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54A3C07-47B2-4B71-BFE0-37940C034F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487" i="1" l="1"/>
  <c r="AD3489" i="1" s="1"/>
  <c r="AD3474" i="1"/>
  <c r="AD3478" i="1" s="1"/>
  <c r="AD3481" i="1" s="1"/>
  <c r="AD3463" i="1"/>
  <c r="AD3465" i="1" s="1"/>
  <c r="AD3450" i="1"/>
  <c r="AD3454" i="1" s="1"/>
  <c r="AD3457" i="1" s="1"/>
  <c r="AD3435" i="1"/>
  <c r="AD3437" i="1" s="1"/>
  <c r="AD3422" i="1"/>
  <c r="AD3426" i="1" s="1"/>
  <c r="AD3429" i="1" s="1"/>
  <c r="AD3400" i="1"/>
  <c r="AD3402" i="1" s="1"/>
  <c r="AD3387" i="1"/>
  <c r="AD3367" i="1"/>
  <c r="AD3369" i="1" s="1"/>
  <c r="AD3354" i="1"/>
  <c r="AD3358" i="1" s="1"/>
  <c r="AD3361" i="1" s="1"/>
  <c r="AD3337" i="1"/>
  <c r="AD3339" i="1" s="1"/>
  <c r="AD3324" i="1"/>
  <c r="AD3328" i="1" s="1"/>
  <c r="AD3331" i="1" s="1"/>
  <c r="AD3305" i="1"/>
  <c r="AD3307" i="1" s="1"/>
  <c r="AD3292" i="1"/>
  <c r="AD3296" i="1" s="1"/>
  <c r="AD3299" i="1" s="1"/>
  <c r="AD3277" i="1"/>
  <c r="AD3279" i="1" s="1"/>
  <c r="AD3264" i="1"/>
  <c r="AD3268" i="1" s="1"/>
  <c r="AD3271" i="1" s="1"/>
  <c r="AD3247" i="1"/>
  <c r="AD3249" i="1" s="1"/>
  <c r="AD3234" i="1"/>
  <c r="AD3238" i="1" s="1"/>
  <c r="AD3241" i="1" s="1"/>
  <c r="AD3213" i="1"/>
  <c r="AD3215" i="1" s="1"/>
  <c r="AD3200" i="1"/>
  <c r="AD3204" i="1" s="1"/>
  <c r="AD3207" i="1" s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AD3172" i="1"/>
  <c r="AD3176" i="1" s="1"/>
  <c r="S3147" i="1"/>
  <c r="Z3147" i="1" s="1"/>
  <c r="AD3146" i="1"/>
  <c r="AD3150" i="1" s="1"/>
  <c r="AD3159" i="1"/>
  <c r="AD3161" i="1" s="1"/>
  <c r="AC3469" i="1" l="1"/>
  <c r="AC3445" i="1"/>
  <c r="AC3417" i="1"/>
  <c r="AD3391" i="1"/>
  <c r="AC3382" i="1" s="1"/>
  <c r="AC3349" i="1"/>
  <c r="AC3319" i="1"/>
  <c r="AC3287" i="1"/>
  <c r="AC3259" i="1"/>
  <c r="AC3229" i="1"/>
  <c r="AC3195" i="1"/>
  <c r="AD3179" i="1"/>
  <c r="AC3141" i="1"/>
  <c r="AD3153" i="1"/>
  <c r="AD3136" i="1"/>
  <c r="AD3138" i="1" s="1"/>
  <c r="AD3123" i="1"/>
  <c r="AD3127" i="1" s="1"/>
  <c r="AD3130" i="1" s="1"/>
  <c r="AD3113" i="1"/>
  <c r="AD3115" i="1" s="1"/>
  <c r="AD3100" i="1"/>
  <c r="AD3104" i="1" s="1"/>
  <c r="AC3103" i="1" s="1"/>
  <c r="AD3090" i="1"/>
  <c r="AD3092" i="1" s="1"/>
  <c r="AD3077" i="1"/>
  <c r="AD3081" i="1" s="1"/>
  <c r="AD3084" i="1" s="1"/>
  <c r="AD3067" i="1"/>
  <c r="AD3069" i="1" s="1"/>
  <c r="AD3054" i="1"/>
  <c r="AE3037" i="1"/>
  <c r="AE3039" i="1" s="1"/>
  <c r="AE3024" i="1"/>
  <c r="AF3037" i="1"/>
  <c r="AF3039" i="1" s="1"/>
  <c r="AF3024" i="1"/>
  <c r="S3017" i="1"/>
  <c r="Z3017" i="1" s="1"/>
  <c r="AC2998" i="1"/>
  <c r="AG3006" i="1"/>
  <c r="AG3001" i="1"/>
  <c r="AG2997" i="1"/>
  <c r="AM251" i="1"/>
  <c r="AD3394" i="1" l="1"/>
  <c r="AC3118" i="1"/>
  <c r="AD3107" i="1"/>
  <c r="AC3072" i="1"/>
  <c r="AC3080" i="1" s="1"/>
  <c r="AD3058" i="1"/>
  <c r="AC3019" i="1"/>
  <c r="AE3028" i="1"/>
  <c r="AE3031" i="1" s="1"/>
  <c r="AF3028" i="1"/>
  <c r="AD3019" i="1" s="1"/>
  <c r="AD3035" i="1" s="1"/>
  <c r="AM255" i="1"/>
  <c r="AJ256" i="1"/>
  <c r="AJ257" i="1" s="1"/>
  <c r="AM257" i="1" s="1"/>
  <c r="AC2967" i="1"/>
  <c r="AE2941" i="1"/>
  <c r="AF294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R2569" i="1"/>
  <c r="S2569" i="1" s="1"/>
  <c r="Z2569" i="1" s="1"/>
  <c r="AD3061" i="1" l="1"/>
  <c r="AC3049" i="1"/>
  <c r="AC3057" i="1" s="1"/>
  <c r="AF3031" i="1"/>
  <c r="AE2942" i="1"/>
  <c r="AF2942" i="1" s="1"/>
  <c r="AM256" i="1"/>
  <c r="AJ258" i="1"/>
  <c r="AK257" i="1"/>
  <c r="AL257" i="1" s="1"/>
  <c r="AK256" i="1" l="1"/>
  <c r="AK255" i="1"/>
  <c r="AN257" i="1"/>
  <c r="AJ259" i="1"/>
  <c r="AK258" i="1"/>
  <c r="AM258" i="1"/>
  <c r="S3299" i="1"/>
  <c r="Z3299" i="1" s="1"/>
  <c r="B1" i="1"/>
  <c r="AN256" i="1" l="1"/>
  <c r="AL256" i="1"/>
  <c r="AL255" i="1"/>
  <c r="AN255" i="1"/>
  <c r="AN258" i="1"/>
  <c r="AL258" i="1"/>
  <c r="AJ260" i="1"/>
  <c r="AM259" i="1"/>
  <c r="AK259" i="1"/>
  <c r="S3300" i="1"/>
  <c r="Z3300" i="1" s="1"/>
  <c r="AJ118" i="1"/>
  <c r="AJ119" i="1" s="1"/>
  <c r="AM12" i="1"/>
  <c r="AM13" i="1" s="1"/>
  <c r="AM14" i="1" s="1"/>
  <c r="AM15" i="1" s="1"/>
  <c r="AM16" i="1" s="1"/>
  <c r="AM17" i="1" s="1"/>
  <c r="AM18" i="1" s="1"/>
  <c r="AM19" i="1" s="1"/>
  <c r="AM20" i="1" s="1"/>
  <c r="AD12" i="1"/>
  <c r="AD13" i="1" s="1"/>
  <c r="AD14" i="1" s="1"/>
  <c r="AD15" i="1" s="1"/>
  <c r="AD16" i="1" s="1"/>
  <c r="AD17" i="1" s="1"/>
  <c r="AL11" i="1"/>
  <c r="AF11" i="1"/>
  <c r="AJ12" i="1" s="1"/>
  <c r="AE11" i="1"/>
  <c r="A11" i="1"/>
  <c r="A12" i="1" s="1"/>
  <c r="AA10" i="1"/>
  <c r="T10" i="1"/>
  <c r="W10" i="1" s="1"/>
  <c r="G10" i="1"/>
  <c r="F10" i="1"/>
  <c r="K3" i="1"/>
  <c r="AL259" i="1" l="1"/>
  <c r="AN259" i="1"/>
  <c r="AM260" i="1"/>
  <c r="AK260" i="1"/>
  <c r="AJ261" i="1"/>
  <c r="S3301" i="1"/>
  <c r="Z3301" i="1" s="1"/>
  <c r="AK119" i="1"/>
  <c r="AL119" i="1" s="1"/>
  <c r="AJ120" i="1"/>
  <c r="AD18" i="1"/>
  <c r="AD19" i="1" s="1"/>
  <c r="AD20" i="1" s="1"/>
  <c r="AK118" i="1"/>
  <c r="AL118" i="1" s="1"/>
  <c r="A13" i="1"/>
  <c r="AJ262" i="1" l="1"/>
  <c r="AM261" i="1"/>
  <c r="AK261" i="1"/>
  <c r="AN260" i="1"/>
  <c r="AL260" i="1"/>
  <c r="S3302" i="1"/>
  <c r="Z3302" i="1" s="1"/>
  <c r="AO118" i="1"/>
  <c r="J10" i="1" s="1"/>
  <c r="AK120" i="1"/>
  <c r="AL120" i="1" s="1"/>
  <c r="AJ121" i="1"/>
  <c r="AM118" i="1"/>
  <c r="H10" i="1" s="1"/>
  <c r="I10" i="1" s="1"/>
  <c r="I11" i="1" s="1"/>
  <c r="A14" i="1"/>
  <c r="AL261" i="1" l="1"/>
  <c r="AN261" i="1"/>
  <c r="AK262" i="1"/>
  <c r="AJ263" i="1"/>
  <c r="AM262" i="1"/>
  <c r="S3303" i="1"/>
  <c r="Z3303" i="1" s="1"/>
  <c r="AM119" i="1"/>
  <c r="A15" i="1"/>
  <c r="J11" i="1"/>
  <c r="K11" i="1" s="1"/>
  <c r="E11" i="1" s="1"/>
  <c r="I12" i="1"/>
  <c r="AJ122" i="1"/>
  <c r="AK121" i="1"/>
  <c r="AL121" i="1" s="1"/>
  <c r="AO119" i="1"/>
  <c r="K10" i="1"/>
  <c r="AM263" i="1" l="1"/>
  <c r="AK263" i="1"/>
  <c r="AJ264" i="1"/>
  <c r="AL262" i="1"/>
  <c r="AN262" i="1"/>
  <c r="S3304" i="1"/>
  <c r="Z3304" i="1" s="1"/>
  <c r="AM120" i="1"/>
  <c r="O10" i="1"/>
  <c r="L10" i="1"/>
  <c r="AJ123" i="1"/>
  <c r="AK122" i="1"/>
  <c r="AL122" i="1" s="1"/>
  <c r="J12" i="1"/>
  <c r="K12" i="1" s="1"/>
  <c r="E12" i="1" s="1"/>
  <c r="I13" i="1"/>
  <c r="A16" i="1"/>
  <c r="AO120" i="1"/>
  <c r="AN263" i="1" l="1"/>
  <c r="AL263" i="1"/>
  <c r="AK264" i="1"/>
  <c r="AJ265" i="1"/>
  <c r="AM264" i="1"/>
  <c r="S3305" i="1"/>
  <c r="Z3305" i="1" s="1"/>
  <c r="A17" i="1"/>
  <c r="P10" i="1"/>
  <c r="M11" i="1"/>
  <c r="AM121" i="1"/>
  <c r="J13" i="1"/>
  <c r="K13" i="1" s="1"/>
  <c r="E13" i="1" s="1"/>
  <c r="I14" i="1"/>
  <c r="AK123" i="1"/>
  <c r="AL123" i="1" s="1"/>
  <c r="AJ124" i="1"/>
  <c r="AO121" i="1"/>
  <c r="AK265" i="1" l="1"/>
  <c r="AM265" i="1"/>
  <c r="AJ266" i="1"/>
  <c r="AN264" i="1"/>
  <c r="AL264" i="1"/>
  <c r="S3306" i="1"/>
  <c r="Z3306" i="1" s="1"/>
  <c r="AJ125" i="1"/>
  <c r="AK124" i="1"/>
  <c r="AL124" i="1" s="1"/>
  <c r="AO123" i="1" s="1"/>
  <c r="AM122" i="1"/>
  <c r="X10" i="1"/>
  <c r="B10" i="1" s="1"/>
  <c r="J14" i="1"/>
  <c r="K14" i="1" s="1"/>
  <c r="E14" i="1" s="1"/>
  <c r="I15" i="1"/>
  <c r="AO122" i="1"/>
  <c r="A18" i="1"/>
  <c r="AJ267" i="1" l="1"/>
  <c r="AK266" i="1"/>
  <c r="AM266" i="1"/>
  <c r="AL265" i="1"/>
  <c r="AN265" i="1"/>
  <c r="S3307" i="1"/>
  <c r="Z3307" i="1" s="1"/>
  <c r="A19" i="1"/>
  <c r="AM123" i="1"/>
  <c r="AJ126" i="1"/>
  <c r="AK125" i="1"/>
  <c r="AL125" i="1" s="1"/>
  <c r="J15" i="1"/>
  <c r="K15" i="1" s="1"/>
  <c r="E15" i="1" s="1"/>
  <c r="I16" i="1"/>
  <c r="AN266" i="1" l="1"/>
  <c r="AL266" i="1"/>
  <c r="AK267" i="1"/>
  <c r="AJ268" i="1"/>
  <c r="AM267" i="1"/>
  <c r="S3308" i="1"/>
  <c r="Z3308" i="1" s="1"/>
  <c r="AM124" i="1"/>
  <c r="AK126" i="1"/>
  <c r="AL126" i="1" s="1"/>
  <c r="AJ127" i="1"/>
  <c r="A20" i="1"/>
  <c r="J16" i="1"/>
  <c r="K16" i="1" s="1"/>
  <c r="E16" i="1" s="1"/>
  <c r="I17" i="1"/>
  <c r="AO124" i="1"/>
  <c r="AM268" i="1" l="1"/>
  <c r="AK268" i="1"/>
  <c r="AJ269" i="1"/>
  <c r="AN267" i="1"/>
  <c r="AL267" i="1"/>
  <c r="S3309" i="1"/>
  <c r="Z3309" i="1" s="1"/>
  <c r="J17" i="1"/>
  <c r="K17" i="1" s="1"/>
  <c r="E17" i="1" s="1"/>
  <c r="I18" i="1"/>
  <c r="A21" i="1"/>
  <c r="AJ128" i="1"/>
  <c r="AK127" i="1"/>
  <c r="AL127" i="1" s="1"/>
  <c r="AM125" i="1"/>
  <c r="AO125" i="1"/>
  <c r="AJ270" i="1" l="1"/>
  <c r="AM269" i="1"/>
  <c r="AK269" i="1"/>
  <c r="AL268" i="1"/>
  <c r="AN268" i="1"/>
  <c r="S3310" i="1"/>
  <c r="Z3310" i="1" s="1"/>
  <c r="AM126" i="1"/>
  <c r="AK128" i="1"/>
  <c r="AL128" i="1" s="1"/>
  <c r="AJ129" i="1"/>
  <c r="J18" i="1"/>
  <c r="K18" i="1" s="1"/>
  <c r="E18" i="1" s="1"/>
  <c r="I19" i="1"/>
  <c r="A22" i="1"/>
  <c r="AO126" i="1"/>
  <c r="AN269" i="1" l="1"/>
  <c r="AL269" i="1"/>
  <c r="AK270" i="1"/>
  <c r="AJ271" i="1"/>
  <c r="AM270" i="1"/>
  <c r="S3311" i="1"/>
  <c r="Z3311" i="1" s="1"/>
  <c r="AM127" i="1"/>
  <c r="J19" i="1"/>
  <c r="K19" i="1" s="1"/>
  <c r="E19" i="1" s="1"/>
  <c r="I20" i="1"/>
  <c r="A23" i="1"/>
  <c r="AJ130" i="1"/>
  <c r="AK129" i="1"/>
  <c r="AL129" i="1" s="1"/>
  <c r="AO127" i="1"/>
  <c r="AJ272" i="1" l="1"/>
  <c r="AM271" i="1"/>
  <c r="AK271" i="1"/>
  <c r="AN270" i="1"/>
  <c r="AL270" i="1"/>
  <c r="S3312" i="1"/>
  <c r="Z3312" i="1" s="1"/>
  <c r="AM128" i="1"/>
  <c r="AJ131" i="1"/>
  <c r="AK130" i="1"/>
  <c r="AL130" i="1" s="1"/>
  <c r="A24" i="1"/>
  <c r="J20" i="1"/>
  <c r="K20" i="1" s="1"/>
  <c r="E20" i="1" s="1"/>
  <c r="I21" i="1"/>
  <c r="AO128" i="1"/>
  <c r="AN271" i="1" l="1"/>
  <c r="AL271" i="1"/>
  <c r="AM272" i="1"/>
  <c r="AJ273" i="1"/>
  <c r="AK272" i="1"/>
  <c r="S3313" i="1"/>
  <c r="Z3313" i="1" s="1"/>
  <c r="AM129" i="1"/>
  <c r="AE12" i="1" s="1"/>
  <c r="A25" i="1"/>
  <c r="AK131" i="1"/>
  <c r="AL131" i="1" s="1"/>
  <c r="AJ132" i="1"/>
  <c r="J21" i="1"/>
  <c r="K21" i="1" s="1"/>
  <c r="E21" i="1" s="1"/>
  <c r="I22" i="1"/>
  <c r="AO129" i="1"/>
  <c r="AN272" i="1" l="1"/>
  <c r="AL272" i="1"/>
  <c r="AK273" i="1"/>
  <c r="AM273" i="1"/>
  <c r="AJ274" i="1"/>
  <c r="S3314" i="1"/>
  <c r="Z3314" i="1" s="1"/>
  <c r="J22" i="1"/>
  <c r="K22" i="1" s="1"/>
  <c r="E22" i="1" s="1"/>
  <c r="I23" i="1"/>
  <c r="AK132" i="1"/>
  <c r="AL132" i="1" s="1"/>
  <c r="AJ133" i="1"/>
  <c r="AM130" i="1"/>
  <c r="AO11" i="1"/>
  <c r="AB10" i="1" s="1"/>
  <c r="AG12" i="1"/>
  <c r="AI12" i="1" s="1"/>
  <c r="A26" i="1"/>
  <c r="AO130" i="1"/>
  <c r="AJ275" i="1" l="1"/>
  <c r="AM274" i="1"/>
  <c r="AK274" i="1"/>
  <c r="AL273" i="1"/>
  <c r="AN273" i="1"/>
  <c r="S3315" i="1"/>
  <c r="Z3315" i="1" s="1"/>
  <c r="AJ134" i="1"/>
  <c r="AK133" i="1"/>
  <c r="AL133" i="1" s="1"/>
  <c r="J23" i="1"/>
  <c r="K23" i="1" s="1"/>
  <c r="E23" i="1" s="1"/>
  <c r="I24" i="1"/>
  <c r="AM131" i="1"/>
  <c r="AL12" i="1"/>
  <c r="AF12" i="1"/>
  <c r="A27" i="1"/>
  <c r="AO131" i="1"/>
  <c r="AN274" i="1" l="1"/>
  <c r="AL274" i="1"/>
  <c r="AJ276" i="1"/>
  <c r="AK275" i="1"/>
  <c r="AM275" i="1"/>
  <c r="S3316" i="1"/>
  <c r="Z3316" i="1" s="1"/>
  <c r="AM132" i="1"/>
  <c r="AO132" i="1"/>
  <c r="J24" i="1"/>
  <c r="K24" i="1" s="1"/>
  <c r="E24" i="1" s="1"/>
  <c r="I25" i="1"/>
  <c r="AJ135" i="1"/>
  <c r="AK134" i="1"/>
  <c r="AL134" i="1" s="1"/>
  <c r="A28" i="1"/>
  <c r="AJ13" i="1"/>
  <c r="AN275" i="1" l="1"/>
  <c r="AL275" i="1"/>
  <c r="AM276" i="1"/>
  <c r="AK276" i="1"/>
  <c r="AJ277" i="1"/>
  <c r="S3317" i="1"/>
  <c r="Z3317" i="1" s="1"/>
  <c r="AM133" i="1"/>
  <c r="AO133" i="1"/>
  <c r="A29" i="1"/>
  <c r="AK135" i="1"/>
  <c r="AL135" i="1" s="1"/>
  <c r="AJ136" i="1"/>
  <c r="J25" i="1"/>
  <c r="K25" i="1" s="1"/>
  <c r="E25" i="1" s="1"/>
  <c r="I26" i="1"/>
  <c r="AJ278" i="1" l="1"/>
  <c r="AM277" i="1"/>
  <c r="AK277" i="1"/>
  <c r="AN276" i="1"/>
  <c r="AL276" i="1"/>
  <c r="S3318" i="1"/>
  <c r="Z3318" i="1" s="1"/>
  <c r="AM134" i="1"/>
  <c r="A30" i="1"/>
  <c r="J26" i="1"/>
  <c r="K26" i="1" s="1"/>
  <c r="E26" i="1" s="1"/>
  <c r="I27" i="1"/>
  <c r="AK136" i="1"/>
  <c r="AL136" i="1" s="1"/>
  <c r="AJ137" i="1"/>
  <c r="AO134" i="1"/>
  <c r="AN277" i="1" l="1"/>
  <c r="AL277" i="1"/>
  <c r="AK278" i="1"/>
  <c r="AJ279" i="1"/>
  <c r="AM278" i="1"/>
  <c r="AM135" i="1"/>
  <c r="J27" i="1"/>
  <c r="K27" i="1" s="1"/>
  <c r="E27" i="1" s="1"/>
  <c r="I28" i="1"/>
  <c r="AJ138" i="1"/>
  <c r="AK137" i="1"/>
  <c r="AL137" i="1" s="1"/>
  <c r="A31" i="1"/>
  <c r="AO135" i="1"/>
  <c r="AJ280" i="1" l="1"/>
  <c r="AM279" i="1"/>
  <c r="AK279" i="1"/>
  <c r="AL278" i="1"/>
  <c r="AN278" i="1"/>
  <c r="S3320" i="1"/>
  <c r="Z3320" i="1" s="1"/>
  <c r="AM136" i="1"/>
  <c r="AJ139" i="1"/>
  <c r="AK138" i="1"/>
  <c r="AL138" i="1" s="1"/>
  <c r="A32" i="1"/>
  <c r="J28" i="1"/>
  <c r="K28" i="1" s="1"/>
  <c r="E28" i="1" s="1"/>
  <c r="I29" i="1"/>
  <c r="AO136" i="1"/>
  <c r="AN279" i="1" l="1"/>
  <c r="AL279" i="1"/>
  <c r="AJ281" i="1"/>
  <c r="AM280" i="1"/>
  <c r="AK280" i="1"/>
  <c r="S3321" i="1"/>
  <c r="Z3321" i="1" s="1"/>
  <c r="AM137" i="1"/>
  <c r="J29" i="1"/>
  <c r="K29" i="1" s="1"/>
  <c r="E29" i="1" s="1"/>
  <c r="I30" i="1"/>
  <c r="AK139" i="1"/>
  <c r="AL139" i="1" s="1"/>
  <c r="AJ140" i="1"/>
  <c r="A33" i="1"/>
  <c r="AO137" i="1"/>
  <c r="AN280" i="1" l="1"/>
  <c r="AL280" i="1"/>
  <c r="AK281" i="1"/>
  <c r="AJ282" i="1"/>
  <c r="AM281" i="1"/>
  <c r="S3322" i="1"/>
  <c r="Z3322" i="1" s="1"/>
  <c r="A34" i="1"/>
  <c r="AK140" i="1"/>
  <c r="AL140" i="1" s="1"/>
  <c r="AJ141" i="1"/>
  <c r="J30" i="1"/>
  <c r="K30" i="1" s="1"/>
  <c r="E30" i="1" s="1"/>
  <c r="I31" i="1"/>
  <c r="AM138" i="1"/>
  <c r="AO138" i="1"/>
  <c r="AL281" i="1" l="1"/>
  <c r="AN281" i="1"/>
  <c r="AJ283" i="1"/>
  <c r="AK282" i="1"/>
  <c r="AM282" i="1"/>
  <c r="S3323" i="1"/>
  <c r="Z3323" i="1" s="1"/>
  <c r="AM139" i="1"/>
  <c r="J31" i="1"/>
  <c r="K31" i="1" s="1"/>
  <c r="E31" i="1" s="1"/>
  <c r="I32" i="1"/>
  <c r="AO139" i="1"/>
  <c r="AJ142" i="1"/>
  <c r="AK141" i="1"/>
  <c r="AL141" i="1" s="1"/>
  <c r="A35" i="1"/>
  <c r="AJ284" i="1" l="1"/>
  <c r="AK283" i="1"/>
  <c r="AM283" i="1"/>
  <c r="AN282" i="1"/>
  <c r="AL282" i="1"/>
  <c r="S3324" i="1"/>
  <c r="Z3324" i="1" s="1"/>
  <c r="AJ143" i="1"/>
  <c r="AK142" i="1"/>
  <c r="AL142" i="1" s="1"/>
  <c r="AO141" i="1" s="1"/>
  <c r="J32" i="1"/>
  <c r="K32" i="1" s="1"/>
  <c r="E32" i="1" s="1"/>
  <c r="I33" i="1"/>
  <c r="AM140" i="1"/>
  <c r="A36" i="1"/>
  <c r="AO140" i="1"/>
  <c r="AN283" i="1" l="1"/>
  <c r="AL283" i="1"/>
  <c r="AM284" i="1"/>
  <c r="AK284" i="1"/>
  <c r="AJ285" i="1"/>
  <c r="S3325" i="1"/>
  <c r="Z3325" i="1" s="1"/>
  <c r="A37" i="1"/>
  <c r="AM141" i="1"/>
  <c r="AE13" i="1" s="1"/>
  <c r="J33" i="1"/>
  <c r="K33" i="1" s="1"/>
  <c r="E33" i="1" s="1"/>
  <c r="I34" i="1"/>
  <c r="AK143" i="1"/>
  <c r="AL143" i="1" s="1"/>
  <c r="AJ144" i="1"/>
  <c r="AJ286" i="1" l="1"/>
  <c r="AM285" i="1"/>
  <c r="AK285" i="1"/>
  <c r="AL284" i="1"/>
  <c r="AN284" i="1"/>
  <c r="S3326" i="1"/>
  <c r="Z3326" i="1" s="1"/>
  <c r="A38" i="1"/>
  <c r="AK144" i="1"/>
  <c r="AL144" i="1" s="1"/>
  <c r="AJ145" i="1"/>
  <c r="J34" i="1"/>
  <c r="K34" i="1" s="1"/>
  <c r="E34" i="1" s="1"/>
  <c r="I35" i="1"/>
  <c r="AO12" i="1"/>
  <c r="AG13" i="1"/>
  <c r="AI13" i="1" s="1"/>
  <c r="AM142" i="1"/>
  <c r="AO142" i="1"/>
  <c r="AN285" i="1" l="1"/>
  <c r="AL285" i="1"/>
  <c r="AK286" i="1"/>
  <c r="AJ287" i="1"/>
  <c r="AM286" i="1"/>
  <c r="S3327" i="1"/>
  <c r="Z3327" i="1" s="1"/>
  <c r="AL13" i="1"/>
  <c r="AF13" i="1"/>
  <c r="J35" i="1"/>
  <c r="K35" i="1" s="1"/>
  <c r="E35" i="1" s="1"/>
  <c r="I36" i="1"/>
  <c r="AJ146" i="1"/>
  <c r="AK145" i="1"/>
  <c r="AL145" i="1" s="1"/>
  <c r="AM143" i="1"/>
  <c r="AO143" i="1"/>
  <c r="A39" i="1"/>
  <c r="AM287" i="1" l="1"/>
  <c r="AK287" i="1"/>
  <c r="AL286" i="1"/>
  <c r="AN286" i="1"/>
  <c r="S3328" i="1"/>
  <c r="Z3328" i="1" s="1"/>
  <c r="AM144" i="1"/>
  <c r="A40" i="1"/>
  <c r="AJ147" i="1"/>
  <c r="AK146" i="1"/>
  <c r="AL146" i="1" s="1"/>
  <c r="J36" i="1"/>
  <c r="K36" i="1" s="1"/>
  <c r="E36" i="1" s="1"/>
  <c r="I37" i="1"/>
  <c r="AJ14" i="1"/>
  <c r="AF14" i="1" s="1"/>
  <c r="AO144" i="1"/>
  <c r="AN287" i="1" l="1"/>
  <c r="AL287" i="1"/>
  <c r="S3329" i="1"/>
  <c r="Z3329" i="1" s="1"/>
  <c r="AJ15" i="1"/>
  <c r="AF15" i="1" s="1"/>
  <c r="AM145" i="1"/>
  <c r="A41" i="1"/>
  <c r="J37" i="1"/>
  <c r="K37" i="1" s="1"/>
  <c r="E37" i="1" s="1"/>
  <c r="I38" i="1"/>
  <c r="AK147" i="1"/>
  <c r="AL147" i="1" s="1"/>
  <c r="AJ148" i="1"/>
  <c r="AO145" i="1"/>
  <c r="S3330" i="1" l="1"/>
  <c r="Z3330" i="1" s="1"/>
  <c r="AJ16" i="1"/>
  <c r="AF16" i="1" s="1"/>
  <c r="AM146" i="1"/>
  <c r="AK148" i="1"/>
  <c r="AL148" i="1" s="1"/>
  <c r="AJ149" i="1"/>
  <c r="AO146" i="1"/>
  <c r="J38" i="1"/>
  <c r="K38" i="1" s="1"/>
  <c r="E38" i="1" s="1"/>
  <c r="I39" i="1"/>
  <c r="A42" i="1"/>
  <c r="S3331" i="1" l="1"/>
  <c r="Z3331" i="1" s="1"/>
  <c r="AJ17" i="1"/>
  <c r="AF17" i="1" s="1"/>
  <c r="J39" i="1"/>
  <c r="K39" i="1" s="1"/>
  <c r="E39" i="1" s="1"/>
  <c r="I40" i="1"/>
  <c r="AJ150" i="1"/>
  <c r="AK149" i="1"/>
  <c r="AL149" i="1" s="1"/>
  <c r="AO148" i="1" s="1"/>
  <c r="AM147" i="1"/>
  <c r="AO147" i="1"/>
  <c r="A43" i="1"/>
  <c r="S3332" i="1" l="1"/>
  <c r="Z3332" i="1" s="1"/>
  <c r="AJ18" i="1"/>
  <c r="AF18" i="1" s="1"/>
  <c r="A44" i="1"/>
  <c r="AJ151" i="1"/>
  <c r="AK150" i="1"/>
  <c r="AL150" i="1" s="1"/>
  <c r="J40" i="1"/>
  <c r="K40" i="1" s="1"/>
  <c r="E40" i="1" s="1"/>
  <c r="I41" i="1"/>
  <c r="AM148" i="1"/>
  <c r="S3333" i="1" l="1"/>
  <c r="Z3333" i="1" s="1"/>
  <c r="AJ19" i="1"/>
  <c r="AF19" i="1" s="1"/>
  <c r="AM149" i="1"/>
  <c r="J41" i="1"/>
  <c r="K41" i="1" s="1"/>
  <c r="E41" i="1" s="1"/>
  <c r="I42" i="1"/>
  <c r="AO149" i="1"/>
  <c r="AK151" i="1"/>
  <c r="AL151" i="1" s="1"/>
  <c r="AJ152" i="1"/>
  <c r="A45" i="1"/>
  <c r="S3334" i="1" l="1"/>
  <c r="Z3334" i="1" s="1"/>
  <c r="AJ20" i="1"/>
  <c r="AF20" i="1" s="1"/>
  <c r="AM150" i="1"/>
  <c r="AO150" i="1"/>
  <c r="J42" i="1"/>
  <c r="K42" i="1" s="1"/>
  <c r="E42" i="1" s="1"/>
  <c r="A46" i="1"/>
  <c r="AK152" i="1"/>
  <c r="AL152" i="1" s="1"/>
  <c r="AO151" i="1" s="1"/>
  <c r="AJ153" i="1"/>
  <c r="S3335" i="1" l="1"/>
  <c r="Z3335" i="1" s="1"/>
  <c r="AJ154" i="1"/>
  <c r="AK153" i="1"/>
  <c r="AL153" i="1" s="1"/>
  <c r="AO152" i="1" s="1"/>
  <c r="A47" i="1"/>
  <c r="AM151" i="1"/>
  <c r="S3336" i="1" l="1"/>
  <c r="Z3336" i="1" s="1"/>
  <c r="AM152" i="1"/>
  <c r="A48" i="1"/>
  <c r="AJ155" i="1"/>
  <c r="AK154" i="1"/>
  <c r="AL154" i="1" s="1"/>
  <c r="S3337" i="1" l="1"/>
  <c r="Z3337" i="1" s="1"/>
  <c r="AM153" i="1"/>
  <c r="AE14" i="1" s="1"/>
  <c r="A49" i="1"/>
  <c r="AK155" i="1"/>
  <c r="AL155" i="1" s="1"/>
  <c r="AO154" i="1" s="1"/>
  <c r="AJ156" i="1"/>
  <c r="AO153" i="1"/>
  <c r="S3338" i="1" l="1"/>
  <c r="Z3338" i="1" s="1"/>
  <c r="AO13" i="1"/>
  <c r="AG14" i="1"/>
  <c r="AI14" i="1" s="1"/>
  <c r="AL14" i="1" s="1"/>
  <c r="AK156" i="1"/>
  <c r="AL156" i="1" s="1"/>
  <c r="AO155" i="1" s="1"/>
  <c r="AJ157" i="1"/>
  <c r="AM154" i="1"/>
  <c r="A50" i="1"/>
  <c r="S3339" i="1" l="1"/>
  <c r="Z3339" i="1" s="1"/>
  <c r="A51" i="1"/>
  <c r="AJ158" i="1"/>
  <c r="AK157" i="1"/>
  <c r="AL157" i="1" s="1"/>
  <c r="AO156" i="1" s="1"/>
  <c r="AM155" i="1"/>
  <c r="S3340" i="1" l="1"/>
  <c r="Z3340" i="1" s="1"/>
  <c r="AM156" i="1"/>
  <c r="AJ159" i="1"/>
  <c r="AK158" i="1"/>
  <c r="AL158" i="1" s="1"/>
  <c r="A52" i="1"/>
  <c r="S3341" i="1" l="1"/>
  <c r="Z3341" i="1" s="1"/>
  <c r="AK159" i="1"/>
  <c r="AL159" i="1" s="1"/>
  <c r="AO158" i="1" s="1"/>
  <c r="AJ160" i="1"/>
  <c r="A53" i="1"/>
  <c r="AM157" i="1"/>
  <c r="AO157" i="1"/>
  <c r="S3342" i="1" l="1"/>
  <c r="Z3342" i="1" s="1"/>
  <c r="A54" i="1"/>
  <c r="AK160" i="1"/>
  <c r="AL160" i="1" s="1"/>
  <c r="AO159" i="1" s="1"/>
  <c r="AJ161" i="1"/>
  <c r="AM158" i="1"/>
  <c r="S3343" i="1" l="1"/>
  <c r="Z3343" i="1" s="1"/>
  <c r="AJ162" i="1"/>
  <c r="AK161" i="1"/>
  <c r="AL161" i="1" s="1"/>
  <c r="AO160" i="1" s="1"/>
  <c r="AM159" i="1"/>
  <c r="A55" i="1"/>
  <c r="S3344" i="1" l="1"/>
  <c r="Z3344" i="1" s="1"/>
  <c r="A56" i="1"/>
  <c r="AM160" i="1"/>
  <c r="AJ163" i="1"/>
  <c r="AK162" i="1"/>
  <c r="AL162" i="1" s="1"/>
  <c r="AO161" i="1" s="1"/>
  <c r="S3345" i="1" l="1"/>
  <c r="Z3345" i="1" s="1"/>
  <c r="AM161" i="1"/>
  <c r="A57" i="1"/>
  <c r="AJ164" i="1"/>
  <c r="AK163" i="1"/>
  <c r="AL163" i="1" s="1"/>
  <c r="S3346" i="1" l="1"/>
  <c r="Z3346" i="1" s="1"/>
  <c r="AJ165" i="1"/>
  <c r="AK164" i="1"/>
  <c r="AL164" i="1" s="1"/>
  <c r="AO163" i="1" s="1"/>
  <c r="A58" i="1"/>
  <c r="AM162" i="1"/>
  <c r="AO162" i="1"/>
  <c r="S3347" i="1" l="1"/>
  <c r="Z3347" i="1" s="1"/>
  <c r="A59" i="1"/>
  <c r="AM163" i="1"/>
  <c r="AJ166" i="1"/>
  <c r="AK165" i="1"/>
  <c r="AL165" i="1" s="1"/>
  <c r="AO164" i="1" s="1"/>
  <c r="S3348" i="1" l="1"/>
  <c r="Z3348" i="1" s="1"/>
  <c r="AJ167" i="1"/>
  <c r="AK166" i="1"/>
  <c r="AL166" i="1" s="1"/>
  <c r="A60" i="1"/>
  <c r="AM164" i="1"/>
  <c r="A61" i="1" l="1"/>
  <c r="AM165" i="1"/>
  <c r="AE15" i="1" s="1"/>
  <c r="AO165" i="1"/>
  <c r="AK167" i="1"/>
  <c r="AL167" i="1" s="1"/>
  <c r="AO166" i="1" s="1"/>
  <c r="AJ168" i="1"/>
  <c r="S3350" i="1" l="1"/>
  <c r="Z3350" i="1" s="1"/>
  <c r="Q61" i="1"/>
  <c r="R61" i="1" s="1"/>
  <c r="S61" i="1" s="1"/>
  <c r="Z61" i="1" s="1"/>
  <c r="Q10" i="1"/>
  <c r="R10" i="1" s="1"/>
  <c r="S10" i="1" s="1"/>
  <c r="Z10" i="1" s="1"/>
  <c r="Q12" i="1"/>
  <c r="R12" i="1" s="1"/>
  <c r="S12" i="1" s="1"/>
  <c r="Z12" i="1" s="1"/>
  <c r="Q11" i="1"/>
  <c r="R11" i="1" s="1"/>
  <c r="S11" i="1" s="1"/>
  <c r="Z11" i="1" s="1"/>
  <c r="Q13" i="1"/>
  <c r="R13" i="1" s="1"/>
  <c r="S13" i="1" s="1"/>
  <c r="Z13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Q58" i="1"/>
  <c r="R58" i="1" s="1"/>
  <c r="S58" i="1" s="1"/>
  <c r="Z58" i="1" s="1"/>
  <c r="Q59" i="1"/>
  <c r="R59" i="1" s="1"/>
  <c r="S59" i="1" s="1"/>
  <c r="Z59" i="1" s="1"/>
  <c r="Q60" i="1"/>
  <c r="R60" i="1" s="1"/>
  <c r="S60" i="1" s="1"/>
  <c r="Z60" i="1" s="1"/>
  <c r="AO14" i="1"/>
  <c r="AG15" i="1"/>
  <c r="AI15" i="1" s="1"/>
  <c r="AL15" i="1" s="1"/>
  <c r="AJ169" i="1"/>
  <c r="AK168" i="1"/>
  <c r="AL168" i="1" s="1"/>
  <c r="AO167" i="1" s="1"/>
  <c r="AM166" i="1"/>
  <c r="A62" i="1"/>
  <c r="Q62" i="1" s="1"/>
  <c r="R62" i="1" s="1"/>
  <c r="S62" i="1" s="1"/>
  <c r="Z62" i="1" s="1"/>
  <c r="S3351" i="1" l="1"/>
  <c r="Z3351" i="1" s="1"/>
  <c r="A63" i="1"/>
  <c r="Q63" i="1" s="1"/>
  <c r="R63" i="1" s="1"/>
  <c r="S63" i="1" s="1"/>
  <c r="Z63" i="1" s="1"/>
  <c r="AJ170" i="1"/>
  <c r="AK169" i="1"/>
  <c r="AL169" i="1" s="1"/>
  <c r="AO168" i="1" s="1"/>
  <c r="U11" i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T11" i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AM167" i="1"/>
  <c r="S3352" i="1" l="1"/>
  <c r="Z3352" i="1" s="1"/>
  <c r="W20" i="1"/>
  <c r="W16" i="1"/>
  <c r="W32" i="1"/>
  <c r="W22" i="1"/>
  <c r="W34" i="1"/>
  <c r="W38" i="1"/>
  <c r="W25" i="1"/>
  <c r="W41" i="1"/>
  <c r="W15" i="1"/>
  <c r="W31" i="1"/>
  <c r="W35" i="1"/>
  <c r="AK170" i="1"/>
  <c r="AL170" i="1" s="1"/>
  <c r="AJ171" i="1"/>
  <c r="T63" i="1"/>
  <c r="AB63" i="1"/>
  <c r="AA63" i="1"/>
  <c r="W37" i="1"/>
  <c r="W28" i="1"/>
  <c r="W24" i="1"/>
  <c r="W36" i="1"/>
  <c r="W18" i="1"/>
  <c r="W11" i="1"/>
  <c r="W23" i="1"/>
  <c r="A64" i="1"/>
  <c r="Q64" i="1" s="1"/>
  <c r="R64" i="1" s="1"/>
  <c r="S64" i="1" s="1"/>
  <c r="Z64" i="1" s="1"/>
  <c r="W13" i="1"/>
  <c r="W42" i="1"/>
  <c r="W21" i="1"/>
  <c r="W27" i="1"/>
  <c r="W39" i="1"/>
  <c r="W17" i="1"/>
  <c r="W40" i="1"/>
  <c r="W12" i="1"/>
  <c r="W14" i="1"/>
  <c r="W26" i="1"/>
  <c r="W30" i="1"/>
  <c r="W33" i="1"/>
  <c r="W19" i="1"/>
  <c r="AM168" i="1"/>
  <c r="W29" i="1"/>
  <c r="S3353" i="1" l="1"/>
  <c r="Z3353" i="1" s="1"/>
  <c r="AM169" i="1"/>
  <c r="AB64" i="1"/>
  <c r="T64" i="1"/>
  <c r="AA64" i="1"/>
  <c r="A65" i="1"/>
  <c r="Q65" i="1" s="1"/>
  <c r="R65" i="1" s="1"/>
  <c r="S65" i="1" s="1"/>
  <c r="Z65" i="1" s="1"/>
  <c r="AO169" i="1"/>
  <c r="AJ172" i="1"/>
  <c r="AK171" i="1"/>
  <c r="AL171" i="1" s="1"/>
  <c r="S3354" i="1" l="1"/>
  <c r="Z3354" i="1" s="1"/>
  <c r="A66" i="1"/>
  <c r="Q66" i="1" s="1"/>
  <c r="R66" i="1" s="1"/>
  <c r="S66" i="1" s="1"/>
  <c r="Z66" i="1" s="1"/>
  <c r="AM170" i="1"/>
  <c r="AJ173" i="1"/>
  <c r="AK172" i="1"/>
  <c r="AL172" i="1" s="1"/>
  <c r="AO171" i="1" s="1"/>
  <c r="T65" i="1"/>
  <c r="AB65" i="1"/>
  <c r="AA65" i="1"/>
  <c r="AO170" i="1"/>
  <c r="S3355" i="1" l="1"/>
  <c r="Z3355" i="1" s="1"/>
  <c r="AM171" i="1"/>
  <c r="AB66" i="1"/>
  <c r="AA66" i="1"/>
  <c r="T66" i="1"/>
  <c r="AK173" i="1"/>
  <c r="AL173" i="1" s="1"/>
  <c r="AJ174" i="1"/>
  <c r="A67" i="1"/>
  <c r="Q67" i="1" s="1"/>
  <c r="R67" i="1" s="1"/>
  <c r="S67" i="1" s="1"/>
  <c r="Z67" i="1" s="1"/>
  <c r="S3356" i="1" l="1"/>
  <c r="Z3356" i="1" s="1"/>
  <c r="T67" i="1"/>
  <c r="AB67" i="1"/>
  <c r="AA67" i="1"/>
  <c r="AM172" i="1"/>
  <c r="A68" i="1"/>
  <c r="Q68" i="1" s="1"/>
  <c r="R68" i="1" s="1"/>
  <c r="S68" i="1" s="1"/>
  <c r="Z68" i="1" s="1"/>
  <c r="AO172" i="1"/>
  <c r="AK174" i="1"/>
  <c r="AL174" i="1" s="1"/>
  <c r="AO173" i="1" s="1"/>
  <c r="AJ175" i="1"/>
  <c r="S3357" i="1" l="1"/>
  <c r="Z3357" i="1" s="1"/>
  <c r="AM173" i="1"/>
  <c r="AJ176" i="1"/>
  <c r="AK175" i="1"/>
  <c r="AL175" i="1" s="1"/>
  <c r="AO174" i="1" s="1"/>
  <c r="A69" i="1"/>
  <c r="Q69" i="1" s="1"/>
  <c r="R69" i="1" s="1"/>
  <c r="S69" i="1" s="1"/>
  <c r="Z69" i="1" s="1"/>
  <c r="AB68" i="1"/>
  <c r="AA68" i="1"/>
  <c r="T68" i="1"/>
  <c r="S3358" i="1" l="1"/>
  <c r="Z3358" i="1" s="1"/>
  <c r="T69" i="1"/>
  <c r="AB69" i="1"/>
  <c r="AA69" i="1"/>
  <c r="AM174" i="1"/>
  <c r="A70" i="1"/>
  <c r="Q70" i="1" s="1"/>
  <c r="R70" i="1" s="1"/>
  <c r="S70" i="1" s="1"/>
  <c r="Z70" i="1" s="1"/>
  <c r="AJ177" i="1"/>
  <c r="AK176" i="1"/>
  <c r="AL176" i="1" s="1"/>
  <c r="S3359" i="1" l="1"/>
  <c r="Z3359" i="1" s="1"/>
  <c r="AK177" i="1"/>
  <c r="AL177" i="1" s="1"/>
  <c r="AO176" i="1" s="1"/>
  <c r="AJ178" i="1"/>
  <c r="A71" i="1"/>
  <c r="Q71" i="1" s="1"/>
  <c r="R71" i="1" s="1"/>
  <c r="S71" i="1" s="1"/>
  <c r="Z71" i="1" s="1"/>
  <c r="AM175" i="1"/>
  <c r="AB70" i="1"/>
  <c r="AA70" i="1"/>
  <c r="T70" i="1"/>
  <c r="AO175" i="1"/>
  <c r="S3360" i="1" l="1"/>
  <c r="Z3360" i="1" s="1"/>
  <c r="T71" i="1"/>
  <c r="AA71" i="1"/>
  <c r="AB71" i="1"/>
  <c r="A72" i="1"/>
  <c r="Q72" i="1" s="1"/>
  <c r="R72" i="1" s="1"/>
  <c r="S72" i="1" s="1"/>
  <c r="Z72" i="1" s="1"/>
  <c r="AK178" i="1"/>
  <c r="AL178" i="1" s="1"/>
  <c r="AJ179" i="1"/>
  <c r="AM176" i="1"/>
  <c r="S3361" i="1" l="1"/>
  <c r="Z3361" i="1" s="1"/>
  <c r="AJ180" i="1"/>
  <c r="AK179" i="1"/>
  <c r="AL179" i="1" s="1"/>
  <c r="AM177" i="1"/>
  <c r="AE16" i="1" s="1"/>
  <c r="A73" i="1"/>
  <c r="Q73" i="1" s="1"/>
  <c r="R73" i="1" s="1"/>
  <c r="S73" i="1" s="1"/>
  <c r="Z73" i="1" s="1"/>
  <c r="AO177" i="1"/>
  <c r="AB72" i="1"/>
  <c r="AA72" i="1"/>
  <c r="T72" i="1"/>
  <c r="S3362" i="1" l="1"/>
  <c r="Z3362" i="1" s="1"/>
  <c r="AO15" i="1"/>
  <c r="AG16" i="1"/>
  <c r="AI16" i="1" s="1"/>
  <c r="AL16" i="1" s="1"/>
  <c r="A74" i="1"/>
  <c r="Q74" i="1" s="1"/>
  <c r="R74" i="1" s="1"/>
  <c r="S74" i="1" s="1"/>
  <c r="Z74" i="1" s="1"/>
  <c r="AM178" i="1"/>
  <c r="T73" i="1"/>
  <c r="AA73" i="1"/>
  <c r="AB73" i="1"/>
  <c r="AO178" i="1"/>
  <c r="AJ181" i="1"/>
  <c r="AK180" i="1"/>
  <c r="AL180" i="1" s="1"/>
  <c r="S3363" i="1" l="1"/>
  <c r="Z3363" i="1" s="1"/>
  <c r="AM179" i="1"/>
  <c r="AO179" i="1"/>
  <c r="AB74" i="1"/>
  <c r="AA74" i="1"/>
  <c r="T74" i="1"/>
  <c r="AK181" i="1"/>
  <c r="AL181" i="1" s="1"/>
  <c r="AJ182" i="1"/>
  <c r="A75" i="1"/>
  <c r="Q75" i="1" s="1"/>
  <c r="R75" i="1" s="1"/>
  <c r="S75" i="1" s="1"/>
  <c r="Z75" i="1" s="1"/>
  <c r="S3364" i="1" l="1"/>
  <c r="Z3364" i="1" s="1"/>
  <c r="A76" i="1"/>
  <c r="Q76" i="1" s="1"/>
  <c r="R76" i="1" s="1"/>
  <c r="S76" i="1" s="1"/>
  <c r="Z76" i="1" s="1"/>
  <c r="AK182" i="1"/>
  <c r="AL182" i="1" s="1"/>
  <c r="AO181" i="1" s="1"/>
  <c r="AJ183" i="1"/>
  <c r="AM180" i="1"/>
  <c r="T75" i="1"/>
  <c r="AB75" i="1"/>
  <c r="AA75" i="1"/>
  <c r="AO180" i="1"/>
  <c r="S3365" i="1" l="1"/>
  <c r="Z3365" i="1" s="1"/>
  <c r="AB76" i="1"/>
  <c r="AA76" i="1"/>
  <c r="T76" i="1"/>
  <c r="AJ184" i="1"/>
  <c r="AK183" i="1"/>
  <c r="AL183" i="1" s="1"/>
  <c r="AO182" i="1" s="1"/>
  <c r="AM181" i="1"/>
  <c r="A77" i="1"/>
  <c r="Q77" i="1" s="1"/>
  <c r="R77" i="1" s="1"/>
  <c r="S77" i="1" s="1"/>
  <c r="Z77" i="1" s="1"/>
  <c r="S3366" i="1" l="1"/>
  <c r="Z3366" i="1" s="1"/>
  <c r="T77" i="1"/>
  <c r="AB77" i="1"/>
  <c r="AA77" i="1"/>
  <c r="AM182" i="1"/>
  <c r="A78" i="1"/>
  <c r="Q78" i="1" s="1"/>
  <c r="R78" i="1" s="1"/>
  <c r="S78" i="1" s="1"/>
  <c r="Z78" i="1" s="1"/>
  <c r="AJ185" i="1"/>
  <c r="AK184" i="1"/>
  <c r="AL184" i="1" s="1"/>
  <c r="S3367" i="1" l="1"/>
  <c r="Z3367" i="1" s="1"/>
  <c r="AM183" i="1"/>
  <c r="A79" i="1"/>
  <c r="Q79" i="1" s="1"/>
  <c r="R79" i="1" s="1"/>
  <c r="S79" i="1" s="1"/>
  <c r="Z79" i="1" s="1"/>
  <c r="AK185" i="1"/>
  <c r="AL185" i="1" s="1"/>
  <c r="AJ186" i="1"/>
  <c r="AA78" i="1"/>
  <c r="T78" i="1"/>
  <c r="AB78" i="1"/>
  <c r="AO183" i="1"/>
  <c r="S3368" i="1" l="1"/>
  <c r="Z3368" i="1" s="1"/>
  <c r="AB79" i="1"/>
  <c r="AA79" i="1"/>
  <c r="T79" i="1"/>
  <c r="AK186" i="1"/>
  <c r="AL186" i="1" s="1"/>
  <c r="AO185" i="1" s="1"/>
  <c r="AJ187" i="1"/>
  <c r="AM184" i="1"/>
  <c r="A80" i="1"/>
  <c r="Q80" i="1" s="1"/>
  <c r="R80" i="1" s="1"/>
  <c r="S80" i="1" s="1"/>
  <c r="Z80" i="1" s="1"/>
  <c r="AO184" i="1"/>
  <c r="S3369" i="1" l="1"/>
  <c r="Z3369" i="1" s="1"/>
  <c r="A81" i="1"/>
  <c r="Q81" i="1" s="1"/>
  <c r="R81" i="1" s="1"/>
  <c r="S81" i="1" s="1"/>
  <c r="Z81" i="1" s="1"/>
  <c r="AA80" i="1"/>
  <c r="T80" i="1"/>
  <c r="AB80" i="1"/>
  <c r="AJ188" i="1"/>
  <c r="AK187" i="1"/>
  <c r="AL187" i="1" s="1"/>
  <c r="AO186" i="1" s="1"/>
  <c r="AM185" i="1"/>
  <c r="S3370" i="1" l="1"/>
  <c r="Z3370" i="1" s="1"/>
  <c r="AM186" i="1"/>
  <c r="A82" i="1"/>
  <c r="Q82" i="1" s="1"/>
  <c r="R82" i="1" s="1"/>
  <c r="S82" i="1" s="1"/>
  <c r="Z82" i="1" s="1"/>
  <c r="AJ189" i="1"/>
  <c r="AK188" i="1"/>
  <c r="AL188" i="1" s="1"/>
  <c r="AB81" i="1"/>
  <c r="AA81" i="1"/>
  <c r="T81" i="1"/>
  <c r="S3371" i="1" l="1"/>
  <c r="Z3371" i="1" s="1"/>
  <c r="AA82" i="1"/>
  <c r="T82" i="1"/>
  <c r="AB82" i="1"/>
  <c r="AM187" i="1"/>
  <c r="AO187" i="1"/>
  <c r="AK189" i="1"/>
  <c r="AL189" i="1" s="1"/>
  <c r="AO188" i="1" s="1"/>
  <c r="AJ190" i="1"/>
  <c r="A83" i="1"/>
  <c r="Q83" i="1" s="1"/>
  <c r="R83" i="1" s="1"/>
  <c r="S83" i="1" s="1"/>
  <c r="Z83" i="1" s="1"/>
  <c r="S3372" i="1" l="1"/>
  <c r="Z3372" i="1" s="1"/>
  <c r="A84" i="1"/>
  <c r="Q84" i="1" s="1"/>
  <c r="R84" i="1" s="1"/>
  <c r="S84" i="1" s="1"/>
  <c r="Z84" i="1" s="1"/>
  <c r="AA83" i="1"/>
  <c r="AB83" i="1"/>
  <c r="T83" i="1"/>
  <c r="AK190" i="1"/>
  <c r="AL190" i="1" s="1"/>
  <c r="AO189" i="1" s="1"/>
  <c r="AJ191" i="1"/>
  <c r="AM188" i="1"/>
  <c r="S3373" i="1" l="1"/>
  <c r="Z3373" i="1" s="1"/>
  <c r="AJ192" i="1"/>
  <c r="AK191" i="1"/>
  <c r="AL191" i="1" s="1"/>
  <c r="AO190" i="1" s="1"/>
  <c r="AB84" i="1"/>
  <c r="AA84" i="1"/>
  <c r="T84" i="1"/>
  <c r="AM189" i="1"/>
  <c r="AE17" i="1" s="1"/>
  <c r="A85" i="1"/>
  <c r="Q85" i="1" s="1"/>
  <c r="R85" i="1" s="1"/>
  <c r="S85" i="1" s="1"/>
  <c r="Z85" i="1" s="1"/>
  <c r="S3374" i="1" l="1"/>
  <c r="Z3374" i="1" s="1"/>
  <c r="T85" i="1"/>
  <c r="AB85" i="1"/>
  <c r="AA85" i="1"/>
  <c r="AM190" i="1"/>
  <c r="A86" i="1"/>
  <c r="Q86" i="1" s="1"/>
  <c r="R86" i="1" s="1"/>
  <c r="S86" i="1" s="1"/>
  <c r="Z86" i="1" s="1"/>
  <c r="AJ193" i="1"/>
  <c r="AK192" i="1"/>
  <c r="AL192" i="1" s="1"/>
  <c r="C11" i="1"/>
  <c r="C12" i="1" s="1"/>
  <c r="AG17" i="1"/>
  <c r="AI17" i="1" s="1"/>
  <c r="AL17" i="1" s="1"/>
  <c r="S3375" i="1" l="1"/>
  <c r="Z3375" i="1" s="1"/>
  <c r="C13" i="1"/>
  <c r="AK193" i="1"/>
  <c r="AL193" i="1" s="1"/>
  <c r="AO192" i="1" s="1"/>
  <c r="AJ194" i="1"/>
  <c r="A87" i="1"/>
  <c r="Q87" i="1" s="1"/>
  <c r="R87" i="1" s="1"/>
  <c r="S87" i="1" s="1"/>
  <c r="Z87" i="1" s="1"/>
  <c r="AM191" i="1"/>
  <c r="AB86" i="1"/>
  <c r="AA86" i="1"/>
  <c r="T86" i="1"/>
  <c r="AO191" i="1"/>
  <c r="S3376" i="1" l="1"/>
  <c r="Z3376" i="1" s="1"/>
  <c r="C14" i="1"/>
  <c r="AK194" i="1"/>
  <c r="AL194" i="1" s="1"/>
  <c r="AJ195" i="1"/>
  <c r="AM192" i="1"/>
  <c r="A88" i="1"/>
  <c r="Q88" i="1" s="1"/>
  <c r="R88" i="1" s="1"/>
  <c r="S88" i="1" s="1"/>
  <c r="Z88" i="1" s="1"/>
  <c r="AA87" i="1"/>
  <c r="T87" i="1"/>
  <c r="AB87" i="1"/>
  <c r="S3377" i="1" l="1"/>
  <c r="Z3377" i="1" s="1"/>
  <c r="C15" i="1"/>
  <c r="AB88" i="1"/>
  <c r="AA88" i="1"/>
  <c r="T88" i="1"/>
  <c r="AJ196" i="1"/>
  <c r="AK195" i="1"/>
  <c r="AL195" i="1" s="1"/>
  <c r="AM193" i="1"/>
  <c r="A89" i="1"/>
  <c r="Q89" i="1" s="1"/>
  <c r="R89" i="1" s="1"/>
  <c r="S89" i="1" s="1"/>
  <c r="Z89" i="1" s="1"/>
  <c r="AO193" i="1"/>
  <c r="S3378" i="1" l="1"/>
  <c r="Z3378" i="1" s="1"/>
  <c r="C16" i="1"/>
  <c r="AM194" i="1"/>
  <c r="AB89" i="1"/>
  <c r="AA89" i="1"/>
  <c r="T89" i="1"/>
  <c r="AJ197" i="1"/>
  <c r="AK196" i="1"/>
  <c r="AL196" i="1" s="1"/>
  <c r="AO194" i="1"/>
  <c r="A90" i="1"/>
  <c r="Q90" i="1" s="1"/>
  <c r="R90" i="1" s="1"/>
  <c r="S90" i="1" s="1"/>
  <c r="Z90" i="1" s="1"/>
  <c r="S3379" i="1" l="1"/>
  <c r="Z3379" i="1" s="1"/>
  <c r="C17" i="1"/>
  <c r="A91" i="1"/>
  <c r="Q91" i="1" s="1"/>
  <c r="R91" i="1" s="1"/>
  <c r="S91" i="1" s="1"/>
  <c r="Z91" i="1" s="1"/>
  <c r="AB90" i="1"/>
  <c r="AA90" i="1"/>
  <c r="T90" i="1"/>
  <c r="AM195" i="1"/>
  <c r="AK197" i="1"/>
  <c r="AL197" i="1" s="1"/>
  <c r="AJ198" i="1"/>
  <c r="AO195" i="1"/>
  <c r="S3380" i="1" l="1"/>
  <c r="Z3380" i="1" s="1"/>
  <c r="C18" i="1"/>
  <c r="AK198" i="1"/>
  <c r="AL198" i="1" s="1"/>
  <c r="AO197" i="1" s="1"/>
  <c r="AJ199" i="1"/>
  <c r="A92" i="1"/>
  <c r="Q92" i="1" s="1"/>
  <c r="R92" i="1" s="1"/>
  <c r="S92" i="1" s="1"/>
  <c r="Z92" i="1" s="1"/>
  <c r="AA91" i="1"/>
  <c r="T91" i="1"/>
  <c r="AB91" i="1"/>
  <c r="AM196" i="1"/>
  <c r="AO196" i="1"/>
  <c r="S3381" i="1" l="1"/>
  <c r="Z3381" i="1" s="1"/>
  <c r="C19" i="1"/>
  <c r="T92" i="1"/>
  <c r="AB92" i="1"/>
  <c r="AA92" i="1"/>
  <c r="A93" i="1"/>
  <c r="Q93" i="1" s="1"/>
  <c r="R93" i="1" s="1"/>
  <c r="S93" i="1" s="1"/>
  <c r="Z93" i="1" s="1"/>
  <c r="AJ200" i="1"/>
  <c r="AK199" i="1"/>
  <c r="AL199" i="1" s="1"/>
  <c r="AO198" i="1" s="1"/>
  <c r="AM197" i="1"/>
  <c r="C20" i="1" l="1"/>
  <c r="AB93" i="1"/>
  <c r="AA93" i="1"/>
  <c r="T93" i="1"/>
  <c r="AJ201" i="1"/>
  <c r="AK200" i="1"/>
  <c r="AL200" i="1" s="1"/>
  <c r="AO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94" i="1"/>
  <c r="Q94" i="1" s="1"/>
  <c r="R94" i="1" s="1"/>
  <c r="S94" i="1" s="1"/>
  <c r="Z94" i="1" s="1"/>
  <c r="AM198" i="1"/>
  <c r="S3383" i="1" l="1"/>
  <c r="Z3383" i="1" s="1"/>
  <c r="C21" i="1"/>
  <c r="I43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M199" i="1"/>
  <c r="AB94" i="1"/>
  <c r="T94" i="1"/>
  <c r="AA94" i="1"/>
  <c r="AK201" i="1"/>
  <c r="AL201" i="1" s="1"/>
  <c r="AJ202" i="1"/>
  <c r="A95" i="1"/>
  <c r="Q95" i="1" s="1"/>
  <c r="R95" i="1" s="1"/>
  <c r="S95" i="1" s="1"/>
  <c r="Z95" i="1" s="1"/>
  <c r="H94" i="1"/>
  <c r="S3384" i="1" l="1"/>
  <c r="Z3384" i="1" s="1"/>
  <c r="C22" i="1"/>
  <c r="AM200" i="1"/>
  <c r="AO200" i="1"/>
  <c r="AA95" i="1"/>
  <c r="T95" i="1"/>
  <c r="AB95" i="1"/>
  <c r="H95" i="1"/>
  <c r="A96" i="1"/>
  <c r="Q96" i="1" s="1"/>
  <c r="R96" i="1" s="1"/>
  <c r="S96" i="1" s="1"/>
  <c r="Z96" i="1" s="1"/>
  <c r="AK202" i="1"/>
  <c r="AL202" i="1" s="1"/>
  <c r="AJ203" i="1"/>
  <c r="J43" i="1"/>
  <c r="K43" i="1" s="1"/>
  <c r="E43" i="1" s="1"/>
  <c r="I44" i="1"/>
  <c r="S3385" i="1" l="1"/>
  <c r="Z3385" i="1" s="1"/>
  <c r="D43" i="1"/>
  <c r="G43" i="1" s="1"/>
  <c r="C23" i="1"/>
  <c r="J44" i="1"/>
  <c r="K44" i="1" s="1"/>
  <c r="E44" i="1" s="1"/>
  <c r="I45" i="1"/>
  <c r="AJ204" i="1"/>
  <c r="AK203" i="1"/>
  <c r="AL203" i="1" s="1"/>
  <c r="H96" i="1"/>
  <c r="A97" i="1"/>
  <c r="Q97" i="1" s="1"/>
  <c r="R97" i="1" s="1"/>
  <c r="S97" i="1" s="1"/>
  <c r="Z97" i="1" s="1"/>
  <c r="AM201" i="1"/>
  <c r="AE18" i="1" s="1"/>
  <c r="U43" i="1"/>
  <c r="W43" i="1" s="1"/>
  <c r="T96" i="1"/>
  <c r="AB96" i="1"/>
  <c r="AA96" i="1"/>
  <c r="AO201" i="1"/>
  <c r="AO16" i="1" l="1"/>
  <c r="S3386" i="1"/>
  <c r="Z3386" i="1" s="1"/>
  <c r="L43" i="1"/>
  <c r="D44" i="1"/>
  <c r="G44" i="1" s="1"/>
  <c r="C24" i="1"/>
  <c r="AM202" i="1"/>
  <c r="U44" i="1"/>
  <c r="W44" i="1" s="1"/>
  <c r="AO202" i="1"/>
  <c r="AK204" i="1"/>
  <c r="AL204" i="1" s="1"/>
  <c r="AO203" i="1" s="1"/>
  <c r="AJ205" i="1"/>
  <c r="AB97" i="1"/>
  <c r="AA97" i="1"/>
  <c r="T97" i="1"/>
  <c r="AO17" i="1"/>
  <c r="AG18" i="1"/>
  <c r="AI18" i="1" s="1"/>
  <c r="AL18" i="1" s="1"/>
  <c r="A98" i="1"/>
  <c r="Q98" i="1" s="1"/>
  <c r="R98" i="1" s="1"/>
  <c r="S98" i="1" s="1"/>
  <c r="Z98" i="1" s="1"/>
  <c r="H97" i="1"/>
  <c r="J45" i="1"/>
  <c r="K45" i="1" s="1"/>
  <c r="E45" i="1" s="1"/>
  <c r="I46" i="1"/>
  <c r="S3387" i="1" l="1"/>
  <c r="Z3387" i="1" s="1"/>
  <c r="L44" i="1"/>
  <c r="D45" i="1"/>
  <c r="G45" i="1" s="1"/>
  <c r="C25" i="1"/>
  <c r="J46" i="1"/>
  <c r="K46" i="1" s="1"/>
  <c r="E46" i="1" s="1"/>
  <c r="I47" i="1"/>
  <c r="A99" i="1"/>
  <c r="Q99" i="1" s="1"/>
  <c r="R99" i="1" s="1"/>
  <c r="S99" i="1" s="1"/>
  <c r="Z99" i="1" s="1"/>
  <c r="H98" i="1"/>
  <c r="U45" i="1"/>
  <c r="W45" i="1" s="1"/>
  <c r="AB98" i="1"/>
  <c r="AA98" i="1"/>
  <c r="T98" i="1"/>
  <c r="AJ206" i="1"/>
  <c r="AK205" i="1"/>
  <c r="AL205" i="1" s="1"/>
  <c r="AO204" i="1" s="1"/>
  <c r="AM203" i="1"/>
  <c r="S3388" i="1" l="1"/>
  <c r="Z3388" i="1" s="1"/>
  <c r="L45" i="1"/>
  <c r="D46" i="1"/>
  <c r="G46" i="1" s="1"/>
  <c r="C26" i="1"/>
  <c r="AJ207" i="1"/>
  <c r="AK206" i="1"/>
  <c r="AL206" i="1" s="1"/>
  <c r="J47" i="1"/>
  <c r="K47" i="1" s="1"/>
  <c r="E47" i="1" s="1"/>
  <c r="I48" i="1"/>
  <c r="A100" i="1"/>
  <c r="Q100" i="1" s="1"/>
  <c r="R100" i="1" s="1"/>
  <c r="S100" i="1" s="1"/>
  <c r="Z100" i="1" s="1"/>
  <c r="H99" i="1"/>
  <c r="U46" i="1"/>
  <c r="W46" i="1" s="1"/>
  <c r="AM204" i="1"/>
  <c r="AA99" i="1"/>
  <c r="T99" i="1"/>
  <c r="AB99" i="1"/>
  <c r="S3389" i="1" l="1"/>
  <c r="Z3389" i="1" s="1"/>
  <c r="L46" i="1"/>
  <c r="D47" i="1"/>
  <c r="G47" i="1" s="1"/>
  <c r="C27" i="1"/>
  <c r="AM205" i="1"/>
  <c r="U47" i="1"/>
  <c r="W47" i="1" s="1"/>
  <c r="AK207" i="1"/>
  <c r="AL207" i="1" s="1"/>
  <c r="AJ208" i="1"/>
  <c r="AO205" i="1"/>
  <c r="J48" i="1"/>
  <c r="K48" i="1" s="1"/>
  <c r="E48" i="1" s="1"/>
  <c r="I49" i="1"/>
  <c r="AB100" i="1"/>
  <c r="T100" i="1"/>
  <c r="AA100" i="1"/>
  <c r="A101" i="1"/>
  <c r="Q101" i="1" s="1"/>
  <c r="R101" i="1" s="1"/>
  <c r="S101" i="1" s="1"/>
  <c r="Z101" i="1" s="1"/>
  <c r="H100" i="1"/>
  <c r="S3390" i="1" l="1"/>
  <c r="Z3390" i="1" s="1"/>
  <c r="L47" i="1"/>
  <c r="D48" i="1"/>
  <c r="G48" i="1" s="1"/>
  <c r="C28" i="1"/>
  <c r="U48" i="1"/>
  <c r="W48" i="1" s="1"/>
  <c r="J49" i="1"/>
  <c r="K49" i="1" s="1"/>
  <c r="E49" i="1" s="1"/>
  <c r="I50" i="1"/>
  <c r="AA101" i="1"/>
  <c r="T101" i="1"/>
  <c r="AB101" i="1"/>
  <c r="A102" i="1"/>
  <c r="Q102" i="1" s="1"/>
  <c r="R102" i="1" s="1"/>
  <c r="S102" i="1" s="1"/>
  <c r="Z102" i="1" s="1"/>
  <c r="H101" i="1"/>
  <c r="AJ209" i="1"/>
  <c r="AK208" i="1"/>
  <c r="AL208" i="1" s="1"/>
  <c r="AO207" i="1" s="1"/>
  <c r="AM206" i="1"/>
  <c r="AO206" i="1"/>
  <c r="S3391" i="1" l="1"/>
  <c r="Z3391" i="1" s="1"/>
  <c r="L48" i="1"/>
  <c r="D49" i="1"/>
  <c r="G49" i="1" s="1"/>
  <c r="C29" i="1"/>
  <c r="AJ210" i="1"/>
  <c r="AK209" i="1"/>
  <c r="AL209" i="1" s="1"/>
  <c r="AA102" i="1"/>
  <c r="AB102" i="1"/>
  <c r="T102" i="1"/>
  <c r="AM207" i="1"/>
  <c r="H102" i="1"/>
  <c r="A103" i="1"/>
  <c r="Q103" i="1" s="1"/>
  <c r="R103" i="1" s="1"/>
  <c r="S103" i="1" s="1"/>
  <c r="Z103" i="1" s="1"/>
  <c r="J50" i="1"/>
  <c r="K50" i="1" s="1"/>
  <c r="E50" i="1" s="1"/>
  <c r="I51" i="1"/>
  <c r="U49" i="1"/>
  <c r="W49" i="1" s="1"/>
  <c r="S3392" i="1" l="1"/>
  <c r="Z3392" i="1" s="1"/>
  <c r="L49" i="1"/>
  <c r="D50" i="1"/>
  <c r="G50" i="1" s="1"/>
  <c r="C30" i="1"/>
  <c r="U50" i="1"/>
  <c r="W50" i="1" s="1"/>
  <c r="H103" i="1"/>
  <c r="A104" i="1"/>
  <c r="Q104" i="1" s="1"/>
  <c r="R104" i="1" s="1"/>
  <c r="S104" i="1" s="1"/>
  <c r="Z104" i="1" s="1"/>
  <c r="T103" i="1"/>
  <c r="AB103" i="1"/>
  <c r="AA103" i="1"/>
  <c r="J51" i="1"/>
  <c r="K51" i="1" s="1"/>
  <c r="E51" i="1" s="1"/>
  <c r="I52" i="1"/>
  <c r="AM208" i="1"/>
  <c r="AO208" i="1"/>
  <c r="AK210" i="1"/>
  <c r="AL210" i="1" s="1"/>
  <c r="AJ211" i="1"/>
  <c r="S3393" i="1" l="1"/>
  <c r="Z3393" i="1" s="1"/>
  <c r="L50" i="1"/>
  <c r="D51" i="1"/>
  <c r="L51" i="1" s="1"/>
  <c r="C31" i="1"/>
  <c r="U51" i="1"/>
  <c r="W51" i="1" s="1"/>
  <c r="A105" i="1"/>
  <c r="Q105" i="1" s="1"/>
  <c r="R105" i="1" s="1"/>
  <c r="S105" i="1" s="1"/>
  <c r="Z105" i="1" s="1"/>
  <c r="H104" i="1"/>
  <c r="AM209" i="1"/>
  <c r="AO209" i="1"/>
  <c r="J52" i="1"/>
  <c r="K52" i="1" s="1"/>
  <c r="E52" i="1" s="1"/>
  <c r="I53" i="1"/>
  <c r="AJ212" i="1"/>
  <c r="AK211" i="1"/>
  <c r="AL211" i="1" s="1"/>
  <c r="AA104" i="1"/>
  <c r="T104" i="1"/>
  <c r="AB104" i="1"/>
  <c r="S3394" i="1" l="1"/>
  <c r="Z3394" i="1" s="1"/>
  <c r="G51" i="1"/>
  <c r="D52" i="1"/>
  <c r="G52" i="1" s="1"/>
  <c r="C32" i="1"/>
  <c r="AJ213" i="1"/>
  <c r="AK212" i="1"/>
  <c r="AL212" i="1" s="1"/>
  <c r="J53" i="1"/>
  <c r="K53" i="1" s="1"/>
  <c r="E53" i="1" s="1"/>
  <c r="I54" i="1"/>
  <c r="AB105" i="1"/>
  <c r="AA105" i="1"/>
  <c r="T105" i="1"/>
  <c r="A106" i="1"/>
  <c r="Q106" i="1" s="1"/>
  <c r="R106" i="1" s="1"/>
  <c r="S106" i="1" s="1"/>
  <c r="Z106" i="1" s="1"/>
  <c r="H105" i="1"/>
  <c r="U52" i="1"/>
  <c r="W52" i="1" s="1"/>
  <c r="AM210" i="1"/>
  <c r="AO210" i="1"/>
  <c r="S3395" i="1" l="1"/>
  <c r="Z3395" i="1" s="1"/>
  <c r="L52" i="1"/>
  <c r="D53" i="1"/>
  <c r="L53" i="1" s="1"/>
  <c r="C33" i="1"/>
  <c r="AM211" i="1"/>
  <c r="A107" i="1"/>
  <c r="Q107" i="1" s="1"/>
  <c r="R107" i="1" s="1"/>
  <c r="S107" i="1" s="1"/>
  <c r="Z107" i="1" s="1"/>
  <c r="H106" i="1"/>
  <c r="AK213" i="1"/>
  <c r="AL213" i="1" s="1"/>
  <c r="AJ214" i="1"/>
  <c r="U53" i="1"/>
  <c r="W53" i="1" s="1"/>
  <c r="AO211" i="1"/>
  <c r="AB106" i="1"/>
  <c r="AA106" i="1"/>
  <c r="T106" i="1"/>
  <c r="J54" i="1"/>
  <c r="K54" i="1" s="1"/>
  <c r="E54" i="1" s="1"/>
  <c r="I55" i="1"/>
  <c r="S3396" i="1" l="1"/>
  <c r="Z3396" i="1" s="1"/>
  <c r="G53" i="1"/>
  <c r="D54" i="1"/>
  <c r="G54" i="1" s="1"/>
  <c r="C34" i="1"/>
  <c r="AM212" i="1"/>
  <c r="T107" i="1"/>
  <c r="AB107" i="1"/>
  <c r="AA107" i="1"/>
  <c r="H107" i="1"/>
  <c r="A108" i="1"/>
  <c r="Q108" i="1" s="1"/>
  <c r="R108" i="1" s="1"/>
  <c r="S108" i="1" s="1"/>
  <c r="Z108" i="1" s="1"/>
  <c r="U54" i="1"/>
  <c r="W54" i="1" s="1"/>
  <c r="J55" i="1"/>
  <c r="K55" i="1" s="1"/>
  <c r="E55" i="1" s="1"/>
  <c r="I56" i="1"/>
  <c r="AK214" i="1"/>
  <c r="AL214" i="1" s="1"/>
  <c r="AJ215" i="1"/>
  <c r="AO212" i="1"/>
  <c r="S3397" i="1" l="1"/>
  <c r="Z3397" i="1" s="1"/>
  <c r="L54" i="1"/>
  <c r="D55" i="1"/>
  <c r="G55" i="1" s="1"/>
  <c r="C35" i="1"/>
  <c r="AM213" i="1"/>
  <c r="AE19" i="1" s="1"/>
  <c r="J56" i="1"/>
  <c r="K56" i="1" s="1"/>
  <c r="E56" i="1" s="1"/>
  <c r="I57" i="1"/>
  <c r="AJ216" i="1"/>
  <c r="AK215" i="1"/>
  <c r="AL215" i="1" s="1"/>
  <c r="U55" i="1"/>
  <c r="W55" i="1" s="1"/>
  <c r="AA108" i="1"/>
  <c r="T108" i="1"/>
  <c r="AB108" i="1"/>
  <c r="A109" i="1"/>
  <c r="Q109" i="1" s="1"/>
  <c r="R109" i="1" s="1"/>
  <c r="S109" i="1" s="1"/>
  <c r="Z109" i="1" s="1"/>
  <c r="H108" i="1"/>
  <c r="AO213" i="1"/>
  <c r="S3398" i="1" l="1"/>
  <c r="Z3398" i="1" s="1"/>
  <c r="L55" i="1"/>
  <c r="D56" i="1"/>
  <c r="G56" i="1" s="1"/>
  <c r="C36" i="1"/>
  <c r="U56" i="1"/>
  <c r="W56" i="1" s="1"/>
  <c r="AM214" i="1"/>
  <c r="A110" i="1"/>
  <c r="Q110" i="1" s="1"/>
  <c r="R110" i="1" s="1"/>
  <c r="S110" i="1" s="1"/>
  <c r="Z110" i="1" s="1"/>
  <c r="H109" i="1"/>
  <c r="AJ217" i="1"/>
  <c r="AK216" i="1"/>
  <c r="AL216" i="1" s="1"/>
  <c r="AB109" i="1"/>
  <c r="AA109" i="1"/>
  <c r="T109" i="1"/>
  <c r="J57" i="1"/>
  <c r="K57" i="1" s="1"/>
  <c r="E57" i="1" s="1"/>
  <c r="I58" i="1"/>
  <c r="AO214" i="1"/>
  <c r="AO18" i="1"/>
  <c r="AG19" i="1"/>
  <c r="AI19" i="1" s="1"/>
  <c r="AL19" i="1" s="1"/>
  <c r="S3399" i="1" l="1"/>
  <c r="Z3399" i="1" s="1"/>
  <c r="L56" i="1"/>
  <c r="D57" i="1"/>
  <c r="L57" i="1" s="1"/>
  <c r="C37" i="1"/>
  <c r="AM215" i="1"/>
  <c r="AO215" i="1"/>
  <c r="U57" i="1"/>
  <c r="W57" i="1" s="1"/>
  <c r="AK217" i="1"/>
  <c r="AL217" i="1" s="1"/>
  <c r="AJ218" i="1"/>
  <c r="AB110" i="1"/>
  <c r="T110" i="1"/>
  <c r="AA110" i="1"/>
  <c r="J58" i="1"/>
  <c r="K58" i="1" s="1"/>
  <c r="E58" i="1" s="1"/>
  <c r="I59" i="1"/>
  <c r="A111" i="1"/>
  <c r="Q111" i="1" s="1"/>
  <c r="R111" i="1" s="1"/>
  <c r="S111" i="1" s="1"/>
  <c r="Z111" i="1" s="1"/>
  <c r="H110" i="1"/>
  <c r="S3400" i="1" l="1"/>
  <c r="Z3400" i="1" s="1"/>
  <c r="G57" i="1"/>
  <c r="D58" i="1"/>
  <c r="G58" i="1" s="1"/>
  <c r="C38" i="1"/>
  <c r="AK218" i="1"/>
  <c r="AL218" i="1" s="1"/>
  <c r="AO217" i="1" s="1"/>
  <c r="AJ219" i="1"/>
  <c r="A112" i="1"/>
  <c r="Q112" i="1" s="1"/>
  <c r="R112" i="1" s="1"/>
  <c r="S112" i="1" s="1"/>
  <c r="Z112" i="1" s="1"/>
  <c r="H111" i="1"/>
  <c r="AB111" i="1"/>
  <c r="AA111" i="1"/>
  <c r="T111" i="1"/>
  <c r="J59" i="1"/>
  <c r="K59" i="1" s="1"/>
  <c r="E59" i="1" s="1"/>
  <c r="I60" i="1"/>
  <c r="AM216" i="1"/>
  <c r="U58" i="1"/>
  <c r="W58" i="1" s="1"/>
  <c r="AO216" i="1"/>
  <c r="S3401" i="1" l="1"/>
  <c r="Z3401" i="1" s="1"/>
  <c r="L58" i="1"/>
  <c r="D59" i="1"/>
  <c r="G59" i="1" s="1"/>
  <c r="C39" i="1"/>
  <c r="A113" i="1"/>
  <c r="Q113" i="1" s="1"/>
  <c r="R113" i="1" s="1"/>
  <c r="S113" i="1" s="1"/>
  <c r="Z113" i="1" s="1"/>
  <c r="H112" i="1"/>
  <c r="J60" i="1"/>
  <c r="K60" i="1" s="1"/>
  <c r="E60" i="1" s="1"/>
  <c r="I61" i="1"/>
  <c r="U59" i="1"/>
  <c r="W59" i="1" s="1"/>
  <c r="AB112" i="1"/>
  <c r="AA112" i="1"/>
  <c r="T112" i="1"/>
  <c r="AJ220" i="1"/>
  <c r="AK219" i="1"/>
  <c r="AL219" i="1" s="1"/>
  <c r="AM217" i="1"/>
  <c r="S3402" i="1" l="1"/>
  <c r="Z3402" i="1" s="1"/>
  <c r="L59" i="1"/>
  <c r="D60" i="1"/>
  <c r="G60" i="1" s="1"/>
  <c r="C40" i="1"/>
  <c r="U60" i="1"/>
  <c r="W60" i="1" s="1"/>
  <c r="A114" i="1"/>
  <c r="Q114" i="1" s="1"/>
  <c r="R114" i="1" s="1"/>
  <c r="S114" i="1" s="1"/>
  <c r="Z114" i="1" s="1"/>
  <c r="H113" i="1"/>
  <c r="AM218" i="1"/>
  <c r="J61" i="1"/>
  <c r="K61" i="1" s="1"/>
  <c r="E61" i="1" s="1"/>
  <c r="I62" i="1"/>
  <c r="AA113" i="1"/>
  <c r="T113" i="1"/>
  <c r="AB113" i="1"/>
  <c r="AO218" i="1"/>
  <c r="AJ221" i="1"/>
  <c r="AK220" i="1"/>
  <c r="AL220" i="1" s="1"/>
  <c r="S3403" i="1" l="1"/>
  <c r="Z3403" i="1" s="1"/>
  <c r="L60" i="1"/>
  <c r="D61" i="1"/>
  <c r="G61" i="1" s="1"/>
  <c r="C41" i="1"/>
  <c r="U61" i="1"/>
  <c r="W61" i="1" s="1"/>
  <c r="AM219" i="1"/>
  <c r="AK221" i="1"/>
  <c r="AL221" i="1" s="1"/>
  <c r="AO220" i="1" s="1"/>
  <c r="AJ222" i="1"/>
  <c r="J62" i="1"/>
  <c r="K62" i="1" s="1"/>
  <c r="E62" i="1" s="1"/>
  <c r="I63" i="1"/>
  <c r="AB114" i="1"/>
  <c r="AA114" i="1"/>
  <c r="T114" i="1"/>
  <c r="AO219" i="1"/>
  <c r="A115" i="1"/>
  <c r="Q115" i="1" s="1"/>
  <c r="R115" i="1" s="1"/>
  <c r="S115" i="1" s="1"/>
  <c r="Z115" i="1" s="1"/>
  <c r="H114" i="1"/>
  <c r="S3404" i="1" l="1"/>
  <c r="Z3404" i="1" s="1"/>
  <c r="L61" i="1"/>
  <c r="D62" i="1"/>
  <c r="G62" i="1" s="1"/>
  <c r="C42" i="1"/>
  <c r="A116" i="1"/>
  <c r="Q116" i="1" s="1"/>
  <c r="R116" i="1" s="1"/>
  <c r="S116" i="1" s="1"/>
  <c r="Z116" i="1" s="1"/>
  <c r="H115" i="1"/>
  <c r="J63" i="1"/>
  <c r="K63" i="1" s="1"/>
  <c r="E63" i="1" s="1"/>
  <c r="I64" i="1"/>
  <c r="U62" i="1"/>
  <c r="W62" i="1" s="1"/>
  <c r="AA115" i="1"/>
  <c r="T115" i="1"/>
  <c r="AB115" i="1"/>
  <c r="AK222" i="1"/>
  <c r="AL222" i="1" s="1"/>
  <c r="AO221" i="1" s="1"/>
  <c r="AJ223" i="1"/>
  <c r="AM220" i="1"/>
  <c r="S3405" i="1" l="1"/>
  <c r="Z3405" i="1" s="1"/>
  <c r="L62" i="1"/>
  <c r="D63" i="1"/>
  <c r="G63" i="1" s="1"/>
  <c r="C43" i="1"/>
  <c r="J64" i="1"/>
  <c r="K64" i="1" s="1"/>
  <c r="E64" i="1" s="1"/>
  <c r="I65" i="1"/>
  <c r="AJ224" i="1"/>
  <c r="AK223" i="1"/>
  <c r="AL223" i="1" s="1"/>
  <c r="A117" i="1"/>
  <c r="Q117" i="1" s="1"/>
  <c r="R117" i="1" s="1"/>
  <c r="S117" i="1" s="1"/>
  <c r="Z117" i="1" s="1"/>
  <c r="H116" i="1"/>
  <c r="AM221" i="1"/>
  <c r="U63" i="1"/>
  <c r="W63" i="1" s="1"/>
  <c r="AA116" i="1"/>
  <c r="AB116" i="1"/>
  <c r="T116" i="1"/>
  <c r="S3406" i="1" l="1"/>
  <c r="Z3406" i="1" s="1"/>
  <c r="L63" i="1"/>
  <c r="D64" i="1"/>
  <c r="G64" i="1" s="1"/>
  <c r="C44" i="1"/>
  <c r="U64" i="1"/>
  <c r="W64" i="1" s="1"/>
  <c r="AM222" i="1"/>
  <c r="AJ225" i="1"/>
  <c r="AK224" i="1"/>
  <c r="AL224" i="1" s="1"/>
  <c r="AO223" i="1" s="1"/>
  <c r="AO222" i="1"/>
  <c r="A118" i="1"/>
  <c r="Q118" i="1" s="1"/>
  <c r="R118" i="1" s="1"/>
  <c r="S118" i="1" s="1"/>
  <c r="Z118" i="1" s="1"/>
  <c r="H117" i="1"/>
  <c r="AA117" i="1"/>
  <c r="T117" i="1"/>
  <c r="AB117" i="1"/>
  <c r="J65" i="1"/>
  <c r="K65" i="1" s="1"/>
  <c r="E65" i="1" s="1"/>
  <c r="I66" i="1"/>
  <c r="S3407" i="1" l="1"/>
  <c r="Z3407" i="1" s="1"/>
  <c r="L64" i="1"/>
  <c r="D65" i="1"/>
  <c r="G65" i="1" s="1"/>
  <c r="C45" i="1"/>
  <c r="AM223" i="1"/>
  <c r="J66" i="1"/>
  <c r="K66" i="1" s="1"/>
  <c r="E66" i="1" s="1"/>
  <c r="I67" i="1"/>
  <c r="A119" i="1"/>
  <c r="Q119" i="1" s="1"/>
  <c r="R119" i="1" s="1"/>
  <c r="S119" i="1" s="1"/>
  <c r="Z119" i="1" s="1"/>
  <c r="H118" i="1"/>
  <c r="AK225" i="1"/>
  <c r="AL225" i="1" s="1"/>
  <c r="AJ226" i="1"/>
  <c r="U65" i="1"/>
  <c r="W65" i="1" s="1"/>
  <c r="AB118" i="1"/>
  <c r="T118" i="1"/>
  <c r="AA118" i="1"/>
  <c r="S3408" i="1" l="1"/>
  <c r="Z3408" i="1" s="1"/>
  <c r="L65" i="1"/>
  <c r="D66" i="1"/>
  <c r="G66" i="1" s="1"/>
  <c r="C46" i="1"/>
  <c r="H119" i="1"/>
  <c r="A120" i="1"/>
  <c r="Q120" i="1" s="1"/>
  <c r="R120" i="1" s="1"/>
  <c r="S120" i="1" s="1"/>
  <c r="Z120" i="1" s="1"/>
  <c r="AK226" i="1"/>
  <c r="AL226" i="1" s="1"/>
  <c r="AO225" i="1" s="1"/>
  <c r="AJ227" i="1"/>
  <c r="AM224" i="1"/>
  <c r="T119" i="1"/>
  <c r="AB119" i="1"/>
  <c r="AA119" i="1"/>
  <c r="J67" i="1"/>
  <c r="K67" i="1" s="1"/>
  <c r="E67" i="1" s="1"/>
  <c r="I68" i="1"/>
  <c r="AO224" i="1"/>
  <c r="U66" i="1"/>
  <c r="W66" i="1" s="1"/>
  <c r="S3409" i="1" l="1"/>
  <c r="Z3409" i="1" s="1"/>
  <c r="L66" i="1"/>
  <c r="D67" i="1"/>
  <c r="G67" i="1" s="1"/>
  <c r="C47" i="1"/>
  <c r="U67" i="1"/>
  <c r="W67" i="1" s="1"/>
  <c r="J68" i="1"/>
  <c r="K68" i="1" s="1"/>
  <c r="E68" i="1" s="1"/>
  <c r="I69" i="1"/>
  <c r="AJ228" i="1"/>
  <c r="AK227" i="1"/>
  <c r="AL227" i="1" s="1"/>
  <c r="AO226" i="1" s="1"/>
  <c r="AM225" i="1"/>
  <c r="AE20" i="1" s="1"/>
  <c r="AA120" i="1"/>
  <c r="T120" i="1"/>
  <c r="AB120" i="1"/>
  <c r="A121" i="1"/>
  <c r="Q121" i="1" s="1"/>
  <c r="R121" i="1" s="1"/>
  <c r="S121" i="1" s="1"/>
  <c r="Z121" i="1" s="1"/>
  <c r="H120" i="1"/>
  <c r="S3410" i="1" l="1"/>
  <c r="Z3410" i="1" s="1"/>
  <c r="L67" i="1"/>
  <c r="D68" i="1"/>
  <c r="G68" i="1" s="1"/>
  <c r="C48" i="1"/>
  <c r="U68" i="1"/>
  <c r="W68" i="1" s="1"/>
  <c r="AJ229" i="1"/>
  <c r="AK228" i="1"/>
  <c r="AL228" i="1" s="1"/>
  <c r="AB121" i="1"/>
  <c r="T121" i="1"/>
  <c r="AA121" i="1"/>
  <c r="H121" i="1"/>
  <c r="A122" i="1"/>
  <c r="Q122" i="1" s="1"/>
  <c r="R122" i="1" s="1"/>
  <c r="S122" i="1" s="1"/>
  <c r="Z122" i="1" s="1"/>
  <c r="AO19" i="1"/>
  <c r="AG20" i="1"/>
  <c r="AI20" i="1" s="1"/>
  <c r="AL20" i="1" s="1"/>
  <c r="J69" i="1"/>
  <c r="K69" i="1" s="1"/>
  <c r="E69" i="1" s="1"/>
  <c r="I70" i="1"/>
  <c r="AM226" i="1"/>
  <c r="S3411" i="1" l="1"/>
  <c r="Z3411" i="1" s="1"/>
  <c r="L68" i="1"/>
  <c r="D69" i="1"/>
  <c r="G69" i="1" s="1"/>
  <c r="C49" i="1"/>
  <c r="AM227" i="1"/>
  <c r="J70" i="1"/>
  <c r="K70" i="1" s="1"/>
  <c r="E70" i="1" s="1"/>
  <c r="I71" i="1"/>
  <c r="AO227" i="1"/>
  <c r="AK229" i="1"/>
  <c r="AL229" i="1" s="1"/>
  <c r="AJ230" i="1"/>
  <c r="U69" i="1"/>
  <c r="W69" i="1" s="1"/>
  <c r="AB122" i="1"/>
  <c r="AA122" i="1"/>
  <c r="T122" i="1"/>
  <c r="H122" i="1"/>
  <c r="A123" i="1"/>
  <c r="Q123" i="1" s="1"/>
  <c r="R123" i="1" s="1"/>
  <c r="S123" i="1" s="1"/>
  <c r="Z123" i="1" s="1"/>
  <c r="S3412" i="1" l="1"/>
  <c r="Z3412" i="1" s="1"/>
  <c r="L69" i="1"/>
  <c r="D70" i="1"/>
  <c r="L70" i="1" s="1"/>
  <c r="C50" i="1"/>
  <c r="U70" i="1"/>
  <c r="W70" i="1" s="1"/>
  <c r="AM228" i="1"/>
  <c r="T123" i="1"/>
  <c r="AA123" i="1"/>
  <c r="AB123" i="1"/>
  <c r="AK230" i="1"/>
  <c r="AL230" i="1" s="1"/>
  <c r="AO229" i="1" s="1"/>
  <c r="AJ231" i="1"/>
  <c r="A124" i="1"/>
  <c r="Q124" i="1" s="1"/>
  <c r="R124" i="1" s="1"/>
  <c r="S124" i="1" s="1"/>
  <c r="Z124" i="1" s="1"/>
  <c r="H123" i="1"/>
  <c r="J71" i="1"/>
  <c r="K71" i="1" s="1"/>
  <c r="E71" i="1" s="1"/>
  <c r="I72" i="1"/>
  <c r="AO228" i="1"/>
  <c r="S3413" i="1" l="1"/>
  <c r="Z3413" i="1" s="1"/>
  <c r="D71" i="1"/>
  <c r="G71" i="1" s="1"/>
  <c r="G70" i="1"/>
  <c r="C51" i="1"/>
  <c r="A125" i="1"/>
  <c r="Q125" i="1" s="1"/>
  <c r="R125" i="1" s="1"/>
  <c r="S125" i="1" s="1"/>
  <c r="Z125" i="1" s="1"/>
  <c r="H124" i="1"/>
  <c r="J72" i="1"/>
  <c r="K72" i="1" s="1"/>
  <c r="E72" i="1" s="1"/>
  <c r="I73" i="1"/>
  <c r="AB124" i="1"/>
  <c r="AA124" i="1"/>
  <c r="T124" i="1"/>
  <c r="AJ232" i="1"/>
  <c r="AK231" i="1"/>
  <c r="AL231" i="1" s="1"/>
  <c r="AM229" i="1"/>
  <c r="U71" i="1"/>
  <c r="W71" i="1" s="1"/>
  <c r="S3414" i="1" l="1"/>
  <c r="Z3414" i="1" s="1"/>
  <c r="L71" i="1"/>
  <c r="M72" i="1" s="1"/>
  <c r="M73" i="1" s="1"/>
  <c r="D72" i="1"/>
  <c r="L72" i="1" s="1"/>
  <c r="C52" i="1"/>
  <c r="U72" i="1"/>
  <c r="W72" i="1" s="1"/>
  <c r="AB125" i="1"/>
  <c r="AA125" i="1"/>
  <c r="T125" i="1"/>
  <c r="AM230" i="1"/>
  <c r="AO230" i="1"/>
  <c r="AJ233" i="1"/>
  <c r="AK232" i="1"/>
  <c r="AL232" i="1" s="1"/>
  <c r="AO231" i="1" s="1"/>
  <c r="A126" i="1"/>
  <c r="Q126" i="1" s="1"/>
  <c r="R126" i="1" s="1"/>
  <c r="S126" i="1" s="1"/>
  <c r="Z126" i="1" s="1"/>
  <c r="H125" i="1"/>
  <c r="J73" i="1"/>
  <c r="K73" i="1" s="1"/>
  <c r="E73" i="1" s="1"/>
  <c r="I74" i="1"/>
  <c r="S3415" i="1" l="1"/>
  <c r="Z3415" i="1" s="1"/>
  <c r="D73" i="1"/>
  <c r="G73" i="1" s="1"/>
  <c r="G72" i="1"/>
  <c r="F72" i="1"/>
  <c r="C53" i="1"/>
  <c r="AA126" i="1"/>
  <c r="T126" i="1"/>
  <c r="AB126" i="1"/>
  <c r="J74" i="1"/>
  <c r="K74" i="1" s="1"/>
  <c r="E74" i="1" s="1"/>
  <c r="M74" i="1"/>
  <c r="I75" i="1"/>
  <c r="AM231" i="1"/>
  <c r="U73" i="1"/>
  <c r="W73" i="1" s="1"/>
  <c r="A127" i="1"/>
  <c r="Q127" i="1" s="1"/>
  <c r="R127" i="1" s="1"/>
  <c r="S127" i="1" s="1"/>
  <c r="Z127" i="1" s="1"/>
  <c r="H126" i="1"/>
  <c r="AK233" i="1"/>
  <c r="AL233" i="1" s="1"/>
  <c r="AJ234" i="1"/>
  <c r="S3416" i="1" l="1"/>
  <c r="Z3416" i="1" s="1"/>
  <c r="L73" i="1"/>
  <c r="F73" i="1"/>
  <c r="D74" i="1"/>
  <c r="C54" i="1"/>
  <c r="AM232" i="1"/>
  <c r="M75" i="1"/>
  <c r="J75" i="1"/>
  <c r="K75" i="1" s="1"/>
  <c r="E75" i="1" s="1"/>
  <c r="I76" i="1"/>
  <c r="AK234" i="1"/>
  <c r="AL234" i="1" s="1"/>
  <c r="AJ235" i="1"/>
  <c r="U74" i="1"/>
  <c r="W74" i="1" s="1"/>
  <c r="AB127" i="1"/>
  <c r="T127" i="1"/>
  <c r="AA127" i="1"/>
  <c r="AO232" i="1"/>
  <c r="A128" i="1"/>
  <c r="Q128" i="1" s="1"/>
  <c r="R128" i="1" s="1"/>
  <c r="S128" i="1" s="1"/>
  <c r="Z128" i="1" s="1"/>
  <c r="H127" i="1"/>
  <c r="S3417" i="1" l="1"/>
  <c r="Z3417" i="1" s="1"/>
  <c r="F74" i="1"/>
  <c r="L74" i="1"/>
  <c r="D75" i="1"/>
  <c r="G74" i="1"/>
  <c r="C55" i="1"/>
  <c r="A129" i="1"/>
  <c r="Q129" i="1" s="1"/>
  <c r="R129" i="1" s="1"/>
  <c r="S129" i="1" s="1"/>
  <c r="Z129" i="1" s="1"/>
  <c r="H128" i="1"/>
  <c r="AB128" i="1"/>
  <c r="T128" i="1"/>
  <c r="AA128" i="1"/>
  <c r="AJ236" i="1"/>
  <c r="AK235" i="1"/>
  <c r="AL235" i="1" s="1"/>
  <c r="AM233" i="1"/>
  <c r="J76" i="1"/>
  <c r="K76" i="1" s="1"/>
  <c r="E76" i="1" s="1"/>
  <c r="M76" i="1"/>
  <c r="I77" i="1"/>
  <c r="U75" i="1"/>
  <c r="W75" i="1" s="1"/>
  <c r="AO233" i="1"/>
  <c r="S3418" i="1" l="1"/>
  <c r="Z3418" i="1" s="1"/>
  <c r="F75" i="1"/>
  <c r="L75" i="1"/>
  <c r="G75" i="1"/>
  <c r="D76" i="1"/>
  <c r="C56" i="1"/>
  <c r="AM234" i="1"/>
  <c r="AJ237" i="1"/>
  <c r="AJ238" i="1" s="1"/>
  <c r="AK236" i="1"/>
  <c r="AL236" i="1" s="1"/>
  <c r="AO235" i="1" s="1"/>
  <c r="AA129" i="1"/>
  <c r="T129" i="1"/>
  <c r="AB129" i="1"/>
  <c r="U76" i="1"/>
  <c r="W76" i="1" s="1"/>
  <c r="M77" i="1"/>
  <c r="J77" i="1"/>
  <c r="K77" i="1" s="1"/>
  <c r="E77" i="1" s="1"/>
  <c r="I78" i="1"/>
  <c r="AO234" i="1"/>
  <c r="A130" i="1"/>
  <c r="Q130" i="1" s="1"/>
  <c r="R130" i="1" s="1"/>
  <c r="S130" i="1" s="1"/>
  <c r="Z130" i="1" s="1"/>
  <c r="H129" i="1"/>
  <c r="AJ239" i="1" l="1"/>
  <c r="AK238" i="1"/>
  <c r="AL238" i="1" s="1"/>
  <c r="AM237" i="1" s="1"/>
  <c r="S3419" i="1"/>
  <c r="Z3419" i="1" s="1"/>
  <c r="F76" i="1"/>
  <c r="L76" i="1"/>
  <c r="G76" i="1"/>
  <c r="D77" i="1"/>
  <c r="C57" i="1"/>
  <c r="AB130" i="1"/>
  <c r="T130" i="1"/>
  <c r="AA130" i="1"/>
  <c r="AK237" i="1"/>
  <c r="AL237" i="1" s="1"/>
  <c r="U77" i="1"/>
  <c r="W77" i="1" s="1"/>
  <c r="A131" i="1"/>
  <c r="Q131" i="1" s="1"/>
  <c r="R131" i="1" s="1"/>
  <c r="S131" i="1" s="1"/>
  <c r="Z131" i="1" s="1"/>
  <c r="H130" i="1"/>
  <c r="M78" i="1"/>
  <c r="J78" i="1"/>
  <c r="K78" i="1" s="1"/>
  <c r="E78" i="1" s="1"/>
  <c r="I79" i="1"/>
  <c r="AM235" i="1"/>
  <c r="AJ240" i="1" l="1"/>
  <c r="AK239" i="1"/>
  <c r="AL239" i="1" s="1"/>
  <c r="S3420" i="1"/>
  <c r="Z3420" i="1" s="1"/>
  <c r="F77" i="1"/>
  <c r="L77" i="1"/>
  <c r="G77" i="1"/>
  <c r="D78" i="1"/>
  <c r="C58" i="1"/>
  <c r="AO237" i="1"/>
  <c r="AM236" i="1"/>
  <c r="AO236" i="1"/>
  <c r="U78" i="1"/>
  <c r="W78" i="1" s="1"/>
  <c r="T131" i="1"/>
  <c r="AB131" i="1"/>
  <c r="AA131" i="1"/>
  <c r="M79" i="1"/>
  <c r="J79" i="1"/>
  <c r="K79" i="1" s="1"/>
  <c r="E79" i="1" s="1"/>
  <c r="I80" i="1"/>
  <c r="H131" i="1"/>
  <c r="A132" i="1"/>
  <c r="Q132" i="1" s="1"/>
  <c r="R132" i="1" s="1"/>
  <c r="S132" i="1" s="1"/>
  <c r="Z132" i="1" s="1"/>
  <c r="AM238" i="1" l="1"/>
  <c r="AK240" i="1"/>
  <c r="AL240" i="1" s="1"/>
  <c r="AJ241" i="1"/>
  <c r="AO238" i="1"/>
  <c r="S3421" i="1"/>
  <c r="Z3421" i="1" s="1"/>
  <c r="F78" i="1"/>
  <c r="L78" i="1"/>
  <c r="D79" i="1"/>
  <c r="G78" i="1"/>
  <c r="C59" i="1"/>
  <c r="A133" i="1"/>
  <c r="Q133" i="1" s="1"/>
  <c r="R133" i="1" s="1"/>
  <c r="S133" i="1" s="1"/>
  <c r="Z133" i="1" s="1"/>
  <c r="H132" i="1"/>
  <c r="M80" i="1"/>
  <c r="J80" i="1"/>
  <c r="K80" i="1" s="1"/>
  <c r="E80" i="1" s="1"/>
  <c r="I81" i="1"/>
  <c r="U79" i="1"/>
  <c r="W79" i="1" s="1"/>
  <c r="AA132" i="1"/>
  <c r="T132" i="1"/>
  <c r="AB132" i="1"/>
  <c r="AM239" i="1" l="1"/>
  <c r="AO239" i="1"/>
  <c r="AK241" i="1"/>
  <c r="AL241" i="1" s="1"/>
  <c r="AM240" i="1" s="1"/>
  <c r="AJ242" i="1"/>
  <c r="S3422" i="1"/>
  <c r="Z3422" i="1" s="1"/>
  <c r="F79" i="1"/>
  <c r="L79" i="1"/>
  <c r="G79" i="1"/>
  <c r="D80" i="1"/>
  <c r="L80" i="1" s="1"/>
  <c r="C60" i="1"/>
  <c r="J81" i="1"/>
  <c r="K81" i="1" s="1"/>
  <c r="E81" i="1" s="1"/>
  <c r="M81" i="1"/>
  <c r="I82" i="1"/>
  <c r="AB133" i="1"/>
  <c r="T133" i="1"/>
  <c r="AA133" i="1"/>
  <c r="U80" i="1"/>
  <c r="W80" i="1" s="1"/>
  <c r="H133" i="1"/>
  <c r="A134" i="1"/>
  <c r="Q134" i="1" s="1"/>
  <c r="R134" i="1" s="1"/>
  <c r="S134" i="1" s="1"/>
  <c r="Z134" i="1" s="1"/>
  <c r="AJ243" i="1" l="1"/>
  <c r="AK242" i="1"/>
  <c r="AL242" i="1" s="1"/>
  <c r="AO240" i="1"/>
  <c r="S3423" i="1"/>
  <c r="Z3423" i="1" s="1"/>
  <c r="F80" i="1"/>
  <c r="G80" i="1"/>
  <c r="D81" i="1"/>
  <c r="C61" i="1"/>
  <c r="U81" i="1"/>
  <c r="W81" i="1" s="1"/>
  <c r="AB134" i="1"/>
  <c r="AA134" i="1"/>
  <c r="T134" i="1"/>
  <c r="H134" i="1"/>
  <c r="A135" i="1"/>
  <c r="Q135" i="1" s="1"/>
  <c r="R135" i="1" s="1"/>
  <c r="S135" i="1" s="1"/>
  <c r="Z135" i="1" s="1"/>
  <c r="M82" i="1"/>
  <c r="J82" i="1"/>
  <c r="K82" i="1" s="1"/>
  <c r="E82" i="1" s="1"/>
  <c r="I83" i="1"/>
  <c r="AO241" i="1" l="1"/>
  <c r="AM241" i="1"/>
  <c r="AK243" i="1"/>
  <c r="AL243" i="1" s="1"/>
  <c r="AJ244" i="1"/>
  <c r="S3424" i="1"/>
  <c r="Z3424" i="1" s="1"/>
  <c r="F81" i="1"/>
  <c r="L81" i="1"/>
  <c r="D82" i="1"/>
  <c r="G81" i="1"/>
  <c r="C62" i="1"/>
  <c r="U82" i="1"/>
  <c r="W82" i="1" s="1"/>
  <c r="H135" i="1"/>
  <c r="A136" i="1"/>
  <c r="Q136" i="1" s="1"/>
  <c r="R136" i="1" s="1"/>
  <c r="S136" i="1" s="1"/>
  <c r="Z136" i="1" s="1"/>
  <c r="M83" i="1"/>
  <c r="J83" i="1"/>
  <c r="K83" i="1" s="1"/>
  <c r="E83" i="1" s="1"/>
  <c r="I84" i="1"/>
  <c r="T135" i="1"/>
  <c r="AB135" i="1"/>
  <c r="AA135" i="1"/>
  <c r="AO242" i="1" l="1"/>
  <c r="AM242" i="1"/>
  <c r="AJ245" i="1"/>
  <c r="AK244" i="1"/>
  <c r="AL244" i="1" s="1"/>
  <c r="AM243" i="1" s="1"/>
  <c r="S3425" i="1"/>
  <c r="Z3425" i="1" s="1"/>
  <c r="F82" i="1"/>
  <c r="L82" i="1"/>
  <c r="G82" i="1"/>
  <c r="D83" i="1"/>
  <c r="C63" i="1"/>
  <c r="U83" i="1"/>
  <c r="W83" i="1" s="1"/>
  <c r="A137" i="1"/>
  <c r="Q137" i="1" s="1"/>
  <c r="R137" i="1" s="1"/>
  <c r="S137" i="1" s="1"/>
  <c r="Z137" i="1" s="1"/>
  <c r="H136" i="1"/>
  <c r="J84" i="1"/>
  <c r="K84" i="1" s="1"/>
  <c r="E84" i="1" s="1"/>
  <c r="M84" i="1"/>
  <c r="I85" i="1"/>
  <c r="AA136" i="1"/>
  <c r="T136" i="1"/>
  <c r="AB136" i="1"/>
  <c r="AJ246" i="1" l="1"/>
  <c r="AK245" i="1"/>
  <c r="AL245" i="1" s="1"/>
  <c r="AO243" i="1"/>
  <c r="S3426" i="1"/>
  <c r="Z3426" i="1" s="1"/>
  <c r="F83" i="1"/>
  <c r="G83" i="1"/>
  <c r="L83" i="1"/>
  <c r="D84" i="1"/>
  <c r="C64" i="1"/>
  <c r="J85" i="1"/>
  <c r="K85" i="1" s="1"/>
  <c r="E85" i="1" s="1"/>
  <c r="M85" i="1"/>
  <c r="I86" i="1"/>
  <c r="AB137" i="1"/>
  <c r="AA137" i="1"/>
  <c r="T137" i="1"/>
  <c r="U84" i="1"/>
  <c r="W84" i="1" s="1"/>
  <c r="A138" i="1"/>
  <c r="Q138" i="1" s="1"/>
  <c r="R138" i="1" s="1"/>
  <c r="S138" i="1" s="1"/>
  <c r="Z138" i="1" s="1"/>
  <c r="H137" i="1"/>
  <c r="AO244" i="1" l="1"/>
  <c r="AM244" i="1"/>
  <c r="AJ247" i="1"/>
  <c r="AK246" i="1"/>
  <c r="AL246" i="1" s="1"/>
  <c r="AO245" i="1" s="1"/>
  <c r="S3427" i="1"/>
  <c r="Z3427" i="1" s="1"/>
  <c r="F84" i="1"/>
  <c r="L84" i="1"/>
  <c r="G84" i="1"/>
  <c r="D85" i="1"/>
  <c r="C65" i="1"/>
  <c r="J86" i="1"/>
  <c r="K86" i="1" s="1"/>
  <c r="E86" i="1" s="1"/>
  <c r="M86" i="1"/>
  <c r="I87" i="1"/>
  <c r="H138" i="1"/>
  <c r="A139" i="1"/>
  <c r="Q139" i="1" s="1"/>
  <c r="R139" i="1" s="1"/>
  <c r="S139" i="1" s="1"/>
  <c r="Z139" i="1" s="1"/>
  <c r="AB138" i="1"/>
  <c r="AA138" i="1"/>
  <c r="T138" i="1"/>
  <c r="U85" i="1"/>
  <c r="W85" i="1" s="1"/>
  <c r="AK247" i="1" l="1"/>
  <c r="AL247" i="1" s="1"/>
  <c r="AO246" i="1" s="1"/>
  <c r="AJ248" i="1"/>
  <c r="AM245" i="1"/>
  <c r="S3428" i="1"/>
  <c r="Z3428" i="1" s="1"/>
  <c r="F85" i="1"/>
  <c r="L85" i="1"/>
  <c r="G85" i="1"/>
  <c r="D86" i="1"/>
  <c r="C66" i="1"/>
  <c r="T139" i="1"/>
  <c r="AA139" i="1"/>
  <c r="AB139" i="1"/>
  <c r="M87" i="1"/>
  <c r="J87" i="1"/>
  <c r="K87" i="1" s="1"/>
  <c r="E87" i="1" s="1"/>
  <c r="I88" i="1"/>
  <c r="H139" i="1"/>
  <c r="A140" i="1"/>
  <c r="Q140" i="1" s="1"/>
  <c r="R140" i="1" s="1"/>
  <c r="S140" i="1" s="1"/>
  <c r="Z140" i="1" s="1"/>
  <c r="U86" i="1"/>
  <c r="W86" i="1" s="1"/>
  <c r="AK248" i="1" l="1"/>
  <c r="AL248" i="1" s="1"/>
  <c r="AM247" i="1" s="1"/>
  <c r="AJ249" i="1"/>
  <c r="AM246" i="1"/>
  <c r="S3429" i="1"/>
  <c r="Z3429" i="1" s="1"/>
  <c r="F86" i="1"/>
  <c r="L86" i="1"/>
  <c r="D87" i="1"/>
  <c r="G86" i="1"/>
  <c r="C67" i="1"/>
  <c r="AA140" i="1"/>
  <c r="T140" i="1"/>
  <c r="AB140" i="1"/>
  <c r="A141" i="1"/>
  <c r="Q141" i="1" s="1"/>
  <c r="R141" i="1" s="1"/>
  <c r="S141" i="1" s="1"/>
  <c r="Z141" i="1" s="1"/>
  <c r="H140" i="1"/>
  <c r="J88" i="1"/>
  <c r="K88" i="1" s="1"/>
  <c r="E88" i="1" s="1"/>
  <c r="M88" i="1"/>
  <c r="I89" i="1"/>
  <c r="U87" i="1"/>
  <c r="W87" i="1" s="1"/>
  <c r="AO247" i="1" l="1"/>
  <c r="AJ250" i="1"/>
  <c r="AK249" i="1"/>
  <c r="AL249" i="1" s="1"/>
  <c r="S3430" i="1"/>
  <c r="Z3430" i="1" s="1"/>
  <c r="F87" i="1"/>
  <c r="L87" i="1"/>
  <c r="G87" i="1"/>
  <c r="D88" i="1"/>
  <c r="C68" i="1"/>
  <c r="AB141" i="1"/>
  <c r="AA141" i="1"/>
  <c r="T141" i="1"/>
  <c r="J89" i="1"/>
  <c r="K89" i="1" s="1"/>
  <c r="E89" i="1" s="1"/>
  <c r="M89" i="1"/>
  <c r="I90" i="1"/>
  <c r="A142" i="1"/>
  <c r="Q142" i="1" s="1"/>
  <c r="R142" i="1" s="1"/>
  <c r="S142" i="1" s="1"/>
  <c r="Z142" i="1" s="1"/>
  <c r="H141" i="1"/>
  <c r="U88" i="1"/>
  <c r="W88" i="1" s="1"/>
  <c r="AO248" i="1" l="1"/>
  <c r="AM248" i="1"/>
  <c r="AJ251" i="1"/>
  <c r="AK251" i="1" s="1"/>
  <c r="AL251" i="1" s="1"/>
  <c r="AK250" i="1"/>
  <c r="AL250" i="1" s="1"/>
  <c r="S3431" i="1"/>
  <c r="Z3431" i="1" s="1"/>
  <c r="F88" i="1"/>
  <c r="G88" i="1"/>
  <c r="L88" i="1"/>
  <c r="D89" i="1"/>
  <c r="C69" i="1"/>
  <c r="U89" i="1"/>
  <c r="W89" i="1" s="1"/>
  <c r="AB142" i="1"/>
  <c r="AA142" i="1"/>
  <c r="T142" i="1"/>
  <c r="H142" i="1"/>
  <c r="A143" i="1"/>
  <c r="Q143" i="1" s="1"/>
  <c r="R143" i="1" s="1"/>
  <c r="S143" i="1" s="1"/>
  <c r="Z143" i="1" s="1"/>
  <c r="J90" i="1"/>
  <c r="K90" i="1" s="1"/>
  <c r="E90" i="1" s="1"/>
  <c r="M90" i="1"/>
  <c r="I91" i="1"/>
  <c r="AO251" i="1" l="1"/>
  <c r="AM250" i="1"/>
  <c r="AM249" i="1"/>
  <c r="AO250" i="1"/>
  <c r="AO249" i="1"/>
  <c r="S3432" i="1"/>
  <c r="Z3432" i="1" s="1"/>
  <c r="F89" i="1"/>
  <c r="L89" i="1"/>
  <c r="G89" i="1"/>
  <c r="D90" i="1"/>
  <c r="C70" i="1"/>
  <c r="U90" i="1"/>
  <c r="W90" i="1" s="1"/>
  <c r="T143" i="1"/>
  <c r="AA143" i="1"/>
  <c r="AB143" i="1"/>
  <c r="M91" i="1"/>
  <c r="J91" i="1"/>
  <c r="K91" i="1" s="1"/>
  <c r="E91" i="1" s="1"/>
  <c r="I92" i="1"/>
  <c r="H143" i="1"/>
  <c r="A144" i="1"/>
  <c r="Q144" i="1" s="1"/>
  <c r="R144" i="1" s="1"/>
  <c r="S144" i="1" s="1"/>
  <c r="Z144" i="1" s="1"/>
  <c r="S3433" i="1" l="1"/>
  <c r="Z3433" i="1" s="1"/>
  <c r="F90" i="1"/>
  <c r="L90" i="1"/>
  <c r="G90" i="1"/>
  <c r="D91" i="1"/>
  <c r="C71" i="1"/>
  <c r="AA144" i="1"/>
  <c r="T144" i="1"/>
  <c r="AB144" i="1"/>
  <c r="A145" i="1"/>
  <c r="Q145" i="1" s="1"/>
  <c r="R145" i="1" s="1"/>
  <c r="S145" i="1" s="1"/>
  <c r="Z145" i="1" s="1"/>
  <c r="H144" i="1"/>
  <c r="J92" i="1"/>
  <c r="K92" i="1" s="1"/>
  <c r="E92" i="1" s="1"/>
  <c r="M92" i="1"/>
  <c r="I93" i="1"/>
  <c r="U91" i="1"/>
  <c r="W91" i="1" s="1"/>
  <c r="S3434" i="1" l="1"/>
  <c r="Z3434" i="1" s="1"/>
  <c r="F91" i="1"/>
  <c r="G91" i="1"/>
  <c r="L91" i="1"/>
  <c r="D92" i="1"/>
  <c r="C72" i="1"/>
  <c r="U92" i="1"/>
  <c r="W92" i="1" s="1"/>
  <c r="J93" i="1"/>
  <c r="K93" i="1" s="1"/>
  <c r="E93" i="1" s="1"/>
  <c r="M93" i="1"/>
  <c r="I94" i="1"/>
  <c r="AB145" i="1"/>
  <c r="AA145" i="1"/>
  <c r="T145" i="1"/>
  <c r="A146" i="1"/>
  <c r="Q146" i="1" s="1"/>
  <c r="R146" i="1" s="1"/>
  <c r="S146" i="1" s="1"/>
  <c r="Z146" i="1" s="1"/>
  <c r="H145" i="1"/>
  <c r="S3435" i="1" l="1"/>
  <c r="Z3435" i="1" s="1"/>
  <c r="F92" i="1"/>
  <c r="G92" i="1"/>
  <c r="L92" i="1"/>
  <c r="D93" i="1"/>
  <c r="C73" i="1"/>
  <c r="H146" i="1"/>
  <c r="A147" i="1"/>
  <c r="Q147" i="1" s="1"/>
  <c r="R147" i="1" s="1"/>
  <c r="S147" i="1" s="1"/>
  <c r="Z147" i="1" s="1"/>
  <c r="AB146" i="1"/>
  <c r="T146" i="1"/>
  <c r="AA146" i="1"/>
  <c r="J94" i="1"/>
  <c r="K94" i="1" s="1"/>
  <c r="E94" i="1" s="1"/>
  <c r="M94" i="1"/>
  <c r="I95" i="1"/>
  <c r="U93" i="1"/>
  <c r="W93" i="1" s="1"/>
  <c r="S3436" i="1" l="1"/>
  <c r="Z3436" i="1" s="1"/>
  <c r="F93" i="1"/>
  <c r="G93" i="1"/>
  <c r="L93" i="1"/>
  <c r="D94" i="1"/>
  <c r="C74" i="1"/>
  <c r="U94" i="1"/>
  <c r="W94" i="1" s="1"/>
  <c r="T147" i="1"/>
  <c r="AA147" i="1"/>
  <c r="AB147" i="1"/>
  <c r="H147" i="1"/>
  <c r="A148" i="1"/>
  <c r="Q148" i="1" s="1"/>
  <c r="R148" i="1" s="1"/>
  <c r="S148" i="1" s="1"/>
  <c r="Z148" i="1" s="1"/>
  <c r="M95" i="1"/>
  <c r="J95" i="1"/>
  <c r="K95" i="1" s="1"/>
  <c r="E95" i="1" s="1"/>
  <c r="I96" i="1"/>
  <c r="S3437" i="1" l="1"/>
  <c r="Z3437" i="1" s="1"/>
  <c r="F94" i="1"/>
  <c r="L94" i="1"/>
  <c r="G94" i="1"/>
  <c r="D95" i="1"/>
  <c r="C75" i="1"/>
  <c r="J96" i="1"/>
  <c r="K96" i="1" s="1"/>
  <c r="E96" i="1" s="1"/>
  <c r="M96" i="1"/>
  <c r="I97" i="1"/>
  <c r="U95" i="1"/>
  <c r="W95" i="1" s="1"/>
  <c r="AA148" i="1"/>
  <c r="T148" i="1"/>
  <c r="AB148" i="1"/>
  <c r="A149" i="1"/>
  <c r="Q149" i="1" s="1"/>
  <c r="R149" i="1" s="1"/>
  <c r="S149" i="1" s="1"/>
  <c r="Z149" i="1" s="1"/>
  <c r="H148" i="1"/>
  <c r="S3438" i="1" l="1"/>
  <c r="Z3438" i="1" s="1"/>
  <c r="F95" i="1"/>
  <c r="L95" i="1"/>
  <c r="G95" i="1"/>
  <c r="D96" i="1"/>
  <c r="C76" i="1"/>
  <c r="AB149" i="1"/>
  <c r="T149" i="1"/>
  <c r="AA149" i="1"/>
  <c r="M97" i="1"/>
  <c r="J97" i="1"/>
  <c r="K97" i="1" s="1"/>
  <c r="E97" i="1" s="1"/>
  <c r="I98" i="1"/>
  <c r="A150" i="1"/>
  <c r="Q150" i="1" s="1"/>
  <c r="R150" i="1" s="1"/>
  <c r="S150" i="1" s="1"/>
  <c r="Z150" i="1" s="1"/>
  <c r="H149" i="1"/>
  <c r="U96" i="1"/>
  <c r="W96" i="1" s="1"/>
  <c r="S3439" i="1" l="1"/>
  <c r="Z3439" i="1" s="1"/>
  <c r="F96" i="1"/>
  <c r="L96" i="1"/>
  <c r="G96" i="1"/>
  <c r="D97" i="1"/>
  <c r="C77" i="1"/>
  <c r="AB150" i="1"/>
  <c r="T150" i="1"/>
  <c r="AA150" i="1"/>
  <c r="H150" i="1"/>
  <c r="A151" i="1"/>
  <c r="Q151" i="1" s="1"/>
  <c r="R151" i="1" s="1"/>
  <c r="S151" i="1" s="1"/>
  <c r="Z151" i="1" s="1"/>
  <c r="J98" i="1"/>
  <c r="K98" i="1" s="1"/>
  <c r="E98" i="1" s="1"/>
  <c r="M98" i="1"/>
  <c r="I99" i="1"/>
  <c r="U97" i="1"/>
  <c r="W97" i="1" s="1"/>
  <c r="S3440" i="1" l="1"/>
  <c r="Z3440" i="1" s="1"/>
  <c r="F97" i="1"/>
  <c r="L97" i="1"/>
  <c r="D98" i="1"/>
  <c r="G97" i="1"/>
  <c r="C78" i="1"/>
  <c r="U98" i="1"/>
  <c r="W98" i="1" s="1"/>
  <c r="T151" i="1"/>
  <c r="AA151" i="1"/>
  <c r="AB151" i="1"/>
  <c r="H151" i="1"/>
  <c r="A152" i="1"/>
  <c r="Q152" i="1" s="1"/>
  <c r="R152" i="1" s="1"/>
  <c r="S152" i="1" s="1"/>
  <c r="Z152" i="1" s="1"/>
  <c r="M99" i="1"/>
  <c r="J99" i="1"/>
  <c r="K99" i="1" s="1"/>
  <c r="E99" i="1" s="1"/>
  <c r="I100" i="1"/>
  <c r="S3441" i="1" l="1"/>
  <c r="Z3441" i="1" s="1"/>
  <c r="F98" i="1"/>
  <c r="L98" i="1"/>
  <c r="G98" i="1"/>
  <c r="D99" i="1"/>
  <c r="C79" i="1"/>
  <c r="U99" i="1"/>
  <c r="W99" i="1" s="1"/>
  <c r="AA152" i="1"/>
  <c r="T152" i="1"/>
  <c r="AB152" i="1"/>
  <c r="A153" i="1"/>
  <c r="Q153" i="1" s="1"/>
  <c r="R153" i="1" s="1"/>
  <c r="S153" i="1" s="1"/>
  <c r="Z153" i="1" s="1"/>
  <c r="H152" i="1"/>
  <c r="J100" i="1"/>
  <c r="K100" i="1" s="1"/>
  <c r="E100" i="1" s="1"/>
  <c r="M100" i="1"/>
  <c r="I101" i="1"/>
  <c r="S3442" i="1" l="1"/>
  <c r="Z3442" i="1" s="1"/>
  <c r="F99" i="1"/>
  <c r="L99" i="1"/>
  <c r="G99" i="1"/>
  <c r="D100" i="1"/>
  <c r="C80" i="1"/>
  <c r="M101" i="1"/>
  <c r="J101" i="1"/>
  <c r="K101" i="1" s="1"/>
  <c r="E101" i="1" s="1"/>
  <c r="I102" i="1"/>
  <c r="A154" i="1"/>
  <c r="Q154" i="1" s="1"/>
  <c r="R154" i="1" s="1"/>
  <c r="S154" i="1" s="1"/>
  <c r="Z154" i="1" s="1"/>
  <c r="H153" i="1"/>
  <c r="U100" i="1"/>
  <c r="W100" i="1" s="1"/>
  <c r="AB153" i="1"/>
  <c r="AA153" i="1"/>
  <c r="T153" i="1"/>
  <c r="S3443" i="1" l="1"/>
  <c r="Z3443" i="1" s="1"/>
  <c r="F100" i="1"/>
  <c r="L100" i="1"/>
  <c r="G100" i="1"/>
  <c r="D101" i="1"/>
  <c r="C81" i="1"/>
  <c r="U101" i="1"/>
  <c r="W101" i="1" s="1"/>
  <c r="AB154" i="1"/>
  <c r="T154" i="1"/>
  <c r="AA154" i="1"/>
  <c r="A155" i="1"/>
  <c r="Q155" i="1" s="1"/>
  <c r="R155" i="1" s="1"/>
  <c r="S155" i="1" s="1"/>
  <c r="Z155" i="1" s="1"/>
  <c r="H154" i="1"/>
  <c r="J102" i="1"/>
  <c r="K102" i="1" s="1"/>
  <c r="E102" i="1" s="1"/>
  <c r="M102" i="1"/>
  <c r="I103" i="1"/>
  <c r="S3444" i="1" l="1"/>
  <c r="Z3444" i="1" s="1"/>
  <c r="F101" i="1"/>
  <c r="D102" i="1"/>
  <c r="L102" i="1" s="1"/>
  <c r="L101" i="1"/>
  <c r="G101" i="1"/>
  <c r="C82" i="1"/>
  <c r="J103" i="1"/>
  <c r="K103" i="1" s="1"/>
  <c r="E103" i="1" s="1"/>
  <c r="I104" i="1"/>
  <c r="H155" i="1"/>
  <c r="A156" i="1"/>
  <c r="Q156" i="1" s="1"/>
  <c r="R156" i="1" s="1"/>
  <c r="S156" i="1" s="1"/>
  <c r="Z156" i="1" s="1"/>
  <c r="T155" i="1"/>
  <c r="AB155" i="1"/>
  <c r="AA155" i="1"/>
  <c r="U102" i="1"/>
  <c r="W102" i="1" s="1"/>
  <c r="D103" i="1" l="1"/>
  <c r="F103" i="1" s="1"/>
  <c r="F102" i="1"/>
  <c r="G102" i="1"/>
  <c r="C83" i="1"/>
  <c r="J104" i="1"/>
  <c r="K104" i="1" s="1"/>
  <c r="E104" i="1" s="1"/>
  <c r="I105" i="1"/>
  <c r="U103" i="1"/>
  <c r="W103" i="1" s="1"/>
  <c r="A157" i="1"/>
  <c r="Q157" i="1" s="1"/>
  <c r="R157" i="1" s="1"/>
  <c r="S157" i="1" s="1"/>
  <c r="Z157" i="1" s="1"/>
  <c r="H156" i="1"/>
  <c r="M103" i="1"/>
  <c r="AA156" i="1"/>
  <c r="T156" i="1"/>
  <c r="AB156" i="1"/>
  <c r="S3446" i="1" l="1"/>
  <c r="Z3446" i="1" s="1"/>
  <c r="G103" i="1"/>
  <c r="L103" i="1"/>
  <c r="D104" i="1"/>
  <c r="F104" i="1" s="1"/>
  <c r="C84" i="1"/>
  <c r="AB157" i="1"/>
  <c r="T157" i="1"/>
  <c r="AA157" i="1"/>
  <c r="M104" i="1"/>
  <c r="M105" i="1" s="1"/>
  <c r="A158" i="1"/>
  <c r="Q158" i="1" s="1"/>
  <c r="R158" i="1" s="1"/>
  <c r="S158" i="1" s="1"/>
  <c r="Z158" i="1" s="1"/>
  <c r="H157" i="1"/>
  <c r="J105" i="1"/>
  <c r="K105" i="1" s="1"/>
  <c r="E105" i="1" s="1"/>
  <c r="I106" i="1"/>
  <c r="U104" i="1"/>
  <c r="W104" i="1" s="1"/>
  <c r="S3447" i="1" l="1"/>
  <c r="Z3447" i="1" s="1"/>
  <c r="L104" i="1"/>
  <c r="G104" i="1"/>
  <c r="D105" i="1"/>
  <c r="F105" i="1" s="1"/>
  <c r="C85" i="1"/>
  <c r="U105" i="1"/>
  <c r="W105" i="1" s="1"/>
  <c r="AB158" i="1"/>
  <c r="AA158" i="1"/>
  <c r="T158" i="1"/>
  <c r="J106" i="1"/>
  <c r="K106" i="1" s="1"/>
  <c r="E106" i="1" s="1"/>
  <c r="M106" i="1"/>
  <c r="I107" i="1"/>
  <c r="H158" i="1"/>
  <c r="A159" i="1"/>
  <c r="Q159" i="1" s="1"/>
  <c r="R159" i="1" s="1"/>
  <c r="S159" i="1" s="1"/>
  <c r="Z159" i="1" s="1"/>
  <c r="S3448" i="1" l="1"/>
  <c r="Z3448" i="1" s="1"/>
  <c r="L105" i="1"/>
  <c r="D106" i="1"/>
  <c r="F106" i="1" s="1"/>
  <c r="G105" i="1"/>
  <c r="C86" i="1"/>
  <c r="U106" i="1"/>
  <c r="W106" i="1" s="1"/>
  <c r="T159" i="1"/>
  <c r="AB159" i="1"/>
  <c r="AA159" i="1"/>
  <c r="H159" i="1"/>
  <c r="A160" i="1"/>
  <c r="Q160" i="1" s="1"/>
  <c r="R160" i="1" s="1"/>
  <c r="S160" i="1" s="1"/>
  <c r="Z160" i="1" s="1"/>
  <c r="J107" i="1"/>
  <c r="K107" i="1" s="1"/>
  <c r="E107" i="1" s="1"/>
  <c r="M107" i="1"/>
  <c r="I108" i="1"/>
  <c r="S3449" i="1" l="1"/>
  <c r="Z3449" i="1" s="1"/>
  <c r="L106" i="1"/>
  <c r="G106" i="1"/>
  <c r="D107" i="1"/>
  <c r="F107" i="1" s="1"/>
  <c r="C87" i="1"/>
  <c r="AA160" i="1"/>
  <c r="T160" i="1"/>
  <c r="AB160" i="1"/>
  <c r="U107" i="1"/>
  <c r="W107" i="1" s="1"/>
  <c r="A161" i="1"/>
  <c r="Q161" i="1" s="1"/>
  <c r="R161" i="1" s="1"/>
  <c r="S161" i="1" s="1"/>
  <c r="Z161" i="1" s="1"/>
  <c r="H160" i="1"/>
  <c r="M108" i="1"/>
  <c r="J108" i="1"/>
  <c r="K108" i="1" s="1"/>
  <c r="E108" i="1" s="1"/>
  <c r="I109" i="1"/>
  <c r="S3450" i="1" l="1"/>
  <c r="Z3450" i="1" s="1"/>
  <c r="L107" i="1"/>
  <c r="D108" i="1"/>
  <c r="F108" i="1" s="1"/>
  <c r="G107" i="1"/>
  <c r="C88" i="1"/>
  <c r="U108" i="1"/>
  <c r="W108" i="1" s="1"/>
  <c r="A162" i="1"/>
  <c r="Q162" i="1" s="1"/>
  <c r="R162" i="1" s="1"/>
  <c r="S162" i="1" s="1"/>
  <c r="Z162" i="1" s="1"/>
  <c r="H161" i="1"/>
  <c r="J109" i="1"/>
  <c r="K109" i="1" s="1"/>
  <c r="E109" i="1" s="1"/>
  <c r="M109" i="1"/>
  <c r="I110" i="1"/>
  <c r="AB161" i="1"/>
  <c r="AA161" i="1"/>
  <c r="T161" i="1"/>
  <c r="S3451" i="1" l="1"/>
  <c r="Z3451" i="1" s="1"/>
  <c r="L108" i="1"/>
  <c r="G108" i="1"/>
  <c r="D109" i="1"/>
  <c r="F109" i="1" s="1"/>
  <c r="C89" i="1"/>
  <c r="AB162" i="1"/>
  <c r="AA162" i="1"/>
  <c r="T162" i="1"/>
  <c r="U109" i="1"/>
  <c r="W109" i="1" s="1"/>
  <c r="A163" i="1"/>
  <c r="Q163" i="1" s="1"/>
  <c r="R163" i="1" s="1"/>
  <c r="S163" i="1" s="1"/>
  <c r="Z163" i="1" s="1"/>
  <c r="H162" i="1"/>
  <c r="J110" i="1"/>
  <c r="K110" i="1" s="1"/>
  <c r="E110" i="1" s="1"/>
  <c r="M110" i="1"/>
  <c r="I111" i="1"/>
  <c r="S3452" i="1" l="1"/>
  <c r="Z3452" i="1" s="1"/>
  <c r="L109" i="1"/>
  <c r="G109" i="1"/>
  <c r="D110" i="1"/>
  <c r="F110" i="1" s="1"/>
  <c r="C90" i="1"/>
  <c r="J111" i="1"/>
  <c r="K111" i="1" s="1"/>
  <c r="E111" i="1" s="1"/>
  <c r="M111" i="1"/>
  <c r="I112" i="1"/>
  <c r="H163" i="1"/>
  <c r="A164" i="1"/>
  <c r="Q164" i="1" s="1"/>
  <c r="R164" i="1" s="1"/>
  <c r="S164" i="1" s="1"/>
  <c r="Z164" i="1" s="1"/>
  <c r="U110" i="1"/>
  <c r="W110" i="1" s="1"/>
  <c r="T163" i="1"/>
  <c r="AA163" i="1"/>
  <c r="AB163" i="1"/>
  <c r="S3453" i="1" l="1"/>
  <c r="Z3453" i="1" s="1"/>
  <c r="L110" i="1"/>
  <c r="G110" i="1"/>
  <c r="D111" i="1"/>
  <c r="F111" i="1" s="1"/>
  <c r="C91" i="1"/>
  <c r="J112" i="1"/>
  <c r="K112" i="1" s="1"/>
  <c r="E112" i="1" s="1"/>
  <c r="M112" i="1"/>
  <c r="I113" i="1"/>
  <c r="AA164" i="1"/>
  <c r="T164" i="1"/>
  <c r="AB164" i="1"/>
  <c r="U111" i="1"/>
  <c r="W111" i="1" s="1"/>
  <c r="H164" i="1"/>
  <c r="A165" i="1"/>
  <c r="Q165" i="1" s="1"/>
  <c r="R165" i="1" s="1"/>
  <c r="S165" i="1" s="1"/>
  <c r="Z165" i="1" s="1"/>
  <c r="S3454" i="1" l="1"/>
  <c r="Z3454" i="1" s="1"/>
  <c r="L111" i="1"/>
  <c r="D112" i="1"/>
  <c r="F112" i="1" s="1"/>
  <c r="G111" i="1"/>
  <c r="C92" i="1"/>
  <c r="A166" i="1"/>
  <c r="Q166" i="1" s="1"/>
  <c r="R166" i="1" s="1"/>
  <c r="S166" i="1" s="1"/>
  <c r="Z166" i="1" s="1"/>
  <c r="H165" i="1"/>
  <c r="U112" i="1"/>
  <c r="W112" i="1" s="1"/>
  <c r="AA165" i="1"/>
  <c r="T165" i="1"/>
  <c r="AB165" i="1"/>
  <c r="M113" i="1"/>
  <c r="J113" i="1"/>
  <c r="K113" i="1" s="1"/>
  <c r="E113" i="1" s="1"/>
  <c r="I114" i="1"/>
  <c r="S3455" i="1" l="1"/>
  <c r="Z3455" i="1" s="1"/>
  <c r="L112" i="1"/>
  <c r="G112" i="1"/>
  <c r="D113" i="1"/>
  <c r="F113" i="1" s="1"/>
  <c r="C93" i="1"/>
  <c r="U113" i="1"/>
  <c r="W113" i="1" s="1"/>
  <c r="A167" i="1"/>
  <c r="Q167" i="1" s="1"/>
  <c r="R167" i="1" s="1"/>
  <c r="S167" i="1" s="1"/>
  <c r="Z167" i="1" s="1"/>
  <c r="H166" i="1"/>
  <c r="AB166" i="1"/>
  <c r="T166" i="1"/>
  <c r="AA166" i="1"/>
  <c r="J114" i="1"/>
  <c r="K114" i="1" s="1"/>
  <c r="E114" i="1" s="1"/>
  <c r="M114" i="1"/>
  <c r="I115" i="1"/>
  <c r="S3456" i="1" l="1"/>
  <c r="Z3456" i="1" s="1"/>
  <c r="G113" i="1"/>
  <c r="L113" i="1"/>
  <c r="D114" i="1"/>
  <c r="F114" i="1" s="1"/>
  <c r="C94" i="1"/>
  <c r="M115" i="1"/>
  <c r="J115" i="1"/>
  <c r="K115" i="1" s="1"/>
  <c r="E115" i="1" s="1"/>
  <c r="I116" i="1"/>
  <c r="T167" i="1"/>
  <c r="AB167" i="1"/>
  <c r="AA167" i="1"/>
  <c r="U114" i="1"/>
  <c r="W114" i="1" s="1"/>
  <c r="H167" i="1"/>
  <c r="A168" i="1"/>
  <c r="Q168" i="1" s="1"/>
  <c r="R168" i="1" s="1"/>
  <c r="S168" i="1" s="1"/>
  <c r="Z168" i="1" s="1"/>
  <c r="S3457" i="1" l="1"/>
  <c r="Z3457" i="1" s="1"/>
  <c r="L114" i="1"/>
  <c r="D115" i="1"/>
  <c r="F115" i="1" s="1"/>
  <c r="G114" i="1"/>
  <c r="C95" i="1"/>
  <c r="AA168" i="1"/>
  <c r="T168" i="1"/>
  <c r="AB168" i="1"/>
  <c r="J116" i="1"/>
  <c r="K116" i="1" s="1"/>
  <c r="E116" i="1" s="1"/>
  <c r="M116" i="1"/>
  <c r="I117" i="1"/>
  <c r="U115" i="1"/>
  <c r="W115" i="1" s="1"/>
  <c r="A169" i="1"/>
  <c r="Q169" i="1" s="1"/>
  <c r="R169" i="1" s="1"/>
  <c r="S169" i="1" s="1"/>
  <c r="Z169" i="1" s="1"/>
  <c r="H168" i="1"/>
  <c r="S3458" i="1" l="1"/>
  <c r="Z3458" i="1" s="1"/>
  <c r="L115" i="1"/>
  <c r="G115" i="1"/>
  <c r="D116" i="1"/>
  <c r="F116" i="1" s="1"/>
  <c r="C96" i="1"/>
  <c r="U116" i="1"/>
  <c r="W116" i="1" s="1"/>
  <c r="AB169" i="1"/>
  <c r="T169" i="1"/>
  <c r="AA169" i="1"/>
  <c r="A170" i="1"/>
  <c r="Q170" i="1" s="1"/>
  <c r="R170" i="1" s="1"/>
  <c r="S170" i="1" s="1"/>
  <c r="Z170" i="1" s="1"/>
  <c r="H169" i="1"/>
  <c r="M117" i="1"/>
  <c r="J117" i="1"/>
  <c r="K117" i="1" s="1"/>
  <c r="E117" i="1" s="1"/>
  <c r="I118" i="1"/>
  <c r="S3459" i="1" l="1"/>
  <c r="Z3459" i="1" s="1"/>
  <c r="G116" i="1"/>
  <c r="L116" i="1"/>
  <c r="D117" i="1"/>
  <c r="F117" i="1" s="1"/>
  <c r="C97" i="1"/>
  <c r="A171" i="1"/>
  <c r="Q171" i="1" s="1"/>
  <c r="R171" i="1" s="1"/>
  <c r="S171" i="1" s="1"/>
  <c r="Z171" i="1" s="1"/>
  <c r="H170" i="1"/>
  <c r="J118" i="1"/>
  <c r="K118" i="1" s="1"/>
  <c r="E118" i="1" s="1"/>
  <c r="M118" i="1"/>
  <c r="I119" i="1"/>
  <c r="AA170" i="1"/>
  <c r="T170" i="1"/>
  <c r="AB170" i="1"/>
  <c r="U117" i="1"/>
  <c r="W117" i="1" s="1"/>
  <c r="S3460" i="1" l="1"/>
  <c r="Z3460" i="1" s="1"/>
  <c r="G117" i="1"/>
  <c r="L117" i="1"/>
  <c r="D118" i="1"/>
  <c r="F118" i="1" s="1"/>
  <c r="C98" i="1"/>
  <c r="J119" i="1"/>
  <c r="K119" i="1" s="1"/>
  <c r="E119" i="1" s="1"/>
  <c r="M119" i="1"/>
  <c r="I120" i="1"/>
  <c r="AB171" i="1"/>
  <c r="AA171" i="1"/>
  <c r="T171" i="1"/>
  <c r="U118" i="1"/>
  <c r="W118" i="1" s="1"/>
  <c r="A172" i="1"/>
  <c r="Q172" i="1" s="1"/>
  <c r="R172" i="1" s="1"/>
  <c r="S172" i="1" s="1"/>
  <c r="Z172" i="1" s="1"/>
  <c r="H171" i="1"/>
  <c r="S3461" i="1" l="1"/>
  <c r="Z3461" i="1" s="1"/>
  <c r="G118" i="1"/>
  <c r="D119" i="1"/>
  <c r="F119" i="1" s="1"/>
  <c r="L118" i="1"/>
  <c r="C99" i="1"/>
  <c r="A173" i="1"/>
  <c r="Q173" i="1" s="1"/>
  <c r="R173" i="1" s="1"/>
  <c r="S173" i="1" s="1"/>
  <c r="Z173" i="1" s="1"/>
  <c r="H172" i="1"/>
  <c r="U119" i="1"/>
  <c r="W119" i="1" s="1"/>
  <c r="AB172" i="1"/>
  <c r="T172" i="1"/>
  <c r="AA172" i="1"/>
  <c r="M120" i="1"/>
  <c r="J120" i="1"/>
  <c r="K120" i="1" s="1"/>
  <c r="E120" i="1" s="1"/>
  <c r="I121" i="1"/>
  <c r="S3462" i="1" l="1"/>
  <c r="Z3462" i="1" s="1"/>
  <c r="L119" i="1"/>
  <c r="G119" i="1"/>
  <c r="D120" i="1"/>
  <c r="F120" i="1" s="1"/>
  <c r="C100" i="1"/>
  <c r="J121" i="1"/>
  <c r="K121" i="1" s="1"/>
  <c r="E121" i="1" s="1"/>
  <c r="M121" i="1"/>
  <c r="I122" i="1"/>
  <c r="U120" i="1"/>
  <c r="W120" i="1" s="1"/>
  <c r="T173" i="1"/>
  <c r="AA173" i="1"/>
  <c r="AB173" i="1"/>
  <c r="H173" i="1"/>
  <c r="A174" i="1"/>
  <c r="Q174" i="1" s="1"/>
  <c r="R174" i="1" s="1"/>
  <c r="S174" i="1" s="1"/>
  <c r="Z174" i="1" s="1"/>
  <c r="S3463" i="1" l="1"/>
  <c r="Z3463" i="1" s="1"/>
  <c r="L120" i="1"/>
  <c r="G120" i="1"/>
  <c r="D121" i="1"/>
  <c r="F121" i="1" s="1"/>
  <c r="C101" i="1"/>
  <c r="U121" i="1"/>
  <c r="W121" i="1" s="1"/>
  <c r="AA174" i="1"/>
  <c r="T174" i="1"/>
  <c r="AB174" i="1"/>
  <c r="A175" i="1"/>
  <c r="Q175" i="1" s="1"/>
  <c r="R175" i="1" s="1"/>
  <c r="S175" i="1" s="1"/>
  <c r="Z175" i="1" s="1"/>
  <c r="H174" i="1"/>
  <c r="J122" i="1"/>
  <c r="K122" i="1" s="1"/>
  <c r="E122" i="1" s="1"/>
  <c r="M122" i="1"/>
  <c r="I123" i="1"/>
  <c r="S3464" i="1" l="1"/>
  <c r="Z3464" i="1" s="1"/>
  <c r="G121" i="1"/>
  <c r="L121" i="1"/>
  <c r="D122" i="1"/>
  <c r="F122" i="1" s="1"/>
  <c r="C102" i="1"/>
  <c r="J123" i="1"/>
  <c r="K123" i="1" s="1"/>
  <c r="E123" i="1" s="1"/>
  <c r="M123" i="1"/>
  <c r="I124" i="1"/>
  <c r="AB175" i="1"/>
  <c r="AA175" i="1"/>
  <c r="T175" i="1"/>
  <c r="U122" i="1"/>
  <c r="W122" i="1" s="1"/>
  <c r="A176" i="1"/>
  <c r="Q176" i="1" s="1"/>
  <c r="R176" i="1" s="1"/>
  <c r="S176" i="1" s="1"/>
  <c r="Z176" i="1" s="1"/>
  <c r="H175" i="1"/>
  <c r="S3465" i="1" l="1"/>
  <c r="Z3465" i="1" s="1"/>
  <c r="L122" i="1"/>
  <c r="G122" i="1"/>
  <c r="D123" i="1"/>
  <c r="F123" i="1" s="1"/>
  <c r="C103" i="1"/>
  <c r="A177" i="1"/>
  <c r="Q177" i="1" s="1"/>
  <c r="R177" i="1" s="1"/>
  <c r="S177" i="1" s="1"/>
  <c r="Z177" i="1" s="1"/>
  <c r="H176" i="1"/>
  <c r="U123" i="1"/>
  <c r="W123" i="1" s="1"/>
  <c r="AB176" i="1"/>
  <c r="T176" i="1"/>
  <c r="AA176" i="1"/>
  <c r="J124" i="1"/>
  <c r="K124" i="1" s="1"/>
  <c r="E124" i="1" s="1"/>
  <c r="M124" i="1"/>
  <c r="I125" i="1"/>
  <c r="S3466" i="1" l="1"/>
  <c r="Z3466" i="1" s="1"/>
  <c r="L123" i="1"/>
  <c r="G123" i="1"/>
  <c r="D124" i="1"/>
  <c r="F124" i="1" s="1"/>
  <c r="C104" i="1"/>
  <c r="T177" i="1"/>
  <c r="AB177" i="1"/>
  <c r="AA177" i="1"/>
  <c r="U124" i="1"/>
  <c r="W124" i="1" s="1"/>
  <c r="H177" i="1"/>
  <c r="A178" i="1"/>
  <c r="Q178" i="1" s="1"/>
  <c r="R178" i="1" s="1"/>
  <c r="S178" i="1" s="1"/>
  <c r="Z178" i="1" s="1"/>
  <c r="M125" i="1"/>
  <c r="J125" i="1"/>
  <c r="K125" i="1" s="1"/>
  <c r="E125" i="1" s="1"/>
  <c r="I126" i="1"/>
  <c r="S3467" i="1" l="1"/>
  <c r="Z3467" i="1" s="1"/>
  <c r="L124" i="1"/>
  <c r="G124" i="1"/>
  <c r="D125" i="1"/>
  <c r="F125" i="1" s="1"/>
  <c r="C105" i="1"/>
  <c r="U125" i="1"/>
  <c r="W125" i="1" s="1"/>
  <c r="M126" i="1"/>
  <c r="J126" i="1"/>
  <c r="K126" i="1" s="1"/>
  <c r="E126" i="1" s="1"/>
  <c r="I127" i="1"/>
  <c r="AA178" i="1"/>
  <c r="T178" i="1"/>
  <c r="AB178" i="1"/>
  <c r="A179" i="1"/>
  <c r="Q179" i="1" s="1"/>
  <c r="R179" i="1" s="1"/>
  <c r="S179" i="1" s="1"/>
  <c r="Z179" i="1" s="1"/>
  <c r="H178" i="1"/>
  <c r="S3468" i="1" l="1"/>
  <c r="Z3468" i="1" s="1"/>
  <c r="G125" i="1"/>
  <c r="L125" i="1"/>
  <c r="D126" i="1"/>
  <c r="F126" i="1" s="1"/>
  <c r="C106" i="1"/>
  <c r="A180" i="1"/>
  <c r="Q180" i="1" s="1"/>
  <c r="R180" i="1" s="1"/>
  <c r="S180" i="1" s="1"/>
  <c r="Z180" i="1" s="1"/>
  <c r="H179" i="1"/>
  <c r="AB179" i="1"/>
  <c r="AA179" i="1"/>
  <c r="T179" i="1"/>
  <c r="J127" i="1"/>
  <c r="K127" i="1" s="1"/>
  <c r="E127" i="1" s="1"/>
  <c r="M127" i="1"/>
  <c r="I128" i="1"/>
  <c r="U126" i="1"/>
  <c r="W126" i="1" s="1"/>
  <c r="S3469" i="1" l="1"/>
  <c r="Z3469" i="1" s="1"/>
  <c r="G126" i="1"/>
  <c r="L126" i="1"/>
  <c r="D127" i="1"/>
  <c r="F127" i="1" s="1"/>
  <c r="C107" i="1"/>
  <c r="M128" i="1"/>
  <c r="J128" i="1"/>
  <c r="K128" i="1" s="1"/>
  <c r="E128" i="1" s="1"/>
  <c r="I129" i="1"/>
  <c r="AB180" i="1"/>
  <c r="T180" i="1"/>
  <c r="AA180" i="1"/>
  <c r="H180" i="1"/>
  <c r="A181" i="1"/>
  <c r="Q181" i="1" s="1"/>
  <c r="R181" i="1" s="1"/>
  <c r="S181" i="1" s="1"/>
  <c r="Z181" i="1" s="1"/>
  <c r="U127" i="1"/>
  <c r="W127" i="1" s="1"/>
  <c r="S3470" i="1" l="1"/>
  <c r="Z3470" i="1" s="1"/>
  <c r="L127" i="1"/>
  <c r="G127" i="1"/>
  <c r="D128" i="1"/>
  <c r="F128" i="1" s="1"/>
  <c r="C108" i="1"/>
  <c r="T181" i="1"/>
  <c r="AB181" i="1"/>
  <c r="AA181" i="1"/>
  <c r="H181" i="1"/>
  <c r="A182" i="1"/>
  <c r="Q182" i="1" s="1"/>
  <c r="R182" i="1" s="1"/>
  <c r="S182" i="1" s="1"/>
  <c r="Z182" i="1" s="1"/>
  <c r="M129" i="1"/>
  <c r="J129" i="1"/>
  <c r="K129" i="1" s="1"/>
  <c r="E129" i="1" s="1"/>
  <c r="I130" i="1"/>
  <c r="U128" i="1"/>
  <c r="W128" i="1" s="1"/>
  <c r="S3471" i="1" l="1"/>
  <c r="Z3471" i="1" s="1"/>
  <c r="G128" i="1"/>
  <c r="L128" i="1"/>
  <c r="D129" i="1"/>
  <c r="F129" i="1" s="1"/>
  <c r="C109" i="1"/>
  <c r="U129" i="1"/>
  <c r="W129" i="1" s="1"/>
  <c r="AA182" i="1"/>
  <c r="T182" i="1"/>
  <c r="AB182" i="1"/>
  <c r="J130" i="1"/>
  <c r="K130" i="1" s="1"/>
  <c r="E130" i="1" s="1"/>
  <c r="M130" i="1"/>
  <c r="I131" i="1"/>
  <c r="A183" i="1"/>
  <c r="Q183" i="1" s="1"/>
  <c r="R183" i="1" s="1"/>
  <c r="S183" i="1" s="1"/>
  <c r="Z183" i="1" s="1"/>
  <c r="H182" i="1"/>
  <c r="S3472" i="1" l="1"/>
  <c r="Z3472" i="1" s="1"/>
  <c r="L129" i="1"/>
  <c r="G129" i="1"/>
  <c r="D130" i="1"/>
  <c r="F130" i="1" s="1"/>
  <c r="C110" i="1"/>
  <c r="U130" i="1"/>
  <c r="W130" i="1" s="1"/>
  <c r="AB183" i="1"/>
  <c r="AA183" i="1"/>
  <c r="T183" i="1"/>
  <c r="A184" i="1"/>
  <c r="Q184" i="1" s="1"/>
  <c r="R184" i="1" s="1"/>
  <c r="S184" i="1" s="1"/>
  <c r="Z184" i="1" s="1"/>
  <c r="H183" i="1"/>
  <c r="J131" i="1"/>
  <c r="K131" i="1" s="1"/>
  <c r="E131" i="1" s="1"/>
  <c r="M131" i="1"/>
  <c r="I132" i="1"/>
  <c r="S3473" i="1" l="1"/>
  <c r="Z3473" i="1" s="1"/>
  <c r="L130" i="1"/>
  <c r="G130" i="1"/>
  <c r="D131" i="1"/>
  <c r="F131" i="1" s="1"/>
  <c r="C111" i="1"/>
  <c r="U131" i="1"/>
  <c r="W131" i="1" s="1"/>
  <c r="M132" i="1"/>
  <c r="J132" i="1"/>
  <c r="K132" i="1" s="1"/>
  <c r="E132" i="1" s="1"/>
  <c r="I133" i="1"/>
  <c r="AB184" i="1"/>
  <c r="T184" i="1"/>
  <c r="AA184" i="1"/>
  <c r="A185" i="1"/>
  <c r="Q185" i="1" s="1"/>
  <c r="R185" i="1" s="1"/>
  <c r="S185" i="1" s="1"/>
  <c r="Z185" i="1" s="1"/>
  <c r="H184" i="1"/>
  <c r="S3474" i="1" l="1"/>
  <c r="Z3474" i="1" s="1"/>
  <c r="G131" i="1"/>
  <c r="L131" i="1"/>
  <c r="D132" i="1"/>
  <c r="F132" i="1" s="1"/>
  <c r="C112" i="1"/>
  <c r="H185" i="1"/>
  <c r="A186" i="1"/>
  <c r="Q186" i="1" s="1"/>
  <c r="R186" i="1" s="1"/>
  <c r="S186" i="1" s="1"/>
  <c r="Z186" i="1" s="1"/>
  <c r="J133" i="1"/>
  <c r="K133" i="1" s="1"/>
  <c r="E133" i="1" s="1"/>
  <c r="M133" i="1"/>
  <c r="I134" i="1"/>
  <c r="U132" i="1"/>
  <c r="W132" i="1" s="1"/>
  <c r="T185" i="1"/>
  <c r="AA185" i="1"/>
  <c r="AB185" i="1"/>
  <c r="S3475" i="1" l="1"/>
  <c r="Z3475" i="1" s="1"/>
  <c r="L132" i="1"/>
  <c r="D133" i="1"/>
  <c r="L133" i="1" s="1"/>
  <c r="G132" i="1"/>
  <c r="C113" i="1"/>
  <c r="J134" i="1"/>
  <c r="K134" i="1" s="1"/>
  <c r="E134" i="1" s="1"/>
  <c r="I135" i="1"/>
  <c r="A187" i="1"/>
  <c r="Q187" i="1" s="1"/>
  <c r="R187" i="1" s="1"/>
  <c r="S187" i="1" s="1"/>
  <c r="Z187" i="1" s="1"/>
  <c r="H186" i="1"/>
  <c r="U133" i="1"/>
  <c r="W133" i="1" s="1"/>
  <c r="AA186" i="1"/>
  <c r="T186" i="1"/>
  <c r="AB186" i="1"/>
  <c r="S3476" i="1" l="1"/>
  <c r="Z3476" i="1" s="1"/>
  <c r="F133" i="1"/>
  <c r="G133" i="1"/>
  <c r="D134" i="1"/>
  <c r="L134" i="1" s="1"/>
  <c r="C114" i="1"/>
  <c r="AB187" i="1"/>
  <c r="AA187" i="1"/>
  <c r="T187" i="1"/>
  <c r="A188" i="1"/>
  <c r="Q188" i="1" s="1"/>
  <c r="R188" i="1" s="1"/>
  <c r="S188" i="1" s="1"/>
  <c r="Z188" i="1" s="1"/>
  <c r="H187" i="1"/>
  <c r="M134" i="1"/>
  <c r="J135" i="1"/>
  <c r="K135" i="1" s="1"/>
  <c r="E135" i="1" s="1"/>
  <c r="I136" i="1"/>
  <c r="U134" i="1"/>
  <c r="W134" i="1" s="1"/>
  <c r="S3477" i="1" l="1"/>
  <c r="Z3477" i="1" s="1"/>
  <c r="D135" i="1"/>
  <c r="G135" i="1" s="1"/>
  <c r="G134" i="1"/>
  <c r="F134" i="1"/>
  <c r="C115" i="1"/>
  <c r="J136" i="1"/>
  <c r="K136" i="1" s="1"/>
  <c r="E136" i="1" s="1"/>
  <c r="I137" i="1"/>
  <c r="M135" i="1"/>
  <c r="AB188" i="1"/>
  <c r="T188" i="1"/>
  <c r="AA188" i="1"/>
  <c r="U135" i="1"/>
  <c r="W135" i="1" s="1"/>
  <c r="A189" i="1"/>
  <c r="Q189" i="1" s="1"/>
  <c r="R189" i="1" s="1"/>
  <c r="S189" i="1" s="1"/>
  <c r="Z189" i="1" s="1"/>
  <c r="H188" i="1"/>
  <c r="S3478" i="1" l="1"/>
  <c r="Z3478" i="1" s="1"/>
  <c r="L135" i="1"/>
  <c r="F135" i="1"/>
  <c r="D136" i="1"/>
  <c r="C116" i="1"/>
  <c r="U136" i="1"/>
  <c r="W136" i="1" s="1"/>
  <c r="T189" i="1"/>
  <c r="AB189" i="1"/>
  <c r="AA189" i="1"/>
  <c r="H189" i="1"/>
  <c r="A190" i="1"/>
  <c r="Q190" i="1" s="1"/>
  <c r="R190" i="1" s="1"/>
  <c r="S190" i="1" s="1"/>
  <c r="Z190" i="1" s="1"/>
  <c r="M136" i="1"/>
  <c r="J137" i="1"/>
  <c r="K137" i="1" s="1"/>
  <c r="E137" i="1" s="1"/>
  <c r="I138" i="1"/>
  <c r="S3479" i="1" l="1"/>
  <c r="Z3479" i="1" s="1"/>
  <c r="F136" i="1"/>
  <c r="G136" i="1"/>
  <c r="L136" i="1"/>
  <c r="D137" i="1"/>
  <c r="C117" i="1"/>
  <c r="U137" i="1"/>
  <c r="W137" i="1" s="1"/>
  <c r="A191" i="1"/>
  <c r="Q191" i="1" s="1"/>
  <c r="R191" i="1" s="1"/>
  <c r="S191" i="1" s="1"/>
  <c r="Z191" i="1" s="1"/>
  <c r="H190" i="1"/>
  <c r="J138" i="1"/>
  <c r="K138" i="1" s="1"/>
  <c r="E138" i="1" s="1"/>
  <c r="I139" i="1"/>
  <c r="M137" i="1"/>
  <c r="AA190" i="1"/>
  <c r="T190" i="1"/>
  <c r="AB190" i="1"/>
  <c r="S3480" i="1" l="1"/>
  <c r="Z3480" i="1" s="1"/>
  <c r="F137" i="1"/>
  <c r="G137" i="1"/>
  <c r="L137" i="1"/>
  <c r="D138" i="1"/>
  <c r="M138" i="1"/>
  <c r="M139" i="1" s="1"/>
  <c r="C118" i="1"/>
  <c r="J139" i="1"/>
  <c r="K139" i="1" s="1"/>
  <c r="E139" i="1" s="1"/>
  <c r="I140" i="1"/>
  <c r="A192" i="1"/>
  <c r="Q192" i="1" s="1"/>
  <c r="R192" i="1" s="1"/>
  <c r="S192" i="1" s="1"/>
  <c r="Z192" i="1" s="1"/>
  <c r="H191" i="1"/>
  <c r="U138" i="1"/>
  <c r="W138" i="1" s="1"/>
  <c r="AB191" i="1"/>
  <c r="AA191" i="1"/>
  <c r="T191" i="1"/>
  <c r="S3481" i="1" l="1"/>
  <c r="Z3481" i="1" s="1"/>
  <c r="F138" i="1"/>
  <c r="L138" i="1"/>
  <c r="G138" i="1"/>
  <c r="D139" i="1"/>
  <c r="C119" i="1"/>
  <c r="U139" i="1"/>
  <c r="W139" i="1" s="1"/>
  <c r="AB192" i="1"/>
  <c r="T192" i="1"/>
  <c r="AA192" i="1"/>
  <c r="A193" i="1"/>
  <c r="Q193" i="1" s="1"/>
  <c r="R193" i="1" s="1"/>
  <c r="S193" i="1" s="1"/>
  <c r="Z193" i="1" s="1"/>
  <c r="H192" i="1"/>
  <c r="M140" i="1"/>
  <c r="J140" i="1"/>
  <c r="K140" i="1" s="1"/>
  <c r="E140" i="1" s="1"/>
  <c r="I141" i="1"/>
  <c r="S3482" i="1" l="1"/>
  <c r="Z3482" i="1" s="1"/>
  <c r="F139" i="1"/>
  <c r="G139" i="1"/>
  <c r="L139" i="1"/>
  <c r="D140" i="1"/>
  <c r="C120" i="1"/>
  <c r="T193" i="1"/>
  <c r="AB193" i="1"/>
  <c r="AA193" i="1"/>
  <c r="H193" i="1"/>
  <c r="A194" i="1"/>
  <c r="Q194" i="1" s="1"/>
  <c r="R194" i="1" s="1"/>
  <c r="S194" i="1" s="1"/>
  <c r="Z194" i="1" s="1"/>
  <c r="J141" i="1"/>
  <c r="K141" i="1" s="1"/>
  <c r="E141" i="1" s="1"/>
  <c r="M141" i="1"/>
  <c r="I142" i="1"/>
  <c r="U140" i="1"/>
  <c r="W140" i="1" s="1"/>
  <c r="S3483" i="1" l="1"/>
  <c r="Z3483" i="1" s="1"/>
  <c r="F140" i="1"/>
  <c r="L140" i="1"/>
  <c r="G140" i="1"/>
  <c r="D141" i="1"/>
  <c r="C121" i="1"/>
  <c r="J142" i="1"/>
  <c r="K142" i="1" s="1"/>
  <c r="E142" i="1" s="1"/>
  <c r="M142" i="1"/>
  <c r="I143" i="1"/>
  <c r="U141" i="1"/>
  <c r="W141" i="1" s="1"/>
  <c r="AA194" i="1"/>
  <c r="T194" i="1"/>
  <c r="AB194" i="1"/>
  <c r="A195" i="1"/>
  <c r="Q195" i="1" s="1"/>
  <c r="R195" i="1" s="1"/>
  <c r="S195" i="1" s="1"/>
  <c r="Z195" i="1" s="1"/>
  <c r="H194" i="1"/>
  <c r="S3484" i="1" l="1"/>
  <c r="Z3484" i="1" s="1"/>
  <c r="F141" i="1"/>
  <c r="G141" i="1"/>
  <c r="L141" i="1"/>
  <c r="D142" i="1"/>
  <c r="C122" i="1"/>
  <c r="A196" i="1"/>
  <c r="Q196" i="1" s="1"/>
  <c r="R196" i="1" s="1"/>
  <c r="S196" i="1" s="1"/>
  <c r="Z196" i="1" s="1"/>
  <c r="H195" i="1"/>
  <c r="M143" i="1"/>
  <c r="J143" i="1"/>
  <c r="K143" i="1" s="1"/>
  <c r="E143" i="1" s="1"/>
  <c r="I144" i="1"/>
  <c r="U142" i="1"/>
  <c r="W142" i="1" s="1"/>
  <c r="AB195" i="1"/>
  <c r="AA195" i="1"/>
  <c r="T195" i="1"/>
  <c r="S3485" i="1" l="1"/>
  <c r="Z3485" i="1" s="1"/>
  <c r="F142" i="1"/>
  <c r="L142" i="1"/>
  <c r="G142" i="1"/>
  <c r="D143" i="1"/>
  <c r="C123" i="1"/>
  <c r="H196" i="1"/>
  <c r="A197" i="1"/>
  <c r="Q197" i="1" s="1"/>
  <c r="R197" i="1" s="1"/>
  <c r="S197" i="1" s="1"/>
  <c r="Z197" i="1" s="1"/>
  <c r="M144" i="1"/>
  <c r="J144" i="1"/>
  <c r="K144" i="1" s="1"/>
  <c r="E144" i="1" s="1"/>
  <c r="I145" i="1"/>
  <c r="U143" i="1"/>
  <c r="W143" i="1" s="1"/>
  <c r="AB196" i="1"/>
  <c r="AA196" i="1"/>
  <c r="T196" i="1"/>
  <c r="S3486" i="1" l="1"/>
  <c r="Z3486" i="1" s="1"/>
  <c r="F143" i="1"/>
  <c r="G143" i="1"/>
  <c r="L143" i="1"/>
  <c r="D144" i="1"/>
  <c r="C124" i="1"/>
  <c r="J145" i="1"/>
  <c r="K145" i="1" s="1"/>
  <c r="E145" i="1" s="1"/>
  <c r="M145" i="1"/>
  <c r="I146" i="1"/>
  <c r="T197" i="1"/>
  <c r="AB197" i="1"/>
  <c r="AA197" i="1"/>
  <c r="U144" i="1"/>
  <c r="W144" i="1" s="1"/>
  <c r="H197" i="1"/>
  <c r="A198" i="1"/>
  <c r="Q198" i="1" s="1"/>
  <c r="R198" i="1" s="1"/>
  <c r="S198" i="1" s="1"/>
  <c r="Z198" i="1" s="1"/>
  <c r="S3487" i="1" l="1"/>
  <c r="Z3487" i="1" s="1"/>
  <c r="F144" i="1"/>
  <c r="L144" i="1"/>
  <c r="G144" i="1"/>
  <c r="D145" i="1"/>
  <c r="C125" i="1"/>
  <c r="U145" i="1"/>
  <c r="W145" i="1" s="1"/>
  <c r="AA198" i="1"/>
  <c r="T198" i="1"/>
  <c r="AB198" i="1"/>
  <c r="A199" i="1"/>
  <c r="Q199" i="1" s="1"/>
  <c r="R199" i="1" s="1"/>
  <c r="S199" i="1" s="1"/>
  <c r="Z199" i="1" s="1"/>
  <c r="H198" i="1"/>
  <c r="M146" i="1"/>
  <c r="J146" i="1"/>
  <c r="K146" i="1" s="1"/>
  <c r="E146" i="1" s="1"/>
  <c r="I147" i="1"/>
  <c r="S3488" i="1" l="1"/>
  <c r="Z3488" i="1" s="1"/>
  <c r="F145" i="1"/>
  <c r="L145" i="1"/>
  <c r="D146" i="1"/>
  <c r="G145" i="1"/>
  <c r="C126" i="1"/>
  <c r="AB199" i="1"/>
  <c r="AA199" i="1"/>
  <c r="T199" i="1"/>
  <c r="U146" i="1"/>
  <c r="W146" i="1" s="1"/>
  <c r="A200" i="1"/>
  <c r="Q200" i="1" s="1"/>
  <c r="R200" i="1" s="1"/>
  <c r="S200" i="1" s="1"/>
  <c r="Z200" i="1" s="1"/>
  <c r="H199" i="1"/>
  <c r="M147" i="1"/>
  <c r="J147" i="1"/>
  <c r="K147" i="1" s="1"/>
  <c r="E147" i="1" s="1"/>
  <c r="I148" i="1"/>
  <c r="S3489" i="1" l="1"/>
  <c r="Z3489" i="1" s="1"/>
  <c r="F146" i="1"/>
  <c r="L146" i="1"/>
  <c r="G146" i="1"/>
  <c r="D147" i="1"/>
  <c r="C127" i="1"/>
  <c r="M148" i="1"/>
  <c r="J148" i="1"/>
  <c r="K148" i="1" s="1"/>
  <c r="E148" i="1" s="1"/>
  <c r="I149" i="1"/>
  <c r="AB200" i="1"/>
  <c r="T200" i="1"/>
  <c r="AA200" i="1"/>
  <c r="U147" i="1"/>
  <c r="W147" i="1" s="1"/>
  <c r="H200" i="1"/>
  <c r="A201" i="1"/>
  <c r="Q201" i="1" s="1"/>
  <c r="R201" i="1" s="1"/>
  <c r="S201" i="1" s="1"/>
  <c r="Z201" i="1" s="1"/>
  <c r="S3490" i="1" l="1"/>
  <c r="Z3490" i="1" s="1"/>
  <c r="F147" i="1"/>
  <c r="L147" i="1"/>
  <c r="G147" i="1"/>
  <c r="D148" i="1"/>
  <c r="C128" i="1"/>
  <c r="H201" i="1"/>
  <c r="A202" i="1"/>
  <c r="Q202" i="1" s="1"/>
  <c r="R202" i="1" s="1"/>
  <c r="S202" i="1" s="1"/>
  <c r="Z202" i="1" s="1"/>
  <c r="T201" i="1"/>
  <c r="AA201" i="1"/>
  <c r="AB201" i="1"/>
  <c r="J149" i="1"/>
  <c r="K149" i="1" s="1"/>
  <c r="E149" i="1" s="1"/>
  <c r="M149" i="1"/>
  <c r="I150" i="1"/>
  <c r="U148" i="1"/>
  <c r="W148" i="1" s="1"/>
  <c r="S3491" i="1" l="1"/>
  <c r="Z3491" i="1" s="1"/>
  <c r="F148" i="1"/>
  <c r="L148" i="1"/>
  <c r="G148" i="1"/>
  <c r="D149" i="1"/>
  <c r="C129" i="1"/>
  <c r="U149" i="1"/>
  <c r="W149" i="1" s="1"/>
  <c r="AA202" i="1"/>
  <c r="T202" i="1"/>
  <c r="AB202" i="1"/>
  <c r="J150" i="1"/>
  <c r="K150" i="1" s="1"/>
  <c r="E150" i="1" s="1"/>
  <c r="M150" i="1"/>
  <c r="I151" i="1"/>
  <c r="A203" i="1"/>
  <c r="Q203" i="1" s="1"/>
  <c r="R203" i="1" s="1"/>
  <c r="S203" i="1" s="1"/>
  <c r="Z203" i="1" s="1"/>
  <c r="H202" i="1"/>
  <c r="S3492" i="1" l="1"/>
  <c r="Z3492" i="1" s="1"/>
  <c r="F149" i="1"/>
  <c r="G149" i="1"/>
  <c r="L149" i="1"/>
  <c r="D150" i="1"/>
  <c r="C130" i="1"/>
  <c r="AB203" i="1"/>
  <c r="AA203" i="1"/>
  <c r="T203" i="1"/>
  <c r="M151" i="1"/>
  <c r="J151" i="1"/>
  <c r="K151" i="1" s="1"/>
  <c r="E151" i="1" s="1"/>
  <c r="I152" i="1"/>
  <c r="H203" i="1"/>
  <c r="A204" i="1"/>
  <c r="Q204" i="1" s="1"/>
  <c r="R204" i="1" s="1"/>
  <c r="S204" i="1" s="1"/>
  <c r="Z204" i="1" s="1"/>
  <c r="U150" i="1"/>
  <c r="W150" i="1" s="1"/>
  <c r="S3493" i="1" l="1"/>
  <c r="Z3493" i="1" s="1"/>
  <c r="F150" i="1"/>
  <c r="G150" i="1"/>
  <c r="L150" i="1"/>
  <c r="D151" i="1"/>
  <c r="C131" i="1"/>
  <c r="T204" i="1"/>
  <c r="AB204" i="1"/>
  <c r="AA204" i="1"/>
  <c r="H204" i="1"/>
  <c r="A205" i="1"/>
  <c r="Q205" i="1" s="1"/>
  <c r="R205" i="1" s="1"/>
  <c r="S205" i="1" s="1"/>
  <c r="Z205" i="1" s="1"/>
  <c r="M152" i="1"/>
  <c r="J152" i="1"/>
  <c r="K152" i="1" s="1"/>
  <c r="E152" i="1" s="1"/>
  <c r="I153" i="1"/>
  <c r="U151" i="1"/>
  <c r="W151" i="1" s="1"/>
  <c r="S3494" i="1" l="1"/>
  <c r="Z3494" i="1" s="1"/>
  <c r="F151" i="1"/>
  <c r="L151" i="1"/>
  <c r="D152" i="1"/>
  <c r="G151" i="1"/>
  <c r="C132" i="1"/>
  <c r="J153" i="1"/>
  <c r="K153" i="1" s="1"/>
  <c r="E153" i="1" s="1"/>
  <c r="M153" i="1"/>
  <c r="I154" i="1"/>
  <c r="A206" i="1"/>
  <c r="Q206" i="1" s="1"/>
  <c r="R206" i="1" s="1"/>
  <c r="S206" i="1" s="1"/>
  <c r="Z206" i="1" s="1"/>
  <c r="H205" i="1"/>
  <c r="U152" i="1"/>
  <c r="W152" i="1" s="1"/>
  <c r="AA205" i="1"/>
  <c r="T205" i="1"/>
  <c r="AB205" i="1"/>
  <c r="S3495" i="1" l="1"/>
  <c r="Z3495" i="1" s="1"/>
  <c r="F152" i="1"/>
  <c r="L152" i="1"/>
  <c r="G152" i="1"/>
  <c r="D153" i="1"/>
  <c r="C133" i="1"/>
  <c r="J154" i="1"/>
  <c r="K154" i="1" s="1"/>
  <c r="E154" i="1" s="1"/>
  <c r="M154" i="1"/>
  <c r="I155" i="1"/>
  <c r="A207" i="1"/>
  <c r="Q207" i="1" s="1"/>
  <c r="R207" i="1" s="1"/>
  <c r="S207" i="1" s="1"/>
  <c r="Z207" i="1" s="1"/>
  <c r="H206" i="1"/>
  <c r="U153" i="1"/>
  <c r="W153" i="1" s="1"/>
  <c r="AB206" i="1"/>
  <c r="AA206" i="1"/>
  <c r="T206" i="1"/>
  <c r="S3496" i="1" l="1"/>
  <c r="Z3496" i="1" s="1"/>
  <c r="F153" i="1"/>
  <c r="L153" i="1"/>
  <c r="G153" i="1"/>
  <c r="D154" i="1"/>
  <c r="C134" i="1"/>
  <c r="U154" i="1"/>
  <c r="W154" i="1" s="1"/>
  <c r="H207" i="1"/>
  <c r="A208" i="1"/>
  <c r="Q208" i="1" s="1"/>
  <c r="R208" i="1" s="1"/>
  <c r="S208" i="1" s="1"/>
  <c r="Z208" i="1" s="1"/>
  <c r="J155" i="1"/>
  <c r="K155" i="1" s="1"/>
  <c r="E155" i="1" s="1"/>
  <c r="M155" i="1"/>
  <c r="I156" i="1"/>
  <c r="T207" i="1"/>
  <c r="AB207" i="1"/>
  <c r="AA207" i="1"/>
  <c r="S3497" i="1" l="1"/>
  <c r="Z3497" i="1" s="1"/>
  <c r="F154" i="1"/>
  <c r="G154" i="1"/>
  <c r="L154" i="1"/>
  <c r="D155" i="1"/>
  <c r="C135" i="1"/>
  <c r="AA208" i="1"/>
  <c r="T208" i="1"/>
  <c r="AB208" i="1"/>
  <c r="U155" i="1"/>
  <c r="W155" i="1" s="1"/>
  <c r="A209" i="1"/>
  <c r="Q209" i="1" s="1"/>
  <c r="R209" i="1" s="1"/>
  <c r="S209" i="1" s="1"/>
  <c r="Z209" i="1" s="1"/>
  <c r="H208" i="1"/>
  <c r="M156" i="1"/>
  <c r="J156" i="1"/>
  <c r="K156" i="1" s="1"/>
  <c r="E156" i="1" s="1"/>
  <c r="I157" i="1"/>
  <c r="S3498" i="1" l="1"/>
  <c r="Z3498" i="1" s="1"/>
  <c r="F155" i="1"/>
  <c r="L155" i="1"/>
  <c r="G155" i="1"/>
  <c r="D156" i="1"/>
  <c r="C136" i="1"/>
  <c r="U156" i="1"/>
  <c r="W156" i="1" s="1"/>
  <c r="A210" i="1"/>
  <c r="Q210" i="1" s="1"/>
  <c r="R210" i="1" s="1"/>
  <c r="S210" i="1" s="1"/>
  <c r="Z210" i="1" s="1"/>
  <c r="H209" i="1"/>
  <c r="AB209" i="1"/>
  <c r="T209" i="1"/>
  <c r="AA209" i="1"/>
  <c r="J157" i="1"/>
  <c r="K157" i="1" s="1"/>
  <c r="E157" i="1" s="1"/>
  <c r="M157" i="1"/>
  <c r="I158" i="1"/>
  <c r="S3499" i="1" l="1"/>
  <c r="Z3499" i="1" s="1"/>
  <c r="F156" i="1"/>
  <c r="G156" i="1"/>
  <c r="L156" i="1"/>
  <c r="D157" i="1"/>
  <c r="C137" i="1"/>
  <c r="AA210" i="1"/>
  <c r="T210" i="1"/>
  <c r="AB210" i="1"/>
  <c r="M158" i="1"/>
  <c r="J158" i="1"/>
  <c r="K158" i="1" s="1"/>
  <c r="E158" i="1" s="1"/>
  <c r="I159" i="1"/>
  <c r="U157" i="1"/>
  <c r="W157" i="1" s="1"/>
  <c r="A211" i="1"/>
  <c r="Q211" i="1" s="1"/>
  <c r="R211" i="1" s="1"/>
  <c r="S211" i="1" s="1"/>
  <c r="Z211" i="1" s="1"/>
  <c r="H210" i="1"/>
  <c r="S3500" i="1" l="1"/>
  <c r="Z3500" i="1" s="1"/>
  <c r="F157" i="1"/>
  <c r="L157" i="1"/>
  <c r="D158" i="1"/>
  <c r="G157" i="1"/>
  <c r="C138" i="1"/>
  <c r="AB211" i="1"/>
  <c r="AA211" i="1"/>
  <c r="T211" i="1"/>
  <c r="M159" i="1"/>
  <c r="J159" i="1"/>
  <c r="K159" i="1" s="1"/>
  <c r="E159" i="1" s="1"/>
  <c r="I160" i="1"/>
  <c r="U158" i="1"/>
  <c r="W158" i="1" s="1"/>
  <c r="A212" i="1"/>
  <c r="Q212" i="1" s="1"/>
  <c r="R212" i="1" s="1"/>
  <c r="S212" i="1" s="1"/>
  <c r="Z212" i="1" s="1"/>
  <c r="H211" i="1"/>
  <c r="S3501" i="1" l="1"/>
  <c r="Z3501" i="1" s="1"/>
  <c r="F158" i="1"/>
  <c r="L158" i="1"/>
  <c r="G158" i="1"/>
  <c r="D159" i="1"/>
  <c r="C139" i="1"/>
  <c r="A213" i="1"/>
  <c r="Q213" i="1" s="1"/>
  <c r="R213" i="1" s="1"/>
  <c r="S213" i="1" s="1"/>
  <c r="Z213" i="1" s="1"/>
  <c r="H212" i="1"/>
  <c r="AB212" i="1"/>
  <c r="T212" i="1"/>
  <c r="AA212" i="1"/>
  <c r="M160" i="1"/>
  <c r="J160" i="1"/>
  <c r="K160" i="1" s="1"/>
  <c r="E160" i="1" s="1"/>
  <c r="I161" i="1"/>
  <c r="U159" i="1"/>
  <c r="W159" i="1" s="1"/>
  <c r="S3502" i="1" l="1"/>
  <c r="Z3502" i="1" s="1"/>
  <c r="F159" i="1"/>
  <c r="L159" i="1"/>
  <c r="G159" i="1"/>
  <c r="D160" i="1"/>
  <c r="C140" i="1"/>
  <c r="J161" i="1"/>
  <c r="K161" i="1" s="1"/>
  <c r="E161" i="1" s="1"/>
  <c r="M161" i="1"/>
  <c r="I162" i="1"/>
  <c r="U160" i="1"/>
  <c r="W160" i="1" s="1"/>
  <c r="T213" i="1"/>
  <c r="AB213" i="1"/>
  <c r="AA213" i="1"/>
  <c r="H213" i="1"/>
  <c r="A214" i="1"/>
  <c r="Q214" i="1" s="1"/>
  <c r="R214" i="1" s="1"/>
  <c r="S214" i="1" s="1"/>
  <c r="Z214" i="1" s="1"/>
  <c r="S3503" i="1" l="1"/>
  <c r="Z3503" i="1" s="1"/>
  <c r="F160" i="1"/>
  <c r="G160" i="1"/>
  <c r="L160" i="1"/>
  <c r="D161" i="1"/>
  <c r="C141" i="1"/>
  <c r="J162" i="1"/>
  <c r="K162" i="1" s="1"/>
  <c r="E162" i="1" s="1"/>
  <c r="M162" i="1"/>
  <c r="I163" i="1"/>
  <c r="U161" i="1"/>
  <c r="W161" i="1" s="1"/>
  <c r="AA214" i="1"/>
  <c r="T214" i="1"/>
  <c r="AB214" i="1"/>
  <c r="A215" i="1"/>
  <c r="Q215" i="1" s="1"/>
  <c r="R215" i="1" s="1"/>
  <c r="S215" i="1" s="1"/>
  <c r="Z215" i="1" s="1"/>
  <c r="H214" i="1"/>
  <c r="S3504" i="1" l="1"/>
  <c r="Z3504" i="1" s="1"/>
  <c r="F161" i="1"/>
  <c r="D162" i="1"/>
  <c r="G162" i="1" s="1"/>
  <c r="L161" i="1"/>
  <c r="G161" i="1"/>
  <c r="C142" i="1"/>
  <c r="AB215" i="1"/>
  <c r="AA215" i="1"/>
  <c r="T215" i="1"/>
  <c r="J163" i="1"/>
  <c r="K163" i="1" s="1"/>
  <c r="E163" i="1" s="1"/>
  <c r="I164" i="1"/>
  <c r="A216" i="1"/>
  <c r="Q216" i="1" s="1"/>
  <c r="R216" i="1" s="1"/>
  <c r="S216" i="1" s="1"/>
  <c r="Z216" i="1" s="1"/>
  <c r="H215" i="1"/>
  <c r="U162" i="1"/>
  <c r="W162" i="1" s="1"/>
  <c r="S3505" i="1" l="1"/>
  <c r="Z3505" i="1" s="1"/>
  <c r="L162" i="1"/>
  <c r="M163" i="1" s="1"/>
  <c r="F162" i="1"/>
  <c r="D163" i="1"/>
  <c r="L163" i="1" s="1"/>
  <c r="C143" i="1"/>
  <c r="U163" i="1"/>
  <c r="W163" i="1" s="1"/>
  <c r="A217" i="1"/>
  <c r="Q217" i="1" s="1"/>
  <c r="R217" i="1" s="1"/>
  <c r="S217" i="1" s="1"/>
  <c r="Z217" i="1" s="1"/>
  <c r="H216" i="1"/>
  <c r="J164" i="1"/>
  <c r="K164" i="1" s="1"/>
  <c r="E164" i="1" s="1"/>
  <c r="I165" i="1"/>
  <c r="AB216" i="1"/>
  <c r="T216" i="1"/>
  <c r="AA216" i="1"/>
  <c r="S3506" i="1" l="1"/>
  <c r="Z3506" i="1" s="1"/>
  <c r="D164" i="1"/>
  <c r="L164" i="1" s="1"/>
  <c r="G163" i="1"/>
  <c r="F163" i="1"/>
  <c r="C144" i="1"/>
  <c r="U164" i="1"/>
  <c r="W164" i="1" s="1"/>
  <c r="H217" i="1"/>
  <c r="A218" i="1"/>
  <c r="Q218" i="1" s="1"/>
  <c r="R218" i="1" s="1"/>
  <c r="S218" i="1" s="1"/>
  <c r="Z218" i="1" s="1"/>
  <c r="M164" i="1"/>
  <c r="J165" i="1"/>
  <c r="K165" i="1" s="1"/>
  <c r="E165" i="1" s="1"/>
  <c r="I166" i="1"/>
  <c r="T217" i="1"/>
  <c r="AA217" i="1"/>
  <c r="AB217" i="1"/>
  <c r="S3507" i="1" l="1"/>
  <c r="Z3507" i="1" s="1"/>
  <c r="D165" i="1"/>
  <c r="L165" i="1" s="1"/>
  <c r="G164" i="1"/>
  <c r="F164" i="1"/>
  <c r="M165" i="1"/>
  <c r="M166" i="1" s="1"/>
  <c r="C145" i="1"/>
  <c r="J166" i="1"/>
  <c r="K166" i="1" s="1"/>
  <c r="E166" i="1" s="1"/>
  <c r="I167" i="1"/>
  <c r="AA218" i="1"/>
  <c r="T218" i="1"/>
  <c r="AB218" i="1"/>
  <c r="U165" i="1"/>
  <c r="W165" i="1" s="1"/>
  <c r="A219" i="1"/>
  <c r="Q219" i="1" s="1"/>
  <c r="R219" i="1" s="1"/>
  <c r="S219" i="1" s="1"/>
  <c r="Z219" i="1" s="1"/>
  <c r="H218" i="1"/>
  <c r="S3508" i="1" l="1"/>
  <c r="Z3508" i="1" s="1"/>
  <c r="D166" i="1"/>
  <c r="G166" i="1" s="1"/>
  <c r="G165" i="1"/>
  <c r="F165" i="1"/>
  <c r="C146" i="1"/>
  <c r="U166" i="1"/>
  <c r="W166" i="1" s="1"/>
  <c r="AB219" i="1"/>
  <c r="AA219" i="1"/>
  <c r="T219" i="1"/>
  <c r="M167" i="1"/>
  <c r="J167" i="1"/>
  <c r="K167" i="1" s="1"/>
  <c r="E167" i="1" s="1"/>
  <c r="I168" i="1"/>
  <c r="A220" i="1"/>
  <c r="Q220" i="1" s="1"/>
  <c r="R220" i="1" s="1"/>
  <c r="S220" i="1" s="1"/>
  <c r="Z220" i="1" s="1"/>
  <c r="H219" i="1"/>
  <c r="S3509" i="1" l="1"/>
  <c r="Z3509" i="1" s="1"/>
  <c r="L166" i="1"/>
  <c r="D167" i="1"/>
  <c r="L167" i="1" s="1"/>
  <c r="F166" i="1"/>
  <c r="C147" i="1"/>
  <c r="U167" i="1"/>
  <c r="W167" i="1" s="1"/>
  <c r="A221" i="1"/>
  <c r="Q221" i="1" s="1"/>
  <c r="R221" i="1" s="1"/>
  <c r="S221" i="1" s="1"/>
  <c r="Z221" i="1" s="1"/>
  <c r="H220" i="1"/>
  <c r="M168" i="1"/>
  <c r="J168" i="1"/>
  <c r="K168" i="1" s="1"/>
  <c r="E168" i="1" s="1"/>
  <c r="I169" i="1"/>
  <c r="AB220" i="1"/>
  <c r="T220" i="1"/>
  <c r="AA220" i="1"/>
  <c r="S3510" i="1" l="1"/>
  <c r="Z3510" i="1" s="1"/>
  <c r="D168" i="1"/>
  <c r="G168" i="1" s="1"/>
  <c r="F167" i="1"/>
  <c r="G167" i="1"/>
  <c r="C148" i="1"/>
  <c r="T221" i="1"/>
  <c r="AB221" i="1"/>
  <c r="AA221" i="1"/>
  <c r="U168" i="1"/>
  <c r="W168" i="1" s="1"/>
  <c r="J169" i="1"/>
  <c r="K169" i="1" s="1"/>
  <c r="E169" i="1" s="1"/>
  <c r="M169" i="1"/>
  <c r="I170" i="1"/>
  <c r="H221" i="1"/>
  <c r="A222" i="1"/>
  <c r="Q222" i="1" s="1"/>
  <c r="R222" i="1" s="1"/>
  <c r="S222" i="1" s="1"/>
  <c r="Z222" i="1" s="1"/>
  <c r="S3511" i="1" l="1"/>
  <c r="Z3511" i="1" s="1"/>
  <c r="L168" i="1"/>
  <c r="D169" i="1"/>
  <c r="G169" i="1" s="1"/>
  <c r="F168" i="1"/>
  <c r="C149" i="1"/>
  <c r="AA222" i="1"/>
  <c r="T222" i="1"/>
  <c r="AB222" i="1"/>
  <c r="U169" i="1"/>
  <c r="W169" i="1" s="1"/>
  <c r="A223" i="1"/>
  <c r="Q223" i="1" s="1"/>
  <c r="R223" i="1" s="1"/>
  <c r="S223" i="1" s="1"/>
  <c r="Z223" i="1" s="1"/>
  <c r="H222" i="1"/>
  <c r="M170" i="1"/>
  <c r="J170" i="1"/>
  <c r="K170" i="1" s="1"/>
  <c r="E170" i="1" s="1"/>
  <c r="I171" i="1"/>
  <c r="S3512" i="1" l="1"/>
  <c r="Z3512" i="1" s="1"/>
  <c r="L169" i="1"/>
  <c r="D170" i="1"/>
  <c r="G170" i="1" s="1"/>
  <c r="F169" i="1"/>
  <c r="C150" i="1"/>
  <c r="U170" i="1"/>
  <c r="W170" i="1" s="1"/>
  <c r="AB223" i="1"/>
  <c r="AA223" i="1"/>
  <c r="T223" i="1"/>
  <c r="J171" i="1"/>
  <c r="K171" i="1" s="1"/>
  <c r="E171" i="1" s="1"/>
  <c r="M171" i="1"/>
  <c r="I172" i="1"/>
  <c r="A224" i="1"/>
  <c r="Q224" i="1" s="1"/>
  <c r="R224" i="1" s="1"/>
  <c r="S224" i="1" s="1"/>
  <c r="Z224" i="1" s="1"/>
  <c r="H223" i="1"/>
  <c r="S3513" i="1" l="1"/>
  <c r="Z3513" i="1" s="1"/>
  <c r="L170" i="1"/>
  <c r="D171" i="1"/>
  <c r="G171" i="1" s="1"/>
  <c r="F170" i="1"/>
  <c r="C151" i="1"/>
  <c r="U171" i="1"/>
  <c r="W171" i="1" s="1"/>
  <c r="AB224" i="1"/>
  <c r="T224" i="1"/>
  <c r="AA224" i="1"/>
  <c r="A225" i="1"/>
  <c r="Q225" i="1" s="1"/>
  <c r="R225" i="1" s="1"/>
  <c r="S225" i="1" s="1"/>
  <c r="Z225" i="1" s="1"/>
  <c r="H224" i="1"/>
  <c r="J172" i="1"/>
  <c r="K172" i="1" s="1"/>
  <c r="E172" i="1" s="1"/>
  <c r="M172" i="1"/>
  <c r="I173" i="1"/>
  <c r="S3514" i="1" l="1"/>
  <c r="Z3514" i="1" s="1"/>
  <c r="L171" i="1"/>
  <c r="D172" i="1"/>
  <c r="G172" i="1" s="1"/>
  <c r="F171" i="1"/>
  <c r="C152" i="1"/>
  <c r="T225" i="1"/>
  <c r="AB225" i="1"/>
  <c r="AA225" i="1"/>
  <c r="M173" i="1"/>
  <c r="J173" i="1"/>
  <c r="K173" i="1" s="1"/>
  <c r="E173" i="1" s="1"/>
  <c r="I174" i="1"/>
  <c r="H225" i="1"/>
  <c r="A226" i="1"/>
  <c r="Q226" i="1" s="1"/>
  <c r="R226" i="1" s="1"/>
  <c r="S226" i="1" s="1"/>
  <c r="Z226" i="1" s="1"/>
  <c r="U172" i="1"/>
  <c r="W172" i="1" s="1"/>
  <c r="S3515" i="1" l="1"/>
  <c r="Z3515" i="1" s="1"/>
  <c r="L172" i="1"/>
  <c r="D173" i="1"/>
  <c r="G173" i="1" s="1"/>
  <c r="F172" i="1"/>
  <c r="C153" i="1"/>
  <c r="M174" i="1"/>
  <c r="J174" i="1"/>
  <c r="K174" i="1" s="1"/>
  <c r="E174" i="1" s="1"/>
  <c r="I175" i="1"/>
  <c r="U173" i="1"/>
  <c r="W173" i="1" s="1"/>
  <c r="AA226" i="1"/>
  <c r="T226" i="1"/>
  <c r="AB226" i="1"/>
  <c r="A227" i="1"/>
  <c r="Q227" i="1" s="1"/>
  <c r="R227" i="1" s="1"/>
  <c r="S227" i="1" s="1"/>
  <c r="Z227" i="1" s="1"/>
  <c r="H226" i="1"/>
  <c r="S3516" i="1" l="1"/>
  <c r="Z3516" i="1" s="1"/>
  <c r="L173" i="1"/>
  <c r="D174" i="1"/>
  <c r="G174" i="1" s="1"/>
  <c r="F173" i="1"/>
  <c r="C154" i="1"/>
  <c r="AB227" i="1"/>
  <c r="AA227" i="1"/>
  <c r="T227" i="1"/>
  <c r="A228" i="1"/>
  <c r="Q228" i="1" s="1"/>
  <c r="R228" i="1" s="1"/>
  <c r="S228" i="1" s="1"/>
  <c r="Z228" i="1" s="1"/>
  <c r="H227" i="1"/>
  <c r="J175" i="1"/>
  <c r="K175" i="1" s="1"/>
  <c r="E175" i="1" s="1"/>
  <c r="M175" i="1"/>
  <c r="I176" i="1"/>
  <c r="U174" i="1"/>
  <c r="W174" i="1" s="1"/>
  <c r="S3517" i="1" l="1"/>
  <c r="Z3517" i="1" s="1"/>
  <c r="L174" i="1"/>
  <c r="D175" i="1"/>
  <c r="G175" i="1" s="1"/>
  <c r="F174" i="1"/>
  <c r="C155" i="1"/>
  <c r="J176" i="1"/>
  <c r="K176" i="1" s="1"/>
  <c r="E176" i="1" s="1"/>
  <c r="M176" i="1"/>
  <c r="I177" i="1"/>
  <c r="AB228" i="1"/>
  <c r="T228" i="1"/>
  <c r="AA228" i="1"/>
  <c r="U175" i="1"/>
  <c r="W175" i="1" s="1"/>
  <c r="H228" i="1"/>
  <c r="A229" i="1"/>
  <c r="Q229" i="1" s="1"/>
  <c r="R229" i="1" s="1"/>
  <c r="S229" i="1" s="1"/>
  <c r="Z229" i="1" s="1"/>
  <c r="S3518" i="1" l="1"/>
  <c r="Z3518" i="1" s="1"/>
  <c r="L175" i="1"/>
  <c r="D176" i="1"/>
  <c r="G176" i="1" s="1"/>
  <c r="F175" i="1"/>
  <c r="C156" i="1"/>
  <c r="U176" i="1"/>
  <c r="W176" i="1" s="1"/>
  <c r="T229" i="1"/>
  <c r="AA229" i="1"/>
  <c r="AB229" i="1"/>
  <c r="H229" i="1"/>
  <c r="A230" i="1"/>
  <c r="Q230" i="1" s="1"/>
  <c r="R230" i="1" s="1"/>
  <c r="S230" i="1" s="1"/>
  <c r="Z230" i="1" s="1"/>
  <c r="M177" i="1"/>
  <c r="J177" i="1"/>
  <c r="K177" i="1" s="1"/>
  <c r="E177" i="1" s="1"/>
  <c r="I178" i="1"/>
  <c r="S3519" i="1" l="1"/>
  <c r="Z3519" i="1" s="1"/>
  <c r="L176" i="1"/>
  <c r="D177" i="1"/>
  <c r="G177" i="1" s="1"/>
  <c r="F176" i="1"/>
  <c r="C157" i="1"/>
  <c r="U177" i="1"/>
  <c r="W177" i="1" s="1"/>
  <c r="A231" i="1"/>
  <c r="Q231" i="1" s="1"/>
  <c r="R231" i="1" s="1"/>
  <c r="S231" i="1" s="1"/>
  <c r="Z231" i="1" s="1"/>
  <c r="H230" i="1"/>
  <c r="M178" i="1"/>
  <c r="J178" i="1"/>
  <c r="K178" i="1" s="1"/>
  <c r="E178" i="1" s="1"/>
  <c r="I179" i="1"/>
  <c r="AA230" i="1"/>
  <c r="T230" i="1"/>
  <c r="AB230" i="1"/>
  <c r="S3520" i="1" l="1"/>
  <c r="Z3520" i="1" s="1"/>
  <c r="L177" i="1"/>
  <c r="D178" i="1"/>
  <c r="G178" i="1" s="1"/>
  <c r="F177" i="1"/>
  <c r="C158" i="1"/>
  <c r="A232" i="1"/>
  <c r="Q232" i="1" s="1"/>
  <c r="R232" i="1" s="1"/>
  <c r="S232" i="1" s="1"/>
  <c r="Z232" i="1" s="1"/>
  <c r="H231" i="1"/>
  <c r="AB231" i="1"/>
  <c r="AA231" i="1"/>
  <c r="T231" i="1"/>
  <c r="J179" i="1"/>
  <c r="K179" i="1" s="1"/>
  <c r="E179" i="1" s="1"/>
  <c r="M179" i="1"/>
  <c r="I180" i="1"/>
  <c r="U178" i="1"/>
  <c r="W178" i="1" s="1"/>
  <c r="S3521" i="1" l="1"/>
  <c r="Z3521" i="1" s="1"/>
  <c r="L178" i="1"/>
  <c r="D179" i="1"/>
  <c r="G179" i="1" s="1"/>
  <c r="F178" i="1"/>
  <c r="C159" i="1"/>
  <c r="J180" i="1"/>
  <c r="K180" i="1" s="1"/>
  <c r="E180" i="1" s="1"/>
  <c r="M180" i="1"/>
  <c r="I181" i="1"/>
  <c r="AB232" i="1"/>
  <c r="AA232" i="1"/>
  <c r="T232" i="1"/>
  <c r="A233" i="1"/>
  <c r="Q233" i="1" s="1"/>
  <c r="R233" i="1" s="1"/>
  <c r="S233" i="1" s="1"/>
  <c r="Z233" i="1" s="1"/>
  <c r="H232" i="1"/>
  <c r="U179" i="1"/>
  <c r="W179" i="1" s="1"/>
  <c r="S3522" i="1" l="1"/>
  <c r="Z3522" i="1" s="1"/>
  <c r="L179" i="1"/>
  <c r="D180" i="1"/>
  <c r="G180" i="1" s="1"/>
  <c r="F179" i="1"/>
  <c r="C160" i="1"/>
  <c r="T233" i="1"/>
  <c r="AB233" i="1"/>
  <c r="AA233" i="1"/>
  <c r="M181" i="1"/>
  <c r="J181" i="1"/>
  <c r="K181" i="1" s="1"/>
  <c r="E181" i="1" s="1"/>
  <c r="I182" i="1"/>
  <c r="U180" i="1"/>
  <c r="W180" i="1" s="1"/>
  <c r="H233" i="1"/>
  <c r="A234" i="1"/>
  <c r="Q234" i="1" s="1"/>
  <c r="R234" i="1" s="1"/>
  <c r="S234" i="1" s="1"/>
  <c r="Z234" i="1" s="1"/>
  <c r="S3523" i="1" l="1"/>
  <c r="Z3523" i="1" s="1"/>
  <c r="L180" i="1"/>
  <c r="D181" i="1"/>
  <c r="G181" i="1" s="1"/>
  <c r="F180" i="1"/>
  <c r="C161" i="1"/>
  <c r="AA234" i="1"/>
  <c r="T234" i="1"/>
  <c r="AB234" i="1"/>
  <c r="A235" i="1"/>
  <c r="Q235" i="1" s="1"/>
  <c r="R235" i="1" s="1"/>
  <c r="S235" i="1" s="1"/>
  <c r="Z235" i="1" s="1"/>
  <c r="H234" i="1"/>
  <c r="M182" i="1"/>
  <c r="J182" i="1"/>
  <c r="K182" i="1" s="1"/>
  <c r="E182" i="1" s="1"/>
  <c r="I183" i="1"/>
  <c r="U181" i="1"/>
  <c r="W181" i="1" s="1"/>
  <c r="S3524" i="1" l="1"/>
  <c r="Z3524" i="1" s="1"/>
  <c r="L181" i="1"/>
  <c r="D182" i="1"/>
  <c r="G182" i="1" s="1"/>
  <c r="F181" i="1"/>
  <c r="C162" i="1"/>
  <c r="AB235" i="1"/>
  <c r="AA235" i="1"/>
  <c r="T235" i="1"/>
  <c r="J183" i="1"/>
  <c r="K183" i="1" s="1"/>
  <c r="E183" i="1" s="1"/>
  <c r="M183" i="1"/>
  <c r="I184" i="1"/>
  <c r="A236" i="1"/>
  <c r="Q236" i="1" s="1"/>
  <c r="R236" i="1" s="1"/>
  <c r="S236" i="1" s="1"/>
  <c r="Z236" i="1" s="1"/>
  <c r="H235" i="1"/>
  <c r="U182" i="1"/>
  <c r="W182" i="1" s="1"/>
  <c r="S3525" i="1" l="1"/>
  <c r="Z3525" i="1" s="1"/>
  <c r="L182" i="1"/>
  <c r="D183" i="1"/>
  <c r="G183" i="1" s="1"/>
  <c r="F182" i="1"/>
  <c r="C163" i="1"/>
  <c r="J184" i="1"/>
  <c r="K184" i="1" s="1"/>
  <c r="E184" i="1" s="1"/>
  <c r="M184" i="1"/>
  <c r="I185" i="1"/>
  <c r="AB236" i="1"/>
  <c r="AA236" i="1"/>
  <c r="T236" i="1"/>
  <c r="U183" i="1"/>
  <c r="W183" i="1" s="1"/>
  <c r="A237" i="1"/>
  <c r="Q237" i="1" s="1"/>
  <c r="R237" i="1" s="1"/>
  <c r="S237" i="1" s="1"/>
  <c r="Z237" i="1" s="1"/>
  <c r="H236" i="1"/>
  <c r="S3526" i="1" l="1"/>
  <c r="Z3526" i="1" s="1"/>
  <c r="L183" i="1"/>
  <c r="D184" i="1"/>
  <c r="G184" i="1" s="1"/>
  <c r="F183" i="1"/>
  <c r="C164" i="1"/>
  <c r="T237" i="1"/>
  <c r="AB237" i="1"/>
  <c r="AA237" i="1"/>
  <c r="M185" i="1"/>
  <c r="J185" i="1"/>
  <c r="K185" i="1" s="1"/>
  <c r="E185" i="1" s="1"/>
  <c r="I186" i="1"/>
  <c r="H237" i="1"/>
  <c r="A238" i="1"/>
  <c r="Q238" i="1" s="1"/>
  <c r="R238" i="1" s="1"/>
  <c r="S238" i="1" s="1"/>
  <c r="Z238" i="1" s="1"/>
  <c r="U184" i="1"/>
  <c r="W184" i="1" s="1"/>
  <c r="S3527" i="1" l="1"/>
  <c r="Z3527" i="1" s="1"/>
  <c r="L184" i="1"/>
  <c r="D185" i="1"/>
  <c r="G185" i="1" s="1"/>
  <c r="F184" i="1"/>
  <c r="C165" i="1"/>
  <c r="H238" i="1"/>
  <c r="A239" i="1"/>
  <c r="Q239" i="1" s="1"/>
  <c r="R239" i="1" s="1"/>
  <c r="S239" i="1" s="1"/>
  <c r="Z239" i="1" s="1"/>
  <c r="AA238" i="1"/>
  <c r="T238" i="1"/>
  <c r="AB238" i="1"/>
  <c r="M186" i="1"/>
  <c r="J186" i="1"/>
  <c r="K186" i="1" s="1"/>
  <c r="E186" i="1" s="1"/>
  <c r="I187" i="1"/>
  <c r="U185" i="1"/>
  <c r="W185" i="1" s="1"/>
  <c r="S3528" i="1" l="1"/>
  <c r="Z3528" i="1" s="1"/>
  <c r="L185" i="1"/>
  <c r="D186" i="1"/>
  <c r="G186" i="1" s="1"/>
  <c r="F185" i="1"/>
  <c r="C166" i="1"/>
  <c r="U186" i="1"/>
  <c r="W186" i="1" s="1"/>
  <c r="J187" i="1"/>
  <c r="K187" i="1" s="1"/>
  <c r="E187" i="1" s="1"/>
  <c r="M187" i="1"/>
  <c r="I188" i="1"/>
  <c r="T239" i="1"/>
  <c r="AB239" i="1"/>
  <c r="AA239" i="1"/>
  <c r="A240" i="1"/>
  <c r="Q240" i="1" s="1"/>
  <c r="R240" i="1" s="1"/>
  <c r="S240" i="1" s="1"/>
  <c r="Z240" i="1" s="1"/>
  <c r="H239" i="1"/>
  <c r="S3529" i="1" l="1"/>
  <c r="Z3529" i="1" s="1"/>
  <c r="L186" i="1"/>
  <c r="D187" i="1"/>
  <c r="G187" i="1" s="1"/>
  <c r="F186" i="1"/>
  <c r="C167" i="1"/>
  <c r="A241" i="1"/>
  <c r="Q241" i="1" s="1"/>
  <c r="R241" i="1" s="1"/>
  <c r="S241" i="1" s="1"/>
  <c r="Z241" i="1" s="1"/>
  <c r="H240" i="1"/>
  <c r="J188" i="1"/>
  <c r="K188" i="1" s="1"/>
  <c r="E188" i="1" s="1"/>
  <c r="M188" i="1"/>
  <c r="I189" i="1"/>
  <c r="AB240" i="1"/>
  <c r="AA240" i="1"/>
  <c r="T240" i="1"/>
  <c r="U187" i="1"/>
  <c r="W187" i="1" s="1"/>
  <c r="S3530" i="1" l="1"/>
  <c r="Z3530" i="1" s="1"/>
  <c r="L187" i="1"/>
  <c r="D188" i="1"/>
  <c r="G188" i="1" s="1"/>
  <c r="F187" i="1"/>
  <c r="C168" i="1"/>
  <c r="M189" i="1"/>
  <c r="J189" i="1"/>
  <c r="K189" i="1" s="1"/>
  <c r="E189" i="1" s="1"/>
  <c r="I190" i="1"/>
  <c r="A242" i="1"/>
  <c r="Q242" i="1" s="1"/>
  <c r="R242" i="1" s="1"/>
  <c r="S242" i="1" s="1"/>
  <c r="Z242" i="1" s="1"/>
  <c r="H241" i="1"/>
  <c r="U188" i="1"/>
  <c r="W188" i="1" s="1"/>
  <c r="T241" i="1"/>
  <c r="AB241" i="1"/>
  <c r="AA241" i="1"/>
  <c r="S3531" i="1" l="1"/>
  <c r="Z3531" i="1" s="1"/>
  <c r="L188" i="1"/>
  <c r="D189" i="1"/>
  <c r="G189" i="1" s="1"/>
  <c r="F188" i="1"/>
  <c r="C169" i="1"/>
  <c r="A243" i="1"/>
  <c r="Q243" i="1" s="1"/>
  <c r="R243" i="1" s="1"/>
  <c r="S243" i="1" s="1"/>
  <c r="Z243" i="1" s="1"/>
  <c r="H242" i="1"/>
  <c r="AB242" i="1"/>
  <c r="AA242" i="1"/>
  <c r="T242" i="1"/>
  <c r="M190" i="1"/>
  <c r="J190" i="1"/>
  <c r="K190" i="1" s="1"/>
  <c r="E190" i="1" s="1"/>
  <c r="I191" i="1"/>
  <c r="U189" i="1"/>
  <c r="W189" i="1" s="1"/>
  <c r="S3532" i="1" l="1"/>
  <c r="Z3532" i="1" s="1"/>
  <c r="L189" i="1"/>
  <c r="D190" i="1"/>
  <c r="G190" i="1" s="1"/>
  <c r="F189" i="1"/>
  <c r="C170" i="1"/>
  <c r="J191" i="1"/>
  <c r="K191" i="1" s="1"/>
  <c r="E191" i="1" s="1"/>
  <c r="M191" i="1"/>
  <c r="I192" i="1"/>
  <c r="T243" i="1"/>
  <c r="AB243" i="1"/>
  <c r="AA243" i="1"/>
  <c r="U190" i="1"/>
  <c r="W190" i="1" s="1"/>
  <c r="H243" i="1"/>
  <c r="A244" i="1"/>
  <c r="Q244" i="1" s="1"/>
  <c r="R244" i="1" s="1"/>
  <c r="S244" i="1" s="1"/>
  <c r="Z244" i="1" s="1"/>
  <c r="S3533" i="1" l="1"/>
  <c r="Z3533" i="1" s="1"/>
  <c r="L190" i="1"/>
  <c r="D191" i="1"/>
  <c r="G191" i="1" s="1"/>
  <c r="F190" i="1"/>
  <c r="C171" i="1"/>
  <c r="AB244" i="1"/>
  <c r="AA244" i="1"/>
  <c r="T244" i="1"/>
  <c r="U191" i="1"/>
  <c r="W191" i="1" s="1"/>
  <c r="H244" i="1"/>
  <c r="A245" i="1"/>
  <c r="Q245" i="1" s="1"/>
  <c r="R245" i="1" s="1"/>
  <c r="S245" i="1" s="1"/>
  <c r="Z245" i="1" s="1"/>
  <c r="J192" i="1"/>
  <c r="K192" i="1" s="1"/>
  <c r="E192" i="1" s="1"/>
  <c r="M192" i="1"/>
  <c r="I193" i="1"/>
  <c r="S3534" i="1" l="1"/>
  <c r="Z3534" i="1" s="1"/>
  <c r="L191" i="1"/>
  <c r="D192" i="1"/>
  <c r="G192" i="1" s="1"/>
  <c r="F191" i="1"/>
  <c r="C172" i="1"/>
  <c r="M193" i="1"/>
  <c r="J193" i="1"/>
  <c r="K193" i="1" s="1"/>
  <c r="E193" i="1" s="1"/>
  <c r="I194" i="1"/>
  <c r="AA245" i="1"/>
  <c r="T245" i="1"/>
  <c r="AB245" i="1"/>
  <c r="U192" i="1"/>
  <c r="W192" i="1" s="1"/>
  <c r="H245" i="1"/>
  <c r="A246" i="1"/>
  <c r="Q246" i="1" s="1"/>
  <c r="R246" i="1" s="1"/>
  <c r="S246" i="1" s="1"/>
  <c r="Z246" i="1" s="1"/>
  <c r="S3535" i="1" l="1"/>
  <c r="Z3535" i="1" s="1"/>
  <c r="D193" i="1"/>
  <c r="G193" i="1" s="1"/>
  <c r="L192" i="1"/>
  <c r="F192" i="1"/>
  <c r="C173" i="1"/>
  <c r="J194" i="1"/>
  <c r="K194" i="1" s="1"/>
  <c r="E194" i="1" s="1"/>
  <c r="I195" i="1"/>
  <c r="U193" i="1"/>
  <c r="W193" i="1" s="1"/>
  <c r="T246" i="1"/>
  <c r="AB246" i="1"/>
  <c r="AA246" i="1"/>
  <c r="A247" i="1"/>
  <c r="Q247" i="1" s="1"/>
  <c r="R247" i="1" s="1"/>
  <c r="S247" i="1" s="1"/>
  <c r="Z247" i="1" s="1"/>
  <c r="H246" i="1"/>
  <c r="S3536" i="1" l="1"/>
  <c r="Z3536" i="1" s="1"/>
  <c r="D194" i="1"/>
  <c r="F194" i="1" s="1"/>
  <c r="L193" i="1"/>
  <c r="M194" i="1" s="1"/>
  <c r="F193" i="1"/>
  <c r="C174" i="1"/>
  <c r="A248" i="1"/>
  <c r="Q248" i="1" s="1"/>
  <c r="R248" i="1" s="1"/>
  <c r="S248" i="1" s="1"/>
  <c r="Z248" i="1" s="1"/>
  <c r="H247" i="1"/>
  <c r="J195" i="1"/>
  <c r="K195" i="1" s="1"/>
  <c r="E195" i="1" s="1"/>
  <c r="I196" i="1"/>
  <c r="U194" i="1"/>
  <c r="W194" i="1" s="1"/>
  <c r="AB247" i="1"/>
  <c r="AA247" i="1"/>
  <c r="T247" i="1"/>
  <c r="S3537" i="1" l="1"/>
  <c r="Z3537" i="1" s="1"/>
  <c r="G194" i="1"/>
  <c r="L194" i="1"/>
  <c r="D195" i="1"/>
  <c r="F195" i="1" s="1"/>
  <c r="C175" i="1"/>
  <c r="J196" i="1"/>
  <c r="K196" i="1" s="1"/>
  <c r="E196" i="1" s="1"/>
  <c r="I197" i="1"/>
  <c r="H248" i="1"/>
  <c r="A249" i="1"/>
  <c r="Q249" i="1" s="1"/>
  <c r="R249" i="1" s="1"/>
  <c r="S249" i="1" s="1"/>
  <c r="Z249" i="1" s="1"/>
  <c r="M195" i="1"/>
  <c r="U195" i="1"/>
  <c r="W195" i="1" s="1"/>
  <c r="T248" i="1"/>
  <c r="AB248" i="1"/>
  <c r="AA248" i="1"/>
  <c r="S3538" i="1" l="1"/>
  <c r="Z3538" i="1" s="1"/>
  <c r="L195" i="1"/>
  <c r="G195" i="1"/>
  <c r="D196" i="1"/>
  <c r="F196" i="1" s="1"/>
  <c r="C176" i="1"/>
  <c r="AB249" i="1"/>
  <c r="AA249" i="1"/>
  <c r="T249" i="1"/>
  <c r="J197" i="1"/>
  <c r="K197" i="1" s="1"/>
  <c r="E197" i="1" s="1"/>
  <c r="I198" i="1"/>
  <c r="M196" i="1"/>
  <c r="U196" i="1"/>
  <c r="W196" i="1" s="1"/>
  <c r="A250" i="1"/>
  <c r="Q250" i="1" s="1"/>
  <c r="R250" i="1" s="1"/>
  <c r="S250" i="1" s="1"/>
  <c r="Z250" i="1" s="1"/>
  <c r="H249" i="1"/>
  <c r="S3539" i="1" l="1"/>
  <c r="Z3539" i="1" s="1"/>
  <c r="L196" i="1"/>
  <c r="G196" i="1"/>
  <c r="D197" i="1"/>
  <c r="F197" i="1" s="1"/>
  <c r="C177" i="1"/>
  <c r="J198" i="1"/>
  <c r="K198" i="1" s="1"/>
  <c r="E198" i="1" s="1"/>
  <c r="I199" i="1"/>
  <c r="U197" i="1"/>
  <c r="W197" i="1" s="1"/>
  <c r="AB250" i="1"/>
  <c r="AA250" i="1"/>
  <c r="T250" i="1"/>
  <c r="M197" i="1"/>
  <c r="A251" i="1"/>
  <c r="Q251" i="1" s="1"/>
  <c r="R251" i="1" s="1"/>
  <c r="S251" i="1" s="1"/>
  <c r="Z251" i="1" s="1"/>
  <c r="H250" i="1"/>
  <c r="S3540" i="1" l="1"/>
  <c r="Z3540" i="1" s="1"/>
  <c r="G197" i="1"/>
  <c r="D198" i="1"/>
  <c r="F198" i="1" s="1"/>
  <c r="L197" i="1"/>
  <c r="C178" i="1"/>
  <c r="A252" i="1"/>
  <c r="Q252" i="1" s="1"/>
  <c r="R252" i="1" s="1"/>
  <c r="S252" i="1" s="1"/>
  <c r="Z252" i="1" s="1"/>
  <c r="H251" i="1"/>
  <c r="T251" i="1"/>
  <c r="AB251" i="1"/>
  <c r="AA251" i="1"/>
  <c r="M198" i="1"/>
  <c r="J199" i="1"/>
  <c r="K199" i="1" s="1"/>
  <c r="E199" i="1" s="1"/>
  <c r="I200" i="1"/>
  <c r="U198" i="1"/>
  <c r="W198" i="1" s="1"/>
  <c r="S3541" i="1" l="1"/>
  <c r="Z3541" i="1" s="1"/>
  <c r="G198" i="1"/>
  <c r="L198" i="1"/>
  <c r="D199" i="1"/>
  <c r="F199" i="1" s="1"/>
  <c r="M199" i="1"/>
  <c r="M200" i="1" s="1"/>
  <c r="C179" i="1"/>
  <c r="AB252" i="1"/>
  <c r="AA252" i="1"/>
  <c r="T252" i="1"/>
  <c r="U199" i="1"/>
  <c r="W199" i="1" s="1"/>
  <c r="J200" i="1"/>
  <c r="K200" i="1" s="1"/>
  <c r="E200" i="1" s="1"/>
  <c r="I201" i="1"/>
  <c r="A253" i="1"/>
  <c r="Q253" i="1" s="1"/>
  <c r="R253" i="1" s="1"/>
  <c r="S253" i="1" s="1"/>
  <c r="Z253" i="1" s="1"/>
  <c r="H252" i="1"/>
  <c r="S3542" i="1" l="1"/>
  <c r="Z3542" i="1" s="1"/>
  <c r="G199" i="1"/>
  <c r="L199" i="1"/>
  <c r="D200" i="1"/>
  <c r="F200" i="1" s="1"/>
  <c r="C180" i="1"/>
  <c r="T253" i="1"/>
  <c r="AB253" i="1"/>
  <c r="AA253" i="1"/>
  <c r="A254" i="1"/>
  <c r="Q254" i="1" s="1"/>
  <c r="R254" i="1" s="1"/>
  <c r="S254" i="1" s="1"/>
  <c r="Z254" i="1" s="1"/>
  <c r="H253" i="1"/>
  <c r="M201" i="1"/>
  <c r="J201" i="1"/>
  <c r="K201" i="1" s="1"/>
  <c r="E201" i="1" s="1"/>
  <c r="I202" i="1"/>
  <c r="U200" i="1"/>
  <c r="W200" i="1" s="1"/>
  <c r="S3543" i="1" l="1"/>
  <c r="Z3543" i="1" s="1"/>
  <c r="L200" i="1"/>
  <c r="G200" i="1"/>
  <c r="D201" i="1"/>
  <c r="F201" i="1" s="1"/>
  <c r="C181" i="1"/>
  <c r="M202" i="1"/>
  <c r="J202" i="1"/>
  <c r="K202" i="1" s="1"/>
  <c r="E202" i="1" s="1"/>
  <c r="I203" i="1"/>
  <c r="A255" i="1"/>
  <c r="Q255" i="1" s="1"/>
  <c r="R255" i="1" s="1"/>
  <c r="S255" i="1" s="1"/>
  <c r="Z255" i="1" s="1"/>
  <c r="H254" i="1"/>
  <c r="U201" i="1"/>
  <c r="W201" i="1" s="1"/>
  <c r="AB254" i="1"/>
  <c r="AA254" i="1"/>
  <c r="T254" i="1"/>
  <c r="S3544" i="1" l="1"/>
  <c r="Z3544" i="1" s="1"/>
  <c r="G201" i="1"/>
  <c r="L201" i="1"/>
  <c r="D202" i="1"/>
  <c r="F202" i="1" s="1"/>
  <c r="C182" i="1"/>
  <c r="J203" i="1"/>
  <c r="K203" i="1" s="1"/>
  <c r="E203" i="1" s="1"/>
  <c r="M203" i="1"/>
  <c r="I204" i="1"/>
  <c r="U202" i="1"/>
  <c r="W202" i="1" s="1"/>
  <c r="A256" i="1"/>
  <c r="Q256" i="1" s="1"/>
  <c r="R256" i="1" s="1"/>
  <c r="S256" i="1" s="1"/>
  <c r="Z256" i="1" s="1"/>
  <c r="H255" i="1"/>
  <c r="T255" i="1"/>
  <c r="AB255" i="1"/>
  <c r="AA255" i="1"/>
  <c r="S3545" i="1" l="1"/>
  <c r="Z3545" i="1" s="1"/>
  <c r="L202" i="1"/>
  <c r="G202" i="1"/>
  <c r="D203" i="1"/>
  <c r="F203" i="1" s="1"/>
  <c r="C183" i="1"/>
  <c r="U203" i="1"/>
  <c r="W203" i="1" s="1"/>
  <c r="A257" i="1"/>
  <c r="Q257" i="1" s="1"/>
  <c r="R257" i="1" s="1"/>
  <c r="S257" i="1" s="1"/>
  <c r="Z257" i="1" s="1"/>
  <c r="H256" i="1"/>
  <c r="M204" i="1"/>
  <c r="J204" i="1"/>
  <c r="K204" i="1" s="1"/>
  <c r="E204" i="1" s="1"/>
  <c r="I205" i="1"/>
  <c r="AB256" i="1"/>
  <c r="AA256" i="1"/>
  <c r="T256" i="1"/>
  <c r="S3546" i="1" l="1"/>
  <c r="Z3546" i="1" s="1"/>
  <c r="L203" i="1"/>
  <c r="G203" i="1"/>
  <c r="D204" i="1"/>
  <c r="F204" i="1" s="1"/>
  <c r="C184" i="1"/>
  <c r="U204" i="1"/>
  <c r="W204" i="1" s="1"/>
  <c r="A258" i="1"/>
  <c r="Q258" i="1" s="1"/>
  <c r="R258" i="1" s="1"/>
  <c r="S258" i="1" s="1"/>
  <c r="Z258" i="1" s="1"/>
  <c r="H257" i="1"/>
  <c r="M205" i="1"/>
  <c r="J205" i="1"/>
  <c r="K205" i="1" s="1"/>
  <c r="E205" i="1" s="1"/>
  <c r="I206" i="1"/>
  <c r="T257" i="1"/>
  <c r="AB257" i="1"/>
  <c r="AA257" i="1"/>
  <c r="S3547" i="1" l="1"/>
  <c r="Z3547" i="1" s="1"/>
  <c r="L204" i="1"/>
  <c r="D205" i="1"/>
  <c r="F205" i="1" s="1"/>
  <c r="G204" i="1"/>
  <c r="C185" i="1"/>
  <c r="U205" i="1"/>
  <c r="W205" i="1" s="1"/>
  <c r="J206" i="1"/>
  <c r="K206" i="1" s="1"/>
  <c r="E206" i="1" s="1"/>
  <c r="M206" i="1"/>
  <c r="I207" i="1"/>
  <c r="A259" i="1"/>
  <c r="Q259" i="1" s="1"/>
  <c r="R259" i="1" s="1"/>
  <c r="S259" i="1" s="1"/>
  <c r="Z259" i="1" s="1"/>
  <c r="H258" i="1"/>
  <c r="AB258" i="1"/>
  <c r="AA258" i="1"/>
  <c r="T258" i="1"/>
  <c r="S3548" i="1" l="1"/>
  <c r="Z3548" i="1" s="1"/>
  <c r="L205" i="1"/>
  <c r="G205" i="1"/>
  <c r="D206" i="1"/>
  <c r="F206" i="1" s="1"/>
  <c r="C186" i="1"/>
  <c r="J207" i="1"/>
  <c r="K207" i="1" s="1"/>
  <c r="E207" i="1" s="1"/>
  <c r="M207" i="1"/>
  <c r="I208" i="1"/>
  <c r="A260" i="1"/>
  <c r="Q260" i="1" s="1"/>
  <c r="R260" i="1" s="1"/>
  <c r="S260" i="1" s="1"/>
  <c r="Z260" i="1" s="1"/>
  <c r="H259" i="1"/>
  <c r="U206" i="1"/>
  <c r="W206" i="1" s="1"/>
  <c r="T259" i="1"/>
  <c r="AB259" i="1"/>
  <c r="AA259" i="1"/>
  <c r="S3549" i="1" l="1"/>
  <c r="Z3549" i="1" s="1"/>
  <c r="G206" i="1"/>
  <c r="L206" i="1"/>
  <c r="D207" i="1"/>
  <c r="F207" i="1" s="1"/>
  <c r="C187" i="1"/>
  <c r="U207" i="1"/>
  <c r="W207" i="1" s="1"/>
  <c r="AB260" i="1"/>
  <c r="AA260" i="1"/>
  <c r="T260" i="1"/>
  <c r="M208" i="1"/>
  <c r="J208" i="1"/>
  <c r="K208" i="1" s="1"/>
  <c r="E208" i="1" s="1"/>
  <c r="I209" i="1"/>
  <c r="A261" i="1"/>
  <c r="Q261" i="1" s="1"/>
  <c r="R261" i="1" s="1"/>
  <c r="S261" i="1" s="1"/>
  <c r="Z261" i="1" s="1"/>
  <c r="H260" i="1"/>
  <c r="S3550" i="1" l="1"/>
  <c r="Z3550" i="1" s="1"/>
  <c r="L207" i="1"/>
  <c r="G207" i="1"/>
  <c r="D208" i="1"/>
  <c r="F208" i="1" s="1"/>
  <c r="C188" i="1"/>
  <c r="T261" i="1"/>
  <c r="AB261" i="1"/>
  <c r="AA261" i="1"/>
  <c r="U208" i="1"/>
  <c r="W208" i="1" s="1"/>
  <c r="A262" i="1"/>
  <c r="Q262" i="1" s="1"/>
  <c r="R262" i="1" s="1"/>
  <c r="S262" i="1" s="1"/>
  <c r="Z262" i="1" s="1"/>
  <c r="H261" i="1"/>
  <c r="J209" i="1"/>
  <c r="K209" i="1" s="1"/>
  <c r="E209" i="1" s="1"/>
  <c r="M209" i="1"/>
  <c r="I210" i="1"/>
  <c r="S3551" i="1" l="1"/>
  <c r="Z3551" i="1" s="1"/>
  <c r="L208" i="1"/>
  <c r="G208" i="1"/>
  <c r="D209" i="1"/>
  <c r="F209" i="1" s="1"/>
  <c r="C189" i="1"/>
  <c r="M210" i="1"/>
  <c r="J210" i="1"/>
  <c r="K210" i="1" s="1"/>
  <c r="E210" i="1" s="1"/>
  <c r="I211" i="1"/>
  <c r="A263" i="1"/>
  <c r="Q263" i="1" s="1"/>
  <c r="R263" i="1" s="1"/>
  <c r="S263" i="1" s="1"/>
  <c r="Z263" i="1" s="1"/>
  <c r="H262" i="1"/>
  <c r="AB262" i="1"/>
  <c r="AA262" i="1"/>
  <c r="T262" i="1"/>
  <c r="U209" i="1"/>
  <c r="W209" i="1" s="1"/>
  <c r="S3552" i="1" l="1"/>
  <c r="Z3552" i="1" s="1"/>
  <c r="L209" i="1"/>
  <c r="D210" i="1"/>
  <c r="F210" i="1" s="1"/>
  <c r="G209" i="1"/>
  <c r="C190" i="1"/>
  <c r="U210" i="1"/>
  <c r="W210" i="1" s="1"/>
  <c r="A264" i="1"/>
  <c r="Q264" i="1" s="1"/>
  <c r="R264" i="1" s="1"/>
  <c r="S264" i="1" s="1"/>
  <c r="Z264" i="1" s="1"/>
  <c r="H263" i="1"/>
  <c r="T263" i="1"/>
  <c r="AB263" i="1"/>
  <c r="AA263" i="1"/>
  <c r="J211" i="1"/>
  <c r="K211" i="1" s="1"/>
  <c r="E211" i="1" s="1"/>
  <c r="M211" i="1"/>
  <c r="I212" i="1"/>
  <c r="S3553" i="1" l="1"/>
  <c r="Z3553" i="1" s="1"/>
  <c r="L210" i="1"/>
  <c r="D211" i="1"/>
  <c r="F211" i="1" s="1"/>
  <c r="G210" i="1"/>
  <c r="C191" i="1"/>
  <c r="A265" i="1"/>
  <c r="Q265" i="1" s="1"/>
  <c r="R265" i="1" s="1"/>
  <c r="S265" i="1" s="1"/>
  <c r="Z265" i="1" s="1"/>
  <c r="H264" i="1"/>
  <c r="U211" i="1"/>
  <c r="W211" i="1" s="1"/>
  <c r="J212" i="1"/>
  <c r="K212" i="1" s="1"/>
  <c r="E212" i="1" s="1"/>
  <c r="M212" i="1"/>
  <c r="I213" i="1"/>
  <c r="AB264" i="1"/>
  <c r="AA264" i="1"/>
  <c r="T264" i="1"/>
  <c r="S3554" i="1" l="1"/>
  <c r="Z3554" i="1" s="1"/>
  <c r="L211" i="1"/>
  <c r="D212" i="1"/>
  <c r="F212" i="1" s="1"/>
  <c r="G211" i="1"/>
  <c r="C192" i="1"/>
  <c r="M213" i="1"/>
  <c r="J213" i="1"/>
  <c r="K213" i="1" s="1"/>
  <c r="E213" i="1" s="1"/>
  <c r="I214" i="1"/>
  <c r="A266" i="1"/>
  <c r="Q266" i="1" s="1"/>
  <c r="R266" i="1" s="1"/>
  <c r="S266" i="1" s="1"/>
  <c r="Z266" i="1" s="1"/>
  <c r="H265" i="1"/>
  <c r="U212" i="1"/>
  <c r="W212" i="1" s="1"/>
  <c r="T265" i="1"/>
  <c r="AB265" i="1"/>
  <c r="AA265" i="1"/>
  <c r="S3555" i="1" l="1"/>
  <c r="Z3555" i="1" s="1"/>
  <c r="L212" i="1"/>
  <c r="G212" i="1"/>
  <c r="D213" i="1"/>
  <c r="F213" i="1" s="1"/>
  <c r="C193" i="1"/>
  <c r="A267" i="1"/>
  <c r="Q267" i="1" s="1"/>
  <c r="R267" i="1" s="1"/>
  <c r="S267" i="1" s="1"/>
  <c r="Z267" i="1" s="1"/>
  <c r="H266" i="1"/>
  <c r="AB266" i="1"/>
  <c r="AA266" i="1"/>
  <c r="T266" i="1"/>
  <c r="M214" i="1"/>
  <c r="J214" i="1"/>
  <c r="K214" i="1" s="1"/>
  <c r="E214" i="1" s="1"/>
  <c r="I215" i="1"/>
  <c r="U213" i="1"/>
  <c r="W213" i="1" s="1"/>
  <c r="S3556" i="1" l="1"/>
  <c r="Z3556" i="1" s="1"/>
  <c r="L213" i="1"/>
  <c r="G213" i="1"/>
  <c r="D214" i="1"/>
  <c r="F214" i="1" s="1"/>
  <c r="C194" i="1"/>
  <c r="T267" i="1"/>
  <c r="AB267" i="1"/>
  <c r="AA267" i="1"/>
  <c r="U214" i="1"/>
  <c r="W214" i="1" s="1"/>
  <c r="A268" i="1"/>
  <c r="Q268" i="1" s="1"/>
  <c r="R268" i="1" s="1"/>
  <c r="S268" i="1" s="1"/>
  <c r="Z268" i="1" s="1"/>
  <c r="H267" i="1"/>
  <c r="J215" i="1"/>
  <c r="K215" i="1" s="1"/>
  <c r="E215" i="1" s="1"/>
  <c r="M215" i="1"/>
  <c r="I216" i="1"/>
  <c r="S3557" i="1" l="1"/>
  <c r="Z3557" i="1" s="1"/>
  <c r="G214" i="1"/>
  <c r="L214" i="1"/>
  <c r="D215" i="1"/>
  <c r="F215" i="1" s="1"/>
  <c r="C195" i="1"/>
  <c r="A269" i="1"/>
  <c r="Q269" i="1" s="1"/>
  <c r="R269" i="1" s="1"/>
  <c r="S269" i="1" s="1"/>
  <c r="Z269" i="1" s="1"/>
  <c r="H268" i="1"/>
  <c r="J216" i="1"/>
  <c r="K216" i="1" s="1"/>
  <c r="E216" i="1" s="1"/>
  <c r="M216" i="1"/>
  <c r="I217" i="1"/>
  <c r="AB268" i="1"/>
  <c r="AA268" i="1"/>
  <c r="T268" i="1"/>
  <c r="U215" i="1"/>
  <c r="W215" i="1" s="1"/>
  <c r="S3558" i="1" l="1"/>
  <c r="Z3558" i="1" s="1"/>
  <c r="L215" i="1"/>
  <c r="G215" i="1"/>
  <c r="D216" i="1"/>
  <c r="F216" i="1" s="1"/>
  <c r="C196" i="1"/>
  <c r="U216" i="1"/>
  <c r="W216" i="1" s="1"/>
  <c r="A270" i="1"/>
  <c r="Q270" i="1" s="1"/>
  <c r="R270" i="1" s="1"/>
  <c r="S270" i="1" s="1"/>
  <c r="Z270" i="1" s="1"/>
  <c r="H269" i="1"/>
  <c r="M217" i="1"/>
  <c r="J217" i="1"/>
  <c r="K217" i="1" s="1"/>
  <c r="E217" i="1" s="1"/>
  <c r="I218" i="1"/>
  <c r="T269" i="1"/>
  <c r="AB269" i="1"/>
  <c r="AA269" i="1"/>
  <c r="S3559" i="1" l="1"/>
  <c r="Z3559" i="1" s="1"/>
  <c r="G216" i="1"/>
  <c r="L216" i="1"/>
  <c r="D217" i="1"/>
  <c r="F217" i="1" s="1"/>
  <c r="C197" i="1"/>
  <c r="A271" i="1"/>
  <c r="Q271" i="1" s="1"/>
  <c r="R271" i="1" s="1"/>
  <c r="S271" i="1" s="1"/>
  <c r="Z271" i="1" s="1"/>
  <c r="H270" i="1"/>
  <c r="AB270" i="1"/>
  <c r="AA270" i="1"/>
  <c r="T270" i="1"/>
  <c r="M218" i="1"/>
  <c r="J218" i="1"/>
  <c r="K218" i="1" s="1"/>
  <c r="E218" i="1" s="1"/>
  <c r="I219" i="1"/>
  <c r="U217" i="1"/>
  <c r="W217" i="1" s="1"/>
  <c r="S3560" i="1" l="1"/>
  <c r="Z3560" i="1" s="1"/>
  <c r="G217" i="1"/>
  <c r="L217" i="1"/>
  <c r="D218" i="1"/>
  <c r="F218" i="1" s="1"/>
  <c r="C198" i="1"/>
  <c r="T271" i="1"/>
  <c r="AB271" i="1"/>
  <c r="AA271" i="1"/>
  <c r="J219" i="1"/>
  <c r="K219" i="1" s="1"/>
  <c r="E219" i="1" s="1"/>
  <c r="M219" i="1"/>
  <c r="I220" i="1"/>
  <c r="U218" i="1"/>
  <c r="W218" i="1" s="1"/>
  <c r="A272" i="1"/>
  <c r="Q272" i="1" s="1"/>
  <c r="R272" i="1" s="1"/>
  <c r="S272" i="1" s="1"/>
  <c r="Z272" i="1" s="1"/>
  <c r="H271" i="1"/>
  <c r="S3561" i="1" l="1"/>
  <c r="Z3561" i="1" s="1"/>
  <c r="L218" i="1"/>
  <c r="G218" i="1"/>
  <c r="D219" i="1"/>
  <c r="F219" i="1" s="1"/>
  <c r="C199" i="1"/>
  <c r="A273" i="1"/>
  <c r="Q273" i="1" s="1"/>
  <c r="R273" i="1" s="1"/>
  <c r="S273" i="1" s="1"/>
  <c r="Z273" i="1" s="1"/>
  <c r="H272" i="1"/>
  <c r="J220" i="1"/>
  <c r="K220" i="1" s="1"/>
  <c r="E220" i="1" s="1"/>
  <c r="M220" i="1"/>
  <c r="I221" i="1"/>
  <c r="U219" i="1"/>
  <c r="W219" i="1" s="1"/>
  <c r="AB272" i="1"/>
  <c r="AA272" i="1"/>
  <c r="T272" i="1"/>
  <c r="S3562" i="1" l="1"/>
  <c r="Z3562" i="1" s="1"/>
  <c r="G219" i="1"/>
  <c r="L219" i="1"/>
  <c r="D220" i="1"/>
  <c r="F220" i="1" s="1"/>
  <c r="C200" i="1"/>
  <c r="U220" i="1"/>
  <c r="W220" i="1" s="1"/>
  <c r="A274" i="1"/>
  <c r="Q274" i="1" s="1"/>
  <c r="R274" i="1" s="1"/>
  <c r="S274" i="1" s="1"/>
  <c r="Z274" i="1" s="1"/>
  <c r="H273" i="1"/>
  <c r="M221" i="1"/>
  <c r="J221" i="1"/>
  <c r="K221" i="1" s="1"/>
  <c r="E221" i="1" s="1"/>
  <c r="I222" i="1"/>
  <c r="T273" i="1"/>
  <c r="AB273" i="1"/>
  <c r="AA273" i="1"/>
  <c r="S3563" i="1" l="1"/>
  <c r="Z3563" i="1" s="1"/>
  <c r="L220" i="1"/>
  <c r="G220" i="1"/>
  <c r="D221" i="1"/>
  <c r="F221" i="1" s="1"/>
  <c r="C201" i="1"/>
  <c r="A275" i="1"/>
  <c r="Q275" i="1" s="1"/>
  <c r="R275" i="1" s="1"/>
  <c r="S275" i="1" s="1"/>
  <c r="Z275" i="1" s="1"/>
  <c r="H274" i="1"/>
  <c r="AB274" i="1"/>
  <c r="AA274" i="1"/>
  <c r="T274" i="1"/>
  <c r="M222" i="1"/>
  <c r="J222" i="1"/>
  <c r="K222" i="1" s="1"/>
  <c r="E222" i="1" s="1"/>
  <c r="I223" i="1"/>
  <c r="U221" i="1"/>
  <c r="W221" i="1" s="1"/>
  <c r="S3564" i="1" l="1"/>
  <c r="Z3564" i="1" s="1"/>
  <c r="G221" i="1"/>
  <c r="L221" i="1"/>
  <c r="D222" i="1"/>
  <c r="F222" i="1" s="1"/>
  <c r="C202" i="1"/>
  <c r="T275" i="1"/>
  <c r="AB275" i="1"/>
  <c r="AA275" i="1"/>
  <c r="J223" i="1"/>
  <c r="K223" i="1" s="1"/>
  <c r="E223" i="1" s="1"/>
  <c r="M223" i="1"/>
  <c r="I224" i="1"/>
  <c r="A276" i="1"/>
  <c r="Q276" i="1" s="1"/>
  <c r="R276" i="1" s="1"/>
  <c r="S276" i="1" s="1"/>
  <c r="Z276" i="1" s="1"/>
  <c r="H275" i="1"/>
  <c r="U222" i="1"/>
  <c r="W222" i="1" s="1"/>
  <c r="S3565" i="1" l="1"/>
  <c r="Z3565" i="1" s="1"/>
  <c r="G222" i="1"/>
  <c r="L222" i="1"/>
  <c r="D223" i="1"/>
  <c r="F223" i="1" s="1"/>
  <c r="C203" i="1"/>
  <c r="U223" i="1"/>
  <c r="W223" i="1" s="1"/>
  <c r="AB276" i="1"/>
  <c r="AA276" i="1"/>
  <c r="T276" i="1"/>
  <c r="J224" i="1"/>
  <c r="K224" i="1" s="1"/>
  <c r="E224" i="1" s="1"/>
  <c r="M224" i="1"/>
  <c r="I225" i="1"/>
  <c r="A277" i="1"/>
  <c r="Q277" i="1" s="1"/>
  <c r="R277" i="1" s="1"/>
  <c r="S277" i="1" s="1"/>
  <c r="Z277" i="1" s="1"/>
  <c r="H276" i="1"/>
  <c r="S3566" i="1" l="1"/>
  <c r="Z3566" i="1" s="1"/>
  <c r="D224" i="1"/>
  <c r="F224" i="1" s="1"/>
  <c r="L223" i="1"/>
  <c r="G223" i="1"/>
  <c r="C204" i="1"/>
  <c r="U224" i="1"/>
  <c r="W224" i="1" s="1"/>
  <c r="T277" i="1"/>
  <c r="AB277" i="1"/>
  <c r="AA277" i="1"/>
  <c r="J225" i="1"/>
  <c r="K225" i="1" s="1"/>
  <c r="E225" i="1" s="1"/>
  <c r="I226" i="1"/>
  <c r="A278" i="1"/>
  <c r="Q278" i="1" s="1"/>
  <c r="R278" i="1" s="1"/>
  <c r="S278" i="1" s="1"/>
  <c r="Z278" i="1" s="1"/>
  <c r="H277" i="1"/>
  <c r="S3567" i="1" l="1"/>
  <c r="Z3567" i="1" s="1"/>
  <c r="L224" i="1"/>
  <c r="M225" i="1" s="1"/>
  <c r="M226" i="1" s="1"/>
  <c r="G224" i="1"/>
  <c r="D225" i="1"/>
  <c r="G225" i="1" s="1"/>
  <c r="C205" i="1"/>
  <c r="A279" i="1"/>
  <c r="Q279" i="1" s="1"/>
  <c r="R279" i="1" s="1"/>
  <c r="S279" i="1" s="1"/>
  <c r="Z279" i="1" s="1"/>
  <c r="H278" i="1"/>
  <c r="AB278" i="1"/>
  <c r="AA278" i="1"/>
  <c r="T278" i="1"/>
  <c r="J226" i="1"/>
  <c r="K226" i="1" s="1"/>
  <c r="E226" i="1" s="1"/>
  <c r="I227" i="1"/>
  <c r="U225" i="1"/>
  <c r="W225" i="1" s="1"/>
  <c r="S3568" i="1" l="1"/>
  <c r="Z3568" i="1" s="1"/>
  <c r="L225" i="1"/>
  <c r="D226" i="1"/>
  <c r="L226" i="1" s="1"/>
  <c r="F225" i="1"/>
  <c r="C206" i="1"/>
  <c r="U226" i="1"/>
  <c r="W226" i="1" s="1"/>
  <c r="A280" i="1"/>
  <c r="Q280" i="1" s="1"/>
  <c r="R280" i="1" s="1"/>
  <c r="S280" i="1" s="1"/>
  <c r="Z280" i="1" s="1"/>
  <c r="H279" i="1"/>
  <c r="T279" i="1"/>
  <c r="AB279" i="1"/>
  <c r="AA279" i="1"/>
  <c r="J227" i="1"/>
  <c r="K227" i="1" s="1"/>
  <c r="E227" i="1" s="1"/>
  <c r="M227" i="1"/>
  <c r="I228" i="1"/>
  <c r="S3569" i="1" l="1"/>
  <c r="Z3569" i="1" s="1"/>
  <c r="D227" i="1"/>
  <c r="G227" i="1" s="1"/>
  <c r="F226" i="1"/>
  <c r="G226" i="1"/>
  <c r="C207" i="1"/>
  <c r="J228" i="1"/>
  <c r="K228" i="1" s="1"/>
  <c r="E228" i="1" s="1"/>
  <c r="M228" i="1"/>
  <c r="I229" i="1"/>
  <c r="A281" i="1"/>
  <c r="Q281" i="1" s="1"/>
  <c r="R281" i="1" s="1"/>
  <c r="S281" i="1" s="1"/>
  <c r="Z281" i="1" s="1"/>
  <c r="H280" i="1"/>
  <c r="AB280" i="1"/>
  <c r="AA280" i="1"/>
  <c r="T280" i="1"/>
  <c r="U227" i="1"/>
  <c r="W227" i="1" s="1"/>
  <c r="S3570" i="1" l="1"/>
  <c r="Z3570" i="1" s="1"/>
  <c r="L227" i="1"/>
  <c r="D228" i="1"/>
  <c r="G228" i="1" s="1"/>
  <c r="F227" i="1"/>
  <c r="C208" i="1"/>
  <c r="T281" i="1"/>
  <c r="AB281" i="1"/>
  <c r="AA281" i="1"/>
  <c r="A282" i="1"/>
  <c r="Q282" i="1" s="1"/>
  <c r="R282" i="1" s="1"/>
  <c r="S282" i="1" s="1"/>
  <c r="Z282" i="1" s="1"/>
  <c r="H281" i="1"/>
  <c r="J229" i="1"/>
  <c r="K229" i="1" s="1"/>
  <c r="E229" i="1" s="1"/>
  <c r="M229" i="1"/>
  <c r="I230" i="1"/>
  <c r="U228" i="1"/>
  <c r="W228" i="1" s="1"/>
  <c r="S3571" i="1" l="1"/>
  <c r="Z3571" i="1" s="1"/>
  <c r="L228" i="1"/>
  <c r="D229" i="1"/>
  <c r="G229" i="1" s="1"/>
  <c r="F228" i="1"/>
  <c r="C209" i="1"/>
  <c r="M230" i="1"/>
  <c r="J230" i="1"/>
  <c r="K230" i="1" s="1"/>
  <c r="E230" i="1" s="1"/>
  <c r="I231" i="1"/>
  <c r="A283" i="1"/>
  <c r="Q283" i="1" s="1"/>
  <c r="R283" i="1" s="1"/>
  <c r="S283" i="1" s="1"/>
  <c r="Z283" i="1" s="1"/>
  <c r="H282" i="1"/>
  <c r="AB282" i="1"/>
  <c r="AA282" i="1"/>
  <c r="T282" i="1"/>
  <c r="U229" i="1"/>
  <c r="W229" i="1" s="1"/>
  <c r="S3572" i="1" l="1"/>
  <c r="Z3572" i="1" s="1"/>
  <c r="L229" i="1"/>
  <c r="D230" i="1"/>
  <c r="L230" i="1" s="1"/>
  <c r="F229" i="1"/>
  <c r="C210" i="1"/>
  <c r="J231" i="1"/>
  <c r="K231" i="1" s="1"/>
  <c r="E231" i="1" s="1"/>
  <c r="M231" i="1"/>
  <c r="I232" i="1"/>
  <c r="U230" i="1"/>
  <c r="W230" i="1" s="1"/>
  <c r="H283" i="1"/>
  <c r="A284" i="1"/>
  <c r="Q284" i="1" s="1"/>
  <c r="R284" i="1" s="1"/>
  <c r="S284" i="1" s="1"/>
  <c r="Z284" i="1" s="1"/>
  <c r="T283" i="1"/>
  <c r="AB283" i="1"/>
  <c r="AA283" i="1"/>
  <c r="S3573" i="1" l="1"/>
  <c r="Z3573" i="1" s="1"/>
  <c r="G230" i="1"/>
  <c r="D231" i="1"/>
  <c r="G231" i="1" s="1"/>
  <c r="F230" i="1"/>
  <c r="C211" i="1"/>
  <c r="AB284" i="1"/>
  <c r="AA284" i="1"/>
  <c r="T284" i="1"/>
  <c r="U231" i="1"/>
  <c r="W231" i="1" s="1"/>
  <c r="A285" i="1"/>
  <c r="Q285" i="1" s="1"/>
  <c r="R285" i="1" s="1"/>
  <c r="S285" i="1" s="1"/>
  <c r="Z285" i="1" s="1"/>
  <c r="H284" i="1"/>
  <c r="J232" i="1"/>
  <c r="K232" i="1" s="1"/>
  <c r="E232" i="1" s="1"/>
  <c r="M232" i="1"/>
  <c r="I233" i="1"/>
  <c r="S3574" i="1" l="1"/>
  <c r="Z3574" i="1" s="1"/>
  <c r="L231" i="1"/>
  <c r="D232" i="1"/>
  <c r="G232" i="1" s="1"/>
  <c r="F231" i="1"/>
  <c r="C212" i="1"/>
  <c r="H285" i="1"/>
  <c r="A286" i="1"/>
  <c r="Q286" i="1" s="1"/>
  <c r="R286" i="1" s="1"/>
  <c r="S286" i="1" s="1"/>
  <c r="Z286" i="1" s="1"/>
  <c r="U232" i="1"/>
  <c r="W232" i="1" s="1"/>
  <c r="AA285" i="1"/>
  <c r="T285" i="1"/>
  <c r="AB285" i="1"/>
  <c r="M233" i="1"/>
  <c r="J233" i="1"/>
  <c r="K233" i="1" s="1"/>
  <c r="E233" i="1" s="1"/>
  <c r="I234" i="1"/>
  <c r="S3575" i="1" l="1"/>
  <c r="Z3575" i="1" s="1"/>
  <c r="L232" i="1"/>
  <c r="D233" i="1"/>
  <c r="G233" i="1" s="1"/>
  <c r="F232" i="1"/>
  <c r="C213" i="1"/>
  <c r="U233" i="1"/>
  <c r="W233" i="1" s="1"/>
  <c r="M234" i="1"/>
  <c r="J234" i="1"/>
  <c r="K234" i="1" s="1"/>
  <c r="E234" i="1" s="1"/>
  <c r="I235" i="1"/>
  <c r="T286" i="1"/>
  <c r="AB286" i="1"/>
  <c r="AA286" i="1"/>
  <c r="A287" i="1"/>
  <c r="Q287" i="1" s="1"/>
  <c r="R287" i="1" s="1"/>
  <c r="S287" i="1" s="1"/>
  <c r="Z287" i="1" s="1"/>
  <c r="H286" i="1"/>
  <c r="S3576" i="1" l="1"/>
  <c r="Z3576" i="1" s="1"/>
  <c r="L233" i="1"/>
  <c r="D234" i="1"/>
  <c r="G234" i="1" s="1"/>
  <c r="F233" i="1"/>
  <c r="C214" i="1"/>
  <c r="AB287" i="1"/>
  <c r="AA287" i="1"/>
  <c r="T287" i="1"/>
  <c r="J235" i="1"/>
  <c r="K235" i="1" s="1"/>
  <c r="E235" i="1" s="1"/>
  <c r="M235" i="1"/>
  <c r="I236" i="1"/>
  <c r="U234" i="1"/>
  <c r="W234" i="1" s="1"/>
  <c r="A288" i="1"/>
  <c r="Q288" i="1" s="1"/>
  <c r="R288" i="1" s="1"/>
  <c r="S288" i="1" s="1"/>
  <c r="Z288" i="1" s="1"/>
  <c r="H287" i="1"/>
  <c r="S3577" i="1" l="1"/>
  <c r="Z3577" i="1" s="1"/>
  <c r="L234" i="1"/>
  <c r="D235" i="1"/>
  <c r="G235" i="1" s="1"/>
  <c r="F234" i="1"/>
  <c r="C215" i="1"/>
  <c r="H288" i="1"/>
  <c r="A289" i="1"/>
  <c r="Q289" i="1" s="1"/>
  <c r="R289" i="1" s="1"/>
  <c r="S289" i="1" s="1"/>
  <c r="Z289" i="1" s="1"/>
  <c r="U235" i="1"/>
  <c r="W235" i="1" s="1"/>
  <c r="T288" i="1"/>
  <c r="AB288" i="1"/>
  <c r="AA288" i="1"/>
  <c r="J236" i="1"/>
  <c r="K236" i="1" s="1"/>
  <c r="E236" i="1" s="1"/>
  <c r="M236" i="1"/>
  <c r="I237" i="1"/>
  <c r="S3578" i="1" l="1"/>
  <c r="Z3578" i="1" s="1"/>
  <c r="L235" i="1"/>
  <c r="D236" i="1"/>
  <c r="G236" i="1" s="1"/>
  <c r="F235" i="1"/>
  <c r="C216" i="1"/>
  <c r="AB289" i="1"/>
  <c r="AA289" i="1"/>
  <c r="T289" i="1"/>
  <c r="U236" i="1"/>
  <c r="W236" i="1" s="1"/>
  <c r="A290" i="1"/>
  <c r="Q290" i="1" s="1"/>
  <c r="R290" i="1" s="1"/>
  <c r="S290" i="1" s="1"/>
  <c r="Z290" i="1" s="1"/>
  <c r="H289" i="1"/>
  <c r="J237" i="1"/>
  <c r="K237" i="1" s="1"/>
  <c r="E237" i="1" s="1"/>
  <c r="M237" i="1"/>
  <c r="I238" i="1"/>
  <c r="S3579" i="1" l="1"/>
  <c r="Z3579" i="1" s="1"/>
  <c r="L236" i="1"/>
  <c r="D237" i="1"/>
  <c r="G237" i="1" s="1"/>
  <c r="F236" i="1"/>
  <c r="C217" i="1"/>
  <c r="AB290" i="1"/>
  <c r="AA290" i="1"/>
  <c r="T290" i="1"/>
  <c r="M238" i="1"/>
  <c r="J238" i="1"/>
  <c r="K238" i="1" s="1"/>
  <c r="E238" i="1" s="1"/>
  <c r="I239" i="1"/>
  <c r="A291" i="1"/>
  <c r="Q291" i="1" s="1"/>
  <c r="R291" i="1" s="1"/>
  <c r="S291" i="1" s="1"/>
  <c r="Z291" i="1" s="1"/>
  <c r="H290" i="1"/>
  <c r="U237" i="1"/>
  <c r="W237" i="1" s="1"/>
  <c r="S3580" i="1" l="1"/>
  <c r="Z3580" i="1" s="1"/>
  <c r="L237" i="1"/>
  <c r="D238" i="1"/>
  <c r="G238" i="1" s="1"/>
  <c r="F237" i="1"/>
  <c r="C218" i="1"/>
  <c r="U238" i="1"/>
  <c r="W238" i="1" s="1"/>
  <c r="T291" i="1"/>
  <c r="AB291" i="1"/>
  <c r="AA291" i="1"/>
  <c r="J239" i="1"/>
  <c r="K239" i="1" s="1"/>
  <c r="E239" i="1" s="1"/>
  <c r="M239" i="1"/>
  <c r="I240" i="1"/>
  <c r="A292" i="1"/>
  <c r="Q292" i="1" s="1"/>
  <c r="R292" i="1" s="1"/>
  <c r="S292" i="1" s="1"/>
  <c r="Z292" i="1" s="1"/>
  <c r="H291" i="1"/>
  <c r="S3581" i="1" l="1"/>
  <c r="Z3581" i="1" s="1"/>
  <c r="L238" i="1"/>
  <c r="D239" i="1"/>
  <c r="G239" i="1" s="1"/>
  <c r="F238" i="1"/>
  <c r="C219" i="1"/>
  <c r="A293" i="1"/>
  <c r="Q293" i="1" s="1"/>
  <c r="R293" i="1" s="1"/>
  <c r="S293" i="1" s="1"/>
  <c r="Z293" i="1" s="1"/>
  <c r="H292" i="1"/>
  <c r="U239" i="1"/>
  <c r="W239" i="1" s="1"/>
  <c r="AB292" i="1"/>
  <c r="AA292" i="1"/>
  <c r="T292" i="1"/>
  <c r="J240" i="1"/>
  <c r="K240" i="1" s="1"/>
  <c r="E240" i="1" s="1"/>
  <c r="M240" i="1"/>
  <c r="I241" i="1"/>
  <c r="S3582" i="1" l="1"/>
  <c r="Z3582" i="1" s="1"/>
  <c r="L239" i="1"/>
  <c r="D240" i="1"/>
  <c r="G240" i="1" s="1"/>
  <c r="F239" i="1"/>
  <c r="C220" i="1"/>
  <c r="J241" i="1"/>
  <c r="K241" i="1" s="1"/>
  <c r="E241" i="1" s="1"/>
  <c r="M241" i="1"/>
  <c r="I242" i="1"/>
  <c r="A294" i="1"/>
  <c r="Q294" i="1" s="1"/>
  <c r="R294" i="1" s="1"/>
  <c r="S294" i="1" s="1"/>
  <c r="Z294" i="1" s="1"/>
  <c r="H293" i="1"/>
  <c r="U240" i="1"/>
  <c r="W240" i="1" s="1"/>
  <c r="T293" i="1"/>
  <c r="AB293" i="1"/>
  <c r="AA293" i="1"/>
  <c r="S3583" i="1" l="1"/>
  <c r="Z3583" i="1" s="1"/>
  <c r="L240" i="1"/>
  <c r="D241" i="1"/>
  <c r="G241" i="1" s="1"/>
  <c r="F240" i="1"/>
  <c r="C221" i="1"/>
  <c r="A295" i="1"/>
  <c r="Q295" i="1" s="1"/>
  <c r="R295" i="1" s="1"/>
  <c r="S295" i="1" s="1"/>
  <c r="Z295" i="1" s="1"/>
  <c r="H294" i="1"/>
  <c r="J242" i="1"/>
  <c r="K242" i="1" s="1"/>
  <c r="E242" i="1" s="1"/>
  <c r="M242" i="1"/>
  <c r="I243" i="1"/>
  <c r="U241" i="1"/>
  <c r="W241" i="1" s="1"/>
  <c r="AB294" i="1"/>
  <c r="AA294" i="1"/>
  <c r="T294" i="1"/>
  <c r="S3584" i="1" l="1"/>
  <c r="Z3584" i="1" s="1"/>
  <c r="L241" i="1"/>
  <c r="D242" i="1"/>
  <c r="G242" i="1" s="1"/>
  <c r="F241" i="1"/>
  <c r="C222" i="1"/>
  <c r="U242" i="1"/>
  <c r="W242" i="1" s="1"/>
  <c r="A296" i="1"/>
  <c r="Q296" i="1" s="1"/>
  <c r="R296" i="1" s="1"/>
  <c r="S296" i="1" s="1"/>
  <c r="Z296" i="1" s="1"/>
  <c r="H295" i="1"/>
  <c r="J243" i="1"/>
  <c r="K243" i="1" s="1"/>
  <c r="E243" i="1" s="1"/>
  <c r="M243" i="1"/>
  <c r="I244" i="1"/>
  <c r="T295" i="1"/>
  <c r="AB295" i="1"/>
  <c r="AA295" i="1"/>
  <c r="S3585" i="1" l="1"/>
  <c r="Z3585" i="1" s="1"/>
  <c r="L242" i="1"/>
  <c r="D243" i="1"/>
  <c r="G243" i="1" s="1"/>
  <c r="F242" i="1"/>
  <c r="C223" i="1"/>
  <c r="U243" i="1"/>
  <c r="W243" i="1" s="1"/>
  <c r="A297" i="1"/>
  <c r="Q297" i="1" s="1"/>
  <c r="R297" i="1" s="1"/>
  <c r="S297" i="1" s="1"/>
  <c r="Z297" i="1" s="1"/>
  <c r="H296" i="1"/>
  <c r="AB296" i="1"/>
  <c r="AA296" i="1"/>
  <c r="T296" i="1"/>
  <c r="J244" i="1"/>
  <c r="K244" i="1" s="1"/>
  <c r="E244" i="1" s="1"/>
  <c r="M244" i="1"/>
  <c r="I245" i="1"/>
  <c r="S3586" i="1" l="1"/>
  <c r="Z3586" i="1" s="1"/>
  <c r="L243" i="1"/>
  <c r="D244" i="1"/>
  <c r="G244" i="1" s="1"/>
  <c r="F243" i="1"/>
  <c r="C224" i="1"/>
  <c r="T297" i="1"/>
  <c r="AB297" i="1"/>
  <c r="AA297" i="1"/>
  <c r="M245" i="1"/>
  <c r="J245" i="1"/>
  <c r="K245" i="1" s="1"/>
  <c r="E245" i="1" s="1"/>
  <c r="I246" i="1"/>
  <c r="A298" i="1"/>
  <c r="Q298" i="1" s="1"/>
  <c r="R298" i="1" s="1"/>
  <c r="S298" i="1" s="1"/>
  <c r="Z298" i="1" s="1"/>
  <c r="H297" i="1"/>
  <c r="U244" i="1"/>
  <c r="W244" i="1" s="1"/>
  <c r="S3587" i="1" l="1"/>
  <c r="Z3587" i="1" s="1"/>
  <c r="L244" i="1"/>
  <c r="D245" i="1"/>
  <c r="G245" i="1" s="1"/>
  <c r="F244" i="1"/>
  <c r="C225" i="1"/>
  <c r="J246" i="1"/>
  <c r="K246" i="1" s="1"/>
  <c r="E246" i="1" s="1"/>
  <c r="M246" i="1"/>
  <c r="I247" i="1"/>
  <c r="U245" i="1"/>
  <c r="W245" i="1" s="1"/>
  <c r="A299" i="1"/>
  <c r="Q299" i="1" s="1"/>
  <c r="R299" i="1" s="1"/>
  <c r="S299" i="1" s="1"/>
  <c r="Z299" i="1" s="1"/>
  <c r="H298" i="1"/>
  <c r="AB298" i="1"/>
  <c r="AA298" i="1"/>
  <c r="T298" i="1"/>
  <c r="S3588" i="1" l="1"/>
  <c r="Z3588" i="1" s="1"/>
  <c r="L245" i="1"/>
  <c r="D246" i="1"/>
  <c r="G246" i="1" s="1"/>
  <c r="F245" i="1"/>
  <c r="C226" i="1"/>
  <c r="A300" i="1"/>
  <c r="Q300" i="1" s="1"/>
  <c r="R300" i="1" s="1"/>
  <c r="S300" i="1" s="1"/>
  <c r="Z300" i="1" s="1"/>
  <c r="H299" i="1"/>
  <c r="J247" i="1"/>
  <c r="K247" i="1" s="1"/>
  <c r="E247" i="1" s="1"/>
  <c r="M247" i="1"/>
  <c r="I248" i="1"/>
  <c r="U246" i="1"/>
  <c r="W246" i="1" s="1"/>
  <c r="T299" i="1"/>
  <c r="AB299" i="1"/>
  <c r="AA299" i="1"/>
  <c r="S3589" i="1" l="1"/>
  <c r="Z3589" i="1" s="1"/>
  <c r="L246" i="1"/>
  <c r="D247" i="1"/>
  <c r="G247" i="1" s="1"/>
  <c r="F246" i="1"/>
  <c r="C227" i="1"/>
  <c r="U247" i="1"/>
  <c r="W247" i="1" s="1"/>
  <c r="AB300" i="1"/>
  <c r="AA300" i="1"/>
  <c r="T300" i="1"/>
  <c r="J248" i="1"/>
  <c r="K248" i="1" s="1"/>
  <c r="E248" i="1" s="1"/>
  <c r="M248" i="1"/>
  <c r="I249" i="1"/>
  <c r="A301" i="1"/>
  <c r="Q301" i="1" s="1"/>
  <c r="R301" i="1" s="1"/>
  <c r="S301" i="1" s="1"/>
  <c r="Z301" i="1" s="1"/>
  <c r="H300" i="1"/>
  <c r="S3590" i="1" l="1"/>
  <c r="Z3590" i="1" s="1"/>
  <c r="L247" i="1"/>
  <c r="D248" i="1"/>
  <c r="G248" i="1" s="1"/>
  <c r="F247" i="1"/>
  <c r="C228" i="1"/>
  <c r="U248" i="1"/>
  <c r="W248" i="1" s="1"/>
  <c r="A302" i="1"/>
  <c r="Q302" i="1" s="1"/>
  <c r="R302" i="1" s="1"/>
  <c r="S302" i="1" s="1"/>
  <c r="Z302" i="1" s="1"/>
  <c r="H301" i="1"/>
  <c r="T301" i="1"/>
  <c r="AB301" i="1"/>
  <c r="AA301" i="1"/>
  <c r="J249" i="1"/>
  <c r="K249" i="1" s="1"/>
  <c r="E249" i="1" s="1"/>
  <c r="M249" i="1"/>
  <c r="I250" i="1"/>
  <c r="S3591" i="1" l="1"/>
  <c r="Z3591" i="1" s="1"/>
  <c r="L248" i="1"/>
  <c r="D249" i="1"/>
  <c r="G249" i="1" s="1"/>
  <c r="F248" i="1"/>
  <c r="C229" i="1"/>
  <c r="J250" i="1"/>
  <c r="K250" i="1" s="1"/>
  <c r="E250" i="1" s="1"/>
  <c r="M250" i="1"/>
  <c r="I251" i="1"/>
  <c r="U249" i="1"/>
  <c r="W249" i="1" s="1"/>
  <c r="A303" i="1"/>
  <c r="Q303" i="1" s="1"/>
  <c r="R303" i="1" s="1"/>
  <c r="S303" i="1" s="1"/>
  <c r="Z303" i="1" s="1"/>
  <c r="H302" i="1"/>
  <c r="AB302" i="1"/>
  <c r="AA302" i="1"/>
  <c r="T302" i="1"/>
  <c r="S3592" i="1" l="1"/>
  <c r="Z3592" i="1" s="1"/>
  <c r="L249" i="1"/>
  <c r="D250" i="1"/>
  <c r="G250" i="1" s="1"/>
  <c r="F249" i="1"/>
  <c r="C230" i="1"/>
  <c r="J251" i="1"/>
  <c r="K251" i="1" s="1"/>
  <c r="E251" i="1" s="1"/>
  <c r="M251" i="1"/>
  <c r="I252" i="1"/>
  <c r="A304" i="1"/>
  <c r="Q304" i="1" s="1"/>
  <c r="R304" i="1" s="1"/>
  <c r="S304" i="1" s="1"/>
  <c r="Z304" i="1" s="1"/>
  <c r="H303" i="1"/>
  <c r="U250" i="1"/>
  <c r="W250" i="1" s="1"/>
  <c r="T303" i="1"/>
  <c r="AB303" i="1"/>
  <c r="AA303" i="1"/>
  <c r="S3593" i="1" l="1"/>
  <c r="Z3593" i="1" s="1"/>
  <c r="L250" i="1"/>
  <c r="D251" i="1"/>
  <c r="G251" i="1" s="1"/>
  <c r="F250" i="1"/>
  <c r="C231" i="1"/>
  <c r="A305" i="1"/>
  <c r="Q305" i="1" s="1"/>
  <c r="R305" i="1" s="1"/>
  <c r="S305" i="1" s="1"/>
  <c r="Z305" i="1" s="1"/>
  <c r="H304" i="1"/>
  <c r="U251" i="1"/>
  <c r="W251" i="1" s="1"/>
  <c r="AB304" i="1"/>
  <c r="AA304" i="1"/>
  <c r="T304" i="1"/>
  <c r="J252" i="1"/>
  <c r="K252" i="1" s="1"/>
  <c r="E252" i="1" s="1"/>
  <c r="M252" i="1"/>
  <c r="I253" i="1"/>
  <c r="S3594" i="1" l="1"/>
  <c r="Z3594" i="1" s="1"/>
  <c r="L251" i="1"/>
  <c r="D252" i="1"/>
  <c r="L252" i="1" s="1"/>
  <c r="F251" i="1"/>
  <c r="C232" i="1"/>
  <c r="J253" i="1"/>
  <c r="K253" i="1" s="1"/>
  <c r="E253" i="1" s="1"/>
  <c r="M253" i="1"/>
  <c r="I254" i="1"/>
  <c r="A306" i="1"/>
  <c r="Q306" i="1" s="1"/>
  <c r="R306" i="1" s="1"/>
  <c r="S306" i="1" s="1"/>
  <c r="Z306" i="1" s="1"/>
  <c r="H305" i="1"/>
  <c r="U252" i="1"/>
  <c r="W252" i="1" s="1"/>
  <c r="T305" i="1"/>
  <c r="AB305" i="1"/>
  <c r="AA305" i="1"/>
  <c r="S3595" i="1" l="1"/>
  <c r="Z3595" i="1" s="1"/>
  <c r="F252" i="1"/>
  <c r="D253" i="1"/>
  <c r="L253" i="1" s="1"/>
  <c r="G252" i="1"/>
  <c r="C233" i="1"/>
  <c r="A307" i="1"/>
  <c r="Q307" i="1" s="1"/>
  <c r="R307" i="1" s="1"/>
  <c r="S307" i="1" s="1"/>
  <c r="Z307" i="1" s="1"/>
  <c r="H306" i="1"/>
  <c r="J254" i="1"/>
  <c r="K254" i="1" s="1"/>
  <c r="E254" i="1" s="1"/>
  <c r="M254" i="1"/>
  <c r="I255" i="1"/>
  <c r="U253" i="1"/>
  <c r="W253" i="1" s="1"/>
  <c r="AB306" i="1"/>
  <c r="AA306" i="1"/>
  <c r="T306" i="1"/>
  <c r="S3596" i="1" l="1"/>
  <c r="Z3596" i="1" s="1"/>
  <c r="F253" i="1"/>
  <c r="D254" i="1"/>
  <c r="G254" i="1" s="1"/>
  <c r="G253" i="1"/>
  <c r="C234" i="1"/>
  <c r="U254" i="1"/>
  <c r="W254" i="1" s="1"/>
  <c r="A308" i="1"/>
  <c r="Q308" i="1" s="1"/>
  <c r="R308" i="1" s="1"/>
  <c r="S308" i="1" s="1"/>
  <c r="Z308" i="1" s="1"/>
  <c r="H307" i="1"/>
  <c r="J255" i="1"/>
  <c r="K255" i="1" s="1"/>
  <c r="E255" i="1" s="1"/>
  <c r="I256" i="1"/>
  <c r="T307" i="1"/>
  <c r="AB307" i="1"/>
  <c r="AA307" i="1"/>
  <c r="S3597" i="1" l="1"/>
  <c r="Z3597" i="1" s="1"/>
  <c r="L254" i="1"/>
  <c r="M255" i="1" s="1"/>
  <c r="M256" i="1" s="1"/>
  <c r="F254" i="1"/>
  <c r="D255" i="1"/>
  <c r="G255" i="1" s="1"/>
  <c r="C235" i="1"/>
  <c r="AB308" i="1"/>
  <c r="AA308" i="1"/>
  <c r="T308" i="1"/>
  <c r="J256" i="1"/>
  <c r="K256" i="1" s="1"/>
  <c r="E256" i="1" s="1"/>
  <c r="I257" i="1"/>
  <c r="U255" i="1"/>
  <c r="W255" i="1" s="1"/>
  <c r="A309" i="1"/>
  <c r="Q309" i="1" s="1"/>
  <c r="R309" i="1" s="1"/>
  <c r="S309" i="1" s="1"/>
  <c r="Z309" i="1" s="1"/>
  <c r="H308" i="1"/>
  <c r="S3598" i="1" l="1"/>
  <c r="Z3598" i="1" s="1"/>
  <c r="L255" i="1"/>
  <c r="D256" i="1"/>
  <c r="F255" i="1"/>
  <c r="C236" i="1"/>
  <c r="T309" i="1"/>
  <c r="AB309" i="1"/>
  <c r="AA309" i="1"/>
  <c r="A310" i="1"/>
  <c r="Q310" i="1" s="1"/>
  <c r="R310" i="1" s="1"/>
  <c r="S310" i="1" s="1"/>
  <c r="Z310" i="1" s="1"/>
  <c r="H309" i="1"/>
  <c r="J257" i="1"/>
  <c r="K257" i="1" s="1"/>
  <c r="E257" i="1" s="1"/>
  <c r="M257" i="1"/>
  <c r="I258" i="1"/>
  <c r="U256" i="1"/>
  <c r="W256" i="1" s="1"/>
  <c r="S3599" i="1" l="1"/>
  <c r="Z3599" i="1" s="1"/>
  <c r="D257" i="1"/>
  <c r="G257" i="1" s="1"/>
  <c r="F256" i="1"/>
  <c r="G256" i="1"/>
  <c r="L256" i="1"/>
  <c r="C237" i="1"/>
  <c r="J258" i="1"/>
  <c r="K258" i="1" s="1"/>
  <c r="E258" i="1" s="1"/>
  <c r="M258" i="1"/>
  <c r="I259" i="1"/>
  <c r="A311" i="1"/>
  <c r="Q311" i="1" s="1"/>
  <c r="R311" i="1" s="1"/>
  <c r="S311" i="1" s="1"/>
  <c r="Z311" i="1" s="1"/>
  <c r="H310" i="1"/>
  <c r="AB310" i="1"/>
  <c r="AA310" i="1"/>
  <c r="T310" i="1"/>
  <c r="U257" i="1"/>
  <c r="W257" i="1" s="1"/>
  <c r="S3600" i="1" l="1"/>
  <c r="Z3600" i="1" s="1"/>
  <c r="L257" i="1"/>
  <c r="D258" i="1"/>
  <c r="F257" i="1"/>
  <c r="C238" i="1"/>
  <c r="J259" i="1"/>
  <c r="K259" i="1" s="1"/>
  <c r="E259" i="1" s="1"/>
  <c r="M259" i="1"/>
  <c r="I260" i="1"/>
  <c r="A312" i="1"/>
  <c r="Q312" i="1" s="1"/>
  <c r="R312" i="1" s="1"/>
  <c r="S312" i="1" s="1"/>
  <c r="Z312" i="1" s="1"/>
  <c r="H311" i="1"/>
  <c r="U258" i="1"/>
  <c r="W258" i="1" s="1"/>
  <c r="T311" i="1"/>
  <c r="AB311" i="1"/>
  <c r="AA311" i="1"/>
  <c r="S3601" i="1" l="1"/>
  <c r="Z3601" i="1" s="1"/>
  <c r="D259" i="1"/>
  <c r="G259" i="1" s="1"/>
  <c r="F258" i="1"/>
  <c r="G258" i="1"/>
  <c r="L258" i="1"/>
  <c r="C239" i="1"/>
  <c r="U259" i="1"/>
  <c r="W259" i="1" s="1"/>
  <c r="A313" i="1"/>
  <c r="Q313" i="1" s="1"/>
  <c r="R313" i="1" s="1"/>
  <c r="S313" i="1" s="1"/>
  <c r="Z313" i="1" s="1"/>
  <c r="H312" i="1"/>
  <c r="AB312" i="1"/>
  <c r="AA312" i="1"/>
  <c r="T312" i="1"/>
  <c r="J260" i="1"/>
  <c r="K260" i="1" s="1"/>
  <c r="E260" i="1" s="1"/>
  <c r="M260" i="1"/>
  <c r="I261" i="1"/>
  <c r="S3602" i="1" l="1"/>
  <c r="Z3602" i="1" s="1"/>
  <c r="L259" i="1"/>
  <c r="D260" i="1"/>
  <c r="G260" i="1" s="1"/>
  <c r="F259" i="1"/>
  <c r="C240" i="1"/>
  <c r="J261" i="1"/>
  <c r="K261" i="1" s="1"/>
  <c r="E261" i="1" s="1"/>
  <c r="M261" i="1"/>
  <c r="I262" i="1"/>
  <c r="A314" i="1"/>
  <c r="Q314" i="1" s="1"/>
  <c r="R314" i="1" s="1"/>
  <c r="S314" i="1" s="1"/>
  <c r="Z314" i="1" s="1"/>
  <c r="H313" i="1"/>
  <c r="U260" i="1"/>
  <c r="W260" i="1" s="1"/>
  <c r="T313" i="1"/>
  <c r="AB313" i="1"/>
  <c r="AA313" i="1"/>
  <c r="S3603" i="1" l="1"/>
  <c r="Z3603" i="1" s="1"/>
  <c r="L260" i="1"/>
  <c r="D261" i="1"/>
  <c r="G261" i="1" s="1"/>
  <c r="F260" i="1"/>
  <c r="C241" i="1"/>
  <c r="AB314" i="1"/>
  <c r="AA314" i="1"/>
  <c r="T314" i="1"/>
  <c r="A315" i="1"/>
  <c r="Q315" i="1" s="1"/>
  <c r="R315" i="1" s="1"/>
  <c r="S315" i="1" s="1"/>
  <c r="Z315" i="1" s="1"/>
  <c r="H314" i="1"/>
  <c r="U261" i="1"/>
  <c r="W261" i="1" s="1"/>
  <c r="J262" i="1"/>
  <c r="K262" i="1" s="1"/>
  <c r="E262" i="1" s="1"/>
  <c r="M262" i="1"/>
  <c r="I263" i="1"/>
  <c r="S3604" i="1" l="1"/>
  <c r="Z3604" i="1" s="1"/>
  <c r="L261" i="1"/>
  <c r="D262" i="1"/>
  <c r="G262" i="1" s="1"/>
  <c r="F261" i="1"/>
  <c r="C242" i="1"/>
  <c r="U262" i="1"/>
  <c r="W262" i="1" s="1"/>
  <c r="T315" i="1"/>
  <c r="AB315" i="1"/>
  <c r="AA315" i="1"/>
  <c r="J263" i="1"/>
  <c r="K263" i="1" s="1"/>
  <c r="E263" i="1" s="1"/>
  <c r="M263" i="1"/>
  <c r="I264" i="1"/>
  <c r="A316" i="1"/>
  <c r="Q316" i="1" s="1"/>
  <c r="R316" i="1" s="1"/>
  <c r="S316" i="1" s="1"/>
  <c r="Z316" i="1" s="1"/>
  <c r="H315" i="1"/>
  <c r="S3605" i="1" l="1"/>
  <c r="Z3605" i="1" s="1"/>
  <c r="L262" i="1"/>
  <c r="D263" i="1"/>
  <c r="G263" i="1" s="1"/>
  <c r="F262" i="1"/>
  <c r="C243" i="1"/>
  <c r="U263" i="1"/>
  <c r="W263" i="1" s="1"/>
  <c r="A317" i="1"/>
  <c r="Q317" i="1" s="1"/>
  <c r="R317" i="1" s="1"/>
  <c r="S317" i="1" s="1"/>
  <c r="Z317" i="1" s="1"/>
  <c r="H316" i="1"/>
  <c r="AB316" i="1"/>
  <c r="AA316" i="1"/>
  <c r="T316" i="1"/>
  <c r="J264" i="1"/>
  <c r="K264" i="1" s="1"/>
  <c r="E264" i="1" s="1"/>
  <c r="M264" i="1"/>
  <c r="I265" i="1"/>
  <c r="S3606" i="1" l="1"/>
  <c r="Z3606" i="1" s="1"/>
  <c r="L263" i="1"/>
  <c r="D264" i="1"/>
  <c r="G264" i="1" s="1"/>
  <c r="F263" i="1"/>
  <c r="C244" i="1"/>
  <c r="U264" i="1"/>
  <c r="W264" i="1" s="1"/>
  <c r="T317" i="1"/>
  <c r="AB317" i="1"/>
  <c r="AA317" i="1"/>
  <c r="J265" i="1"/>
  <c r="K265" i="1" s="1"/>
  <c r="E265" i="1" s="1"/>
  <c r="M265" i="1"/>
  <c r="I266" i="1"/>
  <c r="A318" i="1"/>
  <c r="Q318" i="1" s="1"/>
  <c r="R318" i="1" s="1"/>
  <c r="S318" i="1" s="1"/>
  <c r="Z318" i="1" s="1"/>
  <c r="H317" i="1"/>
  <c r="S3607" i="1" l="1"/>
  <c r="Z3607" i="1" s="1"/>
  <c r="L264" i="1"/>
  <c r="D265" i="1"/>
  <c r="G265" i="1" s="1"/>
  <c r="F264" i="1"/>
  <c r="C245" i="1"/>
  <c r="U265" i="1"/>
  <c r="W265" i="1" s="1"/>
  <c r="AB318" i="1"/>
  <c r="AA318" i="1"/>
  <c r="T318" i="1"/>
  <c r="A319" i="1"/>
  <c r="Q319" i="1" s="1"/>
  <c r="R319" i="1" s="1"/>
  <c r="S319" i="1" s="1"/>
  <c r="Z319" i="1" s="1"/>
  <c r="H318" i="1"/>
  <c r="J266" i="1"/>
  <c r="K266" i="1" s="1"/>
  <c r="E266" i="1" s="1"/>
  <c r="M266" i="1"/>
  <c r="I267" i="1"/>
  <c r="S3608" i="1" l="1"/>
  <c r="Z3608" i="1" s="1"/>
  <c r="L265" i="1"/>
  <c r="D266" i="1"/>
  <c r="G266" i="1" s="1"/>
  <c r="F265" i="1"/>
  <c r="C246" i="1"/>
  <c r="J267" i="1"/>
  <c r="K267" i="1" s="1"/>
  <c r="E267" i="1" s="1"/>
  <c r="M267" i="1"/>
  <c r="I268" i="1"/>
  <c r="T319" i="1"/>
  <c r="AB319" i="1"/>
  <c r="AA319" i="1"/>
  <c r="U266" i="1"/>
  <c r="W266" i="1" s="1"/>
  <c r="A320" i="1"/>
  <c r="Q320" i="1" s="1"/>
  <c r="R320" i="1" s="1"/>
  <c r="S320" i="1" s="1"/>
  <c r="Z320" i="1" s="1"/>
  <c r="H319" i="1"/>
  <c r="S3609" i="1" l="1"/>
  <c r="Z3609" i="1" s="1"/>
  <c r="L266" i="1"/>
  <c r="D267" i="1"/>
  <c r="G267" i="1" s="1"/>
  <c r="F266" i="1"/>
  <c r="C247" i="1"/>
  <c r="J268" i="1"/>
  <c r="K268" i="1" s="1"/>
  <c r="E268" i="1" s="1"/>
  <c r="M268" i="1"/>
  <c r="I269" i="1"/>
  <c r="A321" i="1"/>
  <c r="Q321" i="1" s="1"/>
  <c r="R321" i="1" s="1"/>
  <c r="S321" i="1" s="1"/>
  <c r="Z321" i="1" s="1"/>
  <c r="H320" i="1"/>
  <c r="U267" i="1"/>
  <c r="W267" i="1" s="1"/>
  <c r="AB320" i="1"/>
  <c r="AA320" i="1"/>
  <c r="T320" i="1"/>
  <c r="S3610" i="1" l="1"/>
  <c r="Z3610" i="1" s="1"/>
  <c r="L267" i="1"/>
  <c r="D268" i="1"/>
  <c r="G268" i="1" s="1"/>
  <c r="F267" i="1"/>
  <c r="C248" i="1"/>
  <c r="U268" i="1"/>
  <c r="W268" i="1" s="1"/>
  <c r="T321" i="1"/>
  <c r="AB321" i="1"/>
  <c r="AA321" i="1"/>
  <c r="A322" i="1"/>
  <c r="Q322" i="1" s="1"/>
  <c r="R322" i="1" s="1"/>
  <c r="S322" i="1" s="1"/>
  <c r="Z322" i="1" s="1"/>
  <c r="H321" i="1"/>
  <c r="J269" i="1"/>
  <c r="K269" i="1" s="1"/>
  <c r="E269" i="1" s="1"/>
  <c r="M269" i="1"/>
  <c r="I270" i="1"/>
  <c r="S3611" i="1" l="1"/>
  <c r="Z3611" i="1" s="1"/>
  <c r="L268" i="1"/>
  <c r="D269" i="1"/>
  <c r="G269" i="1" s="1"/>
  <c r="F268" i="1"/>
  <c r="C249" i="1"/>
  <c r="J270" i="1"/>
  <c r="K270" i="1" s="1"/>
  <c r="E270" i="1" s="1"/>
  <c r="M270" i="1"/>
  <c r="I271" i="1"/>
  <c r="A323" i="1"/>
  <c r="Q323" i="1" s="1"/>
  <c r="R323" i="1" s="1"/>
  <c r="S323" i="1" s="1"/>
  <c r="Z323" i="1" s="1"/>
  <c r="H322" i="1"/>
  <c r="AB322" i="1"/>
  <c r="AA322" i="1"/>
  <c r="T322" i="1"/>
  <c r="U269" i="1"/>
  <c r="W269" i="1" s="1"/>
  <c r="S3612" i="1" l="1"/>
  <c r="Z3612" i="1" s="1"/>
  <c r="L269" i="1"/>
  <c r="D270" i="1"/>
  <c r="G270" i="1" s="1"/>
  <c r="F269" i="1"/>
  <c r="C250" i="1"/>
  <c r="J271" i="1"/>
  <c r="K271" i="1" s="1"/>
  <c r="E271" i="1" s="1"/>
  <c r="M271" i="1"/>
  <c r="I272" i="1"/>
  <c r="H323" i="1"/>
  <c r="A324" i="1"/>
  <c r="Q324" i="1" s="1"/>
  <c r="R324" i="1" s="1"/>
  <c r="S324" i="1" s="1"/>
  <c r="Z324" i="1" s="1"/>
  <c r="U270" i="1"/>
  <c r="W270" i="1" s="1"/>
  <c r="T323" i="1"/>
  <c r="AB323" i="1"/>
  <c r="AA323" i="1"/>
  <c r="S3613" i="1" l="1"/>
  <c r="Z3613" i="1" s="1"/>
  <c r="L270" i="1"/>
  <c r="D271" i="1"/>
  <c r="G271" i="1" s="1"/>
  <c r="F270" i="1"/>
  <c r="C251" i="1"/>
  <c r="U271" i="1"/>
  <c r="W271" i="1" s="1"/>
  <c r="A325" i="1"/>
  <c r="Q325" i="1" s="1"/>
  <c r="R325" i="1" s="1"/>
  <c r="S325" i="1" s="1"/>
  <c r="Z325" i="1" s="1"/>
  <c r="H324" i="1"/>
  <c r="AB324" i="1"/>
  <c r="AA324" i="1"/>
  <c r="T324" i="1"/>
  <c r="J272" i="1"/>
  <c r="K272" i="1" s="1"/>
  <c r="E272" i="1" s="1"/>
  <c r="M272" i="1"/>
  <c r="I273" i="1"/>
  <c r="S3614" i="1" l="1"/>
  <c r="Z3614" i="1" s="1"/>
  <c r="L271" i="1"/>
  <c r="D272" i="1"/>
  <c r="G272" i="1" s="1"/>
  <c r="F271" i="1"/>
  <c r="C252" i="1"/>
  <c r="J273" i="1"/>
  <c r="K273" i="1" s="1"/>
  <c r="E273" i="1" s="1"/>
  <c r="M273" i="1"/>
  <c r="I274" i="1"/>
  <c r="H325" i="1"/>
  <c r="A326" i="1"/>
  <c r="Q326" i="1" s="1"/>
  <c r="R326" i="1" s="1"/>
  <c r="S326" i="1" s="1"/>
  <c r="Z326" i="1" s="1"/>
  <c r="U272" i="1"/>
  <c r="W272" i="1" s="1"/>
  <c r="AA325" i="1"/>
  <c r="T325" i="1"/>
  <c r="AB325" i="1"/>
  <c r="S3615" i="1" l="1"/>
  <c r="Z3615" i="1" s="1"/>
  <c r="L272" i="1"/>
  <c r="D273" i="1"/>
  <c r="G273" i="1" s="1"/>
  <c r="F272" i="1"/>
  <c r="C253" i="1"/>
  <c r="J274" i="1"/>
  <c r="K274" i="1" s="1"/>
  <c r="E274" i="1" s="1"/>
  <c r="M274" i="1"/>
  <c r="I275" i="1"/>
  <c r="U273" i="1"/>
  <c r="W273" i="1" s="1"/>
  <c r="T326" i="1"/>
  <c r="AB326" i="1"/>
  <c r="AA326" i="1"/>
  <c r="A327" i="1"/>
  <c r="Q327" i="1" s="1"/>
  <c r="R327" i="1" s="1"/>
  <c r="S327" i="1" s="1"/>
  <c r="Z327" i="1" s="1"/>
  <c r="H326" i="1"/>
  <c r="S3616" i="1" l="1"/>
  <c r="Z3616" i="1" s="1"/>
  <c r="L273" i="1"/>
  <c r="D274" i="1"/>
  <c r="G274" i="1" s="1"/>
  <c r="F273" i="1"/>
  <c r="C254" i="1"/>
  <c r="A328" i="1"/>
  <c r="Q328" i="1" s="1"/>
  <c r="R328" i="1" s="1"/>
  <c r="S328" i="1" s="1"/>
  <c r="Z328" i="1" s="1"/>
  <c r="H327" i="1"/>
  <c r="J275" i="1"/>
  <c r="K275" i="1" s="1"/>
  <c r="E275" i="1" s="1"/>
  <c r="M275" i="1"/>
  <c r="I276" i="1"/>
  <c r="AB327" i="1"/>
  <c r="AA327" i="1"/>
  <c r="T327" i="1"/>
  <c r="U274" i="1"/>
  <c r="W274" i="1" s="1"/>
  <c r="S3617" i="1" l="1"/>
  <c r="Z3617" i="1" s="1"/>
  <c r="L274" i="1"/>
  <c r="D275" i="1"/>
  <c r="G275" i="1" s="1"/>
  <c r="F274" i="1"/>
  <c r="C255" i="1"/>
  <c r="H328" i="1"/>
  <c r="A329" i="1"/>
  <c r="Q329" i="1" s="1"/>
  <c r="R329" i="1" s="1"/>
  <c r="S329" i="1" s="1"/>
  <c r="Z329" i="1" s="1"/>
  <c r="U275" i="1"/>
  <c r="W275" i="1" s="1"/>
  <c r="T328" i="1"/>
  <c r="AB328" i="1"/>
  <c r="AA328" i="1"/>
  <c r="J276" i="1"/>
  <c r="K276" i="1" s="1"/>
  <c r="E276" i="1" s="1"/>
  <c r="M276" i="1"/>
  <c r="I277" i="1"/>
  <c r="S3618" i="1" l="1"/>
  <c r="Z3618" i="1" s="1"/>
  <c r="L275" i="1"/>
  <c r="D276" i="1"/>
  <c r="G276" i="1" s="1"/>
  <c r="F275" i="1"/>
  <c r="C256" i="1"/>
  <c r="A330" i="1"/>
  <c r="Q330" i="1" s="1"/>
  <c r="R330" i="1" s="1"/>
  <c r="S330" i="1" s="1"/>
  <c r="Z330" i="1" s="1"/>
  <c r="H329" i="1"/>
  <c r="J277" i="1"/>
  <c r="K277" i="1" s="1"/>
  <c r="E277" i="1" s="1"/>
  <c r="M277" i="1"/>
  <c r="I278" i="1"/>
  <c r="AB329" i="1"/>
  <c r="AA329" i="1"/>
  <c r="T329" i="1"/>
  <c r="U276" i="1"/>
  <c r="W276" i="1" s="1"/>
  <c r="S3619" i="1" l="1"/>
  <c r="Z3619" i="1" s="1"/>
  <c r="L276" i="1"/>
  <c r="D277" i="1"/>
  <c r="G277" i="1" s="1"/>
  <c r="F276" i="1"/>
  <c r="C257" i="1"/>
  <c r="U277" i="1"/>
  <c r="W277" i="1" s="1"/>
  <c r="AB330" i="1"/>
  <c r="AA330" i="1"/>
  <c r="T330" i="1"/>
  <c r="J278" i="1"/>
  <c r="K278" i="1" s="1"/>
  <c r="E278" i="1" s="1"/>
  <c r="M278" i="1"/>
  <c r="I279" i="1"/>
  <c r="A331" i="1"/>
  <c r="Q331" i="1" s="1"/>
  <c r="R331" i="1" s="1"/>
  <c r="S331" i="1" s="1"/>
  <c r="Z331" i="1" s="1"/>
  <c r="H330" i="1"/>
  <c r="S3620" i="1" l="1"/>
  <c r="Z3620" i="1" s="1"/>
  <c r="L277" i="1"/>
  <c r="D278" i="1"/>
  <c r="G278" i="1" s="1"/>
  <c r="F277" i="1"/>
  <c r="C258" i="1"/>
  <c r="T331" i="1"/>
  <c r="AB331" i="1"/>
  <c r="AA331" i="1"/>
  <c r="J279" i="1"/>
  <c r="K279" i="1" s="1"/>
  <c r="E279" i="1" s="1"/>
  <c r="M279" i="1"/>
  <c r="I280" i="1"/>
  <c r="A332" i="1"/>
  <c r="Q332" i="1" s="1"/>
  <c r="R332" i="1" s="1"/>
  <c r="S332" i="1" s="1"/>
  <c r="Z332" i="1" s="1"/>
  <c r="H331" i="1"/>
  <c r="U278" i="1"/>
  <c r="W278" i="1" s="1"/>
  <c r="S3621" i="1" l="1"/>
  <c r="Z3621" i="1" s="1"/>
  <c r="L278" i="1"/>
  <c r="D279" i="1"/>
  <c r="G279" i="1" s="1"/>
  <c r="F278" i="1"/>
  <c r="C259" i="1"/>
  <c r="A333" i="1"/>
  <c r="Q333" i="1" s="1"/>
  <c r="R333" i="1" s="1"/>
  <c r="S333" i="1" s="1"/>
  <c r="Z333" i="1" s="1"/>
  <c r="H332" i="1"/>
  <c r="AB332" i="1"/>
  <c r="AA332" i="1"/>
  <c r="T332" i="1"/>
  <c r="J280" i="1"/>
  <c r="K280" i="1" s="1"/>
  <c r="E280" i="1" s="1"/>
  <c r="M280" i="1"/>
  <c r="I281" i="1"/>
  <c r="U279" i="1"/>
  <c r="W279" i="1" s="1"/>
  <c r="S3622" i="1" l="1"/>
  <c r="Z3622" i="1" s="1"/>
  <c r="L279" i="1"/>
  <c r="D280" i="1"/>
  <c r="G280" i="1" s="1"/>
  <c r="F279" i="1"/>
  <c r="C260" i="1"/>
  <c r="T333" i="1"/>
  <c r="AB333" i="1"/>
  <c r="AA333" i="1"/>
  <c r="J281" i="1"/>
  <c r="K281" i="1" s="1"/>
  <c r="E281" i="1" s="1"/>
  <c r="M281" i="1"/>
  <c r="I282" i="1"/>
  <c r="A334" i="1"/>
  <c r="Q334" i="1" s="1"/>
  <c r="R334" i="1" s="1"/>
  <c r="S334" i="1" s="1"/>
  <c r="Z334" i="1" s="1"/>
  <c r="H333" i="1"/>
  <c r="U280" i="1"/>
  <c r="W280" i="1" s="1"/>
  <c r="S3623" i="1" l="1"/>
  <c r="Z3623" i="1" s="1"/>
  <c r="L280" i="1"/>
  <c r="D281" i="1"/>
  <c r="G281" i="1" s="1"/>
  <c r="F280" i="1"/>
  <c r="C261" i="1"/>
  <c r="U281" i="1"/>
  <c r="W281" i="1" s="1"/>
  <c r="J282" i="1"/>
  <c r="K282" i="1" s="1"/>
  <c r="E282" i="1" s="1"/>
  <c r="M282" i="1"/>
  <c r="I283" i="1"/>
  <c r="AB334" i="1"/>
  <c r="AA334" i="1"/>
  <c r="T334" i="1"/>
  <c r="A335" i="1"/>
  <c r="Q335" i="1" s="1"/>
  <c r="R335" i="1" s="1"/>
  <c r="S335" i="1" s="1"/>
  <c r="Z335" i="1" s="1"/>
  <c r="H334" i="1"/>
  <c r="S3624" i="1" l="1"/>
  <c r="Z3624" i="1" s="1"/>
  <c r="L281" i="1"/>
  <c r="D282" i="1"/>
  <c r="G282" i="1" s="1"/>
  <c r="F281" i="1"/>
  <c r="C262" i="1"/>
  <c r="A336" i="1"/>
  <c r="Q336" i="1" s="1"/>
  <c r="R336" i="1" s="1"/>
  <c r="S336" i="1" s="1"/>
  <c r="Z336" i="1" s="1"/>
  <c r="H335" i="1"/>
  <c r="T335" i="1"/>
  <c r="AB335" i="1"/>
  <c r="AA335" i="1"/>
  <c r="J283" i="1"/>
  <c r="K283" i="1" s="1"/>
  <c r="E283" i="1" s="1"/>
  <c r="M283" i="1"/>
  <c r="I284" i="1"/>
  <c r="U282" i="1"/>
  <c r="W282" i="1" s="1"/>
  <c r="S3625" i="1" l="1"/>
  <c r="Z3625" i="1" s="1"/>
  <c r="L282" i="1"/>
  <c r="D283" i="1"/>
  <c r="G283" i="1" s="1"/>
  <c r="F282" i="1"/>
  <c r="C263" i="1"/>
  <c r="AB336" i="1"/>
  <c r="AA336" i="1"/>
  <c r="T336" i="1"/>
  <c r="U283" i="1"/>
  <c r="W283" i="1" s="1"/>
  <c r="J284" i="1"/>
  <c r="K284" i="1" s="1"/>
  <c r="E284" i="1" s="1"/>
  <c r="M284" i="1"/>
  <c r="I285" i="1"/>
  <c r="A337" i="1"/>
  <c r="Q337" i="1" s="1"/>
  <c r="R337" i="1" s="1"/>
  <c r="S337" i="1" s="1"/>
  <c r="Z337" i="1" s="1"/>
  <c r="H336" i="1"/>
  <c r="S3626" i="1" l="1"/>
  <c r="Z3626" i="1" s="1"/>
  <c r="L283" i="1"/>
  <c r="D284" i="1"/>
  <c r="G284" i="1" s="1"/>
  <c r="F283" i="1"/>
  <c r="C264" i="1"/>
  <c r="T337" i="1"/>
  <c r="AB337" i="1"/>
  <c r="AA337" i="1"/>
  <c r="U284" i="1"/>
  <c r="W284" i="1" s="1"/>
  <c r="A338" i="1"/>
  <c r="Q338" i="1" s="1"/>
  <c r="R338" i="1" s="1"/>
  <c r="S338" i="1" s="1"/>
  <c r="Z338" i="1" s="1"/>
  <c r="H337" i="1"/>
  <c r="J285" i="1"/>
  <c r="K285" i="1" s="1"/>
  <c r="E285" i="1" s="1"/>
  <c r="I286" i="1"/>
  <c r="S3627" i="1" l="1"/>
  <c r="Z3627" i="1" s="1"/>
  <c r="D285" i="1"/>
  <c r="F285" i="1" s="1"/>
  <c r="L284" i="1"/>
  <c r="M285" i="1" s="1"/>
  <c r="M286" i="1" s="1"/>
  <c r="F284" i="1"/>
  <c r="C265" i="1"/>
  <c r="J286" i="1"/>
  <c r="K286" i="1" s="1"/>
  <c r="E286" i="1" s="1"/>
  <c r="I287" i="1"/>
  <c r="U285" i="1"/>
  <c r="W285" i="1" s="1"/>
  <c r="A339" i="1"/>
  <c r="Q339" i="1" s="1"/>
  <c r="R339" i="1" s="1"/>
  <c r="S339" i="1" s="1"/>
  <c r="Z339" i="1" s="1"/>
  <c r="H338" i="1"/>
  <c r="AB338" i="1"/>
  <c r="AA338" i="1"/>
  <c r="T338" i="1"/>
  <c r="S3628" i="1" l="1"/>
  <c r="Z3628" i="1" s="1"/>
  <c r="G285" i="1"/>
  <c r="L285" i="1"/>
  <c r="D286" i="1"/>
  <c r="G286" i="1" s="1"/>
  <c r="C266" i="1"/>
  <c r="A340" i="1"/>
  <c r="Q340" i="1" s="1"/>
  <c r="R340" i="1" s="1"/>
  <c r="S340" i="1" s="1"/>
  <c r="Z340" i="1" s="1"/>
  <c r="H339" i="1"/>
  <c r="T339" i="1"/>
  <c r="AB339" i="1"/>
  <c r="AA339" i="1"/>
  <c r="J287" i="1"/>
  <c r="K287" i="1" s="1"/>
  <c r="E287" i="1" s="1"/>
  <c r="M287" i="1"/>
  <c r="I288" i="1"/>
  <c r="U286" i="1"/>
  <c r="W286" i="1" s="1"/>
  <c r="S3629" i="1" l="1"/>
  <c r="Z3629" i="1" s="1"/>
  <c r="L286" i="1"/>
  <c r="D287" i="1"/>
  <c r="L287" i="1" s="1"/>
  <c r="F286" i="1"/>
  <c r="C267" i="1"/>
  <c r="J288" i="1"/>
  <c r="K288" i="1" s="1"/>
  <c r="E288" i="1" s="1"/>
  <c r="M288" i="1"/>
  <c r="I289" i="1"/>
  <c r="U287" i="1"/>
  <c r="W287" i="1" s="1"/>
  <c r="A341" i="1"/>
  <c r="Q341" i="1" s="1"/>
  <c r="R341" i="1" s="1"/>
  <c r="S341" i="1" s="1"/>
  <c r="Z341" i="1" s="1"/>
  <c r="H340" i="1"/>
  <c r="AB340" i="1"/>
  <c r="AA340" i="1"/>
  <c r="T340" i="1"/>
  <c r="S3630" i="1" l="1"/>
  <c r="Z3630" i="1" s="1"/>
  <c r="D288" i="1"/>
  <c r="G288" i="1" s="1"/>
  <c r="F287" i="1"/>
  <c r="G287" i="1"/>
  <c r="C268" i="1"/>
  <c r="T341" i="1"/>
  <c r="AB341" i="1"/>
  <c r="AA341" i="1"/>
  <c r="A342" i="1"/>
  <c r="Q342" i="1" s="1"/>
  <c r="R342" i="1" s="1"/>
  <c r="S342" i="1" s="1"/>
  <c r="Z342" i="1" s="1"/>
  <c r="H341" i="1"/>
  <c r="J289" i="1"/>
  <c r="K289" i="1" s="1"/>
  <c r="E289" i="1" s="1"/>
  <c r="M289" i="1"/>
  <c r="I290" i="1"/>
  <c r="U288" i="1"/>
  <c r="W288" i="1" s="1"/>
  <c r="S3631" i="1" l="1"/>
  <c r="Z3631" i="1" s="1"/>
  <c r="L288" i="1"/>
  <c r="D289" i="1"/>
  <c r="G289" i="1" s="1"/>
  <c r="F288" i="1"/>
  <c r="C269" i="1"/>
  <c r="J290" i="1"/>
  <c r="K290" i="1" s="1"/>
  <c r="E290" i="1" s="1"/>
  <c r="M290" i="1"/>
  <c r="I291" i="1"/>
  <c r="A343" i="1"/>
  <c r="Q343" i="1" s="1"/>
  <c r="R343" i="1" s="1"/>
  <c r="S343" i="1" s="1"/>
  <c r="Z343" i="1" s="1"/>
  <c r="H342" i="1"/>
  <c r="AB342" i="1"/>
  <c r="AA342" i="1"/>
  <c r="T342" i="1"/>
  <c r="U289" i="1"/>
  <c r="W289" i="1" s="1"/>
  <c r="S3632" i="1" l="1"/>
  <c r="Z3632" i="1" s="1"/>
  <c r="L289" i="1"/>
  <c r="D290" i="1"/>
  <c r="G290" i="1" s="1"/>
  <c r="F289" i="1"/>
  <c r="C270" i="1"/>
  <c r="T343" i="1"/>
  <c r="AB343" i="1"/>
  <c r="AA343" i="1"/>
  <c r="A344" i="1"/>
  <c r="Q344" i="1" s="1"/>
  <c r="R344" i="1" s="1"/>
  <c r="S344" i="1" s="1"/>
  <c r="Z344" i="1" s="1"/>
  <c r="H343" i="1"/>
  <c r="J291" i="1"/>
  <c r="K291" i="1" s="1"/>
  <c r="E291" i="1" s="1"/>
  <c r="M291" i="1"/>
  <c r="I292" i="1"/>
  <c r="U290" i="1"/>
  <c r="W290" i="1" s="1"/>
  <c r="S3633" i="1" l="1"/>
  <c r="Z3633" i="1" s="1"/>
  <c r="L290" i="1"/>
  <c r="D291" i="1"/>
  <c r="G291" i="1" s="1"/>
  <c r="F290" i="1"/>
  <c r="C271" i="1"/>
  <c r="U291" i="1"/>
  <c r="W291" i="1" s="1"/>
  <c r="J292" i="1"/>
  <c r="K292" i="1" s="1"/>
  <c r="E292" i="1" s="1"/>
  <c r="M292" i="1"/>
  <c r="I293" i="1"/>
  <c r="A345" i="1"/>
  <c r="Q345" i="1" s="1"/>
  <c r="R345" i="1" s="1"/>
  <c r="S345" i="1" s="1"/>
  <c r="Z345" i="1" s="1"/>
  <c r="H344" i="1"/>
  <c r="AB344" i="1"/>
  <c r="AA344" i="1"/>
  <c r="T344" i="1"/>
  <c r="S3634" i="1" l="1"/>
  <c r="Z3634" i="1" s="1"/>
  <c r="L291" i="1"/>
  <c r="D292" i="1"/>
  <c r="G292" i="1" s="1"/>
  <c r="F291" i="1"/>
  <c r="C272" i="1"/>
  <c r="T345" i="1"/>
  <c r="AB345" i="1"/>
  <c r="AA345" i="1"/>
  <c r="J293" i="1"/>
  <c r="K293" i="1" s="1"/>
  <c r="E293" i="1" s="1"/>
  <c r="M293" i="1"/>
  <c r="I294" i="1"/>
  <c r="A346" i="1"/>
  <c r="Q346" i="1" s="1"/>
  <c r="R346" i="1" s="1"/>
  <c r="S346" i="1" s="1"/>
  <c r="Z346" i="1" s="1"/>
  <c r="H345" i="1"/>
  <c r="U292" i="1"/>
  <c r="W292" i="1" s="1"/>
  <c r="S3635" i="1" l="1"/>
  <c r="Z3635" i="1" s="1"/>
  <c r="L292" i="1"/>
  <c r="D293" i="1"/>
  <c r="G293" i="1" s="1"/>
  <c r="F292" i="1"/>
  <c r="C273" i="1"/>
  <c r="A347" i="1"/>
  <c r="Q347" i="1" s="1"/>
  <c r="R347" i="1" s="1"/>
  <c r="S347" i="1" s="1"/>
  <c r="Z347" i="1" s="1"/>
  <c r="H346" i="1"/>
  <c r="AB346" i="1"/>
  <c r="AA346" i="1"/>
  <c r="T346" i="1"/>
  <c r="J294" i="1"/>
  <c r="K294" i="1" s="1"/>
  <c r="E294" i="1" s="1"/>
  <c r="M294" i="1"/>
  <c r="I295" i="1"/>
  <c r="U293" i="1"/>
  <c r="W293" i="1" s="1"/>
  <c r="S3636" i="1" l="1"/>
  <c r="Z3636" i="1" s="1"/>
  <c r="L293" i="1"/>
  <c r="D294" i="1"/>
  <c r="G294" i="1" s="1"/>
  <c r="F293" i="1"/>
  <c r="C274" i="1"/>
  <c r="J295" i="1"/>
  <c r="K295" i="1" s="1"/>
  <c r="E295" i="1" s="1"/>
  <c r="M295" i="1"/>
  <c r="I296" i="1"/>
  <c r="A348" i="1"/>
  <c r="Q348" i="1" s="1"/>
  <c r="R348" i="1" s="1"/>
  <c r="S348" i="1" s="1"/>
  <c r="Z348" i="1" s="1"/>
  <c r="H347" i="1"/>
  <c r="U294" i="1"/>
  <c r="W294" i="1" s="1"/>
  <c r="T347" i="1"/>
  <c r="AB347" i="1"/>
  <c r="AA347" i="1"/>
  <c r="S3637" i="1" l="1"/>
  <c r="Z3637" i="1" s="1"/>
  <c r="L294" i="1"/>
  <c r="D295" i="1"/>
  <c r="G295" i="1" s="1"/>
  <c r="F294" i="1"/>
  <c r="C275" i="1"/>
  <c r="A349" i="1"/>
  <c r="Q349" i="1" s="1"/>
  <c r="R349" i="1" s="1"/>
  <c r="S349" i="1" s="1"/>
  <c r="Z349" i="1" s="1"/>
  <c r="H348" i="1"/>
  <c r="J296" i="1"/>
  <c r="K296" i="1" s="1"/>
  <c r="E296" i="1" s="1"/>
  <c r="M296" i="1"/>
  <c r="I297" i="1"/>
  <c r="AB348" i="1"/>
  <c r="AA348" i="1"/>
  <c r="T348" i="1"/>
  <c r="U295" i="1"/>
  <c r="W295" i="1" s="1"/>
  <c r="S3638" i="1" l="1"/>
  <c r="Z3638" i="1" s="1"/>
  <c r="L295" i="1"/>
  <c r="D296" i="1"/>
  <c r="G296" i="1" s="1"/>
  <c r="F295" i="1"/>
  <c r="C276" i="1"/>
  <c r="J297" i="1"/>
  <c r="K297" i="1" s="1"/>
  <c r="E297" i="1" s="1"/>
  <c r="M297" i="1"/>
  <c r="I298" i="1"/>
  <c r="T349" i="1"/>
  <c r="AB349" i="1"/>
  <c r="AA349" i="1"/>
  <c r="U296" i="1"/>
  <c r="W296" i="1" s="1"/>
  <c r="A350" i="1"/>
  <c r="Q350" i="1" s="1"/>
  <c r="R350" i="1" s="1"/>
  <c r="S350" i="1" s="1"/>
  <c r="Z350" i="1" s="1"/>
  <c r="H349" i="1"/>
  <c r="S3639" i="1" l="1"/>
  <c r="Z3639" i="1" s="1"/>
  <c r="L296" i="1"/>
  <c r="D297" i="1"/>
  <c r="G297" i="1" s="1"/>
  <c r="F296" i="1"/>
  <c r="C277" i="1"/>
  <c r="U297" i="1"/>
  <c r="W297" i="1" s="1"/>
  <c r="J298" i="1"/>
  <c r="K298" i="1" s="1"/>
  <c r="E298" i="1" s="1"/>
  <c r="M298" i="1"/>
  <c r="I299" i="1"/>
  <c r="AB350" i="1"/>
  <c r="AA350" i="1"/>
  <c r="T350" i="1"/>
  <c r="A351" i="1"/>
  <c r="Q351" i="1" s="1"/>
  <c r="R351" i="1" s="1"/>
  <c r="S351" i="1" s="1"/>
  <c r="Z351" i="1" s="1"/>
  <c r="H350" i="1"/>
  <c r="S3640" i="1" l="1"/>
  <c r="Z3640" i="1" s="1"/>
  <c r="L297" i="1"/>
  <c r="D298" i="1"/>
  <c r="G298" i="1" s="1"/>
  <c r="F297" i="1"/>
  <c r="C278" i="1"/>
  <c r="J299" i="1"/>
  <c r="K299" i="1" s="1"/>
  <c r="E299" i="1" s="1"/>
  <c r="M299" i="1"/>
  <c r="I300" i="1"/>
  <c r="T351" i="1"/>
  <c r="AB351" i="1"/>
  <c r="AA351" i="1"/>
  <c r="U298" i="1"/>
  <c r="W298" i="1" s="1"/>
  <c r="A352" i="1"/>
  <c r="Q352" i="1" s="1"/>
  <c r="R352" i="1" s="1"/>
  <c r="S352" i="1" s="1"/>
  <c r="Z352" i="1" s="1"/>
  <c r="H351" i="1"/>
  <c r="S3641" i="1" l="1"/>
  <c r="Z3641" i="1" s="1"/>
  <c r="L298" i="1"/>
  <c r="D299" i="1"/>
  <c r="G299" i="1" s="1"/>
  <c r="F298" i="1"/>
  <c r="C279" i="1"/>
  <c r="AB352" i="1"/>
  <c r="AA352" i="1"/>
  <c r="T352" i="1"/>
  <c r="A353" i="1"/>
  <c r="Q353" i="1" s="1"/>
  <c r="R353" i="1" s="1"/>
  <c r="S353" i="1" s="1"/>
  <c r="Z353" i="1" s="1"/>
  <c r="H352" i="1"/>
  <c r="J300" i="1"/>
  <c r="K300" i="1" s="1"/>
  <c r="E300" i="1" s="1"/>
  <c r="M300" i="1"/>
  <c r="I301" i="1"/>
  <c r="U299" i="1"/>
  <c r="W299" i="1" s="1"/>
  <c r="S3642" i="1" l="1"/>
  <c r="Z3642" i="1" s="1"/>
  <c r="L299" i="1"/>
  <c r="D300" i="1"/>
  <c r="G300" i="1" s="1"/>
  <c r="F299" i="1"/>
  <c r="C280" i="1"/>
  <c r="J301" i="1"/>
  <c r="K301" i="1" s="1"/>
  <c r="E301" i="1" s="1"/>
  <c r="M301" i="1"/>
  <c r="I302" i="1"/>
  <c r="T353" i="1"/>
  <c r="AB353" i="1"/>
  <c r="AA353" i="1"/>
  <c r="U300" i="1"/>
  <c r="W300" i="1" s="1"/>
  <c r="A354" i="1"/>
  <c r="Q354" i="1" s="1"/>
  <c r="R354" i="1" s="1"/>
  <c r="S354" i="1" s="1"/>
  <c r="Z354" i="1" s="1"/>
  <c r="H353" i="1"/>
  <c r="S3643" i="1" l="1"/>
  <c r="Z3643" i="1" s="1"/>
  <c r="L300" i="1"/>
  <c r="D301" i="1"/>
  <c r="G301" i="1" s="1"/>
  <c r="F300" i="1"/>
  <c r="C281" i="1"/>
  <c r="AB354" i="1"/>
  <c r="AA354" i="1"/>
  <c r="T354" i="1"/>
  <c r="J302" i="1"/>
  <c r="K302" i="1" s="1"/>
  <c r="E302" i="1" s="1"/>
  <c r="M302" i="1"/>
  <c r="I303" i="1"/>
  <c r="U301" i="1"/>
  <c r="W301" i="1" s="1"/>
  <c r="A355" i="1"/>
  <c r="Q355" i="1" s="1"/>
  <c r="R355" i="1" s="1"/>
  <c r="S355" i="1" s="1"/>
  <c r="Z355" i="1" s="1"/>
  <c r="H354" i="1"/>
  <c r="S3644" i="1" l="1"/>
  <c r="Z3644" i="1" s="1"/>
  <c r="L301" i="1"/>
  <c r="D302" i="1"/>
  <c r="G302" i="1" s="1"/>
  <c r="F301" i="1"/>
  <c r="C282" i="1"/>
  <c r="U302" i="1"/>
  <c r="W302" i="1" s="1"/>
  <c r="T355" i="1"/>
  <c r="AB355" i="1"/>
  <c r="AA355" i="1"/>
  <c r="J303" i="1"/>
  <c r="K303" i="1" s="1"/>
  <c r="E303" i="1" s="1"/>
  <c r="M303" i="1"/>
  <c r="I304" i="1"/>
  <c r="A356" i="1"/>
  <c r="Q356" i="1" s="1"/>
  <c r="R356" i="1" s="1"/>
  <c r="S356" i="1" s="1"/>
  <c r="Z356" i="1" s="1"/>
  <c r="H355" i="1"/>
  <c r="S3645" i="1" l="1"/>
  <c r="Z3645" i="1" s="1"/>
  <c r="L302" i="1"/>
  <c r="D303" i="1"/>
  <c r="G303" i="1" s="1"/>
  <c r="F302" i="1"/>
  <c r="C283" i="1"/>
  <c r="U303" i="1"/>
  <c r="W303" i="1" s="1"/>
  <c r="A357" i="1"/>
  <c r="Q357" i="1" s="1"/>
  <c r="R357" i="1" s="1"/>
  <c r="S357" i="1" s="1"/>
  <c r="Z357" i="1" s="1"/>
  <c r="H356" i="1"/>
  <c r="AB356" i="1"/>
  <c r="AA356" i="1"/>
  <c r="T356" i="1"/>
  <c r="J304" i="1"/>
  <c r="K304" i="1" s="1"/>
  <c r="E304" i="1" s="1"/>
  <c r="M304" i="1"/>
  <c r="I305" i="1"/>
  <c r="S3646" i="1" l="1"/>
  <c r="Z3646" i="1" s="1"/>
  <c r="L303" i="1"/>
  <c r="D304" i="1"/>
  <c r="G304" i="1" s="1"/>
  <c r="F303" i="1"/>
  <c r="C284" i="1"/>
  <c r="T357" i="1"/>
  <c r="AB357" i="1"/>
  <c r="AA357" i="1"/>
  <c r="J305" i="1"/>
  <c r="K305" i="1" s="1"/>
  <c r="E305" i="1" s="1"/>
  <c r="M305" i="1"/>
  <c r="I306" i="1"/>
  <c r="A358" i="1"/>
  <c r="Q358" i="1" s="1"/>
  <c r="R358" i="1" s="1"/>
  <c r="S358" i="1" s="1"/>
  <c r="Z358" i="1" s="1"/>
  <c r="H357" i="1"/>
  <c r="U304" i="1"/>
  <c r="W304" i="1" s="1"/>
  <c r="S3647" i="1" l="1"/>
  <c r="Z3647" i="1" s="1"/>
  <c r="L304" i="1"/>
  <c r="D305" i="1"/>
  <c r="G305" i="1" s="1"/>
  <c r="F304" i="1"/>
  <c r="C285" i="1"/>
  <c r="J306" i="1"/>
  <c r="K306" i="1" s="1"/>
  <c r="E306" i="1" s="1"/>
  <c r="M306" i="1"/>
  <c r="I307" i="1"/>
  <c r="U305" i="1"/>
  <c r="W305" i="1" s="1"/>
  <c r="A359" i="1"/>
  <c r="Q359" i="1" s="1"/>
  <c r="R359" i="1" s="1"/>
  <c r="S359" i="1" s="1"/>
  <c r="Z359" i="1" s="1"/>
  <c r="H358" i="1"/>
  <c r="AB358" i="1"/>
  <c r="AA358" i="1"/>
  <c r="T358" i="1"/>
  <c r="S3648" i="1" l="1"/>
  <c r="Z3648" i="1" s="1"/>
  <c r="L305" i="1"/>
  <c r="D306" i="1"/>
  <c r="G306" i="1" s="1"/>
  <c r="F305" i="1"/>
  <c r="C286" i="1"/>
  <c r="A360" i="1"/>
  <c r="Q360" i="1" s="1"/>
  <c r="R360" i="1" s="1"/>
  <c r="S360" i="1" s="1"/>
  <c r="Z360" i="1" s="1"/>
  <c r="H359" i="1"/>
  <c r="U306" i="1"/>
  <c r="W306" i="1" s="1"/>
  <c r="T359" i="1"/>
  <c r="AB359" i="1"/>
  <c r="AA359" i="1"/>
  <c r="J307" i="1"/>
  <c r="K307" i="1" s="1"/>
  <c r="E307" i="1" s="1"/>
  <c r="M307" i="1"/>
  <c r="I308" i="1"/>
  <c r="S3649" i="1" l="1"/>
  <c r="Z3649" i="1" s="1"/>
  <c r="L306" i="1"/>
  <c r="D307" i="1"/>
  <c r="G307" i="1" s="1"/>
  <c r="F306" i="1"/>
  <c r="C287" i="1"/>
  <c r="AB360" i="1"/>
  <c r="AA360" i="1"/>
  <c r="T360" i="1"/>
  <c r="U307" i="1"/>
  <c r="W307" i="1" s="1"/>
  <c r="J308" i="1"/>
  <c r="K308" i="1" s="1"/>
  <c r="E308" i="1" s="1"/>
  <c r="M308" i="1"/>
  <c r="I309" i="1"/>
  <c r="A361" i="1"/>
  <c r="Q361" i="1" s="1"/>
  <c r="R361" i="1" s="1"/>
  <c r="S361" i="1" s="1"/>
  <c r="Z361" i="1" s="1"/>
  <c r="H360" i="1"/>
  <c r="S3650" i="1" l="1"/>
  <c r="Z3650" i="1" s="1"/>
  <c r="L307" i="1"/>
  <c r="D308" i="1"/>
  <c r="G308" i="1" s="1"/>
  <c r="F307" i="1"/>
  <c r="C288" i="1"/>
  <c r="U308" i="1"/>
  <c r="W308" i="1" s="1"/>
  <c r="T361" i="1"/>
  <c r="AB361" i="1"/>
  <c r="AA361" i="1"/>
  <c r="A362" i="1"/>
  <c r="Q362" i="1" s="1"/>
  <c r="R362" i="1" s="1"/>
  <c r="S362" i="1" s="1"/>
  <c r="Z362" i="1" s="1"/>
  <c r="H361" i="1"/>
  <c r="J309" i="1"/>
  <c r="K309" i="1" s="1"/>
  <c r="E309" i="1" s="1"/>
  <c r="M309" i="1"/>
  <c r="I310" i="1"/>
  <c r="S3651" i="1" l="1"/>
  <c r="Z3651" i="1" s="1"/>
  <c r="L308" i="1"/>
  <c r="D309" i="1"/>
  <c r="G309" i="1" s="1"/>
  <c r="F308" i="1"/>
  <c r="C289" i="1"/>
  <c r="J310" i="1"/>
  <c r="K310" i="1" s="1"/>
  <c r="E310" i="1" s="1"/>
  <c r="M310" i="1"/>
  <c r="I311" i="1"/>
  <c r="A363" i="1"/>
  <c r="Q363" i="1" s="1"/>
  <c r="R363" i="1" s="1"/>
  <c r="S363" i="1" s="1"/>
  <c r="Z363" i="1" s="1"/>
  <c r="H362" i="1"/>
  <c r="AB362" i="1"/>
  <c r="AA362" i="1"/>
  <c r="T362" i="1"/>
  <c r="U309" i="1"/>
  <c r="W309" i="1" s="1"/>
  <c r="S3652" i="1" l="1"/>
  <c r="Z3652" i="1" s="1"/>
  <c r="L309" i="1"/>
  <c r="D310" i="1"/>
  <c r="G310" i="1" s="1"/>
  <c r="F309" i="1"/>
  <c r="C290" i="1"/>
  <c r="H363" i="1"/>
  <c r="A364" i="1"/>
  <c r="Q364" i="1" s="1"/>
  <c r="R364" i="1" s="1"/>
  <c r="S364" i="1" s="1"/>
  <c r="Z364" i="1" s="1"/>
  <c r="U310" i="1"/>
  <c r="W310" i="1" s="1"/>
  <c r="T363" i="1"/>
  <c r="AB363" i="1"/>
  <c r="AA363" i="1"/>
  <c r="J311" i="1"/>
  <c r="K311" i="1" s="1"/>
  <c r="E311" i="1" s="1"/>
  <c r="M311" i="1"/>
  <c r="I312" i="1"/>
  <c r="S3653" i="1" l="1"/>
  <c r="Z3653" i="1" s="1"/>
  <c r="L310" i="1"/>
  <c r="D311" i="1"/>
  <c r="G311" i="1" s="1"/>
  <c r="F310" i="1"/>
  <c r="C291" i="1"/>
  <c r="U311" i="1"/>
  <c r="W311" i="1" s="1"/>
  <c r="A365" i="1"/>
  <c r="Q365" i="1" s="1"/>
  <c r="R365" i="1" s="1"/>
  <c r="S365" i="1" s="1"/>
  <c r="Z365" i="1" s="1"/>
  <c r="H364" i="1"/>
  <c r="J312" i="1"/>
  <c r="K312" i="1" s="1"/>
  <c r="E312" i="1" s="1"/>
  <c r="M312" i="1"/>
  <c r="I313" i="1"/>
  <c r="AB364" i="1"/>
  <c r="AA364" i="1"/>
  <c r="T364" i="1"/>
  <c r="S3654" i="1" l="1"/>
  <c r="Z3654" i="1" s="1"/>
  <c r="L311" i="1"/>
  <c r="D312" i="1"/>
  <c r="G312" i="1" s="1"/>
  <c r="F311" i="1"/>
  <c r="C292" i="1"/>
  <c r="AA365" i="1"/>
  <c r="T365" i="1"/>
  <c r="AB365" i="1"/>
  <c r="U312" i="1"/>
  <c r="W312" i="1" s="1"/>
  <c r="H365" i="1"/>
  <c r="A366" i="1"/>
  <c r="Q366" i="1" s="1"/>
  <c r="R366" i="1" s="1"/>
  <c r="S366" i="1" s="1"/>
  <c r="Z366" i="1" s="1"/>
  <c r="J313" i="1"/>
  <c r="K313" i="1" s="1"/>
  <c r="E313" i="1" s="1"/>
  <c r="M313" i="1"/>
  <c r="I314" i="1"/>
  <c r="S3655" i="1" l="1"/>
  <c r="Z3655" i="1" s="1"/>
  <c r="L312" i="1"/>
  <c r="D313" i="1"/>
  <c r="G313" i="1" s="1"/>
  <c r="F312" i="1"/>
  <c r="C293" i="1"/>
  <c r="T366" i="1"/>
  <c r="AB366" i="1"/>
  <c r="AA366" i="1"/>
  <c r="J314" i="1"/>
  <c r="K314" i="1" s="1"/>
  <c r="E314" i="1" s="1"/>
  <c r="M314" i="1"/>
  <c r="I315" i="1"/>
  <c r="A367" i="1"/>
  <c r="Q367" i="1" s="1"/>
  <c r="R367" i="1" s="1"/>
  <c r="S367" i="1" s="1"/>
  <c r="Z367" i="1" s="1"/>
  <c r="H366" i="1"/>
  <c r="U313" i="1"/>
  <c r="W313" i="1" s="1"/>
  <c r="S3656" i="1" l="1"/>
  <c r="Z3656" i="1" s="1"/>
  <c r="L313" i="1"/>
  <c r="D314" i="1"/>
  <c r="G314" i="1" s="1"/>
  <c r="F313" i="1"/>
  <c r="C294" i="1"/>
  <c r="U314" i="1"/>
  <c r="W314" i="1" s="1"/>
  <c r="AB367" i="1"/>
  <c r="AA367" i="1"/>
  <c r="T367" i="1"/>
  <c r="A368" i="1"/>
  <c r="Q368" i="1" s="1"/>
  <c r="R368" i="1" s="1"/>
  <c r="S368" i="1" s="1"/>
  <c r="Z368" i="1" s="1"/>
  <c r="H367" i="1"/>
  <c r="J315" i="1"/>
  <c r="K315" i="1" s="1"/>
  <c r="E315" i="1" s="1"/>
  <c r="M315" i="1"/>
  <c r="I316" i="1"/>
  <c r="S3657" i="1" l="1"/>
  <c r="Z3657" i="1" s="1"/>
  <c r="L314" i="1"/>
  <c r="D315" i="1"/>
  <c r="G315" i="1" s="1"/>
  <c r="F314" i="1"/>
  <c r="C295" i="1"/>
  <c r="J316" i="1"/>
  <c r="K316" i="1" s="1"/>
  <c r="E316" i="1" s="1"/>
  <c r="I317" i="1"/>
  <c r="H368" i="1"/>
  <c r="A369" i="1"/>
  <c r="Q369" i="1" s="1"/>
  <c r="R369" i="1" s="1"/>
  <c r="S369" i="1" s="1"/>
  <c r="Z369" i="1" s="1"/>
  <c r="U315" i="1"/>
  <c r="W315" i="1" s="1"/>
  <c r="T368" i="1"/>
  <c r="AB368" i="1"/>
  <c r="AA368" i="1"/>
  <c r="S3658" i="1" l="1"/>
  <c r="Z3658" i="1" s="1"/>
  <c r="F315" i="1"/>
  <c r="L315" i="1"/>
  <c r="M316" i="1" s="1"/>
  <c r="M317" i="1" s="1"/>
  <c r="D316" i="1"/>
  <c r="L316" i="1" s="1"/>
  <c r="C296" i="1"/>
  <c r="A370" i="1"/>
  <c r="Q370" i="1" s="1"/>
  <c r="R370" i="1" s="1"/>
  <c r="S370" i="1" s="1"/>
  <c r="Z370" i="1" s="1"/>
  <c r="H369" i="1"/>
  <c r="U316" i="1"/>
  <c r="W316" i="1" s="1"/>
  <c r="AB369" i="1"/>
  <c r="AA369" i="1"/>
  <c r="T369" i="1"/>
  <c r="J317" i="1"/>
  <c r="K317" i="1" s="1"/>
  <c r="E317" i="1" s="1"/>
  <c r="I318" i="1"/>
  <c r="S3659" i="1" l="1"/>
  <c r="Z3659" i="1" s="1"/>
  <c r="D317" i="1"/>
  <c r="G317" i="1" s="1"/>
  <c r="G316" i="1"/>
  <c r="F316" i="1"/>
  <c r="C297" i="1"/>
  <c r="AB370" i="1"/>
  <c r="AA370" i="1"/>
  <c r="T370" i="1"/>
  <c r="U317" i="1"/>
  <c r="W317" i="1" s="1"/>
  <c r="A371" i="1"/>
  <c r="Q371" i="1" s="1"/>
  <c r="R371" i="1" s="1"/>
  <c r="S371" i="1" s="1"/>
  <c r="Z371" i="1" s="1"/>
  <c r="H370" i="1"/>
  <c r="J318" i="1"/>
  <c r="K318" i="1" s="1"/>
  <c r="E318" i="1" s="1"/>
  <c r="M318" i="1"/>
  <c r="I319" i="1"/>
  <c r="S3660" i="1" l="1"/>
  <c r="Z3660" i="1" s="1"/>
  <c r="L317" i="1"/>
  <c r="D318" i="1"/>
  <c r="L318" i="1" s="1"/>
  <c r="F317" i="1"/>
  <c r="C298" i="1"/>
  <c r="J319" i="1"/>
  <c r="K319" i="1" s="1"/>
  <c r="E319" i="1" s="1"/>
  <c r="M319" i="1"/>
  <c r="I320" i="1"/>
  <c r="T371" i="1"/>
  <c r="AB371" i="1"/>
  <c r="AA371" i="1"/>
  <c r="U318" i="1"/>
  <c r="W318" i="1" s="1"/>
  <c r="A372" i="1"/>
  <c r="Q372" i="1" s="1"/>
  <c r="R372" i="1" s="1"/>
  <c r="S372" i="1" s="1"/>
  <c r="Z372" i="1" s="1"/>
  <c r="H371" i="1"/>
  <c r="S3661" i="1" l="1"/>
  <c r="Z3661" i="1" s="1"/>
  <c r="D319" i="1"/>
  <c r="G319" i="1" s="1"/>
  <c r="F318" i="1"/>
  <c r="G318" i="1"/>
  <c r="C299" i="1"/>
  <c r="J320" i="1"/>
  <c r="K320" i="1" s="1"/>
  <c r="E320" i="1" s="1"/>
  <c r="M320" i="1"/>
  <c r="I321" i="1"/>
  <c r="U319" i="1"/>
  <c r="W319" i="1" s="1"/>
  <c r="A373" i="1"/>
  <c r="Q373" i="1" s="1"/>
  <c r="R373" i="1" s="1"/>
  <c r="S373" i="1" s="1"/>
  <c r="Z373" i="1" s="1"/>
  <c r="H372" i="1"/>
  <c r="AB372" i="1"/>
  <c r="AA372" i="1"/>
  <c r="T372" i="1"/>
  <c r="S3662" i="1" l="1"/>
  <c r="Z3662" i="1" s="1"/>
  <c r="L319" i="1"/>
  <c r="D320" i="1"/>
  <c r="G320" i="1" s="1"/>
  <c r="F319" i="1"/>
  <c r="C300" i="1"/>
  <c r="T373" i="1"/>
  <c r="AB373" i="1"/>
  <c r="AA373" i="1"/>
  <c r="J321" i="1"/>
  <c r="K321" i="1" s="1"/>
  <c r="E321" i="1" s="1"/>
  <c r="M321" i="1"/>
  <c r="I322" i="1"/>
  <c r="A374" i="1"/>
  <c r="Q374" i="1" s="1"/>
  <c r="R374" i="1" s="1"/>
  <c r="S374" i="1" s="1"/>
  <c r="Z374" i="1" s="1"/>
  <c r="H373" i="1"/>
  <c r="U320" i="1"/>
  <c r="W320" i="1" s="1"/>
  <c r="S3663" i="1" l="1"/>
  <c r="Z3663" i="1" s="1"/>
  <c r="L320" i="1"/>
  <c r="D321" i="1"/>
  <c r="G321" i="1" s="1"/>
  <c r="F320" i="1"/>
  <c r="C301" i="1"/>
  <c r="AB374" i="1"/>
  <c r="AA374" i="1"/>
  <c r="T374" i="1"/>
  <c r="J322" i="1"/>
  <c r="K322" i="1" s="1"/>
  <c r="E322" i="1" s="1"/>
  <c r="M322" i="1"/>
  <c r="I323" i="1"/>
  <c r="U321" i="1"/>
  <c r="W321" i="1" s="1"/>
  <c r="A375" i="1"/>
  <c r="Q375" i="1" s="1"/>
  <c r="R375" i="1" s="1"/>
  <c r="S375" i="1" s="1"/>
  <c r="Z375" i="1" s="1"/>
  <c r="H374" i="1"/>
  <c r="S3664" i="1" l="1"/>
  <c r="Z3664" i="1" s="1"/>
  <c r="L321" i="1"/>
  <c r="D322" i="1"/>
  <c r="G322" i="1" s="1"/>
  <c r="F321" i="1"/>
  <c r="C302" i="1"/>
  <c r="U322" i="1"/>
  <c r="W322" i="1" s="1"/>
  <c r="T375" i="1"/>
  <c r="AB375" i="1"/>
  <c r="AA375" i="1"/>
  <c r="J323" i="1"/>
  <c r="K323" i="1" s="1"/>
  <c r="E323" i="1" s="1"/>
  <c r="M323" i="1"/>
  <c r="I324" i="1"/>
  <c r="A376" i="1"/>
  <c r="Q376" i="1" s="1"/>
  <c r="R376" i="1" s="1"/>
  <c r="S376" i="1" s="1"/>
  <c r="Z376" i="1" s="1"/>
  <c r="H375" i="1"/>
  <c r="S3665" i="1" l="1"/>
  <c r="Z3665" i="1" s="1"/>
  <c r="L322" i="1"/>
  <c r="D323" i="1"/>
  <c r="G323" i="1" s="1"/>
  <c r="F322" i="1"/>
  <c r="C303" i="1"/>
  <c r="U323" i="1"/>
  <c r="W323" i="1" s="1"/>
  <c r="AB376" i="1"/>
  <c r="AA376" i="1"/>
  <c r="T376" i="1"/>
  <c r="A377" i="1"/>
  <c r="Q377" i="1" s="1"/>
  <c r="R377" i="1" s="1"/>
  <c r="S377" i="1" s="1"/>
  <c r="Z377" i="1" s="1"/>
  <c r="H376" i="1"/>
  <c r="J324" i="1"/>
  <c r="K324" i="1" s="1"/>
  <c r="E324" i="1" s="1"/>
  <c r="M324" i="1"/>
  <c r="I325" i="1"/>
  <c r="S3666" i="1" l="1"/>
  <c r="Z3666" i="1" s="1"/>
  <c r="L323" i="1"/>
  <c r="D324" i="1"/>
  <c r="G324" i="1" s="1"/>
  <c r="F323" i="1"/>
  <c r="C304" i="1"/>
  <c r="M325" i="1"/>
  <c r="J325" i="1"/>
  <c r="K325" i="1" s="1"/>
  <c r="E325" i="1" s="1"/>
  <c r="I326" i="1"/>
  <c r="T377" i="1"/>
  <c r="AB377" i="1"/>
  <c r="AA377" i="1"/>
  <c r="U324" i="1"/>
  <c r="W324" i="1" s="1"/>
  <c r="A378" i="1"/>
  <c r="Q378" i="1" s="1"/>
  <c r="H377" i="1"/>
  <c r="S3667" i="1" l="1"/>
  <c r="Z3667" i="1" s="1"/>
  <c r="R378" i="1"/>
  <c r="S378" i="1" s="1"/>
  <c r="Z378" i="1" s="1"/>
  <c r="C379" i="1"/>
  <c r="L324" i="1"/>
  <c r="D325" i="1"/>
  <c r="G325" i="1" s="1"/>
  <c r="F324" i="1"/>
  <c r="C305" i="1"/>
  <c r="A379" i="1"/>
  <c r="Q379" i="1" s="1"/>
  <c r="R379" i="1" s="1"/>
  <c r="S379" i="1" s="1"/>
  <c r="Z379" i="1" s="1"/>
  <c r="H378" i="1"/>
  <c r="AB378" i="1"/>
  <c r="AA378" i="1"/>
  <c r="T378" i="1"/>
  <c r="J326" i="1"/>
  <c r="K326" i="1" s="1"/>
  <c r="E326" i="1" s="1"/>
  <c r="M326" i="1"/>
  <c r="I327" i="1"/>
  <c r="U325" i="1"/>
  <c r="W325" i="1" s="1"/>
  <c r="S3668" i="1" l="1"/>
  <c r="Z3668" i="1" s="1"/>
  <c r="L325" i="1"/>
  <c r="D326" i="1"/>
  <c r="G326" i="1" s="1"/>
  <c r="F325" i="1"/>
  <c r="C306" i="1"/>
  <c r="T379" i="1"/>
  <c r="AB379" i="1"/>
  <c r="AA379" i="1"/>
  <c r="U326" i="1"/>
  <c r="W326" i="1" s="1"/>
  <c r="J327" i="1"/>
  <c r="K327" i="1" s="1"/>
  <c r="E327" i="1" s="1"/>
  <c r="M327" i="1"/>
  <c r="I328" i="1"/>
  <c r="A380" i="1"/>
  <c r="Q380" i="1" s="1"/>
  <c r="R380" i="1" s="1"/>
  <c r="S380" i="1" s="1"/>
  <c r="Z380" i="1" s="1"/>
  <c r="H379" i="1"/>
  <c r="S3669" i="1" l="1"/>
  <c r="Z3669" i="1" s="1"/>
  <c r="L326" i="1"/>
  <c r="D327" i="1"/>
  <c r="G327" i="1" s="1"/>
  <c r="F326" i="1"/>
  <c r="C307" i="1"/>
  <c r="U327" i="1"/>
  <c r="W327" i="1" s="1"/>
  <c r="J328" i="1"/>
  <c r="K328" i="1" s="1"/>
  <c r="E328" i="1" s="1"/>
  <c r="M328" i="1"/>
  <c r="I329" i="1"/>
  <c r="AB380" i="1"/>
  <c r="AA380" i="1"/>
  <c r="T380" i="1"/>
  <c r="C380" i="1"/>
  <c r="A381" i="1"/>
  <c r="Q381" i="1" s="1"/>
  <c r="R381" i="1" s="1"/>
  <c r="S381" i="1" s="1"/>
  <c r="Z381" i="1" s="1"/>
  <c r="H380" i="1"/>
  <c r="S3670" i="1" l="1"/>
  <c r="Z3670" i="1" s="1"/>
  <c r="L327" i="1"/>
  <c r="D328" i="1"/>
  <c r="G328" i="1" s="1"/>
  <c r="F327" i="1"/>
  <c r="C308" i="1"/>
  <c r="T381" i="1"/>
  <c r="C381" i="1"/>
  <c r="AB381" i="1"/>
  <c r="AA381" i="1"/>
  <c r="J329" i="1"/>
  <c r="K329" i="1" s="1"/>
  <c r="E329" i="1" s="1"/>
  <c r="M329" i="1"/>
  <c r="I330" i="1"/>
  <c r="U328" i="1"/>
  <c r="W328" i="1" s="1"/>
  <c r="A382" i="1"/>
  <c r="Q382" i="1" s="1"/>
  <c r="R382" i="1" s="1"/>
  <c r="S382" i="1" s="1"/>
  <c r="Z382" i="1" s="1"/>
  <c r="H381" i="1"/>
  <c r="S3671" i="1" l="1"/>
  <c r="Z3671" i="1" s="1"/>
  <c r="L328" i="1"/>
  <c r="D329" i="1"/>
  <c r="G329" i="1" s="1"/>
  <c r="F328" i="1"/>
  <c r="C309" i="1"/>
  <c r="A383" i="1"/>
  <c r="Q383" i="1" s="1"/>
  <c r="R383" i="1" s="1"/>
  <c r="S383" i="1" s="1"/>
  <c r="Z383" i="1" s="1"/>
  <c r="H382" i="1"/>
  <c r="AB382" i="1"/>
  <c r="AA382" i="1"/>
  <c r="T382" i="1"/>
  <c r="C382" i="1"/>
  <c r="J330" i="1"/>
  <c r="K330" i="1" s="1"/>
  <c r="E330" i="1" s="1"/>
  <c r="M330" i="1"/>
  <c r="I331" i="1"/>
  <c r="U329" i="1"/>
  <c r="W329" i="1" s="1"/>
  <c r="S3672" i="1" l="1"/>
  <c r="Z3672" i="1" s="1"/>
  <c r="L329" i="1"/>
  <c r="D330" i="1"/>
  <c r="G330" i="1" s="1"/>
  <c r="F329" i="1"/>
  <c r="C310" i="1"/>
  <c r="A384" i="1"/>
  <c r="Q384" i="1" s="1"/>
  <c r="R384" i="1" s="1"/>
  <c r="S384" i="1" s="1"/>
  <c r="Z384" i="1" s="1"/>
  <c r="H383" i="1"/>
  <c r="U330" i="1"/>
  <c r="W330" i="1" s="1"/>
  <c r="J331" i="1"/>
  <c r="K331" i="1" s="1"/>
  <c r="E331" i="1" s="1"/>
  <c r="M331" i="1"/>
  <c r="I332" i="1"/>
  <c r="T383" i="1"/>
  <c r="C383" i="1"/>
  <c r="AB383" i="1"/>
  <c r="AA383" i="1"/>
  <c r="S3673" i="1" l="1"/>
  <c r="Z3673" i="1" s="1"/>
  <c r="L330" i="1"/>
  <c r="D331" i="1"/>
  <c r="G331" i="1" s="1"/>
  <c r="F330" i="1"/>
  <c r="C311" i="1"/>
  <c r="J332" i="1"/>
  <c r="K332" i="1" s="1"/>
  <c r="E332" i="1" s="1"/>
  <c r="M332" i="1"/>
  <c r="I333" i="1"/>
  <c r="AB384" i="1"/>
  <c r="AA384" i="1"/>
  <c r="T384" i="1"/>
  <c r="C384" i="1"/>
  <c r="U331" i="1"/>
  <c r="W331" i="1" s="1"/>
  <c r="A385" i="1"/>
  <c r="Q385" i="1" s="1"/>
  <c r="R385" i="1" s="1"/>
  <c r="S385" i="1" s="1"/>
  <c r="Z385" i="1" s="1"/>
  <c r="H384" i="1"/>
  <c r="S3674" i="1" l="1"/>
  <c r="Z3674" i="1" s="1"/>
  <c r="L331" i="1"/>
  <c r="D332" i="1"/>
  <c r="G332" i="1" s="1"/>
  <c r="F331" i="1"/>
  <c r="C312" i="1"/>
  <c r="U332" i="1"/>
  <c r="W332" i="1" s="1"/>
  <c r="T385" i="1"/>
  <c r="C385" i="1"/>
  <c r="AB385" i="1"/>
  <c r="AA385" i="1"/>
  <c r="J333" i="1"/>
  <c r="K333" i="1" s="1"/>
  <c r="E333" i="1" s="1"/>
  <c r="M333" i="1"/>
  <c r="I334" i="1"/>
  <c r="A386" i="1"/>
  <c r="Q386" i="1" s="1"/>
  <c r="R386" i="1" s="1"/>
  <c r="S386" i="1" s="1"/>
  <c r="Z386" i="1" s="1"/>
  <c r="H385" i="1"/>
  <c r="S3675" i="1" l="1"/>
  <c r="Z3675" i="1" s="1"/>
  <c r="L332" i="1"/>
  <c r="D333" i="1"/>
  <c r="G333" i="1" s="1"/>
  <c r="F332" i="1"/>
  <c r="C313" i="1"/>
  <c r="A387" i="1"/>
  <c r="Q387" i="1" s="1"/>
  <c r="R387" i="1" s="1"/>
  <c r="S387" i="1" s="1"/>
  <c r="Z387" i="1" s="1"/>
  <c r="H386" i="1"/>
  <c r="U333" i="1"/>
  <c r="W333" i="1" s="1"/>
  <c r="AB386" i="1"/>
  <c r="AA386" i="1"/>
  <c r="T386" i="1"/>
  <c r="C386" i="1"/>
  <c r="J334" i="1"/>
  <c r="K334" i="1" s="1"/>
  <c r="E334" i="1" s="1"/>
  <c r="M334" i="1"/>
  <c r="I335" i="1"/>
  <c r="S3676" i="1" l="1"/>
  <c r="Z3676" i="1" s="1"/>
  <c r="L333" i="1"/>
  <c r="D334" i="1"/>
  <c r="G334" i="1" s="1"/>
  <c r="F333" i="1"/>
  <c r="C314" i="1"/>
  <c r="J335" i="1"/>
  <c r="K335" i="1" s="1"/>
  <c r="E335" i="1" s="1"/>
  <c r="M335" i="1"/>
  <c r="I336" i="1"/>
  <c r="A388" i="1"/>
  <c r="Q388" i="1" s="1"/>
  <c r="R388" i="1" s="1"/>
  <c r="S388" i="1" s="1"/>
  <c r="Z388" i="1" s="1"/>
  <c r="H387" i="1"/>
  <c r="T387" i="1"/>
  <c r="C387" i="1"/>
  <c r="AB387" i="1"/>
  <c r="AA387" i="1"/>
  <c r="U334" i="1"/>
  <c r="W334" i="1" s="1"/>
  <c r="S3677" i="1" l="1"/>
  <c r="Z3677" i="1" s="1"/>
  <c r="L334" i="1"/>
  <c r="D335" i="1"/>
  <c r="L335" i="1" s="1"/>
  <c r="F334" i="1"/>
  <c r="C315" i="1"/>
  <c r="U335" i="1"/>
  <c r="W335" i="1" s="1"/>
  <c r="A389" i="1"/>
  <c r="Q389" i="1" s="1"/>
  <c r="R389" i="1" s="1"/>
  <c r="S389" i="1" s="1"/>
  <c r="Z389" i="1" s="1"/>
  <c r="H388" i="1"/>
  <c r="AB388" i="1"/>
  <c r="AA388" i="1"/>
  <c r="T388" i="1"/>
  <c r="C388" i="1"/>
  <c r="J336" i="1"/>
  <c r="K336" i="1" s="1"/>
  <c r="E336" i="1" s="1"/>
  <c r="M336" i="1"/>
  <c r="I337" i="1"/>
  <c r="S3678" i="1" l="1"/>
  <c r="Z3678" i="1" s="1"/>
  <c r="G335" i="1"/>
  <c r="D336" i="1"/>
  <c r="G336" i="1" s="1"/>
  <c r="F335" i="1"/>
  <c r="C316" i="1"/>
  <c r="T389" i="1"/>
  <c r="C389" i="1"/>
  <c r="AB389" i="1"/>
  <c r="AA389" i="1"/>
  <c r="U336" i="1"/>
  <c r="W336" i="1" s="1"/>
  <c r="J337" i="1"/>
  <c r="K337" i="1" s="1"/>
  <c r="E337" i="1" s="1"/>
  <c r="M337" i="1"/>
  <c r="I338" i="1"/>
  <c r="A390" i="1"/>
  <c r="Q390" i="1" s="1"/>
  <c r="R390" i="1" s="1"/>
  <c r="S390" i="1" s="1"/>
  <c r="Z390" i="1" s="1"/>
  <c r="H389" i="1"/>
  <c r="S3679" i="1" l="1"/>
  <c r="Z3679" i="1" s="1"/>
  <c r="L336" i="1"/>
  <c r="D337" i="1"/>
  <c r="G337" i="1" s="1"/>
  <c r="F336" i="1"/>
  <c r="C317" i="1"/>
  <c r="A391" i="1"/>
  <c r="Q391" i="1" s="1"/>
  <c r="R391" i="1" s="1"/>
  <c r="S391" i="1" s="1"/>
  <c r="Z391" i="1" s="1"/>
  <c r="H390" i="1"/>
  <c r="J338" i="1"/>
  <c r="K338" i="1" s="1"/>
  <c r="E338" i="1" s="1"/>
  <c r="M338" i="1"/>
  <c r="I339" i="1"/>
  <c r="AB390" i="1"/>
  <c r="AA390" i="1"/>
  <c r="T390" i="1"/>
  <c r="C390" i="1"/>
  <c r="U337" i="1"/>
  <c r="W337" i="1" s="1"/>
  <c r="S3680" i="1" l="1"/>
  <c r="Z3680" i="1" s="1"/>
  <c r="L337" i="1"/>
  <c r="D338" i="1"/>
  <c r="G338" i="1" s="1"/>
  <c r="F337" i="1"/>
  <c r="C318" i="1"/>
  <c r="J339" i="1"/>
  <c r="K339" i="1" s="1"/>
  <c r="E339" i="1" s="1"/>
  <c r="M339" i="1"/>
  <c r="I340" i="1"/>
  <c r="A392" i="1"/>
  <c r="Q392" i="1" s="1"/>
  <c r="R392" i="1" s="1"/>
  <c r="S392" i="1" s="1"/>
  <c r="Z392" i="1" s="1"/>
  <c r="H391" i="1"/>
  <c r="U338" i="1"/>
  <c r="W338" i="1" s="1"/>
  <c r="T391" i="1"/>
  <c r="C391" i="1"/>
  <c r="AB391" i="1"/>
  <c r="AA391" i="1"/>
  <c r="S3681" i="1" l="1"/>
  <c r="Z3681" i="1" s="1"/>
  <c r="L338" i="1"/>
  <c r="D339" i="1"/>
  <c r="G339" i="1" s="1"/>
  <c r="F338" i="1"/>
  <c r="C319" i="1"/>
  <c r="U339" i="1"/>
  <c r="W339" i="1" s="1"/>
  <c r="AB392" i="1"/>
  <c r="AA392" i="1"/>
  <c r="T392" i="1"/>
  <c r="C392" i="1"/>
  <c r="J340" i="1"/>
  <c r="K340" i="1" s="1"/>
  <c r="E340" i="1" s="1"/>
  <c r="M340" i="1"/>
  <c r="I341" i="1"/>
  <c r="A393" i="1"/>
  <c r="Q393" i="1" s="1"/>
  <c r="R393" i="1" s="1"/>
  <c r="S393" i="1" s="1"/>
  <c r="Z393" i="1" s="1"/>
  <c r="H392" i="1"/>
  <c r="S3682" i="1" l="1"/>
  <c r="Z3682" i="1" s="1"/>
  <c r="L339" i="1"/>
  <c r="D340" i="1"/>
  <c r="G340" i="1" s="1"/>
  <c r="F339" i="1"/>
  <c r="C320" i="1"/>
  <c r="T393" i="1"/>
  <c r="C393" i="1"/>
  <c r="AB393" i="1"/>
  <c r="AA393" i="1"/>
  <c r="J341" i="1"/>
  <c r="K341" i="1" s="1"/>
  <c r="E341" i="1" s="1"/>
  <c r="M341" i="1"/>
  <c r="I342" i="1"/>
  <c r="A394" i="1"/>
  <c r="Q394" i="1" s="1"/>
  <c r="R394" i="1" s="1"/>
  <c r="S394" i="1" s="1"/>
  <c r="Z394" i="1" s="1"/>
  <c r="H393" i="1"/>
  <c r="U340" i="1"/>
  <c r="W340" i="1" s="1"/>
  <c r="S3683" i="1" l="1"/>
  <c r="Z3683" i="1" s="1"/>
  <c r="L340" i="1"/>
  <c r="D341" i="1"/>
  <c r="G341" i="1" s="1"/>
  <c r="F340" i="1"/>
  <c r="C321" i="1"/>
  <c r="U341" i="1"/>
  <c r="W341" i="1" s="1"/>
  <c r="AB394" i="1"/>
  <c r="AA394" i="1"/>
  <c r="T394" i="1"/>
  <c r="C394" i="1"/>
  <c r="A395" i="1"/>
  <c r="Q395" i="1" s="1"/>
  <c r="R395" i="1" s="1"/>
  <c r="S395" i="1" s="1"/>
  <c r="Z395" i="1" s="1"/>
  <c r="H394" i="1"/>
  <c r="J342" i="1"/>
  <c r="K342" i="1" s="1"/>
  <c r="E342" i="1" s="1"/>
  <c r="M342" i="1"/>
  <c r="I343" i="1"/>
  <c r="S3684" i="1" l="1"/>
  <c r="Z3684" i="1" s="1"/>
  <c r="L341" i="1"/>
  <c r="D342" i="1"/>
  <c r="G342" i="1" s="1"/>
  <c r="F341" i="1"/>
  <c r="C322" i="1"/>
  <c r="A396" i="1"/>
  <c r="Q396" i="1" s="1"/>
  <c r="R396" i="1" s="1"/>
  <c r="S396" i="1" s="1"/>
  <c r="Z396" i="1" s="1"/>
  <c r="H395" i="1"/>
  <c r="J343" i="1"/>
  <c r="K343" i="1" s="1"/>
  <c r="E343" i="1" s="1"/>
  <c r="M343" i="1"/>
  <c r="I344" i="1"/>
  <c r="T395" i="1"/>
  <c r="C395" i="1"/>
  <c r="AB395" i="1"/>
  <c r="AA395" i="1"/>
  <c r="U342" i="1"/>
  <c r="W342" i="1" s="1"/>
  <c r="S3685" i="1" l="1"/>
  <c r="Z3685" i="1" s="1"/>
  <c r="L342" i="1"/>
  <c r="D343" i="1"/>
  <c r="G343" i="1" s="1"/>
  <c r="F342" i="1"/>
  <c r="C323" i="1"/>
  <c r="U343" i="1"/>
  <c r="W343" i="1" s="1"/>
  <c r="AB396" i="1"/>
  <c r="AA396" i="1"/>
  <c r="T396" i="1"/>
  <c r="C396" i="1"/>
  <c r="J344" i="1"/>
  <c r="K344" i="1" s="1"/>
  <c r="E344" i="1" s="1"/>
  <c r="M344" i="1"/>
  <c r="I345" i="1"/>
  <c r="A397" i="1"/>
  <c r="Q397" i="1" s="1"/>
  <c r="R397" i="1" s="1"/>
  <c r="S397" i="1" s="1"/>
  <c r="Z397" i="1" s="1"/>
  <c r="H396" i="1"/>
  <c r="S3686" i="1" l="1"/>
  <c r="Z3686" i="1" s="1"/>
  <c r="L343" i="1"/>
  <c r="D344" i="1"/>
  <c r="G344" i="1" s="1"/>
  <c r="F343" i="1"/>
  <c r="C324" i="1"/>
  <c r="T397" i="1"/>
  <c r="C397" i="1"/>
  <c r="AB397" i="1"/>
  <c r="AA397" i="1"/>
  <c r="A398" i="1"/>
  <c r="Q398" i="1" s="1"/>
  <c r="R398" i="1" s="1"/>
  <c r="S398" i="1" s="1"/>
  <c r="Z398" i="1" s="1"/>
  <c r="H397" i="1"/>
  <c r="J345" i="1"/>
  <c r="K345" i="1" s="1"/>
  <c r="E345" i="1" s="1"/>
  <c r="M345" i="1"/>
  <c r="I346" i="1"/>
  <c r="U344" i="1"/>
  <c r="W344" i="1" s="1"/>
  <c r="S3687" i="1" l="1"/>
  <c r="Z3687" i="1" s="1"/>
  <c r="L344" i="1"/>
  <c r="D345" i="1"/>
  <c r="G345" i="1" s="1"/>
  <c r="F344" i="1"/>
  <c r="C325" i="1"/>
  <c r="J346" i="1"/>
  <c r="K346" i="1" s="1"/>
  <c r="E346" i="1" s="1"/>
  <c r="M346" i="1"/>
  <c r="I347" i="1"/>
  <c r="A399" i="1"/>
  <c r="Q399" i="1" s="1"/>
  <c r="R399" i="1" s="1"/>
  <c r="S399" i="1" s="1"/>
  <c r="Z399" i="1" s="1"/>
  <c r="H398" i="1"/>
  <c r="AB398" i="1"/>
  <c r="AA398" i="1"/>
  <c r="T398" i="1"/>
  <c r="C398" i="1"/>
  <c r="U345" i="1"/>
  <c r="W345" i="1" s="1"/>
  <c r="S3688" i="1" l="1"/>
  <c r="Z3688" i="1" s="1"/>
  <c r="L345" i="1"/>
  <c r="D346" i="1"/>
  <c r="G346" i="1" s="1"/>
  <c r="F345" i="1"/>
  <c r="C326" i="1"/>
  <c r="J347" i="1"/>
  <c r="K347" i="1" s="1"/>
  <c r="E347" i="1" s="1"/>
  <c r="I348" i="1"/>
  <c r="T399" i="1"/>
  <c r="C399" i="1"/>
  <c r="AB399" i="1"/>
  <c r="AA399" i="1"/>
  <c r="A400" i="1"/>
  <c r="Q400" i="1" s="1"/>
  <c r="R400" i="1" s="1"/>
  <c r="S400" i="1" s="1"/>
  <c r="Z400" i="1" s="1"/>
  <c r="H399" i="1"/>
  <c r="U346" i="1"/>
  <c r="W346" i="1" s="1"/>
  <c r="S3689" i="1" l="1"/>
  <c r="Z3689" i="1" s="1"/>
  <c r="L346" i="1"/>
  <c r="M347" i="1" s="1"/>
  <c r="M348" i="1" s="1"/>
  <c r="F346" i="1"/>
  <c r="D347" i="1"/>
  <c r="G347" i="1" s="1"/>
  <c r="C327" i="1"/>
  <c r="U347" i="1"/>
  <c r="W347" i="1" s="1"/>
  <c r="J348" i="1"/>
  <c r="K348" i="1" s="1"/>
  <c r="E348" i="1" s="1"/>
  <c r="I349" i="1"/>
  <c r="A401" i="1"/>
  <c r="Q401" i="1" s="1"/>
  <c r="R401" i="1" s="1"/>
  <c r="S401" i="1" s="1"/>
  <c r="Z401" i="1" s="1"/>
  <c r="H400" i="1"/>
  <c r="AB400" i="1"/>
  <c r="AA400" i="1"/>
  <c r="T400" i="1"/>
  <c r="C400" i="1"/>
  <c r="S3690" i="1" l="1"/>
  <c r="Z3690" i="1" s="1"/>
  <c r="L347" i="1"/>
  <c r="D348" i="1"/>
  <c r="F347" i="1"/>
  <c r="C328" i="1"/>
  <c r="J349" i="1"/>
  <c r="K349" i="1" s="1"/>
  <c r="E349" i="1" s="1"/>
  <c r="M349" i="1"/>
  <c r="I350" i="1"/>
  <c r="A402" i="1"/>
  <c r="Q402" i="1" s="1"/>
  <c r="R402" i="1" s="1"/>
  <c r="S402" i="1" s="1"/>
  <c r="Z402" i="1" s="1"/>
  <c r="H401" i="1"/>
  <c r="U348" i="1"/>
  <c r="W348" i="1" s="1"/>
  <c r="T401" i="1"/>
  <c r="C401" i="1"/>
  <c r="AB401" i="1"/>
  <c r="AA401" i="1"/>
  <c r="S3691" i="1" l="1"/>
  <c r="Z3691" i="1" s="1"/>
  <c r="D349" i="1"/>
  <c r="G349" i="1" s="1"/>
  <c r="F348" i="1"/>
  <c r="L348" i="1"/>
  <c r="G348" i="1"/>
  <c r="C329" i="1"/>
  <c r="U349" i="1"/>
  <c r="W349" i="1" s="1"/>
  <c r="A403" i="1"/>
  <c r="Q403" i="1" s="1"/>
  <c r="R403" i="1" s="1"/>
  <c r="S403" i="1" s="1"/>
  <c r="Z403" i="1" s="1"/>
  <c r="H402" i="1"/>
  <c r="AB402" i="1"/>
  <c r="AA402" i="1"/>
  <c r="T402" i="1"/>
  <c r="C402" i="1"/>
  <c r="J350" i="1"/>
  <c r="K350" i="1" s="1"/>
  <c r="E350" i="1" s="1"/>
  <c r="M350" i="1"/>
  <c r="I351" i="1"/>
  <c r="S3692" i="1" l="1"/>
  <c r="Z3692" i="1" s="1"/>
  <c r="L349" i="1"/>
  <c r="D350" i="1"/>
  <c r="L350" i="1" s="1"/>
  <c r="F349" i="1"/>
  <c r="C330" i="1"/>
  <c r="T403" i="1"/>
  <c r="C403" i="1"/>
  <c r="AB403" i="1"/>
  <c r="AA403" i="1"/>
  <c r="U350" i="1"/>
  <c r="W350" i="1" s="1"/>
  <c r="J351" i="1"/>
  <c r="K351" i="1" s="1"/>
  <c r="E351" i="1" s="1"/>
  <c r="M351" i="1"/>
  <c r="I352" i="1"/>
  <c r="H403" i="1"/>
  <c r="A404" i="1"/>
  <c r="Q404" i="1" s="1"/>
  <c r="R404" i="1" s="1"/>
  <c r="S404" i="1" s="1"/>
  <c r="Z404" i="1" s="1"/>
  <c r="S3693" i="1" l="1"/>
  <c r="Z3693" i="1" s="1"/>
  <c r="D351" i="1"/>
  <c r="G351" i="1" s="1"/>
  <c r="F350" i="1"/>
  <c r="G350" i="1"/>
  <c r="C331" i="1"/>
  <c r="U351" i="1"/>
  <c r="W351" i="1" s="1"/>
  <c r="AB404" i="1"/>
  <c r="AA404" i="1"/>
  <c r="T404" i="1"/>
  <c r="C404" i="1"/>
  <c r="A405" i="1"/>
  <c r="Q405" i="1" s="1"/>
  <c r="R405" i="1" s="1"/>
  <c r="S405" i="1" s="1"/>
  <c r="Z405" i="1" s="1"/>
  <c r="H404" i="1"/>
  <c r="J352" i="1"/>
  <c r="K352" i="1" s="1"/>
  <c r="E352" i="1" s="1"/>
  <c r="M352" i="1"/>
  <c r="I353" i="1"/>
  <c r="S3694" i="1" l="1"/>
  <c r="Z3694" i="1" s="1"/>
  <c r="D352" i="1"/>
  <c r="G352" i="1" s="1"/>
  <c r="F351" i="1"/>
  <c r="L351" i="1"/>
  <c r="C332" i="1"/>
  <c r="U352" i="1"/>
  <c r="W352" i="1" s="1"/>
  <c r="H405" i="1"/>
  <c r="A406" i="1"/>
  <c r="Q406" i="1" s="1"/>
  <c r="R406" i="1" s="1"/>
  <c r="S406" i="1" s="1"/>
  <c r="Z406" i="1" s="1"/>
  <c r="J353" i="1"/>
  <c r="K353" i="1" s="1"/>
  <c r="E353" i="1" s="1"/>
  <c r="M353" i="1"/>
  <c r="I354" i="1"/>
  <c r="AA405" i="1"/>
  <c r="T405" i="1"/>
  <c r="C405" i="1"/>
  <c r="AB405" i="1"/>
  <c r="S3695" i="1" l="1"/>
  <c r="Z3695" i="1" s="1"/>
  <c r="L352" i="1"/>
  <c r="D353" i="1"/>
  <c r="G353" i="1" s="1"/>
  <c r="F352" i="1"/>
  <c r="C333" i="1"/>
  <c r="J354" i="1"/>
  <c r="K354" i="1" s="1"/>
  <c r="E354" i="1" s="1"/>
  <c r="M354" i="1"/>
  <c r="I355" i="1"/>
  <c r="T406" i="1"/>
  <c r="C406" i="1"/>
  <c r="AB406" i="1"/>
  <c r="AA406" i="1"/>
  <c r="A407" i="1"/>
  <c r="Q407" i="1" s="1"/>
  <c r="R407" i="1" s="1"/>
  <c r="S407" i="1" s="1"/>
  <c r="Z407" i="1" s="1"/>
  <c r="H406" i="1"/>
  <c r="U353" i="1"/>
  <c r="W353" i="1" s="1"/>
  <c r="S3696" i="1" l="1"/>
  <c r="Z3696" i="1" s="1"/>
  <c r="L353" i="1"/>
  <c r="D354" i="1"/>
  <c r="G354" i="1" s="1"/>
  <c r="F353" i="1"/>
  <c r="C334" i="1"/>
  <c r="U354" i="1"/>
  <c r="W354" i="1" s="1"/>
  <c r="AB407" i="1"/>
  <c r="AA407" i="1"/>
  <c r="T407" i="1"/>
  <c r="C407" i="1"/>
  <c r="A408" i="1"/>
  <c r="Q408" i="1" s="1"/>
  <c r="R408" i="1" s="1"/>
  <c r="S408" i="1" s="1"/>
  <c r="Z408" i="1" s="1"/>
  <c r="H407" i="1"/>
  <c r="J355" i="1"/>
  <c r="K355" i="1" s="1"/>
  <c r="E355" i="1" s="1"/>
  <c r="M355" i="1"/>
  <c r="I356" i="1"/>
  <c r="S3697" i="1" l="1"/>
  <c r="Z3697" i="1" s="1"/>
  <c r="L354" i="1"/>
  <c r="D355" i="1"/>
  <c r="G355" i="1" s="1"/>
  <c r="F354" i="1"/>
  <c r="C335" i="1"/>
  <c r="J356" i="1"/>
  <c r="K356" i="1" s="1"/>
  <c r="E356" i="1" s="1"/>
  <c r="M356" i="1"/>
  <c r="I357" i="1"/>
  <c r="T408" i="1"/>
  <c r="C408" i="1"/>
  <c r="AB408" i="1"/>
  <c r="AA408" i="1"/>
  <c r="U355" i="1"/>
  <c r="W355" i="1" s="1"/>
  <c r="H408" i="1"/>
  <c r="A409" i="1"/>
  <c r="Q409" i="1" s="1"/>
  <c r="R409" i="1" s="1"/>
  <c r="S409" i="1" s="1"/>
  <c r="Z409" i="1" s="1"/>
  <c r="S3698" i="1" l="1"/>
  <c r="Z3698" i="1" s="1"/>
  <c r="L355" i="1"/>
  <c r="D356" i="1"/>
  <c r="G356" i="1" s="1"/>
  <c r="F355" i="1"/>
  <c r="C336" i="1"/>
  <c r="AB409" i="1"/>
  <c r="AA409" i="1"/>
  <c r="T409" i="1"/>
  <c r="C409" i="1"/>
  <c r="A410" i="1"/>
  <c r="Q410" i="1" s="1"/>
  <c r="R410" i="1" s="1"/>
  <c r="S410" i="1" s="1"/>
  <c r="Z410" i="1" s="1"/>
  <c r="H409" i="1"/>
  <c r="J357" i="1"/>
  <c r="K357" i="1" s="1"/>
  <c r="E357" i="1" s="1"/>
  <c r="M357" i="1"/>
  <c r="I358" i="1"/>
  <c r="U356" i="1"/>
  <c r="W356" i="1" s="1"/>
  <c r="S3699" i="1" l="1"/>
  <c r="Z3699" i="1" s="1"/>
  <c r="L356" i="1"/>
  <c r="D357" i="1"/>
  <c r="G357" i="1" s="1"/>
  <c r="F356" i="1"/>
  <c r="C337" i="1"/>
  <c r="A411" i="1"/>
  <c r="Q411" i="1" s="1"/>
  <c r="R411" i="1" s="1"/>
  <c r="S411" i="1" s="1"/>
  <c r="Z411" i="1" s="1"/>
  <c r="H410" i="1"/>
  <c r="U357" i="1"/>
  <c r="W357" i="1" s="1"/>
  <c r="J358" i="1"/>
  <c r="K358" i="1" s="1"/>
  <c r="E358" i="1" s="1"/>
  <c r="M358" i="1"/>
  <c r="I359" i="1"/>
  <c r="AB410" i="1"/>
  <c r="AA410" i="1"/>
  <c r="T410" i="1"/>
  <c r="C410" i="1"/>
  <c r="S3700" i="1" l="1"/>
  <c r="Z3700" i="1" s="1"/>
  <c r="L357" i="1"/>
  <c r="D358" i="1"/>
  <c r="G358" i="1" s="1"/>
  <c r="F357" i="1"/>
  <c r="C338" i="1"/>
  <c r="J359" i="1"/>
  <c r="K359" i="1" s="1"/>
  <c r="E359" i="1" s="1"/>
  <c r="M359" i="1"/>
  <c r="I360" i="1"/>
  <c r="A412" i="1"/>
  <c r="Q412" i="1" s="1"/>
  <c r="R412" i="1" s="1"/>
  <c r="S412" i="1" s="1"/>
  <c r="Z412" i="1" s="1"/>
  <c r="H411" i="1"/>
  <c r="U358" i="1"/>
  <c r="W358" i="1" s="1"/>
  <c r="T411" i="1"/>
  <c r="C411" i="1"/>
  <c r="AB411" i="1"/>
  <c r="AA411" i="1"/>
  <c r="S3701" i="1" l="1"/>
  <c r="Z3701" i="1" s="1"/>
  <c r="L358" i="1"/>
  <c r="D359" i="1"/>
  <c r="G359" i="1" s="1"/>
  <c r="F358" i="1"/>
  <c r="C339" i="1"/>
  <c r="A413" i="1"/>
  <c r="Q413" i="1" s="1"/>
  <c r="R413" i="1" s="1"/>
  <c r="S413" i="1" s="1"/>
  <c r="Z413" i="1" s="1"/>
  <c r="H412" i="1"/>
  <c r="AB412" i="1"/>
  <c r="AA412" i="1"/>
  <c r="T412" i="1"/>
  <c r="C412" i="1"/>
  <c r="J360" i="1"/>
  <c r="K360" i="1" s="1"/>
  <c r="E360" i="1" s="1"/>
  <c r="M360" i="1"/>
  <c r="I361" i="1"/>
  <c r="U359" i="1"/>
  <c r="W359" i="1" s="1"/>
  <c r="S3702" i="1" l="1"/>
  <c r="Z3702" i="1" s="1"/>
  <c r="L359" i="1"/>
  <c r="D360" i="1"/>
  <c r="G360" i="1" s="1"/>
  <c r="F359" i="1"/>
  <c r="C340" i="1"/>
  <c r="U360" i="1"/>
  <c r="W360" i="1" s="1"/>
  <c r="T413" i="1"/>
  <c r="C413" i="1"/>
  <c r="AB413" i="1"/>
  <c r="AA413" i="1"/>
  <c r="A414" i="1"/>
  <c r="Q414" i="1" s="1"/>
  <c r="R414" i="1" s="1"/>
  <c r="S414" i="1" s="1"/>
  <c r="Z414" i="1" s="1"/>
  <c r="H413" i="1"/>
  <c r="J361" i="1"/>
  <c r="K361" i="1" s="1"/>
  <c r="E361" i="1" s="1"/>
  <c r="M361" i="1"/>
  <c r="I362" i="1"/>
  <c r="S3703" i="1" l="1"/>
  <c r="Z3703" i="1" s="1"/>
  <c r="L360" i="1"/>
  <c r="D361" i="1"/>
  <c r="G361" i="1" s="1"/>
  <c r="F360" i="1"/>
  <c r="C341" i="1"/>
  <c r="A415" i="1"/>
  <c r="Q415" i="1" s="1"/>
  <c r="R415" i="1" s="1"/>
  <c r="S415" i="1" s="1"/>
  <c r="Z415" i="1" s="1"/>
  <c r="H414" i="1"/>
  <c r="AB414" i="1"/>
  <c r="AA414" i="1"/>
  <c r="T414" i="1"/>
  <c r="C414" i="1"/>
  <c r="U361" i="1"/>
  <c r="W361" i="1" s="1"/>
  <c r="J362" i="1"/>
  <c r="K362" i="1" s="1"/>
  <c r="E362" i="1" s="1"/>
  <c r="M362" i="1"/>
  <c r="I363" i="1"/>
  <c r="S3704" i="1" l="1"/>
  <c r="Z3704" i="1" s="1"/>
  <c r="L361" i="1"/>
  <c r="D362" i="1"/>
  <c r="G362" i="1" s="1"/>
  <c r="F361" i="1"/>
  <c r="C342" i="1"/>
  <c r="A416" i="1"/>
  <c r="Q416" i="1" s="1"/>
  <c r="R416" i="1" s="1"/>
  <c r="S416" i="1" s="1"/>
  <c r="Z416" i="1" s="1"/>
  <c r="H415" i="1"/>
  <c r="U362" i="1"/>
  <c r="W362" i="1" s="1"/>
  <c r="J363" i="1"/>
  <c r="K363" i="1" s="1"/>
  <c r="E363" i="1" s="1"/>
  <c r="M363" i="1"/>
  <c r="I364" i="1"/>
  <c r="T415" i="1"/>
  <c r="C415" i="1"/>
  <c r="AB415" i="1"/>
  <c r="AA415" i="1"/>
  <c r="S3705" i="1" l="1"/>
  <c r="Z3705" i="1" s="1"/>
  <c r="L362" i="1"/>
  <c r="D363" i="1"/>
  <c r="G363" i="1" s="1"/>
  <c r="F362" i="1"/>
  <c r="C343" i="1"/>
  <c r="J364" i="1"/>
  <c r="K364" i="1" s="1"/>
  <c r="E364" i="1" s="1"/>
  <c r="M364" i="1"/>
  <c r="I365" i="1"/>
  <c r="AB416" i="1"/>
  <c r="AA416" i="1"/>
  <c r="T416" i="1"/>
  <c r="C416" i="1"/>
  <c r="U363" i="1"/>
  <c r="W363" i="1" s="1"/>
  <c r="A417" i="1"/>
  <c r="Q417" i="1" s="1"/>
  <c r="R417" i="1" s="1"/>
  <c r="S417" i="1" s="1"/>
  <c r="Z417" i="1" s="1"/>
  <c r="H416" i="1"/>
  <c r="S3706" i="1" l="1"/>
  <c r="Z3706" i="1" s="1"/>
  <c r="L363" i="1"/>
  <c r="D364" i="1"/>
  <c r="G364" i="1" s="1"/>
  <c r="F363" i="1"/>
  <c r="C344" i="1"/>
  <c r="T417" i="1"/>
  <c r="C417" i="1"/>
  <c r="AB417" i="1"/>
  <c r="AA417" i="1"/>
  <c r="U364" i="1"/>
  <c r="W364" i="1" s="1"/>
  <c r="H417" i="1"/>
  <c r="A418" i="1"/>
  <c r="Q418" i="1" s="1"/>
  <c r="R418" i="1" s="1"/>
  <c r="S418" i="1" s="1"/>
  <c r="Z418" i="1" s="1"/>
  <c r="M365" i="1"/>
  <c r="J365" i="1"/>
  <c r="K365" i="1" s="1"/>
  <c r="E365" i="1" s="1"/>
  <c r="I366" i="1"/>
  <c r="S3707" i="1" l="1"/>
  <c r="Z3707" i="1" s="1"/>
  <c r="L364" i="1"/>
  <c r="D365" i="1"/>
  <c r="G365" i="1" s="1"/>
  <c r="F364" i="1"/>
  <c r="C345" i="1"/>
  <c r="J366" i="1"/>
  <c r="K366" i="1" s="1"/>
  <c r="E366" i="1" s="1"/>
  <c r="M366" i="1"/>
  <c r="I367" i="1"/>
  <c r="A419" i="1"/>
  <c r="Q419" i="1" s="1"/>
  <c r="R419" i="1" s="1"/>
  <c r="S419" i="1" s="1"/>
  <c r="Z419" i="1" s="1"/>
  <c r="H418" i="1"/>
  <c r="U365" i="1"/>
  <c r="W365" i="1" s="1"/>
  <c r="AA418" i="1"/>
  <c r="T418" i="1"/>
  <c r="C418" i="1"/>
  <c r="AB418" i="1"/>
  <c r="S3708" i="1" l="1"/>
  <c r="Z3708" i="1" s="1"/>
  <c r="L365" i="1"/>
  <c r="D366" i="1"/>
  <c r="G366" i="1" s="1"/>
  <c r="F365" i="1"/>
  <c r="C346" i="1"/>
  <c r="J367" i="1"/>
  <c r="K367" i="1" s="1"/>
  <c r="E367" i="1" s="1"/>
  <c r="M367" i="1"/>
  <c r="I368" i="1"/>
  <c r="U366" i="1"/>
  <c r="W366" i="1" s="1"/>
  <c r="AB419" i="1"/>
  <c r="AA419" i="1"/>
  <c r="T419" i="1"/>
  <c r="C419" i="1"/>
  <c r="A420" i="1"/>
  <c r="Q420" i="1" s="1"/>
  <c r="R420" i="1" s="1"/>
  <c r="S420" i="1" s="1"/>
  <c r="Z420" i="1" s="1"/>
  <c r="H419" i="1"/>
  <c r="S3709" i="1" l="1"/>
  <c r="Z3709" i="1" s="1"/>
  <c r="L366" i="1"/>
  <c r="D367" i="1"/>
  <c r="G367" i="1" s="1"/>
  <c r="F366" i="1"/>
  <c r="C347" i="1"/>
  <c r="J368" i="1"/>
  <c r="K368" i="1" s="1"/>
  <c r="E368" i="1" s="1"/>
  <c r="M368" i="1"/>
  <c r="I369" i="1"/>
  <c r="U367" i="1"/>
  <c r="W367" i="1" s="1"/>
  <c r="AB420" i="1"/>
  <c r="AA420" i="1"/>
  <c r="T420" i="1"/>
  <c r="C420" i="1"/>
  <c r="A421" i="1"/>
  <c r="Q421" i="1" s="1"/>
  <c r="R421" i="1" s="1"/>
  <c r="S421" i="1" s="1"/>
  <c r="Z421" i="1" s="1"/>
  <c r="H420" i="1"/>
  <c r="S3710" i="1" l="1"/>
  <c r="Z3710" i="1" s="1"/>
  <c r="L367" i="1"/>
  <c r="D368" i="1"/>
  <c r="G368" i="1" s="1"/>
  <c r="F367" i="1"/>
  <c r="C348" i="1"/>
  <c r="H421" i="1"/>
  <c r="A422" i="1"/>
  <c r="Q422" i="1" s="1"/>
  <c r="R422" i="1" s="1"/>
  <c r="S422" i="1" s="1"/>
  <c r="Z422" i="1" s="1"/>
  <c r="J369" i="1"/>
  <c r="K369" i="1" s="1"/>
  <c r="E369" i="1" s="1"/>
  <c r="M369" i="1"/>
  <c r="I370" i="1"/>
  <c r="U368" i="1"/>
  <c r="W368" i="1" s="1"/>
  <c r="T421" i="1"/>
  <c r="C421" i="1"/>
  <c r="AB421" i="1"/>
  <c r="AA421" i="1"/>
  <c r="S3711" i="1" l="1"/>
  <c r="Z3711" i="1" s="1"/>
  <c r="L368" i="1"/>
  <c r="D369" i="1"/>
  <c r="G369" i="1" s="1"/>
  <c r="F368" i="1"/>
  <c r="C349" i="1"/>
  <c r="A423" i="1"/>
  <c r="Q423" i="1" s="1"/>
  <c r="R423" i="1" s="1"/>
  <c r="S423" i="1" s="1"/>
  <c r="Z423" i="1" s="1"/>
  <c r="H422" i="1"/>
  <c r="J370" i="1"/>
  <c r="K370" i="1" s="1"/>
  <c r="E370" i="1" s="1"/>
  <c r="M370" i="1"/>
  <c r="I371" i="1"/>
  <c r="U369" i="1"/>
  <c r="W369" i="1" s="1"/>
  <c r="AA422" i="1"/>
  <c r="T422" i="1"/>
  <c r="C422" i="1"/>
  <c r="AB422" i="1"/>
  <c r="S3712" i="1" l="1"/>
  <c r="Z3712" i="1" s="1"/>
  <c r="L369" i="1"/>
  <c r="D370" i="1"/>
  <c r="G370" i="1" s="1"/>
  <c r="F369" i="1"/>
  <c r="C350" i="1"/>
  <c r="U370" i="1"/>
  <c r="W370" i="1" s="1"/>
  <c r="AB423" i="1"/>
  <c r="AA423" i="1"/>
  <c r="T423" i="1"/>
  <c r="C423" i="1"/>
  <c r="A424" i="1"/>
  <c r="Q424" i="1" s="1"/>
  <c r="R424" i="1" s="1"/>
  <c r="S424" i="1" s="1"/>
  <c r="Z424" i="1" s="1"/>
  <c r="H423" i="1"/>
  <c r="J371" i="1"/>
  <c r="K371" i="1" s="1"/>
  <c r="E371" i="1" s="1"/>
  <c r="M371" i="1"/>
  <c r="I372" i="1"/>
  <c r="S3713" i="1" l="1"/>
  <c r="Z3713" i="1" s="1"/>
  <c r="L370" i="1"/>
  <c r="D371" i="1"/>
  <c r="G371" i="1" s="1"/>
  <c r="F370" i="1"/>
  <c r="C351" i="1"/>
  <c r="AB424" i="1"/>
  <c r="AA424" i="1"/>
  <c r="T424" i="1"/>
  <c r="C424" i="1"/>
  <c r="A425" i="1"/>
  <c r="Q425" i="1" s="1"/>
  <c r="R425" i="1" s="1"/>
  <c r="S425" i="1" s="1"/>
  <c r="Z425" i="1" s="1"/>
  <c r="H424" i="1"/>
  <c r="J372" i="1"/>
  <c r="K372" i="1" s="1"/>
  <c r="E372" i="1" s="1"/>
  <c r="M372" i="1"/>
  <c r="I373" i="1"/>
  <c r="U371" i="1"/>
  <c r="W371" i="1" s="1"/>
  <c r="S3714" i="1" l="1"/>
  <c r="Z3714" i="1" s="1"/>
  <c r="L371" i="1"/>
  <c r="D372" i="1"/>
  <c r="G372" i="1" s="1"/>
  <c r="F371" i="1"/>
  <c r="C352" i="1"/>
  <c r="U372" i="1"/>
  <c r="W372" i="1" s="1"/>
  <c r="J373" i="1"/>
  <c r="K373" i="1" s="1"/>
  <c r="E373" i="1" s="1"/>
  <c r="M373" i="1"/>
  <c r="I374" i="1"/>
  <c r="T425" i="1"/>
  <c r="C425" i="1"/>
  <c r="AB425" i="1"/>
  <c r="AA425" i="1"/>
  <c r="H425" i="1"/>
  <c r="A426" i="1"/>
  <c r="Q426" i="1" s="1"/>
  <c r="R426" i="1" s="1"/>
  <c r="S426" i="1" s="1"/>
  <c r="Z426" i="1" s="1"/>
  <c r="S3715" i="1" l="1"/>
  <c r="Z3715" i="1" s="1"/>
  <c r="L372" i="1"/>
  <c r="D373" i="1"/>
  <c r="G373" i="1" s="1"/>
  <c r="F372" i="1"/>
  <c r="C353" i="1"/>
  <c r="U373" i="1"/>
  <c r="W373" i="1" s="1"/>
  <c r="AA426" i="1"/>
  <c r="T426" i="1"/>
  <c r="C426" i="1"/>
  <c r="AB426" i="1"/>
  <c r="A427" i="1"/>
  <c r="Q427" i="1" s="1"/>
  <c r="R427" i="1" s="1"/>
  <c r="S427" i="1" s="1"/>
  <c r="Z427" i="1" s="1"/>
  <c r="H426" i="1"/>
  <c r="J374" i="1"/>
  <c r="K374" i="1" s="1"/>
  <c r="E374" i="1" s="1"/>
  <c r="M374" i="1"/>
  <c r="I375" i="1"/>
  <c r="S3716" i="1" l="1"/>
  <c r="Z3716" i="1" s="1"/>
  <c r="L373" i="1"/>
  <c r="D374" i="1"/>
  <c r="G374" i="1" s="1"/>
  <c r="F373" i="1"/>
  <c r="C354" i="1"/>
  <c r="J375" i="1"/>
  <c r="K375" i="1" s="1"/>
  <c r="E375" i="1" s="1"/>
  <c r="M375" i="1"/>
  <c r="I376" i="1"/>
  <c r="AB427" i="1"/>
  <c r="AA427" i="1"/>
  <c r="T427" i="1"/>
  <c r="C427" i="1"/>
  <c r="U374" i="1"/>
  <c r="W374" i="1" s="1"/>
  <c r="A428" i="1"/>
  <c r="Q428" i="1" s="1"/>
  <c r="R428" i="1" s="1"/>
  <c r="S428" i="1" s="1"/>
  <c r="Z428" i="1" s="1"/>
  <c r="H427" i="1"/>
  <c r="S3717" i="1" l="1"/>
  <c r="Z3717" i="1" s="1"/>
  <c r="L374" i="1"/>
  <c r="D375" i="1"/>
  <c r="G375" i="1" s="1"/>
  <c r="F374" i="1"/>
  <c r="C355" i="1"/>
  <c r="A429" i="1"/>
  <c r="Q429" i="1" s="1"/>
  <c r="R429" i="1" s="1"/>
  <c r="S429" i="1" s="1"/>
  <c r="Z429" i="1" s="1"/>
  <c r="H428" i="1"/>
  <c r="U375" i="1"/>
  <c r="W375" i="1" s="1"/>
  <c r="AB428" i="1"/>
  <c r="AA428" i="1"/>
  <c r="T428" i="1"/>
  <c r="C428" i="1"/>
  <c r="J376" i="1"/>
  <c r="K376" i="1" s="1"/>
  <c r="E376" i="1" s="1"/>
  <c r="M376" i="1"/>
  <c r="I377" i="1"/>
  <c r="S3718" i="1" l="1"/>
  <c r="Z3718" i="1" s="1"/>
  <c r="L375" i="1"/>
  <c r="D376" i="1"/>
  <c r="G376" i="1" s="1"/>
  <c r="F375" i="1"/>
  <c r="C356" i="1"/>
  <c r="U376" i="1"/>
  <c r="W376" i="1" s="1"/>
  <c r="T429" i="1"/>
  <c r="C429" i="1"/>
  <c r="AB429" i="1"/>
  <c r="AA429" i="1"/>
  <c r="J377" i="1"/>
  <c r="K377" i="1" s="1"/>
  <c r="E377" i="1" s="1"/>
  <c r="M377" i="1"/>
  <c r="I378" i="1"/>
  <c r="H429" i="1"/>
  <c r="A430" i="1"/>
  <c r="Q430" i="1" s="1"/>
  <c r="R430" i="1" s="1"/>
  <c r="S430" i="1" s="1"/>
  <c r="Z430" i="1" s="1"/>
  <c r="S3719" i="1" l="1"/>
  <c r="Z3719" i="1" s="1"/>
  <c r="L376" i="1"/>
  <c r="D377" i="1"/>
  <c r="G377" i="1" s="1"/>
  <c r="F376" i="1"/>
  <c r="C357" i="1"/>
  <c r="U377" i="1"/>
  <c r="W377" i="1" s="1"/>
  <c r="AA430" i="1"/>
  <c r="T430" i="1"/>
  <c r="C430" i="1"/>
  <c r="AB430" i="1"/>
  <c r="J378" i="1"/>
  <c r="K378" i="1" s="1"/>
  <c r="E378" i="1" s="1"/>
  <c r="M378" i="1"/>
  <c r="I379" i="1"/>
  <c r="A431" i="1"/>
  <c r="Q431" i="1" s="1"/>
  <c r="R431" i="1" s="1"/>
  <c r="S431" i="1" s="1"/>
  <c r="Z431" i="1" s="1"/>
  <c r="H430" i="1"/>
  <c r="S3720" i="1" l="1"/>
  <c r="Z3720" i="1" s="1"/>
  <c r="D378" i="1"/>
  <c r="G378" i="1" s="1"/>
  <c r="L377" i="1"/>
  <c r="F377" i="1"/>
  <c r="C358" i="1"/>
  <c r="AB431" i="1"/>
  <c r="AA431" i="1"/>
  <c r="T431" i="1"/>
  <c r="C431" i="1"/>
  <c r="U378" i="1"/>
  <c r="W378" i="1" s="1"/>
  <c r="A432" i="1"/>
  <c r="Q432" i="1" s="1"/>
  <c r="R432" i="1" s="1"/>
  <c r="S432" i="1" s="1"/>
  <c r="Z432" i="1" s="1"/>
  <c r="H431" i="1"/>
  <c r="J379" i="1"/>
  <c r="K379" i="1" s="1"/>
  <c r="E379" i="1" s="1"/>
  <c r="I380" i="1"/>
  <c r="S3721" i="1" l="1"/>
  <c r="Z3721" i="1" s="1"/>
  <c r="L378" i="1"/>
  <c r="M379" i="1" s="1"/>
  <c r="F378" i="1"/>
  <c r="D379" i="1"/>
  <c r="G379" i="1" s="1"/>
  <c r="C359" i="1"/>
  <c r="AB432" i="1"/>
  <c r="AA432" i="1"/>
  <c r="T432" i="1"/>
  <c r="C432" i="1"/>
  <c r="U379" i="1"/>
  <c r="W379" i="1" s="1"/>
  <c r="A433" i="1"/>
  <c r="Q433" i="1" s="1"/>
  <c r="R433" i="1" s="1"/>
  <c r="S433" i="1" s="1"/>
  <c r="Z433" i="1" s="1"/>
  <c r="H432" i="1"/>
  <c r="J380" i="1"/>
  <c r="K380" i="1" s="1"/>
  <c r="E380" i="1" s="1"/>
  <c r="I381" i="1"/>
  <c r="S3722" i="1" l="1"/>
  <c r="Z3722" i="1" s="1"/>
  <c r="L379" i="1"/>
  <c r="D380" i="1"/>
  <c r="L380" i="1" s="1"/>
  <c r="F379" i="1"/>
  <c r="M380" i="1"/>
  <c r="M381" i="1" s="1"/>
  <c r="C360" i="1"/>
  <c r="J381" i="1"/>
  <c r="K381" i="1" s="1"/>
  <c r="E381" i="1" s="1"/>
  <c r="I382" i="1"/>
  <c r="T433" i="1"/>
  <c r="C433" i="1"/>
  <c r="AB433" i="1"/>
  <c r="AA433" i="1"/>
  <c r="U380" i="1"/>
  <c r="W380" i="1" s="1"/>
  <c r="H433" i="1"/>
  <c r="A434" i="1"/>
  <c r="Q434" i="1" s="1"/>
  <c r="R434" i="1" s="1"/>
  <c r="S434" i="1" s="1"/>
  <c r="Z434" i="1" s="1"/>
  <c r="S3723" i="1" l="1"/>
  <c r="Z3723" i="1" s="1"/>
  <c r="D381" i="1"/>
  <c r="G381" i="1" s="1"/>
  <c r="F380" i="1"/>
  <c r="G380" i="1"/>
  <c r="C361" i="1"/>
  <c r="U381" i="1"/>
  <c r="W381" i="1" s="1"/>
  <c r="A435" i="1"/>
  <c r="Q435" i="1" s="1"/>
  <c r="R435" i="1" s="1"/>
  <c r="S435" i="1" s="1"/>
  <c r="Z435" i="1" s="1"/>
  <c r="H434" i="1"/>
  <c r="AA434" i="1"/>
  <c r="T434" i="1"/>
  <c r="C434" i="1"/>
  <c r="AB434" i="1"/>
  <c r="J382" i="1"/>
  <c r="K382" i="1" s="1"/>
  <c r="E382" i="1" s="1"/>
  <c r="M382" i="1"/>
  <c r="I383" i="1"/>
  <c r="S3724" i="1" l="1"/>
  <c r="Z3724" i="1" s="1"/>
  <c r="L381" i="1"/>
  <c r="D382" i="1"/>
  <c r="L382" i="1" s="1"/>
  <c r="F381" i="1"/>
  <c r="C362" i="1"/>
  <c r="AB435" i="1"/>
  <c r="AA435" i="1"/>
  <c r="T435" i="1"/>
  <c r="C435" i="1"/>
  <c r="U382" i="1"/>
  <c r="W382" i="1" s="1"/>
  <c r="J383" i="1"/>
  <c r="K383" i="1" s="1"/>
  <c r="E383" i="1" s="1"/>
  <c r="M383" i="1"/>
  <c r="I384" i="1"/>
  <c r="A436" i="1"/>
  <c r="Q436" i="1" s="1"/>
  <c r="R436" i="1" s="1"/>
  <c r="S436" i="1" s="1"/>
  <c r="Z436" i="1" s="1"/>
  <c r="H435" i="1"/>
  <c r="S3725" i="1" l="1"/>
  <c r="Z3725" i="1" s="1"/>
  <c r="D383" i="1"/>
  <c r="G383" i="1" s="1"/>
  <c r="F382" i="1"/>
  <c r="G382" i="1"/>
  <c r="C363" i="1"/>
  <c r="U383" i="1"/>
  <c r="W383" i="1" s="1"/>
  <c r="A437" i="1"/>
  <c r="Q437" i="1" s="1"/>
  <c r="R437" i="1" s="1"/>
  <c r="S437" i="1" s="1"/>
  <c r="Z437" i="1" s="1"/>
  <c r="H436" i="1"/>
  <c r="J384" i="1"/>
  <c r="K384" i="1" s="1"/>
  <c r="E384" i="1" s="1"/>
  <c r="M384" i="1"/>
  <c r="I385" i="1"/>
  <c r="AB436" i="1"/>
  <c r="AA436" i="1"/>
  <c r="T436" i="1"/>
  <c r="C436" i="1"/>
  <c r="S3726" i="1" l="1"/>
  <c r="Z3726" i="1" s="1"/>
  <c r="D384" i="1"/>
  <c r="G384" i="1" s="1"/>
  <c r="F383" i="1"/>
  <c r="L383" i="1"/>
  <c r="C364" i="1"/>
  <c r="T437" i="1"/>
  <c r="C437" i="1"/>
  <c r="AB437" i="1"/>
  <c r="AA437" i="1"/>
  <c r="J385" i="1"/>
  <c r="K385" i="1" s="1"/>
  <c r="E385" i="1" s="1"/>
  <c r="M385" i="1"/>
  <c r="I386" i="1"/>
  <c r="H437" i="1"/>
  <c r="A438" i="1"/>
  <c r="Q438" i="1" s="1"/>
  <c r="R438" i="1" s="1"/>
  <c r="S438" i="1" s="1"/>
  <c r="Z438" i="1" s="1"/>
  <c r="U384" i="1"/>
  <c r="W384" i="1" s="1"/>
  <c r="S3727" i="1" l="1"/>
  <c r="Z3727" i="1" s="1"/>
  <c r="L384" i="1"/>
  <c r="D385" i="1"/>
  <c r="G385" i="1" s="1"/>
  <c r="F384" i="1"/>
  <c r="C365" i="1"/>
  <c r="J386" i="1"/>
  <c r="K386" i="1" s="1"/>
  <c r="E386" i="1" s="1"/>
  <c r="M386" i="1"/>
  <c r="I387" i="1"/>
  <c r="AA438" i="1"/>
  <c r="T438" i="1"/>
  <c r="C438" i="1"/>
  <c r="AB438" i="1"/>
  <c r="U385" i="1"/>
  <c r="W385" i="1" s="1"/>
  <c r="A439" i="1"/>
  <c r="Q439" i="1" s="1"/>
  <c r="R439" i="1" s="1"/>
  <c r="S439" i="1" s="1"/>
  <c r="Z439" i="1" s="1"/>
  <c r="H438" i="1"/>
  <c r="S3728" i="1" l="1"/>
  <c r="Z3728" i="1" s="1"/>
  <c r="L385" i="1"/>
  <c r="D386" i="1"/>
  <c r="G386" i="1" s="1"/>
  <c r="F385" i="1"/>
  <c r="C366" i="1"/>
  <c r="A440" i="1"/>
  <c r="Q440" i="1" s="1"/>
  <c r="R440" i="1" s="1"/>
  <c r="S440" i="1" s="1"/>
  <c r="Z440" i="1" s="1"/>
  <c r="H439" i="1"/>
  <c r="J387" i="1"/>
  <c r="K387" i="1" s="1"/>
  <c r="E387" i="1" s="1"/>
  <c r="M387" i="1"/>
  <c r="I388" i="1"/>
  <c r="U386" i="1"/>
  <c r="W386" i="1" s="1"/>
  <c r="AB439" i="1"/>
  <c r="AA439" i="1"/>
  <c r="T439" i="1"/>
  <c r="C439" i="1"/>
  <c r="S3729" i="1" l="1"/>
  <c r="Z3729" i="1" s="1"/>
  <c r="L386" i="1"/>
  <c r="D387" i="1"/>
  <c r="G387" i="1" s="1"/>
  <c r="F386" i="1"/>
  <c r="C367" i="1"/>
  <c r="U387" i="1"/>
  <c r="W387" i="1" s="1"/>
  <c r="J388" i="1"/>
  <c r="K388" i="1" s="1"/>
  <c r="E388" i="1" s="1"/>
  <c r="M388" i="1"/>
  <c r="I389" i="1"/>
  <c r="AB440" i="1"/>
  <c r="AA440" i="1"/>
  <c r="T440" i="1"/>
  <c r="C440" i="1"/>
  <c r="A441" i="1"/>
  <c r="Q441" i="1" s="1"/>
  <c r="R441" i="1" s="1"/>
  <c r="S441" i="1" s="1"/>
  <c r="Z441" i="1" s="1"/>
  <c r="H440" i="1"/>
  <c r="S3730" i="1" l="1"/>
  <c r="Z3730" i="1" s="1"/>
  <c r="L387" i="1"/>
  <c r="D388" i="1"/>
  <c r="G388" i="1" s="1"/>
  <c r="F387" i="1"/>
  <c r="C368" i="1"/>
  <c r="H441" i="1"/>
  <c r="A442" i="1"/>
  <c r="Q442" i="1" s="1"/>
  <c r="R442" i="1" s="1"/>
  <c r="S442" i="1" s="1"/>
  <c r="Z442" i="1" s="1"/>
  <c r="U388" i="1"/>
  <c r="W388" i="1" s="1"/>
  <c r="T441" i="1"/>
  <c r="C441" i="1"/>
  <c r="AB441" i="1"/>
  <c r="AA441" i="1"/>
  <c r="J389" i="1"/>
  <c r="K389" i="1" s="1"/>
  <c r="E389" i="1" s="1"/>
  <c r="M389" i="1"/>
  <c r="I390" i="1"/>
  <c r="S3731" i="1" l="1"/>
  <c r="Z3731" i="1" s="1"/>
  <c r="L388" i="1"/>
  <c r="D389" i="1"/>
  <c r="G389" i="1" s="1"/>
  <c r="F388" i="1"/>
  <c r="C369" i="1"/>
  <c r="AA442" i="1"/>
  <c r="T442" i="1"/>
  <c r="C442" i="1"/>
  <c r="AB442" i="1"/>
  <c r="U389" i="1"/>
  <c r="W389" i="1" s="1"/>
  <c r="A443" i="1"/>
  <c r="Q443" i="1" s="1"/>
  <c r="R443" i="1" s="1"/>
  <c r="S443" i="1" s="1"/>
  <c r="Z443" i="1" s="1"/>
  <c r="H442" i="1"/>
  <c r="J390" i="1"/>
  <c r="K390" i="1" s="1"/>
  <c r="E390" i="1" s="1"/>
  <c r="M390" i="1"/>
  <c r="I391" i="1"/>
  <c r="S3732" i="1" l="1"/>
  <c r="Z3732" i="1" s="1"/>
  <c r="L389" i="1"/>
  <c r="D390" i="1"/>
  <c r="G390" i="1" s="1"/>
  <c r="F389" i="1"/>
  <c r="C370" i="1"/>
  <c r="J391" i="1"/>
  <c r="K391" i="1" s="1"/>
  <c r="E391" i="1" s="1"/>
  <c r="M391" i="1"/>
  <c r="I392" i="1"/>
  <c r="AB443" i="1"/>
  <c r="AA443" i="1"/>
  <c r="T443" i="1"/>
  <c r="C443" i="1"/>
  <c r="U390" i="1"/>
  <c r="W390" i="1" s="1"/>
  <c r="A444" i="1"/>
  <c r="Q444" i="1" s="1"/>
  <c r="R444" i="1" s="1"/>
  <c r="S444" i="1" s="1"/>
  <c r="Z444" i="1" s="1"/>
  <c r="H443" i="1"/>
  <c r="S3733" i="1" l="1"/>
  <c r="Z3733" i="1" s="1"/>
  <c r="L390" i="1"/>
  <c r="D391" i="1"/>
  <c r="G391" i="1" s="1"/>
  <c r="F390" i="1"/>
  <c r="C371" i="1"/>
  <c r="U391" i="1"/>
  <c r="W391" i="1" s="1"/>
  <c r="T444" i="1"/>
  <c r="C444" i="1"/>
  <c r="AB444" i="1"/>
  <c r="AA444" i="1"/>
  <c r="H444" i="1"/>
  <c r="A445" i="1"/>
  <c r="Q445" i="1" s="1"/>
  <c r="R445" i="1" s="1"/>
  <c r="S445" i="1" s="1"/>
  <c r="Z445" i="1" s="1"/>
  <c r="J392" i="1"/>
  <c r="K392" i="1" s="1"/>
  <c r="E392" i="1" s="1"/>
  <c r="M392" i="1"/>
  <c r="I393" i="1"/>
  <c r="S3734" i="1" l="1"/>
  <c r="Z3734" i="1" s="1"/>
  <c r="L391" i="1"/>
  <c r="D392" i="1"/>
  <c r="G392" i="1" s="1"/>
  <c r="F391" i="1"/>
  <c r="C372" i="1"/>
  <c r="J393" i="1"/>
  <c r="K393" i="1" s="1"/>
  <c r="E393" i="1" s="1"/>
  <c r="M393" i="1"/>
  <c r="I394" i="1"/>
  <c r="A446" i="1"/>
  <c r="Q446" i="1" s="1"/>
  <c r="R446" i="1" s="1"/>
  <c r="S446" i="1" s="1"/>
  <c r="Z446" i="1" s="1"/>
  <c r="H445" i="1"/>
  <c r="U392" i="1"/>
  <c r="W392" i="1" s="1"/>
  <c r="AA445" i="1"/>
  <c r="T445" i="1"/>
  <c r="C445" i="1"/>
  <c r="AB445" i="1"/>
  <c r="S3735" i="1" l="1"/>
  <c r="Z3735" i="1" s="1"/>
  <c r="L392" i="1"/>
  <c r="D393" i="1"/>
  <c r="G393" i="1" s="1"/>
  <c r="F392" i="1"/>
  <c r="C373" i="1"/>
  <c r="A447" i="1"/>
  <c r="Q447" i="1" s="1"/>
  <c r="R447" i="1" s="1"/>
  <c r="S447" i="1" s="1"/>
  <c r="Z447" i="1" s="1"/>
  <c r="H446" i="1"/>
  <c r="J394" i="1"/>
  <c r="K394" i="1" s="1"/>
  <c r="E394" i="1" s="1"/>
  <c r="M394" i="1"/>
  <c r="I395" i="1"/>
  <c r="AB446" i="1"/>
  <c r="AA446" i="1"/>
  <c r="T446" i="1"/>
  <c r="C446" i="1"/>
  <c r="U393" i="1"/>
  <c r="W393" i="1" s="1"/>
  <c r="S3736" i="1" l="1"/>
  <c r="Z3736" i="1" s="1"/>
  <c r="L393" i="1"/>
  <c r="D394" i="1"/>
  <c r="G394" i="1" s="1"/>
  <c r="F393" i="1"/>
  <c r="C374" i="1"/>
  <c r="U394" i="1"/>
  <c r="W394" i="1" s="1"/>
  <c r="T447" i="1"/>
  <c r="C447" i="1"/>
  <c r="AB447" i="1"/>
  <c r="AA447" i="1"/>
  <c r="J395" i="1"/>
  <c r="K395" i="1" s="1"/>
  <c r="E395" i="1" s="1"/>
  <c r="M395" i="1"/>
  <c r="I396" i="1"/>
  <c r="H447" i="1"/>
  <c r="A448" i="1"/>
  <c r="Q448" i="1" s="1"/>
  <c r="R448" i="1" s="1"/>
  <c r="S448" i="1" s="1"/>
  <c r="Z448" i="1" s="1"/>
  <c r="S3737" i="1" l="1"/>
  <c r="Z3737" i="1" s="1"/>
  <c r="L394" i="1"/>
  <c r="D395" i="1"/>
  <c r="G395" i="1" s="1"/>
  <c r="F394" i="1"/>
  <c r="C375" i="1"/>
  <c r="AA448" i="1"/>
  <c r="T448" i="1"/>
  <c r="C448" i="1"/>
  <c r="AB448" i="1"/>
  <c r="U395" i="1"/>
  <c r="W395" i="1" s="1"/>
  <c r="A449" i="1"/>
  <c r="Q449" i="1" s="1"/>
  <c r="R449" i="1" s="1"/>
  <c r="S449" i="1" s="1"/>
  <c r="Z449" i="1" s="1"/>
  <c r="H448" i="1"/>
  <c r="J396" i="1"/>
  <c r="K396" i="1" s="1"/>
  <c r="E396" i="1" s="1"/>
  <c r="M396" i="1"/>
  <c r="I397" i="1"/>
  <c r="S3738" i="1" l="1"/>
  <c r="Z3738" i="1" s="1"/>
  <c r="L395" i="1"/>
  <c r="D396" i="1"/>
  <c r="G396" i="1" s="1"/>
  <c r="F395" i="1"/>
  <c r="C376" i="1"/>
  <c r="J397" i="1"/>
  <c r="K397" i="1" s="1"/>
  <c r="E397" i="1" s="1"/>
  <c r="M397" i="1"/>
  <c r="I398" i="1"/>
  <c r="AB449" i="1"/>
  <c r="AA449" i="1"/>
  <c r="T449" i="1"/>
  <c r="C449" i="1"/>
  <c r="U396" i="1"/>
  <c r="W396" i="1" s="1"/>
  <c r="A450" i="1"/>
  <c r="Q450" i="1" s="1"/>
  <c r="R450" i="1" s="1"/>
  <c r="S450" i="1" s="1"/>
  <c r="Z450" i="1" s="1"/>
  <c r="H449" i="1"/>
  <c r="S3739" i="1" l="1"/>
  <c r="Z3739" i="1" s="1"/>
  <c r="L396" i="1"/>
  <c r="D397" i="1"/>
  <c r="G397" i="1" s="1"/>
  <c r="F396" i="1"/>
  <c r="C377" i="1"/>
  <c r="J398" i="1"/>
  <c r="K398" i="1" s="1"/>
  <c r="E398" i="1" s="1"/>
  <c r="M398" i="1"/>
  <c r="I399" i="1"/>
  <c r="A451" i="1"/>
  <c r="Q451" i="1" s="1"/>
  <c r="R451" i="1" s="1"/>
  <c r="S451" i="1" s="1"/>
  <c r="Z451" i="1" s="1"/>
  <c r="H450" i="1"/>
  <c r="U397" i="1"/>
  <c r="W397" i="1" s="1"/>
  <c r="AA450" i="1"/>
  <c r="T450" i="1"/>
  <c r="C450" i="1"/>
  <c r="AB450" i="1"/>
  <c r="S3740" i="1" l="1"/>
  <c r="Z3740" i="1" s="1"/>
  <c r="L397" i="1"/>
  <c r="D398" i="1"/>
  <c r="G398" i="1" s="1"/>
  <c r="F397" i="1"/>
  <c r="C378" i="1"/>
  <c r="AB451" i="1"/>
  <c r="AA451" i="1"/>
  <c r="T451" i="1"/>
  <c r="C451" i="1"/>
  <c r="U398" i="1"/>
  <c r="W398" i="1" s="1"/>
  <c r="A452" i="1"/>
  <c r="Q452" i="1" s="1"/>
  <c r="R452" i="1" s="1"/>
  <c r="S452" i="1" s="1"/>
  <c r="Z452" i="1" s="1"/>
  <c r="H451" i="1"/>
  <c r="J399" i="1"/>
  <c r="K399" i="1" s="1"/>
  <c r="E399" i="1" s="1"/>
  <c r="M399" i="1"/>
  <c r="I400" i="1"/>
  <c r="S3741" i="1" l="1"/>
  <c r="Z3741" i="1" s="1"/>
  <c r="L398" i="1"/>
  <c r="D399" i="1"/>
  <c r="G399" i="1" s="1"/>
  <c r="F398" i="1"/>
  <c r="J400" i="1"/>
  <c r="K400" i="1" s="1"/>
  <c r="E400" i="1" s="1"/>
  <c r="M400" i="1"/>
  <c r="I401" i="1"/>
  <c r="A453" i="1"/>
  <c r="Q453" i="1" s="1"/>
  <c r="R453" i="1" s="1"/>
  <c r="S453" i="1" s="1"/>
  <c r="Z453" i="1" s="1"/>
  <c r="H452" i="1"/>
  <c r="U399" i="1"/>
  <c r="W399" i="1" s="1"/>
  <c r="AB452" i="1"/>
  <c r="AA452" i="1"/>
  <c r="T452" i="1"/>
  <c r="C452" i="1"/>
  <c r="S3742" i="1" l="1"/>
  <c r="Z3742" i="1" s="1"/>
  <c r="L399" i="1"/>
  <c r="D400" i="1"/>
  <c r="G400" i="1" s="1"/>
  <c r="F399" i="1"/>
  <c r="J401" i="1"/>
  <c r="K401" i="1" s="1"/>
  <c r="E401" i="1" s="1"/>
  <c r="M401" i="1"/>
  <c r="I402" i="1"/>
  <c r="U400" i="1"/>
  <c r="W400" i="1" s="1"/>
  <c r="T453" i="1"/>
  <c r="C453" i="1"/>
  <c r="AB453" i="1"/>
  <c r="AA453" i="1"/>
  <c r="H453" i="1"/>
  <c r="A454" i="1"/>
  <c r="Q454" i="1" s="1"/>
  <c r="R454" i="1" s="1"/>
  <c r="S454" i="1" s="1"/>
  <c r="Z454" i="1" s="1"/>
  <c r="S3743" i="1" l="1"/>
  <c r="Z3743" i="1" s="1"/>
  <c r="L400" i="1"/>
  <c r="D401" i="1"/>
  <c r="G401" i="1" s="1"/>
  <c r="F400" i="1"/>
  <c r="U401" i="1"/>
  <c r="W401" i="1" s="1"/>
  <c r="AA454" i="1"/>
  <c r="T454" i="1"/>
  <c r="C454" i="1"/>
  <c r="AB454" i="1"/>
  <c r="A455" i="1"/>
  <c r="Q455" i="1" s="1"/>
  <c r="R455" i="1" s="1"/>
  <c r="S455" i="1" s="1"/>
  <c r="Z455" i="1" s="1"/>
  <c r="H454" i="1"/>
  <c r="J402" i="1"/>
  <c r="K402" i="1" s="1"/>
  <c r="E402" i="1" s="1"/>
  <c r="M402" i="1"/>
  <c r="I403" i="1"/>
  <c r="S3744" i="1" l="1"/>
  <c r="Z3744" i="1" s="1"/>
  <c r="L401" i="1"/>
  <c r="D402" i="1"/>
  <c r="G402" i="1" s="1"/>
  <c r="F401" i="1"/>
  <c r="J403" i="1"/>
  <c r="K403" i="1" s="1"/>
  <c r="E403" i="1" s="1"/>
  <c r="M403" i="1"/>
  <c r="I404" i="1"/>
  <c r="AB455" i="1"/>
  <c r="AA455" i="1"/>
  <c r="T455" i="1"/>
  <c r="C455" i="1"/>
  <c r="U402" i="1"/>
  <c r="W402" i="1" s="1"/>
  <c r="A456" i="1"/>
  <c r="Q456" i="1" s="1"/>
  <c r="R456" i="1" s="1"/>
  <c r="S456" i="1" s="1"/>
  <c r="Z456" i="1" s="1"/>
  <c r="H455" i="1"/>
  <c r="S3745" i="1" l="1"/>
  <c r="Z3745" i="1" s="1"/>
  <c r="L402" i="1"/>
  <c r="D403" i="1"/>
  <c r="G403" i="1" s="1"/>
  <c r="F402" i="1"/>
  <c r="J404" i="1"/>
  <c r="K404" i="1" s="1"/>
  <c r="E404" i="1" s="1"/>
  <c r="M404" i="1"/>
  <c r="I405" i="1"/>
  <c r="A457" i="1"/>
  <c r="Q457" i="1" s="1"/>
  <c r="R457" i="1" s="1"/>
  <c r="S457" i="1" s="1"/>
  <c r="Z457" i="1" s="1"/>
  <c r="H456" i="1"/>
  <c r="U403" i="1"/>
  <c r="W403" i="1" s="1"/>
  <c r="AA456" i="1"/>
  <c r="T456" i="1"/>
  <c r="C456" i="1"/>
  <c r="AB456" i="1"/>
  <c r="S3746" i="1" l="1"/>
  <c r="Z3746" i="1" s="1"/>
  <c r="L403" i="1"/>
  <c r="D404" i="1"/>
  <c r="G404" i="1" s="1"/>
  <c r="F403" i="1"/>
  <c r="M405" i="1"/>
  <c r="J405" i="1"/>
  <c r="K405" i="1" s="1"/>
  <c r="E405" i="1" s="1"/>
  <c r="I406" i="1"/>
  <c r="A458" i="1"/>
  <c r="Q458" i="1" s="1"/>
  <c r="R458" i="1" s="1"/>
  <c r="S458" i="1" s="1"/>
  <c r="Z458" i="1" s="1"/>
  <c r="H457" i="1"/>
  <c r="U404" i="1"/>
  <c r="W404" i="1" s="1"/>
  <c r="AB457" i="1"/>
  <c r="AA457" i="1"/>
  <c r="T457" i="1"/>
  <c r="C457" i="1"/>
  <c r="S3747" i="1" l="1"/>
  <c r="Z3747" i="1" s="1"/>
  <c r="L404" i="1"/>
  <c r="D405" i="1"/>
  <c r="G405" i="1" s="1"/>
  <c r="F404" i="1"/>
  <c r="U405" i="1"/>
  <c r="W405" i="1" s="1"/>
  <c r="A459" i="1"/>
  <c r="Q459" i="1" s="1"/>
  <c r="R459" i="1" s="1"/>
  <c r="S459" i="1" s="1"/>
  <c r="Z459" i="1" s="1"/>
  <c r="H458" i="1"/>
  <c r="AA458" i="1"/>
  <c r="T458" i="1"/>
  <c r="C458" i="1"/>
  <c r="AB458" i="1"/>
  <c r="J406" i="1"/>
  <c r="K406" i="1" s="1"/>
  <c r="E406" i="1" s="1"/>
  <c r="M406" i="1"/>
  <c r="I407" i="1"/>
  <c r="S3748" i="1" l="1"/>
  <c r="Z3748" i="1" s="1"/>
  <c r="L405" i="1"/>
  <c r="D406" i="1"/>
  <c r="G406" i="1" s="1"/>
  <c r="F405" i="1"/>
  <c r="J407" i="1"/>
  <c r="K407" i="1" s="1"/>
  <c r="E407" i="1" s="1"/>
  <c r="M407" i="1"/>
  <c r="I408" i="1"/>
  <c r="A460" i="1"/>
  <c r="Q460" i="1" s="1"/>
  <c r="R460" i="1" s="1"/>
  <c r="S460" i="1" s="1"/>
  <c r="Z460" i="1" s="1"/>
  <c r="H459" i="1"/>
  <c r="U406" i="1"/>
  <c r="W406" i="1" s="1"/>
  <c r="AB459" i="1"/>
  <c r="AA459" i="1"/>
  <c r="T459" i="1"/>
  <c r="C459" i="1"/>
  <c r="S3749" i="1" l="1"/>
  <c r="Z3749" i="1" s="1"/>
  <c r="L406" i="1"/>
  <c r="D407" i="1"/>
  <c r="G407" i="1" s="1"/>
  <c r="F406" i="1"/>
  <c r="A461" i="1"/>
  <c r="Q461" i="1" s="1"/>
  <c r="R461" i="1" s="1"/>
  <c r="S461" i="1" s="1"/>
  <c r="Z461" i="1" s="1"/>
  <c r="H460" i="1"/>
  <c r="J408" i="1"/>
  <c r="K408" i="1" s="1"/>
  <c r="E408" i="1" s="1"/>
  <c r="I409" i="1"/>
  <c r="U407" i="1"/>
  <c r="W407" i="1" s="1"/>
  <c r="AA460" i="1"/>
  <c r="T460" i="1"/>
  <c r="C460" i="1"/>
  <c r="AB460" i="1"/>
  <c r="S3750" i="1" l="1"/>
  <c r="Z3750" i="1" s="1"/>
  <c r="D408" i="1"/>
  <c r="G408" i="1" s="1"/>
  <c r="F407" i="1"/>
  <c r="L407" i="1"/>
  <c r="M408" i="1" s="1"/>
  <c r="J409" i="1"/>
  <c r="K409" i="1" s="1"/>
  <c r="E409" i="1" s="1"/>
  <c r="I410" i="1"/>
  <c r="AB461" i="1"/>
  <c r="AA461" i="1"/>
  <c r="T461" i="1"/>
  <c r="C461" i="1"/>
  <c r="U408" i="1"/>
  <c r="W408" i="1" s="1"/>
  <c r="A462" i="1"/>
  <c r="Q462" i="1" s="1"/>
  <c r="R462" i="1" s="1"/>
  <c r="S462" i="1" s="1"/>
  <c r="Z462" i="1" s="1"/>
  <c r="H461" i="1"/>
  <c r="S3751" i="1" l="1"/>
  <c r="Z3751" i="1" s="1"/>
  <c r="L408" i="1"/>
  <c r="M409" i="1" s="1"/>
  <c r="F408" i="1"/>
  <c r="D409" i="1"/>
  <c r="L409" i="1" s="1"/>
  <c r="U409" i="1"/>
  <c r="W409" i="1" s="1"/>
  <c r="AA462" i="1"/>
  <c r="T462" i="1"/>
  <c r="C462" i="1"/>
  <c r="AB462" i="1"/>
  <c r="A463" i="1"/>
  <c r="Q463" i="1" s="1"/>
  <c r="R463" i="1" s="1"/>
  <c r="S463" i="1" s="1"/>
  <c r="Z463" i="1" s="1"/>
  <c r="H462" i="1"/>
  <c r="J410" i="1"/>
  <c r="K410" i="1" s="1"/>
  <c r="E410" i="1" s="1"/>
  <c r="I411" i="1"/>
  <c r="S3752" i="1" l="1"/>
  <c r="Z3752" i="1" s="1"/>
  <c r="D410" i="1"/>
  <c r="G410" i="1" s="1"/>
  <c r="G409" i="1"/>
  <c r="F409" i="1"/>
  <c r="M410" i="1"/>
  <c r="M411" i="1" s="1"/>
  <c r="U410" i="1"/>
  <c r="W410" i="1" s="1"/>
  <c r="A464" i="1"/>
  <c r="Q464" i="1" s="1"/>
  <c r="R464" i="1" s="1"/>
  <c r="S464" i="1" s="1"/>
  <c r="Z464" i="1" s="1"/>
  <c r="H463" i="1"/>
  <c r="J411" i="1"/>
  <c r="K411" i="1" s="1"/>
  <c r="E411" i="1" s="1"/>
  <c r="I412" i="1"/>
  <c r="AB463" i="1"/>
  <c r="AA463" i="1"/>
  <c r="T463" i="1"/>
  <c r="C463" i="1"/>
  <c r="S3753" i="1" l="1"/>
  <c r="Z3753" i="1" s="1"/>
  <c r="L410" i="1"/>
  <c r="F410" i="1"/>
  <c r="D411" i="1"/>
  <c r="J412" i="1"/>
  <c r="K412" i="1" s="1"/>
  <c r="E412" i="1" s="1"/>
  <c r="M412" i="1"/>
  <c r="I413" i="1"/>
  <c r="AA464" i="1"/>
  <c r="T464" i="1"/>
  <c r="C464" i="1"/>
  <c r="AB464" i="1"/>
  <c r="U411" i="1"/>
  <c r="W411" i="1" s="1"/>
  <c r="A465" i="1"/>
  <c r="Q465" i="1" s="1"/>
  <c r="R465" i="1" s="1"/>
  <c r="S465" i="1" s="1"/>
  <c r="Z465" i="1" s="1"/>
  <c r="H464" i="1"/>
  <c r="S3754" i="1" l="1"/>
  <c r="Z3754" i="1" s="1"/>
  <c r="F411" i="1"/>
  <c r="L411" i="1"/>
  <c r="G411" i="1"/>
  <c r="D412" i="1"/>
  <c r="J413" i="1"/>
  <c r="K413" i="1" s="1"/>
  <c r="E413" i="1" s="1"/>
  <c r="M413" i="1"/>
  <c r="I414" i="1"/>
  <c r="A466" i="1"/>
  <c r="Q466" i="1" s="1"/>
  <c r="R466" i="1" s="1"/>
  <c r="S466" i="1" s="1"/>
  <c r="Z466" i="1" s="1"/>
  <c r="H465" i="1"/>
  <c r="U412" i="1"/>
  <c r="W412" i="1" s="1"/>
  <c r="AB465" i="1"/>
  <c r="AA465" i="1"/>
  <c r="T465" i="1"/>
  <c r="C465" i="1"/>
  <c r="S3755" i="1" l="1"/>
  <c r="Z3755" i="1" s="1"/>
  <c r="F412" i="1"/>
  <c r="G412" i="1"/>
  <c r="L412" i="1"/>
  <c r="D413" i="1"/>
  <c r="AA466" i="1"/>
  <c r="T466" i="1"/>
  <c r="C466" i="1"/>
  <c r="AB466" i="1"/>
  <c r="U413" i="1"/>
  <c r="W413" i="1" s="1"/>
  <c r="A467" i="1"/>
  <c r="Q467" i="1" s="1"/>
  <c r="R467" i="1" s="1"/>
  <c r="S467" i="1" s="1"/>
  <c r="Z467" i="1" s="1"/>
  <c r="H466" i="1"/>
  <c r="J414" i="1"/>
  <c r="K414" i="1" s="1"/>
  <c r="E414" i="1" s="1"/>
  <c r="M414" i="1"/>
  <c r="I415" i="1"/>
  <c r="S3756" i="1" l="1"/>
  <c r="Z3756" i="1" s="1"/>
  <c r="F413" i="1"/>
  <c r="L413" i="1"/>
  <c r="G413" i="1"/>
  <c r="D414" i="1"/>
  <c r="J415" i="1"/>
  <c r="K415" i="1" s="1"/>
  <c r="E415" i="1" s="1"/>
  <c r="M415" i="1"/>
  <c r="I416" i="1"/>
  <c r="AB467" i="1"/>
  <c r="AA467" i="1"/>
  <c r="T467" i="1"/>
  <c r="C467" i="1"/>
  <c r="U414" i="1"/>
  <c r="W414" i="1" s="1"/>
  <c r="A468" i="1"/>
  <c r="Q468" i="1" s="1"/>
  <c r="R468" i="1" s="1"/>
  <c r="S468" i="1" s="1"/>
  <c r="Z468" i="1" s="1"/>
  <c r="H467" i="1"/>
  <c r="S3757" i="1" l="1"/>
  <c r="Z3757" i="1" s="1"/>
  <c r="F414" i="1"/>
  <c r="L414" i="1"/>
  <c r="G414" i="1"/>
  <c r="D415" i="1"/>
  <c r="J416" i="1"/>
  <c r="K416" i="1" s="1"/>
  <c r="E416" i="1" s="1"/>
  <c r="M416" i="1"/>
  <c r="I417" i="1"/>
  <c r="A469" i="1"/>
  <c r="Q469" i="1" s="1"/>
  <c r="R469" i="1" s="1"/>
  <c r="S469" i="1" s="1"/>
  <c r="Z469" i="1" s="1"/>
  <c r="H468" i="1"/>
  <c r="U415" i="1"/>
  <c r="W415" i="1" s="1"/>
  <c r="AA468" i="1"/>
  <c r="T468" i="1"/>
  <c r="C468" i="1"/>
  <c r="AB468" i="1"/>
  <c r="S3758" i="1" l="1"/>
  <c r="Z3758" i="1" s="1"/>
  <c r="F415" i="1"/>
  <c r="L415" i="1"/>
  <c r="G415" i="1"/>
  <c r="D416" i="1"/>
  <c r="AB469" i="1"/>
  <c r="AA469" i="1"/>
  <c r="T469" i="1"/>
  <c r="C469" i="1"/>
  <c r="U416" i="1"/>
  <c r="W416" i="1" s="1"/>
  <c r="A470" i="1"/>
  <c r="Q470" i="1" s="1"/>
  <c r="R470" i="1" s="1"/>
  <c r="S470" i="1" s="1"/>
  <c r="Z470" i="1" s="1"/>
  <c r="H469" i="1"/>
  <c r="J417" i="1"/>
  <c r="K417" i="1" s="1"/>
  <c r="E417" i="1" s="1"/>
  <c r="M417" i="1"/>
  <c r="I418" i="1"/>
  <c r="S3759" i="1" l="1"/>
  <c r="Z3759" i="1" s="1"/>
  <c r="F416" i="1"/>
  <c r="G416" i="1"/>
  <c r="L416" i="1"/>
  <c r="D417" i="1"/>
  <c r="AA470" i="1"/>
  <c r="T470" i="1"/>
  <c r="C470" i="1"/>
  <c r="AB470" i="1"/>
  <c r="M418" i="1"/>
  <c r="J418" i="1"/>
  <c r="K418" i="1" s="1"/>
  <c r="E418" i="1" s="1"/>
  <c r="I419" i="1"/>
  <c r="A471" i="1"/>
  <c r="Q471" i="1" s="1"/>
  <c r="R471" i="1" s="1"/>
  <c r="S471" i="1" s="1"/>
  <c r="Z471" i="1" s="1"/>
  <c r="H470" i="1"/>
  <c r="U417" i="1"/>
  <c r="W417" i="1" s="1"/>
  <c r="S3760" i="1" l="1"/>
  <c r="Z3760" i="1" s="1"/>
  <c r="F417" i="1"/>
  <c r="L417" i="1"/>
  <c r="G417" i="1"/>
  <c r="D418" i="1"/>
  <c r="A472" i="1"/>
  <c r="Q472" i="1" s="1"/>
  <c r="R472" i="1" s="1"/>
  <c r="S472" i="1" s="1"/>
  <c r="Z472" i="1" s="1"/>
  <c r="H471" i="1"/>
  <c r="AB471" i="1"/>
  <c r="AA471" i="1"/>
  <c r="T471" i="1"/>
  <c r="C471" i="1"/>
  <c r="J419" i="1"/>
  <c r="K419" i="1" s="1"/>
  <c r="E419" i="1" s="1"/>
  <c r="M419" i="1"/>
  <c r="I420" i="1"/>
  <c r="U418" i="1"/>
  <c r="W418" i="1" s="1"/>
  <c r="S3761" i="1" l="1"/>
  <c r="Z3761" i="1" s="1"/>
  <c r="F418" i="1"/>
  <c r="L418" i="1"/>
  <c r="D419" i="1"/>
  <c r="G418" i="1"/>
  <c r="AA472" i="1"/>
  <c r="T472" i="1"/>
  <c r="C472" i="1"/>
  <c r="AB472" i="1"/>
  <c r="U419" i="1"/>
  <c r="W419" i="1" s="1"/>
  <c r="A473" i="1"/>
  <c r="Q473" i="1" s="1"/>
  <c r="R473" i="1" s="1"/>
  <c r="S473" i="1" s="1"/>
  <c r="Z473" i="1" s="1"/>
  <c r="H472" i="1"/>
  <c r="J420" i="1"/>
  <c r="K420" i="1" s="1"/>
  <c r="E420" i="1" s="1"/>
  <c r="M420" i="1"/>
  <c r="I421" i="1"/>
  <c r="S3762" i="1" l="1"/>
  <c r="Z3762" i="1" s="1"/>
  <c r="F419" i="1"/>
  <c r="L419" i="1"/>
  <c r="G419" i="1"/>
  <c r="D420" i="1"/>
  <c r="J421" i="1"/>
  <c r="K421" i="1" s="1"/>
  <c r="E421" i="1" s="1"/>
  <c r="M421" i="1"/>
  <c r="I422" i="1"/>
  <c r="AB473" i="1"/>
  <c r="AA473" i="1"/>
  <c r="T473" i="1"/>
  <c r="C473" i="1"/>
  <c r="U420" i="1"/>
  <c r="W420" i="1" s="1"/>
  <c r="A474" i="1"/>
  <c r="Q474" i="1" s="1"/>
  <c r="R474" i="1" s="1"/>
  <c r="S474" i="1" s="1"/>
  <c r="Z474" i="1" s="1"/>
  <c r="H473" i="1"/>
  <c r="S3763" i="1" l="1"/>
  <c r="Z3763" i="1" s="1"/>
  <c r="F420" i="1"/>
  <c r="L420" i="1"/>
  <c r="G420" i="1"/>
  <c r="D421" i="1"/>
  <c r="A475" i="1"/>
  <c r="Q475" i="1" s="1"/>
  <c r="R475" i="1" s="1"/>
  <c r="S475" i="1" s="1"/>
  <c r="Z475" i="1" s="1"/>
  <c r="H474" i="1"/>
  <c r="M422" i="1"/>
  <c r="J422" i="1"/>
  <c r="K422" i="1" s="1"/>
  <c r="E422" i="1" s="1"/>
  <c r="I423" i="1"/>
  <c r="AA474" i="1"/>
  <c r="T474" i="1"/>
  <c r="C474" i="1"/>
  <c r="AB474" i="1"/>
  <c r="U421" i="1"/>
  <c r="W421" i="1" s="1"/>
  <c r="S3764" i="1" l="1"/>
  <c r="Z3764" i="1" s="1"/>
  <c r="F421" i="1"/>
  <c r="L421" i="1"/>
  <c r="G421" i="1"/>
  <c r="D422" i="1"/>
  <c r="A476" i="1"/>
  <c r="Q476" i="1" s="1"/>
  <c r="R476" i="1" s="1"/>
  <c r="S476" i="1" s="1"/>
  <c r="Z476" i="1" s="1"/>
  <c r="H475" i="1"/>
  <c r="J423" i="1"/>
  <c r="K423" i="1" s="1"/>
  <c r="E423" i="1" s="1"/>
  <c r="M423" i="1"/>
  <c r="I424" i="1"/>
  <c r="U422" i="1"/>
  <c r="W422" i="1" s="1"/>
  <c r="AB475" i="1"/>
  <c r="AA475" i="1"/>
  <c r="T475" i="1"/>
  <c r="C475" i="1"/>
  <c r="S3765" i="1" l="1"/>
  <c r="Z3765" i="1" s="1"/>
  <c r="F422" i="1"/>
  <c r="G422" i="1"/>
  <c r="L422" i="1"/>
  <c r="D423" i="1"/>
  <c r="J424" i="1"/>
  <c r="K424" i="1" s="1"/>
  <c r="E424" i="1" s="1"/>
  <c r="M424" i="1"/>
  <c r="I425" i="1"/>
  <c r="AA476" i="1"/>
  <c r="T476" i="1"/>
  <c r="C476" i="1"/>
  <c r="AB476" i="1"/>
  <c r="U423" i="1"/>
  <c r="W423" i="1" s="1"/>
  <c r="A477" i="1"/>
  <c r="Q477" i="1" s="1"/>
  <c r="R477" i="1" s="1"/>
  <c r="S477" i="1" s="1"/>
  <c r="Z477" i="1" s="1"/>
  <c r="H476" i="1"/>
  <c r="S3766" i="1" l="1"/>
  <c r="Z3766" i="1" s="1"/>
  <c r="F423" i="1"/>
  <c r="L423" i="1"/>
  <c r="G423" i="1"/>
  <c r="D424" i="1"/>
  <c r="U424" i="1"/>
  <c r="W424" i="1" s="1"/>
  <c r="AB477" i="1"/>
  <c r="AA477" i="1"/>
  <c r="T477" i="1"/>
  <c r="C477" i="1"/>
  <c r="A478" i="1"/>
  <c r="Q478" i="1" s="1"/>
  <c r="R478" i="1" s="1"/>
  <c r="S478" i="1" s="1"/>
  <c r="Z478" i="1" s="1"/>
  <c r="H477" i="1"/>
  <c r="J425" i="1"/>
  <c r="K425" i="1" s="1"/>
  <c r="E425" i="1" s="1"/>
  <c r="M425" i="1"/>
  <c r="I426" i="1"/>
  <c r="S3767" i="1" l="1"/>
  <c r="Z3767" i="1" s="1"/>
  <c r="F424" i="1"/>
  <c r="L424" i="1"/>
  <c r="G424" i="1"/>
  <c r="D425" i="1"/>
  <c r="M426" i="1"/>
  <c r="J426" i="1"/>
  <c r="K426" i="1" s="1"/>
  <c r="E426" i="1" s="1"/>
  <c r="I427" i="1"/>
  <c r="AA478" i="1"/>
  <c r="T478" i="1"/>
  <c r="C478" i="1"/>
  <c r="AB478" i="1"/>
  <c r="A479" i="1"/>
  <c r="Q479" i="1" s="1"/>
  <c r="R479" i="1" s="1"/>
  <c r="S479" i="1" s="1"/>
  <c r="Z479" i="1" s="1"/>
  <c r="H478" i="1"/>
  <c r="U425" i="1"/>
  <c r="W425" i="1" s="1"/>
  <c r="S3768" i="1" l="1"/>
  <c r="Z3768" i="1" s="1"/>
  <c r="F425" i="1"/>
  <c r="L425" i="1"/>
  <c r="G425" i="1"/>
  <c r="D426" i="1"/>
  <c r="A480" i="1"/>
  <c r="Q480" i="1" s="1"/>
  <c r="R480" i="1" s="1"/>
  <c r="S480" i="1" s="1"/>
  <c r="Z480" i="1" s="1"/>
  <c r="H479" i="1"/>
  <c r="J427" i="1"/>
  <c r="K427" i="1" s="1"/>
  <c r="E427" i="1" s="1"/>
  <c r="M427" i="1"/>
  <c r="I428" i="1"/>
  <c r="U426" i="1"/>
  <c r="W426" i="1" s="1"/>
  <c r="AB479" i="1"/>
  <c r="AA479" i="1"/>
  <c r="T479" i="1"/>
  <c r="C479" i="1"/>
  <c r="S3769" i="1" l="1"/>
  <c r="Z3769" i="1" s="1"/>
  <c r="F426" i="1"/>
  <c r="G426" i="1"/>
  <c r="L426" i="1"/>
  <c r="D427" i="1"/>
  <c r="J428" i="1"/>
  <c r="K428" i="1" s="1"/>
  <c r="E428" i="1" s="1"/>
  <c r="M428" i="1"/>
  <c r="I429" i="1"/>
  <c r="A481" i="1"/>
  <c r="Q481" i="1" s="1"/>
  <c r="R481" i="1" s="1"/>
  <c r="S481" i="1" s="1"/>
  <c r="Z481" i="1" s="1"/>
  <c r="H480" i="1"/>
  <c r="U427" i="1"/>
  <c r="W427" i="1" s="1"/>
  <c r="AA480" i="1"/>
  <c r="T480" i="1"/>
  <c r="C480" i="1"/>
  <c r="AB480" i="1"/>
  <c r="S3770" i="1" l="1"/>
  <c r="Z3770" i="1" s="1"/>
  <c r="F427" i="1"/>
  <c r="L427" i="1"/>
  <c r="G427" i="1"/>
  <c r="D428" i="1"/>
  <c r="A482" i="1"/>
  <c r="Q482" i="1" s="1"/>
  <c r="R482" i="1" s="1"/>
  <c r="S482" i="1" s="1"/>
  <c r="Z482" i="1" s="1"/>
  <c r="H481" i="1"/>
  <c r="U428" i="1"/>
  <c r="W428" i="1" s="1"/>
  <c r="AB481" i="1"/>
  <c r="AA481" i="1"/>
  <c r="T481" i="1"/>
  <c r="C481" i="1"/>
  <c r="J429" i="1"/>
  <c r="K429" i="1" s="1"/>
  <c r="E429" i="1" s="1"/>
  <c r="M429" i="1"/>
  <c r="I430" i="1"/>
  <c r="S3771" i="1" l="1"/>
  <c r="Z3771" i="1" s="1"/>
  <c r="F428" i="1"/>
  <c r="G428" i="1"/>
  <c r="D429" i="1"/>
  <c r="L428" i="1"/>
  <c r="AA482" i="1"/>
  <c r="T482" i="1"/>
  <c r="C482" i="1"/>
  <c r="AB482" i="1"/>
  <c r="U429" i="1"/>
  <c r="W429" i="1" s="1"/>
  <c r="M430" i="1"/>
  <c r="J430" i="1"/>
  <c r="K430" i="1" s="1"/>
  <c r="E430" i="1" s="1"/>
  <c r="I431" i="1"/>
  <c r="A483" i="1"/>
  <c r="Q483" i="1" s="1"/>
  <c r="R483" i="1" s="1"/>
  <c r="S483" i="1" s="1"/>
  <c r="Z483" i="1" s="1"/>
  <c r="H482" i="1"/>
  <c r="S3772" i="1" l="1"/>
  <c r="Z3772" i="1" s="1"/>
  <c r="F429" i="1"/>
  <c r="L429" i="1"/>
  <c r="D430" i="1"/>
  <c r="G429" i="1"/>
  <c r="AB483" i="1"/>
  <c r="AA483" i="1"/>
  <c r="T483" i="1"/>
  <c r="C483" i="1"/>
  <c r="A484" i="1"/>
  <c r="Q484" i="1" s="1"/>
  <c r="R484" i="1" s="1"/>
  <c r="S484" i="1" s="1"/>
  <c r="Z484" i="1" s="1"/>
  <c r="H483" i="1"/>
  <c r="J431" i="1"/>
  <c r="K431" i="1" s="1"/>
  <c r="E431" i="1" s="1"/>
  <c r="M431" i="1"/>
  <c r="I432" i="1"/>
  <c r="U430" i="1"/>
  <c r="W430" i="1" s="1"/>
  <c r="S3773" i="1" l="1"/>
  <c r="Z3773" i="1" s="1"/>
  <c r="F430" i="1"/>
  <c r="L430" i="1"/>
  <c r="G430" i="1"/>
  <c r="D431" i="1"/>
  <c r="J432" i="1"/>
  <c r="K432" i="1" s="1"/>
  <c r="E432" i="1" s="1"/>
  <c r="M432" i="1"/>
  <c r="I433" i="1"/>
  <c r="A485" i="1"/>
  <c r="Q485" i="1" s="1"/>
  <c r="R485" i="1" s="1"/>
  <c r="S485" i="1" s="1"/>
  <c r="Z485" i="1" s="1"/>
  <c r="H484" i="1"/>
  <c r="U431" i="1"/>
  <c r="W431" i="1" s="1"/>
  <c r="AB484" i="1"/>
  <c r="AA484" i="1"/>
  <c r="T484" i="1"/>
  <c r="C484" i="1"/>
  <c r="S3774" i="1" l="1"/>
  <c r="Z3774" i="1" s="1"/>
  <c r="F431" i="1"/>
  <c r="L431" i="1"/>
  <c r="G431" i="1"/>
  <c r="D432" i="1"/>
  <c r="H485" i="1"/>
  <c r="A486" i="1"/>
  <c r="Q486" i="1" s="1"/>
  <c r="R486" i="1" s="1"/>
  <c r="S486" i="1" s="1"/>
  <c r="Z486" i="1" s="1"/>
  <c r="U432" i="1"/>
  <c r="W432" i="1" s="1"/>
  <c r="T485" i="1"/>
  <c r="C485" i="1"/>
  <c r="AB485" i="1"/>
  <c r="AA485" i="1"/>
  <c r="J433" i="1"/>
  <c r="K433" i="1" s="1"/>
  <c r="E433" i="1" s="1"/>
  <c r="M433" i="1"/>
  <c r="I434" i="1"/>
  <c r="S3775" i="1" l="1"/>
  <c r="Z3775" i="1" s="1"/>
  <c r="F432" i="1"/>
  <c r="G432" i="1"/>
  <c r="D433" i="1"/>
  <c r="L432" i="1"/>
  <c r="A487" i="1"/>
  <c r="Q487" i="1" s="1"/>
  <c r="R487" i="1" s="1"/>
  <c r="S487" i="1" s="1"/>
  <c r="Z487" i="1" s="1"/>
  <c r="H486" i="1"/>
  <c r="M434" i="1"/>
  <c r="J434" i="1"/>
  <c r="K434" i="1" s="1"/>
  <c r="E434" i="1" s="1"/>
  <c r="I435" i="1"/>
  <c r="AB486" i="1"/>
  <c r="AA486" i="1"/>
  <c r="T486" i="1"/>
  <c r="C486" i="1"/>
  <c r="U433" i="1"/>
  <c r="W433" i="1" s="1"/>
  <c r="S3776" i="1" l="1"/>
  <c r="Z3776" i="1" s="1"/>
  <c r="F433" i="1"/>
  <c r="L433" i="1"/>
  <c r="G433" i="1"/>
  <c r="D434" i="1"/>
  <c r="A488" i="1"/>
  <c r="Q488" i="1" s="1"/>
  <c r="R488" i="1" s="1"/>
  <c r="S488" i="1" s="1"/>
  <c r="Z488" i="1" s="1"/>
  <c r="H487" i="1"/>
  <c r="J435" i="1"/>
  <c r="K435" i="1" s="1"/>
  <c r="E435" i="1" s="1"/>
  <c r="M435" i="1"/>
  <c r="I436" i="1"/>
  <c r="AA487" i="1"/>
  <c r="T487" i="1"/>
  <c r="C487" i="1"/>
  <c r="AB487" i="1"/>
  <c r="U434" i="1"/>
  <c r="W434" i="1" s="1"/>
  <c r="S3777" i="1" l="1"/>
  <c r="Z3777" i="1" s="1"/>
  <c r="F434" i="1"/>
  <c r="L434" i="1"/>
  <c r="G434" i="1"/>
  <c r="D435" i="1"/>
  <c r="J436" i="1"/>
  <c r="K436" i="1" s="1"/>
  <c r="E436" i="1" s="1"/>
  <c r="M436" i="1"/>
  <c r="I437" i="1"/>
  <c r="AB488" i="1"/>
  <c r="AA488" i="1"/>
  <c r="T488" i="1"/>
  <c r="C488" i="1"/>
  <c r="U435" i="1"/>
  <c r="W435" i="1" s="1"/>
  <c r="A489" i="1"/>
  <c r="Q489" i="1" s="1"/>
  <c r="R489" i="1" s="1"/>
  <c r="S489" i="1" s="1"/>
  <c r="Z489" i="1" s="1"/>
  <c r="H488" i="1"/>
  <c r="S3778" i="1" l="1"/>
  <c r="Z3778" i="1" s="1"/>
  <c r="F435" i="1"/>
  <c r="L435" i="1"/>
  <c r="G435" i="1"/>
  <c r="D436" i="1"/>
  <c r="AB489" i="1"/>
  <c r="AA489" i="1"/>
  <c r="T489" i="1"/>
  <c r="C489" i="1"/>
  <c r="J437" i="1"/>
  <c r="K437" i="1" s="1"/>
  <c r="E437" i="1" s="1"/>
  <c r="M437" i="1"/>
  <c r="I438" i="1"/>
  <c r="H489" i="1"/>
  <c r="A490" i="1"/>
  <c r="Q490" i="1" s="1"/>
  <c r="R490" i="1" s="1"/>
  <c r="S490" i="1" s="1"/>
  <c r="Z490" i="1" s="1"/>
  <c r="U436" i="1"/>
  <c r="W436" i="1" s="1"/>
  <c r="S3779" i="1" l="1"/>
  <c r="Z3779" i="1" s="1"/>
  <c r="F436" i="1"/>
  <c r="D437" i="1"/>
  <c r="L436" i="1"/>
  <c r="G436" i="1"/>
  <c r="J438" i="1"/>
  <c r="K438" i="1" s="1"/>
  <c r="E438" i="1" s="1"/>
  <c r="I439" i="1"/>
  <c r="U437" i="1"/>
  <c r="W437" i="1" s="1"/>
  <c r="AA490" i="1"/>
  <c r="T490" i="1"/>
  <c r="C490" i="1"/>
  <c r="AB490" i="1"/>
  <c r="A491" i="1"/>
  <c r="Q491" i="1" s="1"/>
  <c r="R491" i="1" s="1"/>
  <c r="S491" i="1" s="1"/>
  <c r="Z491" i="1" s="1"/>
  <c r="H490" i="1"/>
  <c r="S3780" i="1" l="1"/>
  <c r="Z3780" i="1" s="1"/>
  <c r="F437" i="1"/>
  <c r="L437" i="1"/>
  <c r="M438" i="1" s="1"/>
  <c r="G437" i="1"/>
  <c r="D438" i="1"/>
  <c r="L438" i="1" s="1"/>
  <c r="AB491" i="1"/>
  <c r="AA491" i="1"/>
  <c r="T491" i="1"/>
  <c r="C491" i="1"/>
  <c r="J439" i="1"/>
  <c r="K439" i="1" s="1"/>
  <c r="E439" i="1" s="1"/>
  <c r="I440" i="1"/>
  <c r="U438" i="1"/>
  <c r="W438" i="1" s="1"/>
  <c r="A492" i="1"/>
  <c r="Q492" i="1" s="1"/>
  <c r="R492" i="1" s="1"/>
  <c r="S492" i="1" s="1"/>
  <c r="Z492" i="1" s="1"/>
  <c r="H491" i="1"/>
  <c r="S3781" i="1" l="1"/>
  <c r="Z3781" i="1" s="1"/>
  <c r="D439" i="1"/>
  <c r="G439" i="1" s="1"/>
  <c r="G438" i="1"/>
  <c r="F438" i="1"/>
  <c r="A493" i="1"/>
  <c r="Q493" i="1" s="1"/>
  <c r="R493" i="1" s="1"/>
  <c r="S493" i="1" s="1"/>
  <c r="Z493" i="1" s="1"/>
  <c r="H492" i="1"/>
  <c r="AA492" i="1"/>
  <c r="T492" i="1"/>
  <c r="C492" i="1"/>
  <c r="AB492" i="1"/>
  <c r="J440" i="1"/>
  <c r="K440" i="1" s="1"/>
  <c r="E440" i="1" s="1"/>
  <c r="I441" i="1"/>
  <c r="M439" i="1"/>
  <c r="U439" i="1"/>
  <c r="W439" i="1" s="1"/>
  <c r="S3782" i="1" l="1"/>
  <c r="Z3782" i="1" s="1"/>
  <c r="L439" i="1"/>
  <c r="F439" i="1"/>
  <c r="D440" i="1"/>
  <c r="M440" i="1"/>
  <c r="M441" i="1" s="1"/>
  <c r="U440" i="1"/>
  <c r="W440" i="1" s="1"/>
  <c r="J441" i="1"/>
  <c r="K441" i="1" s="1"/>
  <c r="E441" i="1" s="1"/>
  <c r="I442" i="1"/>
  <c r="A494" i="1"/>
  <c r="Q494" i="1" s="1"/>
  <c r="R494" i="1" s="1"/>
  <c r="S494" i="1" s="1"/>
  <c r="Z494" i="1" s="1"/>
  <c r="H493" i="1"/>
  <c r="AB493" i="1"/>
  <c r="AA493" i="1"/>
  <c r="T493" i="1"/>
  <c r="C493" i="1"/>
  <c r="S3783" i="1" l="1"/>
  <c r="Z3783" i="1" s="1"/>
  <c r="F440" i="1"/>
  <c r="G440" i="1"/>
  <c r="L440" i="1"/>
  <c r="D441" i="1"/>
  <c r="AA494" i="1"/>
  <c r="T494" i="1"/>
  <c r="C494" i="1"/>
  <c r="AB494" i="1"/>
  <c r="M442" i="1"/>
  <c r="J442" i="1"/>
  <c r="K442" i="1" s="1"/>
  <c r="E442" i="1" s="1"/>
  <c r="I443" i="1"/>
  <c r="A495" i="1"/>
  <c r="Q495" i="1" s="1"/>
  <c r="R495" i="1" s="1"/>
  <c r="S495" i="1" s="1"/>
  <c r="Z495" i="1" s="1"/>
  <c r="H494" i="1"/>
  <c r="U441" i="1"/>
  <c r="W441" i="1" s="1"/>
  <c r="S3784" i="1" l="1"/>
  <c r="Z3784" i="1" s="1"/>
  <c r="F441" i="1"/>
  <c r="L441" i="1"/>
  <c r="G441" i="1"/>
  <c r="D442" i="1"/>
  <c r="U442" i="1"/>
  <c r="W442" i="1" s="1"/>
  <c r="A496" i="1"/>
  <c r="Q496" i="1" s="1"/>
  <c r="R496" i="1" s="1"/>
  <c r="S496" i="1" s="1"/>
  <c r="Z496" i="1" s="1"/>
  <c r="H495" i="1"/>
  <c r="AB495" i="1"/>
  <c r="AA495" i="1"/>
  <c r="T495" i="1"/>
  <c r="C495" i="1"/>
  <c r="J443" i="1"/>
  <c r="K443" i="1" s="1"/>
  <c r="E443" i="1" s="1"/>
  <c r="M443" i="1"/>
  <c r="I444" i="1"/>
  <c r="S3785" i="1" l="1"/>
  <c r="Z3785" i="1" s="1"/>
  <c r="F442" i="1"/>
  <c r="L442" i="1"/>
  <c r="D443" i="1"/>
  <c r="G442" i="1"/>
  <c r="AA496" i="1"/>
  <c r="T496" i="1"/>
  <c r="C496" i="1"/>
  <c r="AB496" i="1"/>
  <c r="J444" i="1"/>
  <c r="K444" i="1" s="1"/>
  <c r="E444" i="1" s="1"/>
  <c r="M444" i="1"/>
  <c r="I445" i="1"/>
  <c r="A497" i="1"/>
  <c r="Q497" i="1" s="1"/>
  <c r="R497" i="1" s="1"/>
  <c r="S497" i="1" s="1"/>
  <c r="Z497" i="1" s="1"/>
  <c r="H496" i="1"/>
  <c r="U443" i="1"/>
  <c r="W443" i="1" s="1"/>
  <c r="S3786" i="1" l="1"/>
  <c r="Z3786" i="1" s="1"/>
  <c r="F443" i="1"/>
  <c r="L443" i="1"/>
  <c r="G443" i="1"/>
  <c r="D444" i="1"/>
  <c r="A498" i="1"/>
  <c r="Q498" i="1" s="1"/>
  <c r="R498" i="1" s="1"/>
  <c r="S498" i="1" s="1"/>
  <c r="Z498" i="1" s="1"/>
  <c r="H497" i="1"/>
  <c r="M445" i="1"/>
  <c r="J445" i="1"/>
  <c r="K445" i="1" s="1"/>
  <c r="E445" i="1" s="1"/>
  <c r="I446" i="1"/>
  <c r="U444" i="1"/>
  <c r="W444" i="1" s="1"/>
  <c r="AB497" i="1"/>
  <c r="AA497" i="1"/>
  <c r="T497" i="1"/>
  <c r="C497" i="1"/>
  <c r="S3787" i="1" l="1"/>
  <c r="Z3787" i="1" s="1"/>
  <c r="F444" i="1"/>
  <c r="L444" i="1"/>
  <c r="D445" i="1"/>
  <c r="G444" i="1"/>
  <c r="A499" i="1"/>
  <c r="Q499" i="1" s="1"/>
  <c r="R499" i="1" s="1"/>
  <c r="S499" i="1" s="1"/>
  <c r="Z499" i="1" s="1"/>
  <c r="H498" i="1"/>
  <c r="J446" i="1"/>
  <c r="K446" i="1" s="1"/>
  <c r="E446" i="1" s="1"/>
  <c r="M446" i="1"/>
  <c r="I447" i="1"/>
  <c r="AA498" i="1"/>
  <c r="T498" i="1"/>
  <c r="C498" i="1"/>
  <c r="AB498" i="1"/>
  <c r="U445" i="1"/>
  <c r="W445" i="1" s="1"/>
  <c r="S3788" i="1" l="1"/>
  <c r="Z3788" i="1" s="1"/>
  <c r="F445" i="1"/>
  <c r="L445" i="1"/>
  <c r="G445" i="1"/>
  <c r="D446" i="1"/>
  <c r="J447" i="1"/>
  <c r="K447" i="1" s="1"/>
  <c r="E447" i="1" s="1"/>
  <c r="M447" i="1"/>
  <c r="I448" i="1"/>
  <c r="AB499" i="1"/>
  <c r="AA499" i="1"/>
  <c r="T499" i="1"/>
  <c r="C499" i="1"/>
  <c r="U446" i="1"/>
  <c r="W446" i="1" s="1"/>
  <c r="A500" i="1"/>
  <c r="Q500" i="1" s="1"/>
  <c r="R500" i="1" s="1"/>
  <c r="S500" i="1" s="1"/>
  <c r="Z500" i="1" s="1"/>
  <c r="H499" i="1"/>
  <c r="S3789" i="1" l="1"/>
  <c r="Z3789" i="1" s="1"/>
  <c r="F446" i="1"/>
  <c r="L446" i="1"/>
  <c r="G446" i="1"/>
  <c r="D447" i="1"/>
  <c r="U447" i="1"/>
  <c r="W447" i="1" s="1"/>
  <c r="AA500" i="1"/>
  <c r="T500" i="1"/>
  <c r="C500" i="1"/>
  <c r="AB500" i="1"/>
  <c r="A501" i="1"/>
  <c r="Q501" i="1" s="1"/>
  <c r="R501" i="1" s="1"/>
  <c r="S501" i="1" s="1"/>
  <c r="Z501" i="1" s="1"/>
  <c r="H500" i="1"/>
  <c r="M448" i="1"/>
  <c r="J448" i="1"/>
  <c r="K448" i="1" s="1"/>
  <c r="E448" i="1" s="1"/>
  <c r="I449" i="1"/>
  <c r="S3790" i="1" l="1"/>
  <c r="Z3790" i="1" s="1"/>
  <c r="F447" i="1"/>
  <c r="G447" i="1"/>
  <c r="L447" i="1"/>
  <c r="D448" i="1"/>
  <c r="U448" i="1"/>
  <c r="W448" i="1" s="1"/>
  <c r="A502" i="1"/>
  <c r="Q502" i="1" s="1"/>
  <c r="R502" i="1" s="1"/>
  <c r="S502" i="1" s="1"/>
  <c r="Z502" i="1" s="1"/>
  <c r="H501" i="1"/>
  <c r="J449" i="1"/>
  <c r="K449" i="1" s="1"/>
  <c r="E449" i="1" s="1"/>
  <c r="M449" i="1"/>
  <c r="I450" i="1"/>
  <c r="AB501" i="1"/>
  <c r="AA501" i="1"/>
  <c r="T501" i="1"/>
  <c r="C501" i="1"/>
  <c r="S3791" i="1" l="1"/>
  <c r="Z3791" i="1" s="1"/>
  <c r="F448" i="1"/>
  <c r="G448" i="1"/>
  <c r="L448" i="1"/>
  <c r="D449" i="1"/>
  <c r="M450" i="1"/>
  <c r="J450" i="1"/>
  <c r="K450" i="1" s="1"/>
  <c r="E450" i="1" s="1"/>
  <c r="I451" i="1"/>
  <c r="AA502" i="1"/>
  <c r="T502" i="1"/>
  <c r="C502" i="1"/>
  <c r="AB502" i="1"/>
  <c r="U449" i="1"/>
  <c r="W449" i="1" s="1"/>
  <c r="A503" i="1"/>
  <c r="Q503" i="1" s="1"/>
  <c r="R503" i="1" s="1"/>
  <c r="S503" i="1" s="1"/>
  <c r="Z503" i="1" s="1"/>
  <c r="H502" i="1"/>
  <c r="S3792" i="1" l="1"/>
  <c r="Z3792" i="1" s="1"/>
  <c r="F449" i="1"/>
  <c r="L449" i="1"/>
  <c r="G449" i="1"/>
  <c r="D450" i="1"/>
  <c r="A504" i="1"/>
  <c r="Q504" i="1" s="1"/>
  <c r="R504" i="1" s="1"/>
  <c r="S504" i="1" s="1"/>
  <c r="Z504" i="1" s="1"/>
  <c r="H503" i="1"/>
  <c r="J451" i="1"/>
  <c r="K451" i="1" s="1"/>
  <c r="E451" i="1" s="1"/>
  <c r="M451" i="1"/>
  <c r="I452" i="1"/>
  <c r="U450" i="1"/>
  <c r="W450" i="1" s="1"/>
  <c r="AB503" i="1"/>
  <c r="AA503" i="1"/>
  <c r="T503" i="1"/>
  <c r="C503" i="1"/>
  <c r="S3793" i="1" l="1"/>
  <c r="Z3793" i="1" s="1"/>
  <c r="F450" i="1"/>
  <c r="L450" i="1"/>
  <c r="G450" i="1"/>
  <c r="D451" i="1"/>
  <c r="U451" i="1"/>
  <c r="W451" i="1" s="1"/>
  <c r="A505" i="1"/>
  <c r="Q505" i="1" s="1"/>
  <c r="R505" i="1" s="1"/>
  <c r="S505" i="1" s="1"/>
  <c r="Z505" i="1" s="1"/>
  <c r="H504" i="1"/>
  <c r="J452" i="1"/>
  <c r="K452" i="1" s="1"/>
  <c r="E452" i="1" s="1"/>
  <c r="M452" i="1"/>
  <c r="I453" i="1"/>
  <c r="AA504" i="1"/>
  <c r="T504" i="1"/>
  <c r="C504" i="1"/>
  <c r="AB504" i="1"/>
  <c r="S3794" i="1" l="1"/>
  <c r="Z3794" i="1" s="1"/>
  <c r="F451" i="1"/>
  <c r="L451" i="1"/>
  <c r="G451" i="1"/>
  <c r="D452" i="1"/>
  <c r="U452" i="1"/>
  <c r="W452" i="1" s="1"/>
  <c r="AB505" i="1"/>
  <c r="AA505" i="1"/>
  <c r="T505" i="1"/>
  <c r="C505" i="1"/>
  <c r="J453" i="1"/>
  <c r="K453" i="1" s="1"/>
  <c r="E453" i="1" s="1"/>
  <c r="M453" i="1"/>
  <c r="I454" i="1"/>
  <c r="A506" i="1"/>
  <c r="Q506" i="1" s="1"/>
  <c r="R506" i="1" s="1"/>
  <c r="S506" i="1" s="1"/>
  <c r="Z506" i="1" s="1"/>
  <c r="H505" i="1"/>
  <c r="S3795" i="1" l="1"/>
  <c r="Z3795" i="1" s="1"/>
  <c r="F452" i="1"/>
  <c r="G452" i="1"/>
  <c r="L452" i="1"/>
  <c r="D453" i="1"/>
  <c r="M454" i="1"/>
  <c r="J454" i="1"/>
  <c r="K454" i="1" s="1"/>
  <c r="E454" i="1" s="1"/>
  <c r="I455" i="1"/>
  <c r="A507" i="1"/>
  <c r="Q507" i="1" s="1"/>
  <c r="R507" i="1" s="1"/>
  <c r="S507" i="1" s="1"/>
  <c r="Z507" i="1" s="1"/>
  <c r="H506" i="1"/>
  <c r="U453" i="1"/>
  <c r="W453" i="1" s="1"/>
  <c r="AA506" i="1"/>
  <c r="T506" i="1"/>
  <c r="C506" i="1"/>
  <c r="AB506" i="1"/>
  <c r="S3796" i="1" l="1"/>
  <c r="Z3796" i="1" s="1"/>
  <c r="F453" i="1"/>
  <c r="G453" i="1"/>
  <c r="L453" i="1"/>
  <c r="D454" i="1"/>
  <c r="J455" i="1"/>
  <c r="K455" i="1" s="1"/>
  <c r="E455" i="1" s="1"/>
  <c r="M455" i="1"/>
  <c r="I456" i="1"/>
  <c r="U454" i="1"/>
  <c r="W454" i="1" s="1"/>
  <c r="A508" i="1"/>
  <c r="Q508" i="1" s="1"/>
  <c r="R508" i="1" s="1"/>
  <c r="S508" i="1" s="1"/>
  <c r="Z508" i="1" s="1"/>
  <c r="H507" i="1"/>
  <c r="AB507" i="1"/>
  <c r="AA507" i="1"/>
  <c r="T507" i="1"/>
  <c r="C507" i="1"/>
  <c r="S3797" i="1" l="1"/>
  <c r="Z3797" i="1" s="1"/>
  <c r="F454" i="1"/>
  <c r="D455" i="1"/>
  <c r="G454" i="1"/>
  <c r="L454" i="1"/>
  <c r="U455" i="1"/>
  <c r="W455" i="1" s="1"/>
  <c r="AA508" i="1"/>
  <c r="T508" i="1"/>
  <c r="C508" i="1"/>
  <c r="AB508" i="1"/>
  <c r="A509" i="1"/>
  <c r="Q509" i="1" s="1"/>
  <c r="R509" i="1" s="1"/>
  <c r="S509" i="1" s="1"/>
  <c r="Z509" i="1" s="1"/>
  <c r="H508" i="1"/>
  <c r="M456" i="1"/>
  <c r="J456" i="1"/>
  <c r="K456" i="1" s="1"/>
  <c r="E456" i="1" s="1"/>
  <c r="I457" i="1"/>
  <c r="S3798" i="1" l="1"/>
  <c r="Z3798" i="1" s="1"/>
  <c r="F455" i="1"/>
  <c r="L455" i="1"/>
  <c r="G455" i="1"/>
  <c r="D456" i="1"/>
  <c r="J457" i="1"/>
  <c r="K457" i="1" s="1"/>
  <c r="E457" i="1" s="1"/>
  <c r="M457" i="1"/>
  <c r="I458" i="1"/>
  <c r="AB509" i="1"/>
  <c r="AA509" i="1"/>
  <c r="T509" i="1"/>
  <c r="C509" i="1"/>
  <c r="U456" i="1"/>
  <c r="W456" i="1" s="1"/>
  <c r="A510" i="1"/>
  <c r="Q510" i="1" s="1"/>
  <c r="R510" i="1" s="1"/>
  <c r="S510" i="1" s="1"/>
  <c r="Z510" i="1" s="1"/>
  <c r="H509" i="1"/>
  <c r="S3799" i="1" l="1"/>
  <c r="Z3799" i="1" s="1"/>
  <c r="F456" i="1"/>
  <c r="L456" i="1"/>
  <c r="G456" i="1"/>
  <c r="D457" i="1"/>
  <c r="AA510" i="1"/>
  <c r="T510" i="1"/>
  <c r="C510" i="1"/>
  <c r="AB510" i="1"/>
  <c r="M458" i="1"/>
  <c r="J458" i="1"/>
  <c r="K458" i="1" s="1"/>
  <c r="E458" i="1" s="1"/>
  <c r="I459" i="1"/>
  <c r="A511" i="1"/>
  <c r="Q511" i="1" s="1"/>
  <c r="R511" i="1" s="1"/>
  <c r="S511" i="1" s="1"/>
  <c r="Z511" i="1" s="1"/>
  <c r="H510" i="1"/>
  <c r="U457" i="1"/>
  <c r="W457" i="1" s="1"/>
  <c r="S3800" i="1" l="1"/>
  <c r="Z3800" i="1" s="1"/>
  <c r="F457" i="1"/>
  <c r="L457" i="1"/>
  <c r="G457" i="1"/>
  <c r="D458" i="1"/>
  <c r="AB511" i="1"/>
  <c r="AA511" i="1"/>
  <c r="T511" i="1"/>
  <c r="C511" i="1"/>
  <c r="J459" i="1"/>
  <c r="K459" i="1" s="1"/>
  <c r="E459" i="1" s="1"/>
  <c r="M459" i="1"/>
  <c r="I460" i="1"/>
  <c r="U458" i="1"/>
  <c r="W458" i="1" s="1"/>
  <c r="A512" i="1"/>
  <c r="Q512" i="1" s="1"/>
  <c r="R512" i="1" s="1"/>
  <c r="S512" i="1" s="1"/>
  <c r="Z512" i="1" s="1"/>
  <c r="H511" i="1"/>
  <c r="S3801" i="1" l="1"/>
  <c r="Z3801" i="1" s="1"/>
  <c r="F458" i="1"/>
  <c r="L458" i="1"/>
  <c r="G458" i="1"/>
  <c r="D459" i="1"/>
  <c r="AA512" i="1"/>
  <c r="T512" i="1"/>
  <c r="C512" i="1"/>
  <c r="AB512" i="1"/>
  <c r="A513" i="1"/>
  <c r="Q513" i="1" s="1"/>
  <c r="R513" i="1" s="1"/>
  <c r="S513" i="1" s="1"/>
  <c r="Z513" i="1" s="1"/>
  <c r="H512" i="1"/>
  <c r="M460" i="1"/>
  <c r="J460" i="1"/>
  <c r="K460" i="1" s="1"/>
  <c r="E460" i="1" s="1"/>
  <c r="I461" i="1"/>
  <c r="U459" i="1"/>
  <c r="W459" i="1" s="1"/>
  <c r="S3802" i="1" l="1"/>
  <c r="Z3802" i="1" s="1"/>
  <c r="F459" i="1"/>
  <c r="G459" i="1"/>
  <c r="L459" i="1"/>
  <c r="D460" i="1"/>
  <c r="AB513" i="1"/>
  <c r="AA513" i="1"/>
  <c r="T513" i="1"/>
  <c r="C513" i="1"/>
  <c r="U460" i="1"/>
  <c r="W460" i="1" s="1"/>
  <c r="A514" i="1"/>
  <c r="Q514" i="1" s="1"/>
  <c r="R514" i="1" s="1"/>
  <c r="S514" i="1" s="1"/>
  <c r="Z514" i="1" s="1"/>
  <c r="H513" i="1"/>
  <c r="J461" i="1"/>
  <c r="K461" i="1" s="1"/>
  <c r="E461" i="1" s="1"/>
  <c r="M461" i="1"/>
  <c r="I462" i="1"/>
  <c r="S3803" i="1" l="1"/>
  <c r="Z3803" i="1" s="1"/>
  <c r="F460" i="1"/>
  <c r="L460" i="1"/>
  <c r="D461" i="1"/>
  <c r="G460" i="1"/>
  <c r="U461" i="1"/>
  <c r="W461" i="1" s="1"/>
  <c r="A515" i="1"/>
  <c r="Q515" i="1" s="1"/>
  <c r="R515" i="1" s="1"/>
  <c r="S515" i="1" s="1"/>
  <c r="Z515" i="1" s="1"/>
  <c r="H514" i="1"/>
  <c r="M462" i="1"/>
  <c r="J462" i="1"/>
  <c r="K462" i="1" s="1"/>
  <c r="E462" i="1" s="1"/>
  <c r="I463" i="1"/>
  <c r="AA514" i="1"/>
  <c r="T514" i="1"/>
  <c r="C514" i="1"/>
  <c r="AB514" i="1"/>
  <c r="S3804" i="1" l="1"/>
  <c r="Z3804" i="1" s="1"/>
  <c r="F461" i="1"/>
  <c r="G461" i="1"/>
  <c r="L461" i="1"/>
  <c r="D462" i="1"/>
  <c r="U462" i="1"/>
  <c r="W462" i="1" s="1"/>
  <c r="AB515" i="1"/>
  <c r="AA515" i="1"/>
  <c r="T515" i="1"/>
  <c r="C515" i="1"/>
  <c r="J463" i="1"/>
  <c r="K463" i="1" s="1"/>
  <c r="E463" i="1" s="1"/>
  <c r="M463" i="1"/>
  <c r="I464" i="1"/>
  <c r="A516" i="1"/>
  <c r="Q516" i="1" s="1"/>
  <c r="R516" i="1" s="1"/>
  <c r="S516" i="1" s="1"/>
  <c r="Z516" i="1" s="1"/>
  <c r="H515" i="1"/>
  <c r="S3805" i="1" l="1"/>
  <c r="Z3805" i="1" s="1"/>
  <c r="F462" i="1"/>
  <c r="L462" i="1"/>
  <c r="G462" i="1"/>
  <c r="D463" i="1"/>
  <c r="A517" i="1"/>
  <c r="Q517" i="1" s="1"/>
  <c r="R517" i="1" s="1"/>
  <c r="S517" i="1" s="1"/>
  <c r="Z517" i="1" s="1"/>
  <c r="H516" i="1"/>
  <c r="M464" i="1"/>
  <c r="J464" i="1"/>
  <c r="K464" i="1" s="1"/>
  <c r="E464" i="1" s="1"/>
  <c r="I465" i="1"/>
  <c r="U463" i="1"/>
  <c r="W463" i="1" s="1"/>
  <c r="AA516" i="1"/>
  <c r="T516" i="1"/>
  <c r="C516" i="1"/>
  <c r="AB516" i="1"/>
  <c r="S3806" i="1" l="1"/>
  <c r="Z3806" i="1" s="1"/>
  <c r="F463" i="1"/>
  <c r="L463" i="1"/>
  <c r="G463" i="1"/>
  <c r="D464" i="1"/>
  <c r="A518" i="1"/>
  <c r="Q518" i="1" s="1"/>
  <c r="R518" i="1" s="1"/>
  <c r="S518" i="1" s="1"/>
  <c r="Z518" i="1" s="1"/>
  <c r="H517" i="1"/>
  <c r="U464" i="1"/>
  <c r="W464" i="1" s="1"/>
  <c r="J465" i="1"/>
  <c r="K465" i="1" s="1"/>
  <c r="E465" i="1" s="1"/>
  <c r="M465" i="1"/>
  <c r="I466" i="1"/>
  <c r="AB517" i="1"/>
  <c r="AA517" i="1"/>
  <c r="T517" i="1"/>
  <c r="C517" i="1"/>
  <c r="S3807" i="1" l="1"/>
  <c r="Z3807" i="1" s="1"/>
  <c r="F464" i="1"/>
  <c r="G464" i="1"/>
  <c r="D465" i="1"/>
  <c r="L464" i="1"/>
  <c r="A519" i="1"/>
  <c r="Q519" i="1" s="1"/>
  <c r="R519" i="1" s="1"/>
  <c r="S519" i="1" s="1"/>
  <c r="Z519" i="1" s="1"/>
  <c r="H518" i="1"/>
  <c r="M466" i="1"/>
  <c r="J466" i="1"/>
  <c r="K466" i="1" s="1"/>
  <c r="E466" i="1" s="1"/>
  <c r="I467" i="1"/>
  <c r="AA518" i="1"/>
  <c r="T518" i="1"/>
  <c r="C518" i="1"/>
  <c r="AB518" i="1"/>
  <c r="U465" i="1"/>
  <c r="W465" i="1" s="1"/>
  <c r="S3808" i="1" l="1"/>
  <c r="Z3808" i="1" s="1"/>
  <c r="F465" i="1"/>
  <c r="L465" i="1"/>
  <c r="D466" i="1"/>
  <c r="G465" i="1"/>
  <c r="U466" i="1"/>
  <c r="W466" i="1" s="1"/>
  <c r="A520" i="1"/>
  <c r="Q520" i="1" s="1"/>
  <c r="R520" i="1" s="1"/>
  <c r="S520" i="1" s="1"/>
  <c r="Z520" i="1" s="1"/>
  <c r="H519" i="1"/>
  <c r="AB519" i="1"/>
  <c r="AA519" i="1"/>
  <c r="T519" i="1"/>
  <c r="C519" i="1"/>
  <c r="J467" i="1"/>
  <c r="K467" i="1" s="1"/>
  <c r="E467" i="1" s="1"/>
  <c r="M467" i="1"/>
  <c r="I468" i="1"/>
  <c r="S3809" i="1" l="1"/>
  <c r="Z3809" i="1" s="1"/>
  <c r="F466" i="1"/>
  <c r="G466" i="1"/>
  <c r="L466" i="1"/>
  <c r="D467" i="1"/>
  <c r="M468" i="1"/>
  <c r="J468" i="1"/>
  <c r="K468" i="1" s="1"/>
  <c r="E468" i="1" s="1"/>
  <c r="I469" i="1"/>
  <c r="AA520" i="1"/>
  <c r="T520" i="1"/>
  <c r="C520" i="1"/>
  <c r="AB520" i="1"/>
  <c r="U467" i="1"/>
  <c r="W467" i="1" s="1"/>
  <c r="A521" i="1"/>
  <c r="Q521" i="1" s="1"/>
  <c r="R521" i="1" s="1"/>
  <c r="S521" i="1" s="1"/>
  <c r="Z521" i="1" s="1"/>
  <c r="H520" i="1"/>
  <c r="S3810" i="1" l="1"/>
  <c r="Z3810" i="1" s="1"/>
  <c r="F467" i="1"/>
  <c r="L467" i="1"/>
  <c r="G467" i="1"/>
  <c r="D468" i="1"/>
  <c r="U468" i="1"/>
  <c r="W468" i="1" s="1"/>
  <c r="J469" i="1"/>
  <c r="K469" i="1" s="1"/>
  <c r="E469" i="1" s="1"/>
  <c r="M469" i="1"/>
  <c r="I470" i="1"/>
  <c r="AB521" i="1"/>
  <c r="AA521" i="1"/>
  <c r="T521" i="1"/>
  <c r="C521" i="1"/>
  <c r="A522" i="1"/>
  <c r="Q522" i="1" s="1"/>
  <c r="R522" i="1" s="1"/>
  <c r="S522" i="1" s="1"/>
  <c r="Z522" i="1" s="1"/>
  <c r="H521" i="1"/>
  <c r="S3811" i="1" l="1"/>
  <c r="Z3811" i="1" s="1"/>
  <c r="F468" i="1"/>
  <c r="L468" i="1"/>
  <c r="D469" i="1"/>
  <c r="G469" i="1" s="1"/>
  <c r="G468" i="1"/>
  <c r="U469" i="1"/>
  <c r="W469" i="1" s="1"/>
  <c r="A523" i="1"/>
  <c r="Q523" i="1" s="1"/>
  <c r="R523" i="1" s="1"/>
  <c r="S523" i="1" s="1"/>
  <c r="Z523" i="1" s="1"/>
  <c r="H522" i="1"/>
  <c r="AA522" i="1"/>
  <c r="T522" i="1"/>
  <c r="C522" i="1"/>
  <c r="AB522" i="1"/>
  <c r="J470" i="1"/>
  <c r="K470" i="1" s="1"/>
  <c r="E470" i="1" s="1"/>
  <c r="I471" i="1"/>
  <c r="S3812" i="1" l="1"/>
  <c r="Z3812" i="1" s="1"/>
  <c r="L469" i="1"/>
  <c r="M470" i="1" s="1"/>
  <c r="M471" i="1" s="1"/>
  <c r="F469" i="1"/>
  <c r="D470" i="1"/>
  <c r="L470" i="1" s="1"/>
  <c r="AB523" i="1"/>
  <c r="AA523" i="1"/>
  <c r="T523" i="1"/>
  <c r="C523" i="1"/>
  <c r="U470" i="1"/>
  <c r="W470" i="1" s="1"/>
  <c r="J471" i="1"/>
  <c r="K471" i="1" s="1"/>
  <c r="E471" i="1" s="1"/>
  <c r="I472" i="1"/>
  <c r="A524" i="1"/>
  <c r="Q524" i="1" s="1"/>
  <c r="R524" i="1" s="1"/>
  <c r="S524" i="1" s="1"/>
  <c r="Z524" i="1" s="1"/>
  <c r="H523" i="1"/>
  <c r="S3813" i="1" l="1"/>
  <c r="Z3813" i="1" s="1"/>
  <c r="D471" i="1"/>
  <c r="G471" i="1" s="1"/>
  <c r="G470" i="1"/>
  <c r="F470" i="1"/>
  <c r="A525" i="1"/>
  <c r="Q525" i="1" s="1"/>
  <c r="R525" i="1" s="1"/>
  <c r="S525" i="1" s="1"/>
  <c r="Z525" i="1" s="1"/>
  <c r="H524" i="1"/>
  <c r="M472" i="1"/>
  <c r="J472" i="1"/>
  <c r="K472" i="1" s="1"/>
  <c r="E472" i="1" s="1"/>
  <c r="I473" i="1"/>
  <c r="AB524" i="1"/>
  <c r="AA524" i="1"/>
  <c r="T524" i="1"/>
  <c r="C524" i="1"/>
  <c r="U471" i="1"/>
  <c r="W471" i="1" s="1"/>
  <c r="S3814" i="1" l="1"/>
  <c r="Z3814" i="1" s="1"/>
  <c r="L471" i="1"/>
  <c r="F471" i="1"/>
  <c r="D472" i="1"/>
  <c r="U472" i="1"/>
  <c r="W472" i="1" s="1"/>
  <c r="H525" i="1"/>
  <c r="A526" i="1"/>
  <c r="Q526" i="1" s="1"/>
  <c r="R526" i="1" s="1"/>
  <c r="S526" i="1" s="1"/>
  <c r="Z526" i="1" s="1"/>
  <c r="J473" i="1"/>
  <c r="K473" i="1" s="1"/>
  <c r="E473" i="1" s="1"/>
  <c r="M473" i="1"/>
  <c r="I474" i="1"/>
  <c r="T525" i="1"/>
  <c r="C525" i="1"/>
  <c r="AB525" i="1"/>
  <c r="AA525" i="1"/>
  <c r="S3815" i="1" l="1"/>
  <c r="Z3815" i="1" s="1"/>
  <c r="F472" i="1"/>
  <c r="L472" i="1"/>
  <c r="G472" i="1"/>
  <c r="D473" i="1"/>
  <c r="U473" i="1"/>
  <c r="W473" i="1" s="1"/>
  <c r="M474" i="1"/>
  <c r="J474" i="1"/>
  <c r="K474" i="1" s="1"/>
  <c r="E474" i="1" s="1"/>
  <c r="I475" i="1"/>
  <c r="A527" i="1"/>
  <c r="Q527" i="1" s="1"/>
  <c r="R527" i="1" s="1"/>
  <c r="S527" i="1" s="1"/>
  <c r="Z527" i="1" s="1"/>
  <c r="H526" i="1"/>
  <c r="AB526" i="1"/>
  <c r="AA526" i="1"/>
  <c r="T526" i="1"/>
  <c r="C526" i="1"/>
  <c r="S3816" i="1" l="1"/>
  <c r="Z3816" i="1" s="1"/>
  <c r="F473" i="1"/>
  <c r="L473" i="1"/>
  <c r="G473" i="1"/>
  <c r="D474" i="1"/>
  <c r="A528" i="1"/>
  <c r="Q528" i="1" s="1"/>
  <c r="R528" i="1" s="1"/>
  <c r="S528" i="1" s="1"/>
  <c r="Z528" i="1" s="1"/>
  <c r="H527" i="1"/>
  <c r="J475" i="1"/>
  <c r="K475" i="1" s="1"/>
  <c r="E475" i="1" s="1"/>
  <c r="M475" i="1"/>
  <c r="I476" i="1"/>
  <c r="U474" i="1"/>
  <c r="W474" i="1" s="1"/>
  <c r="AA527" i="1"/>
  <c r="T527" i="1"/>
  <c r="C527" i="1"/>
  <c r="AB527" i="1"/>
  <c r="S3817" i="1" l="1"/>
  <c r="Z3817" i="1" s="1"/>
  <c r="F474" i="1"/>
  <c r="G474" i="1"/>
  <c r="L474" i="1"/>
  <c r="D475" i="1"/>
  <c r="U475" i="1"/>
  <c r="W475" i="1" s="1"/>
  <c r="A529" i="1"/>
  <c r="Q529" i="1" s="1"/>
  <c r="R529" i="1" s="1"/>
  <c r="S529" i="1" s="1"/>
  <c r="Z529" i="1" s="1"/>
  <c r="H528" i="1"/>
  <c r="M476" i="1"/>
  <c r="J476" i="1"/>
  <c r="K476" i="1" s="1"/>
  <c r="E476" i="1" s="1"/>
  <c r="I477" i="1"/>
  <c r="AB528" i="1"/>
  <c r="AA528" i="1"/>
  <c r="T528" i="1"/>
  <c r="C528" i="1"/>
  <c r="S3818" i="1" l="1"/>
  <c r="Z3818" i="1" s="1"/>
  <c r="F475" i="1"/>
  <c r="L475" i="1"/>
  <c r="G475" i="1"/>
  <c r="D476" i="1"/>
  <c r="AB529" i="1"/>
  <c r="AA529" i="1"/>
  <c r="T529" i="1"/>
  <c r="C529" i="1"/>
  <c r="U476" i="1"/>
  <c r="W476" i="1" s="1"/>
  <c r="J477" i="1"/>
  <c r="K477" i="1" s="1"/>
  <c r="E477" i="1" s="1"/>
  <c r="M477" i="1"/>
  <c r="I478" i="1"/>
  <c r="H529" i="1"/>
  <c r="A530" i="1"/>
  <c r="Q530" i="1" s="1"/>
  <c r="R530" i="1" s="1"/>
  <c r="S530" i="1" s="1"/>
  <c r="Z530" i="1" s="1"/>
  <c r="S3819" i="1" l="1"/>
  <c r="Z3819" i="1" s="1"/>
  <c r="F476" i="1"/>
  <c r="G476" i="1"/>
  <c r="L476" i="1"/>
  <c r="D477" i="1"/>
  <c r="AA530" i="1"/>
  <c r="T530" i="1"/>
  <c r="C530" i="1"/>
  <c r="AB530" i="1"/>
  <c r="A531" i="1"/>
  <c r="Q531" i="1" s="1"/>
  <c r="R531" i="1" s="1"/>
  <c r="S531" i="1" s="1"/>
  <c r="Z531" i="1" s="1"/>
  <c r="H530" i="1"/>
  <c r="M478" i="1"/>
  <c r="J478" i="1"/>
  <c r="K478" i="1" s="1"/>
  <c r="E478" i="1" s="1"/>
  <c r="I479" i="1"/>
  <c r="U477" i="1"/>
  <c r="W477" i="1" s="1"/>
  <c r="S3820" i="1" l="1"/>
  <c r="Z3820" i="1" s="1"/>
  <c r="F477" i="1"/>
  <c r="G477" i="1"/>
  <c r="L477" i="1"/>
  <c r="D478" i="1"/>
  <c r="U478" i="1"/>
  <c r="W478" i="1" s="1"/>
  <c r="A532" i="1"/>
  <c r="Q532" i="1" s="1"/>
  <c r="R532" i="1" s="1"/>
  <c r="S532" i="1" s="1"/>
  <c r="Z532" i="1" s="1"/>
  <c r="H531" i="1"/>
  <c r="J479" i="1"/>
  <c r="K479" i="1" s="1"/>
  <c r="E479" i="1" s="1"/>
  <c r="M479" i="1"/>
  <c r="I480" i="1"/>
  <c r="AB531" i="1"/>
  <c r="AA531" i="1"/>
  <c r="T531" i="1"/>
  <c r="C531" i="1"/>
  <c r="S3821" i="1" l="1"/>
  <c r="Z3821" i="1" s="1"/>
  <c r="F478" i="1"/>
  <c r="G478" i="1"/>
  <c r="L478" i="1"/>
  <c r="D479" i="1"/>
  <c r="AA532" i="1"/>
  <c r="T532" i="1"/>
  <c r="C532" i="1"/>
  <c r="AB532" i="1"/>
  <c r="U479" i="1"/>
  <c r="W479" i="1" s="1"/>
  <c r="A533" i="1"/>
  <c r="Q533" i="1" s="1"/>
  <c r="R533" i="1" s="1"/>
  <c r="S533" i="1" s="1"/>
  <c r="Z533" i="1" s="1"/>
  <c r="H532" i="1"/>
  <c r="M480" i="1"/>
  <c r="J480" i="1"/>
  <c r="K480" i="1" s="1"/>
  <c r="E480" i="1" s="1"/>
  <c r="I481" i="1"/>
  <c r="S3822" i="1" l="1"/>
  <c r="Z3822" i="1" s="1"/>
  <c r="F479" i="1"/>
  <c r="L479" i="1"/>
  <c r="G479" i="1"/>
  <c r="D480" i="1"/>
  <c r="AB533" i="1"/>
  <c r="AA533" i="1"/>
  <c r="T533" i="1"/>
  <c r="C533" i="1"/>
  <c r="U480" i="1"/>
  <c r="W480" i="1" s="1"/>
  <c r="A534" i="1"/>
  <c r="Q534" i="1" s="1"/>
  <c r="R534" i="1" s="1"/>
  <c r="S534" i="1" s="1"/>
  <c r="Z534" i="1" s="1"/>
  <c r="H533" i="1"/>
  <c r="J481" i="1"/>
  <c r="K481" i="1" s="1"/>
  <c r="E481" i="1" s="1"/>
  <c r="M481" i="1"/>
  <c r="I482" i="1"/>
  <c r="S3823" i="1" l="1"/>
  <c r="Z3823" i="1" s="1"/>
  <c r="F480" i="1"/>
  <c r="L480" i="1"/>
  <c r="G480" i="1"/>
  <c r="D481" i="1"/>
  <c r="U481" i="1"/>
  <c r="W481" i="1" s="1"/>
  <c r="M482" i="1"/>
  <c r="J482" i="1"/>
  <c r="K482" i="1" s="1"/>
  <c r="E482" i="1" s="1"/>
  <c r="I483" i="1"/>
  <c r="A535" i="1"/>
  <c r="Q535" i="1" s="1"/>
  <c r="R535" i="1" s="1"/>
  <c r="S535" i="1" s="1"/>
  <c r="Z535" i="1" s="1"/>
  <c r="H534" i="1"/>
  <c r="AA534" i="1"/>
  <c r="T534" i="1"/>
  <c r="C534" i="1"/>
  <c r="AB534" i="1"/>
  <c r="S3824" i="1" l="1"/>
  <c r="Z3824" i="1" s="1"/>
  <c r="F481" i="1"/>
  <c r="L481" i="1"/>
  <c r="G481" i="1"/>
  <c r="D482" i="1"/>
  <c r="AB535" i="1"/>
  <c r="AA535" i="1"/>
  <c r="T535" i="1"/>
  <c r="C535" i="1"/>
  <c r="J483" i="1"/>
  <c r="K483" i="1" s="1"/>
  <c r="E483" i="1" s="1"/>
  <c r="M483" i="1"/>
  <c r="I484" i="1"/>
  <c r="U482" i="1"/>
  <c r="W482" i="1" s="1"/>
  <c r="A536" i="1"/>
  <c r="Q536" i="1" s="1"/>
  <c r="R536" i="1" s="1"/>
  <c r="S536" i="1" s="1"/>
  <c r="Z536" i="1" s="1"/>
  <c r="H535" i="1"/>
  <c r="S3825" i="1" l="1"/>
  <c r="Z3825" i="1" s="1"/>
  <c r="F482" i="1"/>
  <c r="L482" i="1"/>
  <c r="G482" i="1"/>
  <c r="D483" i="1"/>
  <c r="U483" i="1"/>
  <c r="W483" i="1" s="1"/>
  <c r="AA536" i="1"/>
  <c r="T536" i="1"/>
  <c r="C536" i="1"/>
  <c r="AB536" i="1"/>
  <c r="A537" i="1"/>
  <c r="Q537" i="1" s="1"/>
  <c r="R537" i="1" s="1"/>
  <c r="S537" i="1" s="1"/>
  <c r="Z537" i="1" s="1"/>
  <c r="H536" i="1"/>
  <c r="J484" i="1"/>
  <c r="K484" i="1" s="1"/>
  <c r="E484" i="1" s="1"/>
  <c r="M484" i="1"/>
  <c r="I485" i="1"/>
  <c r="S3826" i="1" l="1"/>
  <c r="Z3826" i="1" s="1"/>
  <c r="F483" i="1"/>
  <c r="L483" i="1"/>
  <c r="G483" i="1"/>
  <c r="D484" i="1"/>
  <c r="J485" i="1"/>
  <c r="K485" i="1" s="1"/>
  <c r="E485" i="1" s="1"/>
  <c r="M485" i="1"/>
  <c r="I486" i="1"/>
  <c r="AB537" i="1"/>
  <c r="AA537" i="1"/>
  <c r="T537" i="1"/>
  <c r="C537" i="1"/>
  <c r="U484" i="1"/>
  <c r="W484" i="1" s="1"/>
  <c r="A538" i="1"/>
  <c r="Q538" i="1" s="1"/>
  <c r="R538" i="1" s="1"/>
  <c r="S538" i="1" s="1"/>
  <c r="Z538" i="1" s="1"/>
  <c r="H537" i="1"/>
  <c r="S3827" i="1" l="1"/>
  <c r="Z3827" i="1" s="1"/>
  <c r="F484" i="1"/>
  <c r="L484" i="1"/>
  <c r="G484" i="1"/>
  <c r="D485" i="1"/>
  <c r="AA538" i="1"/>
  <c r="T538" i="1"/>
  <c r="C538" i="1"/>
  <c r="AB538" i="1"/>
  <c r="J486" i="1"/>
  <c r="K486" i="1" s="1"/>
  <c r="E486" i="1" s="1"/>
  <c r="M486" i="1"/>
  <c r="I487" i="1"/>
  <c r="A539" i="1"/>
  <c r="Q539" i="1" s="1"/>
  <c r="R539" i="1" s="1"/>
  <c r="S539" i="1" s="1"/>
  <c r="Z539" i="1" s="1"/>
  <c r="H538" i="1"/>
  <c r="U485" i="1"/>
  <c r="W485" i="1" s="1"/>
  <c r="S3828" i="1" l="1"/>
  <c r="Z3828" i="1" s="1"/>
  <c r="F485" i="1"/>
  <c r="L485" i="1"/>
  <c r="G485" i="1"/>
  <c r="D486" i="1"/>
  <c r="AB539" i="1"/>
  <c r="AA539" i="1"/>
  <c r="T539" i="1"/>
  <c r="C539" i="1"/>
  <c r="M487" i="1"/>
  <c r="J487" i="1"/>
  <c r="K487" i="1" s="1"/>
  <c r="E487" i="1" s="1"/>
  <c r="I488" i="1"/>
  <c r="A540" i="1"/>
  <c r="Q540" i="1" s="1"/>
  <c r="R540" i="1" s="1"/>
  <c r="S540" i="1" s="1"/>
  <c r="Z540" i="1" s="1"/>
  <c r="H539" i="1"/>
  <c r="U486" i="1"/>
  <c r="W486" i="1" s="1"/>
  <c r="S3829" i="1" l="1"/>
  <c r="Z3829" i="1" s="1"/>
  <c r="F486" i="1"/>
  <c r="L486" i="1"/>
  <c r="G486" i="1"/>
  <c r="D487" i="1"/>
  <c r="A541" i="1"/>
  <c r="Q541" i="1" s="1"/>
  <c r="R541" i="1" s="1"/>
  <c r="S541" i="1" s="1"/>
  <c r="Z541" i="1" s="1"/>
  <c r="H540" i="1"/>
  <c r="AA540" i="1"/>
  <c r="T540" i="1"/>
  <c r="C540" i="1"/>
  <c r="AB540" i="1"/>
  <c r="J488" i="1"/>
  <c r="K488" i="1" s="1"/>
  <c r="E488" i="1" s="1"/>
  <c r="M488" i="1"/>
  <c r="I489" i="1"/>
  <c r="U487" i="1"/>
  <c r="W487" i="1" s="1"/>
  <c r="S3830" i="1" l="1"/>
  <c r="Z3830" i="1" s="1"/>
  <c r="F487" i="1"/>
  <c r="G487" i="1"/>
  <c r="L487" i="1"/>
  <c r="D488" i="1"/>
  <c r="J489" i="1"/>
  <c r="K489" i="1" s="1"/>
  <c r="E489" i="1" s="1"/>
  <c r="M489" i="1"/>
  <c r="I490" i="1"/>
  <c r="A542" i="1"/>
  <c r="Q542" i="1" s="1"/>
  <c r="R542" i="1" s="1"/>
  <c r="S542" i="1" s="1"/>
  <c r="Z542" i="1" s="1"/>
  <c r="H541" i="1"/>
  <c r="U488" i="1"/>
  <c r="W488" i="1" s="1"/>
  <c r="AB541" i="1"/>
  <c r="AA541" i="1"/>
  <c r="T541" i="1"/>
  <c r="C541" i="1"/>
  <c r="S3831" i="1" l="1"/>
  <c r="Z3831" i="1" s="1"/>
  <c r="F488" i="1"/>
  <c r="L488" i="1"/>
  <c r="G488" i="1"/>
  <c r="D489" i="1"/>
  <c r="A543" i="1"/>
  <c r="Q543" i="1" s="1"/>
  <c r="R543" i="1" s="1"/>
  <c r="S543" i="1" s="1"/>
  <c r="Z543" i="1" s="1"/>
  <c r="H542" i="1"/>
  <c r="M490" i="1"/>
  <c r="J490" i="1"/>
  <c r="K490" i="1" s="1"/>
  <c r="E490" i="1" s="1"/>
  <c r="I491" i="1"/>
  <c r="AA542" i="1"/>
  <c r="T542" i="1"/>
  <c r="C542" i="1"/>
  <c r="AB542" i="1"/>
  <c r="U489" i="1"/>
  <c r="W489" i="1" s="1"/>
  <c r="S3832" i="1" l="1"/>
  <c r="Z3832" i="1" s="1"/>
  <c r="F489" i="1"/>
  <c r="G489" i="1"/>
  <c r="L489" i="1"/>
  <c r="D490" i="1"/>
  <c r="A544" i="1"/>
  <c r="Q544" i="1" s="1"/>
  <c r="R544" i="1" s="1"/>
  <c r="S544" i="1" s="1"/>
  <c r="Z544" i="1" s="1"/>
  <c r="H543" i="1"/>
  <c r="J491" i="1"/>
  <c r="K491" i="1" s="1"/>
  <c r="E491" i="1" s="1"/>
  <c r="M491" i="1"/>
  <c r="I492" i="1"/>
  <c r="AB543" i="1"/>
  <c r="AA543" i="1"/>
  <c r="T543" i="1"/>
  <c r="C543" i="1"/>
  <c r="U490" i="1"/>
  <c r="W490" i="1" s="1"/>
  <c r="S3833" i="1" l="1"/>
  <c r="Z3833" i="1" s="1"/>
  <c r="F490" i="1"/>
  <c r="L490" i="1"/>
  <c r="G490" i="1"/>
  <c r="D491" i="1"/>
  <c r="M492" i="1"/>
  <c r="J492" i="1"/>
  <c r="K492" i="1" s="1"/>
  <c r="E492" i="1" s="1"/>
  <c r="I493" i="1"/>
  <c r="AA544" i="1"/>
  <c r="T544" i="1"/>
  <c r="C544" i="1"/>
  <c r="AB544" i="1"/>
  <c r="U491" i="1"/>
  <c r="W491" i="1" s="1"/>
  <c r="A545" i="1"/>
  <c r="Q545" i="1" s="1"/>
  <c r="R545" i="1" s="1"/>
  <c r="S545" i="1" s="1"/>
  <c r="Z545" i="1" s="1"/>
  <c r="H544" i="1"/>
  <c r="S3834" i="1" l="1"/>
  <c r="Z3834" i="1" s="1"/>
  <c r="F491" i="1"/>
  <c r="L491" i="1"/>
  <c r="G491" i="1"/>
  <c r="D492" i="1"/>
  <c r="AB545" i="1"/>
  <c r="AA545" i="1"/>
  <c r="T545" i="1"/>
  <c r="C545" i="1"/>
  <c r="A546" i="1"/>
  <c r="Q546" i="1" s="1"/>
  <c r="R546" i="1" s="1"/>
  <c r="S546" i="1" s="1"/>
  <c r="Z546" i="1" s="1"/>
  <c r="H545" i="1"/>
  <c r="J493" i="1"/>
  <c r="K493" i="1" s="1"/>
  <c r="E493" i="1" s="1"/>
  <c r="M493" i="1"/>
  <c r="I494" i="1"/>
  <c r="U492" i="1"/>
  <c r="W492" i="1" s="1"/>
  <c r="S3835" i="1" l="1"/>
  <c r="Z3835" i="1" s="1"/>
  <c r="F492" i="1"/>
  <c r="L492" i="1"/>
  <c r="D493" i="1"/>
  <c r="G492" i="1"/>
  <c r="U493" i="1"/>
  <c r="W493" i="1" s="1"/>
  <c r="A547" i="1"/>
  <c r="Q547" i="1" s="1"/>
  <c r="R547" i="1" s="1"/>
  <c r="S547" i="1" s="1"/>
  <c r="Z547" i="1" s="1"/>
  <c r="H546" i="1"/>
  <c r="M494" i="1"/>
  <c r="J494" i="1"/>
  <c r="K494" i="1" s="1"/>
  <c r="E494" i="1" s="1"/>
  <c r="I495" i="1"/>
  <c r="AA546" i="1"/>
  <c r="T546" i="1"/>
  <c r="C546" i="1"/>
  <c r="AB546" i="1"/>
  <c r="S3836" i="1" l="1"/>
  <c r="Z3836" i="1" s="1"/>
  <c r="F493" i="1"/>
  <c r="G493" i="1"/>
  <c r="L493" i="1"/>
  <c r="D494" i="1"/>
  <c r="J495" i="1"/>
  <c r="K495" i="1" s="1"/>
  <c r="E495" i="1" s="1"/>
  <c r="M495" i="1"/>
  <c r="I496" i="1"/>
  <c r="AB547" i="1"/>
  <c r="AA547" i="1"/>
  <c r="T547" i="1"/>
  <c r="C547" i="1"/>
  <c r="U494" i="1"/>
  <c r="W494" i="1" s="1"/>
  <c r="A548" i="1"/>
  <c r="Q548" i="1" s="1"/>
  <c r="R548" i="1" s="1"/>
  <c r="S548" i="1" s="1"/>
  <c r="Z548" i="1" s="1"/>
  <c r="H547" i="1"/>
  <c r="S3837" i="1" l="1"/>
  <c r="Z3837" i="1" s="1"/>
  <c r="F494" i="1"/>
  <c r="D495" i="1"/>
  <c r="G494" i="1"/>
  <c r="L494" i="1"/>
  <c r="U495" i="1"/>
  <c r="W495" i="1" s="1"/>
  <c r="AA548" i="1"/>
  <c r="T548" i="1"/>
  <c r="C548" i="1"/>
  <c r="AB548" i="1"/>
  <c r="A549" i="1"/>
  <c r="Q549" i="1" s="1"/>
  <c r="R549" i="1" s="1"/>
  <c r="S549" i="1" s="1"/>
  <c r="Z549" i="1" s="1"/>
  <c r="H548" i="1"/>
  <c r="M496" i="1"/>
  <c r="J496" i="1"/>
  <c r="K496" i="1" s="1"/>
  <c r="E496" i="1" s="1"/>
  <c r="I497" i="1"/>
  <c r="S3838" i="1" l="1"/>
  <c r="Z3838" i="1" s="1"/>
  <c r="F495" i="1"/>
  <c r="L495" i="1"/>
  <c r="G495" i="1"/>
  <c r="D496" i="1"/>
  <c r="J497" i="1"/>
  <c r="K497" i="1" s="1"/>
  <c r="E497" i="1" s="1"/>
  <c r="M497" i="1"/>
  <c r="I498" i="1"/>
  <c r="U496" i="1"/>
  <c r="W496" i="1" s="1"/>
  <c r="AB549" i="1"/>
  <c r="AA549" i="1"/>
  <c r="T549" i="1"/>
  <c r="C549" i="1"/>
  <c r="A550" i="1"/>
  <c r="Q550" i="1" s="1"/>
  <c r="R550" i="1" s="1"/>
  <c r="S550" i="1" s="1"/>
  <c r="Z550" i="1" s="1"/>
  <c r="H549" i="1"/>
  <c r="S3839" i="1" l="1"/>
  <c r="Z3839" i="1" s="1"/>
  <c r="F496" i="1"/>
  <c r="G496" i="1"/>
  <c r="D497" i="1"/>
  <c r="L496" i="1"/>
  <c r="A551" i="1"/>
  <c r="Q551" i="1" s="1"/>
  <c r="R551" i="1" s="1"/>
  <c r="S551" i="1" s="1"/>
  <c r="Z551" i="1" s="1"/>
  <c r="H550" i="1"/>
  <c r="AA550" i="1"/>
  <c r="T550" i="1"/>
  <c r="C550" i="1"/>
  <c r="AB550" i="1"/>
  <c r="M498" i="1"/>
  <c r="J498" i="1"/>
  <c r="K498" i="1" s="1"/>
  <c r="E498" i="1" s="1"/>
  <c r="I499" i="1"/>
  <c r="U497" i="1"/>
  <c r="W497" i="1" s="1"/>
  <c r="S3840" i="1" l="1"/>
  <c r="Z3840" i="1" s="1"/>
  <c r="F497" i="1"/>
  <c r="L497" i="1"/>
  <c r="G497" i="1"/>
  <c r="D498" i="1"/>
  <c r="J499" i="1"/>
  <c r="K499" i="1" s="1"/>
  <c r="E499" i="1" s="1"/>
  <c r="M499" i="1"/>
  <c r="I500" i="1"/>
  <c r="U498" i="1"/>
  <c r="W498" i="1" s="1"/>
  <c r="A552" i="1"/>
  <c r="Q552" i="1" s="1"/>
  <c r="R552" i="1" s="1"/>
  <c r="S552" i="1" s="1"/>
  <c r="Z552" i="1" s="1"/>
  <c r="H551" i="1"/>
  <c r="AB551" i="1"/>
  <c r="AA551" i="1"/>
  <c r="T551" i="1"/>
  <c r="C551" i="1"/>
  <c r="S3841" i="1" l="1"/>
  <c r="Z3841" i="1" s="1"/>
  <c r="F498" i="1"/>
  <c r="G498" i="1"/>
  <c r="D499" i="1"/>
  <c r="L498" i="1"/>
  <c r="AA552" i="1"/>
  <c r="T552" i="1"/>
  <c r="C552" i="1"/>
  <c r="AB552" i="1"/>
  <c r="J500" i="1"/>
  <c r="K500" i="1" s="1"/>
  <c r="E500" i="1" s="1"/>
  <c r="I501" i="1"/>
  <c r="A553" i="1"/>
  <c r="Q553" i="1" s="1"/>
  <c r="R553" i="1" s="1"/>
  <c r="S553" i="1" s="1"/>
  <c r="Z553" i="1" s="1"/>
  <c r="H552" i="1"/>
  <c r="U499" i="1"/>
  <c r="W499" i="1" s="1"/>
  <c r="S3842" i="1" l="1"/>
  <c r="Z3842" i="1" s="1"/>
  <c r="F499" i="1"/>
  <c r="L499" i="1"/>
  <c r="M500" i="1" s="1"/>
  <c r="G499" i="1"/>
  <c r="D500" i="1"/>
  <c r="F500" i="1" s="1"/>
  <c r="J501" i="1"/>
  <c r="K501" i="1" s="1"/>
  <c r="E501" i="1" s="1"/>
  <c r="I502" i="1"/>
  <c r="U500" i="1"/>
  <c r="W500" i="1" s="1"/>
  <c r="AB553" i="1"/>
  <c r="AA553" i="1"/>
  <c r="T553" i="1"/>
  <c r="C553" i="1"/>
  <c r="A554" i="1"/>
  <c r="Q554" i="1" s="1"/>
  <c r="R554" i="1" s="1"/>
  <c r="S554" i="1" s="1"/>
  <c r="Z554" i="1" s="1"/>
  <c r="H553" i="1"/>
  <c r="S3843" i="1" l="1"/>
  <c r="Z3843" i="1" s="1"/>
  <c r="G500" i="1"/>
  <c r="D501" i="1"/>
  <c r="F501" i="1" s="1"/>
  <c r="L500" i="1"/>
  <c r="M501" i="1"/>
  <c r="M502" i="1" s="1"/>
  <c r="A555" i="1"/>
  <c r="Q555" i="1" s="1"/>
  <c r="R555" i="1" s="1"/>
  <c r="S555" i="1" s="1"/>
  <c r="Z555" i="1" s="1"/>
  <c r="H554" i="1"/>
  <c r="J502" i="1"/>
  <c r="K502" i="1" s="1"/>
  <c r="E502" i="1" s="1"/>
  <c r="I503" i="1"/>
  <c r="AA554" i="1"/>
  <c r="T554" i="1"/>
  <c r="C554" i="1"/>
  <c r="AB554" i="1"/>
  <c r="U501" i="1"/>
  <c r="W501" i="1" s="1"/>
  <c r="S3844" i="1" l="1"/>
  <c r="Z3844" i="1" s="1"/>
  <c r="L501" i="1"/>
  <c r="D502" i="1"/>
  <c r="F502" i="1" s="1"/>
  <c r="G501" i="1"/>
  <c r="U502" i="1"/>
  <c r="W502" i="1" s="1"/>
  <c r="A556" i="1"/>
  <c r="Q556" i="1" s="1"/>
  <c r="R556" i="1" s="1"/>
  <c r="S556" i="1" s="1"/>
  <c r="Z556" i="1" s="1"/>
  <c r="H555" i="1"/>
  <c r="J503" i="1"/>
  <c r="K503" i="1" s="1"/>
  <c r="E503" i="1" s="1"/>
  <c r="M503" i="1"/>
  <c r="I504" i="1"/>
  <c r="AB555" i="1"/>
  <c r="AA555" i="1"/>
  <c r="T555" i="1"/>
  <c r="C555" i="1"/>
  <c r="S3845" i="1" l="1"/>
  <c r="Z3845" i="1" s="1"/>
  <c r="L502" i="1"/>
  <c r="G502" i="1"/>
  <c r="D503" i="1"/>
  <c r="F503" i="1" s="1"/>
  <c r="M504" i="1"/>
  <c r="J504" i="1"/>
  <c r="K504" i="1" s="1"/>
  <c r="E504" i="1" s="1"/>
  <c r="I505" i="1"/>
  <c r="AA556" i="1"/>
  <c r="T556" i="1"/>
  <c r="C556" i="1"/>
  <c r="AB556" i="1"/>
  <c r="U503" i="1"/>
  <c r="W503" i="1" s="1"/>
  <c r="A557" i="1"/>
  <c r="Q557" i="1" s="1"/>
  <c r="R557" i="1" s="1"/>
  <c r="S557" i="1" s="1"/>
  <c r="Z557" i="1" s="1"/>
  <c r="H556" i="1"/>
  <c r="S3846" i="1" l="1"/>
  <c r="Z3846" i="1" s="1"/>
  <c r="L503" i="1"/>
  <c r="G503" i="1"/>
  <c r="D504" i="1"/>
  <c r="F504" i="1" s="1"/>
  <c r="A558" i="1"/>
  <c r="Q558" i="1" s="1"/>
  <c r="R558" i="1" s="1"/>
  <c r="S558" i="1" s="1"/>
  <c r="Z558" i="1" s="1"/>
  <c r="H557" i="1"/>
  <c r="AB557" i="1"/>
  <c r="AA557" i="1"/>
  <c r="T557" i="1"/>
  <c r="C557" i="1"/>
  <c r="J505" i="1"/>
  <c r="K505" i="1" s="1"/>
  <c r="E505" i="1" s="1"/>
  <c r="M505" i="1"/>
  <c r="I506" i="1"/>
  <c r="U504" i="1"/>
  <c r="W504" i="1" s="1"/>
  <c r="S3847" i="1" l="1"/>
  <c r="Z3847" i="1" s="1"/>
  <c r="G504" i="1"/>
  <c r="L504" i="1"/>
  <c r="D505" i="1"/>
  <c r="F505" i="1" s="1"/>
  <c r="U505" i="1"/>
  <c r="W505" i="1" s="1"/>
  <c r="AA558" i="1"/>
  <c r="T558" i="1"/>
  <c r="C558" i="1"/>
  <c r="AB558" i="1"/>
  <c r="M506" i="1"/>
  <c r="J506" i="1"/>
  <c r="K506" i="1" s="1"/>
  <c r="E506" i="1" s="1"/>
  <c r="I507" i="1"/>
  <c r="A559" i="1"/>
  <c r="Q559" i="1" s="1"/>
  <c r="R559" i="1" s="1"/>
  <c r="S559" i="1" s="1"/>
  <c r="Z559" i="1" s="1"/>
  <c r="H558" i="1"/>
  <c r="S3848" i="1" l="1"/>
  <c r="Z3848" i="1" s="1"/>
  <c r="G505" i="1"/>
  <c r="L505" i="1"/>
  <c r="D506" i="1"/>
  <c r="F506" i="1" s="1"/>
  <c r="AB559" i="1"/>
  <c r="AA559" i="1"/>
  <c r="T559" i="1"/>
  <c r="C559" i="1"/>
  <c r="A560" i="1"/>
  <c r="Q560" i="1" s="1"/>
  <c r="R560" i="1" s="1"/>
  <c r="S560" i="1" s="1"/>
  <c r="Z560" i="1" s="1"/>
  <c r="H559" i="1"/>
  <c r="U506" i="1"/>
  <c r="W506" i="1" s="1"/>
  <c r="J507" i="1"/>
  <c r="K507" i="1" s="1"/>
  <c r="E507" i="1" s="1"/>
  <c r="M507" i="1"/>
  <c r="I508" i="1"/>
  <c r="S3849" i="1" l="1"/>
  <c r="Z3849" i="1" s="1"/>
  <c r="G506" i="1"/>
  <c r="L506" i="1"/>
  <c r="D507" i="1"/>
  <c r="F507" i="1" s="1"/>
  <c r="M508" i="1"/>
  <c r="J508" i="1"/>
  <c r="K508" i="1" s="1"/>
  <c r="E508" i="1" s="1"/>
  <c r="I509" i="1"/>
  <c r="A561" i="1"/>
  <c r="Q561" i="1" s="1"/>
  <c r="R561" i="1" s="1"/>
  <c r="S561" i="1" s="1"/>
  <c r="Z561" i="1" s="1"/>
  <c r="H560" i="1"/>
  <c r="AA560" i="1"/>
  <c r="T560" i="1"/>
  <c r="C560" i="1"/>
  <c r="AB560" i="1"/>
  <c r="U507" i="1"/>
  <c r="W507" i="1" s="1"/>
  <c r="S3850" i="1" l="1"/>
  <c r="Z3850" i="1" s="1"/>
  <c r="L507" i="1"/>
  <c r="G507" i="1"/>
  <c r="D508" i="1"/>
  <c r="F508" i="1" s="1"/>
  <c r="U508" i="1"/>
  <c r="W508" i="1" s="1"/>
  <c r="AB561" i="1"/>
  <c r="AA561" i="1"/>
  <c r="T561" i="1"/>
  <c r="C561" i="1"/>
  <c r="A562" i="1"/>
  <c r="Q562" i="1" s="1"/>
  <c r="R562" i="1" s="1"/>
  <c r="S562" i="1" s="1"/>
  <c r="Z562" i="1" s="1"/>
  <c r="H561" i="1"/>
  <c r="J509" i="1"/>
  <c r="K509" i="1" s="1"/>
  <c r="E509" i="1" s="1"/>
  <c r="M509" i="1"/>
  <c r="I510" i="1"/>
  <c r="S3851" i="1" l="1"/>
  <c r="Z3851" i="1" s="1"/>
  <c r="L508" i="1"/>
  <c r="D509" i="1"/>
  <c r="F509" i="1" s="1"/>
  <c r="G508" i="1"/>
  <c r="AA562" i="1"/>
  <c r="T562" i="1"/>
  <c r="C562" i="1"/>
  <c r="AB562" i="1"/>
  <c r="U509" i="1"/>
  <c r="W509" i="1" s="1"/>
  <c r="A563" i="1"/>
  <c r="Q563" i="1" s="1"/>
  <c r="R563" i="1" s="1"/>
  <c r="S563" i="1" s="1"/>
  <c r="Z563" i="1" s="1"/>
  <c r="H562" i="1"/>
  <c r="M510" i="1"/>
  <c r="J510" i="1"/>
  <c r="K510" i="1" s="1"/>
  <c r="E510" i="1" s="1"/>
  <c r="I511" i="1"/>
  <c r="S3852" i="1" l="1"/>
  <c r="Z3852" i="1" s="1"/>
  <c r="G509" i="1"/>
  <c r="L509" i="1"/>
  <c r="D510" i="1"/>
  <c r="F510" i="1" s="1"/>
  <c r="J511" i="1"/>
  <c r="K511" i="1" s="1"/>
  <c r="E511" i="1" s="1"/>
  <c r="M511" i="1"/>
  <c r="I512" i="1"/>
  <c r="AB563" i="1"/>
  <c r="AA563" i="1"/>
  <c r="T563" i="1"/>
  <c r="C563" i="1"/>
  <c r="U510" i="1"/>
  <c r="W510" i="1" s="1"/>
  <c r="A564" i="1"/>
  <c r="Q564" i="1" s="1"/>
  <c r="R564" i="1" s="1"/>
  <c r="S564" i="1" s="1"/>
  <c r="Z564" i="1" s="1"/>
  <c r="H563" i="1"/>
  <c r="S3853" i="1" l="1"/>
  <c r="Z3853" i="1" s="1"/>
  <c r="L510" i="1"/>
  <c r="G510" i="1"/>
  <c r="D511" i="1"/>
  <c r="F511" i="1" s="1"/>
  <c r="AB564" i="1"/>
  <c r="AA564" i="1"/>
  <c r="T564" i="1"/>
  <c r="C564" i="1"/>
  <c r="M512" i="1"/>
  <c r="J512" i="1"/>
  <c r="K512" i="1" s="1"/>
  <c r="E512" i="1" s="1"/>
  <c r="I513" i="1"/>
  <c r="A565" i="1"/>
  <c r="Q565" i="1" s="1"/>
  <c r="R565" i="1" s="1"/>
  <c r="S565" i="1" s="1"/>
  <c r="Z565" i="1" s="1"/>
  <c r="H564" i="1"/>
  <c r="U511" i="1"/>
  <c r="W511" i="1" s="1"/>
  <c r="S3854" i="1" l="1"/>
  <c r="Z3854" i="1" s="1"/>
  <c r="G511" i="1"/>
  <c r="L511" i="1"/>
  <c r="D512" i="1"/>
  <c r="F512" i="1" s="1"/>
  <c r="H565" i="1"/>
  <c r="A566" i="1"/>
  <c r="Q566" i="1" s="1"/>
  <c r="R566" i="1" s="1"/>
  <c r="S566" i="1" s="1"/>
  <c r="Z566" i="1" s="1"/>
  <c r="T565" i="1"/>
  <c r="C565" i="1"/>
  <c r="AB565" i="1"/>
  <c r="AA565" i="1"/>
  <c r="J513" i="1"/>
  <c r="K513" i="1" s="1"/>
  <c r="E513" i="1" s="1"/>
  <c r="M513" i="1"/>
  <c r="I514" i="1"/>
  <c r="U512" i="1"/>
  <c r="W512" i="1" s="1"/>
  <c r="S3855" i="1" l="1"/>
  <c r="Z3855" i="1" s="1"/>
  <c r="G512" i="1"/>
  <c r="L512" i="1"/>
  <c r="D513" i="1"/>
  <c r="F513" i="1" s="1"/>
  <c r="AB566" i="1"/>
  <c r="AA566" i="1"/>
  <c r="T566" i="1"/>
  <c r="C566" i="1"/>
  <c r="U513" i="1"/>
  <c r="W513" i="1" s="1"/>
  <c r="A567" i="1"/>
  <c r="Q567" i="1" s="1"/>
  <c r="R567" i="1" s="1"/>
  <c r="S567" i="1" s="1"/>
  <c r="Z567" i="1" s="1"/>
  <c r="H566" i="1"/>
  <c r="M514" i="1"/>
  <c r="J514" i="1"/>
  <c r="K514" i="1" s="1"/>
  <c r="E514" i="1" s="1"/>
  <c r="I515" i="1"/>
  <c r="S3856" i="1" l="1"/>
  <c r="Z3856" i="1" s="1"/>
  <c r="L513" i="1"/>
  <c r="G513" i="1"/>
  <c r="D514" i="1"/>
  <c r="F514" i="1" s="1"/>
  <c r="AA567" i="1"/>
  <c r="T567" i="1"/>
  <c r="C567" i="1"/>
  <c r="AB567" i="1"/>
  <c r="J515" i="1"/>
  <c r="K515" i="1" s="1"/>
  <c r="E515" i="1" s="1"/>
  <c r="M515" i="1"/>
  <c r="I516" i="1"/>
  <c r="U514" i="1"/>
  <c r="W514" i="1" s="1"/>
  <c r="A568" i="1"/>
  <c r="Q568" i="1" s="1"/>
  <c r="R568" i="1" s="1"/>
  <c r="S568" i="1" s="1"/>
  <c r="Z568" i="1" s="1"/>
  <c r="H567" i="1"/>
  <c r="S3857" i="1" l="1"/>
  <c r="Z3857" i="1" s="1"/>
  <c r="L514" i="1"/>
  <c r="G514" i="1"/>
  <c r="D515" i="1"/>
  <c r="F515" i="1" s="1"/>
  <c r="AB568" i="1"/>
  <c r="AA568" i="1"/>
  <c r="T568" i="1"/>
  <c r="C568" i="1"/>
  <c r="M516" i="1"/>
  <c r="J516" i="1"/>
  <c r="K516" i="1" s="1"/>
  <c r="E516" i="1" s="1"/>
  <c r="I517" i="1"/>
  <c r="A569" i="1"/>
  <c r="Q569" i="1" s="1"/>
  <c r="R569" i="1" s="1"/>
  <c r="S569" i="1" s="1"/>
  <c r="Z569" i="1" s="1"/>
  <c r="H568" i="1"/>
  <c r="U515" i="1"/>
  <c r="W515" i="1" s="1"/>
  <c r="S3858" i="1" l="1"/>
  <c r="Z3858" i="1" s="1"/>
  <c r="L515" i="1"/>
  <c r="G515" i="1"/>
  <c r="D516" i="1"/>
  <c r="F516" i="1" s="1"/>
  <c r="AB569" i="1"/>
  <c r="AA569" i="1"/>
  <c r="T569" i="1"/>
  <c r="C569" i="1"/>
  <c r="H569" i="1"/>
  <c r="A570" i="1"/>
  <c r="Q570" i="1" s="1"/>
  <c r="R570" i="1" s="1"/>
  <c r="S570" i="1" s="1"/>
  <c r="Z570" i="1" s="1"/>
  <c r="J517" i="1"/>
  <c r="K517" i="1" s="1"/>
  <c r="E517" i="1" s="1"/>
  <c r="M517" i="1"/>
  <c r="I518" i="1"/>
  <c r="U516" i="1"/>
  <c r="W516" i="1" s="1"/>
  <c r="S3859" i="1" l="1"/>
  <c r="Z3859" i="1" s="1"/>
  <c r="G516" i="1"/>
  <c r="L516" i="1"/>
  <c r="D517" i="1"/>
  <c r="F517" i="1" s="1"/>
  <c r="M518" i="1"/>
  <c r="J518" i="1"/>
  <c r="K518" i="1" s="1"/>
  <c r="E518" i="1" s="1"/>
  <c r="I519" i="1"/>
  <c r="AA570" i="1"/>
  <c r="T570" i="1"/>
  <c r="C570" i="1"/>
  <c r="AB570" i="1"/>
  <c r="U517" i="1"/>
  <c r="W517" i="1" s="1"/>
  <c r="A571" i="1"/>
  <c r="Q571" i="1" s="1"/>
  <c r="R571" i="1" s="1"/>
  <c r="S571" i="1" s="1"/>
  <c r="Z571" i="1" s="1"/>
  <c r="H570" i="1"/>
  <c r="S3860" i="1" l="1"/>
  <c r="Z3860" i="1" s="1"/>
  <c r="L517" i="1"/>
  <c r="G517" i="1"/>
  <c r="D518" i="1"/>
  <c r="F518" i="1" s="1"/>
  <c r="U518" i="1"/>
  <c r="W518" i="1" s="1"/>
  <c r="AB571" i="1"/>
  <c r="AA571" i="1"/>
  <c r="T571" i="1"/>
  <c r="C571" i="1"/>
  <c r="A572" i="1"/>
  <c r="Q572" i="1" s="1"/>
  <c r="R572" i="1" s="1"/>
  <c r="S572" i="1" s="1"/>
  <c r="Z572" i="1" s="1"/>
  <c r="H571" i="1"/>
  <c r="J519" i="1"/>
  <c r="K519" i="1" s="1"/>
  <c r="E519" i="1" s="1"/>
  <c r="M519" i="1"/>
  <c r="I520" i="1"/>
  <c r="S3861" i="1" l="1"/>
  <c r="Z3861" i="1" s="1"/>
  <c r="L518" i="1"/>
  <c r="D519" i="1"/>
  <c r="F519" i="1" s="1"/>
  <c r="G518" i="1"/>
  <c r="M520" i="1"/>
  <c r="J520" i="1"/>
  <c r="K520" i="1" s="1"/>
  <c r="E520" i="1" s="1"/>
  <c r="I521" i="1"/>
  <c r="AA572" i="1"/>
  <c r="T572" i="1"/>
  <c r="C572" i="1"/>
  <c r="AB572" i="1"/>
  <c r="U519" i="1"/>
  <c r="W519" i="1" s="1"/>
  <c r="A573" i="1"/>
  <c r="Q573" i="1" s="1"/>
  <c r="R573" i="1" s="1"/>
  <c r="S573" i="1" s="1"/>
  <c r="Z573" i="1" s="1"/>
  <c r="H572" i="1"/>
  <c r="S3862" i="1" l="1"/>
  <c r="Z3862" i="1" s="1"/>
  <c r="L519" i="1"/>
  <c r="G519" i="1"/>
  <c r="D520" i="1"/>
  <c r="F520" i="1" s="1"/>
  <c r="U520" i="1"/>
  <c r="W520" i="1" s="1"/>
  <c r="A574" i="1"/>
  <c r="Q574" i="1" s="1"/>
  <c r="R574" i="1" s="1"/>
  <c r="S574" i="1" s="1"/>
  <c r="Z574" i="1" s="1"/>
  <c r="H573" i="1"/>
  <c r="AB573" i="1"/>
  <c r="AA573" i="1"/>
  <c r="T573" i="1"/>
  <c r="C573" i="1"/>
  <c r="J521" i="1"/>
  <c r="K521" i="1" s="1"/>
  <c r="E521" i="1" s="1"/>
  <c r="M521" i="1"/>
  <c r="I522" i="1"/>
  <c r="S3863" i="1" l="1"/>
  <c r="Z3863" i="1" s="1"/>
  <c r="L520" i="1"/>
  <c r="G520" i="1"/>
  <c r="D521" i="1"/>
  <c r="F521" i="1" s="1"/>
  <c r="U521" i="1"/>
  <c r="W521" i="1" s="1"/>
  <c r="M522" i="1"/>
  <c r="J522" i="1"/>
  <c r="K522" i="1" s="1"/>
  <c r="E522" i="1" s="1"/>
  <c r="I523" i="1"/>
  <c r="AA574" i="1"/>
  <c r="T574" i="1"/>
  <c r="C574" i="1"/>
  <c r="AB574" i="1"/>
  <c r="A575" i="1"/>
  <c r="Q575" i="1" s="1"/>
  <c r="R575" i="1" s="1"/>
  <c r="S575" i="1" s="1"/>
  <c r="Z575" i="1" s="1"/>
  <c r="H574" i="1"/>
  <c r="S3864" i="1" l="1"/>
  <c r="Z3864" i="1" s="1"/>
  <c r="L521" i="1"/>
  <c r="G521" i="1"/>
  <c r="D522" i="1"/>
  <c r="F522" i="1" s="1"/>
  <c r="A576" i="1"/>
  <c r="Q576" i="1" s="1"/>
  <c r="R576" i="1" s="1"/>
  <c r="S576" i="1" s="1"/>
  <c r="Z576" i="1" s="1"/>
  <c r="H575" i="1"/>
  <c r="AB575" i="1"/>
  <c r="AA575" i="1"/>
  <c r="T575" i="1"/>
  <c r="C575" i="1"/>
  <c r="J523" i="1"/>
  <c r="K523" i="1" s="1"/>
  <c r="E523" i="1" s="1"/>
  <c r="M523" i="1"/>
  <c r="I524" i="1"/>
  <c r="U522" i="1"/>
  <c r="W522" i="1" s="1"/>
  <c r="S3865" i="1" l="1"/>
  <c r="Z3865" i="1" s="1"/>
  <c r="L522" i="1"/>
  <c r="G522" i="1"/>
  <c r="D523" i="1"/>
  <c r="F523" i="1" s="1"/>
  <c r="J524" i="1"/>
  <c r="K524" i="1" s="1"/>
  <c r="E524" i="1" s="1"/>
  <c r="M524" i="1"/>
  <c r="I525" i="1"/>
  <c r="AA576" i="1"/>
  <c r="T576" i="1"/>
  <c r="C576" i="1"/>
  <c r="AB576" i="1"/>
  <c r="U523" i="1"/>
  <c r="W523" i="1" s="1"/>
  <c r="A577" i="1"/>
  <c r="Q577" i="1" s="1"/>
  <c r="R577" i="1" s="1"/>
  <c r="S577" i="1" s="1"/>
  <c r="Z577" i="1" s="1"/>
  <c r="H576" i="1"/>
  <c r="S3866" i="1" l="1"/>
  <c r="Z3866" i="1" s="1"/>
  <c r="L523" i="1"/>
  <c r="G523" i="1"/>
  <c r="D524" i="1"/>
  <c r="F524" i="1" s="1"/>
  <c r="A578" i="1"/>
  <c r="Q578" i="1" s="1"/>
  <c r="R578" i="1" s="1"/>
  <c r="S578" i="1" s="1"/>
  <c r="Z578" i="1" s="1"/>
  <c r="H577" i="1"/>
  <c r="U524" i="1"/>
  <c r="W524" i="1" s="1"/>
  <c r="AB577" i="1"/>
  <c r="AA577" i="1"/>
  <c r="T577" i="1"/>
  <c r="C577" i="1"/>
  <c r="J525" i="1"/>
  <c r="K525" i="1" s="1"/>
  <c r="E525" i="1" s="1"/>
  <c r="M525" i="1"/>
  <c r="I526" i="1"/>
  <c r="S3867" i="1" l="1"/>
  <c r="Z3867" i="1" s="1"/>
  <c r="G524" i="1"/>
  <c r="L524" i="1"/>
  <c r="D525" i="1"/>
  <c r="F525" i="1" s="1"/>
  <c r="J526" i="1"/>
  <c r="K526" i="1" s="1"/>
  <c r="E526" i="1" s="1"/>
  <c r="M526" i="1"/>
  <c r="I527" i="1"/>
  <c r="A579" i="1"/>
  <c r="Q579" i="1" s="1"/>
  <c r="R579" i="1" s="1"/>
  <c r="S579" i="1" s="1"/>
  <c r="Z579" i="1" s="1"/>
  <c r="H578" i="1"/>
  <c r="U525" i="1"/>
  <c r="W525" i="1" s="1"/>
  <c r="AA578" i="1"/>
  <c r="T578" i="1"/>
  <c r="C578" i="1"/>
  <c r="AB578" i="1"/>
  <c r="S3868" i="1" l="1"/>
  <c r="Z3868" i="1" s="1"/>
  <c r="L525" i="1"/>
  <c r="G525" i="1"/>
  <c r="D526" i="1"/>
  <c r="F526" i="1" s="1"/>
  <c r="A580" i="1"/>
  <c r="Q580" i="1" s="1"/>
  <c r="R580" i="1" s="1"/>
  <c r="S580" i="1" s="1"/>
  <c r="Z580" i="1" s="1"/>
  <c r="H579" i="1"/>
  <c r="M527" i="1"/>
  <c r="J527" i="1"/>
  <c r="K527" i="1" s="1"/>
  <c r="E527" i="1" s="1"/>
  <c r="I528" i="1"/>
  <c r="U526" i="1"/>
  <c r="W526" i="1" s="1"/>
  <c r="AB579" i="1"/>
  <c r="AA579" i="1"/>
  <c r="T579" i="1"/>
  <c r="C579" i="1"/>
  <c r="S3869" i="1" l="1"/>
  <c r="Z3869" i="1" s="1"/>
  <c r="L526" i="1"/>
  <c r="G526" i="1"/>
  <c r="D527" i="1"/>
  <c r="F527" i="1" s="1"/>
  <c r="A581" i="1"/>
  <c r="Q581" i="1" s="1"/>
  <c r="R581" i="1" s="1"/>
  <c r="S581" i="1" s="1"/>
  <c r="Z581" i="1" s="1"/>
  <c r="H580" i="1"/>
  <c r="J528" i="1"/>
  <c r="K528" i="1" s="1"/>
  <c r="E528" i="1" s="1"/>
  <c r="I529" i="1"/>
  <c r="AA580" i="1"/>
  <c r="T580" i="1"/>
  <c r="C580" i="1"/>
  <c r="AB580" i="1"/>
  <c r="U527" i="1"/>
  <c r="W527" i="1" s="1"/>
  <c r="S3870" i="1" l="1"/>
  <c r="Z3870" i="1" s="1"/>
  <c r="L527" i="1"/>
  <c r="M528" i="1" s="1"/>
  <c r="D528" i="1"/>
  <c r="F528" i="1" s="1"/>
  <c r="G527" i="1"/>
  <c r="J529" i="1"/>
  <c r="K529" i="1" s="1"/>
  <c r="E529" i="1" s="1"/>
  <c r="I530" i="1"/>
  <c r="A582" i="1"/>
  <c r="Q582" i="1" s="1"/>
  <c r="R582" i="1" s="1"/>
  <c r="S582" i="1" s="1"/>
  <c r="Z582" i="1" s="1"/>
  <c r="H581" i="1"/>
  <c r="U528" i="1"/>
  <c r="W528" i="1" s="1"/>
  <c r="AB581" i="1"/>
  <c r="AA581" i="1"/>
  <c r="T581" i="1"/>
  <c r="C581" i="1"/>
  <c r="S3871" i="1" l="1"/>
  <c r="Z3871" i="1" s="1"/>
  <c r="L528" i="1"/>
  <c r="G528" i="1"/>
  <c r="D529" i="1"/>
  <c r="F529" i="1" s="1"/>
  <c r="U529" i="1"/>
  <c r="W529" i="1" s="1"/>
  <c r="AA582" i="1"/>
  <c r="T582" i="1"/>
  <c r="C582" i="1"/>
  <c r="AB582" i="1"/>
  <c r="A583" i="1"/>
  <c r="Q583" i="1" s="1"/>
  <c r="R583" i="1" s="1"/>
  <c r="S583" i="1" s="1"/>
  <c r="Z583" i="1" s="1"/>
  <c r="H582" i="1"/>
  <c r="J530" i="1"/>
  <c r="K530" i="1" s="1"/>
  <c r="E530" i="1" s="1"/>
  <c r="I531" i="1"/>
  <c r="M529" i="1"/>
  <c r="S3872" i="1" l="1"/>
  <c r="Z3872" i="1" s="1"/>
  <c r="L529" i="1"/>
  <c r="D530" i="1"/>
  <c r="F530" i="1" s="1"/>
  <c r="G529" i="1"/>
  <c r="M530" i="1"/>
  <c r="J531" i="1"/>
  <c r="K531" i="1" s="1"/>
  <c r="E531" i="1" s="1"/>
  <c r="I532" i="1"/>
  <c r="AB583" i="1"/>
  <c r="AA583" i="1"/>
  <c r="T583" i="1"/>
  <c r="C583" i="1"/>
  <c r="U530" i="1"/>
  <c r="W530" i="1" s="1"/>
  <c r="A584" i="1"/>
  <c r="Q584" i="1" s="1"/>
  <c r="R584" i="1" s="1"/>
  <c r="S584" i="1" s="1"/>
  <c r="Z584" i="1" s="1"/>
  <c r="H583" i="1"/>
  <c r="S3873" i="1" l="1"/>
  <c r="Z3873" i="1" s="1"/>
  <c r="L530" i="1"/>
  <c r="G530" i="1"/>
  <c r="D531" i="1"/>
  <c r="F531" i="1" s="1"/>
  <c r="M531" i="1"/>
  <c r="M532" i="1" s="1"/>
  <c r="A585" i="1"/>
  <c r="Q585" i="1" s="1"/>
  <c r="R585" i="1" s="1"/>
  <c r="S585" i="1" s="1"/>
  <c r="Z585" i="1" s="1"/>
  <c r="H584" i="1"/>
  <c r="J532" i="1"/>
  <c r="K532" i="1" s="1"/>
  <c r="E532" i="1" s="1"/>
  <c r="I533" i="1"/>
  <c r="AA584" i="1"/>
  <c r="T584" i="1"/>
  <c r="C584" i="1"/>
  <c r="AB584" i="1"/>
  <c r="U531" i="1"/>
  <c r="W531" i="1" s="1"/>
  <c r="S3874" i="1" l="1"/>
  <c r="Z3874" i="1" s="1"/>
  <c r="G531" i="1"/>
  <c r="L531" i="1"/>
  <c r="D532" i="1"/>
  <c r="F532" i="1" s="1"/>
  <c r="A586" i="1"/>
  <c r="Q586" i="1" s="1"/>
  <c r="R586" i="1" s="1"/>
  <c r="S586" i="1" s="1"/>
  <c r="Z586" i="1" s="1"/>
  <c r="H585" i="1"/>
  <c r="J533" i="1"/>
  <c r="K533" i="1" s="1"/>
  <c r="E533" i="1" s="1"/>
  <c r="M533" i="1"/>
  <c r="I534" i="1"/>
  <c r="AB585" i="1"/>
  <c r="AA585" i="1"/>
  <c r="T585" i="1"/>
  <c r="C585" i="1"/>
  <c r="U532" i="1"/>
  <c r="W532" i="1" s="1"/>
  <c r="S3875" i="1" l="1"/>
  <c r="Z3875" i="1" s="1"/>
  <c r="G532" i="1"/>
  <c r="L532" i="1"/>
  <c r="D533" i="1"/>
  <c r="F533" i="1" s="1"/>
  <c r="U533" i="1"/>
  <c r="W533" i="1" s="1"/>
  <c r="A587" i="1"/>
  <c r="Q587" i="1" s="1"/>
  <c r="R587" i="1" s="1"/>
  <c r="S587" i="1" s="1"/>
  <c r="Z587" i="1" s="1"/>
  <c r="H586" i="1"/>
  <c r="M534" i="1"/>
  <c r="J534" i="1"/>
  <c r="K534" i="1" s="1"/>
  <c r="E534" i="1" s="1"/>
  <c r="I535" i="1"/>
  <c r="AA586" i="1"/>
  <c r="T586" i="1"/>
  <c r="C586" i="1"/>
  <c r="AB586" i="1"/>
  <c r="S3876" i="1" l="1"/>
  <c r="Z3876" i="1" s="1"/>
  <c r="G533" i="1"/>
  <c r="L533" i="1"/>
  <c r="D534" i="1"/>
  <c r="F534" i="1" s="1"/>
  <c r="A588" i="1"/>
  <c r="Q588" i="1" s="1"/>
  <c r="R588" i="1" s="1"/>
  <c r="S588" i="1" s="1"/>
  <c r="Z588" i="1" s="1"/>
  <c r="H587" i="1"/>
  <c r="J535" i="1"/>
  <c r="K535" i="1" s="1"/>
  <c r="E535" i="1" s="1"/>
  <c r="M535" i="1"/>
  <c r="I536" i="1"/>
  <c r="AB587" i="1"/>
  <c r="AA587" i="1"/>
  <c r="T587" i="1"/>
  <c r="C587" i="1"/>
  <c r="U534" i="1"/>
  <c r="W534" i="1" s="1"/>
  <c r="S3877" i="1" l="1"/>
  <c r="Z3877" i="1" s="1"/>
  <c r="L534" i="1"/>
  <c r="G534" i="1"/>
  <c r="D535" i="1"/>
  <c r="F535" i="1" s="1"/>
  <c r="M536" i="1"/>
  <c r="J536" i="1"/>
  <c r="K536" i="1" s="1"/>
  <c r="E536" i="1" s="1"/>
  <c r="I537" i="1"/>
  <c r="A589" i="1"/>
  <c r="Q589" i="1" s="1"/>
  <c r="R589" i="1" s="1"/>
  <c r="S589" i="1" s="1"/>
  <c r="Z589" i="1" s="1"/>
  <c r="H588" i="1"/>
  <c r="U535" i="1"/>
  <c r="W535" i="1" s="1"/>
  <c r="AA588" i="1"/>
  <c r="T588" i="1"/>
  <c r="C588" i="1"/>
  <c r="AB588" i="1"/>
  <c r="S3878" i="1" l="1"/>
  <c r="Z3878" i="1" s="1"/>
  <c r="L535" i="1"/>
  <c r="G535" i="1"/>
  <c r="D536" i="1"/>
  <c r="F536" i="1" s="1"/>
  <c r="AB589" i="1"/>
  <c r="AA589" i="1"/>
  <c r="T589" i="1"/>
  <c r="C589" i="1"/>
  <c r="J537" i="1"/>
  <c r="K537" i="1" s="1"/>
  <c r="E537" i="1" s="1"/>
  <c r="M537" i="1"/>
  <c r="I538" i="1"/>
  <c r="U536" i="1"/>
  <c r="W536" i="1" s="1"/>
  <c r="A590" i="1"/>
  <c r="Q590" i="1" s="1"/>
  <c r="R590" i="1" s="1"/>
  <c r="S590" i="1" s="1"/>
  <c r="Z590" i="1" s="1"/>
  <c r="H589" i="1"/>
  <c r="S3879" i="1" l="1"/>
  <c r="Z3879" i="1" s="1"/>
  <c r="L536" i="1"/>
  <c r="G536" i="1"/>
  <c r="D537" i="1"/>
  <c r="F537" i="1" s="1"/>
  <c r="AA590" i="1"/>
  <c r="T590" i="1"/>
  <c r="C590" i="1"/>
  <c r="AB590" i="1"/>
  <c r="M538" i="1"/>
  <c r="J538" i="1"/>
  <c r="K538" i="1" s="1"/>
  <c r="E538" i="1" s="1"/>
  <c r="I539" i="1"/>
  <c r="A591" i="1"/>
  <c r="Q591" i="1" s="1"/>
  <c r="R591" i="1" s="1"/>
  <c r="S591" i="1" s="1"/>
  <c r="Z591" i="1" s="1"/>
  <c r="H590" i="1"/>
  <c r="U537" i="1"/>
  <c r="W537" i="1" s="1"/>
  <c r="S3880" i="1" l="1"/>
  <c r="Z3880" i="1" s="1"/>
  <c r="L537" i="1"/>
  <c r="G537" i="1"/>
  <c r="D538" i="1"/>
  <c r="F538" i="1" s="1"/>
  <c r="AB591" i="1"/>
  <c r="AA591" i="1"/>
  <c r="T591" i="1"/>
  <c r="C591" i="1"/>
  <c r="A592" i="1"/>
  <c r="Q592" i="1" s="1"/>
  <c r="R592" i="1" s="1"/>
  <c r="S592" i="1" s="1"/>
  <c r="Z592" i="1" s="1"/>
  <c r="H591" i="1"/>
  <c r="J539" i="1"/>
  <c r="K539" i="1" s="1"/>
  <c r="E539" i="1" s="1"/>
  <c r="M539" i="1"/>
  <c r="I540" i="1"/>
  <c r="U538" i="1"/>
  <c r="W538" i="1" s="1"/>
  <c r="S3881" i="1" l="1"/>
  <c r="Z3881" i="1" s="1"/>
  <c r="L538" i="1"/>
  <c r="D539" i="1"/>
  <c r="F539" i="1" s="1"/>
  <c r="G538" i="1"/>
  <c r="M540" i="1"/>
  <c r="J540" i="1"/>
  <c r="K540" i="1" s="1"/>
  <c r="E540" i="1" s="1"/>
  <c r="I541" i="1"/>
  <c r="AA592" i="1"/>
  <c r="T592" i="1"/>
  <c r="C592" i="1"/>
  <c r="AB592" i="1"/>
  <c r="U539" i="1"/>
  <c r="W539" i="1" s="1"/>
  <c r="A593" i="1"/>
  <c r="Q593" i="1" s="1"/>
  <c r="R593" i="1" s="1"/>
  <c r="S593" i="1" s="1"/>
  <c r="Z593" i="1" s="1"/>
  <c r="H592" i="1"/>
  <c r="S3882" i="1" l="1"/>
  <c r="Z3882" i="1" s="1"/>
  <c r="L539" i="1"/>
  <c r="G539" i="1"/>
  <c r="D540" i="1"/>
  <c r="F540" i="1" s="1"/>
  <c r="A594" i="1"/>
  <c r="Q594" i="1" s="1"/>
  <c r="R594" i="1" s="1"/>
  <c r="S594" i="1" s="1"/>
  <c r="Z594" i="1" s="1"/>
  <c r="H593" i="1"/>
  <c r="J541" i="1"/>
  <c r="K541" i="1" s="1"/>
  <c r="E541" i="1" s="1"/>
  <c r="M541" i="1"/>
  <c r="I542" i="1"/>
  <c r="U540" i="1"/>
  <c r="W540" i="1" s="1"/>
  <c r="AB593" i="1"/>
  <c r="AA593" i="1"/>
  <c r="T593" i="1"/>
  <c r="C593" i="1"/>
  <c r="S3883" i="1" l="1"/>
  <c r="Z3883" i="1" s="1"/>
  <c r="L540" i="1"/>
  <c r="G540" i="1"/>
  <c r="D541" i="1"/>
  <c r="F541" i="1" s="1"/>
  <c r="A595" i="1"/>
  <c r="Q595" i="1" s="1"/>
  <c r="R595" i="1" s="1"/>
  <c r="S595" i="1" s="1"/>
  <c r="Z595" i="1" s="1"/>
  <c r="H594" i="1"/>
  <c r="M542" i="1"/>
  <c r="J542" i="1"/>
  <c r="K542" i="1" s="1"/>
  <c r="E542" i="1" s="1"/>
  <c r="I543" i="1"/>
  <c r="AA594" i="1"/>
  <c r="T594" i="1"/>
  <c r="C594" i="1"/>
  <c r="AB594" i="1"/>
  <c r="U541" i="1"/>
  <c r="W541" i="1" s="1"/>
  <c r="S3884" i="1" l="1"/>
  <c r="Z3884" i="1" s="1"/>
  <c r="G541" i="1"/>
  <c r="L541" i="1"/>
  <c r="D542" i="1"/>
  <c r="F542" i="1" s="1"/>
  <c r="J543" i="1"/>
  <c r="K543" i="1" s="1"/>
  <c r="E543" i="1" s="1"/>
  <c r="M543" i="1"/>
  <c r="I544" i="1"/>
  <c r="A596" i="1"/>
  <c r="Q596" i="1" s="1"/>
  <c r="R596" i="1" s="1"/>
  <c r="S596" i="1" s="1"/>
  <c r="Z596" i="1" s="1"/>
  <c r="H595" i="1"/>
  <c r="U542" i="1"/>
  <c r="W542" i="1" s="1"/>
  <c r="AB595" i="1"/>
  <c r="AA595" i="1"/>
  <c r="T595" i="1"/>
  <c r="C595" i="1"/>
  <c r="S3885" i="1" l="1"/>
  <c r="Z3885" i="1" s="1"/>
  <c r="L542" i="1"/>
  <c r="G542" i="1"/>
  <c r="D543" i="1"/>
  <c r="F543" i="1" s="1"/>
  <c r="U543" i="1"/>
  <c r="W543" i="1" s="1"/>
  <c r="AA596" i="1"/>
  <c r="T596" i="1"/>
  <c r="C596" i="1"/>
  <c r="AB596" i="1"/>
  <c r="M544" i="1"/>
  <c r="J544" i="1"/>
  <c r="K544" i="1" s="1"/>
  <c r="E544" i="1" s="1"/>
  <c r="I545" i="1"/>
  <c r="A597" i="1"/>
  <c r="Q597" i="1" s="1"/>
  <c r="R597" i="1" s="1"/>
  <c r="S597" i="1" s="1"/>
  <c r="Z597" i="1" s="1"/>
  <c r="H596" i="1"/>
  <c r="S3886" i="1" l="1"/>
  <c r="Z3886" i="1" s="1"/>
  <c r="G543" i="1"/>
  <c r="L543" i="1"/>
  <c r="D544" i="1"/>
  <c r="F544" i="1" s="1"/>
  <c r="A598" i="1"/>
  <c r="Q598" i="1" s="1"/>
  <c r="R598" i="1" s="1"/>
  <c r="S598" i="1" s="1"/>
  <c r="Z598" i="1" s="1"/>
  <c r="H597" i="1"/>
  <c r="AB597" i="1"/>
  <c r="AA597" i="1"/>
  <c r="T597" i="1"/>
  <c r="C597" i="1"/>
  <c r="J545" i="1"/>
  <c r="K545" i="1" s="1"/>
  <c r="E545" i="1" s="1"/>
  <c r="M545" i="1"/>
  <c r="I546" i="1"/>
  <c r="U544" i="1"/>
  <c r="W544" i="1" s="1"/>
  <c r="S3887" i="1" l="1"/>
  <c r="Z3887" i="1" s="1"/>
  <c r="L544" i="1"/>
  <c r="G544" i="1"/>
  <c r="D545" i="1"/>
  <c r="F545" i="1" s="1"/>
  <c r="U545" i="1"/>
  <c r="W545" i="1" s="1"/>
  <c r="A599" i="1"/>
  <c r="Q599" i="1" s="1"/>
  <c r="R599" i="1" s="1"/>
  <c r="S599" i="1" s="1"/>
  <c r="Z599" i="1" s="1"/>
  <c r="H598" i="1"/>
  <c r="M546" i="1"/>
  <c r="J546" i="1"/>
  <c r="K546" i="1" s="1"/>
  <c r="E546" i="1" s="1"/>
  <c r="I547" i="1"/>
  <c r="AA598" i="1"/>
  <c r="T598" i="1"/>
  <c r="C598" i="1"/>
  <c r="AB598" i="1"/>
  <c r="S3888" i="1" l="1"/>
  <c r="Z3888" i="1" s="1"/>
  <c r="L545" i="1"/>
  <c r="G545" i="1"/>
  <c r="D546" i="1"/>
  <c r="F546" i="1" s="1"/>
  <c r="J547" i="1"/>
  <c r="K547" i="1" s="1"/>
  <c r="E547" i="1" s="1"/>
  <c r="M547" i="1"/>
  <c r="I548" i="1"/>
  <c r="AB599" i="1"/>
  <c r="AA599" i="1"/>
  <c r="T599" i="1"/>
  <c r="C599" i="1"/>
  <c r="U546" i="1"/>
  <c r="W546" i="1" s="1"/>
  <c r="A600" i="1"/>
  <c r="Q600" i="1" s="1"/>
  <c r="R600" i="1" s="1"/>
  <c r="S600" i="1" s="1"/>
  <c r="Z600" i="1" s="1"/>
  <c r="H599" i="1"/>
  <c r="S3889" i="1" l="1"/>
  <c r="Z3889" i="1" s="1"/>
  <c r="L546" i="1"/>
  <c r="G546" i="1"/>
  <c r="D547" i="1"/>
  <c r="F547" i="1" s="1"/>
  <c r="U547" i="1"/>
  <c r="W547" i="1" s="1"/>
  <c r="A601" i="1"/>
  <c r="Q601" i="1" s="1"/>
  <c r="R601" i="1" s="1"/>
  <c r="S601" i="1" s="1"/>
  <c r="Z601" i="1" s="1"/>
  <c r="H600" i="1"/>
  <c r="M548" i="1"/>
  <c r="J548" i="1"/>
  <c r="K548" i="1" s="1"/>
  <c r="E548" i="1" s="1"/>
  <c r="I549" i="1"/>
  <c r="AA600" i="1"/>
  <c r="T600" i="1"/>
  <c r="C600" i="1"/>
  <c r="AB600" i="1"/>
  <c r="S3890" i="1" l="1"/>
  <c r="Z3890" i="1" s="1"/>
  <c r="G547" i="1"/>
  <c r="L547" i="1"/>
  <c r="D548" i="1"/>
  <c r="F548" i="1" s="1"/>
  <c r="J549" i="1"/>
  <c r="K549" i="1" s="1"/>
  <c r="E549" i="1" s="1"/>
  <c r="M549" i="1"/>
  <c r="I550" i="1"/>
  <c r="A602" i="1"/>
  <c r="Q602" i="1" s="1"/>
  <c r="R602" i="1" s="1"/>
  <c r="S602" i="1" s="1"/>
  <c r="Z602" i="1" s="1"/>
  <c r="H601" i="1"/>
  <c r="U548" i="1"/>
  <c r="W548" i="1" s="1"/>
  <c r="AB601" i="1"/>
  <c r="AA601" i="1"/>
  <c r="T601" i="1"/>
  <c r="C601" i="1"/>
  <c r="S3891" i="1" l="1"/>
  <c r="Z3891" i="1" s="1"/>
  <c r="G548" i="1"/>
  <c r="L548" i="1"/>
  <c r="D549" i="1"/>
  <c r="F549" i="1" s="1"/>
  <c r="AA602" i="1"/>
  <c r="T602" i="1"/>
  <c r="C602" i="1"/>
  <c r="AB602" i="1"/>
  <c r="M550" i="1"/>
  <c r="J550" i="1"/>
  <c r="K550" i="1" s="1"/>
  <c r="E550" i="1" s="1"/>
  <c r="I551" i="1"/>
  <c r="A603" i="1"/>
  <c r="Q603" i="1" s="1"/>
  <c r="R603" i="1" s="1"/>
  <c r="S603" i="1" s="1"/>
  <c r="Z603" i="1" s="1"/>
  <c r="H602" i="1"/>
  <c r="U549" i="1"/>
  <c r="W549" i="1" s="1"/>
  <c r="S3892" i="1" l="1"/>
  <c r="Z3892" i="1" s="1"/>
  <c r="L549" i="1"/>
  <c r="G549" i="1"/>
  <c r="D550" i="1"/>
  <c r="F550" i="1" s="1"/>
  <c r="AB603" i="1"/>
  <c r="AA603" i="1"/>
  <c r="T603" i="1"/>
  <c r="C603" i="1"/>
  <c r="A604" i="1"/>
  <c r="Q604" i="1" s="1"/>
  <c r="R604" i="1" s="1"/>
  <c r="S604" i="1" s="1"/>
  <c r="Z604" i="1" s="1"/>
  <c r="H603" i="1"/>
  <c r="J551" i="1"/>
  <c r="K551" i="1" s="1"/>
  <c r="E551" i="1" s="1"/>
  <c r="M551" i="1"/>
  <c r="I552" i="1"/>
  <c r="U550" i="1"/>
  <c r="W550" i="1" s="1"/>
  <c r="S3893" i="1" l="1"/>
  <c r="Z3893" i="1" s="1"/>
  <c r="G550" i="1"/>
  <c r="L550" i="1"/>
  <c r="D551" i="1"/>
  <c r="F551" i="1" s="1"/>
  <c r="AB604" i="1"/>
  <c r="AA604" i="1"/>
  <c r="T604" i="1"/>
  <c r="C604" i="1"/>
  <c r="M552" i="1"/>
  <c r="J552" i="1"/>
  <c r="K552" i="1" s="1"/>
  <c r="E552" i="1" s="1"/>
  <c r="I553" i="1"/>
  <c r="A605" i="1"/>
  <c r="Q605" i="1" s="1"/>
  <c r="R605" i="1" s="1"/>
  <c r="S605" i="1" s="1"/>
  <c r="Z605" i="1" s="1"/>
  <c r="H604" i="1"/>
  <c r="U551" i="1"/>
  <c r="W551" i="1" s="1"/>
  <c r="S3894" i="1" l="1"/>
  <c r="Z3894" i="1" s="1"/>
  <c r="L551" i="1"/>
  <c r="G551" i="1"/>
  <c r="D552" i="1"/>
  <c r="F552" i="1" s="1"/>
  <c r="H605" i="1"/>
  <c r="A606" i="1"/>
  <c r="Q606" i="1" s="1"/>
  <c r="R606" i="1" s="1"/>
  <c r="S606" i="1" s="1"/>
  <c r="Z606" i="1" s="1"/>
  <c r="J553" i="1"/>
  <c r="K553" i="1" s="1"/>
  <c r="E553" i="1" s="1"/>
  <c r="M553" i="1"/>
  <c r="I554" i="1"/>
  <c r="U552" i="1"/>
  <c r="W552" i="1" s="1"/>
  <c r="T605" i="1"/>
  <c r="C605" i="1"/>
  <c r="AB605" i="1"/>
  <c r="AA605" i="1"/>
  <c r="S3895" i="1" l="1"/>
  <c r="Z3895" i="1" s="1"/>
  <c r="G552" i="1"/>
  <c r="L552" i="1"/>
  <c r="D553" i="1"/>
  <c r="F553" i="1" s="1"/>
  <c r="M554" i="1"/>
  <c r="J554" i="1"/>
  <c r="K554" i="1" s="1"/>
  <c r="E554" i="1" s="1"/>
  <c r="I555" i="1"/>
  <c r="AB606" i="1"/>
  <c r="AA606" i="1"/>
  <c r="T606" i="1"/>
  <c r="C606" i="1"/>
  <c r="U553" i="1"/>
  <c r="W553" i="1" s="1"/>
  <c r="A607" i="1"/>
  <c r="Q607" i="1" s="1"/>
  <c r="R607" i="1" s="1"/>
  <c r="S607" i="1" s="1"/>
  <c r="Z607" i="1" s="1"/>
  <c r="H606" i="1"/>
  <c r="S3896" i="1" l="1"/>
  <c r="Z3896" i="1" s="1"/>
  <c r="L553" i="1"/>
  <c r="G553" i="1"/>
  <c r="D554" i="1"/>
  <c r="F554" i="1" s="1"/>
  <c r="AA607" i="1"/>
  <c r="T607" i="1"/>
  <c r="C607" i="1"/>
  <c r="AB607" i="1"/>
  <c r="A608" i="1"/>
  <c r="Q608" i="1" s="1"/>
  <c r="R608" i="1" s="1"/>
  <c r="S608" i="1" s="1"/>
  <c r="Z608" i="1" s="1"/>
  <c r="H607" i="1"/>
  <c r="J555" i="1"/>
  <c r="K555" i="1" s="1"/>
  <c r="E555" i="1" s="1"/>
  <c r="M555" i="1"/>
  <c r="I556" i="1"/>
  <c r="U554" i="1"/>
  <c r="W554" i="1" s="1"/>
  <c r="S3897" i="1" l="1"/>
  <c r="Z3897" i="1" s="1"/>
  <c r="L554" i="1"/>
  <c r="G554" i="1"/>
  <c r="D555" i="1"/>
  <c r="F555" i="1" s="1"/>
  <c r="M556" i="1"/>
  <c r="J556" i="1"/>
  <c r="K556" i="1" s="1"/>
  <c r="E556" i="1" s="1"/>
  <c r="I557" i="1"/>
  <c r="A609" i="1"/>
  <c r="Q609" i="1" s="1"/>
  <c r="R609" i="1" s="1"/>
  <c r="S609" i="1" s="1"/>
  <c r="Z609" i="1" s="1"/>
  <c r="H608" i="1"/>
  <c r="U555" i="1"/>
  <c r="W555" i="1" s="1"/>
  <c r="AB608" i="1"/>
  <c r="AA608" i="1"/>
  <c r="T608" i="1"/>
  <c r="C608" i="1"/>
  <c r="S3898" i="1" l="1"/>
  <c r="Z3898" i="1" s="1"/>
  <c r="L555" i="1"/>
  <c r="G555" i="1"/>
  <c r="D556" i="1"/>
  <c r="F556" i="1" s="1"/>
  <c r="AB609" i="1"/>
  <c r="AA609" i="1"/>
  <c r="T609" i="1"/>
  <c r="C609" i="1"/>
  <c r="J557" i="1"/>
  <c r="K557" i="1" s="1"/>
  <c r="E557" i="1" s="1"/>
  <c r="M557" i="1"/>
  <c r="I558" i="1"/>
  <c r="U556" i="1"/>
  <c r="W556" i="1" s="1"/>
  <c r="H609" i="1"/>
  <c r="A610" i="1"/>
  <c r="Q610" i="1" s="1"/>
  <c r="R610" i="1" s="1"/>
  <c r="S610" i="1" s="1"/>
  <c r="Z610" i="1" s="1"/>
  <c r="S3899" i="1" l="1"/>
  <c r="Z3899" i="1" s="1"/>
  <c r="L556" i="1"/>
  <c r="D557" i="1"/>
  <c r="F557" i="1" s="1"/>
  <c r="G556" i="1"/>
  <c r="U557" i="1"/>
  <c r="W557" i="1" s="1"/>
  <c r="AA610" i="1"/>
  <c r="T610" i="1"/>
  <c r="C610" i="1"/>
  <c r="AB610" i="1"/>
  <c r="M558" i="1"/>
  <c r="J558" i="1"/>
  <c r="K558" i="1" s="1"/>
  <c r="E558" i="1" s="1"/>
  <c r="I559" i="1"/>
  <c r="A611" i="1"/>
  <c r="Q611" i="1" s="1"/>
  <c r="R611" i="1" s="1"/>
  <c r="S611" i="1" s="1"/>
  <c r="Z611" i="1" s="1"/>
  <c r="H610" i="1"/>
  <c r="S3900" i="1" l="1"/>
  <c r="Z3900" i="1" s="1"/>
  <c r="L557" i="1"/>
  <c r="G557" i="1"/>
  <c r="D558" i="1"/>
  <c r="F558" i="1" s="1"/>
  <c r="U558" i="1"/>
  <c r="W558" i="1" s="1"/>
  <c r="AB611" i="1"/>
  <c r="AA611" i="1"/>
  <c r="T611" i="1"/>
  <c r="C611" i="1"/>
  <c r="J559" i="1"/>
  <c r="K559" i="1" s="1"/>
  <c r="E559" i="1" s="1"/>
  <c r="M559" i="1"/>
  <c r="I560" i="1"/>
  <c r="A612" i="1"/>
  <c r="Q612" i="1" s="1"/>
  <c r="R612" i="1" s="1"/>
  <c r="S612" i="1" s="1"/>
  <c r="Z612" i="1" s="1"/>
  <c r="H611" i="1"/>
  <c r="S3901" i="1" l="1"/>
  <c r="Z3901" i="1" s="1"/>
  <c r="G558" i="1"/>
  <c r="L558" i="1"/>
  <c r="D559" i="1"/>
  <c r="F559" i="1" s="1"/>
  <c r="AA612" i="1"/>
  <c r="T612" i="1"/>
  <c r="C612" i="1"/>
  <c r="AB612" i="1"/>
  <c r="U559" i="1"/>
  <c r="W559" i="1" s="1"/>
  <c r="A613" i="1"/>
  <c r="Q613" i="1" s="1"/>
  <c r="R613" i="1" s="1"/>
  <c r="S613" i="1" s="1"/>
  <c r="Z613" i="1" s="1"/>
  <c r="H612" i="1"/>
  <c r="M560" i="1"/>
  <c r="J560" i="1"/>
  <c r="K560" i="1" s="1"/>
  <c r="E560" i="1" s="1"/>
  <c r="I561" i="1"/>
  <c r="S3902" i="1" l="1"/>
  <c r="Z3902" i="1" s="1"/>
  <c r="G559" i="1"/>
  <c r="L559" i="1"/>
  <c r="D560" i="1"/>
  <c r="F560" i="1" s="1"/>
  <c r="U560" i="1"/>
  <c r="W560" i="1" s="1"/>
  <c r="AB613" i="1"/>
  <c r="AA613" i="1"/>
  <c r="T613" i="1"/>
  <c r="C613" i="1"/>
  <c r="J561" i="1"/>
  <c r="K561" i="1" s="1"/>
  <c r="E561" i="1" s="1"/>
  <c r="I562" i="1"/>
  <c r="A614" i="1"/>
  <c r="Q614" i="1" s="1"/>
  <c r="R614" i="1" s="1"/>
  <c r="S614" i="1" s="1"/>
  <c r="Z614" i="1" s="1"/>
  <c r="H613" i="1"/>
  <c r="S3903" i="1" l="1"/>
  <c r="Z3903" i="1" s="1"/>
  <c r="G560" i="1"/>
  <c r="L560" i="1"/>
  <c r="M561" i="1" s="1"/>
  <c r="D561" i="1"/>
  <c r="F561" i="1" s="1"/>
  <c r="AA614" i="1"/>
  <c r="T614" i="1"/>
  <c r="C614" i="1"/>
  <c r="AB614" i="1"/>
  <c r="U561" i="1"/>
  <c r="W561" i="1" s="1"/>
  <c r="J562" i="1"/>
  <c r="K562" i="1" s="1"/>
  <c r="E562" i="1" s="1"/>
  <c r="I563" i="1"/>
  <c r="A615" i="1"/>
  <c r="Q615" i="1" s="1"/>
  <c r="R615" i="1" s="1"/>
  <c r="S615" i="1" s="1"/>
  <c r="Z615" i="1" s="1"/>
  <c r="H614" i="1"/>
  <c r="S3904" i="1" l="1"/>
  <c r="Z3904" i="1" s="1"/>
  <c r="L561" i="1"/>
  <c r="D562" i="1"/>
  <c r="F562" i="1" s="1"/>
  <c r="G561" i="1"/>
  <c r="M562" i="1"/>
  <c r="M563" i="1" s="1"/>
  <c r="AB615" i="1"/>
  <c r="AA615" i="1"/>
  <c r="T615" i="1"/>
  <c r="C615" i="1"/>
  <c r="A616" i="1"/>
  <c r="Q616" i="1" s="1"/>
  <c r="R616" i="1" s="1"/>
  <c r="S616" i="1" s="1"/>
  <c r="Z616" i="1" s="1"/>
  <c r="H615" i="1"/>
  <c r="J563" i="1"/>
  <c r="K563" i="1" s="1"/>
  <c r="E563" i="1" s="1"/>
  <c r="I564" i="1"/>
  <c r="U562" i="1"/>
  <c r="W562" i="1" s="1"/>
  <c r="S3905" i="1" l="1"/>
  <c r="Z3905" i="1" s="1"/>
  <c r="L562" i="1"/>
  <c r="G562" i="1"/>
  <c r="D563" i="1"/>
  <c r="F563" i="1" s="1"/>
  <c r="J564" i="1"/>
  <c r="K564" i="1" s="1"/>
  <c r="E564" i="1" s="1"/>
  <c r="M564" i="1"/>
  <c r="I565" i="1"/>
  <c r="U563" i="1"/>
  <c r="W563" i="1" s="1"/>
  <c r="A617" i="1"/>
  <c r="Q617" i="1" s="1"/>
  <c r="R617" i="1" s="1"/>
  <c r="S617" i="1" s="1"/>
  <c r="Z617" i="1" s="1"/>
  <c r="H616" i="1"/>
  <c r="AA616" i="1"/>
  <c r="T616" i="1"/>
  <c r="C616" i="1"/>
  <c r="AB616" i="1"/>
  <c r="S3906" i="1" l="1"/>
  <c r="Z3906" i="1" s="1"/>
  <c r="L563" i="1"/>
  <c r="D564" i="1"/>
  <c r="F564" i="1" s="1"/>
  <c r="G563" i="1"/>
  <c r="J565" i="1"/>
  <c r="K565" i="1" s="1"/>
  <c r="E565" i="1" s="1"/>
  <c r="M565" i="1"/>
  <c r="I566" i="1"/>
  <c r="U564" i="1"/>
  <c r="W564" i="1" s="1"/>
  <c r="A618" i="1"/>
  <c r="Q618" i="1" s="1"/>
  <c r="R618" i="1" s="1"/>
  <c r="S618" i="1" s="1"/>
  <c r="Z618" i="1" s="1"/>
  <c r="H617" i="1"/>
  <c r="AB617" i="1"/>
  <c r="AA617" i="1"/>
  <c r="T617" i="1"/>
  <c r="C617" i="1"/>
  <c r="S3907" i="1" l="1"/>
  <c r="Z3907" i="1" s="1"/>
  <c r="L564" i="1"/>
  <c r="G564" i="1"/>
  <c r="D565" i="1"/>
  <c r="F565" i="1" s="1"/>
  <c r="J566" i="1"/>
  <c r="K566" i="1" s="1"/>
  <c r="E566" i="1" s="1"/>
  <c r="M566" i="1"/>
  <c r="I567" i="1"/>
  <c r="AA618" i="1"/>
  <c r="T618" i="1"/>
  <c r="C618" i="1"/>
  <c r="AB618" i="1"/>
  <c r="U565" i="1"/>
  <c r="W565" i="1" s="1"/>
  <c r="A619" i="1"/>
  <c r="Q619" i="1" s="1"/>
  <c r="R619" i="1" s="1"/>
  <c r="S619" i="1" s="1"/>
  <c r="Z619" i="1" s="1"/>
  <c r="H618" i="1"/>
  <c r="S3908" i="1" l="1"/>
  <c r="Z3908" i="1" s="1"/>
  <c r="L565" i="1"/>
  <c r="D566" i="1"/>
  <c r="F566" i="1" s="1"/>
  <c r="G565" i="1"/>
  <c r="AB619" i="1"/>
  <c r="AA619" i="1"/>
  <c r="T619" i="1"/>
  <c r="C619" i="1"/>
  <c r="M567" i="1"/>
  <c r="J567" i="1"/>
  <c r="K567" i="1" s="1"/>
  <c r="E567" i="1" s="1"/>
  <c r="I568" i="1"/>
  <c r="A620" i="1"/>
  <c r="Q620" i="1" s="1"/>
  <c r="R620" i="1" s="1"/>
  <c r="S620" i="1" s="1"/>
  <c r="Z620" i="1" s="1"/>
  <c r="H619" i="1"/>
  <c r="U566" i="1"/>
  <c r="W566" i="1" s="1"/>
  <c r="S3909" i="1" l="1"/>
  <c r="Z3909" i="1" s="1"/>
  <c r="L566" i="1"/>
  <c r="G566" i="1"/>
  <c r="D567" i="1"/>
  <c r="F567" i="1" s="1"/>
  <c r="A621" i="1"/>
  <c r="Q621" i="1" s="1"/>
  <c r="R621" i="1" s="1"/>
  <c r="S621" i="1" s="1"/>
  <c r="Z621" i="1" s="1"/>
  <c r="H620" i="1"/>
  <c r="AA620" i="1"/>
  <c r="T620" i="1"/>
  <c r="C620" i="1"/>
  <c r="AB620" i="1"/>
  <c r="J568" i="1"/>
  <c r="K568" i="1" s="1"/>
  <c r="E568" i="1" s="1"/>
  <c r="M568" i="1"/>
  <c r="I569" i="1"/>
  <c r="U567" i="1"/>
  <c r="W567" i="1" s="1"/>
  <c r="S3910" i="1" l="1"/>
  <c r="Z3910" i="1" s="1"/>
  <c r="G567" i="1"/>
  <c r="L567" i="1"/>
  <c r="D568" i="1"/>
  <c r="F568" i="1" s="1"/>
  <c r="J569" i="1"/>
  <c r="K569" i="1" s="1"/>
  <c r="E569" i="1" s="1"/>
  <c r="M569" i="1"/>
  <c r="I570" i="1"/>
  <c r="AB621" i="1"/>
  <c r="AA621" i="1"/>
  <c r="T621" i="1"/>
  <c r="C621" i="1"/>
  <c r="U568" i="1"/>
  <c r="W568" i="1" s="1"/>
  <c r="A622" i="1"/>
  <c r="Q622" i="1" s="1"/>
  <c r="R622" i="1" s="1"/>
  <c r="S622" i="1" s="1"/>
  <c r="Z622" i="1" s="1"/>
  <c r="H621" i="1"/>
  <c r="S3911" i="1" l="1"/>
  <c r="Z3911" i="1" s="1"/>
  <c r="L568" i="1"/>
  <c r="G568" i="1"/>
  <c r="D569" i="1"/>
  <c r="F569" i="1" s="1"/>
  <c r="M570" i="1"/>
  <c r="J570" i="1"/>
  <c r="K570" i="1" s="1"/>
  <c r="E570" i="1" s="1"/>
  <c r="I571" i="1"/>
  <c r="AA622" i="1"/>
  <c r="T622" i="1"/>
  <c r="C622" i="1"/>
  <c r="AB622" i="1"/>
  <c r="U569" i="1"/>
  <c r="W569" i="1" s="1"/>
  <c r="A623" i="1"/>
  <c r="Q623" i="1" s="1"/>
  <c r="R623" i="1" s="1"/>
  <c r="S623" i="1" s="1"/>
  <c r="Z623" i="1" s="1"/>
  <c r="H622" i="1"/>
  <c r="S3912" i="1" l="1"/>
  <c r="Z3912" i="1" s="1"/>
  <c r="L569" i="1"/>
  <c r="G569" i="1"/>
  <c r="D570" i="1"/>
  <c r="F570" i="1" s="1"/>
  <c r="A624" i="1"/>
  <c r="Q624" i="1" s="1"/>
  <c r="R624" i="1" s="1"/>
  <c r="S624" i="1" s="1"/>
  <c r="Z624" i="1" s="1"/>
  <c r="H623" i="1"/>
  <c r="AB623" i="1"/>
  <c r="AA623" i="1"/>
  <c r="T623" i="1"/>
  <c r="C623" i="1"/>
  <c r="J571" i="1"/>
  <c r="K571" i="1" s="1"/>
  <c r="E571" i="1" s="1"/>
  <c r="M571" i="1"/>
  <c r="I572" i="1"/>
  <c r="U570" i="1"/>
  <c r="W570" i="1" s="1"/>
  <c r="S3913" i="1" l="1"/>
  <c r="Z3913" i="1" s="1"/>
  <c r="L570" i="1"/>
  <c r="D571" i="1"/>
  <c r="F571" i="1" s="1"/>
  <c r="G570" i="1"/>
  <c r="AA624" i="1"/>
  <c r="T624" i="1"/>
  <c r="C624" i="1"/>
  <c r="AB624" i="1"/>
  <c r="M572" i="1"/>
  <c r="J572" i="1"/>
  <c r="K572" i="1" s="1"/>
  <c r="E572" i="1" s="1"/>
  <c r="I573" i="1"/>
  <c r="A625" i="1"/>
  <c r="Q625" i="1" s="1"/>
  <c r="R625" i="1" s="1"/>
  <c r="S625" i="1" s="1"/>
  <c r="Z625" i="1" s="1"/>
  <c r="H624" i="1"/>
  <c r="U571" i="1"/>
  <c r="W571" i="1" s="1"/>
  <c r="S3914" i="1" l="1"/>
  <c r="Z3914" i="1" s="1"/>
  <c r="L571" i="1"/>
  <c r="G571" i="1"/>
  <c r="D572" i="1"/>
  <c r="F572" i="1" s="1"/>
  <c r="A626" i="1"/>
  <c r="Q626" i="1" s="1"/>
  <c r="R626" i="1" s="1"/>
  <c r="S626" i="1" s="1"/>
  <c r="Z626" i="1" s="1"/>
  <c r="H625" i="1"/>
  <c r="AB625" i="1"/>
  <c r="AA625" i="1"/>
  <c r="T625" i="1"/>
  <c r="C625" i="1"/>
  <c r="J573" i="1"/>
  <c r="K573" i="1" s="1"/>
  <c r="E573" i="1" s="1"/>
  <c r="M573" i="1"/>
  <c r="I574" i="1"/>
  <c r="U572" i="1"/>
  <c r="W572" i="1" s="1"/>
  <c r="S3915" i="1" l="1"/>
  <c r="Z3915" i="1" s="1"/>
  <c r="L572" i="1"/>
  <c r="G572" i="1"/>
  <c r="D573" i="1"/>
  <c r="F573" i="1" s="1"/>
  <c r="M574" i="1"/>
  <c r="J574" i="1"/>
  <c r="K574" i="1" s="1"/>
  <c r="E574" i="1" s="1"/>
  <c r="I575" i="1"/>
  <c r="A627" i="1"/>
  <c r="Q627" i="1" s="1"/>
  <c r="R627" i="1" s="1"/>
  <c r="S627" i="1" s="1"/>
  <c r="Z627" i="1" s="1"/>
  <c r="H626" i="1"/>
  <c r="U573" i="1"/>
  <c r="W573" i="1" s="1"/>
  <c r="AA626" i="1"/>
  <c r="T626" i="1"/>
  <c r="C626" i="1"/>
  <c r="AB626" i="1"/>
  <c r="S3916" i="1" l="1"/>
  <c r="Z3916" i="1" s="1"/>
  <c r="G573" i="1"/>
  <c r="L573" i="1"/>
  <c r="D574" i="1"/>
  <c r="F574" i="1" s="1"/>
  <c r="U574" i="1"/>
  <c r="W574" i="1" s="1"/>
  <c r="AB627" i="1"/>
  <c r="AA627" i="1"/>
  <c r="T627" i="1"/>
  <c r="C627" i="1"/>
  <c r="A628" i="1"/>
  <c r="Q628" i="1" s="1"/>
  <c r="R628" i="1" s="1"/>
  <c r="S628" i="1" s="1"/>
  <c r="Z628" i="1" s="1"/>
  <c r="H627" i="1"/>
  <c r="J575" i="1"/>
  <c r="K575" i="1" s="1"/>
  <c r="E575" i="1" s="1"/>
  <c r="M575" i="1"/>
  <c r="I576" i="1"/>
  <c r="S3917" i="1" l="1"/>
  <c r="Z3917" i="1" s="1"/>
  <c r="L574" i="1"/>
  <c r="D575" i="1"/>
  <c r="F575" i="1" s="1"/>
  <c r="G574" i="1"/>
  <c r="M576" i="1"/>
  <c r="J576" i="1"/>
  <c r="K576" i="1" s="1"/>
  <c r="E576" i="1" s="1"/>
  <c r="I577" i="1"/>
  <c r="AA628" i="1"/>
  <c r="T628" i="1"/>
  <c r="C628" i="1"/>
  <c r="AB628" i="1"/>
  <c r="U575" i="1"/>
  <c r="W575" i="1" s="1"/>
  <c r="A629" i="1"/>
  <c r="Q629" i="1" s="1"/>
  <c r="R629" i="1" s="1"/>
  <c r="S629" i="1" s="1"/>
  <c r="Z629" i="1" s="1"/>
  <c r="H628" i="1"/>
  <c r="S3918" i="1" l="1"/>
  <c r="Z3918" i="1" s="1"/>
  <c r="L575" i="1"/>
  <c r="G575" i="1"/>
  <c r="D576" i="1"/>
  <c r="F576" i="1" s="1"/>
  <c r="J577" i="1"/>
  <c r="K577" i="1" s="1"/>
  <c r="E577" i="1" s="1"/>
  <c r="M577" i="1"/>
  <c r="I578" i="1"/>
  <c r="U576" i="1"/>
  <c r="W576" i="1" s="1"/>
  <c r="A630" i="1"/>
  <c r="Q630" i="1" s="1"/>
  <c r="R630" i="1" s="1"/>
  <c r="S630" i="1" s="1"/>
  <c r="Z630" i="1" s="1"/>
  <c r="H629" i="1"/>
  <c r="AB629" i="1"/>
  <c r="AA629" i="1"/>
  <c r="T629" i="1"/>
  <c r="C629" i="1"/>
  <c r="S3919" i="1" l="1"/>
  <c r="Z3919" i="1" s="1"/>
  <c r="G576" i="1"/>
  <c r="D577" i="1"/>
  <c r="F577" i="1" s="1"/>
  <c r="L576" i="1"/>
  <c r="AA630" i="1"/>
  <c r="T630" i="1"/>
  <c r="C630" i="1"/>
  <c r="AB630" i="1"/>
  <c r="U577" i="1"/>
  <c r="W577" i="1" s="1"/>
  <c r="A631" i="1"/>
  <c r="Q631" i="1" s="1"/>
  <c r="R631" i="1" s="1"/>
  <c r="S631" i="1" s="1"/>
  <c r="Z631" i="1" s="1"/>
  <c r="H630" i="1"/>
  <c r="M578" i="1"/>
  <c r="J578" i="1"/>
  <c r="K578" i="1" s="1"/>
  <c r="E578" i="1" s="1"/>
  <c r="I579" i="1"/>
  <c r="S3920" i="1" l="1"/>
  <c r="Z3920" i="1" s="1"/>
  <c r="L577" i="1"/>
  <c r="G577" i="1"/>
  <c r="D578" i="1"/>
  <c r="F578" i="1" s="1"/>
  <c r="J579" i="1"/>
  <c r="K579" i="1" s="1"/>
  <c r="E579" i="1" s="1"/>
  <c r="M579" i="1"/>
  <c r="I580" i="1"/>
  <c r="U578" i="1"/>
  <c r="W578" i="1" s="1"/>
  <c r="AB631" i="1"/>
  <c r="AA631" i="1"/>
  <c r="T631" i="1"/>
  <c r="C631" i="1"/>
  <c r="A632" i="1"/>
  <c r="Q632" i="1" s="1"/>
  <c r="R632" i="1" s="1"/>
  <c r="S632" i="1" s="1"/>
  <c r="Z632" i="1" s="1"/>
  <c r="H631" i="1"/>
  <c r="S3921" i="1" l="1"/>
  <c r="Z3921" i="1" s="1"/>
  <c r="G578" i="1"/>
  <c r="D579" i="1"/>
  <c r="F579" i="1" s="1"/>
  <c r="L578" i="1"/>
  <c r="A633" i="1"/>
  <c r="Q633" i="1" s="1"/>
  <c r="R633" i="1" s="1"/>
  <c r="S633" i="1" s="1"/>
  <c r="Z633" i="1" s="1"/>
  <c r="H632" i="1"/>
  <c r="M580" i="1"/>
  <c r="J580" i="1"/>
  <c r="K580" i="1" s="1"/>
  <c r="E580" i="1" s="1"/>
  <c r="I581" i="1"/>
  <c r="AA632" i="1"/>
  <c r="T632" i="1"/>
  <c r="C632" i="1"/>
  <c r="AB632" i="1"/>
  <c r="U579" i="1"/>
  <c r="W579" i="1" s="1"/>
  <c r="S3922" i="1" l="1"/>
  <c r="Z3922" i="1" s="1"/>
  <c r="G579" i="1"/>
  <c r="L579" i="1"/>
  <c r="D580" i="1"/>
  <c r="F580" i="1" s="1"/>
  <c r="A634" i="1"/>
  <c r="Q634" i="1" s="1"/>
  <c r="R634" i="1" s="1"/>
  <c r="S634" i="1" s="1"/>
  <c r="Z634" i="1" s="1"/>
  <c r="H633" i="1"/>
  <c r="J581" i="1"/>
  <c r="K581" i="1" s="1"/>
  <c r="E581" i="1" s="1"/>
  <c r="M581" i="1"/>
  <c r="I582" i="1"/>
  <c r="U580" i="1"/>
  <c r="W580" i="1" s="1"/>
  <c r="AB633" i="1"/>
  <c r="AA633" i="1"/>
  <c r="T633" i="1"/>
  <c r="C633" i="1"/>
  <c r="S3923" i="1" l="1"/>
  <c r="Z3923" i="1" s="1"/>
  <c r="L580" i="1"/>
  <c r="G580" i="1"/>
  <c r="D581" i="1"/>
  <c r="F581" i="1" s="1"/>
  <c r="M582" i="1"/>
  <c r="J582" i="1"/>
  <c r="K582" i="1" s="1"/>
  <c r="E582" i="1" s="1"/>
  <c r="I583" i="1"/>
  <c r="A635" i="1"/>
  <c r="Q635" i="1" s="1"/>
  <c r="R635" i="1" s="1"/>
  <c r="S635" i="1" s="1"/>
  <c r="Z635" i="1" s="1"/>
  <c r="H634" i="1"/>
  <c r="U581" i="1"/>
  <c r="W581" i="1" s="1"/>
  <c r="AA634" i="1"/>
  <c r="T634" i="1"/>
  <c r="C634" i="1"/>
  <c r="AB634" i="1"/>
  <c r="S3924" i="1" l="1"/>
  <c r="Z3924" i="1" s="1"/>
  <c r="L581" i="1"/>
  <c r="G581" i="1"/>
  <c r="D582" i="1"/>
  <c r="F582" i="1" s="1"/>
  <c r="U582" i="1"/>
  <c r="W582" i="1" s="1"/>
  <c r="A636" i="1"/>
  <c r="Q636" i="1" s="1"/>
  <c r="R636" i="1" s="1"/>
  <c r="S636" i="1" s="1"/>
  <c r="Z636" i="1" s="1"/>
  <c r="H635" i="1"/>
  <c r="AB635" i="1"/>
  <c r="AA635" i="1"/>
  <c r="T635" i="1"/>
  <c r="C635" i="1"/>
  <c r="J583" i="1"/>
  <c r="K583" i="1" s="1"/>
  <c r="E583" i="1" s="1"/>
  <c r="M583" i="1"/>
  <c r="I584" i="1"/>
  <c r="S3925" i="1" l="1"/>
  <c r="Z3925" i="1" s="1"/>
  <c r="L582" i="1"/>
  <c r="D583" i="1"/>
  <c r="F583" i="1" s="1"/>
  <c r="G582" i="1"/>
  <c r="U583" i="1"/>
  <c r="W583" i="1" s="1"/>
  <c r="M584" i="1"/>
  <c r="J584" i="1"/>
  <c r="K584" i="1" s="1"/>
  <c r="E584" i="1" s="1"/>
  <c r="I585" i="1"/>
  <c r="AA636" i="1"/>
  <c r="T636" i="1"/>
  <c r="C636" i="1"/>
  <c r="AB636" i="1"/>
  <c r="A637" i="1"/>
  <c r="Q637" i="1" s="1"/>
  <c r="R637" i="1" s="1"/>
  <c r="S637" i="1" s="1"/>
  <c r="Z637" i="1" s="1"/>
  <c r="H636" i="1"/>
  <c r="S3926" i="1" l="1"/>
  <c r="Z3926" i="1" s="1"/>
  <c r="G583" i="1"/>
  <c r="L583" i="1"/>
  <c r="D584" i="1"/>
  <c r="F584" i="1" s="1"/>
  <c r="AB637" i="1"/>
  <c r="AA637" i="1"/>
  <c r="T637" i="1"/>
  <c r="C637" i="1"/>
  <c r="A638" i="1"/>
  <c r="Q638" i="1" s="1"/>
  <c r="R638" i="1" s="1"/>
  <c r="S638" i="1" s="1"/>
  <c r="Z638" i="1" s="1"/>
  <c r="H637" i="1"/>
  <c r="J585" i="1"/>
  <c r="K585" i="1" s="1"/>
  <c r="E585" i="1" s="1"/>
  <c r="M585" i="1"/>
  <c r="I586" i="1"/>
  <c r="U584" i="1"/>
  <c r="W584" i="1" s="1"/>
  <c r="S3927" i="1" l="1"/>
  <c r="Z3927" i="1" s="1"/>
  <c r="L584" i="1"/>
  <c r="G584" i="1"/>
  <c r="D585" i="1"/>
  <c r="F585" i="1" s="1"/>
  <c r="AA638" i="1"/>
  <c r="T638" i="1"/>
  <c r="C638" i="1"/>
  <c r="AB638" i="1"/>
  <c r="M586" i="1"/>
  <c r="J586" i="1"/>
  <c r="K586" i="1" s="1"/>
  <c r="E586" i="1" s="1"/>
  <c r="I587" i="1"/>
  <c r="A639" i="1"/>
  <c r="Q639" i="1" s="1"/>
  <c r="R639" i="1" s="1"/>
  <c r="S639" i="1" s="1"/>
  <c r="Z639" i="1" s="1"/>
  <c r="H638" i="1"/>
  <c r="U585" i="1"/>
  <c r="W585" i="1" s="1"/>
  <c r="S3928" i="1" l="1"/>
  <c r="Z3928" i="1" s="1"/>
  <c r="L585" i="1"/>
  <c r="G585" i="1"/>
  <c r="D586" i="1"/>
  <c r="F586" i="1" s="1"/>
  <c r="AB639" i="1"/>
  <c r="AA639" i="1"/>
  <c r="T639" i="1"/>
  <c r="C639" i="1"/>
  <c r="J587" i="1"/>
  <c r="K587" i="1" s="1"/>
  <c r="E587" i="1" s="1"/>
  <c r="M587" i="1"/>
  <c r="I588" i="1"/>
  <c r="U586" i="1"/>
  <c r="W586" i="1" s="1"/>
  <c r="A640" i="1"/>
  <c r="Q640" i="1" s="1"/>
  <c r="R640" i="1" s="1"/>
  <c r="S640" i="1" s="1"/>
  <c r="Z640" i="1" s="1"/>
  <c r="H639" i="1"/>
  <c r="S3929" i="1" l="1"/>
  <c r="Z3929" i="1" s="1"/>
  <c r="L586" i="1"/>
  <c r="D587" i="1"/>
  <c r="F587" i="1" s="1"/>
  <c r="G586" i="1"/>
  <c r="A641" i="1"/>
  <c r="Q641" i="1" s="1"/>
  <c r="R641" i="1" s="1"/>
  <c r="S641" i="1" s="1"/>
  <c r="Z641" i="1" s="1"/>
  <c r="H640" i="1"/>
  <c r="AA640" i="1"/>
  <c r="T640" i="1"/>
  <c r="C640" i="1"/>
  <c r="AB640" i="1"/>
  <c r="M588" i="1"/>
  <c r="J588" i="1"/>
  <c r="K588" i="1" s="1"/>
  <c r="E588" i="1" s="1"/>
  <c r="I589" i="1"/>
  <c r="U587" i="1"/>
  <c r="W587" i="1" s="1"/>
  <c r="S3930" i="1" l="1"/>
  <c r="Z3930" i="1" s="1"/>
  <c r="L587" i="1"/>
  <c r="G587" i="1"/>
  <c r="D588" i="1"/>
  <c r="F588" i="1" s="1"/>
  <c r="J589" i="1"/>
  <c r="K589" i="1" s="1"/>
  <c r="E589" i="1" s="1"/>
  <c r="I590" i="1"/>
  <c r="A642" i="1"/>
  <c r="Q642" i="1" s="1"/>
  <c r="R642" i="1" s="1"/>
  <c r="S642" i="1" s="1"/>
  <c r="Z642" i="1" s="1"/>
  <c r="H641" i="1"/>
  <c r="U588" i="1"/>
  <c r="W588" i="1" s="1"/>
  <c r="AB641" i="1"/>
  <c r="AA641" i="1"/>
  <c r="T641" i="1"/>
  <c r="C641" i="1"/>
  <c r="S3931" i="1" l="1"/>
  <c r="Z3931" i="1" s="1"/>
  <c r="L588" i="1"/>
  <c r="M589" i="1" s="1"/>
  <c r="G588" i="1"/>
  <c r="D589" i="1"/>
  <c r="F589" i="1" s="1"/>
  <c r="U589" i="1"/>
  <c r="W589" i="1" s="1"/>
  <c r="AA642" i="1"/>
  <c r="T642" i="1"/>
  <c r="C642" i="1"/>
  <c r="AB642" i="1"/>
  <c r="J590" i="1"/>
  <c r="K590" i="1" s="1"/>
  <c r="E590" i="1" s="1"/>
  <c r="I591" i="1"/>
  <c r="A643" i="1"/>
  <c r="Q643" i="1" s="1"/>
  <c r="R643" i="1" s="1"/>
  <c r="S643" i="1" s="1"/>
  <c r="Z643" i="1" s="1"/>
  <c r="H642" i="1"/>
  <c r="S3932" i="1" l="1"/>
  <c r="Z3932" i="1" s="1"/>
  <c r="L589" i="1"/>
  <c r="D590" i="1"/>
  <c r="F590" i="1" s="1"/>
  <c r="G589" i="1"/>
  <c r="M590" i="1"/>
  <c r="M591" i="1" s="1"/>
  <c r="U590" i="1"/>
  <c r="W590" i="1" s="1"/>
  <c r="A644" i="1"/>
  <c r="Q644" i="1" s="1"/>
  <c r="R644" i="1" s="1"/>
  <c r="S644" i="1" s="1"/>
  <c r="Z644" i="1" s="1"/>
  <c r="H643" i="1"/>
  <c r="AB643" i="1"/>
  <c r="AA643" i="1"/>
  <c r="T643" i="1"/>
  <c r="C643" i="1"/>
  <c r="J591" i="1"/>
  <c r="K591" i="1" s="1"/>
  <c r="E591" i="1" s="1"/>
  <c r="I592" i="1"/>
  <c r="S3933" i="1" l="1"/>
  <c r="Z3933" i="1" s="1"/>
  <c r="L590" i="1"/>
  <c r="G590" i="1"/>
  <c r="D591" i="1"/>
  <c r="F591" i="1" s="1"/>
  <c r="U591" i="1"/>
  <c r="W591" i="1" s="1"/>
  <c r="A645" i="1"/>
  <c r="Q645" i="1" s="1"/>
  <c r="R645" i="1" s="1"/>
  <c r="S645" i="1" s="1"/>
  <c r="Z645" i="1" s="1"/>
  <c r="H644" i="1"/>
  <c r="M592" i="1"/>
  <c r="J592" i="1"/>
  <c r="K592" i="1" s="1"/>
  <c r="E592" i="1" s="1"/>
  <c r="I593" i="1"/>
  <c r="AB644" i="1"/>
  <c r="AA644" i="1"/>
  <c r="T644" i="1"/>
  <c r="C644" i="1"/>
  <c r="S3934" i="1" l="1"/>
  <c r="Z3934" i="1" s="1"/>
  <c r="L591" i="1"/>
  <c r="G591" i="1"/>
  <c r="D592" i="1"/>
  <c r="F592" i="1" s="1"/>
  <c r="J593" i="1"/>
  <c r="K593" i="1" s="1"/>
  <c r="E593" i="1" s="1"/>
  <c r="M593" i="1"/>
  <c r="I594" i="1"/>
  <c r="T645" i="1"/>
  <c r="C645" i="1"/>
  <c r="AB645" i="1"/>
  <c r="AA645" i="1"/>
  <c r="U592" i="1"/>
  <c r="W592" i="1" s="1"/>
  <c r="H645" i="1"/>
  <c r="A646" i="1"/>
  <c r="Q646" i="1" s="1"/>
  <c r="R646" i="1" s="1"/>
  <c r="S646" i="1" s="1"/>
  <c r="Z646" i="1" s="1"/>
  <c r="S3935" i="1" l="1"/>
  <c r="Z3935" i="1" s="1"/>
  <c r="L592" i="1"/>
  <c r="G592" i="1"/>
  <c r="D593" i="1"/>
  <c r="F593" i="1" s="1"/>
  <c r="AB646" i="1"/>
  <c r="AA646" i="1"/>
  <c r="T646" i="1"/>
  <c r="C646" i="1"/>
  <c r="A647" i="1"/>
  <c r="Q647" i="1" s="1"/>
  <c r="R647" i="1" s="1"/>
  <c r="S647" i="1" s="1"/>
  <c r="Z647" i="1" s="1"/>
  <c r="H646" i="1"/>
  <c r="M594" i="1"/>
  <c r="J594" i="1"/>
  <c r="K594" i="1" s="1"/>
  <c r="E594" i="1" s="1"/>
  <c r="I595" i="1"/>
  <c r="U593" i="1"/>
  <c r="W593" i="1" s="1"/>
  <c r="S3936" i="1" l="1"/>
  <c r="Z3936" i="1" s="1"/>
  <c r="L593" i="1"/>
  <c r="G593" i="1"/>
  <c r="D594" i="1"/>
  <c r="F594" i="1" s="1"/>
  <c r="J595" i="1"/>
  <c r="K595" i="1" s="1"/>
  <c r="E595" i="1" s="1"/>
  <c r="M595" i="1"/>
  <c r="I596" i="1"/>
  <c r="AA647" i="1"/>
  <c r="T647" i="1"/>
  <c r="C647" i="1"/>
  <c r="AB647" i="1"/>
  <c r="U594" i="1"/>
  <c r="W594" i="1" s="1"/>
  <c r="A648" i="1"/>
  <c r="Q648" i="1" s="1"/>
  <c r="R648" i="1" s="1"/>
  <c r="S648" i="1" s="1"/>
  <c r="Z648" i="1" s="1"/>
  <c r="H647" i="1"/>
  <c r="S3937" i="1" l="1"/>
  <c r="Z3937" i="1" s="1"/>
  <c r="L594" i="1"/>
  <c r="G594" i="1"/>
  <c r="D595" i="1"/>
  <c r="F595" i="1" s="1"/>
  <c r="A649" i="1"/>
  <c r="Q649" i="1" s="1"/>
  <c r="R649" i="1" s="1"/>
  <c r="S649" i="1" s="1"/>
  <c r="Z649" i="1" s="1"/>
  <c r="H648" i="1"/>
  <c r="U595" i="1"/>
  <c r="W595" i="1" s="1"/>
  <c r="AB648" i="1"/>
  <c r="AA648" i="1"/>
  <c r="T648" i="1"/>
  <c r="C648" i="1"/>
  <c r="M596" i="1"/>
  <c r="J596" i="1"/>
  <c r="K596" i="1" s="1"/>
  <c r="E596" i="1" s="1"/>
  <c r="I597" i="1"/>
  <c r="S3938" i="1" l="1"/>
  <c r="Z3938" i="1" s="1"/>
  <c r="G595" i="1"/>
  <c r="D596" i="1"/>
  <c r="F596" i="1" s="1"/>
  <c r="L595" i="1"/>
  <c r="J597" i="1"/>
  <c r="K597" i="1" s="1"/>
  <c r="E597" i="1" s="1"/>
  <c r="M597" i="1"/>
  <c r="I598" i="1"/>
  <c r="AB649" i="1"/>
  <c r="AA649" i="1"/>
  <c r="T649" i="1"/>
  <c r="C649" i="1"/>
  <c r="U596" i="1"/>
  <c r="W596" i="1" s="1"/>
  <c r="H649" i="1"/>
  <c r="A650" i="1"/>
  <c r="Q650" i="1" s="1"/>
  <c r="R650" i="1" s="1"/>
  <c r="S650" i="1" s="1"/>
  <c r="Z650" i="1" s="1"/>
  <c r="S3939" i="1" l="1"/>
  <c r="Z3939" i="1" s="1"/>
  <c r="L596" i="1"/>
  <c r="G596" i="1"/>
  <c r="D597" i="1"/>
  <c r="F597" i="1" s="1"/>
  <c r="AA650" i="1"/>
  <c r="T650" i="1"/>
  <c r="C650" i="1"/>
  <c r="AB650" i="1"/>
  <c r="U597" i="1"/>
  <c r="W597" i="1" s="1"/>
  <c r="A651" i="1"/>
  <c r="Q651" i="1" s="1"/>
  <c r="R651" i="1" s="1"/>
  <c r="S651" i="1" s="1"/>
  <c r="Z651" i="1" s="1"/>
  <c r="H650" i="1"/>
  <c r="M598" i="1"/>
  <c r="J598" i="1"/>
  <c r="K598" i="1" s="1"/>
  <c r="E598" i="1" s="1"/>
  <c r="I599" i="1"/>
  <c r="S3940" i="1" l="1"/>
  <c r="Z3940" i="1" s="1"/>
  <c r="L597" i="1"/>
  <c r="D598" i="1"/>
  <c r="F598" i="1" s="1"/>
  <c r="G597" i="1"/>
  <c r="J599" i="1"/>
  <c r="K599" i="1" s="1"/>
  <c r="E599" i="1" s="1"/>
  <c r="M599" i="1"/>
  <c r="I600" i="1"/>
  <c r="AB651" i="1"/>
  <c r="AA651" i="1"/>
  <c r="T651" i="1"/>
  <c r="C651" i="1"/>
  <c r="U598" i="1"/>
  <c r="W598" i="1" s="1"/>
  <c r="A652" i="1"/>
  <c r="Q652" i="1" s="1"/>
  <c r="R652" i="1" s="1"/>
  <c r="S652" i="1" s="1"/>
  <c r="Z652" i="1" s="1"/>
  <c r="H651" i="1"/>
  <c r="S3941" i="1" l="1"/>
  <c r="Z3941" i="1" s="1"/>
  <c r="L598" i="1"/>
  <c r="G598" i="1"/>
  <c r="D599" i="1"/>
  <c r="F599" i="1" s="1"/>
  <c r="M600" i="1"/>
  <c r="J600" i="1"/>
  <c r="K600" i="1" s="1"/>
  <c r="E600" i="1" s="1"/>
  <c r="I601" i="1"/>
  <c r="AA652" i="1"/>
  <c r="T652" i="1"/>
  <c r="C652" i="1"/>
  <c r="AB652" i="1"/>
  <c r="U599" i="1"/>
  <c r="W599" i="1" s="1"/>
  <c r="A653" i="1"/>
  <c r="Q653" i="1" s="1"/>
  <c r="R653" i="1" s="1"/>
  <c r="S653" i="1" s="1"/>
  <c r="Z653" i="1" s="1"/>
  <c r="H652" i="1"/>
  <c r="S3942" i="1" l="1"/>
  <c r="Z3942" i="1" s="1"/>
  <c r="L599" i="1"/>
  <c r="G599" i="1"/>
  <c r="D600" i="1"/>
  <c r="F600" i="1" s="1"/>
  <c r="J601" i="1"/>
  <c r="K601" i="1" s="1"/>
  <c r="E601" i="1" s="1"/>
  <c r="M601" i="1"/>
  <c r="I602" i="1"/>
  <c r="U600" i="1"/>
  <c r="W600" i="1" s="1"/>
  <c r="AB653" i="1"/>
  <c r="AA653" i="1"/>
  <c r="T653" i="1"/>
  <c r="C653" i="1"/>
  <c r="A654" i="1"/>
  <c r="Q654" i="1" s="1"/>
  <c r="R654" i="1" s="1"/>
  <c r="S654" i="1" s="1"/>
  <c r="Z654" i="1" s="1"/>
  <c r="H653" i="1"/>
  <c r="S3943" i="1" l="1"/>
  <c r="Z3943" i="1" s="1"/>
  <c r="G600" i="1"/>
  <c r="D601" i="1"/>
  <c r="F601" i="1" s="1"/>
  <c r="L600" i="1"/>
  <c r="A655" i="1"/>
  <c r="Q655" i="1" s="1"/>
  <c r="R655" i="1" s="1"/>
  <c r="S655" i="1" s="1"/>
  <c r="Z655" i="1" s="1"/>
  <c r="H654" i="1"/>
  <c r="M602" i="1"/>
  <c r="J602" i="1"/>
  <c r="K602" i="1" s="1"/>
  <c r="E602" i="1" s="1"/>
  <c r="I603" i="1"/>
  <c r="AA654" i="1"/>
  <c r="T654" i="1"/>
  <c r="C654" i="1"/>
  <c r="AB654" i="1"/>
  <c r="U601" i="1"/>
  <c r="W601" i="1" s="1"/>
  <c r="S3944" i="1" l="1"/>
  <c r="Z3944" i="1" s="1"/>
  <c r="L601" i="1"/>
  <c r="G601" i="1"/>
  <c r="D602" i="1"/>
  <c r="F602" i="1" s="1"/>
  <c r="A656" i="1"/>
  <c r="Q656" i="1" s="1"/>
  <c r="R656" i="1" s="1"/>
  <c r="S656" i="1" s="1"/>
  <c r="Z656" i="1" s="1"/>
  <c r="H655" i="1"/>
  <c r="J603" i="1"/>
  <c r="K603" i="1" s="1"/>
  <c r="E603" i="1" s="1"/>
  <c r="M603" i="1"/>
  <c r="I604" i="1"/>
  <c r="U602" i="1"/>
  <c r="W602" i="1" s="1"/>
  <c r="AB655" i="1"/>
  <c r="AA655" i="1"/>
  <c r="T655" i="1"/>
  <c r="C655" i="1"/>
  <c r="S3945" i="1" l="1"/>
  <c r="Z3945" i="1" s="1"/>
  <c r="G602" i="1"/>
  <c r="L602" i="1"/>
  <c r="D603" i="1"/>
  <c r="F603" i="1" s="1"/>
  <c r="U603" i="1"/>
  <c r="W603" i="1" s="1"/>
  <c r="A657" i="1"/>
  <c r="Q657" i="1" s="1"/>
  <c r="R657" i="1" s="1"/>
  <c r="S657" i="1" s="1"/>
  <c r="Z657" i="1" s="1"/>
  <c r="H656" i="1"/>
  <c r="J604" i="1"/>
  <c r="K604" i="1" s="1"/>
  <c r="E604" i="1" s="1"/>
  <c r="M604" i="1"/>
  <c r="I605" i="1"/>
  <c r="AA656" i="1"/>
  <c r="T656" i="1"/>
  <c r="C656" i="1"/>
  <c r="AB656" i="1"/>
  <c r="S3946" i="1" l="1"/>
  <c r="Z3946" i="1" s="1"/>
  <c r="L603" i="1"/>
  <c r="G603" i="1"/>
  <c r="D604" i="1"/>
  <c r="F604" i="1" s="1"/>
  <c r="U604" i="1"/>
  <c r="W604" i="1" s="1"/>
  <c r="AB657" i="1"/>
  <c r="AA657" i="1"/>
  <c r="T657" i="1"/>
  <c r="C657" i="1"/>
  <c r="J605" i="1"/>
  <c r="K605" i="1" s="1"/>
  <c r="E605" i="1" s="1"/>
  <c r="M605" i="1"/>
  <c r="I606" i="1"/>
  <c r="A658" i="1"/>
  <c r="Q658" i="1" s="1"/>
  <c r="R658" i="1" s="1"/>
  <c r="S658" i="1" s="1"/>
  <c r="Z658" i="1" s="1"/>
  <c r="H657" i="1"/>
  <c r="S3947" i="1" l="1"/>
  <c r="Z3947" i="1" s="1"/>
  <c r="L604" i="1"/>
  <c r="G604" i="1"/>
  <c r="D605" i="1"/>
  <c r="F605" i="1" s="1"/>
  <c r="A659" i="1"/>
  <c r="Q659" i="1" s="1"/>
  <c r="R659" i="1" s="1"/>
  <c r="S659" i="1" s="1"/>
  <c r="Z659" i="1" s="1"/>
  <c r="H658" i="1"/>
  <c r="U605" i="1"/>
  <c r="W605" i="1" s="1"/>
  <c r="AA658" i="1"/>
  <c r="T658" i="1"/>
  <c r="C658" i="1"/>
  <c r="AB658" i="1"/>
  <c r="J606" i="1"/>
  <c r="K606" i="1" s="1"/>
  <c r="E606" i="1" s="1"/>
  <c r="M606" i="1"/>
  <c r="I607" i="1"/>
  <c r="S3948" i="1" l="1"/>
  <c r="Z3948" i="1" s="1"/>
  <c r="G605" i="1"/>
  <c r="D606" i="1"/>
  <c r="F606" i="1" s="1"/>
  <c r="L605" i="1"/>
  <c r="A660" i="1"/>
  <c r="Q660" i="1" s="1"/>
  <c r="R660" i="1" s="1"/>
  <c r="S660" i="1" s="1"/>
  <c r="Z660" i="1" s="1"/>
  <c r="H659" i="1"/>
  <c r="U606" i="1"/>
  <c r="W606" i="1" s="1"/>
  <c r="AB659" i="1"/>
  <c r="AA659" i="1"/>
  <c r="T659" i="1"/>
  <c r="C659" i="1"/>
  <c r="M607" i="1"/>
  <c r="J607" i="1"/>
  <c r="K607" i="1" s="1"/>
  <c r="E607" i="1" s="1"/>
  <c r="I608" i="1"/>
  <c r="S3949" i="1" l="1"/>
  <c r="Z3949" i="1" s="1"/>
  <c r="L606" i="1"/>
  <c r="G606" i="1"/>
  <c r="D607" i="1"/>
  <c r="F607" i="1" s="1"/>
  <c r="AA660" i="1"/>
  <c r="T660" i="1"/>
  <c r="C660" i="1"/>
  <c r="AB660" i="1"/>
  <c r="U607" i="1"/>
  <c r="W607" i="1" s="1"/>
  <c r="J608" i="1"/>
  <c r="K608" i="1" s="1"/>
  <c r="E608" i="1" s="1"/>
  <c r="M608" i="1"/>
  <c r="I609" i="1"/>
  <c r="A661" i="1"/>
  <c r="Q661" i="1" s="1"/>
  <c r="R661" i="1" s="1"/>
  <c r="S661" i="1" s="1"/>
  <c r="Z661" i="1" s="1"/>
  <c r="H660" i="1"/>
  <c r="S3950" i="1" l="1"/>
  <c r="Z3950" i="1" s="1"/>
  <c r="L607" i="1"/>
  <c r="G607" i="1"/>
  <c r="D608" i="1"/>
  <c r="F608" i="1" s="1"/>
  <c r="AB661" i="1"/>
  <c r="AA661" i="1"/>
  <c r="T661" i="1"/>
  <c r="C661" i="1"/>
  <c r="U608" i="1"/>
  <c r="W608" i="1" s="1"/>
  <c r="A662" i="1"/>
  <c r="Q662" i="1" s="1"/>
  <c r="R662" i="1" s="1"/>
  <c r="S662" i="1" s="1"/>
  <c r="Z662" i="1" s="1"/>
  <c r="H661" i="1"/>
  <c r="J609" i="1"/>
  <c r="K609" i="1" s="1"/>
  <c r="E609" i="1" s="1"/>
  <c r="M609" i="1"/>
  <c r="I610" i="1"/>
  <c r="S3951" i="1" l="1"/>
  <c r="Z3951" i="1" s="1"/>
  <c r="G608" i="1"/>
  <c r="L608" i="1"/>
  <c r="D609" i="1"/>
  <c r="F609" i="1" s="1"/>
  <c r="M610" i="1"/>
  <c r="J610" i="1"/>
  <c r="K610" i="1" s="1"/>
  <c r="E610" i="1" s="1"/>
  <c r="I611" i="1"/>
  <c r="U609" i="1"/>
  <c r="W609" i="1" s="1"/>
  <c r="A663" i="1"/>
  <c r="Q663" i="1" s="1"/>
  <c r="R663" i="1" s="1"/>
  <c r="S663" i="1" s="1"/>
  <c r="Z663" i="1" s="1"/>
  <c r="H662" i="1"/>
  <c r="AA662" i="1"/>
  <c r="T662" i="1"/>
  <c r="C662" i="1"/>
  <c r="AB662" i="1"/>
  <c r="S3952" i="1" l="1"/>
  <c r="Z3952" i="1" s="1"/>
  <c r="D610" i="1"/>
  <c r="F610" i="1" s="1"/>
  <c r="G609" i="1"/>
  <c r="L609" i="1"/>
  <c r="AB663" i="1"/>
  <c r="AA663" i="1"/>
  <c r="T663" i="1"/>
  <c r="C663" i="1"/>
  <c r="J611" i="1"/>
  <c r="K611" i="1" s="1"/>
  <c r="E611" i="1" s="1"/>
  <c r="M611" i="1"/>
  <c r="I612" i="1"/>
  <c r="U610" i="1"/>
  <c r="W610" i="1" s="1"/>
  <c r="A664" i="1"/>
  <c r="Q664" i="1" s="1"/>
  <c r="R664" i="1" s="1"/>
  <c r="S664" i="1" s="1"/>
  <c r="Z664" i="1" s="1"/>
  <c r="H663" i="1"/>
  <c r="S3953" i="1" l="1"/>
  <c r="Z3953" i="1" s="1"/>
  <c r="L610" i="1"/>
  <c r="G610" i="1"/>
  <c r="D611" i="1"/>
  <c r="F611" i="1" s="1"/>
  <c r="M612" i="1"/>
  <c r="J612" i="1"/>
  <c r="K612" i="1" s="1"/>
  <c r="E612" i="1" s="1"/>
  <c r="I613" i="1"/>
  <c r="AA664" i="1"/>
  <c r="T664" i="1"/>
  <c r="C664" i="1"/>
  <c r="AB664" i="1"/>
  <c r="U611" i="1"/>
  <c r="W611" i="1" s="1"/>
  <c r="A665" i="1"/>
  <c r="Q665" i="1" s="1"/>
  <c r="R665" i="1" s="1"/>
  <c r="S665" i="1" s="1"/>
  <c r="Z665" i="1" s="1"/>
  <c r="H664" i="1"/>
  <c r="S3954" i="1" l="1"/>
  <c r="Z3954" i="1" s="1"/>
  <c r="L611" i="1"/>
  <c r="G611" i="1"/>
  <c r="D612" i="1"/>
  <c r="F612" i="1" s="1"/>
  <c r="A666" i="1"/>
  <c r="Q666" i="1" s="1"/>
  <c r="R666" i="1" s="1"/>
  <c r="S666" i="1" s="1"/>
  <c r="Z666" i="1" s="1"/>
  <c r="H665" i="1"/>
  <c r="J613" i="1"/>
  <c r="K613" i="1" s="1"/>
  <c r="E613" i="1" s="1"/>
  <c r="M613" i="1"/>
  <c r="I614" i="1"/>
  <c r="U612" i="1"/>
  <c r="W612" i="1" s="1"/>
  <c r="AB665" i="1"/>
  <c r="AA665" i="1"/>
  <c r="T665" i="1"/>
  <c r="C665" i="1"/>
  <c r="S3955" i="1" l="1"/>
  <c r="Z3955" i="1" s="1"/>
  <c r="G612" i="1"/>
  <c r="L612" i="1"/>
  <c r="D613" i="1"/>
  <c r="F613" i="1" s="1"/>
  <c r="M614" i="1"/>
  <c r="J614" i="1"/>
  <c r="K614" i="1" s="1"/>
  <c r="E614" i="1" s="1"/>
  <c r="I615" i="1"/>
  <c r="A667" i="1"/>
  <c r="Q667" i="1" s="1"/>
  <c r="R667" i="1" s="1"/>
  <c r="S667" i="1" s="1"/>
  <c r="Z667" i="1" s="1"/>
  <c r="H666" i="1"/>
  <c r="U613" i="1"/>
  <c r="W613" i="1" s="1"/>
  <c r="AA666" i="1"/>
  <c r="T666" i="1"/>
  <c r="C666" i="1"/>
  <c r="AB666" i="1"/>
  <c r="S3956" i="1" l="1"/>
  <c r="Z3956" i="1" s="1"/>
  <c r="L613" i="1"/>
  <c r="G613" i="1"/>
  <c r="D614" i="1"/>
  <c r="F614" i="1" s="1"/>
  <c r="U614" i="1"/>
  <c r="W614" i="1" s="1"/>
  <c r="A668" i="1"/>
  <c r="Q668" i="1" s="1"/>
  <c r="R668" i="1" s="1"/>
  <c r="S668" i="1" s="1"/>
  <c r="Z668" i="1" s="1"/>
  <c r="H667" i="1"/>
  <c r="AB667" i="1"/>
  <c r="AA667" i="1"/>
  <c r="T667" i="1"/>
  <c r="C667" i="1"/>
  <c r="J615" i="1"/>
  <c r="K615" i="1" s="1"/>
  <c r="E615" i="1" s="1"/>
  <c r="M615" i="1"/>
  <c r="I616" i="1"/>
  <c r="S3957" i="1" l="1"/>
  <c r="Z3957" i="1" s="1"/>
  <c r="L614" i="1"/>
  <c r="D615" i="1"/>
  <c r="F615" i="1" s="1"/>
  <c r="G614" i="1"/>
  <c r="U615" i="1"/>
  <c r="W615" i="1" s="1"/>
  <c r="M616" i="1"/>
  <c r="J616" i="1"/>
  <c r="K616" i="1" s="1"/>
  <c r="E616" i="1" s="1"/>
  <c r="I617" i="1"/>
  <c r="AA668" i="1"/>
  <c r="T668" i="1"/>
  <c r="C668" i="1"/>
  <c r="AB668" i="1"/>
  <c r="A669" i="1"/>
  <c r="Q669" i="1" s="1"/>
  <c r="R669" i="1" s="1"/>
  <c r="S669" i="1" s="1"/>
  <c r="Z669" i="1" s="1"/>
  <c r="H668" i="1"/>
  <c r="S3958" i="1" l="1"/>
  <c r="Z3958" i="1" s="1"/>
  <c r="L615" i="1"/>
  <c r="G615" i="1"/>
  <c r="D616" i="1"/>
  <c r="F616" i="1" s="1"/>
  <c r="AB669" i="1"/>
  <c r="AA669" i="1"/>
  <c r="T669" i="1"/>
  <c r="C669" i="1"/>
  <c r="A670" i="1"/>
  <c r="Q670" i="1" s="1"/>
  <c r="R670" i="1" s="1"/>
  <c r="S670" i="1" s="1"/>
  <c r="Z670" i="1" s="1"/>
  <c r="H669" i="1"/>
  <c r="J617" i="1"/>
  <c r="K617" i="1" s="1"/>
  <c r="E617" i="1" s="1"/>
  <c r="M617" i="1"/>
  <c r="I618" i="1"/>
  <c r="U616" i="1"/>
  <c r="W616" i="1" s="1"/>
  <c r="S3959" i="1" l="1"/>
  <c r="Z3959" i="1" s="1"/>
  <c r="G616" i="1"/>
  <c r="L616" i="1"/>
  <c r="D617" i="1"/>
  <c r="F617" i="1" s="1"/>
  <c r="A671" i="1"/>
  <c r="Q671" i="1" s="1"/>
  <c r="R671" i="1" s="1"/>
  <c r="S671" i="1" s="1"/>
  <c r="Z671" i="1" s="1"/>
  <c r="H670" i="1"/>
  <c r="M618" i="1"/>
  <c r="J618" i="1"/>
  <c r="K618" i="1" s="1"/>
  <c r="E618" i="1" s="1"/>
  <c r="I619" i="1"/>
  <c r="U617" i="1"/>
  <c r="W617" i="1" s="1"/>
  <c r="AA670" i="1"/>
  <c r="T670" i="1"/>
  <c r="C670" i="1"/>
  <c r="AB670" i="1"/>
  <c r="S3960" i="1" l="1"/>
  <c r="Z3960" i="1" s="1"/>
  <c r="L617" i="1"/>
  <c r="G617" i="1"/>
  <c r="D618" i="1"/>
  <c r="F618" i="1" s="1"/>
  <c r="A672" i="1"/>
  <c r="Q672" i="1" s="1"/>
  <c r="R672" i="1" s="1"/>
  <c r="S672" i="1" s="1"/>
  <c r="Z672" i="1" s="1"/>
  <c r="H671" i="1"/>
  <c r="J619" i="1"/>
  <c r="K619" i="1" s="1"/>
  <c r="E619" i="1" s="1"/>
  <c r="M619" i="1"/>
  <c r="I620" i="1"/>
  <c r="AB671" i="1"/>
  <c r="AA671" i="1"/>
  <c r="T671" i="1"/>
  <c r="C671" i="1"/>
  <c r="U618" i="1"/>
  <c r="W618" i="1" s="1"/>
  <c r="S3961" i="1" l="1"/>
  <c r="Z3961" i="1" s="1"/>
  <c r="G618" i="1"/>
  <c r="L618" i="1"/>
  <c r="D619" i="1"/>
  <c r="F619" i="1" s="1"/>
  <c r="J620" i="1"/>
  <c r="K620" i="1" s="1"/>
  <c r="E620" i="1" s="1"/>
  <c r="I621" i="1"/>
  <c r="AA672" i="1"/>
  <c r="T672" i="1"/>
  <c r="C672" i="1"/>
  <c r="AB672" i="1"/>
  <c r="U619" i="1"/>
  <c r="W619" i="1" s="1"/>
  <c r="A673" i="1"/>
  <c r="Q673" i="1" s="1"/>
  <c r="R673" i="1" s="1"/>
  <c r="S673" i="1" s="1"/>
  <c r="Z673" i="1" s="1"/>
  <c r="H672" i="1"/>
  <c r="S3962" i="1" l="1"/>
  <c r="Z3962" i="1" s="1"/>
  <c r="L619" i="1"/>
  <c r="M620" i="1" s="1"/>
  <c r="G619" i="1"/>
  <c r="D620" i="1"/>
  <c r="F620" i="1" s="1"/>
  <c r="U620" i="1"/>
  <c r="W620" i="1" s="1"/>
  <c r="AB673" i="1"/>
  <c r="AA673" i="1"/>
  <c r="T673" i="1"/>
  <c r="C673" i="1"/>
  <c r="A674" i="1"/>
  <c r="Q674" i="1" s="1"/>
  <c r="R674" i="1" s="1"/>
  <c r="S674" i="1" s="1"/>
  <c r="Z674" i="1" s="1"/>
  <c r="H673" i="1"/>
  <c r="J621" i="1"/>
  <c r="K621" i="1" s="1"/>
  <c r="E621" i="1" s="1"/>
  <c r="I622" i="1"/>
  <c r="S3963" i="1" l="1"/>
  <c r="Z3963" i="1" s="1"/>
  <c r="L620" i="1"/>
  <c r="M621" i="1" s="1"/>
  <c r="G620" i="1"/>
  <c r="D621" i="1"/>
  <c r="F621" i="1" s="1"/>
  <c r="J622" i="1"/>
  <c r="K622" i="1" s="1"/>
  <c r="E622" i="1" s="1"/>
  <c r="I623" i="1"/>
  <c r="AA674" i="1"/>
  <c r="T674" i="1"/>
  <c r="C674" i="1"/>
  <c r="AB674" i="1"/>
  <c r="U621" i="1"/>
  <c r="W621" i="1" s="1"/>
  <c r="A675" i="1"/>
  <c r="Q675" i="1" s="1"/>
  <c r="R675" i="1" s="1"/>
  <c r="S675" i="1" s="1"/>
  <c r="Z675" i="1" s="1"/>
  <c r="H674" i="1"/>
  <c r="S3964" i="1" l="1"/>
  <c r="Z3964" i="1" s="1"/>
  <c r="L621" i="1"/>
  <c r="D622" i="1"/>
  <c r="F622" i="1" s="1"/>
  <c r="G621" i="1"/>
  <c r="M622" i="1"/>
  <c r="M623" i="1" s="1"/>
  <c r="AB675" i="1"/>
  <c r="AA675" i="1"/>
  <c r="T675" i="1"/>
  <c r="C675" i="1"/>
  <c r="J623" i="1"/>
  <c r="K623" i="1" s="1"/>
  <c r="E623" i="1" s="1"/>
  <c r="I624" i="1"/>
  <c r="U622" i="1"/>
  <c r="W622" i="1" s="1"/>
  <c r="A676" i="1"/>
  <c r="Q676" i="1" s="1"/>
  <c r="R676" i="1" s="1"/>
  <c r="S676" i="1" s="1"/>
  <c r="Z676" i="1" s="1"/>
  <c r="H675" i="1"/>
  <c r="S3965" i="1" l="1"/>
  <c r="Z3965" i="1" s="1"/>
  <c r="L622" i="1"/>
  <c r="G622" i="1"/>
  <c r="D623" i="1"/>
  <c r="F623" i="1" s="1"/>
  <c r="A677" i="1"/>
  <c r="Q677" i="1" s="1"/>
  <c r="R677" i="1" s="1"/>
  <c r="S677" i="1" s="1"/>
  <c r="Z677" i="1" s="1"/>
  <c r="H676" i="1"/>
  <c r="AA676" i="1"/>
  <c r="T676" i="1"/>
  <c r="C676" i="1"/>
  <c r="AB676" i="1"/>
  <c r="M624" i="1"/>
  <c r="J624" i="1"/>
  <c r="K624" i="1" s="1"/>
  <c r="E624" i="1" s="1"/>
  <c r="I625" i="1"/>
  <c r="U623" i="1"/>
  <c r="W623" i="1" s="1"/>
  <c r="S3966" i="1" l="1"/>
  <c r="Z3966" i="1" s="1"/>
  <c r="L623" i="1"/>
  <c r="D624" i="1"/>
  <c r="F624" i="1" s="1"/>
  <c r="G623" i="1"/>
  <c r="J625" i="1"/>
  <c r="K625" i="1" s="1"/>
  <c r="E625" i="1" s="1"/>
  <c r="M625" i="1"/>
  <c r="I626" i="1"/>
  <c r="U624" i="1"/>
  <c r="W624" i="1" s="1"/>
  <c r="A678" i="1"/>
  <c r="Q678" i="1" s="1"/>
  <c r="R678" i="1" s="1"/>
  <c r="S678" i="1" s="1"/>
  <c r="Z678" i="1" s="1"/>
  <c r="H677" i="1"/>
  <c r="AB677" i="1"/>
  <c r="AA677" i="1"/>
  <c r="T677" i="1"/>
  <c r="C677" i="1"/>
  <c r="S3967" i="1" l="1"/>
  <c r="Z3967" i="1" s="1"/>
  <c r="L624" i="1"/>
  <c r="G624" i="1"/>
  <c r="D625" i="1"/>
  <c r="F625" i="1" s="1"/>
  <c r="AA678" i="1"/>
  <c r="T678" i="1"/>
  <c r="C678" i="1"/>
  <c r="AB678" i="1"/>
  <c r="M626" i="1"/>
  <c r="J626" i="1"/>
  <c r="K626" i="1" s="1"/>
  <c r="E626" i="1" s="1"/>
  <c r="I627" i="1"/>
  <c r="U625" i="1"/>
  <c r="W625" i="1" s="1"/>
  <c r="A679" i="1"/>
  <c r="Q679" i="1" s="1"/>
  <c r="R679" i="1" s="1"/>
  <c r="S679" i="1" s="1"/>
  <c r="Z679" i="1" s="1"/>
  <c r="H678" i="1"/>
  <c r="S3968" i="1" l="1"/>
  <c r="Z3968" i="1" s="1"/>
  <c r="L625" i="1"/>
  <c r="D626" i="1"/>
  <c r="F626" i="1" s="1"/>
  <c r="G625" i="1"/>
  <c r="A680" i="1"/>
  <c r="Q680" i="1" s="1"/>
  <c r="R680" i="1" s="1"/>
  <c r="S680" i="1" s="1"/>
  <c r="Z680" i="1" s="1"/>
  <c r="H679" i="1"/>
  <c r="AB679" i="1"/>
  <c r="AA679" i="1"/>
  <c r="T679" i="1"/>
  <c r="C679" i="1"/>
  <c r="J627" i="1"/>
  <c r="K627" i="1" s="1"/>
  <c r="E627" i="1" s="1"/>
  <c r="M627" i="1"/>
  <c r="I628" i="1"/>
  <c r="U626" i="1"/>
  <c r="W626" i="1" s="1"/>
  <c r="S3969" i="1" l="1"/>
  <c r="Z3969" i="1" s="1"/>
  <c r="L626" i="1"/>
  <c r="G626" i="1"/>
  <c r="D627" i="1"/>
  <c r="F627" i="1" s="1"/>
  <c r="U627" i="1"/>
  <c r="W627" i="1" s="1"/>
  <c r="A681" i="1"/>
  <c r="Q681" i="1" s="1"/>
  <c r="R681" i="1" s="1"/>
  <c r="S681" i="1" s="1"/>
  <c r="Z681" i="1" s="1"/>
  <c r="H680" i="1"/>
  <c r="M628" i="1"/>
  <c r="J628" i="1"/>
  <c r="K628" i="1" s="1"/>
  <c r="E628" i="1" s="1"/>
  <c r="I629" i="1"/>
  <c r="AA680" i="1"/>
  <c r="T680" i="1"/>
  <c r="C680" i="1"/>
  <c r="AB680" i="1"/>
  <c r="S3970" i="1" l="1"/>
  <c r="Z3970" i="1" s="1"/>
  <c r="L627" i="1"/>
  <c r="G627" i="1"/>
  <c r="D628" i="1"/>
  <c r="F628" i="1" s="1"/>
  <c r="A682" i="1"/>
  <c r="Q682" i="1" s="1"/>
  <c r="R682" i="1" s="1"/>
  <c r="S682" i="1" s="1"/>
  <c r="Z682" i="1" s="1"/>
  <c r="H681" i="1"/>
  <c r="J629" i="1"/>
  <c r="K629" i="1" s="1"/>
  <c r="E629" i="1" s="1"/>
  <c r="M629" i="1"/>
  <c r="I630" i="1"/>
  <c r="U628" i="1"/>
  <c r="W628" i="1" s="1"/>
  <c r="AB681" i="1"/>
  <c r="AA681" i="1"/>
  <c r="T681" i="1"/>
  <c r="C681" i="1"/>
  <c r="S3971" i="1" l="1"/>
  <c r="Z3971" i="1" s="1"/>
  <c r="L628" i="1"/>
  <c r="D629" i="1"/>
  <c r="F629" i="1" s="1"/>
  <c r="G628" i="1"/>
  <c r="M630" i="1"/>
  <c r="J630" i="1"/>
  <c r="K630" i="1" s="1"/>
  <c r="E630" i="1" s="1"/>
  <c r="I631" i="1"/>
  <c r="A683" i="1"/>
  <c r="Q683" i="1" s="1"/>
  <c r="R683" i="1" s="1"/>
  <c r="S683" i="1" s="1"/>
  <c r="Z683" i="1" s="1"/>
  <c r="H682" i="1"/>
  <c r="U629" i="1"/>
  <c r="W629" i="1" s="1"/>
  <c r="AA682" i="1"/>
  <c r="T682" i="1"/>
  <c r="C682" i="1"/>
  <c r="AB682" i="1"/>
  <c r="S3972" i="1" l="1"/>
  <c r="Z3972" i="1" s="1"/>
  <c r="L629" i="1"/>
  <c r="G629" i="1"/>
  <c r="D630" i="1"/>
  <c r="F630" i="1" s="1"/>
  <c r="U630" i="1"/>
  <c r="W630" i="1" s="1"/>
  <c r="A684" i="1"/>
  <c r="Q684" i="1" s="1"/>
  <c r="R684" i="1" s="1"/>
  <c r="S684" i="1" s="1"/>
  <c r="Z684" i="1" s="1"/>
  <c r="H683" i="1"/>
  <c r="AB683" i="1"/>
  <c r="AA683" i="1"/>
  <c r="T683" i="1"/>
  <c r="C683" i="1"/>
  <c r="J631" i="1"/>
  <c r="K631" i="1" s="1"/>
  <c r="E631" i="1" s="1"/>
  <c r="M631" i="1"/>
  <c r="I632" i="1"/>
  <c r="S3973" i="1" l="1"/>
  <c r="Z3973" i="1" s="1"/>
  <c r="L630" i="1"/>
  <c r="G630" i="1"/>
  <c r="D631" i="1"/>
  <c r="F631" i="1" s="1"/>
  <c r="AB684" i="1"/>
  <c r="AA684" i="1"/>
  <c r="T684" i="1"/>
  <c r="C684" i="1"/>
  <c r="M632" i="1"/>
  <c r="J632" i="1"/>
  <c r="K632" i="1" s="1"/>
  <c r="E632" i="1" s="1"/>
  <c r="I633" i="1"/>
  <c r="A685" i="1"/>
  <c r="Q685" i="1" s="1"/>
  <c r="R685" i="1" s="1"/>
  <c r="S685" i="1" s="1"/>
  <c r="Z685" i="1" s="1"/>
  <c r="H684" i="1"/>
  <c r="U631" i="1"/>
  <c r="W631" i="1" s="1"/>
  <c r="S3974" i="1" l="1"/>
  <c r="Z3974" i="1" s="1"/>
  <c r="L631" i="1"/>
  <c r="G631" i="1"/>
  <c r="D632" i="1"/>
  <c r="F632" i="1" s="1"/>
  <c r="AA685" i="1"/>
  <c r="C685" i="1"/>
  <c r="AB685" i="1"/>
  <c r="T685" i="1"/>
  <c r="J633" i="1"/>
  <c r="K633" i="1" s="1"/>
  <c r="E633" i="1" s="1"/>
  <c r="M633" i="1"/>
  <c r="I634" i="1"/>
  <c r="U632" i="1"/>
  <c r="W632" i="1" s="1"/>
  <c r="A686" i="1"/>
  <c r="Q686" i="1" s="1"/>
  <c r="R686" i="1" s="1"/>
  <c r="S686" i="1" s="1"/>
  <c r="Z686" i="1" s="1"/>
  <c r="H685" i="1"/>
  <c r="S3975" i="1" l="1"/>
  <c r="Z3975" i="1" s="1"/>
  <c r="L632" i="1"/>
  <c r="D633" i="1"/>
  <c r="F633" i="1" s="1"/>
  <c r="G632" i="1"/>
  <c r="T686" i="1"/>
  <c r="C686" i="1"/>
  <c r="AB686" i="1"/>
  <c r="AA686" i="1"/>
  <c r="A687" i="1"/>
  <c r="Q687" i="1" s="1"/>
  <c r="R687" i="1" s="1"/>
  <c r="S687" i="1" s="1"/>
  <c r="Z687" i="1" s="1"/>
  <c r="H686" i="1"/>
  <c r="M634" i="1"/>
  <c r="J634" i="1"/>
  <c r="K634" i="1" s="1"/>
  <c r="E634" i="1" s="1"/>
  <c r="I635" i="1"/>
  <c r="U633" i="1"/>
  <c r="W633" i="1" s="1"/>
  <c r="S3976" i="1" l="1"/>
  <c r="Z3976" i="1" s="1"/>
  <c r="L633" i="1"/>
  <c r="G633" i="1"/>
  <c r="D634" i="1"/>
  <c r="F634" i="1" s="1"/>
  <c r="A688" i="1"/>
  <c r="Q688" i="1" s="1"/>
  <c r="R688" i="1" s="1"/>
  <c r="S688" i="1" s="1"/>
  <c r="Z688" i="1" s="1"/>
  <c r="H687" i="1"/>
  <c r="U634" i="1"/>
  <c r="W634" i="1" s="1"/>
  <c r="J635" i="1"/>
  <c r="K635" i="1" s="1"/>
  <c r="E635" i="1" s="1"/>
  <c r="M635" i="1"/>
  <c r="I636" i="1"/>
  <c r="AB687" i="1"/>
  <c r="T687" i="1"/>
  <c r="C687" i="1"/>
  <c r="AA687" i="1"/>
  <c r="S3977" i="1" l="1"/>
  <c r="Z3977" i="1" s="1"/>
  <c r="L634" i="1"/>
  <c r="G634" i="1"/>
  <c r="D635" i="1"/>
  <c r="F635" i="1" s="1"/>
  <c r="T688" i="1"/>
  <c r="C688" i="1"/>
  <c r="AB688" i="1"/>
  <c r="AA688" i="1"/>
  <c r="M636" i="1"/>
  <c r="J636" i="1"/>
  <c r="K636" i="1" s="1"/>
  <c r="E636" i="1" s="1"/>
  <c r="I637" i="1"/>
  <c r="U635" i="1"/>
  <c r="W635" i="1" s="1"/>
  <c r="H688" i="1"/>
  <c r="A689" i="1"/>
  <c r="Q689" i="1" s="1"/>
  <c r="R689" i="1" s="1"/>
  <c r="S689" i="1" s="1"/>
  <c r="Z689" i="1" s="1"/>
  <c r="S3978" i="1" l="1"/>
  <c r="Z3978" i="1" s="1"/>
  <c r="L635" i="1"/>
  <c r="G635" i="1"/>
  <c r="D636" i="1"/>
  <c r="F636" i="1" s="1"/>
  <c r="U636" i="1"/>
  <c r="W636" i="1" s="1"/>
  <c r="A690" i="1"/>
  <c r="Q690" i="1" s="1"/>
  <c r="R690" i="1" s="1"/>
  <c r="S690" i="1" s="1"/>
  <c r="Z690" i="1" s="1"/>
  <c r="H689" i="1"/>
  <c r="AA689" i="1"/>
  <c r="T689" i="1"/>
  <c r="AB689" i="1"/>
  <c r="C689" i="1"/>
  <c r="J637" i="1"/>
  <c r="K637" i="1" s="1"/>
  <c r="E637" i="1" s="1"/>
  <c r="M637" i="1"/>
  <c r="I638" i="1"/>
  <c r="S3979" i="1" l="1"/>
  <c r="Z3979" i="1" s="1"/>
  <c r="G636" i="1"/>
  <c r="L636" i="1"/>
  <c r="D637" i="1"/>
  <c r="F637" i="1" s="1"/>
  <c r="U637" i="1"/>
  <c r="W637" i="1" s="1"/>
  <c r="A691" i="1"/>
  <c r="Q691" i="1" s="1"/>
  <c r="R691" i="1" s="1"/>
  <c r="S691" i="1" s="1"/>
  <c r="Z691" i="1" s="1"/>
  <c r="H690" i="1"/>
  <c r="M638" i="1"/>
  <c r="J638" i="1"/>
  <c r="K638" i="1" s="1"/>
  <c r="E638" i="1" s="1"/>
  <c r="I639" i="1"/>
  <c r="AB690" i="1"/>
  <c r="T690" i="1"/>
  <c r="C690" i="1"/>
  <c r="AA690" i="1"/>
  <c r="S3980" i="1" l="1"/>
  <c r="Z3980" i="1" s="1"/>
  <c r="G637" i="1"/>
  <c r="L637" i="1"/>
  <c r="D638" i="1"/>
  <c r="F638" i="1" s="1"/>
  <c r="J639" i="1"/>
  <c r="K639" i="1" s="1"/>
  <c r="E639" i="1" s="1"/>
  <c r="M639" i="1"/>
  <c r="I640" i="1"/>
  <c r="A692" i="1"/>
  <c r="Q692" i="1" s="1"/>
  <c r="R692" i="1" s="1"/>
  <c r="S692" i="1" s="1"/>
  <c r="Z692" i="1" s="1"/>
  <c r="H691" i="1"/>
  <c r="U638" i="1"/>
  <c r="W638" i="1" s="1"/>
  <c r="T691" i="1"/>
  <c r="C691" i="1"/>
  <c r="AB691" i="1"/>
  <c r="AA691" i="1"/>
  <c r="S3981" i="1" l="1"/>
  <c r="Z3981" i="1" s="1"/>
  <c r="L638" i="1"/>
  <c r="G638" i="1"/>
  <c r="D639" i="1"/>
  <c r="F639" i="1" s="1"/>
  <c r="U639" i="1"/>
  <c r="W639" i="1" s="1"/>
  <c r="A693" i="1"/>
  <c r="Q693" i="1" s="1"/>
  <c r="R693" i="1" s="1"/>
  <c r="S693" i="1" s="1"/>
  <c r="Z693" i="1" s="1"/>
  <c r="H692" i="1"/>
  <c r="M640" i="1"/>
  <c r="J640" i="1"/>
  <c r="K640" i="1" s="1"/>
  <c r="E640" i="1" s="1"/>
  <c r="I641" i="1"/>
  <c r="AB692" i="1"/>
  <c r="T692" i="1"/>
  <c r="C692" i="1"/>
  <c r="AA692" i="1"/>
  <c r="S3982" i="1" l="1"/>
  <c r="Z3982" i="1" s="1"/>
  <c r="L639" i="1"/>
  <c r="G639" i="1"/>
  <c r="D640" i="1"/>
  <c r="F640" i="1" s="1"/>
  <c r="J641" i="1"/>
  <c r="K641" i="1" s="1"/>
  <c r="E641" i="1" s="1"/>
  <c r="M641" i="1"/>
  <c r="I642" i="1"/>
  <c r="U640" i="1"/>
  <c r="W640" i="1" s="1"/>
  <c r="T693" i="1"/>
  <c r="C693" i="1"/>
  <c r="AB693" i="1"/>
  <c r="AA693" i="1"/>
  <c r="A694" i="1"/>
  <c r="Q694" i="1" s="1"/>
  <c r="R694" i="1" s="1"/>
  <c r="S694" i="1" s="1"/>
  <c r="Z694" i="1" s="1"/>
  <c r="H693" i="1"/>
  <c r="L640" i="1" l="1"/>
  <c r="G640" i="1"/>
  <c r="D641" i="1"/>
  <c r="F641" i="1" s="1"/>
  <c r="AB694" i="1"/>
  <c r="T694" i="1"/>
  <c r="C694" i="1"/>
  <c r="AA694" i="1"/>
  <c r="M642" i="1"/>
  <c r="J642" i="1"/>
  <c r="K642" i="1" s="1"/>
  <c r="E642" i="1" s="1"/>
  <c r="I643" i="1"/>
  <c r="A695" i="1"/>
  <c r="Q695" i="1" s="1"/>
  <c r="R695" i="1" s="1"/>
  <c r="S695" i="1" s="1"/>
  <c r="Z695" i="1" s="1"/>
  <c r="H694" i="1"/>
  <c r="U641" i="1"/>
  <c r="W641" i="1" s="1"/>
  <c r="G641" i="1" l="1"/>
  <c r="L641" i="1"/>
  <c r="D642" i="1"/>
  <c r="F642" i="1" s="1"/>
  <c r="U642" i="1"/>
  <c r="W642" i="1" s="1"/>
  <c r="T695" i="1"/>
  <c r="C695" i="1"/>
  <c r="AB695" i="1"/>
  <c r="AA695" i="1"/>
  <c r="A696" i="1"/>
  <c r="Q696" i="1" s="1"/>
  <c r="R696" i="1" s="1"/>
  <c r="S696" i="1" s="1"/>
  <c r="Z696" i="1" s="1"/>
  <c r="H695" i="1"/>
  <c r="J643" i="1"/>
  <c r="K643" i="1" s="1"/>
  <c r="E643" i="1" s="1"/>
  <c r="M643" i="1"/>
  <c r="I644" i="1"/>
  <c r="L642" i="1" l="1"/>
  <c r="D643" i="1"/>
  <c r="F643" i="1" s="1"/>
  <c r="G642" i="1"/>
  <c r="U643" i="1"/>
  <c r="W643" i="1" s="1"/>
  <c r="J644" i="1"/>
  <c r="K644" i="1" s="1"/>
  <c r="E644" i="1" s="1"/>
  <c r="M644" i="1"/>
  <c r="I645" i="1"/>
  <c r="A697" i="1"/>
  <c r="Q697" i="1" s="1"/>
  <c r="R697" i="1" s="1"/>
  <c r="S697" i="1" s="1"/>
  <c r="Z697" i="1" s="1"/>
  <c r="H696" i="1"/>
  <c r="AB696" i="1"/>
  <c r="T696" i="1"/>
  <c r="C696" i="1"/>
  <c r="AA696" i="1"/>
  <c r="G643" i="1" l="1"/>
  <c r="L643" i="1"/>
  <c r="D644" i="1"/>
  <c r="F644" i="1" s="1"/>
  <c r="U644" i="1"/>
  <c r="W644" i="1" s="1"/>
  <c r="A698" i="1"/>
  <c r="Q698" i="1" s="1"/>
  <c r="R698" i="1" s="1"/>
  <c r="S698" i="1" s="1"/>
  <c r="Z698" i="1" s="1"/>
  <c r="H697" i="1"/>
  <c r="J645" i="1"/>
  <c r="K645" i="1" s="1"/>
  <c r="E645" i="1" s="1"/>
  <c r="M645" i="1"/>
  <c r="I646" i="1"/>
  <c r="T697" i="1"/>
  <c r="C697" i="1"/>
  <c r="AB697" i="1"/>
  <c r="AA697" i="1"/>
  <c r="G644" i="1" l="1"/>
  <c r="L644" i="1"/>
  <c r="D645" i="1"/>
  <c r="F645" i="1" s="1"/>
  <c r="J646" i="1"/>
  <c r="K646" i="1" s="1"/>
  <c r="E646" i="1" s="1"/>
  <c r="M646" i="1"/>
  <c r="I647" i="1"/>
  <c r="A699" i="1"/>
  <c r="Q699" i="1" s="1"/>
  <c r="R699" i="1" s="1"/>
  <c r="S699" i="1" s="1"/>
  <c r="Z699" i="1" s="1"/>
  <c r="H698" i="1"/>
  <c r="U645" i="1"/>
  <c r="W645" i="1" s="1"/>
  <c r="AB698" i="1"/>
  <c r="T698" i="1"/>
  <c r="C698" i="1"/>
  <c r="AA698" i="1"/>
  <c r="G645" i="1" l="1"/>
  <c r="L645" i="1"/>
  <c r="D646" i="1"/>
  <c r="F646" i="1" s="1"/>
  <c r="U646" i="1"/>
  <c r="W646" i="1" s="1"/>
  <c r="A700" i="1"/>
  <c r="Q700" i="1" s="1"/>
  <c r="R700" i="1" s="1"/>
  <c r="S700" i="1" s="1"/>
  <c r="Z700" i="1" s="1"/>
  <c r="H699" i="1"/>
  <c r="M647" i="1"/>
  <c r="J647" i="1"/>
  <c r="K647" i="1" s="1"/>
  <c r="E647" i="1" s="1"/>
  <c r="I648" i="1"/>
  <c r="T699" i="1"/>
  <c r="C699" i="1"/>
  <c r="AB699" i="1"/>
  <c r="AA699" i="1"/>
  <c r="L646" i="1" l="1"/>
  <c r="G646" i="1"/>
  <c r="D647" i="1"/>
  <c r="F647" i="1" s="1"/>
  <c r="U647" i="1"/>
  <c r="W647" i="1" s="1"/>
  <c r="A701" i="1"/>
  <c r="Q701" i="1" s="1"/>
  <c r="R701" i="1" s="1"/>
  <c r="S701" i="1" s="1"/>
  <c r="Z701" i="1" s="1"/>
  <c r="H700" i="1"/>
  <c r="J648" i="1"/>
  <c r="K648" i="1" s="1"/>
  <c r="E648" i="1" s="1"/>
  <c r="M648" i="1"/>
  <c r="I649" i="1"/>
  <c r="AB700" i="1"/>
  <c r="T700" i="1"/>
  <c r="C700" i="1"/>
  <c r="AA700" i="1"/>
  <c r="L647" i="1" l="1"/>
  <c r="G647" i="1"/>
  <c r="D648" i="1"/>
  <c r="F648" i="1" s="1"/>
  <c r="U648" i="1"/>
  <c r="W648" i="1" s="1"/>
  <c r="T701" i="1"/>
  <c r="C701" i="1"/>
  <c r="AB701" i="1"/>
  <c r="AA701" i="1"/>
  <c r="J649" i="1"/>
  <c r="K649" i="1" s="1"/>
  <c r="E649" i="1" s="1"/>
  <c r="M649" i="1"/>
  <c r="I650" i="1"/>
  <c r="A702" i="1"/>
  <c r="Q702" i="1" s="1"/>
  <c r="R702" i="1" s="1"/>
  <c r="S702" i="1" s="1"/>
  <c r="Z702" i="1" s="1"/>
  <c r="H701" i="1"/>
  <c r="G648" i="1" l="1"/>
  <c r="L648" i="1"/>
  <c r="D649" i="1"/>
  <c r="F649" i="1" s="1"/>
  <c r="AB702" i="1"/>
  <c r="T702" i="1"/>
  <c r="C702" i="1"/>
  <c r="AA702" i="1"/>
  <c r="U649" i="1"/>
  <c r="W649" i="1" s="1"/>
  <c r="A703" i="1"/>
  <c r="Q703" i="1" s="1"/>
  <c r="R703" i="1" s="1"/>
  <c r="S703" i="1" s="1"/>
  <c r="Z703" i="1" s="1"/>
  <c r="H702" i="1"/>
  <c r="M650" i="1"/>
  <c r="J650" i="1"/>
  <c r="K650" i="1" s="1"/>
  <c r="E650" i="1" s="1"/>
  <c r="I651" i="1"/>
  <c r="L649" i="1" l="1"/>
  <c r="G649" i="1"/>
  <c r="D650" i="1"/>
  <c r="F650" i="1" s="1"/>
  <c r="T703" i="1"/>
  <c r="C703" i="1"/>
  <c r="AB703" i="1"/>
  <c r="AA703" i="1"/>
  <c r="A704" i="1"/>
  <c r="Q704" i="1" s="1"/>
  <c r="R704" i="1" s="1"/>
  <c r="S704" i="1" s="1"/>
  <c r="Z704" i="1" s="1"/>
  <c r="H703" i="1"/>
  <c r="U650" i="1"/>
  <c r="W650" i="1" s="1"/>
  <c r="J651" i="1"/>
  <c r="K651" i="1" s="1"/>
  <c r="E651" i="1" s="1"/>
  <c r="M651" i="1"/>
  <c r="I652" i="1"/>
  <c r="L650" i="1" l="1"/>
  <c r="G650" i="1"/>
  <c r="D651" i="1"/>
  <c r="F651" i="1" s="1"/>
  <c r="U651" i="1"/>
  <c r="W651" i="1" s="1"/>
  <c r="J652" i="1"/>
  <c r="K652" i="1" s="1"/>
  <c r="E652" i="1" s="1"/>
  <c r="I653" i="1"/>
  <c r="A705" i="1"/>
  <c r="Q705" i="1" s="1"/>
  <c r="R705" i="1" s="1"/>
  <c r="S705" i="1" s="1"/>
  <c r="Z705" i="1" s="1"/>
  <c r="H704" i="1"/>
  <c r="AB704" i="1"/>
  <c r="T704" i="1"/>
  <c r="C704" i="1"/>
  <c r="AA704" i="1"/>
  <c r="L651" i="1" l="1"/>
  <c r="M652" i="1" s="1"/>
  <c r="D652" i="1"/>
  <c r="F652" i="1" s="1"/>
  <c r="G651" i="1"/>
  <c r="A706" i="1"/>
  <c r="Q706" i="1" s="1"/>
  <c r="R706" i="1" s="1"/>
  <c r="S706" i="1" s="1"/>
  <c r="Z706" i="1" s="1"/>
  <c r="H705" i="1"/>
  <c r="T705" i="1"/>
  <c r="C705" i="1"/>
  <c r="AB705" i="1"/>
  <c r="AA705" i="1"/>
  <c r="J653" i="1"/>
  <c r="K653" i="1" s="1"/>
  <c r="E653" i="1" s="1"/>
  <c r="I654" i="1"/>
  <c r="U652" i="1"/>
  <c r="W652" i="1" s="1"/>
  <c r="L652" i="1" l="1"/>
  <c r="D653" i="1"/>
  <c r="F653" i="1" s="1"/>
  <c r="G652" i="1"/>
  <c r="M653" i="1"/>
  <c r="M654" i="1" s="1"/>
  <c r="U653" i="1"/>
  <c r="W653" i="1" s="1"/>
  <c r="A707" i="1"/>
  <c r="Q707" i="1" s="1"/>
  <c r="R707" i="1" s="1"/>
  <c r="S707" i="1" s="1"/>
  <c r="Z707" i="1" s="1"/>
  <c r="H706" i="1"/>
  <c r="J654" i="1"/>
  <c r="K654" i="1" s="1"/>
  <c r="E654" i="1" s="1"/>
  <c r="I655" i="1"/>
  <c r="AB706" i="1"/>
  <c r="T706" i="1"/>
  <c r="C706" i="1"/>
  <c r="AA706" i="1"/>
  <c r="L653" i="1" l="1"/>
  <c r="G653" i="1"/>
  <c r="D654" i="1"/>
  <c r="F654" i="1" s="1"/>
  <c r="J655" i="1"/>
  <c r="K655" i="1" s="1"/>
  <c r="E655" i="1" s="1"/>
  <c r="M655" i="1"/>
  <c r="I656" i="1"/>
  <c r="A708" i="1"/>
  <c r="Q708" i="1" s="1"/>
  <c r="R708" i="1" s="1"/>
  <c r="S708" i="1" s="1"/>
  <c r="Z708" i="1" s="1"/>
  <c r="H707" i="1"/>
  <c r="U654" i="1"/>
  <c r="W654" i="1" s="1"/>
  <c r="T707" i="1"/>
  <c r="C707" i="1"/>
  <c r="AB707" i="1"/>
  <c r="AA707" i="1"/>
  <c r="L654" i="1" l="1"/>
  <c r="G654" i="1"/>
  <c r="D655" i="1"/>
  <c r="F655" i="1" s="1"/>
  <c r="U655" i="1"/>
  <c r="W655" i="1" s="1"/>
  <c r="A709" i="1"/>
  <c r="Q709" i="1" s="1"/>
  <c r="R709" i="1" s="1"/>
  <c r="S709" i="1" s="1"/>
  <c r="Z709" i="1" s="1"/>
  <c r="H708" i="1"/>
  <c r="M656" i="1"/>
  <c r="J656" i="1"/>
  <c r="K656" i="1" s="1"/>
  <c r="E656" i="1" s="1"/>
  <c r="I657" i="1"/>
  <c r="AB708" i="1"/>
  <c r="T708" i="1"/>
  <c r="C708" i="1"/>
  <c r="AA708" i="1"/>
  <c r="L655" i="1" l="1"/>
  <c r="G655" i="1"/>
  <c r="D656" i="1"/>
  <c r="F656" i="1" s="1"/>
  <c r="U656" i="1"/>
  <c r="W656" i="1" s="1"/>
  <c r="T709" i="1"/>
  <c r="C709" i="1"/>
  <c r="AB709" i="1"/>
  <c r="AA709" i="1"/>
  <c r="J657" i="1"/>
  <c r="K657" i="1" s="1"/>
  <c r="E657" i="1" s="1"/>
  <c r="M657" i="1"/>
  <c r="I658" i="1"/>
  <c r="A710" i="1"/>
  <c r="Q710" i="1" s="1"/>
  <c r="R710" i="1" s="1"/>
  <c r="S710" i="1" s="1"/>
  <c r="Z710" i="1" s="1"/>
  <c r="H709" i="1"/>
  <c r="L656" i="1" l="1"/>
  <c r="G656" i="1"/>
  <c r="D657" i="1"/>
  <c r="F657" i="1" s="1"/>
  <c r="AB710" i="1"/>
  <c r="T710" i="1"/>
  <c r="C710" i="1"/>
  <c r="AA710" i="1"/>
  <c r="U657" i="1"/>
  <c r="W657" i="1" s="1"/>
  <c r="A711" i="1"/>
  <c r="Q711" i="1" s="1"/>
  <c r="R711" i="1" s="1"/>
  <c r="S711" i="1" s="1"/>
  <c r="Z711" i="1" s="1"/>
  <c r="H710" i="1"/>
  <c r="M658" i="1"/>
  <c r="J658" i="1"/>
  <c r="K658" i="1" s="1"/>
  <c r="E658" i="1" s="1"/>
  <c r="I659" i="1"/>
  <c r="G657" i="1" l="1"/>
  <c r="L657" i="1"/>
  <c r="D658" i="1"/>
  <c r="F658" i="1" s="1"/>
  <c r="J659" i="1"/>
  <c r="K659" i="1" s="1"/>
  <c r="E659" i="1" s="1"/>
  <c r="M659" i="1"/>
  <c r="I660" i="1"/>
  <c r="U658" i="1"/>
  <c r="W658" i="1" s="1"/>
  <c r="A712" i="1"/>
  <c r="Q712" i="1" s="1"/>
  <c r="R712" i="1" s="1"/>
  <c r="S712" i="1" s="1"/>
  <c r="Z712" i="1" s="1"/>
  <c r="H711" i="1"/>
  <c r="T711" i="1"/>
  <c r="C711" i="1"/>
  <c r="AB711" i="1"/>
  <c r="AA711" i="1"/>
  <c r="G658" i="1" l="1"/>
  <c r="D659" i="1"/>
  <c r="F659" i="1" s="1"/>
  <c r="L658" i="1"/>
  <c r="A713" i="1"/>
  <c r="Q713" i="1" s="1"/>
  <c r="R713" i="1" s="1"/>
  <c r="S713" i="1" s="1"/>
  <c r="Z713" i="1" s="1"/>
  <c r="H712" i="1"/>
  <c r="M660" i="1"/>
  <c r="J660" i="1"/>
  <c r="K660" i="1" s="1"/>
  <c r="E660" i="1" s="1"/>
  <c r="I661" i="1"/>
  <c r="U659" i="1"/>
  <c r="W659" i="1" s="1"/>
  <c r="AB712" i="1"/>
  <c r="T712" i="1"/>
  <c r="C712" i="1"/>
  <c r="AA712" i="1"/>
  <c r="G659" i="1" l="1"/>
  <c r="D660" i="1"/>
  <c r="F660" i="1" s="1"/>
  <c r="L659" i="1"/>
  <c r="J661" i="1"/>
  <c r="K661" i="1" s="1"/>
  <c r="E661" i="1" s="1"/>
  <c r="M661" i="1"/>
  <c r="I662" i="1"/>
  <c r="A714" i="1"/>
  <c r="Q714" i="1" s="1"/>
  <c r="R714" i="1" s="1"/>
  <c r="S714" i="1" s="1"/>
  <c r="Z714" i="1" s="1"/>
  <c r="H713" i="1"/>
  <c r="U660" i="1"/>
  <c r="W660" i="1" s="1"/>
  <c r="T713" i="1"/>
  <c r="C713" i="1"/>
  <c r="AB713" i="1"/>
  <c r="AA713" i="1"/>
  <c r="L660" i="1" l="1"/>
  <c r="G660" i="1"/>
  <c r="D661" i="1"/>
  <c r="F661" i="1" s="1"/>
  <c r="U661" i="1"/>
  <c r="W661" i="1" s="1"/>
  <c r="A715" i="1"/>
  <c r="Q715" i="1" s="1"/>
  <c r="R715" i="1" s="1"/>
  <c r="S715" i="1" s="1"/>
  <c r="Z715" i="1" s="1"/>
  <c r="H714" i="1"/>
  <c r="M662" i="1"/>
  <c r="J662" i="1"/>
  <c r="K662" i="1" s="1"/>
  <c r="E662" i="1" s="1"/>
  <c r="I663" i="1"/>
  <c r="AB714" i="1"/>
  <c r="T714" i="1"/>
  <c r="C714" i="1"/>
  <c r="AA714" i="1"/>
  <c r="L661" i="1" l="1"/>
  <c r="D662" i="1"/>
  <c r="F662" i="1" s="1"/>
  <c r="G661" i="1"/>
  <c r="J663" i="1"/>
  <c r="K663" i="1" s="1"/>
  <c r="E663" i="1" s="1"/>
  <c r="M663" i="1"/>
  <c r="I664" i="1"/>
  <c r="U662" i="1"/>
  <c r="W662" i="1" s="1"/>
  <c r="T715" i="1"/>
  <c r="C715" i="1"/>
  <c r="AB715" i="1"/>
  <c r="AA715" i="1"/>
  <c r="A716" i="1"/>
  <c r="Q716" i="1" s="1"/>
  <c r="R716" i="1" s="1"/>
  <c r="S716" i="1" s="1"/>
  <c r="Z716" i="1" s="1"/>
  <c r="H715" i="1"/>
  <c r="L662" i="1" l="1"/>
  <c r="G662" i="1"/>
  <c r="D663" i="1"/>
  <c r="F663" i="1" s="1"/>
  <c r="U663" i="1"/>
  <c r="W663" i="1" s="1"/>
  <c r="A717" i="1"/>
  <c r="Q717" i="1" s="1"/>
  <c r="R717" i="1" s="1"/>
  <c r="S717" i="1" s="1"/>
  <c r="Z717" i="1" s="1"/>
  <c r="H716" i="1"/>
  <c r="M664" i="1"/>
  <c r="J664" i="1"/>
  <c r="K664" i="1" s="1"/>
  <c r="E664" i="1" s="1"/>
  <c r="I665" i="1"/>
  <c r="AB716" i="1"/>
  <c r="T716" i="1"/>
  <c r="C716" i="1"/>
  <c r="AA716" i="1"/>
  <c r="L663" i="1" l="1"/>
  <c r="D664" i="1"/>
  <c r="F664" i="1" s="1"/>
  <c r="G663" i="1"/>
  <c r="U664" i="1"/>
  <c r="W664" i="1" s="1"/>
  <c r="A718" i="1"/>
  <c r="Q718" i="1" s="1"/>
  <c r="R718" i="1" s="1"/>
  <c r="S718" i="1" s="1"/>
  <c r="Z718" i="1" s="1"/>
  <c r="H717" i="1"/>
  <c r="T717" i="1"/>
  <c r="C717" i="1"/>
  <c r="AB717" i="1"/>
  <c r="AA717" i="1"/>
  <c r="J665" i="1"/>
  <c r="K665" i="1" s="1"/>
  <c r="E665" i="1" s="1"/>
  <c r="M665" i="1"/>
  <c r="I666" i="1"/>
  <c r="L664" i="1" l="1"/>
  <c r="G664" i="1"/>
  <c r="D665" i="1"/>
  <c r="F665" i="1" s="1"/>
  <c r="M666" i="1"/>
  <c r="J666" i="1"/>
  <c r="K666" i="1" s="1"/>
  <c r="E666" i="1" s="1"/>
  <c r="I667" i="1"/>
  <c r="U665" i="1"/>
  <c r="W665" i="1" s="1"/>
  <c r="A719" i="1"/>
  <c r="Q719" i="1" s="1"/>
  <c r="R719" i="1" s="1"/>
  <c r="S719" i="1" s="1"/>
  <c r="Z719" i="1" s="1"/>
  <c r="H718" i="1"/>
  <c r="AB718" i="1"/>
  <c r="T718" i="1"/>
  <c r="C718" i="1"/>
  <c r="AA718" i="1"/>
  <c r="G665" i="1" l="1"/>
  <c r="D666" i="1"/>
  <c r="F666" i="1" s="1"/>
  <c r="L665" i="1"/>
  <c r="U666" i="1"/>
  <c r="W666" i="1" s="1"/>
  <c r="A720" i="1"/>
  <c r="Q720" i="1" s="1"/>
  <c r="R720" i="1" s="1"/>
  <c r="S720" i="1" s="1"/>
  <c r="Z720" i="1" s="1"/>
  <c r="H719" i="1"/>
  <c r="T719" i="1"/>
  <c r="C719" i="1"/>
  <c r="AB719" i="1"/>
  <c r="AA719" i="1"/>
  <c r="J667" i="1"/>
  <c r="K667" i="1" s="1"/>
  <c r="E667" i="1" s="1"/>
  <c r="M667" i="1"/>
  <c r="I668" i="1"/>
  <c r="L666" i="1" l="1"/>
  <c r="D667" i="1"/>
  <c r="F667" i="1" s="1"/>
  <c r="G666" i="1"/>
  <c r="M668" i="1"/>
  <c r="J668" i="1"/>
  <c r="K668" i="1" s="1"/>
  <c r="E668" i="1" s="1"/>
  <c r="I669" i="1"/>
  <c r="AB720" i="1"/>
  <c r="T720" i="1"/>
  <c r="C720" i="1"/>
  <c r="AA720" i="1"/>
  <c r="U667" i="1"/>
  <c r="W667" i="1" s="1"/>
  <c r="A721" i="1"/>
  <c r="Q721" i="1" s="1"/>
  <c r="R721" i="1" s="1"/>
  <c r="S721" i="1" s="1"/>
  <c r="Z721" i="1" s="1"/>
  <c r="H720" i="1"/>
  <c r="L667" i="1" l="1"/>
  <c r="G667" i="1"/>
  <c r="D668" i="1"/>
  <c r="F668" i="1" s="1"/>
  <c r="U668" i="1"/>
  <c r="W668" i="1" s="1"/>
  <c r="T721" i="1"/>
  <c r="C721" i="1"/>
  <c r="AB721" i="1"/>
  <c r="AA721" i="1"/>
  <c r="A722" i="1"/>
  <c r="Q722" i="1" s="1"/>
  <c r="R722" i="1" s="1"/>
  <c r="S722" i="1" s="1"/>
  <c r="Z722" i="1" s="1"/>
  <c r="H721" i="1"/>
  <c r="J669" i="1"/>
  <c r="K669" i="1" s="1"/>
  <c r="E669" i="1" s="1"/>
  <c r="M669" i="1"/>
  <c r="I670" i="1"/>
  <c r="G668" i="1" l="1"/>
  <c r="L668" i="1"/>
  <c r="D669" i="1"/>
  <c r="F669" i="1" s="1"/>
  <c r="A723" i="1"/>
  <c r="Q723" i="1" s="1"/>
  <c r="R723" i="1" s="1"/>
  <c r="S723" i="1" s="1"/>
  <c r="Z723" i="1" s="1"/>
  <c r="H722" i="1"/>
  <c r="M670" i="1"/>
  <c r="J670" i="1"/>
  <c r="K670" i="1" s="1"/>
  <c r="E670" i="1" s="1"/>
  <c r="I671" i="1"/>
  <c r="U669" i="1"/>
  <c r="W669" i="1" s="1"/>
  <c r="AB722" i="1"/>
  <c r="T722" i="1"/>
  <c r="C722" i="1"/>
  <c r="AA722" i="1"/>
  <c r="L669" i="1" l="1"/>
  <c r="G669" i="1"/>
  <c r="D670" i="1"/>
  <c r="F670" i="1" s="1"/>
  <c r="U670" i="1"/>
  <c r="W670" i="1" s="1"/>
  <c r="T723" i="1"/>
  <c r="C723" i="1"/>
  <c r="AB723" i="1"/>
  <c r="AA723" i="1"/>
  <c r="H723" i="1"/>
  <c r="A724" i="1"/>
  <c r="Q724" i="1" s="1"/>
  <c r="R724" i="1" s="1"/>
  <c r="S724" i="1" s="1"/>
  <c r="Z724" i="1" s="1"/>
  <c r="J671" i="1"/>
  <c r="K671" i="1" s="1"/>
  <c r="E671" i="1" s="1"/>
  <c r="M671" i="1"/>
  <c r="I672" i="1"/>
  <c r="G670" i="1" l="1"/>
  <c r="L670" i="1"/>
  <c r="D671" i="1"/>
  <c r="F671" i="1" s="1"/>
  <c r="U671" i="1"/>
  <c r="W671" i="1" s="1"/>
  <c r="M672" i="1"/>
  <c r="J672" i="1"/>
  <c r="K672" i="1" s="1"/>
  <c r="E672" i="1" s="1"/>
  <c r="I673" i="1"/>
  <c r="H724" i="1"/>
  <c r="A725" i="1"/>
  <c r="Q725" i="1" s="1"/>
  <c r="R725" i="1" s="1"/>
  <c r="S725" i="1" s="1"/>
  <c r="Z725" i="1" s="1"/>
  <c r="AA724" i="1"/>
  <c r="T724" i="1"/>
  <c r="AB724" i="1"/>
  <c r="C724" i="1"/>
  <c r="G671" i="1" l="1"/>
  <c r="L671" i="1"/>
  <c r="D672" i="1"/>
  <c r="F672" i="1" s="1"/>
  <c r="AA725" i="1"/>
  <c r="AB725" i="1"/>
  <c r="C725" i="1"/>
  <c r="T725" i="1"/>
  <c r="A726" i="1"/>
  <c r="Q726" i="1" s="1"/>
  <c r="R726" i="1" s="1"/>
  <c r="S726" i="1" s="1"/>
  <c r="Z726" i="1" s="1"/>
  <c r="H725" i="1"/>
  <c r="J673" i="1"/>
  <c r="K673" i="1" s="1"/>
  <c r="E673" i="1" s="1"/>
  <c r="M673" i="1"/>
  <c r="I674" i="1"/>
  <c r="U672" i="1"/>
  <c r="W672" i="1" s="1"/>
  <c r="L672" i="1" l="1"/>
  <c r="G672" i="1"/>
  <c r="D673" i="1"/>
  <c r="F673" i="1" s="1"/>
  <c r="M674" i="1"/>
  <c r="J674" i="1"/>
  <c r="K674" i="1" s="1"/>
  <c r="E674" i="1" s="1"/>
  <c r="I675" i="1"/>
  <c r="T726" i="1"/>
  <c r="C726" i="1"/>
  <c r="AB726" i="1"/>
  <c r="AA726" i="1"/>
  <c r="U673" i="1"/>
  <c r="W673" i="1" s="1"/>
  <c r="A727" i="1"/>
  <c r="Q727" i="1" s="1"/>
  <c r="R727" i="1" s="1"/>
  <c r="S727" i="1" s="1"/>
  <c r="Z727" i="1" s="1"/>
  <c r="H726" i="1"/>
  <c r="L673" i="1" l="1"/>
  <c r="G673" i="1"/>
  <c r="D674" i="1"/>
  <c r="F674" i="1" s="1"/>
  <c r="U674" i="1"/>
  <c r="W674" i="1" s="1"/>
  <c r="J675" i="1"/>
  <c r="K675" i="1" s="1"/>
  <c r="E675" i="1" s="1"/>
  <c r="M675" i="1"/>
  <c r="I676" i="1"/>
  <c r="A728" i="1"/>
  <c r="Q728" i="1" s="1"/>
  <c r="R728" i="1" s="1"/>
  <c r="S728" i="1" s="1"/>
  <c r="Z728" i="1" s="1"/>
  <c r="H727" i="1"/>
  <c r="AB727" i="1"/>
  <c r="T727" i="1"/>
  <c r="C727" i="1"/>
  <c r="AA727" i="1"/>
  <c r="L674" i="1" l="1"/>
  <c r="D675" i="1"/>
  <c r="F675" i="1" s="1"/>
  <c r="G674" i="1"/>
  <c r="U675" i="1"/>
  <c r="W675" i="1" s="1"/>
  <c r="T728" i="1"/>
  <c r="C728" i="1"/>
  <c r="AB728" i="1"/>
  <c r="AA728" i="1"/>
  <c r="H728" i="1"/>
  <c r="A729" i="1"/>
  <c r="Q729" i="1" s="1"/>
  <c r="R729" i="1" s="1"/>
  <c r="S729" i="1" s="1"/>
  <c r="Z729" i="1" s="1"/>
  <c r="M676" i="1"/>
  <c r="J676" i="1"/>
  <c r="K676" i="1" s="1"/>
  <c r="E676" i="1" s="1"/>
  <c r="I677" i="1"/>
  <c r="L675" i="1" l="1"/>
  <c r="D676" i="1"/>
  <c r="F676" i="1" s="1"/>
  <c r="G675" i="1"/>
  <c r="U676" i="1"/>
  <c r="W676" i="1" s="1"/>
  <c r="A730" i="1"/>
  <c r="Q730" i="1" s="1"/>
  <c r="R730" i="1" s="1"/>
  <c r="S730" i="1" s="1"/>
  <c r="Z730" i="1" s="1"/>
  <c r="H729" i="1"/>
  <c r="J677" i="1"/>
  <c r="K677" i="1" s="1"/>
  <c r="E677" i="1" s="1"/>
  <c r="M677" i="1"/>
  <c r="I678" i="1"/>
  <c r="AA729" i="1"/>
  <c r="AB729" i="1"/>
  <c r="C729" i="1"/>
  <c r="T729" i="1"/>
  <c r="L676" i="1" l="1"/>
  <c r="G676" i="1"/>
  <c r="D677" i="1"/>
  <c r="F677" i="1" s="1"/>
  <c r="U677" i="1"/>
  <c r="W677" i="1" s="1"/>
  <c r="AB730" i="1"/>
  <c r="T730" i="1"/>
  <c r="C730" i="1"/>
  <c r="AA730" i="1"/>
  <c r="M678" i="1"/>
  <c r="J678" i="1"/>
  <c r="K678" i="1" s="1"/>
  <c r="E678" i="1" s="1"/>
  <c r="I679" i="1"/>
  <c r="A731" i="1"/>
  <c r="Q731" i="1" s="1"/>
  <c r="R731" i="1" s="1"/>
  <c r="S731" i="1" s="1"/>
  <c r="Z731" i="1" s="1"/>
  <c r="H730" i="1"/>
  <c r="L677" i="1" l="1"/>
  <c r="G677" i="1"/>
  <c r="D678" i="1"/>
  <c r="F678" i="1" s="1"/>
  <c r="T731" i="1"/>
  <c r="C731" i="1"/>
  <c r="AB731" i="1"/>
  <c r="AA731" i="1"/>
  <c r="A732" i="1"/>
  <c r="Q732" i="1" s="1"/>
  <c r="R732" i="1" s="1"/>
  <c r="S732" i="1" s="1"/>
  <c r="Z732" i="1" s="1"/>
  <c r="H731" i="1"/>
  <c r="J679" i="1"/>
  <c r="K679" i="1" s="1"/>
  <c r="E679" i="1" s="1"/>
  <c r="M679" i="1"/>
  <c r="I680" i="1"/>
  <c r="U678" i="1"/>
  <c r="W678" i="1" s="1"/>
  <c r="L678" i="1" l="1"/>
  <c r="G678" i="1"/>
  <c r="D679" i="1"/>
  <c r="F679" i="1" s="1"/>
  <c r="A733" i="1"/>
  <c r="Q733" i="1" s="1"/>
  <c r="R733" i="1" s="1"/>
  <c r="S733" i="1" s="1"/>
  <c r="Z733" i="1" s="1"/>
  <c r="H732" i="1"/>
  <c r="M680" i="1"/>
  <c r="J680" i="1"/>
  <c r="K680" i="1" s="1"/>
  <c r="E680" i="1" s="1"/>
  <c r="I681" i="1"/>
  <c r="U679" i="1"/>
  <c r="W679" i="1" s="1"/>
  <c r="AB732" i="1"/>
  <c r="T732" i="1"/>
  <c r="C732" i="1"/>
  <c r="AA732" i="1"/>
  <c r="G679" i="1" l="1"/>
  <c r="L679" i="1"/>
  <c r="D680" i="1"/>
  <c r="F680" i="1" s="1"/>
  <c r="A734" i="1"/>
  <c r="Q734" i="1" s="1"/>
  <c r="R734" i="1" s="1"/>
  <c r="S734" i="1" s="1"/>
  <c r="Z734" i="1" s="1"/>
  <c r="H733" i="1"/>
  <c r="J681" i="1"/>
  <c r="K681" i="1" s="1"/>
  <c r="E681" i="1" s="1"/>
  <c r="I682" i="1"/>
  <c r="T733" i="1"/>
  <c r="C733" i="1"/>
  <c r="AB733" i="1"/>
  <c r="AA733" i="1"/>
  <c r="U680" i="1"/>
  <c r="W680" i="1" s="1"/>
  <c r="L680" i="1" l="1"/>
  <c r="M681" i="1" s="1"/>
  <c r="G680" i="1"/>
  <c r="D681" i="1"/>
  <c r="F681" i="1" s="1"/>
  <c r="J682" i="1"/>
  <c r="K682" i="1" s="1"/>
  <c r="E682" i="1" s="1"/>
  <c r="I683" i="1"/>
  <c r="U681" i="1"/>
  <c r="W681" i="1" s="1"/>
  <c r="A735" i="1"/>
  <c r="Q735" i="1" s="1"/>
  <c r="R735" i="1" s="1"/>
  <c r="S735" i="1" s="1"/>
  <c r="Z735" i="1" s="1"/>
  <c r="H734" i="1"/>
  <c r="AB734" i="1"/>
  <c r="T734" i="1"/>
  <c r="C734" i="1"/>
  <c r="AA734" i="1"/>
  <c r="G681" i="1" l="1"/>
  <c r="D682" i="1"/>
  <c r="F682" i="1" s="1"/>
  <c r="L681" i="1"/>
  <c r="J683" i="1"/>
  <c r="K683" i="1" s="1"/>
  <c r="E683" i="1" s="1"/>
  <c r="I684" i="1"/>
  <c r="U682" i="1"/>
  <c r="W682" i="1" s="1"/>
  <c r="T735" i="1"/>
  <c r="C735" i="1"/>
  <c r="AB735" i="1"/>
  <c r="AA735" i="1"/>
  <c r="A736" i="1"/>
  <c r="Q736" i="1" s="1"/>
  <c r="R736" i="1" s="1"/>
  <c r="S736" i="1" s="1"/>
  <c r="Z736" i="1" s="1"/>
  <c r="H735" i="1"/>
  <c r="M682" i="1"/>
  <c r="G682" i="1" l="1"/>
  <c r="D683" i="1"/>
  <c r="F683" i="1" s="1"/>
  <c r="L682" i="1"/>
  <c r="U683" i="1"/>
  <c r="W683" i="1" s="1"/>
  <c r="A737" i="1"/>
  <c r="Q737" i="1" s="1"/>
  <c r="R737" i="1" s="1"/>
  <c r="S737" i="1" s="1"/>
  <c r="Z737" i="1" s="1"/>
  <c r="H736" i="1"/>
  <c r="AB736" i="1"/>
  <c r="T736" i="1"/>
  <c r="C736" i="1"/>
  <c r="AA736" i="1"/>
  <c r="J684" i="1"/>
  <c r="K684" i="1" s="1"/>
  <c r="E684" i="1" s="1"/>
  <c r="I685" i="1"/>
  <c r="M683" i="1"/>
  <c r="L683" i="1" l="1"/>
  <c r="G683" i="1"/>
  <c r="D684" i="1"/>
  <c r="F684" i="1" s="1"/>
  <c r="M684" i="1"/>
  <c r="A738" i="1"/>
  <c r="Q738" i="1" s="1"/>
  <c r="R738" i="1" s="1"/>
  <c r="S738" i="1" s="1"/>
  <c r="Z738" i="1" s="1"/>
  <c r="H737" i="1"/>
  <c r="U684" i="1"/>
  <c r="W684" i="1" s="1"/>
  <c r="T737" i="1"/>
  <c r="C737" i="1"/>
  <c r="AB737" i="1"/>
  <c r="AA737" i="1"/>
  <c r="J685" i="1"/>
  <c r="K685" i="1" s="1"/>
  <c r="E685" i="1" s="1"/>
  <c r="I686" i="1"/>
  <c r="L684" i="1" l="1"/>
  <c r="G684" i="1"/>
  <c r="D685" i="1"/>
  <c r="F685" i="1" s="1"/>
  <c r="M685" i="1"/>
  <c r="M686" i="1" s="1"/>
  <c r="U685" i="1"/>
  <c r="W685" i="1" s="1"/>
  <c r="A739" i="1"/>
  <c r="Q739" i="1" s="1"/>
  <c r="R739" i="1" s="1"/>
  <c r="S739" i="1" s="1"/>
  <c r="Z739" i="1" s="1"/>
  <c r="H738" i="1"/>
  <c r="J686" i="1"/>
  <c r="K686" i="1" s="1"/>
  <c r="E686" i="1" s="1"/>
  <c r="I687" i="1"/>
  <c r="AB738" i="1"/>
  <c r="T738" i="1"/>
  <c r="C738" i="1"/>
  <c r="AA738" i="1"/>
  <c r="G685" i="1" l="1"/>
  <c r="L685" i="1"/>
  <c r="D686" i="1"/>
  <c r="F686" i="1" s="1"/>
  <c r="J687" i="1"/>
  <c r="K687" i="1" s="1"/>
  <c r="E687" i="1" s="1"/>
  <c r="M687" i="1"/>
  <c r="I688" i="1"/>
  <c r="A740" i="1"/>
  <c r="Q740" i="1" s="1"/>
  <c r="R740" i="1" s="1"/>
  <c r="S740" i="1" s="1"/>
  <c r="Z740" i="1" s="1"/>
  <c r="H739" i="1"/>
  <c r="U686" i="1"/>
  <c r="W686" i="1" s="1"/>
  <c r="T739" i="1"/>
  <c r="C739" i="1"/>
  <c r="AB739" i="1"/>
  <c r="AA739" i="1"/>
  <c r="G686" i="1" l="1"/>
  <c r="L686" i="1"/>
  <c r="D687" i="1"/>
  <c r="F687" i="1" s="1"/>
  <c r="U687" i="1"/>
  <c r="W687" i="1" s="1"/>
  <c r="A741" i="1"/>
  <c r="Q741" i="1" s="1"/>
  <c r="R741" i="1" s="1"/>
  <c r="S741" i="1" s="1"/>
  <c r="Z741" i="1" s="1"/>
  <c r="H740" i="1"/>
  <c r="J688" i="1"/>
  <c r="K688" i="1" s="1"/>
  <c r="E688" i="1" s="1"/>
  <c r="M688" i="1"/>
  <c r="I689" i="1"/>
  <c r="AB740" i="1"/>
  <c r="T740" i="1"/>
  <c r="C740" i="1"/>
  <c r="AA740" i="1"/>
  <c r="L687" i="1" l="1"/>
  <c r="G687" i="1"/>
  <c r="D688" i="1"/>
  <c r="F688" i="1" s="1"/>
  <c r="U688" i="1"/>
  <c r="W688" i="1" s="1"/>
  <c r="A742" i="1"/>
  <c r="Q742" i="1" s="1"/>
  <c r="R742" i="1" s="1"/>
  <c r="S742" i="1" s="1"/>
  <c r="Z742" i="1" s="1"/>
  <c r="H741" i="1"/>
  <c r="M689" i="1"/>
  <c r="J689" i="1"/>
  <c r="K689" i="1" s="1"/>
  <c r="E689" i="1" s="1"/>
  <c r="I690" i="1"/>
  <c r="T741" i="1"/>
  <c r="C741" i="1"/>
  <c r="AB741" i="1"/>
  <c r="AA741" i="1"/>
  <c r="G688" i="1" l="1"/>
  <c r="L688" i="1"/>
  <c r="D689" i="1"/>
  <c r="F689" i="1" s="1"/>
  <c r="A743" i="1"/>
  <c r="Q743" i="1" s="1"/>
  <c r="R743" i="1" s="1"/>
  <c r="S743" i="1" s="1"/>
  <c r="Z743" i="1" s="1"/>
  <c r="H742" i="1"/>
  <c r="J690" i="1"/>
  <c r="K690" i="1" s="1"/>
  <c r="E690" i="1" s="1"/>
  <c r="M690" i="1"/>
  <c r="I691" i="1"/>
  <c r="U689" i="1"/>
  <c r="W689" i="1" s="1"/>
  <c r="AB742" i="1"/>
  <c r="T742" i="1"/>
  <c r="C742" i="1"/>
  <c r="AA742" i="1"/>
  <c r="L689" i="1" l="1"/>
  <c r="G689" i="1"/>
  <c r="D690" i="1"/>
  <c r="F690" i="1" s="1"/>
  <c r="AA743" i="1"/>
  <c r="T743" i="1"/>
  <c r="C743" i="1"/>
  <c r="AB743" i="1"/>
  <c r="J691" i="1"/>
  <c r="K691" i="1" s="1"/>
  <c r="E691" i="1" s="1"/>
  <c r="M691" i="1"/>
  <c r="I692" i="1"/>
  <c r="A744" i="1"/>
  <c r="Q744" i="1" s="1"/>
  <c r="R744" i="1" s="1"/>
  <c r="S744" i="1" s="1"/>
  <c r="Z744" i="1" s="1"/>
  <c r="H743" i="1"/>
  <c r="U690" i="1"/>
  <c r="W690" i="1" s="1"/>
  <c r="L690" i="1" l="1"/>
  <c r="G690" i="1"/>
  <c r="D691" i="1"/>
  <c r="F691" i="1" s="1"/>
  <c r="A745" i="1"/>
  <c r="Q745" i="1" s="1"/>
  <c r="R745" i="1" s="1"/>
  <c r="S745" i="1" s="1"/>
  <c r="Z745" i="1" s="1"/>
  <c r="H744" i="1"/>
  <c r="AB744" i="1"/>
  <c r="T744" i="1"/>
  <c r="C744" i="1"/>
  <c r="AA744" i="1"/>
  <c r="J692" i="1"/>
  <c r="K692" i="1" s="1"/>
  <c r="E692" i="1" s="1"/>
  <c r="M692" i="1"/>
  <c r="I693" i="1"/>
  <c r="U691" i="1"/>
  <c r="W691" i="1" s="1"/>
  <c r="G691" i="1" l="1"/>
  <c r="L691" i="1"/>
  <c r="D692" i="1"/>
  <c r="F692" i="1" s="1"/>
  <c r="AA745" i="1"/>
  <c r="T745" i="1"/>
  <c r="C745" i="1"/>
  <c r="AB745" i="1"/>
  <c r="U692" i="1"/>
  <c r="W692" i="1" s="1"/>
  <c r="A746" i="1"/>
  <c r="Q746" i="1" s="1"/>
  <c r="R746" i="1" s="1"/>
  <c r="S746" i="1" s="1"/>
  <c r="Z746" i="1" s="1"/>
  <c r="H745" i="1"/>
  <c r="J693" i="1"/>
  <c r="K693" i="1" s="1"/>
  <c r="E693" i="1" s="1"/>
  <c r="M693" i="1"/>
  <c r="I694" i="1"/>
  <c r="L692" i="1" l="1"/>
  <c r="G692" i="1"/>
  <c r="D693" i="1"/>
  <c r="F693" i="1" s="1"/>
  <c r="J694" i="1"/>
  <c r="K694" i="1" s="1"/>
  <c r="E694" i="1" s="1"/>
  <c r="M694" i="1"/>
  <c r="I695" i="1"/>
  <c r="AB746" i="1"/>
  <c r="T746" i="1"/>
  <c r="C746" i="1"/>
  <c r="AA746" i="1"/>
  <c r="U693" i="1"/>
  <c r="W693" i="1" s="1"/>
  <c r="A747" i="1"/>
  <c r="Q747" i="1" s="1"/>
  <c r="R747" i="1" s="1"/>
  <c r="S747" i="1" s="1"/>
  <c r="Z747" i="1" s="1"/>
  <c r="H746" i="1"/>
  <c r="L693" i="1" l="1"/>
  <c r="G693" i="1"/>
  <c r="D694" i="1"/>
  <c r="F694" i="1" s="1"/>
  <c r="A748" i="1"/>
  <c r="Q748" i="1" s="1"/>
  <c r="R748" i="1" s="1"/>
  <c r="S748" i="1" s="1"/>
  <c r="Z748" i="1" s="1"/>
  <c r="H747" i="1"/>
  <c r="U694" i="1"/>
  <c r="W694" i="1" s="1"/>
  <c r="AA747" i="1"/>
  <c r="T747" i="1"/>
  <c r="C747" i="1"/>
  <c r="AB747" i="1"/>
  <c r="J695" i="1"/>
  <c r="K695" i="1" s="1"/>
  <c r="E695" i="1" s="1"/>
  <c r="M695" i="1"/>
  <c r="I696" i="1"/>
  <c r="G694" i="1" l="1"/>
  <c r="D695" i="1"/>
  <c r="F695" i="1" s="1"/>
  <c r="L694" i="1"/>
  <c r="J696" i="1"/>
  <c r="K696" i="1" s="1"/>
  <c r="E696" i="1" s="1"/>
  <c r="M696" i="1"/>
  <c r="I697" i="1"/>
  <c r="A749" i="1"/>
  <c r="Q749" i="1" s="1"/>
  <c r="R749" i="1" s="1"/>
  <c r="S749" i="1" s="1"/>
  <c r="Z749" i="1" s="1"/>
  <c r="H748" i="1"/>
  <c r="AB748" i="1"/>
  <c r="T748" i="1"/>
  <c r="C748" i="1"/>
  <c r="AA748" i="1"/>
  <c r="U695" i="1"/>
  <c r="W695" i="1" s="1"/>
  <c r="L695" i="1" l="1"/>
  <c r="G695" i="1"/>
  <c r="D696" i="1"/>
  <c r="F696" i="1" s="1"/>
  <c r="A750" i="1"/>
  <c r="Q750" i="1" s="1"/>
  <c r="R750" i="1" s="1"/>
  <c r="S750" i="1" s="1"/>
  <c r="Z750" i="1" s="1"/>
  <c r="H749" i="1"/>
  <c r="U696" i="1"/>
  <c r="W696" i="1" s="1"/>
  <c r="AA749" i="1"/>
  <c r="T749" i="1"/>
  <c r="C749" i="1"/>
  <c r="AB749" i="1"/>
  <c r="J697" i="1"/>
  <c r="K697" i="1" s="1"/>
  <c r="E697" i="1" s="1"/>
  <c r="M697" i="1"/>
  <c r="I698" i="1"/>
  <c r="G696" i="1" l="1"/>
  <c r="D697" i="1"/>
  <c r="F697" i="1" s="1"/>
  <c r="L696" i="1"/>
  <c r="A751" i="1"/>
  <c r="Q751" i="1" s="1"/>
  <c r="R751" i="1" s="1"/>
  <c r="S751" i="1" s="1"/>
  <c r="Z751" i="1" s="1"/>
  <c r="H750" i="1"/>
  <c r="U697" i="1"/>
  <c r="W697" i="1" s="1"/>
  <c r="AB750" i="1"/>
  <c r="T750" i="1"/>
  <c r="C750" i="1"/>
  <c r="AA750" i="1"/>
  <c r="J698" i="1"/>
  <c r="K698" i="1" s="1"/>
  <c r="E698" i="1" s="1"/>
  <c r="M698" i="1"/>
  <c r="I699" i="1"/>
  <c r="L697" i="1" l="1"/>
  <c r="G697" i="1"/>
  <c r="D698" i="1"/>
  <c r="F698" i="1" s="1"/>
  <c r="U698" i="1"/>
  <c r="W698" i="1" s="1"/>
  <c r="J699" i="1"/>
  <c r="K699" i="1" s="1"/>
  <c r="E699" i="1" s="1"/>
  <c r="M699" i="1"/>
  <c r="I700" i="1"/>
  <c r="A752" i="1"/>
  <c r="Q752" i="1" s="1"/>
  <c r="R752" i="1" s="1"/>
  <c r="S752" i="1" s="1"/>
  <c r="Z752" i="1" s="1"/>
  <c r="H751" i="1"/>
  <c r="AA751" i="1"/>
  <c r="T751" i="1"/>
  <c r="C751" i="1"/>
  <c r="AB751" i="1"/>
  <c r="G698" i="1" l="1"/>
  <c r="L698" i="1"/>
  <c r="D699" i="1"/>
  <c r="F699" i="1" s="1"/>
  <c r="A753" i="1"/>
  <c r="Q753" i="1" s="1"/>
  <c r="R753" i="1" s="1"/>
  <c r="S753" i="1" s="1"/>
  <c r="Z753" i="1" s="1"/>
  <c r="H752" i="1"/>
  <c r="J700" i="1"/>
  <c r="K700" i="1" s="1"/>
  <c r="E700" i="1" s="1"/>
  <c r="M700" i="1"/>
  <c r="I701" i="1"/>
  <c r="U699" i="1"/>
  <c r="W699" i="1" s="1"/>
  <c r="AB752" i="1"/>
  <c r="T752" i="1"/>
  <c r="C752" i="1"/>
  <c r="AA752" i="1"/>
  <c r="G699" i="1" l="1"/>
  <c r="L699" i="1"/>
  <c r="D700" i="1"/>
  <c r="F700" i="1" s="1"/>
  <c r="J701" i="1"/>
  <c r="K701" i="1" s="1"/>
  <c r="E701" i="1" s="1"/>
  <c r="M701" i="1"/>
  <c r="I702" i="1"/>
  <c r="A754" i="1"/>
  <c r="Q754" i="1" s="1"/>
  <c r="R754" i="1" s="1"/>
  <c r="S754" i="1" s="1"/>
  <c r="Z754" i="1" s="1"/>
  <c r="H753" i="1"/>
  <c r="U700" i="1"/>
  <c r="W700" i="1" s="1"/>
  <c r="AA753" i="1"/>
  <c r="T753" i="1"/>
  <c r="C753" i="1"/>
  <c r="AB753" i="1"/>
  <c r="L700" i="1" l="1"/>
  <c r="G700" i="1"/>
  <c r="D701" i="1"/>
  <c r="F701" i="1" s="1"/>
  <c r="A755" i="1"/>
  <c r="Q755" i="1" s="1"/>
  <c r="R755" i="1" s="1"/>
  <c r="S755" i="1" s="1"/>
  <c r="Z755" i="1" s="1"/>
  <c r="H754" i="1"/>
  <c r="U701" i="1"/>
  <c r="W701" i="1" s="1"/>
  <c r="AB754" i="1"/>
  <c r="T754" i="1"/>
  <c r="C754" i="1"/>
  <c r="AA754" i="1"/>
  <c r="J702" i="1"/>
  <c r="K702" i="1" s="1"/>
  <c r="E702" i="1" s="1"/>
  <c r="M702" i="1"/>
  <c r="I703" i="1"/>
  <c r="G701" i="1" l="1"/>
  <c r="D702" i="1"/>
  <c r="F702" i="1" s="1"/>
  <c r="L701" i="1"/>
  <c r="AA755" i="1"/>
  <c r="T755" i="1"/>
  <c r="C755" i="1"/>
  <c r="AB755" i="1"/>
  <c r="J703" i="1"/>
  <c r="K703" i="1" s="1"/>
  <c r="E703" i="1" s="1"/>
  <c r="M703" i="1"/>
  <c r="I704" i="1"/>
  <c r="U702" i="1"/>
  <c r="W702" i="1" s="1"/>
  <c r="A756" i="1"/>
  <c r="Q756" i="1" s="1"/>
  <c r="R756" i="1" s="1"/>
  <c r="S756" i="1" s="1"/>
  <c r="Z756" i="1" s="1"/>
  <c r="H755" i="1"/>
  <c r="L702" i="1" l="1"/>
  <c r="G702" i="1"/>
  <c r="D703" i="1"/>
  <c r="F703" i="1" s="1"/>
  <c r="A757" i="1"/>
  <c r="Q757" i="1" s="1"/>
  <c r="R757" i="1" s="1"/>
  <c r="S757" i="1" s="1"/>
  <c r="Z757" i="1" s="1"/>
  <c r="H756" i="1"/>
  <c r="AB756" i="1"/>
  <c r="T756" i="1"/>
  <c r="C756" i="1"/>
  <c r="AA756" i="1"/>
  <c r="J704" i="1"/>
  <c r="K704" i="1" s="1"/>
  <c r="E704" i="1" s="1"/>
  <c r="M704" i="1"/>
  <c r="I705" i="1"/>
  <c r="U703" i="1"/>
  <c r="W703" i="1" s="1"/>
  <c r="G703" i="1" l="1"/>
  <c r="L703" i="1"/>
  <c r="D704" i="1"/>
  <c r="F704" i="1" s="1"/>
  <c r="J705" i="1"/>
  <c r="K705" i="1" s="1"/>
  <c r="E705" i="1" s="1"/>
  <c r="M705" i="1"/>
  <c r="I706" i="1"/>
  <c r="AA757" i="1"/>
  <c r="T757" i="1"/>
  <c r="C757" i="1"/>
  <c r="AB757" i="1"/>
  <c r="U704" i="1"/>
  <c r="W704" i="1" s="1"/>
  <c r="A758" i="1"/>
  <c r="Q758" i="1" s="1"/>
  <c r="R758" i="1" s="1"/>
  <c r="S758" i="1" s="1"/>
  <c r="Z758" i="1" s="1"/>
  <c r="H757" i="1"/>
  <c r="L704" i="1" l="1"/>
  <c r="G704" i="1"/>
  <c r="D705" i="1"/>
  <c r="F705" i="1" s="1"/>
  <c r="U705" i="1"/>
  <c r="W705" i="1" s="1"/>
  <c r="A759" i="1"/>
  <c r="Q759" i="1" s="1"/>
  <c r="R759" i="1" s="1"/>
  <c r="S759" i="1" s="1"/>
  <c r="Z759" i="1" s="1"/>
  <c r="H758" i="1"/>
  <c r="J706" i="1"/>
  <c r="K706" i="1" s="1"/>
  <c r="E706" i="1" s="1"/>
  <c r="M706" i="1"/>
  <c r="I707" i="1"/>
  <c r="AB758" i="1"/>
  <c r="T758" i="1"/>
  <c r="C758" i="1"/>
  <c r="AA758" i="1"/>
  <c r="L705" i="1" l="1"/>
  <c r="G705" i="1"/>
  <c r="D706" i="1"/>
  <c r="F706" i="1" s="1"/>
  <c r="U706" i="1"/>
  <c r="W706" i="1" s="1"/>
  <c r="AA759" i="1"/>
  <c r="T759" i="1"/>
  <c r="C759" i="1"/>
  <c r="AB759" i="1"/>
  <c r="J707" i="1"/>
  <c r="K707" i="1" s="1"/>
  <c r="E707" i="1" s="1"/>
  <c r="M707" i="1"/>
  <c r="I708" i="1"/>
  <c r="A760" i="1"/>
  <c r="Q760" i="1" s="1"/>
  <c r="R760" i="1" s="1"/>
  <c r="S760" i="1" s="1"/>
  <c r="Z760" i="1" s="1"/>
  <c r="H759" i="1"/>
  <c r="L706" i="1" l="1"/>
  <c r="G706" i="1"/>
  <c r="D707" i="1"/>
  <c r="F707" i="1" s="1"/>
  <c r="A761" i="1"/>
  <c r="Q761" i="1" s="1"/>
  <c r="R761" i="1" s="1"/>
  <c r="S761" i="1" s="1"/>
  <c r="Z761" i="1" s="1"/>
  <c r="H760" i="1"/>
  <c r="J708" i="1"/>
  <c r="K708" i="1" s="1"/>
  <c r="E708" i="1" s="1"/>
  <c r="M708" i="1"/>
  <c r="I709" i="1"/>
  <c r="AB760" i="1"/>
  <c r="T760" i="1"/>
  <c r="C760" i="1"/>
  <c r="AA760" i="1"/>
  <c r="U707" i="1"/>
  <c r="W707" i="1" s="1"/>
  <c r="G707" i="1" l="1"/>
  <c r="L707" i="1"/>
  <c r="D708" i="1"/>
  <c r="F708" i="1" s="1"/>
  <c r="U708" i="1"/>
  <c r="W708" i="1" s="1"/>
  <c r="AA761" i="1"/>
  <c r="T761" i="1"/>
  <c r="C761" i="1"/>
  <c r="AB761" i="1"/>
  <c r="J709" i="1"/>
  <c r="K709" i="1" s="1"/>
  <c r="E709" i="1" s="1"/>
  <c r="M709" i="1"/>
  <c r="I710" i="1"/>
  <c r="A762" i="1"/>
  <c r="Q762" i="1" s="1"/>
  <c r="R762" i="1" s="1"/>
  <c r="S762" i="1" s="1"/>
  <c r="Z762" i="1" s="1"/>
  <c r="H761" i="1"/>
  <c r="G708" i="1" l="1"/>
  <c r="L708" i="1"/>
  <c r="D709" i="1"/>
  <c r="F709" i="1" s="1"/>
  <c r="J710" i="1"/>
  <c r="K710" i="1" s="1"/>
  <c r="E710" i="1" s="1"/>
  <c r="M710" i="1"/>
  <c r="I711" i="1"/>
  <c r="A763" i="1"/>
  <c r="Q763" i="1" s="1"/>
  <c r="R763" i="1" s="1"/>
  <c r="S763" i="1" s="1"/>
  <c r="Z763" i="1" s="1"/>
  <c r="H762" i="1"/>
  <c r="U709" i="1"/>
  <c r="W709" i="1" s="1"/>
  <c r="AB762" i="1"/>
  <c r="T762" i="1"/>
  <c r="C762" i="1"/>
  <c r="AA762" i="1"/>
  <c r="L709" i="1" l="1"/>
  <c r="G709" i="1"/>
  <c r="D710" i="1"/>
  <c r="F710" i="1" s="1"/>
  <c r="AA763" i="1"/>
  <c r="T763" i="1"/>
  <c r="C763" i="1"/>
  <c r="AB763" i="1"/>
  <c r="J711" i="1"/>
  <c r="K711" i="1" s="1"/>
  <c r="E711" i="1" s="1"/>
  <c r="M711" i="1"/>
  <c r="I712" i="1"/>
  <c r="U710" i="1"/>
  <c r="W710" i="1" s="1"/>
  <c r="H763" i="1"/>
  <c r="A764" i="1"/>
  <c r="Q764" i="1" s="1"/>
  <c r="R764" i="1" s="1"/>
  <c r="S764" i="1" s="1"/>
  <c r="Z764" i="1" s="1"/>
  <c r="L710" i="1" l="1"/>
  <c r="G710" i="1"/>
  <c r="D711" i="1"/>
  <c r="F711" i="1" s="1"/>
  <c r="A765" i="1"/>
  <c r="Q765" i="1" s="1"/>
  <c r="R765" i="1" s="1"/>
  <c r="S765" i="1" s="1"/>
  <c r="Z765" i="1" s="1"/>
  <c r="H764" i="1"/>
  <c r="U711" i="1"/>
  <c r="W711" i="1" s="1"/>
  <c r="T764" i="1"/>
  <c r="C764" i="1"/>
  <c r="AA764" i="1"/>
  <c r="AB764" i="1"/>
  <c r="J712" i="1"/>
  <c r="K712" i="1" s="1"/>
  <c r="E712" i="1" s="1"/>
  <c r="I713" i="1"/>
  <c r="L711" i="1" l="1"/>
  <c r="M712" i="1" s="1"/>
  <c r="G711" i="1"/>
  <c r="D712" i="1"/>
  <c r="F712" i="1" s="1"/>
  <c r="J713" i="1"/>
  <c r="K713" i="1" s="1"/>
  <c r="E713" i="1" s="1"/>
  <c r="I714" i="1"/>
  <c r="AB765" i="1"/>
  <c r="AA765" i="1"/>
  <c r="T765" i="1"/>
  <c r="C765" i="1"/>
  <c r="U712" i="1"/>
  <c r="W712" i="1" s="1"/>
  <c r="A766" i="1"/>
  <c r="Q766" i="1" s="1"/>
  <c r="R766" i="1" s="1"/>
  <c r="S766" i="1" s="1"/>
  <c r="Z766" i="1" s="1"/>
  <c r="H765" i="1"/>
  <c r="L712" i="1" l="1"/>
  <c r="D713" i="1"/>
  <c r="F713" i="1" s="1"/>
  <c r="G712" i="1"/>
  <c r="M713" i="1"/>
  <c r="M714" i="1" s="1"/>
  <c r="J714" i="1"/>
  <c r="K714" i="1" s="1"/>
  <c r="E714" i="1" s="1"/>
  <c r="I715" i="1"/>
  <c r="A767" i="1"/>
  <c r="Q767" i="1" s="1"/>
  <c r="R767" i="1" s="1"/>
  <c r="S767" i="1" s="1"/>
  <c r="Z767" i="1" s="1"/>
  <c r="H766" i="1"/>
  <c r="U713" i="1"/>
  <c r="W713" i="1" s="1"/>
  <c r="AA766" i="1"/>
  <c r="T766" i="1"/>
  <c r="C766" i="1"/>
  <c r="AB766" i="1"/>
  <c r="L713" i="1" l="1"/>
  <c r="G713" i="1"/>
  <c r="D714" i="1"/>
  <c r="F714" i="1" s="1"/>
  <c r="A768" i="1"/>
  <c r="Q768" i="1" s="1"/>
  <c r="R768" i="1" s="1"/>
  <c r="S768" i="1" s="1"/>
  <c r="Z768" i="1" s="1"/>
  <c r="H767" i="1"/>
  <c r="J715" i="1"/>
  <c r="K715" i="1" s="1"/>
  <c r="E715" i="1" s="1"/>
  <c r="M715" i="1"/>
  <c r="I716" i="1"/>
  <c r="U714" i="1"/>
  <c r="W714" i="1" s="1"/>
  <c r="AB767" i="1"/>
  <c r="T767" i="1"/>
  <c r="C767" i="1"/>
  <c r="AA767" i="1"/>
  <c r="L714" i="1" l="1"/>
  <c r="D715" i="1"/>
  <c r="F715" i="1" s="1"/>
  <c r="G714" i="1"/>
  <c r="U715" i="1"/>
  <c r="W715" i="1" s="1"/>
  <c r="AA768" i="1"/>
  <c r="T768" i="1"/>
  <c r="C768" i="1"/>
  <c r="AB768" i="1"/>
  <c r="J716" i="1"/>
  <c r="K716" i="1" s="1"/>
  <c r="E716" i="1" s="1"/>
  <c r="M716" i="1"/>
  <c r="I717" i="1"/>
  <c r="H768" i="1"/>
  <c r="A769" i="1"/>
  <c r="Q769" i="1" s="1"/>
  <c r="R769" i="1" s="1"/>
  <c r="S769" i="1" s="1"/>
  <c r="Z769" i="1" s="1"/>
  <c r="L715" i="1" l="1"/>
  <c r="G715" i="1"/>
  <c r="D716" i="1"/>
  <c r="F716" i="1" s="1"/>
  <c r="T769" i="1"/>
  <c r="C769" i="1"/>
  <c r="AA769" i="1"/>
  <c r="AB769" i="1"/>
  <c r="H769" i="1"/>
  <c r="A770" i="1"/>
  <c r="Q770" i="1" s="1"/>
  <c r="R770" i="1" s="1"/>
  <c r="S770" i="1" s="1"/>
  <c r="Z770" i="1" s="1"/>
  <c r="J717" i="1"/>
  <c r="K717" i="1" s="1"/>
  <c r="E717" i="1" s="1"/>
  <c r="M717" i="1"/>
  <c r="I718" i="1"/>
  <c r="U716" i="1"/>
  <c r="W716" i="1" s="1"/>
  <c r="L716" i="1" l="1"/>
  <c r="G716" i="1"/>
  <c r="D717" i="1"/>
  <c r="F717" i="1" s="1"/>
  <c r="J718" i="1"/>
  <c r="K718" i="1" s="1"/>
  <c r="E718" i="1" s="1"/>
  <c r="M718" i="1"/>
  <c r="I719" i="1"/>
  <c r="U717" i="1"/>
  <c r="W717" i="1" s="1"/>
  <c r="AB770" i="1"/>
  <c r="T770" i="1"/>
  <c r="C770" i="1"/>
  <c r="AA770" i="1"/>
  <c r="A771" i="1"/>
  <c r="Q771" i="1" s="1"/>
  <c r="R771" i="1" s="1"/>
  <c r="S771" i="1" s="1"/>
  <c r="Z771" i="1" s="1"/>
  <c r="H770" i="1"/>
  <c r="L717" i="1" l="1"/>
  <c r="G717" i="1"/>
  <c r="D718" i="1"/>
  <c r="F718" i="1" s="1"/>
  <c r="A772" i="1"/>
  <c r="Q772" i="1" s="1"/>
  <c r="R772" i="1" s="1"/>
  <c r="S772" i="1" s="1"/>
  <c r="Z772" i="1" s="1"/>
  <c r="H771" i="1"/>
  <c r="U718" i="1"/>
  <c r="W718" i="1" s="1"/>
  <c r="AA771" i="1"/>
  <c r="T771" i="1"/>
  <c r="C771" i="1"/>
  <c r="AB771" i="1"/>
  <c r="J719" i="1"/>
  <c r="K719" i="1" s="1"/>
  <c r="E719" i="1" s="1"/>
  <c r="M719" i="1"/>
  <c r="I720" i="1"/>
  <c r="G718" i="1" l="1"/>
  <c r="D719" i="1"/>
  <c r="F719" i="1" s="1"/>
  <c r="L718" i="1"/>
  <c r="J720" i="1"/>
  <c r="K720" i="1" s="1"/>
  <c r="E720" i="1" s="1"/>
  <c r="M720" i="1"/>
  <c r="I721" i="1"/>
  <c r="A773" i="1"/>
  <c r="Q773" i="1" s="1"/>
  <c r="R773" i="1" s="1"/>
  <c r="S773" i="1" s="1"/>
  <c r="Z773" i="1" s="1"/>
  <c r="H772" i="1"/>
  <c r="U719" i="1"/>
  <c r="W719" i="1" s="1"/>
  <c r="AB772" i="1"/>
  <c r="T772" i="1"/>
  <c r="C772" i="1"/>
  <c r="AA772" i="1"/>
  <c r="G719" i="1" l="1"/>
  <c r="L719" i="1"/>
  <c r="D720" i="1"/>
  <c r="F720" i="1" s="1"/>
  <c r="AA773" i="1"/>
  <c r="T773" i="1"/>
  <c r="C773" i="1"/>
  <c r="AB773" i="1"/>
  <c r="U720" i="1"/>
  <c r="W720" i="1" s="1"/>
  <c r="A774" i="1"/>
  <c r="Q774" i="1" s="1"/>
  <c r="R774" i="1" s="1"/>
  <c r="S774" i="1" s="1"/>
  <c r="Z774" i="1" s="1"/>
  <c r="H773" i="1"/>
  <c r="J721" i="1"/>
  <c r="K721" i="1" s="1"/>
  <c r="E721" i="1" s="1"/>
  <c r="M721" i="1"/>
  <c r="I722" i="1"/>
  <c r="L720" i="1" l="1"/>
  <c r="D721" i="1"/>
  <c r="F721" i="1" s="1"/>
  <c r="G720" i="1"/>
  <c r="J722" i="1"/>
  <c r="K722" i="1" s="1"/>
  <c r="E722" i="1" s="1"/>
  <c r="M722" i="1"/>
  <c r="I723" i="1"/>
  <c r="U721" i="1"/>
  <c r="W721" i="1" s="1"/>
  <c r="AB774" i="1"/>
  <c r="T774" i="1"/>
  <c r="C774" i="1"/>
  <c r="AA774" i="1"/>
  <c r="A775" i="1"/>
  <c r="Q775" i="1" s="1"/>
  <c r="R775" i="1" s="1"/>
  <c r="S775" i="1" s="1"/>
  <c r="Z775" i="1" s="1"/>
  <c r="H774" i="1"/>
  <c r="L721" i="1" l="1"/>
  <c r="G721" i="1"/>
  <c r="D722" i="1"/>
  <c r="F722" i="1" s="1"/>
  <c r="AA775" i="1"/>
  <c r="T775" i="1"/>
  <c r="C775" i="1"/>
  <c r="AB775" i="1"/>
  <c r="J723" i="1"/>
  <c r="K723" i="1" s="1"/>
  <c r="E723" i="1" s="1"/>
  <c r="M723" i="1"/>
  <c r="I724" i="1"/>
  <c r="A776" i="1"/>
  <c r="Q776" i="1" s="1"/>
  <c r="R776" i="1" s="1"/>
  <c r="S776" i="1" s="1"/>
  <c r="Z776" i="1" s="1"/>
  <c r="H775" i="1"/>
  <c r="U722" i="1"/>
  <c r="W722" i="1" s="1"/>
  <c r="L722" i="1" l="1"/>
  <c r="D723" i="1"/>
  <c r="F723" i="1" s="1"/>
  <c r="G722" i="1"/>
  <c r="AB776" i="1"/>
  <c r="T776" i="1"/>
  <c r="C776" i="1"/>
  <c r="AA776" i="1"/>
  <c r="M724" i="1"/>
  <c r="J724" i="1"/>
  <c r="K724" i="1" s="1"/>
  <c r="E724" i="1" s="1"/>
  <c r="I725" i="1"/>
  <c r="A777" i="1"/>
  <c r="Q777" i="1" s="1"/>
  <c r="R777" i="1" s="1"/>
  <c r="S777" i="1" s="1"/>
  <c r="Z777" i="1" s="1"/>
  <c r="H776" i="1"/>
  <c r="U723" i="1"/>
  <c r="W723" i="1" s="1"/>
  <c r="L723" i="1" l="1"/>
  <c r="G723" i="1"/>
  <c r="D724" i="1"/>
  <c r="F724" i="1" s="1"/>
  <c r="U724" i="1"/>
  <c r="W724" i="1" s="1"/>
  <c r="AA777" i="1"/>
  <c r="T777" i="1"/>
  <c r="C777" i="1"/>
  <c r="AB777" i="1"/>
  <c r="A778" i="1"/>
  <c r="Q778" i="1" s="1"/>
  <c r="R778" i="1" s="1"/>
  <c r="S778" i="1" s="1"/>
  <c r="Z778" i="1" s="1"/>
  <c r="H777" i="1"/>
  <c r="M725" i="1"/>
  <c r="J725" i="1"/>
  <c r="K725" i="1" s="1"/>
  <c r="E725" i="1" s="1"/>
  <c r="I726" i="1"/>
  <c r="L724" i="1" l="1"/>
  <c r="G724" i="1"/>
  <c r="D725" i="1"/>
  <c r="F725" i="1" s="1"/>
  <c r="U725" i="1"/>
  <c r="W725" i="1" s="1"/>
  <c r="A779" i="1"/>
  <c r="Q779" i="1" s="1"/>
  <c r="R779" i="1" s="1"/>
  <c r="S779" i="1" s="1"/>
  <c r="Z779" i="1" s="1"/>
  <c r="H778" i="1"/>
  <c r="J726" i="1"/>
  <c r="K726" i="1" s="1"/>
  <c r="E726" i="1" s="1"/>
  <c r="M726" i="1"/>
  <c r="I727" i="1"/>
  <c r="AB778" i="1"/>
  <c r="T778" i="1"/>
  <c r="C778" i="1"/>
  <c r="AA778" i="1"/>
  <c r="L725" i="1" l="1"/>
  <c r="G725" i="1"/>
  <c r="D726" i="1"/>
  <c r="F726" i="1" s="1"/>
  <c r="J727" i="1"/>
  <c r="K727" i="1" s="1"/>
  <c r="E727" i="1" s="1"/>
  <c r="M727" i="1"/>
  <c r="I728" i="1"/>
  <c r="A780" i="1"/>
  <c r="Q780" i="1" s="1"/>
  <c r="R780" i="1" s="1"/>
  <c r="S780" i="1" s="1"/>
  <c r="Z780" i="1" s="1"/>
  <c r="H779" i="1"/>
  <c r="AA779" i="1"/>
  <c r="T779" i="1"/>
  <c r="C779" i="1"/>
  <c r="AB779" i="1"/>
  <c r="U726" i="1"/>
  <c r="W726" i="1" s="1"/>
  <c r="L726" i="1" l="1"/>
  <c r="G726" i="1"/>
  <c r="D727" i="1"/>
  <c r="F727" i="1" s="1"/>
  <c r="AB780" i="1"/>
  <c r="T780" i="1"/>
  <c r="C780" i="1"/>
  <c r="AA780" i="1"/>
  <c r="J728" i="1"/>
  <c r="K728" i="1" s="1"/>
  <c r="E728" i="1" s="1"/>
  <c r="M728" i="1"/>
  <c r="I729" i="1"/>
  <c r="A781" i="1"/>
  <c r="Q781" i="1" s="1"/>
  <c r="R781" i="1" s="1"/>
  <c r="S781" i="1" s="1"/>
  <c r="Z781" i="1" s="1"/>
  <c r="H780" i="1"/>
  <c r="U727" i="1"/>
  <c r="W727" i="1" s="1"/>
  <c r="L727" i="1" l="1"/>
  <c r="G727" i="1"/>
  <c r="D728" i="1"/>
  <c r="F728" i="1" s="1"/>
  <c r="A782" i="1"/>
  <c r="Q782" i="1" s="1"/>
  <c r="R782" i="1" s="1"/>
  <c r="S782" i="1" s="1"/>
  <c r="Z782" i="1" s="1"/>
  <c r="H781" i="1"/>
  <c r="AA781" i="1"/>
  <c r="T781" i="1"/>
  <c r="C781" i="1"/>
  <c r="AB781" i="1"/>
  <c r="M729" i="1"/>
  <c r="J729" i="1"/>
  <c r="K729" i="1" s="1"/>
  <c r="E729" i="1" s="1"/>
  <c r="I730" i="1"/>
  <c r="U728" i="1"/>
  <c r="W728" i="1" s="1"/>
  <c r="L728" i="1" l="1"/>
  <c r="G728" i="1"/>
  <c r="D729" i="1"/>
  <c r="F729" i="1" s="1"/>
  <c r="U729" i="1"/>
  <c r="W729" i="1" s="1"/>
  <c r="A783" i="1"/>
  <c r="Q783" i="1" s="1"/>
  <c r="R783" i="1" s="1"/>
  <c r="S783" i="1" s="1"/>
  <c r="Z783" i="1" s="1"/>
  <c r="H782" i="1"/>
  <c r="J730" i="1"/>
  <c r="K730" i="1" s="1"/>
  <c r="E730" i="1" s="1"/>
  <c r="M730" i="1"/>
  <c r="I731" i="1"/>
  <c r="AB782" i="1"/>
  <c r="T782" i="1"/>
  <c r="C782" i="1"/>
  <c r="AA782" i="1"/>
  <c r="G729" i="1" l="1"/>
  <c r="L729" i="1"/>
  <c r="D730" i="1"/>
  <c r="F730" i="1" s="1"/>
  <c r="U730" i="1"/>
  <c r="W730" i="1" s="1"/>
  <c r="AA783" i="1"/>
  <c r="T783" i="1"/>
  <c r="C783" i="1"/>
  <c r="AB783" i="1"/>
  <c r="J731" i="1"/>
  <c r="K731" i="1" s="1"/>
  <c r="E731" i="1" s="1"/>
  <c r="M731" i="1"/>
  <c r="I732" i="1"/>
  <c r="A784" i="1"/>
  <c r="Q784" i="1" s="1"/>
  <c r="R784" i="1" s="1"/>
  <c r="S784" i="1" s="1"/>
  <c r="Z784" i="1" s="1"/>
  <c r="H783" i="1"/>
  <c r="L730" i="1" l="1"/>
  <c r="G730" i="1"/>
  <c r="D731" i="1"/>
  <c r="F731" i="1" s="1"/>
  <c r="AB784" i="1"/>
  <c r="T784" i="1"/>
  <c r="C784" i="1"/>
  <c r="AA784" i="1"/>
  <c r="U731" i="1"/>
  <c r="W731" i="1" s="1"/>
  <c r="A785" i="1"/>
  <c r="Q785" i="1" s="1"/>
  <c r="R785" i="1" s="1"/>
  <c r="S785" i="1" s="1"/>
  <c r="Z785" i="1" s="1"/>
  <c r="H784" i="1"/>
  <c r="J732" i="1"/>
  <c r="K732" i="1" s="1"/>
  <c r="E732" i="1" s="1"/>
  <c r="M732" i="1"/>
  <c r="I733" i="1"/>
  <c r="G731" i="1" l="1"/>
  <c r="L731" i="1"/>
  <c r="D732" i="1"/>
  <c r="F732" i="1" s="1"/>
  <c r="U732" i="1"/>
  <c r="W732" i="1" s="1"/>
  <c r="A786" i="1"/>
  <c r="Q786" i="1" s="1"/>
  <c r="R786" i="1" s="1"/>
  <c r="S786" i="1" s="1"/>
  <c r="Z786" i="1" s="1"/>
  <c r="H785" i="1"/>
  <c r="J733" i="1"/>
  <c r="K733" i="1" s="1"/>
  <c r="E733" i="1" s="1"/>
  <c r="M733" i="1"/>
  <c r="I734" i="1"/>
  <c r="AA785" i="1"/>
  <c r="T785" i="1"/>
  <c r="C785" i="1"/>
  <c r="AB785" i="1"/>
  <c r="L732" i="1" l="1"/>
  <c r="G732" i="1"/>
  <c r="D733" i="1"/>
  <c r="F733" i="1" s="1"/>
  <c r="AB786" i="1"/>
  <c r="T786" i="1"/>
  <c r="C786" i="1"/>
  <c r="AA786" i="1"/>
  <c r="U733" i="1"/>
  <c r="W733" i="1" s="1"/>
  <c r="J734" i="1"/>
  <c r="K734" i="1" s="1"/>
  <c r="E734" i="1" s="1"/>
  <c r="M734" i="1"/>
  <c r="I735" i="1"/>
  <c r="A787" i="1"/>
  <c r="Q787" i="1" s="1"/>
  <c r="R787" i="1" s="1"/>
  <c r="S787" i="1" s="1"/>
  <c r="Z787" i="1" s="1"/>
  <c r="H786" i="1"/>
  <c r="G733" i="1" l="1"/>
  <c r="L733" i="1"/>
  <c r="D734" i="1"/>
  <c r="F734" i="1" s="1"/>
  <c r="U734" i="1"/>
  <c r="W734" i="1" s="1"/>
  <c r="A788" i="1"/>
  <c r="Q788" i="1" s="1"/>
  <c r="R788" i="1" s="1"/>
  <c r="S788" i="1" s="1"/>
  <c r="Z788" i="1" s="1"/>
  <c r="H787" i="1"/>
  <c r="AA787" i="1"/>
  <c r="T787" i="1"/>
  <c r="C787" i="1"/>
  <c r="AB787" i="1"/>
  <c r="J735" i="1"/>
  <c r="K735" i="1" s="1"/>
  <c r="E735" i="1" s="1"/>
  <c r="M735" i="1"/>
  <c r="I736" i="1"/>
  <c r="L734" i="1" l="1"/>
  <c r="G734" i="1"/>
  <c r="D735" i="1"/>
  <c r="F735" i="1" s="1"/>
  <c r="J736" i="1"/>
  <c r="K736" i="1" s="1"/>
  <c r="E736" i="1" s="1"/>
  <c r="M736" i="1"/>
  <c r="I737" i="1"/>
  <c r="A789" i="1"/>
  <c r="Q789" i="1" s="1"/>
  <c r="R789" i="1" s="1"/>
  <c r="S789" i="1" s="1"/>
  <c r="Z789" i="1" s="1"/>
  <c r="H788" i="1"/>
  <c r="U735" i="1"/>
  <c r="W735" i="1" s="1"/>
  <c r="AB788" i="1"/>
  <c r="T788" i="1"/>
  <c r="C788" i="1"/>
  <c r="AA788" i="1"/>
  <c r="L735" i="1" l="1"/>
  <c r="G735" i="1"/>
  <c r="D736" i="1"/>
  <c r="F736" i="1" s="1"/>
  <c r="AA789" i="1"/>
  <c r="T789" i="1"/>
  <c r="C789" i="1"/>
  <c r="AB789" i="1"/>
  <c r="J737" i="1"/>
  <c r="K737" i="1" s="1"/>
  <c r="E737" i="1" s="1"/>
  <c r="M737" i="1"/>
  <c r="I738" i="1"/>
  <c r="U736" i="1"/>
  <c r="W736" i="1" s="1"/>
  <c r="A790" i="1"/>
  <c r="Q790" i="1" s="1"/>
  <c r="R790" i="1" s="1"/>
  <c r="S790" i="1" s="1"/>
  <c r="Z790" i="1" s="1"/>
  <c r="H789" i="1"/>
  <c r="L736" i="1" l="1"/>
  <c r="G736" i="1"/>
  <c r="D737" i="1"/>
  <c r="F737" i="1" s="1"/>
  <c r="J738" i="1"/>
  <c r="K738" i="1" s="1"/>
  <c r="E738" i="1" s="1"/>
  <c r="M738" i="1"/>
  <c r="I739" i="1"/>
  <c r="AB790" i="1"/>
  <c r="T790" i="1"/>
  <c r="C790" i="1"/>
  <c r="AA790" i="1"/>
  <c r="U737" i="1"/>
  <c r="W737" i="1" s="1"/>
  <c r="A791" i="1"/>
  <c r="Q791" i="1" s="1"/>
  <c r="R791" i="1" s="1"/>
  <c r="S791" i="1" s="1"/>
  <c r="Z791" i="1" s="1"/>
  <c r="H790" i="1"/>
  <c r="L737" i="1" l="1"/>
  <c r="G737" i="1"/>
  <c r="D738" i="1"/>
  <c r="F738" i="1" s="1"/>
  <c r="A792" i="1"/>
  <c r="Q792" i="1" s="1"/>
  <c r="R792" i="1" s="1"/>
  <c r="S792" i="1" s="1"/>
  <c r="Z792" i="1" s="1"/>
  <c r="H791" i="1"/>
  <c r="J739" i="1"/>
  <c r="K739" i="1" s="1"/>
  <c r="E739" i="1" s="1"/>
  <c r="M739" i="1"/>
  <c r="I740" i="1"/>
  <c r="U738" i="1"/>
  <c r="W738" i="1" s="1"/>
  <c r="AA791" i="1"/>
  <c r="T791" i="1"/>
  <c r="C791" i="1"/>
  <c r="AB791" i="1"/>
  <c r="L738" i="1" l="1"/>
  <c r="G738" i="1"/>
  <c r="D739" i="1"/>
  <c r="F739" i="1" s="1"/>
  <c r="U739" i="1"/>
  <c r="W739" i="1" s="1"/>
  <c r="A793" i="1"/>
  <c r="Q793" i="1" s="1"/>
  <c r="R793" i="1" s="1"/>
  <c r="S793" i="1" s="1"/>
  <c r="Z793" i="1" s="1"/>
  <c r="H792" i="1"/>
  <c r="J740" i="1"/>
  <c r="K740" i="1" s="1"/>
  <c r="E740" i="1" s="1"/>
  <c r="M740" i="1"/>
  <c r="I741" i="1"/>
  <c r="AB792" i="1"/>
  <c r="T792" i="1"/>
  <c r="C792" i="1"/>
  <c r="AA792" i="1"/>
  <c r="G739" i="1" l="1"/>
  <c r="L739" i="1"/>
  <c r="D740" i="1"/>
  <c r="F740" i="1" s="1"/>
  <c r="J741" i="1"/>
  <c r="K741" i="1" s="1"/>
  <c r="E741" i="1" s="1"/>
  <c r="M741" i="1"/>
  <c r="I742" i="1"/>
  <c r="A794" i="1"/>
  <c r="Q794" i="1" s="1"/>
  <c r="R794" i="1" s="1"/>
  <c r="S794" i="1" s="1"/>
  <c r="Z794" i="1" s="1"/>
  <c r="H793" i="1"/>
  <c r="U740" i="1"/>
  <c r="W740" i="1" s="1"/>
  <c r="AA793" i="1"/>
  <c r="T793" i="1"/>
  <c r="C793" i="1"/>
  <c r="AB793" i="1"/>
  <c r="L740" i="1" l="1"/>
  <c r="G740" i="1"/>
  <c r="D741" i="1"/>
  <c r="F741" i="1" s="1"/>
  <c r="U741" i="1"/>
  <c r="W741" i="1" s="1"/>
  <c r="AB794" i="1"/>
  <c r="T794" i="1"/>
  <c r="C794" i="1"/>
  <c r="AA794" i="1"/>
  <c r="J742" i="1"/>
  <c r="K742" i="1" s="1"/>
  <c r="E742" i="1" s="1"/>
  <c r="M742" i="1"/>
  <c r="I743" i="1"/>
  <c r="A795" i="1"/>
  <c r="Q795" i="1" s="1"/>
  <c r="R795" i="1" s="1"/>
  <c r="S795" i="1" s="1"/>
  <c r="Z795" i="1" s="1"/>
  <c r="H794" i="1"/>
  <c r="G741" i="1" l="1"/>
  <c r="L741" i="1"/>
  <c r="D742" i="1"/>
  <c r="F742" i="1" s="1"/>
  <c r="AA795" i="1"/>
  <c r="T795" i="1"/>
  <c r="C795" i="1"/>
  <c r="AB795" i="1"/>
  <c r="A796" i="1"/>
  <c r="Q796" i="1" s="1"/>
  <c r="R796" i="1" s="1"/>
  <c r="S796" i="1" s="1"/>
  <c r="Z796" i="1" s="1"/>
  <c r="H795" i="1"/>
  <c r="J743" i="1"/>
  <c r="K743" i="1" s="1"/>
  <c r="E743" i="1" s="1"/>
  <c r="I744" i="1"/>
  <c r="U742" i="1"/>
  <c r="W742" i="1" s="1"/>
  <c r="L742" i="1" l="1"/>
  <c r="M743" i="1" s="1"/>
  <c r="D743" i="1"/>
  <c r="F743" i="1" s="1"/>
  <c r="G742" i="1"/>
  <c r="J744" i="1"/>
  <c r="K744" i="1" s="1"/>
  <c r="E744" i="1" s="1"/>
  <c r="I745" i="1"/>
  <c r="AB796" i="1"/>
  <c r="T796" i="1"/>
  <c r="C796" i="1"/>
  <c r="AA796" i="1"/>
  <c r="U743" i="1"/>
  <c r="W743" i="1" s="1"/>
  <c r="A797" i="1"/>
  <c r="Q797" i="1" s="1"/>
  <c r="R797" i="1" s="1"/>
  <c r="S797" i="1" s="1"/>
  <c r="Z797" i="1" s="1"/>
  <c r="H796" i="1"/>
  <c r="L743" i="1" l="1"/>
  <c r="G743" i="1"/>
  <c r="D744" i="1"/>
  <c r="F744" i="1" s="1"/>
  <c r="M744" i="1"/>
  <c r="M745" i="1" s="1"/>
  <c r="U744" i="1"/>
  <c r="W744" i="1" s="1"/>
  <c r="AA797" i="1"/>
  <c r="T797" i="1"/>
  <c r="C797" i="1"/>
  <c r="AB797" i="1"/>
  <c r="J745" i="1"/>
  <c r="K745" i="1" s="1"/>
  <c r="E745" i="1" s="1"/>
  <c r="I746" i="1"/>
  <c r="A798" i="1"/>
  <c r="Q798" i="1" s="1"/>
  <c r="R798" i="1" s="1"/>
  <c r="S798" i="1" s="1"/>
  <c r="Z798" i="1" s="1"/>
  <c r="H797" i="1"/>
  <c r="L744" i="1" l="1"/>
  <c r="G744" i="1"/>
  <c r="D745" i="1"/>
  <c r="F745" i="1" s="1"/>
  <c r="AB798" i="1"/>
  <c r="T798" i="1"/>
  <c r="C798" i="1"/>
  <c r="AA798" i="1"/>
  <c r="J746" i="1"/>
  <c r="K746" i="1" s="1"/>
  <c r="E746" i="1" s="1"/>
  <c r="M746" i="1"/>
  <c r="I747" i="1"/>
  <c r="U745" i="1"/>
  <c r="W745" i="1" s="1"/>
  <c r="A799" i="1"/>
  <c r="Q799" i="1" s="1"/>
  <c r="R799" i="1" s="1"/>
  <c r="S799" i="1" s="1"/>
  <c r="Z799" i="1" s="1"/>
  <c r="H798" i="1"/>
  <c r="L745" i="1" l="1"/>
  <c r="G745" i="1"/>
  <c r="D746" i="1"/>
  <c r="F746" i="1" s="1"/>
  <c r="A800" i="1"/>
  <c r="Q800" i="1" s="1"/>
  <c r="R800" i="1" s="1"/>
  <c r="S800" i="1" s="1"/>
  <c r="Z800" i="1" s="1"/>
  <c r="H799" i="1"/>
  <c r="AA799" i="1"/>
  <c r="T799" i="1"/>
  <c r="C799" i="1"/>
  <c r="AB799" i="1"/>
  <c r="M747" i="1"/>
  <c r="J747" i="1"/>
  <c r="K747" i="1" s="1"/>
  <c r="E747" i="1" s="1"/>
  <c r="I748" i="1"/>
  <c r="U746" i="1"/>
  <c r="W746" i="1" s="1"/>
  <c r="G746" i="1" l="1"/>
  <c r="L746" i="1"/>
  <c r="D747" i="1"/>
  <c r="F747" i="1" s="1"/>
  <c r="A801" i="1"/>
  <c r="Q801" i="1" s="1"/>
  <c r="R801" i="1" s="1"/>
  <c r="S801" i="1" s="1"/>
  <c r="Z801" i="1" s="1"/>
  <c r="H800" i="1"/>
  <c r="J748" i="1"/>
  <c r="K748" i="1" s="1"/>
  <c r="E748" i="1" s="1"/>
  <c r="M748" i="1"/>
  <c r="I749" i="1"/>
  <c r="U747" i="1"/>
  <c r="W747" i="1" s="1"/>
  <c r="AB800" i="1"/>
  <c r="T800" i="1"/>
  <c r="C800" i="1"/>
  <c r="AA800" i="1"/>
  <c r="G747" i="1" l="1"/>
  <c r="L747" i="1"/>
  <c r="D748" i="1"/>
  <c r="F748" i="1" s="1"/>
  <c r="U748" i="1"/>
  <c r="W748" i="1" s="1"/>
  <c r="AA801" i="1"/>
  <c r="T801" i="1"/>
  <c r="C801" i="1"/>
  <c r="AB801" i="1"/>
  <c r="M749" i="1"/>
  <c r="J749" i="1"/>
  <c r="K749" i="1" s="1"/>
  <c r="E749" i="1" s="1"/>
  <c r="I750" i="1"/>
  <c r="A802" i="1"/>
  <c r="Q802" i="1" s="1"/>
  <c r="R802" i="1" s="1"/>
  <c r="S802" i="1" s="1"/>
  <c r="Z802" i="1" s="1"/>
  <c r="H801" i="1"/>
  <c r="G748" i="1" l="1"/>
  <c r="L748" i="1"/>
  <c r="D749" i="1"/>
  <c r="F749" i="1" s="1"/>
  <c r="U749" i="1"/>
  <c r="W749" i="1" s="1"/>
  <c r="AB802" i="1"/>
  <c r="T802" i="1"/>
  <c r="C802" i="1"/>
  <c r="AA802" i="1"/>
  <c r="A803" i="1"/>
  <c r="Q803" i="1" s="1"/>
  <c r="R803" i="1" s="1"/>
  <c r="S803" i="1" s="1"/>
  <c r="Z803" i="1" s="1"/>
  <c r="H802" i="1"/>
  <c r="J750" i="1"/>
  <c r="K750" i="1" s="1"/>
  <c r="E750" i="1" s="1"/>
  <c r="M750" i="1"/>
  <c r="I751" i="1"/>
  <c r="L749" i="1" l="1"/>
  <c r="G749" i="1"/>
  <c r="D750" i="1"/>
  <c r="F750" i="1" s="1"/>
  <c r="U750" i="1"/>
  <c r="W750" i="1" s="1"/>
  <c r="H803" i="1"/>
  <c r="A804" i="1"/>
  <c r="Q804" i="1" s="1"/>
  <c r="R804" i="1" s="1"/>
  <c r="S804" i="1" s="1"/>
  <c r="Z804" i="1" s="1"/>
  <c r="AA803" i="1"/>
  <c r="T803" i="1"/>
  <c r="C803" i="1"/>
  <c r="AB803" i="1"/>
  <c r="M751" i="1"/>
  <c r="J751" i="1"/>
  <c r="K751" i="1" s="1"/>
  <c r="E751" i="1" s="1"/>
  <c r="I752" i="1"/>
  <c r="L750" i="1" l="1"/>
  <c r="G750" i="1"/>
  <c r="D751" i="1"/>
  <c r="F751" i="1" s="1"/>
  <c r="J752" i="1"/>
  <c r="K752" i="1" s="1"/>
  <c r="E752" i="1" s="1"/>
  <c r="M752" i="1"/>
  <c r="I753" i="1"/>
  <c r="T804" i="1"/>
  <c r="C804" i="1"/>
  <c r="AA804" i="1"/>
  <c r="AB804" i="1"/>
  <c r="U751" i="1"/>
  <c r="W751" i="1" s="1"/>
  <c r="A805" i="1"/>
  <c r="Q805" i="1" s="1"/>
  <c r="R805" i="1" s="1"/>
  <c r="S805" i="1" s="1"/>
  <c r="Z805" i="1" s="1"/>
  <c r="H804" i="1"/>
  <c r="L751" i="1" l="1"/>
  <c r="G751" i="1"/>
  <c r="D752" i="1"/>
  <c r="F752" i="1" s="1"/>
  <c r="A806" i="1"/>
  <c r="Q806" i="1" s="1"/>
  <c r="R806" i="1" s="1"/>
  <c r="S806" i="1" s="1"/>
  <c r="Z806" i="1" s="1"/>
  <c r="H805" i="1"/>
  <c r="AB805" i="1"/>
  <c r="AA805" i="1"/>
  <c r="T805" i="1"/>
  <c r="C805" i="1"/>
  <c r="M753" i="1"/>
  <c r="J753" i="1"/>
  <c r="K753" i="1" s="1"/>
  <c r="E753" i="1" s="1"/>
  <c r="I754" i="1"/>
  <c r="U752" i="1"/>
  <c r="W752" i="1" s="1"/>
  <c r="L752" i="1" l="1"/>
  <c r="G752" i="1"/>
  <c r="D753" i="1"/>
  <c r="F753" i="1" s="1"/>
  <c r="J754" i="1"/>
  <c r="K754" i="1" s="1"/>
  <c r="E754" i="1" s="1"/>
  <c r="M754" i="1"/>
  <c r="I755" i="1"/>
  <c r="A807" i="1"/>
  <c r="Q807" i="1" s="1"/>
  <c r="R807" i="1" s="1"/>
  <c r="S807" i="1" s="1"/>
  <c r="Z807" i="1" s="1"/>
  <c r="H806" i="1"/>
  <c r="U753" i="1"/>
  <c r="W753" i="1" s="1"/>
  <c r="AA806" i="1"/>
  <c r="T806" i="1"/>
  <c r="C806" i="1"/>
  <c r="AB806" i="1"/>
  <c r="G753" i="1" l="1"/>
  <c r="L753" i="1"/>
  <c r="D754" i="1"/>
  <c r="F754" i="1" s="1"/>
  <c r="A808" i="1"/>
  <c r="Q808" i="1" s="1"/>
  <c r="R808" i="1" s="1"/>
  <c r="S808" i="1" s="1"/>
  <c r="Z808" i="1" s="1"/>
  <c r="H807" i="1"/>
  <c r="M755" i="1"/>
  <c r="J755" i="1"/>
  <c r="K755" i="1" s="1"/>
  <c r="E755" i="1" s="1"/>
  <c r="I756" i="1"/>
  <c r="U754" i="1"/>
  <c r="W754" i="1" s="1"/>
  <c r="AB807" i="1"/>
  <c r="T807" i="1"/>
  <c r="C807" i="1"/>
  <c r="AA807" i="1"/>
  <c r="L754" i="1" l="1"/>
  <c r="G754" i="1"/>
  <c r="D755" i="1"/>
  <c r="F755" i="1" s="1"/>
  <c r="J756" i="1"/>
  <c r="K756" i="1" s="1"/>
  <c r="E756" i="1" s="1"/>
  <c r="M756" i="1"/>
  <c r="I757" i="1"/>
  <c r="H808" i="1"/>
  <c r="A809" i="1"/>
  <c r="Q809" i="1" s="1"/>
  <c r="R809" i="1" s="1"/>
  <c r="S809" i="1" s="1"/>
  <c r="Z809" i="1" s="1"/>
  <c r="U755" i="1"/>
  <c r="W755" i="1" s="1"/>
  <c r="AA808" i="1"/>
  <c r="T808" i="1"/>
  <c r="C808" i="1"/>
  <c r="AB808" i="1"/>
  <c r="G755" i="1" l="1"/>
  <c r="L755" i="1"/>
  <c r="D756" i="1"/>
  <c r="F756" i="1" s="1"/>
  <c r="T809" i="1"/>
  <c r="C809" i="1"/>
  <c r="AA809" i="1"/>
  <c r="AB809" i="1"/>
  <c r="H809" i="1"/>
  <c r="A810" i="1"/>
  <c r="Q810" i="1" s="1"/>
  <c r="R810" i="1" s="1"/>
  <c r="S810" i="1" s="1"/>
  <c r="Z810" i="1" s="1"/>
  <c r="M757" i="1"/>
  <c r="J757" i="1"/>
  <c r="K757" i="1" s="1"/>
  <c r="E757" i="1" s="1"/>
  <c r="I758" i="1"/>
  <c r="U756" i="1"/>
  <c r="W756" i="1" s="1"/>
  <c r="L756" i="1" l="1"/>
  <c r="G756" i="1"/>
  <c r="D757" i="1"/>
  <c r="F757" i="1" s="1"/>
  <c r="J758" i="1"/>
  <c r="K758" i="1" s="1"/>
  <c r="E758" i="1" s="1"/>
  <c r="M758" i="1"/>
  <c r="I759" i="1"/>
  <c r="U757" i="1"/>
  <c r="W757" i="1" s="1"/>
  <c r="AB810" i="1"/>
  <c r="T810" i="1"/>
  <c r="C810" i="1"/>
  <c r="AA810" i="1"/>
  <c r="A811" i="1"/>
  <c r="Q811" i="1" s="1"/>
  <c r="R811" i="1" s="1"/>
  <c r="S811" i="1" s="1"/>
  <c r="Z811" i="1" s="1"/>
  <c r="H810" i="1"/>
  <c r="G757" i="1" l="1"/>
  <c r="D758" i="1"/>
  <c r="F758" i="1" s="1"/>
  <c r="L757" i="1"/>
  <c r="AA811" i="1"/>
  <c r="T811" i="1"/>
  <c r="C811" i="1"/>
  <c r="AB811" i="1"/>
  <c r="A812" i="1"/>
  <c r="Q812" i="1" s="1"/>
  <c r="R812" i="1" s="1"/>
  <c r="S812" i="1" s="1"/>
  <c r="Z812" i="1" s="1"/>
  <c r="H811" i="1"/>
  <c r="U758" i="1"/>
  <c r="W758" i="1" s="1"/>
  <c r="M759" i="1"/>
  <c r="J759" i="1"/>
  <c r="K759" i="1" s="1"/>
  <c r="E759" i="1" s="1"/>
  <c r="I760" i="1"/>
  <c r="L758" i="1" l="1"/>
  <c r="G758" i="1"/>
  <c r="D759" i="1"/>
  <c r="F759" i="1" s="1"/>
  <c r="J760" i="1"/>
  <c r="K760" i="1" s="1"/>
  <c r="E760" i="1" s="1"/>
  <c r="M760" i="1"/>
  <c r="I761" i="1"/>
  <c r="AB812" i="1"/>
  <c r="T812" i="1"/>
  <c r="C812" i="1"/>
  <c r="AA812" i="1"/>
  <c r="U759" i="1"/>
  <c r="W759" i="1" s="1"/>
  <c r="A813" i="1"/>
  <c r="Q813" i="1" s="1"/>
  <c r="R813" i="1" s="1"/>
  <c r="S813" i="1" s="1"/>
  <c r="Z813" i="1" s="1"/>
  <c r="H812" i="1"/>
  <c r="L759" i="1" l="1"/>
  <c r="G759" i="1"/>
  <c r="D760" i="1"/>
  <c r="F760" i="1" s="1"/>
  <c r="U760" i="1"/>
  <c r="W760" i="1" s="1"/>
  <c r="A814" i="1"/>
  <c r="Q814" i="1" s="1"/>
  <c r="R814" i="1" s="1"/>
  <c r="S814" i="1" s="1"/>
  <c r="Z814" i="1" s="1"/>
  <c r="H813" i="1"/>
  <c r="M761" i="1"/>
  <c r="J761" i="1"/>
  <c r="K761" i="1" s="1"/>
  <c r="E761" i="1" s="1"/>
  <c r="I762" i="1"/>
  <c r="AA813" i="1"/>
  <c r="T813" i="1"/>
  <c r="C813" i="1"/>
  <c r="AB813" i="1"/>
  <c r="L760" i="1" l="1"/>
  <c r="G760" i="1"/>
  <c r="D761" i="1"/>
  <c r="F761" i="1" s="1"/>
  <c r="J762" i="1"/>
  <c r="K762" i="1" s="1"/>
  <c r="E762" i="1" s="1"/>
  <c r="M762" i="1"/>
  <c r="I763" i="1"/>
  <c r="U761" i="1"/>
  <c r="W761" i="1" s="1"/>
  <c r="AB814" i="1"/>
  <c r="T814" i="1"/>
  <c r="C814" i="1"/>
  <c r="AA814" i="1"/>
  <c r="A815" i="1"/>
  <c r="Q815" i="1" s="1"/>
  <c r="R815" i="1" s="1"/>
  <c r="S815" i="1" s="1"/>
  <c r="Z815" i="1" s="1"/>
  <c r="H814" i="1"/>
  <c r="G761" i="1" l="1"/>
  <c r="D762" i="1"/>
  <c r="F762" i="1" s="1"/>
  <c r="L761" i="1"/>
  <c r="U762" i="1"/>
  <c r="W762" i="1" s="1"/>
  <c r="AA815" i="1"/>
  <c r="T815" i="1"/>
  <c r="C815" i="1"/>
  <c r="AB815" i="1"/>
  <c r="A816" i="1"/>
  <c r="Q816" i="1" s="1"/>
  <c r="R816" i="1" s="1"/>
  <c r="S816" i="1" s="1"/>
  <c r="Z816" i="1" s="1"/>
  <c r="H815" i="1"/>
  <c r="M763" i="1"/>
  <c r="J763" i="1"/>
  <c r="K763" i="1" s="1"/>
  <c r="E763" i="1" s="1"/>
  <c r="I764" i="1"/>
  <c r="D763" i="1" l="1"/>
  <c r="F763" i="1" s="1"/>
  <c r="L762" i="1"/>
  <c r="G762" i="1"/>
  <c r="AB816" i="1"/>
  <c r="T816" i="1"/>
  <c r="C816" i="1"/>
  <c r="AA816" i="1"/>
  <c r="U763" i="1"/>
  <c r="W763" i="1" s="1"/>
  <c r="A817" i="1"/>
  <c r="Q817" i="1" s="1"/>
  <c r="R817" i="1" s="1"/>
  <c r="S817" i="1" s="1"/>
  <c r="Z817" i="1" s="1"/>
  <c r="H816" i="1"/>
  <c r="M764" i="1"/>
  <c r="J764" i="1"/>
  <c r="K764" i="1" s="1"/>
  <c r="E764" i="1" s="1"/>
  <c r="I765" i="1"/>
  <c r="L763" i="1" l="1"/>
  <c r="G763" i="1"/>
  <c r="D764" i="1"/>
  <c r="F764" i="1" s="1"/>
  <c r="U764" i="1"/>
  <c r="W764" i="1" s="1"/>
  <c r="AA817" i="1"/>
  <c r="T817" i="1"/>
  <c r="C817" i="1"/>
  <c r="AB817" i="1"/>
  <c r="J765" i="1"/>
  <c r="K765" i="1" s="1"/>
  <c r="E765" i="1" s="1"/>
  <c r="M765" i="1"/>
  <c r="I766" i="1"/>
  <c r="A818" i="1"/>
  <c r="Q818" i="1" s="1"/>
  <c r="R818" i="1" s="1"/>
  <c r="S818" i="1" s="1"/>
  <c r="Z818" i="1" s="1"/>
  <c r="H817" i="1"/>
  <c r="L764" i="1" l="1"/>
  <c r="G764" i="1"/>
  <c r="D765" i="1"/>
  <c r="F765" i="1" s="1"/>
  <c r="AB818" i="1"/>
  <c r="T818" i="1"/>
  <c r="C818" i="1"/>
  <c r="AA818" i="1"/>
  <c r="M766" i="1"/>
  <c r="J766" i="1"/>
  <c r="K766" i="1" s="1"/>
  <c r="E766" i="1" s="1"/>
  <c r="I767" i="1"/>
  <c r="A819" i="1"/>
  <c r="Q819" i="1" s="1"/>
  <c r="R819" i="1" s="1"/>
  <c r="S819" i="1" s="1"/>
  <c r="Z819" i="1" s="1"/>
  <c r="H818" i="1"/>
  <c r="U765" i="1"/>
  <c r="W765" i="1" s="1"/>
  <c r="L765" i="1" l="1"/>
  <c r="G765" i="1"/>
  <c r="D766" i="1"/>
  <c r="F766" i="1" s="1"/>
  <c r="A820" i="1"/>
  <c r="Q820" i="1" s="1"/>
  <c r="R820" i="1" s="1"/>
  <c r="S820" i="1" s="1"/>
  <c r="Z820" i="1" s="1"/>
  <c r="H819" i="1"/>
  <c r="AA819" i="1"/>
  <c r="T819" i="1"/>
  <c r="C819" i="1"/>
  <c r="AB819" i="1"/>
  <c r="J767" i="1"/>
  <c r="K767" i="1" s="1"/>
  <c r="E767" i="1" s="1"/>
  <c r="M767" i="1"/>
  <c r="I768" i="1"/>
  <c r="U766" i="1"/>
  <c r="W766" i="1" s="1"/>
  <c r="L766" i="1" l="1"/>
  <c r="D767" i="1"/>
  <c r="F767" i="1" s="1"/>
  <c r="G766" i="1"/>
  <c r="U767" i="1"/>
  <c r="W767" i="1" s="1"/>
  <c r="A821" i="1"/>
  <c r="Q821" i="1" s="1"/>
  <c r="R821" i="1" s="1"/>
  <c r="S821" i="1" s="1"/>
  <c r="Z821" i="1" s="1"/>
  <c r="H820" i="1"/>
  <c r="M768" i="1"/>
  <c r="J768" i="1"/>
  <c r="K768" i="1" s="1"/>
  <c r="E768" i="1" s="1"/>
  <c r="I769" i="1"/>
  <c r="AB820" i="1"/>
  <c r="AA820" i="1"/>
  <c r="T820" i="1"/>
  <c r="C820" i="1"/>
  <c r="L767" i="1" l="1"/>
  <c r="G767" i="1"/>
  <c r="D768" i="1"/>
  <c r="F768" i="1" s="1"/>
  <c r="AA821" i="1"/>
  <c r="T821" i="1"/>
  <c r="C821" i="1"/>
  <c r="AB821" i="1"/>
  <c r="M769" i="1"/>
  <c r="J769" i="1"/>
  <c r="K769" i="1" s="1"/>
  <c r="E769" i="1" s="1"/>
  <c r="I770" i="1"/>
  <c r="U768" i="1"/>
  <c r="W768" i="1" s="1"/>
  <c r="A822" i="1"/>
  <c r="Q822" i="1" s="1"/>
  <c r="R822" i="1" s="1"/>
  <c r="S822" i="1" s="1"/>
  <c r="Z822" i="1" s="1"/>
  <c r="H821" i="1"/>
  <c r="L768" i="1" l="1"/>
  <c r="G768" i="1"/>
  <c r="D769" i="1"/>
  <c r="F769" i="1" s="1"/>
  <c r="AB822" i="1"/>
  <c r="AA822" i="1"/>
  <c r="T822" i="1"/>
  <c r="C822" i="1"/>
  <c r="A823" i="1"/>
  <c r="Q823" i="1" s="1"/>
  <c r="R823" i="1" s="1"/>
  <c r="S823" i="1" s="1"/>
  <c r="Z823" i="1" s="1"/>
  <c r="H822" i="1"/>
  <c r="J770" i="1"/>
  <c r="K770" i="1" s="1"/>
  <c r="E770" i="1" s="1"/>
  <c r="M770" i="1"/>
  <c r="I771" i="1"/>
  <c r="U769" i="1"/>
  <c r="W769" i="1" s="1"/>
  <c r="L769" i="1" l="1"/>
  <c r="D770" i="1"/>
  <c r="F770" i="1" s="1"/>
  <c r="G769" i="1"/>
  <c r="U770" i="1"/>
  <c r="W770" i="1" s="1"/>
  <c r="AA823" i="1"/>
  <c r="T823" i="1"/>
  <c r="C823" i="1"/>
  <c r="AB823" i="1"/>
  <c r="M771" i="1"/>
  <c r="J771" i="1"/>
  <c r="K771" i="1" s="1"/>
  <c r="E771" i="1" s="1"/>
  <c r="I772" i="1"/>
  <c r="A824" i="1"/>
  <c r="Q824" i="1" s="1"/>
  <c r="R824" i="1" s="1"/>
  <c r="S824" i="1" s="1"/>
  <c r="Z824" i="1" s="1"/>
  <c r="H823" i="1"/>
  <c r="L770" i="1" l="1"/>
  <c r="G770" i="1"/>
  <c r="D771" i="1"/>
  <c r="F771" i="1" s="1"/>
  <c r="AB824" i="1"/>
  <c r="AA824" i="1"/>
  <c r="T824" i="1"/>
  <c r="C824" i="1"/>
  <c r="A825" i="1"/>
  <c r="Q825" i="1" s="1"/>
  <c r="R825" i="1" s="1"/>
  <c r="S825" i="1" s="1"/>
  <c r="Z825" i="1" s="1"/>
  <c r="H824" i="1"/>
  <c r="J772" i="1"/>
  <c r="K772" i="1" s="1"/>
  <c r="E772" i="1" s="1"/>
  <c r="M772" i="1"/>
  <c r="I773" i="1"/>
  <c r="U771" i="1"/>
  <c r="W771" i="1" s="1"/>
  <c r="L771" i="1" l="1"/>
  <c r="G771" i="1"/>
  <c r="D772" i="1"/>
  <c r="F772" i="1" s="1"/>
  <c r="U772" i="1"/>
  <c r="W772" i="1" s="1"/>
  <c r="A826" i="1"/>
  <c r="Q826" i="1" s="1"/>
  <c r="R826" i="1" s="1"/>
  <c r="S826" i="1" s="1"/>
  <c r="Z826" i="1" s="1"/>
  <c r="H825" i="1"/>
  <c r="J773" i="1"/>
  <c r="K773" i="1" s="1"/>
  <c r="E773" i="1" s="1"/>
  <c r="I774" i="1"/>
  <c r="AA825" i="1"/>
  <c r="T825" i="1"/>
  <c r="C825" i="1"/>
  <c r="AB825" i="1"/>
  <c r="G772" i="1" l="1"/>
  <c r="L772" i="1"/>
  <c r="M773" i="1" s="1"/>
  <c r="D773" i="1"/>
  <c r="F773" i="1" s="1"/>
  <c r="U773" i="1"/>
  <c r="W773" i="1" s="1"/>
  <c r="A827" i="1"/>
  <c r="Q827" i="1" s="1"/>
  <c r="R827" i="1" s="1"/>
  <c r="S827" i="1" s="1"/>
  <c r="Z827" i="1" s="1"/>
  <c r="H826" i="1"/>
  <c r="J774" i="1"/>
  <c r="K774" i="1" s="1"/>
  <c r="E774" i="1" s="1"/>
  <c r="I775" i="1"/>
  <c r="AB826" i="1"/>
  <c r="AA826" i="1"/>
  <c r="T826" i="1"/>
  <c r="C826" i="1"/>
  <c r="L773" i="1" l="1"/>
  <c r="M774" i="1" s="1"/>
  <c r="M775" i="1" s="1"/>
  <c r="D774" i="1"/>
  <c r="F774" i="1" s="1"/>
  <c r="G773" i="1"/>
  <c r="U774" i="1"/>
  <c r="W774" i="1" s="1"/>
  <c r="AA827" i="1"/>
  <c r="T827" i="1"/>
  <c r="C827" i="1"/>
  <c r="AB827" i="1"/>
  <c r="J775" i="1"/>
  <c r="K775" i="1" s="1"/>
  <c r="E775" i="1" s="1"/>
  <c r="I776" i="1"/>
  <c r="A828" i="1"/>
  <c r="Q828" i="1" s="1"/>
  <c r="R828" i="1" s="1"/>
  <c r="S828" i="1" s="1"/>
  <c r="Z828" i="1" s="1"/>
  <c r="H827" i="1"/>
  <c r="L774" i="1" l="1"/>
  <c r="G774" i="1"/>
  <c r="D775" i="1"/>
  <c r="F775" i="1" s="1"/>
  <c r="J776" i="1"/>
  <c r="K776" i="1" s="1"/>
  <c r="E776" i="1" s="1"/>
  <c r="M776" i="1"/>
  <c r="I777" i="1"/>
  <c r="U775" i="1"/>
  <c r="W775" i="1" s="1"/>
  <c r="A829" i="1"/>
  <c r="Q829" i="1" s="1"/>
  <c r="R829" i="1" s="1"/>
  <c r="S829" i="1" s="1"/>
  <c r="Z829" i="1" s="1"/>
  <c r="H828" i="1"/>
  <c r="AB828" i="1"/>
  <c r="AA828" i="1"/>
  <c r="T828" i="1"/>
  <c r="C828" i="1"/>
  <c r="G775" i="1" l="1"/>
  <c r="D776" i="1"/>
  <c r="F776" i="1" s="1"/>
  <c r="L775" i="1"/>
  <c r="AA829" i="1"/>
  <c r="T829" i="1"/>
  <c r="C829" i="1"/>
  <c r="AB829" i="1"/>
  <c r="M777" i="1"/>
  <c r="J777" i="1"/>
  <c r="K777" i="1" s="1"/>
  <c r="E777" i="1" s="1"/>
  <c r="I778" i="1"/>
  <c r="U776" i="1"/>
  <c r="W776" i="1" s="1"/>
  <c r="A830" i="1"/>
  <c r="Q830" i="1" s="1"/>
  <c r="R830" i="1" s="1"/>
  <c r="S830" i="1" s="1"/>
  <c r="Z830" i="1" s="1"/>
  <c r="H829" i="1"/>
  <c r="L776" i="1" l="1"/>
  <c r="G776" i="1"/>
  <c r="D777" i="1"/>
  <c r="F777" i="1" s="1"/>
  <c r="AB830" i="1"/>
  <c r="AA830" i="1"/>
  <c r="T830" i="1"/>
  <c r="C830" i="1"/>
  <c r="J778" i="1"/>
  <c r="K778" i="1" s="1"/>
  <c r="E778" i="1" s="1"/>
  <c r="M778" i="1"/>
  <c r="I779" i="1"/>
  <c r="U777" i="1"/>
  <c r="W777" i="1" s="1"/>
  <c r="A831" i="1"/>
  <c r="Q831" i="1" s="1"/>
  <c r="R831" i="1" s="1"/>
  <c r="S831" i="1" s="1"/>
  <c r="Z831" i="1" s="1"/>
  <c r="H830" i="1"/>
  <c r="L777" i="1" l="1"/>
  <c r="G777" i="1"/>
  <c r="D778" i="1"/>
  <c r="F778" i="1" s="1"/>
  <c r="AA831" i="1"/>
  <c r="T831" i="1"/>
  <c r="C831" i="1"/>
  <c r="AB831" i="1"/>
  <c r="M779" i="1"/>
  <c r="J779" i="1"/>
  <c r="K779" i="1" s="1"/>
  <c r="E779" i="1" s="1"/>
  <c r="I780" i="1"/>
  <c r="A832" i="1"/>
  <c r="Q832" i="1" s="1"/>
  <c r="R832" i="1" s="1"/>
  <c r="S832" i="1" s="1"/>
  <c r="Z832" i="1" s="1"/>
  <c r="H831" i="1"/>
  <c r="U778" i="1"/>
  <c r="W778" i="1" s="1"/>
  <c r="G778" i="1" l="1"/>
  <c r="L778" i="1"/>
  <c r="D779" i="1"/>
  <c r="F779" i="1" s="1"/>
  <c r="U779" i="1"/>
  <c r="W779" i="1" s="1"/>
  <c r="AB832" i="1"/>
  <c r="AA832" i="1"/>
  <c r="T832" i="1"/>
  <c r="C832" i="1"/>
  <c r="A833" i="1"/>
  <c r="Q833" i="1" s="1"/>
  <c r="R833" i="1" s="1"/>
  <c r="S833" i="1" s="1"/>
  <c r="Z833" i="1" s="1"/>
  <c r="H832" i="1"/>
  <c r="J780" i="1"/>
  <c r="K780" i="1" s="1"/>
  <c r="E780" i="1" s="1"/>
  <c r="M780" i="1"/>
  <c r="I781" i="1"/>
  <c r="L779" i="1" l="1"/>
  <c r="D780" i="1"/>
  <c r="F780" i="1" s="1"/>
  <c r="G779" i="1"/>
  <c r="M781" i="1"/>
  <c r="J781" i="1"/>
  <c r="K781" i="1" s="1"/>
  <c r="E781" i="1" s="1"/>
  <c r="I782" i="1"/>
  <c r="AA833" i="1"/>
  <c r="T833" i="1"/>
  <c r="C833" i="1"/>
  <c r="AB833" i="1"/>
  <c r="U780" i="1"/>
  <c r="W780" i="1" s="1"/>
  <c r="A834" i="1"/>
  <c r="Q834" i="1" s="1"/>
  <c r="R834" i="1" s="1"/>
  <c r="S834" i="1" s="1"/>
  <c r="Z834" i="1" s="1"/>
  <c r="H833" i="1"/>
  <c r="L780" i="1" l="1"/>
  <c r="G780" i="1"/>
  <c r="D781" i="1"/>
  <c r="F781" i="1" s="1"/>
  <c r="AB834" i="1"/>
  <c r="AA834" i="1"/>
  <c r="T834" i="1"/>
  <c r="C834" i="1"/>
  <c r="J782" i="1"/>
  <c r="K782" i="1" s="1"/>
  <c r="E782" i="1" s="1"/>
  <c r="M782" i="1"/>
  <c r="I783" i="1"/>
  <c r="U781" i="1"/>
  <c r="W781" i="1" s="1"/>
  <c r="A835" i="1"/>
  <c r="Q835" i="1" s="1"/>
  <c r="R835" i="1" s="1"/>
  <c r="S835" i="1" s="1"/>
  <c r="Z835" i="1" s="1"/>
  <c r="H834" i="1"/>
  <c r="L781" i="1" l="1"/>
  <c r="G781" i="1"/>
  <c r="D782" i="1"/>
  <c r="F782" i="1" s="1"/>
  <c r="A836" i="1"/>
  <c r="Q836" i="1" s="1"/>
  <c r="R836" i="1" s="1"/>
  <c r="S836" i="1" s="1"/>
  <c r="Z836" i="1" s="1"/>
  <c r="H835" i="1"/>
  <c r="AA835" i="1"/>
  <c r="T835" i="1"/>
  <c r="C835" i="1"/>
  <c r="AB835" i="1"/>
  <c r="M783" i="1"/>
  <c r="J783" i="1"/>
  <c r="K783" i="1" s="1"/>
  <c r="E783" i="1" s="1"/>
  <c r="I784" i="1"/>
  <c r="U782" i="1"/>
  <c r="W782" i="1" s="1"/>
  <c r="G782" i="1" l="1"/>
  <c r="L782" i="1"/>
  <c r="D783" i="1"/>
  <c r="F783" i="1" s="1"/>
  <c r="J784" i="1"/>
  <c r="K784" i="1" s="1"/>
  <c r="E784" i="1" s="1"/>
  <c r="M784" i="1"/>
  <c r="I785" i="1"/>
  <c r="A837" i="1"/>
  <c r="Q837" i="1" s="1"/>
  <c r="R837" i="1" s="1"/>
  <c r="S837" i="1" s="1"/>
  <c r="Z837" i="1" s="1"/>
  <c r="H836" i="1"/>
  <c r="U783" i="1"/>
  <c r="W783" i="1" s="1"/>
  <c r="AB836" i="1"/>
  <c r="AA836" i="1"/>
  <c r="T836" i="1"/>
  <c r="C836" i="1"/>
  <c r="L783" i="1" l="1"/>
  <c r="D784" i="1"/>
  <c r="F784" i="1" s="1"/>
  <c r="G783" i="1"/>
  <c r="A838" i="1"/>
  <c r="Q838" i="1" s="1"/>
  <c r="R838" i="1" s="1"/>
  <c r="S838" i="1" s="1"/>
  <c r="Z838" i="1" s="1"/>
  <c r="H837" i="1"/>
  <c r="U784" i="1"/>
  <c r="W784" i="1" s="1"/>
  <c r="AA837" i="1"/>
  <c r="T837" i="1"/>
  <c r="C837" i="1"/>
  <c r="AB837" i="1"/>
  <c r="M785" i="1"/>
  <c r="J785" i="1"/>
  <c r="K785" i="1" s="1"/>
  <c r="E785" i="1" s="1"/>
  <c r="I786" i="1"/>
  <c r="L784" i="1" l="1"/>
  <c r="G784" i="1"/>
  <c r="D785" i="1"/>
  <c r="F785" i="1" s="1"/>
  <c r="J786" i="1"/>
  <c r="K786" i="1" s="1"/>
  <c r="E786" i="1" s="1"/>
  <c r="M786" i="1"/>
  <c r="I787" i="1"/>
  <c r="U785" i="1"/>
  <c r="W785" i="1" s="1"/>
  <c r="AB838" i="1"/>
  <c r="AA838" i="1"/>
  <c r="T838" i="1"/>
  <c r="C838" i="1"/>
  <c r="A839" i="1"/>
  <c r="Q839" i="1" s="1"/>
  <c r="R839" i="1" s="1"/>
  <c r="S839" i="1" s="1"/>
  <c r="Z839" i="1" s="1"/>
  <c r="H838" i="1"/>
  <c r="G785" i="1" l="1"/>
  <c r="D786" i="1"/>
  <c r="F786" i="1" s="1"/>
  <c r="L785" i="1"/>
  <c r="M787" i="1"/>
  <c r="J787" i="1"/>
  <c r="K787" i="1" s="1"/>
  <c r="E787" i="1" s="1"/>
  <c r="I788" i="1"/>
  <c r="A840" i="1"/>
  <c r="Q840" i="1" s="1"/>
  <c r="R840" i="1" s="1"/>
  <c r="S840" i="1" s="1"/>
  <c r="Z840" i="1" s="1"/>
  <c r="H839" i="1"/>
  <c r="U786" i="1"/>
  <c r="W786" i="1" s="1"/>
  <c r="AA839" i="1"/>
  <c r="T839" i="1"/>
  <c r="C839" i="1"/>
  <c r="AB839" i="1"/>
  <c r="L786" i="1" l="1"/>
  <c r="G786" i="1"/>
  <c r="D787" i="1"/>
  <c r="F787" i="1" s="1"/>
  <c r="A841" i="1"/>
  <c r="Q841" i="1" s="1"/>
  <c r="R841" i="1" s="1"/>
  <c r="S841" i="1" s="1"/>
  <c r="Z841" i="1" s="1"/>
  <c r="H840" i="1"/>
  <c r="AB840" i="1"/>
  <c r="AA840" i="1"/>
  <c r="T840" i="1"/>
  <c r="C840" i="1"/>
  <c r="J788" i="1"/>
  <c r="K788" i="1" s="1"/>
  <c r="E788" i="1" s="1"/>
  <c r="M788" i="1"/>
  <c r="I789" i="1"/>
  <c r="U787" i="1"/>
  <c r="W787" i="1" s="1"/>
  <c r="G787" i="1" l="1"/>
  <c r="L787" i="1"/>
  <c r="D788" i="1"/>
  <c r="F788" i="1" s="1"/>
  <c r="M789" i="1"/>
  <c r="J789" i="1"/>
  <c r="K789" i="1" s="1"/>
  <c r="E789" i="1" s="1"/>
  <c r="I790" i="1"/>
  <c r="A842" i="1"/>
  <c r="Q842" i="1" s="1"/>
  <c r="R842" i="1" s="1"/>
  <c r="S842" i="1" s="1"/>
  <c r="Z842" i="1" s="1"/>
  <c r="H841" i="1"/>
  <c r="U788" i="1"/>
  <c r="W788" i="1" s="1"/>
  <c r="AA841" i="1"/>
  <c r="T841" i="1"/>
  <c r="C841" i="1"/>
  <c r="AB841" i="1"/>
  <c r="G788" i="1" l="1"/>
  <c r="L788" i="1"/>
  <c r="D789" i="1"/>
  <c r="F789" i="1" s="1"/>
  <c r="AB842" i="1"/>
  <c r="AA842" i="1"/>
  <c r="T842" i="1"/>
  <c r="C842" i="1"/>
  <c r="J790" i="1"/>
  <c r="K790" i="1" s="1"/>
  <c r="E790" i="1" s="1"/>
  <c r="M790" i="1"/>
  <c r="I791" i="1"/>
  <c r="U789" i="1"/>
  <c r="W789" i="1" s="1"/>
  <c r="A843" i="1"/>
  <c r="Q843" i="1" s="1"/>
  <c r="R843" i="1" s="1"/>
  <c r="S843" i="1" s="1"/>
  <c r="Z843" i="1" s="1"/>
  <c r="H842" i="1"/>
  <c r="L789" i="1" l="1"/>
  <c r="D790" i="1"/>
  <c r="F790" i="1" s="1"/>
  <c r="G789" i="1"/>
  <c r="U790" i="1"/>
  <c r="W790" i="1" s="1"/>
  <c r="AA843" i="1"/>
  <c r="T843" i="1"/>
  <c r="C843" i="1"/>
  <c r="AB843" i="1"/>
  <c r="M791" i="1"/>
  <c r="J791" i="1"/>
  <c r="K791" i="1" s="1"/>
  <c r="E791" i="1" s="1"/>
  <c r="I792" i="1"/>
  <c r="H843" i="1"/>
  <c r="A844" i="1"/>
  <c r="Q844" i="1" s="1"/>
  <c r="R844" i="1" s="1"/>
  <c r="S844" i="1" s="1"/>
  <c r="Z844" i="1" s="1"/>
  <c r="L790" i="1" l="1"/>
  <c r="G790" i="1"/>
  <c r="D791" i="1"/>
  <c r="F791" i="1" s="1"/>
  <c r="J792" i="1"/>
  <c r="K792" i="1" s="1"/>
  <c r="E792" i="1" s="1"/>
  <c r="M792" i="1"/>
  <c r="I793" i="1"/>
  <c r="U791" i="1"/>
  <c r="W791" i="1" s="1"/>
  <c r="T844" i="1"/>
  <c r="C844" i="1"/>
  <c r="AB844" i="1"/>
  <c r="AA844" i="1"/>
  <c r="A845" i="1"/>
  <c r="Q845" i="1" s="1"/>
  <c r="R845" i="1" s="1"/>
  <c r="S845" i="1" s="1"/>
  <c r="Z845" i="1" s="1"/>
  <c r="H844" i="1"/>
  <c r="G791" i="1" l="1"/>
  <c r="D792" i="1"/>
  <c r="F792" i="1" s="1"/>
  <c r="L791" i="1"/>
  <c r="M793" i="1"/>
  <c r="J793" i="1"/>
  <c r="K793" i="1" s="1"/>
  <c r="E793" i="1" s="1"/>
  <c r="I794" i="1"/>
  <c r="H845" i="1"/>
  <c r="A846" i="1"/>
  <c r="Q846" i="1" s="1"/>
  <c r="R846" i="1" s="1"/>
  <c r="S846" i="1" s="1"/>
  <c r="Z846" i="1" s="1"/>
  <c r="U792" i="1"/>
  <c r="W792" i="1" s="1"/>
  <c r="AB845" i="1"/>
  <c r="AA845" i="1"/>
  <c r="T845" i="1"/>
  <c r="C845" i="1"/>
  <c r="L792" i="1" l="1"/>
  <c r="G792" i="1"/>
  <c r="D793" i="1"/>
  <c r="F793" i="1" s="1"/>
  <c r="U793" i="1"/>
  <c r="W793" i="1" s="1"/>
  <c r="A847" i="1"/>
  <c r="Q847" i="1" s="1"/>
  <c r="R847" i="1" s="1"/>
  <c r="S847" i="1" s="1"/>
  <c r="Z847" i="1" s="1"/>
  <c r="H846" i="1"/>
  <c r="AA846" i="1"/>
  <c r="T846" i="1"/>
  <c r="C846" i="1"/>
  <c r="AB846" i="1"/>
  <c r="J794" i="1"/>
  <c r="K794" i="1" s="1"/>
  <c r="E794" i="1" s="1"/>
  <c r="M794" i="1"/>
  <c r="I795" i="1"/>
  <c r="L793" i="1" l="1"/>
  <c r="G793" i="1"/>
  <c r="D794" i="1"/>
  <c r="F794" i="1" s="1"/>
  <c r="M795" i="1"/>
  <c r="J795" i="1"/>
  <c r="K795" i="1" s="1"/>
  <c r="E795" i="1" s="1"/>
  <c r="I796" i="1"/>
  <c r="A848" i="1"/>
  <c r="Q848" i="1" s="1"/>
  <c r="R848" i="1" s="1"/>
  <c r="S848" i="1" s="1"/>
  <c r="Z848" i="1" s="1"/>
  <c r="H847" i="1"/>
  <c r="U794" i="1"/>
  <c r="W794" i="1" s="1"/>
  <c r="AB847" i="1"/>
  <c r="AA847" i="1"/>
  <c r="T847" i="1"/>
  <c r="C847" i="1"/>
  <c r="L794" i="1" l="1"/>
  <c r="G794" i="1"/>
  <c r="D795" i="1"/>
  <c r="F795" i="1" s="1"/>
  <c r="U795" i="1"/>
  <c r="W795" i="1" s="1"/>
  <c r="AA848" i="1"/>
  <c r="T848" i="1"/>
  <c r="C848" i="1"/>
  <c r="AB848" i="1"/>
  <c r="H848" i="1"/>
  <c r="A849" i="1"/>
  <c r="Q849" i="1" s="1"/>
  <c r="R849" i="1" s="1"/>
  <c r="S849" i="1" s="1"/>
  <c r="Z849" i="1" s="1"/>
  <c r="J796" i="1"/>
  <c r="K796" i="1" s="1"/>
  <c r="E796" i="1" s="1"/>
  <c r="M796" i="1"/>
  <c r="I797" i="1"/>
  <c r="L795" i="1" l="1"/>
  <c r="D796" i="1"/>
  <c r="F796" i="1" s="1"/>
  <c r="G795" i="1"/>
  <c r="U796" i="1"/>
  <c r="W796" i="1" s="1"/>
  <c r="M797" i="1"/>
  <c r="J797" i="1"/>
  <c r="K797" i="1" s="1"/>
  <c r="E797" i="1" s="1"/>
  <c r="I798" i="1"/>
  <c r="T849" i="1"/>
  <c r="C849" i="1"/>
  <c r="AB849" i="1"/>
  <c r="AA849" i="1"/>
  <c r="H849" i="1"/>
  <c r="A850" i="1"/>
  <c r="Q850" i="1" s="1"/>
  <c r="R850" i="1" s="1"/>
  <c r="S850" i="1" s="1"/>
  <c r="Z850" i="1" s="1"/>
  <c r="L796" i="1" l="1"/>
  <c r="G796" i="1"/>
  <c r="D797" i="1"/>
  <c r="F797" i="1" s="1"/>
  <c r="AB850" i="1"/>
  <c r="AA850" i="1"/>
  <c r="T850" i="1"/>
  <c r="C850" i="1"/>
  <c r="J798" i="1"/>
  <c r="K798" i="1" s="1"/>
  <c r="E798" i="1" s="1"/>
  <c r="M798" i="1"/>
  <c r="I799" i="1"/>
  <c r="U797" i="1"/>
  <c r="W797" i="1" s="1"/>
  <c r="A851" i="1"/>
  <c r="Q851" i="1" s="1"/>
  <c r="R851" i="1" s="1"/>
  <c r="S851" i="1" s="1"/>
  <c r="Z851" i="1" s="1"/>
  <c r="H850" i="1"/>
  <c r="L797" i="1" l="1"/>
  <c r="G797" i="1"/>
  <c r="D798" i="1"/>
  <c r="F798" i="1" s="1"/>
  <c r="U798" i="1"/>
  <c r="W798" i="1" s="1"/>
  <c r="A852" i="1"/>
  <c r="Q852" i="1" s="1"/>
  <c r="R852" i="1" s="1"/>
  <c r="S852" i="1" s="1"/>
  <c r="Z852" i="1" s="1"/>
  <c r="H851" i="1"/>
  <c r="M799" i="1"/>
  <c r="J799" i="1"/>
  <c r="K799" i="1" s="1"/>
  <c r="E799" i="1" s="1"/>
  <c r="I800" i="1"/>
  <c r="AA851" i="1"/>
  <c r="T851" i="1"/>
  <c r="C851" i="1"/>
  <c r="AB851" i="1"/>
  <c r="L798" i="1" l="1"/>
  <c r="G798" i="1"/>
  <c r="D799" i="1"/>
  <c r="F799" i="1" s="1"/>
  <c r="J800" i="1"/>
  <c r="K800" i="1" s="1"/>
  <c r="E800" i="1" s="1"/>
  <c r="M800" i="1"/>
  <c r="I801" i="1"/>
  <c r="AB852" i="1"/>
  <c r="AA852" i="1"/>
  <c r="T852" i="1"/>
  <c r="C852" i="1"/>
  <c r="U799" i="1"/>
  <c r="W799" i="1" s="1"/>
  <c r="A853" i="1"/>
  <c r="Q853" i="1" s="1"/>
  <c r="R853" i="1" s="1"/>
  <c r="S853" i="1" s="1"/>
  <c r="Z853" i="1" s="1"/>
  <c r="H852" i="1"/>
  <c r="L799" i="1" l="1"/>
  <c r="G799" i="1"/>
  <c r="D800" i="1"/>
  <c r="F800" i="1" s="1"/>
  <c r="AA853" i="1"/>
  <c r="T853" i="1"/>
  <c r="C853" i="1"/>
  <c r="AB853" i="1"/>
  <c r="U800" i="1"/>
  <c r="W800" i="1" s="1"/>
  <c r="A854" i="1"/>
  <c r="Q854" i="1" s="1"/>
  <c r="R854" i="1" s="1"/>
  <c r="S854" i="1" s="1"/>
  <c r="Z854" i="1" s="1"/>
  <c r="H853" i="1"/>
  <c r="M801" i="1"/>
  <c r="J801" i="1"/>
  <c r="K801" i="1" s="1"/>
  <c r="E801" i="1" s="1"/>
  <c r="I802" i="1"/>
  <c r="L800" i="1" l="1"/>
  <c r="G800" i="1"/>
  <c r="D801" i="1"/>
  <c r="F801" i="1" s="1"/>
  <c r="J802" i="1"/>
  <c r="K802" i="1" s="1"/>
  <c r="E802" i="1" s="1"/>
  <c r="M802" i="1"/>
  <c r="I803" i="1"/>
  <c r="A855" i="1"/>
  <c r="Q855" i="1" s="1"/>
  <c r="R855" i="1" s="1"/>
  <c r="S855" i="1" s="1"/>
  <c r="Z855" i="1" s="1"/>
  <c r="H854" i="1"/>
  <c r="U801" i="1"/>
  <c r="W801" i="1" s="1"/>
  <c r="AB854" i="1"/>
  <c r="AA854" i="1"/>
  <c r="T854" i="1"/>
  <c r="C854" i="1"/>
  <c r="L801" i="1" l="1"/>
  <c r="G801" i="1"/>
  <c r="D802" i="1"/>
  <c r="F802" i="1" s="1"/>
  <c r="A856" i="1"/>
  <c r="Q856" i="1" s="1"/>
  <c r="R856" i="1" s="1"/>
  <c r="S856" i="1" s="1"/>
  <c r="Z856" i="1" s="1"/>
  <c r="H855" i="1"/>
  <c r="J803" i="1"/>
  <c r="K803" i="1" s="1"/>
  <c r="E803" i="1" s="1"/>
  <c r="I804" i="1"/>
  <c r="U802" i="1"/>
  <c r="W802" i="1" s="1"/>
  <c r="AA855" i="1"/>
  <c r="T855" i="1"/>
  <c r="C855" i="1"/>
  <c r="AB855" i="1"/>
  <c r="L802" i="1" l="1"/>
  <c r="M803" i="1" s="1"/>
  <c r="G802" i="1"/>
  <c r="D803" i="1"/>
  <c r="F803" i="1" s="1"/>
  <c r="U803" i="1"/>
  <c r="W803" i="1" s="1"/>
  <c r="A857" i="1"/>
  <c r="Q857" i="1" s="1"/>
  <c r="R857" i="1" s="1"/>
  <c r="S857" i="1" s="1"/>
  <c r="Z857" i="1" s="1"/>
  <c r="H856" i="1"/>
  <c r="J804" i="1"/>
  <c r="K804" i="1" s="1"/>
  <c r="E804" i="1" s="1"/>
  <c r="I805" i="1"/>
  <c r="AB856" i="1"/>
  <c r="AA856" i="1"/>
  <c r="T856" i="1"/>
  <c r="C856" i="1"/>
  <c r="L803" i="1" l="1"/>
  <c r="G803" i="1"/>
  <c r="D804" i="1"/>
  <c r="F804" i="1" s="1"/>
  <c r="J805" i="1"/>
  <c r="K805" i="1" s="1"/>
  <c r="E805" i="1" s="1"/>
  <c r="I806" i="1"/>
  <c r="AA857" i="1"/>
  <c r="T857" i="1"/>
  <c r="C857" i="1"/>
  <c r="AB857" i="1"/>
  <c r="U804" i="1"/>
  <c r="W804" i="1" s="1"/>
  <c r="A858" i="1"/>
  <c r="Q858" i="1" s="1"/>
  <c r="R858" i="1" s="1"/>
  <c r="S858" i="1" s="1"/>
  <c r="Z858" i="1" s="1"/>
  <c r="H857" i="1"/>
  <c r="M804" i="1"/>
  <c r="G804" i="1" l="1"/>
  <c r="L804" i="1"/>
  <c r="D805" i="1"/>
  <c r="F805" i="1" s="1"/>
  <c r="U805" i="1"/>
  <c r="W805" i="1" s="1"/>
  <c r="A859" i="1"/>
  <c r="Q859" i="1" s="1"/>
  <c r="R859" i="1" s="1"/>
  <c r="S859" i="1" s="1"/>
  <c r="Z859" i="1" s="1"/>
  <c r="H858" i="1"/>
  <c r="J806" i="1"/>
  <c r="K806" i="1" s="1"/>
  <c r="E806" i="1" s="1"/>
  <c r="I807" i="1"/>
  <c r="AB858" i="1"/>
  <c r="AA858" i="1"/>
  <c r="T858" i="1"/>
  <c r="C858" i="1"/>
  <c r="M805" i="1"/>
  <c r="G805" i="1" l="1"/>
  <c r="L805" i="1"/>
  <c r="D806" i="1"/>
  <c r="F806" i="1" s="1"/>
  <c r="M806" i="1"/>
  <c r="J807" i="1"/>
  <c r="K807" i="1" s="1"/>
  <c r="E807" i="1" s="1"/>
  <c r="I808" i="1"/>
  <c r="A860" i="1"/>
  <c r="Q860" i="1" s="1"/>
  <c r="R860" i="1" s="1"/>
  <c r="S860" i="1" s="1"/>
  <c r="Z860" i="1" s="1"/>
  <c r="H859" i="1"/>
  <c r="U806" i="1"/>
  <c r="W806" i="1" s="1"/>
  <c r="AA859" i="1"/>
  <c r="T859" i="1"/>
  <c r="C859" i="1"/>
  <c r="AB859" i="1"/>
  <c r="L806" i="1" l="1"/>
  <c r="G806" i="1"/>
  <c r="D807" i="1"/>
  <c r="F807" i="1" s="1"/>
  <c r="M807" i="1"/>
  <c r="M808" i="1" s="1"/>
  <c r="U807" i="1"/>
  <c r="W807" i="1" s="1"/>
  <c r="AB860" i="1"/>
  <c r="AA860" i="1"/>
  <c r="T860" i="1"/>
  <c r="C860" i="1"/>
  <c r="J808" i="1"/>
  <c r="K808" i="1" s="1"/>
  <c r="E808" i="1" s="1"/>
  <c r="I809" i="1"/>
  <c r="A861" i="1"/>
  <c r="Q861" i="1" s="1"/>
  <c r="R861" i="1" s="1"/>
  <c r="S861" i="1" s="1"/>
  <c r="Z861" i="1" s="1"/>
  <c r="H860" i="1"/>
  <c r="G807" i="1" l="1"/>
  <c r="L807" i="1"/>
  <c r="D808" i="1"/>
  <c r="F808" i="1" s="1"/>
  <c r="A862" i="1"/>
  <c r="Q862" i="1" s="1"/>
  <c r="R862" i="1" s="1"/>
  <c r="S862" i="1" s="1"/>
  <c r="Z862" i="1" s="1"/>
  <c r="H861" i="1"/>
  <c r="U808" i="1"/>
  <c r="W808" i="1" s="1"/>
  <c r="AA861" i="1"/>
  <c r="T861" i="1"/>
  <c r="C861" i="1"/>
  <c r="AB861" i="1"/>
  <c r="M809" i="1"/>
  <c r="J809" i="1"/>
  <c r="K809" i="1" s="1"/>
  <c r="E809" i="1" s="1"/>
  <c r="I810" i="1"/>
  <c r="G808" i="1" l="1"/>
  <c r="D809" i="1"/>
  <c r="F809" i="1" s="1"/>
  <c r="L808" i="1"/>
  <c r="A863" i="1"/>
  <c r="Q863" i="1" s="1"/>
  <c r="R863" i="1" s="1"/>
  <c r="S863" i="1" s="1"/>
  <c r="Z863" i="1" s="1"/>
  <c r="H862" i="1"/>
  <c r="J810" i="1"/>
  <c r="K810" i="1" s="1"/>
  <c r="E810" i="1" s="1"/>
  <c r="M810" i="1"/>
  <c r="I811" i="1"/>
  <c r="AB862" i="1"/>
  <c r="AA862" i="1"/>
  <c r="T862" i="1"/>
  <c r="C862" i="1"/>
  <c r="U809" i="1"/>
  <c r="W809" i="1" s="1"/>
  <c r="L809" i="1" l="1"/>
  <c r="G809" i="1"/>
  <c r="D810" i="1"/>
  <c r="F810" i="1" s="1"/>
  <c r="M811" i="1"/>
  <c r="J811" i="1"/>
  <c r="K811" i="1" s="1"/>
  <c r="E811" i="1" s="1"/>
  <c r="I812" i="1"/>
  <c r="AA863" i="1"/>
  <c r="T863" i="1"/>
  <c r="C863" i="1"/>
  <c r="AB863" i="1"/>
  <c r="U810" i="1"/>
  <c r="W810" i="1" s="1"/>
  <c r="A864" i="1"/>
  <c r="Q864" i="1" s="1"/>
  <c r="R864" i="1" s="1"/>
  <c r="S864" i="1" s="1"/>
  <c r="Z864" i="1" s="1"/>
  <c r="H863" i="1"/>
  <c r="G810" i="1" l="1"/>
  <c r="D811" i="1"/>
  <c r="F811" i="1" s="1"/>
  <c r="L810" i="1"/>
  <c r="AB864" i="1"/>
  <c r="AA864" i="1"/>
  <c r="T864" i="1"/>
  <c r="C864" i="1"/>
  <c r="A865" i="1"/>
  <c r="Q865" i="1" s="1"/>
  <c r="R865" i="1" s="1"/>
  <c r="S865" i="1" s="1"/>
  <c r="Z865" i="1" s="1"/>
  <c r="H864" i="1"/>
  <c r="J812" i="1"/>
  <c r="K812" i="1" s="1"/>
  <c r="E812" i="1" s="1"/>
  <c r="M812" i="1"/>
  <c r="I813" i="1"/>
  <c r="U811" i="1"/>
  <c r="W811" i="1" s="1"/>
  <c r="G811" i="1" l="1"/>
  <c r="L811" i="1"/>
  <c r="D812" i="1"/>
  <c r="F812" i="1" s="1"/>
  <c r="U812" i="1"/>
  <c r="W812" i="1" s="1"/>
  <c r="A866" i="1"/>
  <c r="Q866" i="1" s="1"/>
  <c r="R866" i="1" s="1"/>
  <c r="S866" i="1" s="1"/>
  <c r="Z866" i="1" s="1"/>
  <c r="H865" i="1"/>
  <c r="M813" i="1"/>
  <c r="J813" i="1"/>
  <c r="K813" i="1" s="1"/>
  <c r="E813" i="1" s="1"/>
  <c r="I814" i="1"/>
  <c r="AA865" i="1"/>
  <c r="T865" i="1"/>
  <c r="C865" i="1"/>
  <c r="AB865" i="1"/>
  <c r="L812" i="1" l="1"/>
  <c r="G812" i="1"/>
  <c r="D813" i="1"/>
  <c r="F813" i="1" s="1"/>
  <c r="U813" i="1"/>
  <c r="W813" i="1" s="1"/>
  <c r="AB866" i="1"/>
  <c r="AA866" i="1"/>
  <c r="T866" i="1"/>
  <c r="C866" i="1"/>
  <c r="J814" i="1"/>
  <c r="K814" i="1" s="1"/>
  <c r="E814" i="1" s="1"/>
  <c r="M814" i="1"/>
  <c r="I815" i="1"/>
  <c r="A867" i="1"/>
  <c r="Q867" i="1" s="1"/>
  <c r="R867" i="1" s="1"/>
  <c r="S867" i="1" s="1"/>
  <c r="Z867" i="1" s="1"/>
  <c r="H866" i="1"/>
  <c r="L813" i="1" l="1"/>
  <c r="G813" i="1"/>
  <c r="D814" i="1"/>
  <c r="F814" i="1" s="1"/>
  <c r="AA867" i="1"/>
  <c r="T867" i="1"/>
  <c r="C867" i="1"/>
  <c r="AB867" i="1"/>
  <c r="M815" i="1"/>
  <c r="J815" i="1"/>
  <c r="K815" i="1" s="1"/>
  <c r="E815" i="1" s="1"/>
  <c r="I816" i="1"/>
  <c r="A868" i="1"/>
  <c r="Q868" i="1" s="1"/>
  <c r="R868" i="1" s="1"/>
  <c r="S868" i="1" s="1"/>
  <c r="Z868" i="1" s="1"/>
  <c r="H867" i="1"/>
  <c r="U814" i="1"/>
  <c r="W814" i="1" s="1"/>
  <c r="G814" i="1" l="1"/>
  <c r="L814" i="1"/>
  <c r="D815" i="1"/>
  <c r="F815" i="1" s="1"/>
  <c r="AB868" i="1"/>
  <c r="AA868" i="1"/>
  <c r="T868" i="1"/>
  <c r="C868" i="1"/>
  <c r="A869" i="1"/>
  <c r="Q869" i="1" s="1"/>
  <c r="R869" i="1" s="1"/>
  <c r="S869" i="1" s="1"/>
  <c r="Z869" i="1" s="1"/>
  <c r="H868" i="1"/>
  <c r="J816" i="1"/>
  <c r="K816" i="1" s="1"/>
  <c r="E816" i="1" s="1"/>
  <c r="M816" i="1"/>
  <c r="I817" i="1"/>
  <c r="U815" i="1"/>
  <c r="W815" i="1" s="1"/>
  <c r="G815" i="1" l="1"/>
  <c r="L815" i="1"/>
  <c r="D816" i="1"/>
  <c r="F816" i="1" s="1"/>
  <c r="M817" i="1"/>
  <c r="J817" i="1"/>
  <c r="K817" i="1" s="1"/>
  <c r="E817" i="1" s="1"/>
  <c r="I818" i="1"/>
  <c r="A870" i="1"/>
  <c r="Q870" i="1" s="1"/>
  <c r="R870" i="1" s="1"/>
  <c r="S870" i="1" s="1"/>
  <c r="Z870" i="1" s="1"/>
  <c r="H869" i="1"/>
  <c r="U816" i="1"/>
  <c r="W816" i="1" s="1"/>
  <c r="AA869" i="1"/>
  <c r="T869" i="1"/>
  <c r="C869" i="1"/>
  <c r="AB869" i="1"/>
  <c r="L816" i="1" l="1"/>
  <c r="G816" i="1"/>
  <c r="D817" i="1"/>
  <c r="F817" i="1" s="1"/>
  <c r="AB870" i="1"/>
  <c r="AA870" i="1"/>
  <c r="T870" i="1"/>
  <c r="C870" i="1"/>
  <c r="J818" i="1"/>
  <c r="K818" i="1" s="1"/>
  <c r="E818" i="1" s="1"/>
  <c r="M818" i="1"/>
  <c r="I819" i="1"/>
  <c r="U817" i="1"/>
  <c r="W817" i="1" s="1"/>
  <c r="A871" i="1"/>
  <c r="Q871" i="1" s="1"/>
  <c r="R871" i="1" s="1"/>
  <c r="S871" i="1" s="1"/>
  <c r="Z871" i="1" s="1"/>
  <c r="H870" i="1"/>
  <c r="L817" i="1" l="1"/>
  <c r="G817" i="1"/>
  <c r="D818" i="1"/>
  <c r="F818" i="1" s="1"/>
  <c r="M819" i="1"/>
  <c r="J819" i="1"/>
  <c r="K819" i="1" s="1"/>
  <c r="E819" i="1" s="1"/>
  <c r="I820" i="1"/>
  <c r="AA871" i="1"/>
  <c r="T871" i="1"/>
  <c r="C871" i="1"/>
  <c r="AB871" i="1"/>
  <c r="U818" i="1"/>
  <c r="W818" i="1" s="1"/>
  <c r="A872" i="1"/>
  <c r="Q872" i="1" s="1"/>
  <c r="R872" i="1" s="1"/>
  <c r="S872" i="1" s="1"/>
  <c r="Z872" i="1" s="1"/>
  <c r="H871" i="1"/>
  <c r="L818" i="1" l="1"/>
  <c r="G818" i="1"/>
  <c r="D819" i="1"/>
  <c r="F819" i="1" s="1"/>
  <c r="AB872" i="1"/>
  <c r="AA872" i="1"/>
  <c r="T872" i="1"/>
  <c r="C872" i="1"/>
  <c r="J820" i="1"/>
  <c r="K820" i="1" s="1"/>
  <c r="E820" i="1" s="1"/>
  <c r="M820" i="1"/>
  <c r="I821" i="1"/>
  <c r="U819" i="1"/>
  <c r="W819" i="1" s="1"/>
  <c r="A873" i="1"/>
  <c r="Q873" i="1" s="1"/>
  <c r="R873" i="1" s="1"/>
  <c r="S873" i="1" s="1"/>
  <c r="Z873" i="1" s="1"/>
  <c r="H872" i="1"/>
  <c r="L819" i="1" l="1"/>
  <c r="D820" i="1"/>
  <c r="F820" i="1" s="1"/>
  <c r="G819" i="1"/>
  <c r="U820" i="1"/>
  <c r="W820" i="1" s="1"/>
  <c r="A874" i="1"/>
  <c r="Q874" i="1" s="1"/>
  <c r="R874" i="1" s="1"/>
  <c r="S874" i="1" s="1"/>
  <c r="Z874" i="1" s="1"/>
  <c r="H873" i="1"/>
  <c r="M821" i="1"/>
  <c r="J821" i="1"/>
  <c r="K821" i="1" s="1"/>
  <c r="E821" i="1" s="1"/>
  <c r="I822" i="1"/>
  <c r="AA873" i="1"/>
  <c r="T873" i="1"/>
  <c r="C873" i="1"/>
  <c r="AB873" i="1"/>
  <c r="G820" i="1" l="1"/>
  <c r="L820" i="1"/>
  <c r="D821" i="1"/>
  <c r="F821" i="1" s="1"/>
  <c r="J822" i="1"/>
  <c r="K822" i="1" s="1"/>
  <c r="E822" i="1" s="1"/>
  <c r="M822" i="1"/>
  <c r="I823" i="1"/>
  <c r="AB874" i="1"/>
  <c r="AA874" i="1"/>
  <c r="T874" i="1"/>
  <c r="C874" i="1"/>
  <c r="U821" i="1"/>
  <c r="W821" i="1" s="1"/>
  <c r="A875" i="1"/>
  <c r="Q875" i="1" s="1"/>
  <c r="R875" i="1" s="1"/>
  <c r="S875" i="1" s="1"/>
  <c r="Z875" i="1" s="1"/>
  <c r="H874" i="1"/>
  <c r="L821" i="1" l="1"/>
  <c r="G821" i="1"/>
  <c r="D822" i="1"/>
  <c r="F822" i="1" s="1"/>
  <c r="AA875" i="1"/>
  <c r="T875" i="1"/>
  <c r="C875" i="1"/>
  <c r="AB875" i="1"/>
  <c r="A876" i="1"/>
  <c r="Q876" i="1" s="1"/>
  <c r="R876" i="1" s="1"/>
  <c r="S876" i="1" s="1"/>
  <c r="Z876" i="1" s="1"/>
  <c r="H875" i="1"/>
  <c r="M823" i="1"/>
  <c r="J823" i="1"/>
  <c r="K823" i="1" s="1"/>
  <c r="E823" i="1" s="1"/>
  <c r="I824" i="1"/>
  <c r="U822" i="1"/>
  <c r="W822" i="1" s="1"/>
  <c r="G822" i="1" l="1"/>
  <c r="L822" i="1"/>
  <c r="D823" i="1"/>
  <c r="F823" i="1" s="1"/>
  <c r="A877" i="1"/>
  <c r="Q877" i="1" s="1"/>
  <c r="R877" i="1" s="1"/>
  <c r="S877" i="1" s="1"/>
  <c r="Z877" i="1" s="1"/>
  <c r="H876" i="1"/>
  <c r="J824" i="1"/>
  <c r="K824" i="1" s="1"/>
  <c r="E824" i="1" s="1"/>
  <c r="M824" i="1"/>
  <c r="I825" i="1"/>
  <c r="U823" i="1"/>
  <c r="W823" i="1" s="1"/>
  <c r="AB876" i="1"/>
  <c r="AA876" i="1"/>
  <c r="T876" i="1"/>
  <c r="C876" i="1"/>
  <c r="G823" i="1" l="1"/>
  <c r="L823" i="1"/>
  <c r="D824" i="1"/>
  <c r="F824" i="1" s="1"/>
  <c r="M825" i="1"/>
  <c r="J825" i="1"/>
  <c r="K825" i="1" s="1"/>
  <c r="E825" i="1" s="1"/>
  <c r="I826" i="1"/>
  <c r="AA877" i="1"/>
  <c r="T877" i="1"/>
  <c r="C877" i="1"/>
  <c r="AB877" i="1"/>
  <c r="U824" i="1"/>
  <c r="W824" i="1" s="1"/>
  <c r="A878" i="1"/>
  <c r="Q878" i="1" s="1"/>
  <c r="R878" i="1" s="1"/>
  <c r="S878" i="1" s="1"/>
  <c r="Z878" i="1" s="1"/>
  <c r="H877" i="1"/>
  <c r="L824" i="1" l="1"/>
  <c r="G824" i="1"/>
  <c r="D825" i="1"/>
  <c r="F825" i="1" s="1"/>
  <c r="U825" i="1"/>
  <c r="W825" i="1" s="1"/>
  <c r="AB878" i="1"/>
  <c r="AA878" i="1"/>
  <c r="T878" i="1"/>
  <c r="C878" i="1"/>
  <c r="A879" i="1"/>
  <c r="Q879" i="1" s="1"/>
  <c r="R879" i="1" s="1"/>
  <c r="S879" i="1" s="1"/>
  <c r="Z879" i="1" s="1"/>
  <c r="H878" i="1"/>
  <c r="J826" i="1"/>
  <c r="K826" i="1" s="1"/>
  <c r="E826" i="1" s="1"/>
  <c r="M826" i="1"/>
  <c r="I827" i="1"/>
  <c r="L825" i="1" l="1"/>
  <c r="D826" i="1"/>
  <c r="F826" i="1" s="1"/>
  <c r="G825" i="1"/>
  <c r="AA879" i="1"/>
  <c r="T879" i="1"/>
  <c r="C879" i="1"/>
  <c r="AB879" i="1"/>
  <c r="M827" i="1"/>
  <c r="J827" i="1"/>
  <c r="K827" i="1" s="1"/>
  <c r="E827" i="1" s="1"/>
  <c r="I828" i="1"/>
  <c r="U826" i="1"/>
  <c r="W826" i="1" s="1"/>
  <c r="A880" i="1"/>
  <c r="Q880" i="1" s="1"/>
  <c r="R880" i="1" s="1"/>
  <c r="S880" i="1" s="1"/>
  <c r="Z880" i="1" s="1"/>
  <c r="H879" i="1"/>
  <c r="L826" i="1" l="1"/>
  <c r="G826" i="1"/>
  <c r="D827" i="1"/>
  <c r="F827" i="1" s="1"/>
  <c r="A881" i="1"/>
  <c r="Q881" i="1" s="1"/>
  <c r="R881" i="1" s="1"/>
  <c r="S881" i="1" s="1"/>
  <c r="Z881" i="1" s="1"/>
  <c r="H880" i="1"/>
  <c r="J828" i="1"/>
  <c r="K828" i="1" s="1"/>
  <c r="E828" i="1" s="1"/>
  <c r="M828" i="1"/>
  <c r="I829" i="1"/>
  <c r="U827" i="1"/>
  <c r="W827" i="1" s="1"/>
  <c r="AB880" i="1"/>
  <c r="AA880" i="1"/>
  <c r="T880" i="1"/>
  <c r="C880" i="1"/>
  <c r="L827" i="1" l="1"/>
  <c r="G827" i="1"/>
  <c r="D828" i="1"/>
  <c r="F828" i="1" s="1"/>
  <c r="A882" i="1"/>
  <c r="Q882" i="1" s="1"/>
  <c r="R882" i="1" s="1"/>
  <c r="S882" i="1" s="1"/>
  <c r="Z882" i="1" s="1"/>
  <c r="H881" i="1"/>
  <c r="U828" i="1"/>
  <c r="W828" i="1" s="1"/>
  <c r="AA881" i="1"/>
  <c r="T881" i="1"/>
  <c r="C881" i="1"/>
  <c r="AB881" i="1"/>
  <c r="M829" i="1"/>
  <c r="J829" i="1"/>
  <c r="K829" i="1" s="1"/>
  <c r="E829" i="1" s="1"/>
  <c r="I830" i="1"/>
  <c r="L828" i="1" l="1"/>
  <c r="G828" i="1"/>
  <c r="D829" i="1"/>
  <c r="F829" i="1" s="1"/>
  <c r="J830" i="1"/>
  <c r="K830" i="1" s="1"/>
  <c r="E830" i="1" s="1"/>
  <c r="M830" i="1"/>
  <c r="I831" i="1"/>
  <c r="AB882" i="1"/>
  <c r="AA882" i="1"/>
  <c r="T882" i="1"/>
  <c r="C882" i="1"/>
  <c r="U829" i="1"/>
  <c r="W829" i="1" s="1"/>
  <c r="A883" i="1"/>
  <c r="Q883" i="1" s="1"/>
  <c r="R883" i="1" s="1"/>
  <c r="S883" i="1" s="1"/>
  <c r="Z883" i="1" s="1"/>
  <c r="H882" i="1"/>
  <c r="L829" i="1" l="1"/>
  <c r="G829" i="1"/>
  <c r="D830" i="1"/>
  <c r="F830" i="1" s="1"/>
  <c r="M831" i="1"/>
  <c r="J831" i="1"/>
  <c r="K831" i="1" s="1"/>
  <c r="E831" i="1" s="1"/>
  <c r="I832" i="1"/>
  <c r="AA883" i="1"/>
  <c r="T883" i="1"/>
  <c r="C883" i="1"/>
  <c r="AB883" i="1"/>
  <c r="U830" i="1"/>
  <c r="W830" i="1" s="1"/>
  <c r="H883" i="1"/>
  <c r="A884" i="1"/>
  <c r="Q884" i="1" s="1"/>
  <c r="R884" i="1" s="1"/>
  <c r="S884" i="1" s="1"/>
  <c r="Z884" i="1" s="1"/>
  <c r="L830" i="1" l="1"/>
  <c r="G830" i="1"/>
  <c r="D831" i="1"/>
  <c r="F831" i="1" s="1"/>
  <c r="A885" i="1"/>
  <c r="Q885" i="1" s="1"/>
  <c r="R885" i="1" s="1"/>
  <c r="S885" i="1" s="1"/>
  <c r="Z885" i="1" s="1"/>
  <c r="H884" i="1"/>
  <c r="T884" i="1"/>
  <c r="C884" i="1"/>
  <c r="AB884" i="1"/>
  <c r="AA884" i="1"/>
  <c r="J832" i="1"/>
  <c r="K832" i="1" s="1"/>
  <c r="E832" i="1" s="1"/>
  <c r="M832" i="1"/>
  <c r="I833" i="1"/>
  <c r="U831" i="1"/>
  <c r="W831" i="1" s="1"/>
  <c r="L831" i="1" l="1"/>
  <c r="D832" i="1"/>
  <c r="F832" i="1" s="1"/>
  <c r="G831" i="1"/>
  <c r="U832" i="1"/>
  <c r="W832" i="1" s="1"/>
  <c r="H885" i="1"/>
  <c r="A886" i="1"/>
  <c r="Q886" i="1" s="1"/>
  <c r="R886" i="1" s="1"/>
  <c r="S886" i="1" s="1"/>
  <c r="Z886" i="1" s="1"/>
  <c r="M833" i="1"/>
  <c r="J833" i="1"/>
  <c r="K833" i="1" s="1"/>
  <c r="E833" i="1" s="1"/>
  <c r="I834" i="1"/>
  <c r="AB885" i="1"/>
  <c r="AA885" i="1"/>
  <c r="T885" i="1"/>
  <c r="C885" i="1"/>
  <c r="L832" i="1" l="1"/>
  <c r="G832" i="1"/>
  <c r="D833" i="1"/>
  <c r="F833" i="1" s="1"/>
  <c r="AA886" i="1"/>
  <c r="T886" i="1"/>
  <c r="C886" i="1"/>
  <c r="AB886" i="1"/>
  <c r="J834" i="1"/>
  <c r="K834" i="1" s="1"/>
  <c r="E834" i="1" s="1"/>
  <c r="I835" i="1"/>
  <c r="A887" i="1"/>
  <c r="Q887" i="1" s="1"/>
  <c r="R887" i="1" s="1"/>
  <c r="S887" i="1" s="1"/>
  <c r="Z887" i="1" s="1"/>
  <c r="H886" i="1"/>
  <c r="U833" i="1"/>
  <c r="W833" i="1" s="1"/>
  <c r="L833" i="1" l="1"/>
  <c r="M834" i="1" s="1"/>
  <c r="M835" i="1" s="1"/>
  <c r="G833" i="1"/>
  <c r="D834" i="1"/>
  <c r="F834" i="1" s="1"/>
  <c r="A888" i="1"/>
  <c r="Q888" i="1" s="1"/>
  <c r="R888" i="1" s="1"/>
  <c r="S888" i="1" s="1"/>
  <c r="Z888" i="1" s="1"/>
  <c r="H887" i="1"/>
  <c r="U834" i="1"/>
  <c r="W834" i="1" s="1"/>
  <c r="AB887" i="1"/>
  <c r="AA887" i="1"/>
  <c r="T887" i="1"/>
  <c r="C887" i="1"/>
  <c r="J835" i="1"/>
  <c r="K835" i="1" s="1"/>
  <c r="E835" i="1" s="1"/>
  <c r="I836" i="1"/>
  <c r="L834" i="1" l="1"/>
  <c r="D835" i="1"/>
  <c r="F835" i="1" s="1"/>
  <c r="G834" i="1"/>
  <c r="J836" i="1"/>
  <c r="K836" i="1" s="1"/>
  <c r="E836" i="1" s="1"/>
  <c r="M836" i="1"/>
  <c r="I837" i="1"/>
  <c r="U835" i="1"/>
  <c r="W835" i="1" s="1"/>
  <c r="H888" i="1"/>
  <c r="A889" i="1"/>
  <c r="Q889" i="1" s="1"/>
  <c r="R889" i="1" s="1"/>
  <c r="S889" i="1" s="1"/>
  <c r="Z889" i="1" s="1"/>
  <c r="AA888" i="1"/>
  <c r="T888" i="1"/>
  <c r="C888" i="1"/>
  <c r="AB888" i="1"/>
  <c r="L835" i="1" l="1"/>
  <c r="G835" i="1"/>
  <c r="D836" i="1"/>
  <c r="F836" i="1" s="1"/>
  <c r="M837" i="1"/>
  <c r="J837" i="1"/>
  <c r="K837" i="1" s="1"/>
  <c r="E837" i="1" s="1"/>
  <c r="I838" i="1"/>
  <c r="T889" i="1"/>
  <c r="C889" i="1"/>
  <c r="AB889" i="1"/>
  <c r="AA889" i="1"/>
  <c r="U836" i="1"/>
  <c r="W836" i="1" s="1"/>
  <c r="H889" i="1"/>
  <c r="A890" i="1"/>
  <c r="Q890" i="1" s="1"/>
  <c r="R890" i="1" s="1"/>
  <c r="S890" i="1" s="1"/>
  <c r="Z890" i="1" s="1"/>
  <c r="L836" i="1" l="1"/>
  <c r="D837" i="1"/>
  <c r="F837" i="1" s="1"/>
  <c r="G836" i="1"/>
  <c r="U837" i="1"/>
  <c r="W837" i="1" s="1"/>
  <c r="A891" i="1"/>
  <c r="Q891" i="1" s="1"/>
  <c r="R891" i="1" s="1"/>
  <c r="S891" i="1" s="1"/>
  <c r="Z891" i="1" s="1"/>
  <c r="H890" i="1"/>
  <c r="AB890" i="1"/>
  <c r="AA890" i="1"/>
  <c r="T890" i="1"/>
  <c r="C890" i="1"/>
  <c r="J838" i="1"/>
  <c r="K838" i="1" s="1"/>
  <c r="E838" i="1" s="1"/>
  <c r="M838" i="1"/>
  <c r="I839" i="1"/>
  <c r="L837" i="1" l="1"/>
  <c r="G837" i="1"/>
  <c r="D838" i="1"/>
  <c r="F838" i="1" s="1"/>
  <c r="M839" i="1"/>
  <c r="J839" i="1"/>
  <c r="K839" i="1" s="1"/>
  <c r="E839" i="1" s="1"/>
  <c r="I840" i="1"/>
  <c r="A892" i="1"/>
  <c r="Q892" i="1" s="1"/>
  <c r="R892" i="1" s="1"/>
  <c r="S892" i="1" s="1"/>
  <c r="Z892" i="1" s="1"/>
  <c r="H891" i="1"/>
  <c r="U838" i="1"/>
  <c r="W838" i="1" s="1"/>
  <c r="AA891" i="1"/>
  <c r="T891" i="1"/>
  <c r="C891" i="1"/>
  <c r="AB891" i="1"/>
  <c r="L838" i="1" l="1"/>
  <c r="G838" i="1"/>
  <c r="D839" i="1"/>
  <c r="F839" i="1" s="1"/>
  <c r="J840" i="1"/>
  <c r="K840" i="1" s="1"/>
  <c r="E840" i="1" s="1"/>
  <c r="M840" i="1"/>
  <c r="I841" i="1"/>
  <c r="U839" i="1"/>
  <c r="W839" i="1" s="1"/>
  <c r="AB892" i="1"/>
  <c r="AA892" i="1"/>
  <c r="T892" i="1"/>
  <c r="C892" i="1"/>
  <c r="A893" i="1"/>
  <c r="Q893" i="1" s="1"/>
  <c r="R893" i="1" s="1"/>
  <c r="S893" i="1" s="1"/>
  <c r="Z893" i="1" s="1"/>
  <c r="H892" i="1"/>
  <c r="D840" i="1" l="1"/>
  <c r="F840" i="1" s="1"/>
  <c r="G839" i="1"/>
  <c r="L839" i="1"/>
  <c r="M841" i="1"/>
  <c r="J841" i="1"/>
  <c r="K841" i="1" s="1"/>
  <c r="E841" i="1" s="1"/>
  <c r="I842" i="1"/>
  <c r="AA893" i="1"/>
  <c r="T893" i="1"/>
  <c r="C893" i="1"/>
  <c r="AB893" i="1"/>
  <c r="U840" i="1"/>
  <c r="W840" i="1" s="1"/>
  <c r="A894" i="1"/>
  <c r="Q894" i="1" s="1"/>
  <c r="R894" i="1" s="1"/>
  <c r="S894" i="1" s="1"/>
  <c r="Z894" i="1" s="1"/>
  <c r="H893" i="1"/>
  <c r="L840" i="1" l="1"/>
  <c r="G840" i="1"/>
  <c r="D841" i="1"/>
  <c r="F841" i="1" s="1"/>
  <c r="AB894" i="1"/>
  <c r="AA894" i="1"/>
  <c r="T894" i="1"/>
  <c r="C894" i="1"/>
  <c r="A895" i="1"/>
  <c r="Q895" i="1" s="1"/>
  <c r="R895" i="1" s="1"/>
  <c r="S895" i="1" s="1"/>
  <c r="Z895" i="1" s="1"/>
  <c r="H894" i="1"/>
  <c r="J842" i="1"/>
  <c r="K842" i="1" s="1"/>
  <c r="E842" i="1" s="1"/>
  <c r="M842" i="1"/>
  <c r="I843" i="1"/>
  <c r="U841" i="1"/>
  <c r="W841" i="1" s="1"/>
  <c r="L841" i="1" l="1"/>
  <c r="G841" i="1"/>
  <c r="D842" i="1"/>
  <c r="F842" i="1" s="1"/>
  <c r="U842" i="1"/>
  <c r="W842" i="1" s="1"/>
  <c r="AA895" i="1"/>
  <c r="T895" i="1"/>
  <c r="C895" i="1"/>
  <c r="AB895" i="1"/>
  <c r="A896" i="1"/>
  <c r="Q896" i="1" s="1"/>
  <c r="R896" i="1" s="1"/>
  <c r="S896" i="1" s="1"/>
  <c r="Z896" i="1" s="1"/>
  <c r="H895" i="1"/>
  <c r="M843" i="1"/>
  <c r="J843" i="1"/>
  <c r="K843" i="1" s="1"/>
  <c r="E843" i="1" s="1"/>
  <c r="I844" i="1"/>
  <c r="L842" i="1" l="1"/>
  <c r="G842" i="1"/>
  <c r="D843" i="1"/>
  <c r="F843" i="1" s="1"/>
  <c r="U843" i="1"/>
  <c r="W843" i="1" s="1"/>
  <c r="AB896" i="1"/>
  <c r="AA896" i="1"/>
  <c r="T896" i="1"/>
  <c r="C896" i="1"/>
  <c r="A897" i="1"/>
  <c r="Q897" i="1" s="1"/>
  <c r="R897" i="1" s="1"/>
  <c r="S897" i="1" s="1"/>
  <c r="Z897" i="1" s="1"/>
  <c r="H896" i="1"/>
  <c r="J844" i="1"/>
  <c r="K844" i="1" s="1"/>
  <c r="E844" i="1" s="1"/>
  <c r="M844" i="1"/>
  <c r="I845" i="1"/>
  <c r="L843" i="1" l="1"/>
  <c r="G843" i="1"/>
  <c r="D844" i="1"/>
  <c r="F844" i="1" s="1"/>
  <c r="U844" i="1"/>
  <c r="W844" i="1" s="1"/>
  <c r="A898" i="1"/>
  <c r="Q898" i="1" s="1"/>
  <c r="R898" i="1" s="1"/>
  <c r="S898" i="1" s="1"/>
  <c r="Z898" i="1" s="1"/>
  <c r="H897" i="1"/>
  <c r="J845" i="1"/>
  <c r="K845" i="1" s="1"/>
  <c r="E845" i="1" s="1"/>
  <c r="M845" i="1"/>
  <c r="I846" i="1"/>
  <c r="AA897" i="1"/>
  <c r="T897" i="1"/>
  <c r="C897" i="1"/>
  <c r="AB897" i="1"/>
  <c r="L844" i="1" l="1"/>
  <c r="G844" i="1"/>
  <c r="D845" i="1"/>
  <c r="F845" i="1" s="1"/>
  <c r="U845" i="1"/>
  <c r="W845" i="1" s="1"/>
  <c r="AB898" i="1"/>
  <c r="AA898" i="1"/>
  <c r="T898" i="1"/>
  <c r="C898" i="1"/>
  <c r="M846" i="1"/>
  <c r="J846" i="1"/>
  <c r="K846" i="1" s="1"/>
  <c r="E846" i="1" s="1"/>
  <c r="I847" i="1"/>
  <c r="A899" i="1"/>
  <c r="Q899" i="1" s="1"/>
  <c r="R899" i="1" s="1"/>
  <c r="S899" i="1" s="1"/>
  <c r="Z899" i="1" s="1"/>
  <c r="H898" i="1"/>
  <c r="G845" i="1" l="1"/>
  <c r="L845" i="1"/>
  <c r="D846" i="1"/>
  <c r="F846" i="1" s="1"/>
  <c r="U846" i="1"/>
  <c r="W846" i="1" s="1"/>
  <c r="A900" i="1"/>
  <c r="Q900" i="1" s="1"/>
  <c r="R900" i="1" s="1"/>
  <c r="S900" i="1" s="1"/>
  <c r="Z900" i="1" s="1"/>
  <c r="H899" i="1"/>
  <c r="AA899" i="1"/>
  <c r="T899" i="1"/>
  <c r="C899" i="1"/>
  <c r="AB899" i="1"/>
  <c r="J847" i="1"/>
  <c r="K847" i="1" s="1"/>
  <c r="E847" i="1" s="1"/>
  <c r="M847" i="1"/>
  <c r="I848" i="1"/>
  <c r="L846" i="1" l="1"/>
  <c r="G846" i="1"/>
  <c r="D847" i="1"/>
  <c r="F847" i="1" s="1"/>
  <c r="M848" i="1"/>
  <c r="J848" i="1"/>
  <c r="K848" i="1" s="1"/>
  <c r="E848" i="1" s="1"/>
  <c r="I849" i="1"/>
  <c r="A901" i="1"/>
  <c r="Q901" i="1" s="1"/>
  <c r="R901" i="1" s="1"/>
  <c r="S901" i="1" s="1"/>
  <c r="Z901" i="1" s="1"/>
  <c r="H900" i="1"/>
  <c r="AB900" i="1"/>
  <c r="AA900" i="1"/>
  <c r="T900" i="1"/>
  <c r="C900" i="1"/>
  <c r="U847" i="1"/>
  <c r="W847" i="1" s="1"/>
  <c r="L847" i="1" l="1"/>
  <c r="G847" i="1"/>
  <c r="D848" i="1"/>
  <c r="F848" i="1" s="1"/>
  <c r="U848" i="1"/>
  <c r="W848" i="1" s="1"/>
  <c r="J849" i="1"/>
  <c r="K849" i="1" s="1"/>
  <c r="E849" i="1" s="1"/>
  <c r="M849" i="1"/>
  <c r="I850" i="1"/>
  <c r="A902" i="1"/>
  <c r="Q902" i="1" s="1"/>
  <c r="R902" i="1" s="1"/>
  <c r="S902" i="1" s="1"/>
  <c r="Z902" i="1" s="1"/>
  <c r="H901" i="1"/>
  <c r="AA901" i="1"/>
  <c r="T901" i="1"/>
  <c r="C901" i="1"/>
  <c r="AB901" i="1"/>
  <c r="L848" i="1" l="1"/>
  <c r="D849" i="1"/>
  <c r="F849" i="1" s="1"/>
  <c r="G848" i="1"/>
  <c r="AB902" i="1"/>
  <c r="AA902" i="1"/>
  <c r="T902" i="1"/>
  <c r="C902" i="1"/>
  <c r="A903" i="1"/>
  <c r="Q903" i="1" s="1"/>
  <c r="R903" i="1" s="1"/>
  <c r="S903" i="1" s="1"/>
  <c r="Z903" i="1" s="1"/>
  <c r="H902" i="1"/>
  <c r="J850" i="1"/>
  <c r="K850" i="1" s="1"/>
  <c r="E850" i="1" s="1"/>
  <c r="M850" i="1"/>
  <c r="I851" i="1"/>
  <c r="U849" i="1"/>
  <c r="W849" i="1" s="1"/>
  <c r="D850" i="1" l="1"/>
  <c r="F850" i="1" s="1"/>
  <c r="G849" i="1"/>
  <c r="L849" i="1"/>
  <c r="M851" i="1"/>
  <c r="J851" i="1"/>
  <c r="K851" i="1" s="1"/>
  <c r="E851" i="1" s="1"/>
  <c r="I852" i="1"/>
  <c r="AA903" i="1"/>
  <c r="T903" i="1"/>
  <c r="C903" i="1"/>
  <c r="AB903" i="1"/>
  <c r="U850" i="1"/>
  <c r="W850" i="1" s="1"/>
  <c r="A904" i="1"/>
  <c r="Q904" i="1" s="1"/>
  <c r="R904" i="1" s="1"/>
  <c r="S904" i="1" s="1"/>
  <c r="Z904" i="1" s="1"/>
  <c r="H903" i="1"/>
  <c r="L850" i="1" l="1"/>
  <c r="G850" i="1"/>
  <c r="D851" i="1"/>
  <c r="F851" i="1" s="1"/>
  <c r="A905" i="1"/>
  <c r="Q905" i="1" s="1"/>
  <c r="R905" i="1" s="1"/>
  <c r="S905" i="1" s="1"/>
  <c r="Z905" i="1" s="1"/>
  <c r="H904" i="1"/>
  <c r="J852" i="1"/>
  <c r="K852" i="1" s="1"/>
  <c r="E852" i="1" s="1"/>
  <c r="M852" i="1"/>
  <c r="I853" i="1"/>
  <c r="U851" i="1"/>
  <c r="W851" i="1" s="1"/>
  <c r="AB904" i="1"/>
  <c r="AA904" i="1"/>
  <c r="T904" i="1"/>
  <c r="C904" i="1"/>
  <c r="G851" i="1" l="1"/>
  <c r="L851" i="1"/>
  <c r="D852" i="1"/>
  <c r="F852" i="1" s="1"/>
  <c r="M853" i="1"/>
  <c r="J853" i="1"/>
  <c r="K853" i="1" s="1"/>
  <c r="E853" i="1" s="1"/>
  <c r="I854" i="1"/>
  <c r="AA905" i="1"/>
  <c r="T905" i="1"/>
  <c r="C905" i="1"/>
  <c r="AB905" i="1"/>
  <c r="U852" i="1"/>
  <c r="W852" i="1" s="1"/>
  <c r="A906" i="1"/>
  <c r="Q906" i="1" s="1"/>
  <c r="R906" i="1" s="1"/>
  <c r="S906" i="1" s="1"/>
  <c r="Z906" i="1" s="1"/>
  <c r="H905" i="1"/>
  <c r="L852" i="1" l="1"/>
  <c r="G852" i="1"/>
  <c r="D853" i="1"/>
  <c r="F853" i="1" s="1"/>
  <c r="AB906" i="1"/>
  <c r="AA906" i="1"/>
  <c r="T906" i="1"/>
  <c r="C906" i="1"/>
  <c r="U853" i="1"/>
  <c r="W853" i="1" s="1"/>
  <c r="A907" i="1"/>
  <c r="Q907" i="1" s="1"/>
  <c r="R907" i="1" s="1"/>
  <c r="S907" i="1" s="1"/>
  <c r="Z907" i="1" s="1"/>
  <c r="H906" i="1"/>
  <c r="J854" i="1"/>
  <c r="K854" i="1" s="1"/>
  <c r="E854" i="1" s="1"/>
  <c r="M854" i="1"/>
  <c r="I855" i="1"/>
  <c r="L853" i="1" l="1"/>
  <c r="D854" i="1"/>
  <c r="F854" i="1" s="1"/>
  <c r="G853" i="1"/>
  <c r="M855" i="1"/>
  <c r="J855" i="1"/>
  <c r="K855" i="1" s="1"/>
  <c r="E855" i="1" s="1"/>
  <c r="I856" i="1"/>
  <c r="A908" i="1"/>
  <c r="Q908" i="1" s="1"/>
  <c r="R908" i="1" s="1"/>
  <c r="S908" i="1" s="1"/>
  <c r="Z908" i="1" s="1"/>
  <c r="H907" i="1"/>
  <c r="U854" i="1"/>
  <c r="W854" i="1" s="1"/>
  <c r="AA907" i="1"/>
  <c r="T907" i="1"/>
  <c r="C907" i="1"/>
  <c r="AB907" i="1"/>
  <c r="L854" i="1" l="1"/>
  <c r="G854" i="1"/>
  <c r="D855" i="1"/>
  <c r="F855" i="1" s="1"/>
  <c r="J856" i="1"/>
  <c r="K856" i="1" s="1"/>
  <c r="E856" i="1" s="1"/>
  <c r="M856" i="1"/>
  <c r="I857" i="1"/>
  <c r="U855" i="1"/>
  <c r="W855" i="1" s="1"/>
  <c r="A909" i="1"/>
  <c r="Q909" i="1" s="1"/>
  <c r="R909" i="1" s="1"/>
  <c r="S909" i="1" s="1"/>
  <c r="Z909" i="1" s="1"/>
  <c r="H908" i="1"/>
  <c r="AB908" i="1"/>
  <c r="AA908" i="1"/>
  <c r="T908" i="1"/>
  <c r="C908" i="1"/>
  <c r="G855" i="1" l="1"/>
  <c r="D856" i="1"/>
  <c r="F856" i="1" s="1"/>
  <c r="L855" i="1"/>
  <c r="AA909" i="1"/>
  <c r="T909" i="1"/>
  <c r="C909" i="1"/>
  <c r="AB909" i="1"/>
  <c r="M857" i="1"/>
  <c r="J857" i="1"/>
  <c r="K857" i="1" s="1"/>
  <c r="E857" i="1" s="1"/>
  <c r="I858" i="1"/>
  <c r="U856" i="1"/>
  <c r="W856" i="1" s="1"/>
  <c r="A910" i="1"/>
  <c r="Q910" i="1" s="1"/>
  <c r="R910" i="1" s="1"/>
  <c r="S910" i="1" s="1"/>
  <c r="Z910" i="1" s="1"/>
  <c r="H909" i="1"/>
  <c r="L856" i="1" l="1"/>
  <c r="G856" i="1"/>
  <c r="D857" i="1"/>
  <c r="F857" i="1" s="1"/>
  <c r="A911" i="1"/>
  <c r="Q911" i="1" s="1"/>
  <c r="R911" i="1" s="1"/>
  <c r="S911" i="1" s="1"/>
  <c r="Z911" i="1" s="1"/>
  <c r="H910" i="1"/>
  <c r="J858" i="1"/>
  <c r="K858" i="1" s="1"/>
  <c r="E858" i="1" s="1"/>
  <c r="M858" i="1"/>
  <c r="I859" i="1"/>
  <c r="U857" i="1"/>
  <c r="W857" i="1" s="1"/>
  <c r="AB910" i="1"/>
  <c r="AA910" i="1"/>
  <c r="T910" i="1"/>
  <c r="C910" i="1"/>
  <c r="L857" i="1" l="1"/>
  <c r="G857" i="1"/>
  <c r="D858" i="1"/>
  <c r="F858" i="1" s="1"/>
  <c r="M859" i="1"/>
  <c r="J859" i="1"/>
  <c r="K859" i="1" s="1"/>
  <c r="E859" i="1" s="1"/>
  <c r="I860" i="1"/>
  <c r="AA911" i="1"/>
  <c r="T911" i="1"/>
  <c r="C911" i="1"/>
  <c r="AB911" i="1"/>
  <c r="U858" i="1"/>
  <c r="W858" i="1" s="1"/>
  <c r="A912" i="1"/>
  <c r="Q912" i="1" s="1"/>
  <c r="R912" i="1" s="1"/>
  <c r="S912" i="1" s="1"/>
  <c r="Z912" i="1" s="1"/>
  <c r="H911" i="1"/>
  <c r="L858" i="1" l="1"/>
  <c r="G858" i="1"/>
  <c r="D859" i="1"/>
  <c r="F859" i="1" s="1"/>
  <c r="U859" i="1"/>
  <c r="W859" i="1" s="1"/>
  <c r="AB912" i="1"/>
  <c r="AA912" i="1"/>
  <c r="T912" i="1"/>
  <c r="C912" i="1"/>
  <c r="A913" i="1"/>
  <c r="Q913" i="1" s="1"/>
  <c r="R913" i="1" s="1"/>
  <c r="S913" i="1" s="1"/>
  <c r="Z913" i="1" s="1"/>
  <c r="H912" i="1"/>
  <c r="J860" i="1"/>
  <c r="K860" i="1" s="1"/>
  <c r="E860" i="1" s="1"/>
  <c r="M860" i="1"/>
  <c r="I861" i="1"/>
  <c r="L859" i="1" l="1"/>
  <c r="D860" i="1"/>
  <c r="F860" i="1" s="1"/>
  <c r="G859" i="1"/>
  <c r="M861" i="1"/>
  <c r="J861" i="1"/>
  <c r="K861" i="1" s="1"/>
  <c r="E861" i="1" s="1"/>
  <c r="I862" i="1"/>
  <c r="AA913" i="1"/>
  <c r="T913" i="1"/>
  <c r="C913" i="1"/>
  <c r="AB913" i="1"/>
  <c r="U860" i="1"/>
  <c r="W860" i="1" s="1"/>
  <c r="A914" i="1"/>
  <c r="Q914" i="1" s="1"/>
  <c r="R914" i="1" s="1"/>
  <c r="S914" i="1" s="1"/>
  <c r="Z914" i="1" s="1"/>
  <c r="H913" i="1"/>
  <c r="L860" i="1" l="1"/>
  <c r="G860" i="1"/>
  <c r="D861" i="1"/>
  <c r="F861" i="1" s="1"/>
  <c r="AB914" i="1"/>
  <c r="AA914" i="1"/>
  <c r="T914" i="1"/>
  <c r="C914" i="1"/>
  <c r="J862" i="1"/>
  <c r="K862" i="1" s="1"/>
  <c r="E862" i="1" s="1"/>
  <c r="M862" i="1"/>
  <c r="I863" i="1"/>
  <c r="U861" i="1"/>
  <c r="W861" i="1" s="1"/>
  <c r="A915" i="1"/>
  <c r="Q915" i="1" s="1"/>
  <c r="R915" i="1" s="1"/>
  <c r="S915" i="1" s="1"/>
  <c r="Z915" i="1" s="1"/>
  <c r="H914" i="1"/>
  <c r="L861" i="1" l="1"/>
  <c r="G861" i="1"/>
  <c r="D862" i="1"/>
  <c r="F862" i="1" s="1"/>
  <c r="M863" i="1"/>
  <c r="J863" i="1"/>
  <c r="K863" i="1" s="1"/>
  <c r="E863" i="1" s="1"/>
  <c r="I864" i="1"/>
  <c r="AA915" i="1"/>
  <c r="T915" i="1"/>
  <c r="C915" i="1"/>
  <c r="AB915" i="1"/>
  <c r="U862" i="1"/>
  <c r="W862" i="1" s="1"/>
  <c r="A916" i="1"/>
  <c r="Q916" i="1" s="1"/>
  <c r="R916" i="1" s="1"/>
  <c r="S916" i="1" s="1"/>
  <c r="Z916" i="1" s="1"/>
  <c r="H915" i="1"/>
  <c r="G862" i="1" l="1"/>
  <c r="L862" i="1"/>
  <c r="D863" i="1"/>
  <c r="F863" i="1" s="1"/>
  <c r="A917" i="1"/>
  <c r="Q917" i="1" s="1"/>
  <c r="R917" i="1" s="1"/>
  <c r="S917" i="1" s="1"/>
  <c r="Z917" i="1" s="1"/>
  <c r="H916" i="1"/>
  <c r="AB916" i="1"/>
  <c r="AA916" i="1"/>
  <c r="T916" i="1"/>
  <c r="C916" i="1"/>
  <c r="J864" i="1"/>
  <c r="K864" i="1" s="1"/>
  <c r="E864" i="1" s="1"/>
  <c r="M864" i="1"/>
  <c r="I865" i="1"/>
  <c r="U863" i="1"/>
  <c r="W863" i="1" s="1"/>
  <c r="L863" i="1" l="1"/>
  <c r="D864" i="1"/>
  <c r="F864" i="1" s="1"/>
  <c r="G863" i="1"/>
  <c r="U864" i="1"/>
  <c r="W864" i="1" s="1"/>
  <c r="A918" i="1"/>
  <c r="Q918" i="1" s="1"/>
  <c r="R918" i="1" s="1"/>
  <c r="S918" i="1" s="1"/>
  <c r="Z918" i="1" s="1"/>
  <c r="H917" i="1"/>
  <c r="J865" i="1"/>
  <c r="K865" i="1" s="1"/>
  <c r="E865" i="1" s="1"/>
  <c r="I866" i="1"/>
  <c r="AA917" i="1"/>
  <c r="T917" i="1"/>
  <c r="C917" i="1"/>
  <c r="AB917" i="1"/>
  <c r="G864" i="1" l="1"/>
  <c r="L864" i="1"/>
  <c r="M865" i="1" s="1"/>
  <c r="M866" i="1" s="1"/>
  <c r="D865" i="1"/>
  <c r="F865" i="1" s="1"/>
  <c r="U865" i="1"/>
  <c r="W865" i="1" s="1"/>
  <c r="A919" i="1"/>
  <c r="Q919" i="1" s="1"/>
  <c r="R919" i="1" s="1"/>
  <c r="S919" i="1" s="1"/>
  <c r="Z919" i="1" s="1"/>
  <c r="H918" i="1"/>
  <c r="J866" i="1"/>
  <c r="K866" i="1" s="1"/>
  <c r="E866" i="1" s="1"/>
  <c r="I867" i="1"/>
  <c r="AB918" i="1"/>
  <c r="AA918" i="1"/>
  <c r="T918" i="1"/>
  <c r="C918" i="1"/>
  <c r="L865" i="1" l="1"/>
  <c r="G865" i="1"/>
  <c r="D866" i="1"/>
  <c r="F866" i="1" s="1"/>
  <c r="AA919" i="1"/>
  <c r="T919" i="1"/>
  <c r="C919" i="1"/>
  <c r="AB919" i="1"/>
  <c r="U866" i="1"/>
  <c r="W866" i="1" s="1"/>
  <c r="A920" i="1"/>
  <c r="Q920" i="1" s="1"/>
  <c r="R920" i="1" s="1"/>
  <c r="S920" i="1" s="1"/>
  <c r="Z920" i="1" s="1"/>
  <c r="H919" i="1"/>
  <c r="M867" i="1"/>
  <c r="J867" i="1"/>
  <c r="K867" i="1" s="1"/>
  <c r="E867" i="1" s="1"/>
  <c r="I868" i="1"/>
  <c r="G866" i="1" l="1"/>
  <c r="L866" i="1"/>
  <c r="D867" i="1"/>
  <c r="F867" i="1" s="1"/>
  <c r="AB920" i="1"/>
  <c r="AA920" i="1"/>
  <c r="T920" i="1"/>
  <c r="C920" i="1"/>
  <c r="A921" i="1"/>
  <c r="Q921" i="1" s="1"/>
  <c r="R921" i="1" s="1"/>
  <c r="S921" i="1" s="1"/>
  <c r="Z921" i="1" s="1"/>
  <c r="H920" i="1"/>
  <c r="U867" i="1"/>
  <c r="W867" i="1" s="1"/>
  <c r="J868" i="1"/>
  <c r="K868" i="1" s="1"/>
  <c r="E868" i="1" s="1"/>
  <c r="M868" i="1"/>
  <c r="I869" i="1"/>
  <c r="L867" i="1" l="1"/>
  <c r="G867" i="1"/>
  <c r="D868" i="1"/>
  <c r="F868" i="1" s="1"/>
  <c r="U868" i="1"/>
  <c r="W868" i="1" s="1"/>
  <c r="AA921" i="1"/>
  <c r="T921" i="1"/>
  <c r="C921" i="1"/>
  <c r="AB921" i="1"/>
  <c r="M869" i="1"/>
  <c r="J869" i="1"/>
  <c r="K869" i="1" s="1"/>
  <c r="E869" i="1" s="1"/>
  <c r="I870" i="1"/>
  <c r="A922" i="1"/>
  <c r="Q922" i="1" s="1"/>
  <c r="R922" i="1" s="1"/>
  <c r="S922" i="1" s="1"/>
  <c r="Z922" i="1" s="1"/>
  <c r="H921" i="1"/>
  <c r="L868" i="1" l="1"/>
  <c r="G868" i="1"/>
  <c r="D869" i="1"/>
  <c r="F869" i="1" s="1"/>
  <c r="A923" i="1"/>
  <c r="Q923" i="1" s="1"/>
  <c r="R923" i="1" s="1"/>
  <c r="S923" i="1" s="1"/>
  <c r="Z923" i="1" s="1"/>
  <c r="H922" i="1"/>
  <c r="AB922" i="1"/>
  <c r="AA922" i="1"/>
  <c r="T922" i="1"/>
  <c r="C922" i="1"/>
  <c r="J870" i="1"/>
  <c r="K870" i="1" s="1"/>
  <c r="E870" i="1" s="1"/>
  <c r="M870" i="1"/>
  <c r="I871" i="1"/>
  <c r="U869" i="1"/>
  <c r="W869" i="1" s="1"/>
  <c r="G869" i="1" l="1"/>
  <c r="L869" i="1"/>
  <c r="D870" i="1"/>
  <c r="F870" i="1" s="1"/>
  <c r="M871" i="1"/>
  <c r="J871" i="1"/>
  <c r="K871" i="1" s="1"/>
  <c r="E871" i="1" s="1"/>
  <c r="I872" i="1"/>
  <c r="H923" i="1"/>
  <c r="A924" i="1"/>
  <c r="Q924" i="1" s="1"/>
  <c r="R924" i="1" s="1"/>
  <c r="S924" i="1" s="1"/>
  <c r="Z924" i="1" s="1"/>
  <c r="U870" i="1"/>
  <c r="W870" i="1" s="1"/>
  <c r="AA923" i="1"/>
  <c r="T923" i="1"/>
  <c r="C923" i="1"/>
  <c r="AB923" i="1"/>
  <c r="L870" i="1" l="1"/>
  <c r="G870" i="1"/>
  <c r="D871" i="1"/>
  <c r="F871" i="1" s="1"/>
  <c r="U871" i="1"/>
  <c r="W871" i="1" s="1"/>
  <c r="T924" i="1"/>
  <c r="C924" i="1"/>
  <c r="AB924" i="1"/>
  <c r="AA924" i="1"/>
  <c r="A925" i="1"/>
  <c r="Q925" i="1" s="1"/>
  <c r="R925" i="1" s="1"/>
  <c r="S925" i="1" s="1"/>
  <c r="Z925" i="1" s="1"/>
  <c r="H924" i="1"/>
  <c r="J872" i="1"/>
  <c r="K872" i="1" s="1"/>
  <c r="E872" i="1" s="1"/>
  <c r="M872" i="1"/>
  <c r="I873" i="1"/>
  <c r="G871" i="1" l="1"/>
  <c r="L871" i="1"/>
  <c r="D872" i="1"/>
  <c r="F872" i="1" s="1"/>
  <c r="M873" i="1"/>
  <c r="J873" i="1"/>
  <c r="K873" i="1" s="1"/>
  <c r="E873" i="1" s="1"/>
  <c r="I874" i="1"/>
  <c r="H925" i="1"/>
  <c r="A926" i="1"/>
  <c r="Q926" i="1" s="1"/>
  <c r="R926" i="1" s="1"/>
  <c r="S926" i="1" s="1"/>
  <c r="Z926" i="1" s="1"/>
  <c r="AB925" i="1"/>
  <c r="AA925" i="1"/>
  <c r="T925" i="1"/>
  <c r="C925" i="1"/>
  <c r="U872" i="1"/>
  <c r="W872" i="1" s="1"/>
  <c r="L872" i="1" l="1"/>
  <c r="G872" i="1"/>
  <c r="D873" i="1"/>
  <c r="F873" i="1" s="1"/>
  <c r="U873" i="1"/>
  <c r="W873" i="1" s="1"/>
  <c r="AA926" i="1"/>
  <c r="T926" i="1"/>
  <c r="C926" i="1"/>
  <c r="AB926" i="1"/>
  <c r="A927" i="1"/>
  <c r="Q927" i="1" s="1"/>
  <c r="R927" i="1" s="1"/>
  <c r="S927" i="1" s="1"/>
  <c r="Z927" i="1" s="1"/>
  <c r="H926" i="1"/>
  <c r="J874" i="1"/>
  <c r="K874" i="1" s="1"/>
  <c r="E874" i="1" s="1"/>
  <c r="M874" i="1"/>
  <c r="I875" i="1"/>
  <c r="L873" i="1" l="1"/>
  <c r="G873" i="1"/>
  <c r="D874" i="1"/>
  <c r="F874" i="1" s="1"/>
  <c r="AB927" i="1"/>
  <c r="AA927" i="1"/>
  <c r="T927" i="1"/>
  <c r="C927" i="1"/>
  <c r="U874" i="1"/>
  <c r="W874" i="1" s="1"/>
  <c r="A928" i="1"/>
  <c r="Q928" i="1" s="1"/>
  <c r="R928" i="1" s="1"/>
  <c r="S928" i="1" s="1"/>
  <c r="Z928" i="1" s="1"/>
  <c r="H927" i="1"/>
  <c r="M875" i="1"/>
  <c r="J875" i="1"/>
  <c r="K875" i="1" s="1"/>
  <c r="E875" i="1" s="1"/>
  <c r="I876" i="1"/>
  <c r="G874" i="1" l="1"/>
  <c r="L874" i="1"/>
  <c r="D875" i="1"/>
  <c r="F875" i="1" s="1"/>
  <c r="U875" i="1"/>
  <c r="W875" i="1" s="1"/>
  <c r="AA928" i="1"/>
  <c r="T928" i="1"/>
  <c r="C928" i="1"/>
  <c r="AB928" i="1"/>
  <c r="H928" i="1"/>
  <c r="A929" i="1"/>
  <c r="Q929" i="1" s="1"/>
  <c r="R929" i="1" s="1"/>
  <c r="S929" i="1" s="1"/>
  <c r="Z929" i="1" s="1"/>
  <c r="J876" i="1"/>
  <c r="K876" i="1" s="1"/>
  <c r="E876" i="1" s="1"/>
  <c r="M876" i="1"/>
  <c r="I877" i="1"/>
  <c r="L875" i="1" l="1"/>
  <c r="G875" i="1"/>
  <c r="D876" i="1"/>
  <c r="F876" i="1" s="1"/>
  <c r="M877" i="1"/>
  <c r="J877" i="1"/>
  <c r="K877" i="1" s="1"/>
  <c r="E877" i="1" s="1"/>
  <c r="I878" i="1"/>
  <c r="T929" i="1"/>
  <c r="C929" i="1"/>
  <c r="AB929" i="1"/>
  <c r="AA929" i="1"/>
  <c r="U876" i="1"/>
  <c r="W876" i="1" s="1"/>
  <c r="H929" i="1"/>
  <c r="A930" i="1"/>
  <c r="Q930" i="1" s="1"/>
  <c r="R930" i="1" s="1"/>
  <c r="S930" i="1" s="1"/>
  <c r="Z930" i="1" s="1"/>
  <c r="L876" i="1" l="1"/>
  <c r="G876" i="1"/>
  <c r="D877" i="1"/>
  <c r="F877" i="1" s="1"/>
  <c r="U877" i="1"/>
  <c r="W877" i="1" s="1"/>
  <c r="AB930" i="1"/>
  <c r="AA930" i="1"/>
  <c r="T930" i="1"/>
  <c r="C930" i="1"/>
  <c r="A931" i="1"/>
  <c r="Q931" i="1" s="1"/>
  <c r="R931" i="1" s="1"/>
  <c r="S931" i="1" s="1"/>
  <c r="Z931" i="1" s="1"/>
  <c r="H930" i="1"/>
  <c r="J878" i="1"/>
  <c r="K878" i="1" s="1"/>
  <c r="E878" i="1" s="1"/>
  <c r="M878" i="1"/>
  <c r="I879" i="1"/>
  <c r="L877" i="1" l="1"/>
  <c r="D878" i="1"/>
  <c r="F878" i="1" s="1"/>
  <c r="G877" i="1"/>
  <c r="M879" i="1"/>
  <c r="J879" i="1"/>
  <c r="K879" i="1" s="1"/>
  <c r="E879" i="1" s="1"/>
  <c r="I880" i="1"/>
  <c r="AA931" i="1"/>
  <c r="T931" i="1"/>
  <c r="C931" i="1"/>
  <c r="AB931" i="1"/>
  <c r="U878" i="1"/>
  <c r="W878" i="1" s="1"/>
  <c r="A932" i="1"/>
  <c r="Q932" i="1" s="1"/>
  <c r="R932" i="1" s="1"/>
  <c r="S932" i="1" s="1"/>
  <c r="Z932" i="1" s="1"/>
  <c r="H931" i="1"/>
  <c r="L878" i="1" l="1"/>
  <c r="G878" i="1"/>
  <c r="D879" i="1"/>
  <c r="F879" i="1" s="1"/>
  <c r="A933" i="1"/>
  <c r="Q933" i="1" s="1"/>
  <c r="R933" i="1" s="1"/>
  <c r="S933" i="1" s="1"/>
  <c r="Z933" i="1" s="1"/>
  <c r="H932" i="1"/>
  <c r="AB932" i="1"/>
  <c r="AA932" i="1"/>
  <c r="T932" i="1"/>
  <c r="C932" i="1"/>
  <c r="J880" i="1"/>
  <c r="K880" i="1" s="1"/>
  <c r="E880" i="1" s="1"/>
  <c r="M880" i="1"/>
  <c r="I881" i="1"/>
  <c r="U879" i="1"/>
  <c r="W879" i="1" s="1"/>
  <c r="L879" i="1" l="1"/>
  <c r="G879" i="1"/>
  <c r="D880" i="1"/>
  <c r="F880" i="1" s="1"/>
  <c r="A934" i="1"/>
  <c r="Q934" i="1" s="1"/>
  <c r="R934" i="1" s="1"/>
  <c r="S934" i="1" s="1"/>
  <c r="Z934" i="1" s="1"/>
  <c r="H933" i="1"/>
  <c r="U880" i="1"/>
  <c r="W880" i="1" s="1"/>
  <c r="AA933" i="1"/>
  <c r="T933" i="1"/>
  <c r="C933" i="1"/>
  <c r="AB933" i="1"/>
  <c r="M881" i="1"/>
  <c r="J881" i="1"/>
  <c r="K881" i="1" s="1"/>
  <c r="E881" i="1" s="1"/>
  <c r="I882" i="1"/>
  <c r="L880" i="1" l="1"/>
  <c r="G880" i="1"/>
  <c r="D881" i="1"/>
  <c r="F881" i="1" s="1"/>
  <c r="AB934" i="1"/>
  <c r="AA934" i="1"/>
  <c r="T934" i="1"/>
  <c r="C934" i="1"/>
  <c r="U881" i="1"/>
  <c r="W881" i="1" s="1"/>
  <c r="A935" i="1"/>
  <c r="Q935" i="1" s="1"/>
  <c r="R935" i="1" s="1"/>
  <c r="S935" i="1" s="1"/>
  <c r="Z935" i="1" s="1"/>
  <c r="H934" i="1"/>
  <c r="J882" i="1"/>
  <c r="K882" i="1" s="1"/>
  <c r="E882" i="1" s="1"/>
  <c r="M882" i="1"/>
  <c r="I883" i="1"/>
  <c r="G881" i="1" l="1"/>
  <c r="L881" i="1"/>
  <c r="D882" i="1"/>
  <c r="F882" i="1" s="1"/>
  <c r="AA935" i="1"/>
  <c r="T935" i="1"/>
  <c r="C935" i="1"/>
  <c r="AB935" i="1"/>
  <c r="M883" i="1"/>
  <c r="J883" i="1"/>
  <c r="K883" i="1" s="1"/>
  <c r="E883" i="1" s="1"/>
  <c r="I884" i="1"/>
  <c r="U882" i="1"/>
  <c r="W882" i="1" s="1"/>
  <c r="A936" i="1"/>
  <c r="Q936" i="1" s="1"/>
  <c r="R936" i="1" s="1"/>
  <c r="S936" i="1" s="1"/>
  <c r="Z936" i="1" s="1"/>
  <c r="H935" i="1"/>
  <c r="L882" i="1" l="1"/>
  <c r="G882" i="1"/>
  <c r="D883" i="1"/>
  <c r="F883" i="1" s="1"/>
  <c r="AB936" i="1"/>
  <c r="AA936" i="1"/>
  <c r="T936" i="1"/>
  <c r="C936" i="1"/>
  <c r="A937" i="1"/>
  <c r="Q937" i="1" s="1"/>
  <c r="R937" i="1" s="1"/>
  <c r="S937" i="1" s="1"/>
  <c r="Z937" i="1" s="1"/>
  <c r="H936" i="1"/>
  <c r="J884" i="1"/>
  <c r="K884" i="1" s="1"/>
  <c r="E884" i="1" s="1"/>
  <c r="M884" i="1"/>
  <c r="I885" i="1"/>
  <c r="U883" i="1"/>
  <c r="W883" i="1" s="1"/>
  <c r="L883" i="1" l="1"/>
  <c r="G883" i="1"/>
  <c r="D884" i="1"/>
  <c r="F884" i="1" s="1"/>
  <c r="J885" i="1"/>
  <c r="K885" i="1" s="1"/>
  <c r="E885" i="1" s="1"/>
  <c r="M885" i="1"/>
  <c r="I886" i="1"/>
  <c r="AA937" i="1"/>
  <c r="T937" i="1"/>
  <c r="C937" i="1"/>
  <c r="AB937" i="1"/>
  <c r="U884" i="1"/>
  <c r="W884" i="1" s="1"/>
  <c r="A938" i="1"/>
  <c r="Q938" i="1" s="1"/>
  <c r="R938" i="1" s="1"/>
  <c r="S938" i="1" s="1"/>
  <c r="Z938" i="1" s="1"/>
  <c r="H937" i="1"/>
  <c r="L884" i="1" l="1"/>
  <c r="G884" i="1"/>
  <c r="D885" i="1"/>
  <c r="F885" i="1" s="1"/>
  <c r="A939" i="1"/>
  <c r="Q939" i="1" s="1"/>
  <c r="R939" i="1" s="1"/>
  <c r="S939" i="1" s="1"/>
  <c r="Z939" i="1" s="1"/>
  <c r="H938" i="1"/>
  <c r="M886" i="1"/>
  <c r="J886" i="1"/>
  <c r="K886" i="1" s="1"/>
  <c r="E886" i="1" s="1"/>
  <c r="I887" i="1"/>
  <c r="AB938" i="1"/>
  <c r="AA938" i="1"/>
  <c r="T938" i="1"/>
  <c r="C938" i="1"/>
  <c r="U885" i="1"/>
  <c r="W885" i="1" s="1"/>
  <c r="G885" i="1" l="1"/>
  <c r="L885" i="1"/>
  <c r="D886" i="1"/>
  <c r="F886" i="1" s="1"/>
  <c r="J887" i="1"/>
  <c r="K887" i="1" s="1"/>
  <c r="E887" i="1" s="1"/>
  <c r="M887" i="1"/>
  <c r="I888" i="1"/>
  <c r="A940" i="1"/>
  <c r="Q940" i="1" s="1"/>
  <c r="R940" i="1" s="1"/>
  <c r="S940" i="1" s="1"/>
  <c r="Z940" i="1" s="1"/>
  <c r="H939" i="1"/>
  <c r="U886" i="1"/>
  <c r="W886" i="1" s="1"/>
  <c r="AA939" i="1"/>
  <c r="T939" i="1"/>
  <c r="C939" i="1"/>
  <c r="AB939" i="1"/>
  <c r="L886" i="1" l="1"/>
  <c r="D887" i="1"/>
  <c r="F887" i="1" s="1"/>
  <c r="G886" i="1"/>
  <c r="U887" i="1"/>
  <c r="W887" i="1" s="1"/>
  <c r="AB940" i="1"/>
  <c r="AA940" i="1"/>
  <c r="T940" i="1"/>
  <c r="C940" i="1"/>
  <c r="M888" i="1"/>
  <c r="J888" i="1"/>
  <c r="K888" i="1" s="1"/>
  <c r="E888" i="1" s="1"/>
  <c r="I889" i="1"/>
  <c r="A941" i="1"/>
  <c r="Q941" i="1" s="1"/>
  <c r="R941" i="1" s="1"/>
  <c r="S941" i="1" s="1"/>
  <c r="Z941" i="1" s="1"/>
  <c r="H940" i="1"/>
  <c r="L887" i="1" l="1"/>
  <c r="G887" i="1"/>
  <c r="D888" i="1"/>
  <c r="F888" i="1" s="1"/>
  <c r="AA941" i="1"/>
  <c r="T941" i="1"/>
  <c r="C941" i="1"/>
  <c r="AB941" i="1"/>
  <c r="J889" i="1"/>
  <c r="K889" i="1" s="1"/>
  <c r="E889" i="1" s="1"/>
  <c r="M889" i="1"/>
  <c r="I890" i="1"/>
  <c r="U888" i="1"/>
  <c r="W888" i="1" s="1"/>
  <c r="A942" i="1"/>
  <c r="Q942" i="1" s="1"/>
  <c r="R942" i="1" s="1"/>
  <c r="S942" i="1" s="1"/>
  <c r="Z942" i="1" s="1"/>
  <c r="H941" i="1"/>
  <c r="L888" i="1" l="1"/>
  <c r="G888" i="1"/>
  <c r="D889" i="1"/>
  <c r="F889" i="1" s="1"/>
  <c r="U889" i="1"/>
  <c r="W889" i="1" s="1"/>
  <c r="AB942" i="1"/>
  <c r="AA942" i="1"/>
  <c r="T942" i="1"/>
  <c r="C942" i="1"/>
  <c r="A943" i="1"/>
  <c r="Q943" i="1" s="1"/>
  <c r="R943" i="1" s="1"/>
  <c r="S943" i="1" s="1"/>
  <c r="Z943" i="1" s="1"/>
  <c r="H942" i="1"/>
  <c r="J890" i="1"/>
  <c r="K890" i="1" s="1"/>
  <c r="E890" i="1" s="1"/>
  <c r="M890" i="1"/>
  <c r="I891" i="1"/>
  <c r="L889" i="1" l="1"/>
  <c r="G889" i="1"/>
  <c r="D890" i="1"/>
  <c r="F890" i="1" s="1"/>
  <c r="M891" i="1"/>
  <c r="J891" i="1"/>
  <c r="K891" i="1" s="1"/>
  <c r="E891" i="1" s="1"/>
  <c r="I892" i="1"/>
  <c r="A944" i="1"/>
  <c r="Q944" i="1" s="1"/>
  <c r="R944" i="1" s="1"/>
  <c r="S944" i="1" s="1"/>
  <c r="Z944" i="1" s="1"/>
  <c r="H943" i="1"/>
  <c r="U890" i="1"/>
  <c r="W890" i="1" s="1"/>
  <c r="AA943" i="1"/>
  <c r="T943" i="1"/>
  <c r="C943" i="1"/>
  <c r="AB943" i="1"/>
  <c r="L890" i="1" l="1"/>
  <c r="D891" i="1"/>
  <c r="F891" i="1" s="1"/>
  <c r="G890" i="1"/>
  <c r="J892" i="1"/>
  <c r="K892" i="1" s="1"/>
  <c r="E892" i="1" s="1"/>
  <c r="M892" i="1"/>
  <c r="I893" i="1"/>
  <c r="U891" i="1"/>
  <c r="W891" i="1" s="1"/>
  <c r="A945" i="1"/>
  <c r="Q945" i="1" s="1"/>
  <c r="R945" i="1" s="1"/>
  <c r="S945" i="1" s="1"/>
  <c r="Z945" i="1" s="1"/>
  <c r="H944" i="1"/>
  <c r="AB944" i="1"/>
  <c r="AA944" i="1"/>
  <c r="T944" i="1"/>
  <c r="C944" i="1"/>
  <c r="L891" i="1" l="1"/>
  <c r="G891" i="1"/>
  <c r="D892" i="1"/>
  <c r="F892" i="1" s="1"/>
  <c r="A946" i="1"/>
  <c r="Q946" i="1" s="1"/>
  <c r="R946" i="1" s="1"/>
  <c r="S946" i="1" s="1"/>
  <c r="Z946" i="1" s="1"/>
  <c r="H945" i="1"/>
  <c r="J893" i="1"/>
  <c r="K893" i="1" s="1"/>
  <c r="E893" i="1" s="1"/>
  <c r="I894" i="1"/>
  <c r="AA945" i="1"/>
  <c r="T945" i="1"/>
  <c r="C945" i="1"/>
  <c r="AB945" i="1"/>
  <c r="U892" i="1"/>
  <c r="W892" i="1" s="1"/>
  <c r="L892" i="1" l="1"/>
  <c r="M893" i="1" s="1"/>
  <c r="G892" i="1"/>
  <c r="D893" i="1"/>
  <c r="F893" i="1" s="1"/>
  <c r="A947" i="1"/>
  <c r="Q947" i="1" s="1"/>
  <c r="R947" i="1" s="1"/>
  <c r="S947" i="1" s="1"/>
  <c r="Z947" i="1" s="1"/>
  <c r="H946" i="1"/>
  <c r="J894" i="1"/>
  <c r="K894" i="1" s="1"/>
  <c r="E894" i="1" s="1"/>
  <c r="I895" i="1"/>
  <c r="U893" i="1"/>
  <c r="W893" i="1" s="1"/>
  <c r="AB946" i="1"/>
  <c r="AA946" i="1"/>
  <c r="T946" i="1"/>
  <c r="C946" i="1"/>
  <c r="L893" i="1" l="1"/>
  <c r="D894" i="1"/>
  <c r="F894" i="1" s="1"/>
  <c r="G893" i="1"/>
  <c r="M894" i="1"/>
  <c r="M895" i="1" s="1"/>
  <c r="U894" i="1"/>
  <c r="W894" i="1" s="1"/>
  <c r="A948" i="1"/>
  <c r="Q948" i="1" s="1"/>
  <c r="R948" i="1" s="1"/>
  <c r="S948" i="1" s="1"/>
  <c r="Z948" i="1" s="1"/>
  <c r="H947" i="1"/>
  <c r="J895" i="1"/>
  <c r="K895" i="1" s="1"/>
  <c r="E895" i="1" s="1"/>
  <c r="I896" i="1"/>
  <c r="AA947" i="1"/>
  <c r="T947" i="1"/>
  <c r="C947" i="1"/>
  <c r="AB947" i="1"/>
  <c r="L894" i="1" l="1"/>
  <c r="G894" i="1"/>
  <c r="D895" i="1"/>
  <c r="F895" i="1" s="1"/>
  <c r="J896" i="1"/>
  <c r="K896" i="1" s="1"/>
  <c r="E896" i="1" s="1"/>
  <c r="M896" i="1"/>
  <c r="I897" i="1"/>
  <c r="U895" i="1"/>
  <c r="W895" i="1" s="1"/>
  <c r="AB948" i="1"/>
  <c r="AA948" i="1"/>
  <c r="T948" i="1"/>
  <c r="C948" i="1"/>
  <c r="A949" i="1"/>
  <c r="Q949" i="1" s="1"/>
  <c r="R949" i="1" s="1"/>
  <c r="S949" i="1" s="1"/>
  <c r="Z949" i="1" s="1"/>
  <c r="H948" i="1"/>
  <c r="L895" i="1" l="1"/>
  <c r="G895" i="1"/>
  <c r="D896" i="1"/>
  <c r="F896" i="1" s="1"/>
  <c r="U896" i="1"/>
  <c r="W896" i="1" s="1"/>
  <c r="AA949" i="1"/>
  <c r="T949" i="1"/>
  <c r="C949" i="1"/>
  <c r="AB949" i="1"/>
  <c r="A950" i="1"/>
  <c r="Q950" i="1" s="1"/>
  <c r="R950" i="1" s="1"/>
  <c r="S950" i="1" s="1"/>
  <c r="Z950" i="1" s="1"/>
  <c r="H949" i="1"/>
  <c r="M897" i="1"/>
  <c r="J897" i="1"/>
  <c r="K897" i="1" s="1"/>
  <c r="E897" i="1" s="1"/>
  <c r="I898" i="1"/>
  <c r="L896" i="1" l="1"/>
  <c r="G896" i="1"/>
  <c r="D897" i="1"/>
  <c r="F897" i="1" s="1"/>
  <c r="J898" i="1"/>
  <c r="K898" i="1" s="1"/>
  <c r="E898" i="1" s="1"/>
  <c r="M898" i="1"/>
  <c r="I899" i="1"/>
  <c r="AB950" i="1"/>
  <c r="AA950" i="1"/>
  <c r="T950" i="1"/>
  <c r="C950" i="1"/>
  <c r="U897" i="1"/>
  <c r="W897" i="1" s="1"/>
  <c r="A951" i="1"/>
  <c r="Q951" i="1" s="1"/>
  <c r="R951" i="1" s="1"/>
  <c r="S951" i="1" s="1"/>
  <c r="Z951" i="1" s="1"/>
  <c r="H950" i="1"/>
  <c r="L897" i="1" l="1"/>
  <c r="G897" i="1"/>
  <c r="D898" i="1"/>
  <c r="F898" i="1" s="1"/>
  <c r="AA951" i="1"/>
  <c r="T951" i="1"/>
  <c r="C951" i="1"/>
  <c r="AB951" i="1"/>
  <c r="M899" i="1"/>
  <c r="J899" i="1"/>
  <c r="K899" i="1" s="1"/>
  <c r="E899" i="1" s="1"/>
  <c r="I900" i="1"/>
  <c r="U898" i="1"/>
  <c r="W898" i="1" s="1"/>
  <c r="A952" i="1"/>
  <c r="Q952" i="1" s="1"/>
  <c r="R952" i="1" s="1"/>
  <c r="S952" i="1" s="1"/>
  <c r="Z952" i="1" s="1"/>
  <c r="H951" i="1"/>
  <c r="L898" i="1" l="1"/>
  <c r="G898" i="1"/>
  <c r="D899" i="1"/>
  <c r="F899" i="1" s="1"/>
  <c r="U899" i="1"/>
  <c r="W899" i="1" s="1"/>
  <c r="A953" i="1"/>
  <c r="Q953" i="1" s="1"/>
  <c r="R953" i="1" s="1"/>
  <c r="S953" i="1" s="1"/>
  <c r="Z953" i="1" s="1"/>
  <c r="H952" i="1"/>
  <c r="AB952" i="1"/>
  <c r="AA952" i="1"/>
  <c r="T952" i="1"/>
  <c r="C952" i="1"/>
  <c r="J900" i="1"/>
  <c r="K900" i="1" s="1"/>
  <c r="E900" i="1" s="1"/>
  <c r="M900" i="1"/>
  <c r="I901" i="1"/>
  <c r="L899" i="1" l="1"/>
  <c r="G899" i="1"/>
  <c r="D900" i="1"/>
  <c r="F900" i="1" s="1"/>
  <c r="U900" i="1"/>
  <c r="W900" i="1" s="1"/>
  <c r="AA953" i="1"/>
  <c r="T953" i="1"/>
  <c r="C953" i="1"/>
  <c r="AB953" i="1"/>
  <c r="M901" i="1"/>
  <c r="J901" i="1"/>
  <c r="K901" i="1" s="1"/>
  <c r="E901" i="1" s="1"/>
  <c r="I902" i="1"/>
  <c r="A954" i="1"/>
  <c r="Q954" i="1" s="1"/>
  <c r="R954" i="1" s="1"/>
  <c r="S954" i="1" s="1"/>
  <c r="Z954" i="1" s="1"/>
  <c r="H953" i="1"/>
  <c r="L900" i="1" l="1"/>
  <c r="G900" i="1"/>
  <c r="D901" i="1"/>
  <c r="F901" i="1" s="1"/>
  <c r="AB954" i="1"/>
  <c r="AA954" i="1"/>
  <c r="T954" i="1"/>
  <c r="C954" i="1"/>
  <c r="A955" i="1"/>
  <c r="Q955" i="1" s="1"/>
  <c r="R955" i="1" s="1"/>
  <c r="S955" i="1" s="1"/>
  <c r="Z955" i="1" s="1"/>
  <c r="H954" i="1"/>
  <c r="U901" i="1"/>
  <c r="W901" i="1" s="1"/>
  <c r="J902" i="1"/>
  <c r="K902" i="1" s="1"/>
  <c r="E902" i="1" s="1"/>
  <c r="M902" i="1"/>
  <c r="I903" i="1"/>
  <c r="L901" i="1" l="1"/>
  <c r="G901" i="1"/>
  <c r="D902" i="1"/>
  <c r="F902" i="1" s="1"/>
  <c r="M903" i="1"/>
  <c r="J903" i="1"/>
  <c r="K903" i="1" s="1"/>
  <c r="E903" i="1" s="1"/>
  <c r="I904" i="1"/>
  <c r="A956" i="1"/>
  <c r="Q956" i="1" s="1"/>
  <c r="R956" i="1" s="1"/>
  <c r="S956" i="1" s="1"/>
  <c r="Z956" i="1" s="1"/>
  <c r="H955" i="1"/>
  <c r="U902" i="1"/>
  <c r="W902" i="1" s="1"/>
  <c r="AA955" i="1"/>
  <c r="T955" i="1"/>
  <c r="C955" i="1"/>
  <c r="AB955" i="1"/>
  <c r="L902" i="1" l="1"/>
  <c r="G902" i="1"/>
  <c r="D903" i="1"/>
  <c r="F903" i="1" s="1"/>
  <c r="U903" i="1"/>
  <c r="W903" i="1" s="1"/>
  <c r="A957" i="1"/>
  <c r="Q957" i="1" s="1"/>
  <c r="R957" i="1" s="1"/>
  <c r="S957" i="1" s="1"/>
  <c r="Z957" i="1" s="1"/>
  <c r="H956" i="1"/>
  <c r="AB956" i="1"/>
  <c r="AA956" i="1"/>
  <c r="T956" i="1"/>
  <c r="C956" i="1"/>
  <c r="J904" i="1"/>
  <c r="K904" i="1" s="1"/>
  <c r="E904" i="1" s="1"/>
  <c r="M904" i="1"/>
  <c r="I905" i="1"/>
  <c r="L903" i="1" l="1"/>
  <c r="D904" i="1"/>
  <c r="F904" i="1" s="1"/>
  <c r="G903" i="1"/>
  <c r="M905" i="1"/>
  <c r="J905" i="1"/>
  <c r="K905" i="1" s="1"/>
  <c r="E905" i="1" s="1"/>
  <c r="I906" i="1"/>
  <c r="A958" i="1"/>
  <c r="Q958" i="1" s="1"/>
  <c r="R958" i="1" s="1"/>
  <c r="S958" i="1" s="1"/>
  <c r="Z958" i="1" s="1"/>
  <c r="H957" i="1"/>
  <c r="U904" i="1"/>
  <c r="W904" i="1" s="1"/>
  <c r="AA957" i="1"/>
  <c r="T957" i="1"/>
  <c r="C957" i="1"/>
  <c r="AB957" i="1"/>
  <c r="L904" i="1" l="1"/>
  <c r="G904" i="1"/>
  <c r="D905" i="1"/>
  <c r="F905" i="1" s="1"/>
  <c r="A959" i="1"/>
  <c r="Q959" i="1" s="1"/>
  <c r="R959" i="1" s="1"/>
  <c r="S959" i="1" s="1"/>
  <c r="Z959" i="1" s="1"/>
  <c r="H958" i="1"/>
  <c r="J906" i="1"/>
  <c r="K906" i="1" s="1"/>
  <c r="E906" i="1" s="1"/>
  <c r="M906" i="1"/>
  <c r="I907" i="1"/>
  <c r="U905" i="1"/>
  <c r="W905" i="1" s="1"/>
  <c r="AB958" i="1"/>
  <c r="AA958" i="1"/>
  <c r="T958" i="1"/>
  <c r="C958" i="1"/>
  <c r="L905" i="1" l="1"/>
  <c r="G905" i="1"/>
  <c r="D906" i="1"/>
  <c r="F906" i="1" s="1"/>
  <c r="U906" i="1"/>
  <c r="W906" i="1" s="1"/>
  <c r="A960" i="1"/>
  <c r="Q960" i="1" s="1"/>
  <c r="R960" i="1" s="1"/>
  <c r="S960" i="1" s="1"/>
  <c r="Z960" i="1" s="1"/>
  <c r="H959" i="1"/>
  <c r="M907" i="1"/>
  <c r="J907" i="1"/>
  <c r="K907" i="1" s="1"/>
  <c r="E907" i="1" s="1"/>
  <c r="I908" i="1"/>
  <c r="AA959" i="1"/>
  <c r="T959" i="1"/>
  <c r="C959" i="1"/>
  <c r="AB959" i="1"/>
  <c r="L906" i="1" l="1"/>
  <c r="G906" i="1"/>
  <c r="D907" i="1"/>
  <c r="F907" i="1" s="1"/>
  <c r="U907" i="1"/>
  <c r="W907" i="1" s="1"/>
  <c r="AB960" i="1"/>
  <c r="AA960" i="1"/>
  <c r="T960" i="1"/>
  <c r="C960" i="1"/>
  <c r="J908" i="1"/>
  <c r="K908" i="1" s="1"/>
  <c r="E908" i="1" s="1"/>
  <c r="M908" i="1"/>
  <c r="I909" i="1"/>
  <c r="A961" i="1"/>
  <c r="Q961" i="1" s="1"/>
  <c r="R961" i="1" s="1"/>
  <c r="S961" i="1" s="1"/>
  <c r="Z961" i="1" s="1"/>
  <c r="H960" i="1"/>
  <c r="L907" i="1" l="1"/>
  <c r="G907" i="1"/>
  <c r="D908" i="1"/>
  <c r="F908" i="1" s="1"/>
  <c r="U908" i="1"/>
  <c r="W908" i="1" s="1"/>
  <c r="AA961" i="1"/>
  <c r="T961" i="1"/>
  <c r="C961" i="1"/>
  <c r="AB961" i="1"/>
  <c r="M909" i="1"/>
  <c r="J909" i="1"/>
  <c r="K909" i="1" s="1"/>
  <c r="E909" i="1" s="1"/>
  <c r="I910" i="1"/>
  <c r="A962" i="1"/>
  <c r="Q962" i="1" s="1"/>
  <c r="R962" i="1" s="1"/>
  <c r="S962" i="1" s="1"/>
  <c r="Z962" i="1" s="1"/>
  <c r="H961" i="1"/>
  <c r="G908" i="1" l="1"/>
  <c r="L908" i="1"/>
  <c r="D909" i="1"/>
  <c r="F909" i="1" s="1"/>
  <c r="J910" i="1"/>
  <c r="K910" i="1" s="1"/>
  <c r="E910" i="1" s="1"/>
  <c r="M910" i="1"/>
  <c r="I911" i="1"/>
  <c r="U909" i="1"/>
  <c r="W909" i="1" s="1"/>
  <c r="A963" i="1"/>
  <c r="Q963" i="1" s="1"/>
  <c r="R963" i="1" s="1"/>
  <c r="S963" i="1" s="1"/>
  <c r="Z963" i="1" s="1"/>
  <c r="H962" i="1"/>
  <c r="AB962" i="1"/>
  <c r="AA962" i="1"/>
  <c r="T962" i="1"/>
  <c r="C962" i="1"/>
  <c r="G909" i="1" l="1"/>
  <c r="D910" i="1"/>
  <c r="F910" i="1" s="1"/>
  <c r="L909" i="1"/>
  <c r="M911" i="1"/>
  <c r="J911" i="1"/>
  <c r="K911" i="1" s="1"/>
  <c r="E911" i="1" s="1"/>
  <c r="I912" i="1"/>
  <c r="H963" i="1"/>
  <c r="A964" i="1"/>
  <c r="Q964" i="1" s="1"/>
  <c r="R964" i="1" s="1"/>
  <c r="S964" i="1" s="1"/>
  <c r="Z964" i="1" s="1"/>
  <c r="U910" i="1"/>
  <c r="W910" i="1" s="1"/>
  <c r="AA963" i="1"/>
  <c r="T963" i="1"/>
  <c r="C963" i="1"/>
  <c r="AB963" i="1"/>
  <c r="L910" i="1" l="1"/>
  <c r="G910" i="1"/>
  <c r="D911" i="1"/>
  <c r="F911" i="1" s="1"/>
  <c r="T964" i="1"/>
  <c r="C964" i="1"/>
  <c r="AB964" i="1"/>
  <c r="AA964" i="1"/>
  <c r="A965" i="1"/>
  <c r="Q965" i="1" s="1"/>
  <c r="R965" i="1" s="1"/>
  <c r="S965" i="1" s="1"/>
  <c r="Z965" i="1" s="1"/>
  <c r="H964" i="1"/>
  <c r="J912" i="1"/>
  <c r="K912" i="1" s="1"/>
  <c r="E912" i="1" s="1"/>
  <c r="M912" i="1"/>
  <c r="I913" i="1"/>
  <c r="U911" i="1"/>
  <c r="W911" i="1" s="1"/>
  <c r="L911" i="1" l="1"/>
  <c r="G911" i="1"/>
  <c r="D912" i="1"/>
  <c r="F912" i="1" s="1"/>
  <c r="M913" i="1"/>
  <c r="J913" i="1"/>
  <c r="K913" i="1" s="1"/>
  <c r="E913" i="1" s="1"/>
  <c r="I914" i="1"/>
  <c r="U912" i="1"/>
  <c r="W912" i="1" s="1"/>
  <c r="H965" i="1"/>
  <c r="A966" i="1"/>
  <c r="Q966" i="1" s="1"/>
  <c r="R966" i="1" s="1"/>
  <c r="S966" i="1" s="1"/>
  <c r="Z966" i="1" s="1"/>
  <c r="AB965" i="1"/>
  <c r="AA965" i="1"/>
  <c r="T965" i="1"/>
  <c r="C965" i="1"/>
  <c r="L912" i="1" l="1"/>
  <c r="G912" i="1"/>
  <c r="D913" i="1"/>
  <c r="F913" i="1" s="1"/>
  <c r="A967" i="1"/>
  <c r="Q967" i="1" s="1"/>
  <c r="R967" i="1" s="1"/>
  <c r="S967" i="1" s="1"/>
  <c r="Z967" i="1" s="1"/>
  <c r="H966" i="1"/>
  <c r="AA966" i="1"/>
  <c r="T966" i="1"/>
  <c r="C966" i="1"/>
  <c r="AB966" i="1"/>
  <c r="J914" i="1"/>
  <c r="K914" i="1" s="1"/>
  <c r="E914" i="1" s="1"/>
  <c r="M914" i="1"/>
  <c r="I915" i="1"/>
  <c r="U913" i="1"/>
  <c r="W913" i="1" s="1"/>
  <c r="L913" i="1" l="1"/>
  <c r="D914" i="1"/>
  <c r="F914" i="1" s="1"/>
  <c r="G913" i="1"/>
  <c r="M915" i="1"/>
  <c r="J915" i="1"/>
  <c r="K915" i="1" s="1"/>
  <c r="E915" i="1" s="1"/>
  <c r="I916" i="1"/>
  <c r="A968" i="1"/>
  <c r="Q968" i="1" s="1"/>
  <c r="R968" i="1" s="1"/>
  <c r="S968" i="1" s="1"/>
  <c r="Z968" i="1" s="1"/>
  <c r="H967" i="1"/>
  <c r="U914" i="1"/>
  <c r="W914" i="1" s="1"/>
  <c r="AB967" i="1"/>
  <c r="AA967" i="1"/>
  <c r="T967" i="1"/>
  <c r="C967" i="1"/>
  <c r="L914" i="1" l="1"/>
  <c r="G914" i="1"/>
  <c r="D915" i="1"/>
  <c r="F915" i="1" s="1"/>
  <c r="J916" i="1"/>
  <c r="K916" i="1" s="1"/>
  <c r="E916" i="1" s="1"/>
  <c r="M916" i="1"/>
  <c r="I917" i="1"/>
  <c r="U915" i="1"/>
  <c r="W915" i="1" s="1"/>
  <c r="AA968" i="1"/>
  <c r="T968" i="1"/>
  <c r="C968" i="1"/>
  <c r="AB968" i="1"/>
  <c r="H968" i="1"/>
  <c r="A969" i="1"/>
  <c r="Q969" i="1" s="1"/>
  <c r="R969" i="1" s="1"/>
  <c r="S969" i="1" s="1"/>
  <c r="Z969" i="1" s="1"/>
  <c r="G915" i="1" l="1"/>
  <c r="D916" i="1"/>
  <c r="F916" i="1" s="1"/>
  <c r="L915" i="1"/>
  <c r="H969" i="1"/>
  <c r="A970" i="1"/>
  <c r="Q970" i="1" s="1"/>
  <c r="R970" i="1" s="1"/>
  <c r="S970" i="1" s="1"/>
  <c r="Z970" i="1" s="1"/>
  <c r="M917" i="1"/>
  <c r="J917" i="1"/>
  <c r="K917" i="1" s="1"/>
  <c r="E917" i="1" s="1"/>
  <c r="I918" i="1"/>
  <c r="U916" i="1"/>
  <c r="W916" i="1" s="1"/>
  <c r="T969" i="1"/>
  <c r="C969" i="1"/>
  <c r="AB969" i="1"/>
  <c r="AA969" i="1"/>
  <c r="L916" i="1" l="1"/>
  <c r="G916" i="1"/>
  <c r="D917" i="1"/>
  <c r="F917" i="1" s="1"/>
  <c r="J918" i="1"/>
  <c r="K918" i="1" s="1"/>
  <c r="E918" i="1" s="1"/>
  <c r="M918" i="1"/>
  <c r="I919" i="1"/>
  <c r="A971" i="1"/>
  <c r="Q971" i="1" s="1"/>
  <c r="R971" i="1" s="1"/>
  <c r="S971" i="1" s="1"/>
  <c r="Z971" i="1" s="1"/>
  <c r="H970" i="1"/>
  <c r="U917" i="1"/>
  <c r="W917" i="1" s="1"/>
  <c r="AB970" i="1"/>
  <c r="AA970" i="1"/>
  <c r="T970" i="1"/>
  <c r="C970" i="1"/>
  <c r="L917" i="1" l="1"/>
  <c r="D918" i="1"/>
  <c r="F918" i="1" s="1"/>
  <c r="G917" i="1"/>
  <c r="M919" i="1"/>
  <c r="J919" i="1"/>
  <c r="K919" i="1" s="1"/>
  <c r="E919" i="1" s="1"/>
  <c r="I920" i="1"/>
  <c r="A972" i="1"/>
  <c r="Q972" i="1" s="1"/>
  <c r="R972" i="1" s="1"/>
  <c r="S972" i="1" s="1"/>
  <c r="Z972" i="1" s="1"/>
  <c r="H971" i="1"/>
  <c r="U918" i="1"/>
  <c r="W918" i="1" s="1"/>
  <c r="AA971" i="1"/>
  <c r="T971" i="1"/>
  <c r="C971" i="1"/>
  <c r="AB971" i="1"/>
  <c r="L918" i="1" l="1"/>
  <c r="G918" i="1"/>
  <c r="D919" i="1"/>
  <c r="F919" i="1" s="1"/>
  <c r="A973" i="1"/>
  <c r="Q973" i="1" s="1"/>
  <c r="R973" i="1" s="1"/>
  <c r="S973" i="1" s="1"/>
  <c r="Z973" i="1" s="1"/>
  <c r="H972" i="1"/>
  <c r="AB972" i="1"/>
  <c r="AA972" i="1"/>
  <c r="T972" i="1"/>
  <c r="C972" i="1"/>
  <c r="J920" i="1"/>
  <c r="K920" i="1" s="1"/>
  <c r="E920" i="1" s="1"/>
  <c r="M920" i="1"/>
  <c r="I921" i="1"/>
  <c r="U919" i="1"/>
  <c r="W919" i="1" s="1"/>
  <c r="G919" i="1" l="1"/>
  <c r="L919" i="1"/>
  <c r="D920" i="1"/>
  <c r="F920" i="1" s="1"/>
  <c r="A974" i="1"/>
  <c r="Q974" i="1" s="1"/>
  <c r="R974" i="1" s="1"/>
  <c r="S974" i="1" s="1"/>
  <c r="Z974" i="1" s="1"/>
  <c r="H973" i="1"/>
  <c r="M921" i="1"/>
  <c r="J921" i="1"/>
  <c r="K921" i="1" s="1"/>
  <c r="E921" i="1" s="1"/>
  <c r="I922" i="1"/>
  <c r="U920" i="1"/>
  <c r="W920" i="1" s="1"/>
  <c r="AA973" i="1"/>
  <c r="T973" i="1"/>
  <c r="C973" i="1"/>
  <c r="AB973" i="1"/>
  <c r="L920" i="1" l="1"/>
  <c r="D921" i="1"/>
  <c r="F921" i="1" s="1"/>
  <c r="G920" i="1"/>
  <c r="AB974" i="1"/>
  <c r="AA974" i="1"/>
  <c r="T974" i="1"/>
  <c r="C974" i="1"/>
  <c r="J922" i="1"/>
  <c r="K922" i="1" s="1"/>
  <c r="E922" i="1" s="1"/>
  <c r="M922" i="1"/>
  <c r="I923" i="1"/>
  <c r="U921" i="1"/>
  <c r="W921" i="1" s="1"/>
  <c r="A975" i="1"/>
  <c r="Q975" i="1" s="1"/>
  <c r="R975" i="1" s="1"/>
  <c r="S975" i="1" s="1"/>
  <c r="Z975" i="1" s="1"/>
  <c r="H974" i="1"/>
  <c r="L921" i="1" l="1"/>
  <c r="D922" i="1"/>
  <c r="F922" i="1" s="1"/>
  <c r="G921" i="1"/>
  <c r="A976" i="1"/>
  <c r="Q976" i="1" s="1"/>
  <c r="R976" i="1" s="1"/>
  <c r="S976" i="1" s="1"/>
  <c r="Z976" i="1" s="1"/>
  <c r="H975" i="1"/>
  <c r="M923" i="1"/>
  <c r="J923" i="1"/>
  <c r="K923" i="1" s="1"/>
  <c r="E923" i="1" s="1"/>
  <c r="I924" i="1"/>
  <c r="AA975" i="1"/>
  <c r="T975" i="1"/>
  <c r="C975" i="1"/>
  <c r="AB975" i="1"/>
  <c r="U922" i="1"/>
  <c r="W922" i="1" s="1"/>
  <c r="L922" i="1" l="1"/>
  <c r="G922" i="1"/>
  <c r="D923" i="1"/>
  <c r="F923" i="1" s="1"/>
  <c r="A977" i="1"/>
  <c r="Q977" i="1" s="1"/>
  <c r="R977" i="1" s="1"/>
  <c r="S977" i="1" s="1"/>
  <c r="Z977" i="1" s="1"/>
  <c r="H976" i="1"/>
  <c r="J924" i="1"/>
  <c r="K924" i="1" s="1"/>
  <c r="E924" i="1" s="1"/>
  <c r="M924" i="1"/>
  <c r="I925" i="1"/>
  <c r="U923" i="1"/>
  <c r="W923" i="1" s="1"/>
  <c r="AB976" i="1"/>
  <c r="AA976" i="1"/>
  <c r="T976" i="1"/>
  <c r="C976" i="1"/>
  <c r="G923" i="1" l="1"/>
  <c r="L923" i="1"/>
  <c r="D924" i="1"/>
  <c r="F924" i="1" s="1"/>
  <c r="J925" i="1"/>
  <c r="K925" i="1" s="1"/>
  <c r="E925" i="1" s="1"/>
  <c r="I926" i="1"/>
  <c r="AA977" i="1"/>
  <c r="T977" i="1"/>
  <c r="C977" i="1"/>
  <c r="AB977" i="1"/>
  <c r="U924" i="1"/>
  <c r="W924" i="1" s="1"/>
  <c r="A978" i="1"/>
  <c r="Q978" i="1" s="1"/>
  <c r="R978" i="1" s="1"/>
  <c r="S978" i="1" s="1"/>
  <c r="Z978" i="1" s="1"/>
  <c r="H977" i="1"/>
  <c r="L924" i="1" l="1"/>
  <c r="M925" i="1" s="1"/>
  <c r="G924" i="1"/>
  <c r="D925" i="1"/>
  <c r="F925" i="1" s="1"/>
  <c r="AB978" i="1"/>
  <c r="AA978" i="1"/>
  <c r="T978" i="1"/>
  <c r="C978" i="1"/>
  <c r="U925" i="1"/>
  <c r="W925" i="1" s="1"/>
  <c r="A979" i="1"/>
  <c r="Q979" i="1" s="1"/>
  <c r="R979" i="1" s="1"/>
  <c r="S979" i="1" s="1"/>
  <c r="Z979" i="1" s="1"/>
  <c r="H978" i="1"/>
  <c r="J926" i="1"/>
  <c r="K926" i="1" s="1"/>
  <c r="E926" i="1" s="1"/>
  <c r="I927" i="1"/>
  <c r="G925" i="1" l="1"/>
  <c r="L925" i="1"/>
  <c r="D926" i="1"/>
  <c r="F926" i="1" s="1"/>
  <c r="M926" i="1"/>
  <c r="M927" i="1" s="1"/>
  <c r="U926" i="1"/>
  <c r="W926" i="1" s="1"/>
  <c r="AA979" i="1"/>
  <c r="T979" i="1"/>
  <c r="C979" i="1"/>
  <c r="AB979" i="1"/>
  <c r="A980" i="1"/>
  <c r="Q980" i="1" s="1"/>
  <c r="R980" i="1" s="1"/>
  <c r="S980" i="1" s="1"/>
  <c r="Z980" i="1" s="1"/>
  <c r="H979" i="1"/>
  <c r="J927" i="1"/>
  <c r="K927" i="1" s="1"/>
  <c r="E927" i="1" s="1"/>
  <c r="I928" i="1"/>
  <c r="L926" i="1" l="1"/>
  <c r="G926" i="1"/>
  <c r="D927" i="1"/>
  <c r="F927" i="1" s="1"/>
  <c r="U927" i="1"/>
  <c r="W927" i="1" s="1"/>
  <c r="A981" i="1"/>
  <c r="Q981" i="1" s="1"/>
  <c r="R981" i="1" s="1"/>
  <c r="S981" i="1" s="1"/>
  <c r="Z981" i="1" s="1"/>
  <c r="H980" i="1"/>
  <c r="M928" i="1"/>
  <c r="J928" i="1"/>
  <c r="K928" i="1" s="1"/>
  <c r="E928" i="1" s="1"/>
  <c r="I929" i="1"/>
  <c r="AB980" i="1"/>
  <c r="AA980" i="1"/>
  <c r="T980" i="1"/>
  <c r="C980" i="1"/>
  <c r="G927" i="1" l="1"/>
  <c r="L927" i="1"/>
  <c r="D928" i="1"/>
  <c r="F928" i="1" s="1"/>
  <c r="J929" i="1"/>
  <c r="K929" i="1" s="1"/>
  <c r="E929" i="1" s="1"/>
  <c r="M929" i="1"/>
  <c r="I930" i="1"/>
  <c r="AA981" i="1"/>
  <c r="T981" i="1"/>
  <c r="C981" i="1"/>
  <c r="AB981" i="1"/>
  <c r="U928" i="1"/>
  <c r="W928" i="1" s="1"/>
  <c r="A982" i="1"/>
  <c r="Q982" i="1" s="1"/>
  <c r="R982" i="1" s="1"/>
  <c r="S982" i="1" s="1"/>
  <c r="Z982" i="1" s="1"/>
  <c r="H981" i="1"/>
  <c r="L928" i="1" l="1"/>
  <c r="D929" i="1"/>
  <c r="F929" i="1" s="1"/>
  <c r="G928" i="1"/>
  <c r="AB982" i="1"/>
  <c r="AA982" i="1"/>
  <c r="T982" i="1"/>
  <c r="C982" i="1"/>
  <c r="J930" i="1"/>
  <c r="K930" i="1" s="1"/>
  <c r="E930" i="1" s="1"/>
  <c r="M930" i="1"/>
  <c r="I931" i="1"/>
  <c r="A983" i="1"/>
  <c r="Q983" i="1" s="1"/>
  <c r="R983" i="1" s="1"/>
  <c r="S983" i="1" s="1"/>
  <c r="Z983" i="1" s="1"/>
  <c r="H982" i="1"/>
  <c r="U929" i="1"/>
  <c r="W929" i="1" s="1"/>
  <c r="L929" i="1" l="1"/>
  <c r="G929" i="1"/>
  <c r="D930" i="1"/>
  <c r="F930" i="1" s="1"/>
  <c r="U930" i="1"/>
  <c r="W930" i="1" s="1"/>
  <c r="AA983" i="1"/>
  <c r="T983" i="1"/>
  <c r="C983" i="1"/>
  <c r="AB983" i="1"/>
  <c r="M931" i="1"/>
  <c r="J931" i="1"/>
  <c r="K931" i="1" s="1"/>
  <c r="E931" i="1" s="1"/>
  <c r="I932" i="1"/>
  <c r="A984" i="1"/>
  <c r="Q984" i="1" s="1"/>
  <c r="R984" i="1" s="1"/>
  <c r="S984" i="1" s="1"/>
  <c r="Z984" i="1" s="1"/>
  <c r="H983" i="1"/>
  <c r="L930" i="1" l="1"/>
  <c r="D931" i="1"/>
  <c r="F931" i="1" s="1"/>
  <c r="G930" i="1"/>
  <c r="AB984" i="1"/>
  <c r="AA984" i="1"/>
  <c r="T984" i="1"/>
  <c r="C984" i="1"/>
  <c r="A985" i="1"/>
  <c r="Q985" i="1" s="1"/>
  <c r="R985" i="1" s="1"/>
  <c r="S985" i="1" s="1"/>
  <c r="Z985" i="1" s="1"/>
  <c r="H984" i="1"/>
  <c r="J932" i="1"/>
  <c r="K932" i="1" s="1"/>
  <c r="E932" i="1" s="1"/>
  <c r="M932" i="1"/>
  <c r="I933" i="1"/>
  <c r="U931" i="1"/>
  <c r="W931" i="1" s="1"/>
  <c r="L931" i="1" l="1"/>
  <c r="G931" i="1"/>
  <c r="D932" i="1"/>
  <c r="F932" i="1" s="1"/>
  <c r="A986" i="1"/>
  <c r="Q986" i="1" s="1"/>
  <c r="R986" i="1" s="1"/>
  <c r="S986" i="1" s="1"/>
  <c r="Z986" i="1" s="1"/>
  <c r="H985" i="1"/>
  <c r="U932" i="1"/>
  <c r="W932" i="1" s="1"/>
  <c r="M933" i="1"/>
  <c r="J933" i="1"/>
  <c r="K933" i="1" s="1"/>
  <c r="E933" i="1" s="1"/>
  <c r="I934" i="1"/>
  <c r="AA985" i="1"/>
  <c r="T985" i="1"/>
  <c r="C985" i="1"/>
  <c r="AB985" i="1"/>
  <c r="G932" i="1" l="1"/>
  <c r="D933" i="1"/>
  <c r="F933" i="1" s="1"/>
  <c r="L932" i="1"/>
  <c r="J934" i="1"/>
  <c r="K934" i="1" s="1"/>
  <c r="E934" i="1" s="1"/>
  <c r="M934" i="1"/>
  <c r="I935" i="1"/>
  <c r="U933" i="1"/>
  <c r="W933" i="1" s="1"/>
  <c r="A987" i="1"/>
  <c r="Q987" i="1" s="1"/>
  <c r="R987" i="1" s="1"/>
  <c r="S987" i="1" s="1"/>
  <c r="Z987" i="1" s="1"/>
  <c r="H986" i="1"/>
  <c r="AB986" i="1"/>
  <c r="AA986" i="1"/>
  <c r="T986" i="1"/>
  <c r="C986" i="1"/>
  <c r="G933" i="1" l="1"/>
  <c r="L933" i="1"/>
  <c r="D934" i="1"/>
  <c r="F934" i="1" s="1"/>
  <c r="U934" i="1"/>
  <c r="W934" i="1" s="1"/>
  <c r="AA987" i="1"/>
  <c r="T987" i="1"/>
  <c r="C987" i="1"/>
  <c r="AB987" i="1"/>
  <c r="A988" i="1"/>
  <c r="Q988" i="1" s="1"/>
  <c r="R988" i="1" s="1"/>
  <c r="S988" i="1" s="1"/>
  <c r="Z988" i="1" s="1"/>
  <c r="H987" i="1"/>
  <c r="M935" i="1"/>
  <c r="J935" i="1"/>
  <c r="K935" i="1" s="1"/>
  <c r="E935" i="1" s="1"/>
  <c r="I936" i="1"/>
  <c r="L934" i="1" l="1"/>
  <c r="D935" i="1"/>
  <c r="F935" i="1" s="1"/>
  <c r="G934" i="1"/>
  <c r="J936" i="1"/>
  <c r="K936" i="1" s="1"/>
  <c r="E936" i="1" s="1"/>
  <c r="M936" i="1"/>
  <c r="I937" i="1"/>
  <c r="U935" i="1"/>
  <c r="W935" i="1" s="1"/>
  <c r="A989" i="1"/>
  <c r="Q989" i="1" s="1"/>
  <c r="R989" i="1" s="1"/>
  <c r="S989" i="1" s="1"/>
  <c r="Z989" i="1" s="1"/>
  <c r="H988" i="1"/>
  <c r="AB988" i="1"/>
  <c r="AA988" i="1"/>
  <c r="T988" i="1"/>
  <c r="C988" i="1"/>
  <c r="L935" i="1" l="1"/>
  <c r="G935" i="1"/>
  <c r="D936" i="1"/>
  <c r="F936" i="1" s="1"/>
  <c r="M937" i="1"/>
  <c r="J937" i="1"/>
  <c r="K937" i="1" s="1"/>
  <c r="E937" i="1" s="1"/>
  <c r="I938" i="1"/>
  <c r="A990" i="1"/>
  <c r="Q990" i="1" s="1"/>
  <c r="R990" i="1" s="1"/>
  <c r="S990" i="1" s="1"/>
  <c r="Z990" i="1" s="1"/>
  <c r="H989" i="1"/>
  <c r="U936" i="1"/>
  <c r="W936" i="1" s="1"/>
  <c r="AA989" i="1"/>
  <c r="T989" i="1"/>
  <c r="C989" i="1"/>
  <c r="AB989" i="1"/>
  <c r="L936" i="1" l="1"/>
  <c r="D937" i="1"/>
  <c r="F937" i="1" s="1"/>
  <c r="G936" i="1"/>
  <c r="A991" i="1"/>
  <c r="Q991" i="1" s="1"/>
  <c r="R991" i="1" s="1"/>
  <c r="S991" i="1" s="1"/>
  <c r="Z991" i="1" s="1"/>
  <c r="H990" i="1"/>
  <c r="J938" i="1"/>
  <c r="K938" i="1" s="1"/>
  <c r="E938" i="1" s="1"/>
  <c r="M938" i="1"/>
  <c r="I939" i="1"/>
  <c r="U937" i="1"/>
  <c r="W937" i="1" s="1"/>
  <c r="AB990" i="1"/>
  <c r="AA990" i="1"/>
  <c r="T990" i="1"/>
  <c r="C990" i="1"/>
  <c r="G937" i="1" l="1"/>
  <c r="D938" i="1"/>
  <c r="F938" i="1" s="1"/>
  <c r="L937" i="1"/>
  <c r="U938" i="1"/>
  <c r="W938" i="1" s="1"/>
  <c r="A992" i="1"/>
  <c r="Q992" i="1" s="1"/>
  <c r="R992" i="1" s="1"/>
  <c r="S992" i="1" s="1"/>
  <c r="Z992" i="1" s="1"/>
  <c r="H991" i="1"/>
  <c r="M939" i="1"/>
  <c r="J939" i="1"/>
  <c r="K939" i="1" s="1"/>
  <c r="E939" i="1" s="1"/>
  <c r="I940" i="1"/>
  <c r="AA991" i="1"/>
  <c r="T991" i="1"/>
  <c r="C991" i="1"/>
  <c r="AB991" i="1"/>
  <c r="L938" i="1" l="1"/>
  <c r="G938" i="1"/>
  <c r="D939" i="1"/>
  <c r="F939" i="1" s="1"/>
  <c r="A993" i="1"/>
  <c r="Q993" i="1" s="1"/>
  <c r="R993" i="1" s="1"/>
  <c r="S993" i="1" s="1"/>
  <c r="Z993" i="1" s="1"/>
  <c r="H992" i="1"/>
  <c r="J940" i="1"/>
  <c r="K940" i="1" s="1"/>
  <c r="E940" i="1" s="1"/>
  <c r="M940" i="1"/>
  <c r="I941" i="1"/>
  <c r="U939" i="1"/>
  <c r="W939" i="1" s="1"/>
  <c r="AB992" i="1"/>
  <c r="AA992" i="1"/>
  <c r="T992" i="1"/>
  <c r="C992" i="1"/>
  <c r="G939" i="1" l="1"/>
  <c r="L939" i="1"/>
  <c r="D940" i="1"/>
  <c r="F940" i="1" s="1"/>
  <c r="M941" i="1"/>
  <c r="J941" i="1"/>
  <c r="K941" i="1" s="1"/>
  <c r="E941" i="1" s="1"/>
  <c r="I942" i="1"/>
  <c r="AA993" i="1"/>
  <c r="T993" i="1"/>
  <c r="C993" i="1"/>
  <c r="AB993" i="1"/>
  <c r="U940" i="1"/>
  <c r="W940" i="1" s="1"/>
  <c r="A994" i="1"/>
  <c r="Q994" i="1" s="1"/>
  <c r="R994" i="1" s="1"/>
  <c r="S994" i="1" s="1"/>
  <c r="Z994" i="1" s="1"/>
  <c r="H993" i="1"/>
  <c r="L940" i="1" l="1"/>
  <c r="G940" i="1"/>
  <c r="D941" i="1"/>
  <c r="F941" i="1" s="1"/>
  <c r="AB994" i="1"/>
  <c r="AA994" i="1"/>
  <c r="T994" i="1"/>
  <c r="C994" i="1"/>
  <c r="J942" i="1"/>
  <c r="K942" i="1" s="1"/>
  <c r="E942" i="1" s="1"/>
  <c r="M942" i="1"/>
  <c r="I943" i="1"/>
  <c r="U941" i="1"/>
  <c r="W941" i="1" s="1"/>
  <c r="A995" i="1"/>
  <c r="Q995" i="1" s="1"/>
  <c r="R995" i="1" s="1"/>
  <c r="S995" i="1" s="1"/>
  <c r="Z995" i="1" s="1"/>
  <c r="H994" i="1"/>
  <c r="L941" i="1" l="1"/>
  <c r="D942" i="1"/>
  <c r="F942" i="1" s="1"/>
  <c r="G941" i="1"/>
  <c r="U942" i="1"/>
  <c r="W942" i="1" s="1"/>
  <c r="A996" i="1"/>
  <c r="Q996" i="1" s="1"/>
  <c r="R996" i="1" s="1"/>
  <c r="S996" i="1" s="1"/>
  <c r="Z996" i="1" s="1"/>
  <c r="H995" i="1"/>
  <c r="AA995" i="1"/>
  <c r="T995" i="1"/>
  <c r="C995" i="1"/>
  <c r="AB995" i="1"/>
  <c r="M943" i="1"/>
  <c r="J943" i="1"/>
  <c r="K943" i="1" s="1"/>
  <c r="E943" i="1" s="1"/>
  <c r="I944" i="1"/>
  <c r="L942" i="1" l="1"/>
  <c r="G942" i="1"/>
  <c r="D943" i="1"/>
  <c r="F943" i="1" s="1"/>
  <c r="AB996" i="1"/>
  <c r="AA996" i="1"/>
  <c r="T996" i="1"/>
  <c r="C996" i="1"/>
  <c r="A997" i="1"/>
  <c r="Q997" i="1" s="1"/>
  <c r="R997" i="1" s="1"/>
  <c r="S997" i="1" s="1"/>
  <c r="Z997" i="1" s="1"/>
  <c r="H996" i="1"/>
  <c r="U943" i="1"/>
  <c r="W943" i="1" s="1"/>
  <c r="J944" i="1"/>
  <c r="K944" i="1" s="1"/>
  <c r="E944" i="1" s="1"/>
  <c r="M944" i="1"/>
  <c r="I945" i="1"/>
  <c r="L943" i="1" l="1"/>
  <c r="D944" i="1"/>
  <c r="F944" i="1" s="1"/>
  <c r="G943" i="1"/>
  <c r="A998" i="1"/>
  <c r="Q998" i="1" s="1"/>
  <c r="R998" i="1" s="1"/>
  <c r="S998" i="1" s="1"/>
  <c r="Z998" i="1" s="1"/>
  <c r="H997" i="1"/>
  <c r="AA997" i="1"/>
  <c r="T997" i="1"/>
  <c r="C997" i="1"/>
  <c r="AB997" i="1"/>
  <c r="U944" i="1"/>
  <c r="W944" i="1" s="1"/>
  <c r="M945" i="1"/>
  <c r="J945" i="1"/>
  <c r="K945" i="1" s="1"/>
  <c r="E945" i="1" s="1"/>
  <c r="I946" i="1"/>
  <c r="L944" i="1" l="1"/>
  <c r="G944" i="1"/>
  <c r="D945" i="1"/>
  <c r="F945" i="1" s="1"/>
  <c r="J946" i="1"/>
  <c r="K946" i="1" s="1"/>
  <c r="E946" i="1" s="1"/>
  <c r="M946" i="1"/>
  <c r="I947" i="1"/>
  <c r="A999" i="1"/>
  <c r="Q999" i="1" s="1"/>
  <c r="R999" i="1" s="1"/>
  <c r="S999" i="1" s="1"/>
  <c r="Z999" i="1" s="1"/>
  <c r="H998" i="1"/>
  <c r="U945" i="1"/>
  <c r="W945" i="1" s="1"/>
  <c r="AB998" i="1"/>
  <c r="AA998" i="1"/>
  <c r="T998" i="1"/>
  <c r="C998" i="1"/>
  <c r="L945" i="1" l="1"/>
  <c r="G945" i="1"/>
  <c r="D946" i="1"/>
  <c r="F946" i="1" s="1"/>
  <c r="AA999" i="1"/>
  <c r="T999" i="1"/>
  <c r="C999" i="1"/>
  <c r="AB999" i="1"/>
  <c r="A1000" i="1"/>
  <c r="Q1000" i="1" s="1"/>
  <c r="R1000" i="1" s="1"/>
  <c r="S1000" i="1" s="1"/>
  <c r="Z1000" i="1" s="1"/>
  <c r="H999" i="1"/>
  <c r="M947" i="1"/>
  <c r="J947" i="1"/>
  <c r="K947" i="1" s="1"/>
  <c r="E947" i="1" s="1"/>
  <c r="I948" i="1"/>
  <c r="U946" i="1"/>
  <c r="W946" i="1" s="1"/>
  <c r="L946" i="1" l="1"/>
  <c r="G946" i="1"/>
  <c r="D947" i="1"/>
  <c r="F947" i="1" s="1"/>
  <c r="J948" i="1"/>
  <c r="K948" i="1" s="1"/>
  <c r="E948" i="1" s="1"/>
  <c r="M948" i="1"/>
  <c r="I949" i="1"/>
  <c r="AB1000" i="1"/>
  <c r="AA1000" i="1"/>
  <c r="T1000" i="1"/>
  <c r="C1000" i="1"/>
  <c r="U947" i="1"/>
  <c r="W947" i="1" s="1"/>
  <c r="A1001" i="1"/>
  <c r="Q1001" i="1" s="1"/>
  <c r="R1001" i="1" s="1"/>
  <c r="S1001" i="1" s="1"/>
  <c r="Z1001" i="1" s="1"/>
  <c r="H1000" i="1"/>
  <c r="L947" i="1" l="1"/>
  <c r="G947" i="1"/>
  <c r="D948" i="1"/>
  <c r="F948" i="1" s="1"/>
  <c r="AA1001" i="1"/>
  <c r="T1001" i="1"/>
  <c r="C1001" i="1"/>
  <c r="AB1001" i="1"/>
  <c r="A1002" i="1"/>
  <c r="Q1002" i="1" s="1"/>
  <c r="R1002" i="1" s="1"/>
  <c r="S1002" i="1" s="1"/>
  <c r="Z1002" i="1" s="1"/>
  <c r="H1001" i="1"/>
  <c r="U948" i="1"/>
  <c r="W948" i="1" s="1"/>
  <c r="M949" i="1"/>
  <c r="J949" i="1"/>
  <c r="K949" i="1" s="1"/>
  <c r="E949" i="1" s="1"/>
  <c r="I950" i="1"/>
  <c r="L948" i="1" l="1"/>
  <c r="G948" i="1"/>
  <c r="D949" i="1"/>
  <c r="F949" i="1" s="1"/>
  <c r="J950" i="1"/>
  <c r="K950" i="1" s="1"/>
  <c r="E950" i="1" s="1"/>
  <c r="M950" i="1"/>
  <c r="I951" i="1"/>
  <c r="AB1002" i="1"/>
  <c r="AA1002" i="1"/>
  <c r="T1002" i="1"/>
  <c r="C1002" i="1"/>
  <c r="U949" i="1"/>
  <c r="W949" i="1" s="1"/>
  <c r="A1003" i="1"/>
  <c r="Q1003" i="1" s="1"/>
  <c r="R1003" i="1" s="1"/>
  <c r="S1003" i="1" s="1"/>
  <c r="Z1003" i="1" s="1"/>
  <c r="H1002" i="1"/>
  <c r="L949" i="1" l="1"/>
  <c r="G949" i="1"/>
  <c r="D950" i="1"/>
  <c r="F950" i="1" s="1"/>
  <c r="H1003" i="1"/>
  <c r="A1004" i="1"/>
  <c r="Q1004" i="1" s="1"/>
  <c r="R1004" i="1" s="1"/>
  <c r="S1004" i="1" s="1"/>
  <c r="Z1004" i="1" s="1"/>
  <c r="M951" i="1"/>
  <c r="J951" i="1"/>
  <c r="K951" i="1" s="1"/>
  <c r="E951" i="1" s="1"/>
  <c r="I952" i="1"/>
  <c r="AA1003" i="1"/>
  <c r="T1003" i="1"/>
  <c r="C1003" i="1"/>
  <c r="AB1003" i="1"/>
  <c r="U950" i="1"/>
  <c r="W950" i="1" s="1"/>
  <c r="L950" i="1" l="1"/>
  <c r="G950" i="1"/>
  <c r="D951" i="1"/>
  <c r="F951" i="1" s="1"/>
  <c r="A1005" i="1"/>
  <c r="Q1005" i="1" s="1"/>
  <c r="R1005" i="1" s="1"/>
  <c r="S1005" i="1" s="1"/>
  <c r="Z1005" i="1" s="1"/>
  <c r="H1004" i="1"/>
  <c r="J952" i="1"/>
  <c r="K952" i="1" s="1"/>
  <c r="E952" i="1" s="1"/>
  <c r="M952" i="1"/>
  <c r="I953" i="1"/>
  <c r="U951" i="1"/>
  <c r="W951" i="1" s="1"/>
  <c r="T1004" i="1"/>
  <c r="C1004" i="1"/>
  <c r="AB1004" i="1"/>
  <c r="AA1004" i="1"/>
  <c r="G951" i="1" l="1"/>
  <c r="L951" i="1"/>
  <c r="D952" i="1"/>
  <c r="F952" i="1" s="1"/>
  <c r="M953" i="1"/>
  <c r="J953" i="1"/>
  <c r="K953" i="1" s="1"/>
  <c r="E953" i="1" s="1"/>
  <c r="I954" i="1"/>
  <c r="H1005" i="1"/>
  <c r="A1006" i="1"/>
  <c r="Q1006" i="1" s="1"/>
  <c r="R1006" i="1" s="1"/>
  <c r="S1006" i="1" s="1"/>
  <c r="Z1006" i="1" s="1"/>
  <c r="AB1005" i="1"/>
  <c r="AA1005" i="1"/>
  <c r="T1005" i="1"/>
  <c r="C1005" i="1"/>
  <c r="U952" i="1"/>
  <c r="W952" i="1" s="1"/>
  <c r="G952" i="1" l="1"/>
  <c r="L952" i="1"/>
  <c r="D953" i="1"/>
  <c r="F953" i="1" s="1"/>
  <c r="U953" i="1"/>
  <c r="W953" i="1" s="1"/>
  <c r="AA1006" i="1"/>
  <c r="T1006" i="1"/>
  <c r="C1006" i="1"/>
  <c r="AB1006" i="1"/>
  <c r="A1007" i="1"/>
  <c r="Q1007" i="1" s="1"/>
  <c r="R1007" i="1" s="1"/>
  <c r="S1007" i="1" s="1"/>
  <c r="Z1007" i="1" s="1"/>
  <c r="H1006" i="1"/>
  <c r="J954" i="1"/>
  <c r="K954" i="1" s="1"/>
  <c r="E954" i="1" s="1"/>
  <c r="I955" i="1"/>
  <c r="L953" i="1" l="1"/>
  <c r="M954" i="1" s="1"/>
  <c r="M955" i="1" s="1"/>
  <c r="G953" i="1"/>
  <c r="D954" i="1"/>
  <c r="F954" i="1" s="1"/>
  <c r="AB1007" i="1"/>
  <c r="AA1007" i="1"/>
  <c r="T1007" i="1"/>
  <c r="C1007" i="1"/>
  <c r="J955" i="1"/>
  <c r="K955" i="1" s="1"/>
  <c r="E955" i="1" s="1"/>
  <c r="I956" i="1"/>
  <c r="U954" i="1"/>
  <c r="W954" i="1" s="1"/>
  <c r="A1008" i="1"/>
  <c r="Q1008" i="1" s="1"/>
  <c r="R1008" i="1" s="1"/>
  <c r="S1008" i="1" s="1"/>
  <c r="Z1008" i="1" s="1"/>
  <c r="H1007" i="1"/>
  <c r="L954" i="1" l="1"/>
  <c r="D955" i="1"/>
  <c r="F955" i="1" s="1"/>
  <c r="G954" i="1"/>
  <c r="AA1008" i="1"/>
  <c r="T1008" i="1"/>
  <c r="C1008" i="1"/>
  <c r="AB1008" i="1"/>
  <c r="H1008" i="1"/>
  <c r="A1009" i="1"/>
  <c r="Q1009" i="1" s="1"/>
  <c r="R1009" i="1" s="1"/>
  <c r="S1009" i="1" s="1"/>
  <c r="Z1009" i="1" s="1"/>
  <c r="J956" i="1"/>
  <c r="K956" i="1" s="1"/>
  <c r="E956" i="1" s="1"/>
  <c r="M956" i="1"/>
  <c r="I957" i="1"/>
  <c r="U955" i="1"/>
  <c r="W955" i="1" s="1"/>
  <c r="L955" i="1" l="1"/>
  <c r="G955" i="1"/>
  <c r="D956" i="1"/>
  <c r="F956" i="1" s="1"/>
  <c r="T1009" i="1"/>
  <c r="C1009" i="1"/>
  <c r="AB1009" i="1"/>
  <c r="AA1009" i="1"/>
  <c r="U956" i="1"/>
  <c r="W956" i="1" s="1"/>
  <c r="H1009" i="1"/>
  <c r="A1010" i="1"/>
  <c r="Q1010" i="1" s="1"/>
  <c r="R1010" i="1" s="1"/>
  <c r="S1010" i="1" s="1"/>
  <c r="Z1010" i="1" s="1"/>
  <c r="M957" i="1"/>
  <c r="J957" i="1"/>
  <c r="K957" i="1" s="1"/>
  <c r="E957" i="1" s="1"/>
  <c r="I958" i="1"/>
  <c r="G956" i="1" l="1"/>
  <c r="L956" i="1"/>
  <c r="D957" i="1"/>
  <c r="F957" i="1" s="1"/>
  <c r="J958" i="1"/>
  <c r="K958" i="1" s="1"/>
  <c r="E958" i="1" s="1"/>
  <c r="M958" i="1"/>
  <c r="I959" i="1"/>
  <c r="A1011" i="1"/>
  <c r="Q1011" i="1" s="1"/>
  <c r="R1011" i="1" s="1"/>
  <c r="S1011" i="1" s="1"/>
  <c r="Z1011" i="1" s="1"/>
  <c r="H1010" i="1"/>
  <c r="AB1010" i="1"/>
  <c r="AA1010" i="1"/>
  <c r="T1010" i="1"/>
  <c r="C1010" i="1"/>
  <c r="U957" i="1"/>
  <c r="W957" i="1" s="1"/>
  <c r="G957" i="1" l="1"/>
  <c r="L957" i="1"/>
  <c r="D958" i="1"/>
  <c r="F958" i="1" s="1"/>
  <c r="M959" i="1"/>
  <c r="J959" i="1"/>
  <c r="K959" i="1" s="1"/>
  <c r="E959" i="1" s="1"/>
  <c r="I960" i="1"/>
  <c r="A1012" i="1"/>
  <c r="Q1012" i="1" s="1"/>
  <c r="R1012" i="1" s="1"/>
  <c r="S1012" i="1" s="1"/>
  <c r="Z1012" i="1" s="1"/>
  <c r="H1011" i="1"/>
  <c r="U958" i="1"/>
  <c r="W958" i="1" s="1"/>
  <c r="AA1011" i="1"/>
  <c r="T1011" i="1"/>
  <c r="C1011" i="1"/>
  <c r="AB1011" i="1"/>
  <c r="G958" i="1" l="1"/>
  <c r="L958" i="1"/>
  <c r="D959" i="1"/>
  <c r="F959" i="1" s="1"/>
  <c r="A1013" i="1"/>
  <c r="Q1013" i="1" s="1"/>
  <c r="R1013" i="1" s="1"/>
  <c r="S1013" i="1" s="1"/>
  <c r="Z1013" i="1" s="1"/>
  <c r="H1012" i="1"/>
  <c r="J960" i="1"/>
  <c r="K960" i="1" s="1"/>
  <c r="E960" i="1" s="1"/>
  <c r="M960" i="1"/>
  <c r="I961" i="1"/>
  <c r="U959" i="1"/>
  <c r="W959" i="1" s="1"/>
  <c r="AB1012" i="1"/>
  <c r="AA1012" i="1"/>
  <c r="T1012" i="1"/>
  <c r="C1012" i="1"/>
  <c r="L959" i="1" l="1"/>
  <c r="D960" i="1"/>
  <c r="F960" i="1" s="1"/>
  <c r="G959" i="1"/>
  <c r="M961" i="1"/>
  <c r="J961" i="1"/>
  <c r="K961" i="1" s="1"/>
  <c r="E961" i="1" s="1"/>
  <c r="I962" i="1"/>
  <c r="AA1013" i="1"/>
  <c r="T1013" i="1"/>
  <c r="C1013" i="1"/>
  <c r="AB1013" i="1"/>
  <c r="U960" i="1"/>
  <c r="W960" i="1" s="1"/>
  <c r="A1014" i="1"/>
  <c r="Q1014" i="1" s="1"/>
  <c r="R1014" i="1" s="1"/>
  <c r="S1014" i="1" s="1"/>
  <c r="Z1014" i="1" s="1"/>
  <c r="H1013" i="1"/>
  <c r="L960" i="1" l="1"/>
  <c r="G960" i="1"/>
  <c r="D961" i="1"/>
  <c r="F961" i="1" s="1"/>
  <c r="U961" i="1"/>
  <c r="W961" i="1" s="1"/>
  <c r="AB1014" i="1"/>
  <c r="AA1014" i="1"/>
  <c r="T1014" i="1"/>
  <c r="C1014" i="1"/>
  <c r="A1015" i="1"/>
  <c r="Q1015" i="1" s="1"/>
  <c r="R1015" i="1" s="1"/>
  <c r="S1015" i="1" s="1"/>
  <c r="Z1015" i="1" s="1"/>
  <c r="H1014" i="1"/>
  <c r="J962" i="1"/>
  <c r="K962" i="1" s="1"/>
  <c r="E962" i="1" s="1"/>
  <c r="M962" i="1"/>
  <c r="I963" i="1"/>
  <c r="L961" i="1" l="1"/>
  <c r="G961" i="1"/>
  <c r="D962" i="1"/>
  <c r="F962" i="1" s="1"/>
  <c r="A1016" i="1"/>
  <c r="Q1016" i="1" s="1"/>
  <c r="R1016" i="1" s="1"/>
  <c r="S1016" i="1" s="1"/>
  <c r="Z1016" i="1" s="1"/>
  <c r="H1015" i="1"/>
  <c r="M963" i="1"/>
  <c r="J963" i="1"/>
  <c r="K963" i="1" s="1"/>
  <c r="E963" i="1" s="1"/>
  <c r="I964" i="1"/>
  <c r="AA1015" i="1"/>
  <c r="T1015" i="1"/>
  <c r="C1015" i="1"/>
  <c r="AB1015" i="1"/>
  <c r="U962" i="1"/>
  <c r="W962" i="1" s="1"/>
  <c r="L962" i="1" l="1"/>
  <c r="D963" i="1"/>
  <c r="F963" i="1" s="1"/>
  <c r="G962" i="1"/>
  <c r="U963" i="1"/>
  <c r="W963" i="1" s="1"/>
  <c r="A1017" i="1"/>
  <c r="Q1017" i="1" s="1"/>
  <c r="R1017" i="1" s="1"/>
  <c r="S1017" i="1" s="1"/>
  <c r="Z1017" i="1" s="1"/>
  <c r="H1016" i="1"/>
  <c r="J964" i="1"/>
  <c r="K964" i="1" s="1"/>
  <c r="E964" i="1" s="1"/>
  <c r="M964" i="1"/>
  <c r="I965" i="1"/>
  <c r="AB1016" i="1"/>
  <c r="AA1016" i="1"/>
  <c r="T1016" i="1"/>
  <c r="C1016" i="1"/>
  <c r="G963" i="1" l="1"/>
  <c r="L963" i="1"/>
  <c r="D964" i="1"/>
  <c r="F964" i="1" s="1"/>
  <c r="U964" i="1"/>
  <c r="W964" i="1" s="1"/>
  <c r="AA1017" i="1"/>
  <c r="T1017" i="1"/>
  <c r="C1017" i="1"/>
  <c r="AB1017" i="1"/>
  <c r="J965" i="1"/>
  <c r="K965" i="1" s="1"/>
  <c r="E965" i="1" s="1"/>
  <c r="M965" i="1"/>
  <c r="I966" i="1"/>
  <c r="A1018" i="1"/>
  <c r="Q1018" i="1" s="1"/>
  <c r="R1018" i="1" s="1"/>
  <c r="S1018" i="1" s="1"/>
  <c r="Z1018" i="1" s="1"/>
  <c r="H1017" i="1"/>
  <c r="L964" i="1" l="1"/>
  <c r="G964" i="1"/>
  <c r="D965" i="1"/>
  <c r="F965" i="1" s="1"/>
  <c r="AB1018" i="1"/>
  <c r="AA1018" i="1"/>
  <c r="T1018" i="1"/>
  <c r="C1018" i="1"/>
  <c r="M966" i="1"/>
  <c r="J966" i="1"/>
  <c r="K966" i="1" s="1"/>
  <c r="E966" i="1" s="1"/>
  <c r="I967" i="1"/>
  <c r="A1019" i="1"/>
  <c r="Q1019" i="1" s="1"/>
  <c r="R1019" i="1" s="1"/>
  <c r="S1019" i="1" s="1"/>
  <c r="Z1019" i="1" s="1"/>
  <c r="H1018" i="1"/>
  <c r="U965" i="1"/>
  <c r="W965" i="1" s="1"/>
  <c r="L965" i="1" l="1"/>
  <c r="G965" i="1"/>
  <c r="D966" i="1"/>
  <c r="F966" i="1" s="1"/>
  <c r="AA1019" i="1"/>
  <c r="T1019" i="1"/>
  <c r="C1019" i="1"/>
  <c r="AB1019" i="1"/>
  <c r="A1020" i="1"/>
  <c r="Q1020" i="1" s="1"/>
  <c r="R1020" i="1" s="1"/>
  <c r="S1020" i="1" s="1"/>
  <c r="Z1020" i="1" s="1"/>
  <c r="H1019" i="1"/>
  <c r="J967" i="1"/>
  <c r="K967" i="1" s="1"/>
  <c r="E967" i="1" s="1"/>
  <c r="M967" i="1"/>
  <c r="I968" i="1"/>
  <c r="U966" i="1"/>
  <c r="W966" i="1" s="1"/>
  <c r="G966" i="1" l="1"/>
  <c r="L966" i="1"/>
  <c r="D967" i="1"/>
  <c r="F967" i="1" s="1"/>
  <c r="U967" i="1"/>
  <c r="W967" i="1" s="1"/>
  <c r="M968" i="1"/>
  <c r="J968" i="1"/>
  <c r="K968" i="1" s="1"/>
  <c r="E968" i="1" s="1"/>
  <c r="I969" i="1"/>
  <c r="AB1020" i="1"/>
  <c r="AA1020" i="1"/>
  <c r="T1020" i="1"/>
  <c r="C1020" i="1"/>
  <c r="A1021" i="1"/>
  <c r="Q1021" i="1" s="1"/>
  <c r="R1021" i="1" s="1"/>
  <c r="S1021" i="1" s="1"/>
  <c r="Z1021" i="1" s="1"/>
  <c r="H1020" i="1"/>
  <c r="L967" i="1" l="1"/>
  <c r="G967" i="1"/>
  <c r="D968" i="1"/>
  <c r="F968" i="1" s="1"/>
  <c r="AA1021" i="1"/>
  <c r="T1021" i="1"/>
  <c r="C1021" i="1"/>
  <c r="AB1021" i="1"/>
  <c r="A1022" i="1"/>
  <c r="Q1022" i="1" s="1"/>
  <c r="R1022" i="1" s="1"/>
  <c r="S1022" i="1" s="1"/>
  <c r="Z1022" i="1" s="1"/>
  <c r="H1021" i="1"/>
  <c r="J969" i="1"/>
  <c r="K969" i="1" s="1"/>
  <c r="E969" i="1" s="1"/>
  <c r="M969" i="1"/>
  <c r="I970" i="1"/>
  <c r="U968" i="1"/>
  <c r="W968" i="1" s="1"/>
  <c r="L968" i="1" l="1"/>
  <c r="G968" i="1"/>
  <c r="D969" i="1"/>
  <c r="F969" i="1" s="1"/>
  <c r="AB1022" i="1"/>
  <c r="AA1022" i="1"/>
  <c r="T1022" i="1"/>
  <c r="C1022" i="1"/>
  <c r="J970" i="1"/>
  <c r="K970" i="1" s="1"/>
  <c r="E970" i="1" s="1"/>
  <c r="M970" i="1"/>
  <c r="I971" i="1"/>
  <c r="U969" i="1"/>
  <c r="W969" i="1" s="1"/>
  <c r="A1023" i="1"/>
  <c r="Q1023" i="1" s="1"/>
  <c r="R1023" i="1" s="1"/>
  <c r="S1023" i="1" s="1"/>
  <c r="Z1023" i="1" s="1"/>
  <c r="H1022" i="1"/>
  <c r="L969" i="1" l="1"/>
  <c r="G969" i="1"/>
  <c r="D970" i="1"/>
  <c r="F970" i="1" s="1"/>
  <c r="AA1023" i="1"/>
  <c r="T1023" i="1"/>
  <c r="C1023" i="1"/>
  <c r="AB1023" i="1"/>
  <c r="M971" i="1"/>
  <c r="J971" i="1"/>
  <c r="K971" i="1" s="1"/>
  <c r="E971" i="1" s="1"/>
  <c r="I972" i="1"/>
  <c r="A1024" i="1"/>
  <c r="Q1024" i="1" s="1"/>
  <c r="R1024" i="1" s="1"/>
  <c r="S1024" i="1" s="1"/>
  <c r="Z1024" i="1" s="1"/>
  <c r="H1023" i="1"/>
  <c r="U970" i="1"/>
  <c r="W970" i="1" s="1"/>
  <c r="G970" i="1" l="1"/>
  <c r="L970" i="1"/>
  <c r="D971" i="1"/>
  <c r="F971" i="1" s="1"/>
  <c r="AB1024" i="1"/>
  <c r="AA1024" i="1"/>
  <c r="T1024" i="1"/>
  <c r="C1024" i="1"/>
  <c r="A1025" i="1"/>
  <c r="Q1025" i="1" s="1"/>
  <c r="R1025" i="1" s="1"/>
  <c r="S1025" i="1" s="1"/>
  <c r="Z1025" i="1" s="1"/>
  <c r="H1024" i="1"/>
  <c r="J972" i="1"/>
  <c r="K972" i="1" s="1"/>
  <c r="E972" i="1" s="1"/>
  <c r="M972" i="1"/>
  <c r="I973" i="1"/>
  <c r="U971" i="1"/>
  <c r="W971" i="1" s="1"/>
  <c r="L971" i="1" l="1"/>
  <c r="D972" i="1"/>
  <c r="F972" i="1" s="1"/>
  <c r="G971" i="1"/>
  <c r="U972" i="1"/>
  <c r="W972" i="1" s="1"/>
  <c r="A1026" i="1"/>
  <c r="Q1026" i="1" s="1"/>
  <c r="R1026" i="1" s="1"/>
  <c r="S1026" i="1" s="1"/>
  <c r="Z1026" i="1" s="1"/>
  <c r="H1025" i="1"/>
  <c r="M973" i="1"/>
  <c r="J973" i="1"/>
  <c r="K973" i="1" s="1"/>
  <c r="E973" i="1" s="1"/>
  <c r="I974" i="1"/>
  <c r="AA1025" i="1"/>
  <c r="T1025" i="1"/>
  <c r="C1025" i="1"/>
  <c r="AB1025" i="1"/>
  <c r="L972" i="1" l="1"/>
  <c r="G972" i="1"/>
  <c r="D973" i="1"/>
  <c r="F973" i="1" s="1"/>
  <c r="U973" i="1"/>
  <c r="W973" i="1" s="1"/>
  <c r="AB1026" i="1"/>
  <c r="AA1026" i="1"/>
  <c r="T1026" i="1"/>
  <c r="C1026" i="1"/>
  <c r="J974" i="1"/>
  <c r="K974" i="1" s="1"/>
  <c r="E974" i="1" s="1"/>
  <c r="M974" i="1"/>
  <c r="I975" i="1"/>
  <c r="A1027" i="1"/>
  <c r="Q1027" i="1" s="1"/>
  <c r="R1027" i="1" s="1"/>
  <c r="S1027" i="1" s="1"/>
  <c r="Z1027" i="1" s="1"/>
  <c r="H1026" i="1"/>
  <c r="L973" i="1" l="1"/>
  <c r="G973" i="1"/>
  <c r="D974" i="1"/>
  <c r="F974" i="1" s="1"/>
  <c r="M975" i="1"/>
  <c r="J975" i="1"/>
  <c r="K975" i="1" s="1"/>
  <c r="E975" i="1" s="1"/>
  <c r="I976" i="1"/>
  <c r="A1028" i="1"/>
  <c r="Q1028" i="1" s="1"/>
  <c r="R1028" i="1" s="1"/>
  <c r="S1028" i="1" s="1"/>
  <c r="Z1028" i="1" s="1"/>
  <c r="H1027" i="1"/>
  <c r="U974" i="1"/>
  <c r="W974" i="1" s="1"/>
  <c r="AA1027" i="1"/>
  <c r="T1027" i="1"/>
  <c r="C1027" i="1"/>
  <c r="AB1027" i="1"/>
  <c r="L974" i="1" l="1"/>
  <c r="G974" i="1"/>
  <c r="D975" i="1"/>
  <c r="F975" i="1" s="1"/>
  <c r="AB1028" i="1"/>
  <c r="AA1028" i="1"/>
  <c r="T1028" i="1"/>
  <c r="C1028" i="1"/>
  <c r="J976" i="1"/>
  <c r="K976" i="1" s="1"/>
  <c r="E976" i="1" s="1"/>
  <c r="M976" i="1"/>
  <c r="I977" i="1"/>
  <c r="U975" i="1"/>
  <c r="W975" i="1" s="1"/>
  <c r="A1029" i="1"/>
  <c r="Q1029" i="1" s="1"/>
  <c r="R1029" i="1" s="1"/>
  <c r="S1029" i="1" s="1"/>
  <c r="Z1029" i="1" s="1"/>
  <c r="H1028" i="1"/>
  <c r="L975" i="1" l="1"/>
  <c r="D976" i="1"/>
  <c r="F976" i="1" s="1"/>
  <c r="G975" i="1"/>
  <c r="AA1029" i="1"/>
  <c r="T1029" i="1"/>
  <c r="C1029" i="1"/>
  <c r="AB1029" i="1"/>
  <c r="M977" i="1"/>
  <c r="J977" i="1"/>
  <c r="K977" i="1" s="1"/>
  <c r="E977" i="1" s="1"/>
  <c r="I978" i="1"/>
  <c r="A1030" i="1"/>
  <c r="Q1030" i="1" s="1"/>
  <c r="R1030" i="1" s="1"/>
  <c r="S1030" i="1" s="1"/>
  <c r="Z1030" i="1" s="1"/>
  <c r="H1029" i="1"/>
  <c r="U976" i="1"/>
  <c r="W976" i="1" s="1"/>
  <c r="L976" i="1" l="1"/>
  <c r="G976" i="1"/>
  <c r="D977" i="1"/>
  <c r="F977" i="1" s="1"/>
  <c r="U977" i="1"/>
  <c r="W977" i="1" s="1"/>
  <c r="AB1030" i="1"/>
  <c r="AA1030" i="1"/>
  <c r="T1030" i="1"/>
  <c r="C1030" i="1"/>
  <c r="A1031" i="1"/>
  <c r="Q1031" i="1" s="1"/>
  <c r="R1031" i="1" s="1"/>
  <c r="S1031" i="1" s="1"/>
  <c r="Z1031" i="1" s="1"/>
  <c r="H1030" i="1"/>
  <c r="J978" i="1"/>
  <c r="K978" i="1" s="1"/>
  <c r="E978" i="1" s="1"/>
  <c r="M978" i="1"/>
  <c r="I979" i="1"/>
  <c r="G977" i="1" l="1"/>
  <c r="L977" i="1"/>
  <c r="D978" i="1"/>
  <c r="F978" i="1" s="1"/>
  <c r="M979" i="1"/>
  <c r="J979" i="1"/>
  <c r="K979" i="1" s="1"/>
  <c r="E979" i="1" s="1"/>
  <c r="I980" i="1"/>
  <c r="AA1031" i="1"/>
  <c r="T1031" i="1"/>
  <c r="C1031" i="1"/>
  <c r="AB1031" i="1"/>
  <c r="U978" i="1"/>
  <c r="W978" i="1" s="1"/>
  <c r="A1032" i="1"/>
  <c r="Q1032" i="1" s="1"/>
  <c r="R1032" i="1" s="1"/>
  <c r="S1032" i="1" s="1"/>
  <c r="Z1032" i="1" s="1"/>
  <c r="H1031" i="1"/>
  <c r="L978" i="1" l="1"/>
  <c r="G978" i="1"/>
  <c r="D979" i="1"/>
  <c r="F979" i="1" s="1"/>
  <c r="J980" i="1"/>
  <c r="K980" i="1" s="1"/>
  <c r="E980" i="1" s="1"/>
  <c r="M980" i="1"/>
  <c r="I981" i="1"/>
  <c r="U979" i="1"/>
  <c r="W979" i="1" s="1"/>
  <c r="A1033" i="1"/>
  <c r="Q1033" i="1" s="1"/>
  <c r="R1033" i="1" s="1"/>
  <c r="S1033" i="1" s="1"/>
  <c r="Z1033" i="1" s="1"/>
  <c r="H1032" i="1"/>
  <c r="AB1032" i="1"/>
  <c r="AA1032" i="1"/>
  <c r="T1032" i="1"/>
  <c r="C1032" i="1"/>
  <c r="D980" i="1" l="1"/>
  <c r="F980" i="1" s="1"/>
  <c r="G979" i="1"/>
  <c r="L979" i="1"/>
  <c r="AA1033" i="1"/>
  <c r="T1033" i="1"/>
  <c r="C1033" i="1"/>
  <c r="AB1033" i="1"/>
  <c r="U980" i="1"/>
  <c r="W980" i="1" s="1"/>
  <c r="A1034" i="1"/>
  <c r="Q1034" i="1" s="1"/>
  <c r="R1034" i="1" s="1"/>
  <c r="S1034" i="1" s="1"/>
  <c r="Z1034" i="1" s="1"/>
  <c r="H1033" i="1"/>
  <c r="M981" i="1"/>
  <c r="J981" i="1"/>
  <c r="K981" i="1" s="1"/>
  <c r="E981" i="1" s="1"/>
  <c r="I982" i="1"/>
  <c r="L980" i="1" l="1"/>
  <c r="G980" i="1"/>
  <c r="D981" i="1"/>
  <c r="F981" i="1" s="1"/>
  <c r="J982" i="1"/>
  <c r="K982" i="1" s="1"/>
  <c r="E982" i="1" s="1"/>
  <c r="M982" i="1"/>
  <c r="I983" i="1"/>
  <c r="A1035" i="1"/>
  <c r="Q1035" i="1" s="1"/>
  <c r="R1035" i="1" s="1"/>
  <c r="S1035" i="1" s="1"/>
  <c r="Z1035" i="1" s="1"/>
  <c r="H1034" i="1"/>
  <c r="U981" i="1"/>
  <c r="W981" i="1" s="1"/>
  <c r="AB1034" i="1"/>
  <c r="AA1034" i="1"/>
  <c r="T1034" i="1"/>
  <c r="C1034" i="1"/>
  <c r="G981" i="1" l="1"/>
  <c r="L981" i="1"/>
  <c r="D982" i="1"/>
  <c r="F982" i="1" s="1"/>
  <c r="M983" i="1"/>
  <c r="J983" i="1"/>
  <c r="K983" i="1" s="1"/>
  <c r="E983" i="1" s="1"/>
  <c r="I984" i="1"/>
  <c r="A1036" i="1"/>
  <c r="Q1036" i="1" s="1"/>
  <c r="R1036" i="1" s="1"/>
  <c r="S1036" i="1" s="1"/>
  <c r="Z1036" i="1" s="1"/>
  <c r="H1035" i="1"/>
  <c r="U982" i="1"/>
  <c r="W982" i="1" s="1"/>
  <c r="AA1035" i="1"/>
  <c r="T1035" i="1"/>
  <c r="C1035" i="1"/>
  <c r="AB1035" i="1"/>
  <c r="L982" i="1" l="1"/>
  <c r="G982" i="1"/>
  <c r="D983" i="1"/>
  <c r="F983" i="1" s="1"/>
  <c r="AB1036" i="1"/>
  <c r="AA1036" i="1"/>
  <c r="T1036" i="1"/>
  <c r="C1036" i="1"/>
  <c r="A1037" i="1"/>
  <c r="Q1037" i="1" s="1"/>
  <c r="R1037" i="1" s="1"/>
  <c r="S1037" i="1" s="1"/>
  <c r="Z1037" i="1" s="1"/>
  <c r="H1036" i="1"/>
  <c r="J984" i="1"/>
  <c r="K984" i="1" s="1"/>
  <c r="E984" i="1" s="1"/>
  <c r="M984" i="1"/>
  <c r="I985" i="1"/>
  <c r="U983" i="1"/>
  <c r="W983" i="1" s="1"/>
  <c r="L983" i="1" l="1"/>
  <c r="D984" i="1"/>
  <c r="F984" i="1" s="1"/>
  <c r="G983" i="1"/>
  <c r="A1038" i="1"/>
  <c r="Q1038" i="1" s="1"/>
  <c r="R1038" i="1" s="1"/>
  <c r="S1038" i="1" s="1"/>
  <c r="Z1038" i="1" s="1"/>
  <c r="H1037" i="1"/>
  <c r="U984" i="1"/>
  <c r="W984" i="1" s="1"/>
  <c r="J985" i="1"/>
  <c r="K985" i="1" s="1"/>
  <c r="E985" i="1" s="1"/>
  <c r="I986" i="1"/>
  <c r="AA1037" i="1"/>
  <c r="T1037" i="1"/>
  <c r="C1037" i="1"/>
  <c r="AB1037" i="1"/>
  <c r="L984" i="1" l="1"/>
  <c r="M985" i="1" s="1"/>
  <c r="G984" i="1"/>
  <c r="D985" i="1"/>
  <c r="F985" i="1" s="1"/>
  <c r="J986" i="1"/>
  <c r="K986" i="1" s="1"/>
  <c r="E986" i="1" s="1"/>
  <c r="I987" i="1"/>
  <c r="AB1038" i="1"/>
  <c r="AA1038" i="1"/>
  <c r="T1038" i="1"/>
  <c r="C1038" i="1"/>
  <c r="A1039" i="1"/>
  <c r="Q1039" i="1" s="1"/>
  <c r="R1039" i="1" s="1"/>
  <c r="S1039" i="1" s="1"/>
  <c r="Z1039" i="1" s="1"/>
  <c r="H1038" i="1"/>
  <c r="U985" i="1"/>
  <c r="W985" i="1" s="1"/>
  <c r="G985" i="1" l="1"/>
  <c r="L985" i="1"/>
  <c r="D986" i="1"/>
  <c r="F986" i="1" s="1"/>
  <c r="M986" i="1"/>
  <c r="M987" i="1" s="1"/>
  <c r="A1040" i="1"/>
  <c r="Q1040" i="1" s="1"/>
  <c r="R1040" i="1" s="1"/>
  <c r="S1040" i="1" s="1"/>
  <c r="Z1040" i="1" s="1"/>
  <c r="H1039" i="1"/>
  <c r="U986" i="1"/>
  <c r="W986" i="1" s="1"/>
  <c r="AA1039" i="1"/>
  <c r="T1039" i="1"/>
  <c r="C1039" i="1"/>
  <c r="AB1039" i="1"/>
  <c r="J987" i="1"/>
  <c r="K987" i="1" s="1"/>
  <c r="E987" i="1" s="1"/>
  <c r="I988" i="1"/>
  <c r="L986" i="1" l="1"/>
  <c r="D987" i="1"/>
  <c r="F987" i="1" s="1"/>
  <c r="G986" i="1"/>
  <c r="U987" i="1"/>
  <c r="W987" i="1" s="1"/>
  <c r="A1041" i="1"/>
  <c r="Q1041" i="1" s="1"/>
  <c r="R1041" i="1" s="1"/>
  <c r="S1041" i="1" s="1"/>
  <c r="Z1041" i="1" s="1"/>
  <c r="H1040" i="1"/>
  <c r="J988" i="1"/>
  <c r="K988" i="1" s="1"/>
  <c r="E988" i="1" s="1"/>
  <c r="M988" i="1"/>
  <c r="I989" i="1"/>
  <c r="AB1040" i="1"/>
  <c r="AA1040" i="1"/>
  <c r="T1040" i="1"/>
  <c r="C1040" i="1"/>
  <c r="L987" i="1" l="1"/>
  <c r="G987" i="1"/>
  <c r="D988" i="1"/>
  <c r="F988" i="1" s="1"/>
  <c r="AA1041" i="1"/>
  <c r="T1041" i="1"/>
  <c r="C1041" i="1"/>
  <c r="AB1041" i="1"/>
  <c r="U988" i="1"/>
  <c r="W988" i="1" s="1"/>
  <c r="A1042" i="1"/>
  <c r="Q1042" i="1" s="1"/>
  <c r="R1042" i="1" s="1"/>
  <c r="S1042" i="1" s="1"/>
  <c r="Z1042" i="1" s="1"/>
  <c r="H1041" i="1"/>
  <c r="M989" i="1"/>
  <c r="J989" i="1"/>
  <c r="K989" i="1" s="1"/>
  <c r="E989" i="1" s="1"/>
  <c r="I990" i="1"/>
  <c r="L988" i="1" l="1"/>
  <c r="D989" i="1"/>
  <c r="F989" i="1" s="1"/>
  <c r="G988" i="1"/>
  <c r="U989" i="1"/>
  <c r="W989" i="1" s="1"/>
  <c r="AB1042" i="1"/>
  <c r="AA1042" i="1"/>
  <c r="T1042" i="1"/>
  <c r="C1042" i="1"/>
  <c r="J990" i="1"/>
  <c r="K990" i="1" s="1"/>
  <c r="E990" i="1" s="1"/>
  <c r="M990" i="1"/>
  <c r="I991" i="1"/>
  <c r="A1043" i="1"/>
  <c r="Q1043" i="1" s="1"/>
  <c r="R1043" i="1" s="1"/>
  <c r="S1043" i="1" s="1"/>
  <c r="Z1043" i="1" s="1"/>
  <c r="H1042" i="1"/>
  <c r="L989" i="1" l="1"/>
  <c r="G989" i="1"/>
  <c r="D990" i="1"/>
  <c r="F990" i="1" s="1"/>
  <c r="U990" i="1"/>
  <c r="W990" i="1" s="1"/>
  <c r="AA1043" i="1"/>
  <c r="T1043" i="1"/>
  <c r="C1043" i="1"/>
  <c r="AB1043" i="1"/>
  <c r="M991" i="1"/>
  <c r="J991" i="1"/>
  <c r="K991" i="1" s="1"/>
  <c r="E991" i="1" s="1"/>
  <c r="I992" i="1"/>
  <c r="H1043" i="1"/>
  <c r="A1044" i="1"/>
  <c r="Q1044" i="1" s="1"/>
  <c r="R1044" i="1" s="1"/>
  <c r="S1044" i="1" s="1"/>
  <c r="Z1044" i="1" s="1"/>
  <c r="L990" i="1" l="1"/>
  <c r="G990" i="1"/>
  <c r="D991" i="1"/>
  <c r="F991" i="1" s="1"/>
  <c r="T1044" i="1"/>
  <c r="C1044" i="1"/>
  <c r="AB1044" i="1"/>
  <c r="AA1044" i="1"/>
  <c r="A1045" i="1"/>
  <c r="Q1045" i="1" s="1"/>
  <c r="R1045" i="1" s="1"/>
  <c r="S1045" i="1" s="1"/>
  <c r="Z1045" i="1" s="1"/>
  <c r="H1044" i="1"/>
  <c r="J992" i="1"/>
  <c r="K992" i="1" s="1"/>
  <c r="E992" i="1" s="1"/>
  <c r="M992" i="1"/>
  <c r="I993" i="1"/>
  <c r="U991" i="1"/>
  <c r="W991" i="1" s="1"/>
  <c r="G991" i="1" l="1"/>
  <c r="L991" i="1"/>
  <c r="D992" i="1"/>
  <c r="F992" i="1" s="1"/>
  <c r="AB1045" i="1"/>
  <c r="AA1045" i="1"/>
  <c r="T1045" i="1"/>
  <c r="C1045" i="1"/>
  <c r="U992" i="1"/>
  <c r="W992" i="1" s="1"/>
  <c r="M993" i="1"/>
  <c r="J993" i="1"/>
  <c r="K993" i="1" s="1"/>
  <c r="E993" i="1" s="1"/>
  <c r="I994" i="1"/>
  <c r="H1045" i="1"/>
  <c r="A1046" i="1"/>
  <c r="Q1046" i="1" s="1"/>
  <c r="R1046" i="1" s="1"/>
  <c r="S1046" i="1" s="1"/>
  <c r="Z1046" i="1" s="1"/>
  <c r="L992" i="1" l="1"/>
  <c r="G992" i="1"/>
  <c r="D993" i="1"/>
  <c r="F993" i="1" s="1"/>
  <c r="AA1046" i="1"/>
  <c r="T1046" i="1"/>
  <c r="C1046" i="1"/>
  <c r="AB1046" i="1"/>
  <c r="A1047" i="1"/>
  <c r="Q1047" i="1" s="1"/>
  <c r="R1047" i="1" s="1"/>
  <c r="S1047" i="1" s="1"/>
  <c r="Z1047" i="1" s="1"/>
  <c r="H1046" i="1"/>
  <c r="J994" i="1"/>
  <c r="K994" i="1" s="1"/>
  <c r="E994" i="1" s="1"/>
  <c r="M994" i="1"/>
  <c r="I995" i="1"/>
  <c r="U993" i="1"/>
  <c r="W993" i="1" s="1"/>
  <c r="G993" i="1" l="1"/>
  <c r="L993" i="1"/>
  <c r="D994" i="1"/>
  <c r="F994" i="1" s="1"/>
  <c r="U994" i="1"/>
  <c r="W994" i="1" s="1"/>
  <c r="A1048" i="1"/>
  <c r="Q1048" i="1" s="1"/>
  <c r="R1048" i="1" s="1"/>
  <c r="S1048" i="1" s="1"/>
  <c r="Z1048" i="1" s="1"/>
  <c r="H1047" i="1"/>
  <c r="M995" i="1"/>
  <c r="J995" i="1"/>
  <c r="K995" i="1" s="1"/>
  <c r="E995" i="1" s="1"/>
  <c r="I996" i="1"/>
  <c r="AB1047" i="1"/>
  <c r="AA1047" i="1"/>
  <c r="T1047" i="1"/>
  <c r="C1047" i="1"/>
  <c r="G994" i="1" l="1"/>
  <c r="L994" i="1"/>
  <c r="D995" i="1"/>
  <c r="F995" i="1" s="1"/>
  <c r="U995" i="1"/>
  <c r="W995" i="1" s="1"/>
  <c r="AA1048" i="1"/>
  <c r="T1048" i="1"/>
  <c r="C1048" i="1"/>
  <c r="AB1048" i="1"/>
  <c r="J996" i="1"/>
  <c r="K996" i="1" s="1"/>
  <c r="E996" i="1" s="1"/>
  <c r="M996" i="1"/>
  <c r="I997" i="1"/>
  <c r="H1048" i="1"/>
  <c r="A1049" i="1"/>
  <c r="Q1049" i="1" s="1"/>
  <c r="R1049" i="1" s="1"/>
  <c r="S1049" i="1" s="1"/>
  <c r="Z1049" i="1" s="1"/>
  <c r="G995" i="1" l="1"/>
  <c r="L995" i="1"/>
  <c r="D996" i="1"/>
  <c r="F996" i="1" s="1"/>
  <c r="U996" i="1"/>
  <c r="W996" i="1" s="1"/>
  <c r="T1049" i="1"/>
  <c r="C1049" i="1"/>
  <c r="AB1049" i="1"/>
  <c r="AA1049" i="1"/>
  <c r="H1049" i="1"/>
  <c r="A1050" i="1"/>
  <c r="Q1050" i="1" s="1"/>
  <c r="R1050" i="1" s="1"/>
  <c r="S1050" i="1" s="1"/>
  <c r="Z1050" i="1" s="1"/>
  <c r="M997" i="1"/>
  <c r="J997" i="1"/>
  <c r="K997" i="1" s="1"/>
  <c r="E997" i="1" s="1"/>
  <c r="I998" i="1"/>
  <c r="G996" i="1" l="1"/>
  <c r="L996" i="1"/>
  <c r="D997" i="1"/>
  <c r="F997" i="1" s="1"/>
  <c r="J998" i="1"/>
  <c r="K998" i="1" s="1"/>
  <c r="E998" i="1" s="1"/>
  <c r="M998" i="1"/>
  <c r="I999" i="1"/>
  <c r="AB1050" i="1"/>
  <c r="AA1050" i="1"/>
  <c r="T1050" i="1"/>
  <c r="C1050" i="1"/>
  <c r="U997" i="1"/>
  <c r="W997" i="1" s="1"/>
  <c r="A1051" i="1"/>
  <c r="Q1051" i="1" s="1"/>
  <c r="R1051" i="1" s="1"/>
  <c r="S1051" i="1" s="1"/>
  <c r="Z1051" i="1" s="1"/>
  <c r="H1050" i="1"/>
  <c r="G997" i="1" l="1"/>
  <c r="D998" i="1"/>
  <c r="F998" i="1" s="1"/>
  <c r="L997" i="1"/>
  <c r="AA1051" i="1"/>
  <c r="T1051" i="1"/>
  <c r="C1051" i="1"/>
  <c r="AB1051" i="1"/>
  <c r="A1052" i="1"/>
  <c r="Q1052" i="1" s="1"/>
  <c r="R1052" i="1" s="1"/>
  <c r="S1052" i="1" s="1"/>
  <c r="Z1052" i="1" s="1"/>
  <c r="H1051" i="1"/>
  <c r="M999" i="1"/>
  <c r="J999" i="1"/>
  <c r="K999" i="1" s="1"/>
  <c r="E999" i="1" s="1"/>
  <c r="I1000" i="1"/>
  <c r="U998" i="1"/>
  <c r="W998" i="1" s="1"/>
  <c r="L998" i="1" l="1"/>
  <c r="G998" i="1"/>
  <c r="D999" i="1"/>
  <c r="F999" i="1" s="1"/>
  <c r="J1000" i="1"/>
  <c r="K1000" i="1" s="1"/>
  <c r="E1000" i="1" s="1"/>
  <c r="M1000" i="1"/>
  <c r="I1001" i="1"/>
  <c r="U999" i="1"/>
  <c r="W999" i="1" s="1"/>
  <c r="AB1052" i="1"/>
  <c r="AA1052" i="1"/>
  <c r="T1052" i="1"/>
  <c r="C1052" i="1"/>
  <c r="A1053" i="1"/>
  <c r="Q1053" i="1" s="1"/>
  <c r="R1053" i="1" s="1"/>
  <c r="S1053" i="1" s="1"/>
  <c r="Z1053" i="1" s="1"/>
  <c r="H1052" i="1"/>
  <c r="G999" i="1" l="1"/>
  <c r="D1000" i="1"/>
  <c r="F1000" i="1" s="1"/>
  <c r="L999" i="1"/>
  <c r="U1000" i="1"/>
  <c r="W1000" i="1" s="1"/>
  <c r="AA1053" i="1"/>
  <c r="T1053" i="1"/>
  <c r="C1053" i="1"/>
  <c r="AB1053" i="1"/>
  <c r="A1054" i="1"/>
  <c r="Q1054" i="1" s="1"/>
  <c r="R1054" i="1" s="1"/>
  <c r="S1054" i="1" s="1"/>
  <c r="Z1054" i="1" s="1"/>
  <c r="H1053" i="1"/>
  <c r="M1001" i="1"/>
  <c r="J1001" i="1"/>
  <c r="K1001" i="1" s="1"/>
  <c r="E1001" i="1" s="1"/>
  <c r="I1002" i="1"/>
  <c r="L1000" i="1" l="1"/>
  <c r="G1000" i="1"/>
  <c r="D1001" i="1"/>
  <c r="F1001" i="1" s="1"/>
  <c r="A1055" i="1"/>
  <c r="Q1055" i="1" s="1"/>
  <c r="R1055" i="1" s="1"/>
  <c r="S1055" i="1" s="1"/>
  <c r="Z1055" i="1" s="1"/>
  <c r="H1054" i="1"/>
  <c r="J1002" i="1"/>
  <c r="K1002" i="1" s="1"/>
  <c r="E1002" i="1" s="1"/>
  <c r="M1002" i="1"/>
  <c r="I1003" i="1"/>
  <c r="AB1054" i="1"/>
  <c r="AA1054" i="1"/>
  <c r="T1054" i="1"/>
  <c r="C1054" i="1"/>
  <c r="U1001" i="1"/>
  <c r="W1001" i="1" s="1"/>
  <c r="L1001" i="1" l="1"/>
  <c r="G1001" i="1"/>
  <c r="D1002" i="1"/>
  <c r="F1002" i="1" s="1"/>
  <c r="U1002" i="1"/>
  <c r="W1002" i="1" s="1"/>
  <c r="A1056" i="1"/>
  <c r="Q1056" i="1" s="1"/>
  <c r="R1056" i="1" s="1"/>
  <c r="S1056" i="1" s="1"/>
  <c r="Z1056" i="1" s="1"/>
  <c r="H1055" i="1"/>
  <c r="M1003" i="1"/>
  <c r="J1003" i="1"/>
  <c r="K1003" i="1" s="1"/>
  <c r="E1003" i="1" s="1"/>
  <c r="I1004" i="1"/>
  <c r="AA1055" i="1"/>
  <c r="T1055" i="1"/>
  <c r="C1055" i="1"/>
  <c r="AB1055" i="1"/>
  <c r="L1002" i="1" l="1"/>
  <c r="G1002" i="1"/>
  <c r="D1003" i="1"/>
  <c r="F1003" i="1" s="1"/>
  <c r="U1003" i="1"/>
  <c r="W1003" i="1" s="1"/>
  <c r="A1057" i="1"/>
  <c r="Q1057" i="1" s="1"/>
  <c r="R1057" i="1" s="1"/>
  <c r="S1057" i="1" s="1"/>
  <c r="Z1057" i="1" s="1"/>
  <c r="H1056" i="1"/>
  <c r="J1004" i="1"/>
  <c r="K1004" i="1" s="1"/>
  <c r="E1004" i="1" s="1"/>
  <c r="M1004" i="1"/>
  <c r="I1005" i="1"/>
  <c r="AB1056" i="1"/>
  <c r="AA1056" i="1"/>
  <c r="T1056" i="1"/>
  <c r="C1056" i="1"/>
  <c r="L1003" i="1" l="1"/>
  <c r="G1003" i="1"/>
  <c r="D1004" i="1"/>
  <c r="F1004" i="1" s="1"/>
  <c r="J1005" i="1"/>
  <c r="K1005" i="1" s="1"/>
  <c r="E1005" i="1" s="1"/>
  <c r="M1005" i="1"/>
  <c r="I1006" i="1"/>
  <c r="A1058" i="1"/>
  <c r="Q1058" i="1" s="1"/>
  <c r="R1058" i="1" s="1"/>
  <c r="S1058" i="1" s="1"/>
  <c r="Z1058" i="1" s="1"/>
  <c r="H1057" i="1"/>
  <c r="U1004" i="1"/>
  <c r="W1004" i="1" s="1"/>
  <c r="AA1057" i="1"/>
  <c r="T1057" i="1"/>
  <c r="C1057" i="1"/>
  <c r="AB1057" i="1"/>
  <c r="L1004" i="1" l="1"/>
  <c r="G1004" i="1"/>
  <c r="D1005" i="1"/>
  <c r="F1005" i="1" s="1"/>
  <c r="M1006" i="1"/>
  <c r="J1006" i="1"/>
  <c r="K1006" i="1" s="1"/>
  <c r="E1006" i="1" s="1"/>
  <c r="I1007" i="1"/>
  <c r="A1059" i="1"/>
  <c r="Q1059" i="1" s="1"/>
  <c r="R1059" i="1" s="1"/>
  <c r="S1059" i="1" s="1"/>
  <c r="Z1059" i="1" s="1"/>
  <c r="H1058" i="1"/>
  <c r="U1005" i="1"/>
  <c r="W1005" i="1" s="1"/>
  <c r="AB1058" i="1"/>
  <c r="AA1058" i="1"/>
  <c r="T1058" i="1"/>
  <c r="C1058" i="1"/>
  <c r="G1005" i="1" l="1"/>
  <c r="L1005" i="1"/>
  <c r="D1006" i="1"/>
  <c r="F1006" i="1" s="1"/>
  <c r="A1060" i="1"/>
  <c r="Q1060" i="1" s="1"/>
  <c r="R1060" i="1" s="1"/>
  <c r="S1060" i="1" s="1"/>
  <c r="Z1060" i="1" s="1"/>
  <c r="H1059" i="1"/>
  <c r="AA1059" i="1"/>
  <c r="T1059" i="1"/>
  <c r="C1059" i="1"/>
  <c r="AB1059" i="1"/>
  <c r="J1007" i="1"/>
  <c r="K1007" i="1" s="1"/>
  <c r="E1007" i="1" s="1"/>
  <c r="M1007" i="1"/>
  <c r="I1008" i="1"/>
  <c r="U1006" i="1"/>
  <c r="W1006" i="1" s="1"/>
  <c r="G1006" i="1" l="1"/>
  <c r="L1006" i="1"/>
  <c r="D1007" i="1"/>
  <c r="F1007" i="1" s="1"/>
  <c r="U1007" i="1"/>
  <c r="W1007" i="1" s="1"/>
  <c r="A1061" i="1"/>
  <c r="Q1061" i="1" s="1"/>
  <c r="R1061" i="1" s="1"/>
  <c r="S1061" i="1" s="1"/>
  <c r="Z1061" i="1" s="1"/>
  <c r="H1060" i="1"/>
  <c r="M1008" i="1"/>
  <c r="J1008" i="1"/>
  <c r="K1008" i="1" s="1"/>
  <c r="E1008" i="1" s="1"/>
  <c r="I1009" i="1"/>
  <c r="AB1060" i="1"/>
  <c r="AA1060" i="1"/>
  <c r="T1060" i="1"/>
  <c r="C1060" i="1"/>
  <c r="G1007" i="1" l="1"/>
  <c r="L1007" i="1"/>
  <c r="D1008" i="1"/>
  <c r="F1008" i="1" s="1"/>
  <c r="J1009" i="1"/>
  <c r="K1009" i="1" s="1"/>
  <c r="E1009" i="1" s="1"/>
  <c r="M1009" i="1"/>
  <c r="I1010" i="1"/>
  <c r="U1008" i="1"/>
  <c r="W1008" i="1" s="1"/>
  <c r="AA1061" i="1"/>
  <c r="T1061" i="1"/>
  <c r="C1061" i="1"/>
  <c r="AB1061" i="1"/>
  <c r="A1062" i="1"/>
  <c r="Q1062" i="1" s="1"/>
  <c r="R1062" i="1" s="1"/>
  <c r="S1062" i="1" s="1"/>
  <c r="Z1062" i="1" s="1"/>
  <c r="H1061" i="1"/>
  <c r="G1008" i="1" l="1"/>
  <c r="D1009" i="1"/>
  <c r="F1009" i="1" s="1"/>
  <c r="L1008" i="1"/>
  <c r="U1009" i="1"/>
  <c r="W1009" i="1" s="1"/>
  <c r="A1063" i="1"/>
  <c r="Q1063" i="1" s="1"/>
  <c r="R1063" i="1" s="1"/>
  <c r="S1063" i="1" s="1"/>
  <c r="Z1063" i="1" s="1"/>
  <c r="H1062" i="1"/>
  <c r="J1010" i="1"/>
  <c r="K1010" i="1" s="1"/>
  <c r="E1010" i="1" s="1"/>
  <c r="M1010" i="1"/>
  <c r="I1011" i="1"/>
  <c r="AB1062" i="1"/>
  <c r="AA1062" i="1"/>
  <c r="T1062" i="1"/>
  <c r="C1062" i="1"/>
  <c r="G1009" i="1" l="1"/>
  <c r="L1009" i="1"/>
  <c r="D1010" i="1"/>
  <c r="F1010" i="1" s="1"/>
  <c r="AA1063" i="1"/>
  <c r="T1063" i="1"/>
  <c r="C1063" i="1"/>
  <c r="AB1063" i="1"/>
  <c r="U1010" i="1"/>
  <c r="W1010" i="1" s="1"/>
  <c r="A1064" i="1"/>
  <c r="Q1064" i="1" s="1"/>
  <c r="R1064" i="1" s="1"/>
  <c r="S1064" i="1" s="1"/>
  <c r="Z1064" i="1" s="1"/>
  <c r="H1063" i="1"/>
  <c r="M1011" i="1"/>
  <c r="J1011" i="1"/>
  <c r="K1011" i="1" s="1"/>
  <c r="E1011" i="1" s="1"/>
  <c r="I1012" i="1"/>
  <c r="L1010" i="1" l="1"/>
  <c r="G1010" i="1"/>
  <c r="D1011" i="1"/>
  <c r="F1011" i="1" s="1"/>
  <c r="AB1064" i="1"/>
  <c r="AA1064" i="1"/>
  <c r="T1064" i="1"/>
  <c r="C1064" i="1"/>
  <c r="U1011" i="1"/>
  <c r="W1011" i="1" s="1"/>
  <c r="A1065" i="1"/>
  <c r="Q1065" i="1" s="1"/>
  <c r="R1065" i="1" s="1"/>
  <c r="S1065" i="1" s="1"/>
  <c r="Z1065" i="1" s="1"/>
  <c r="H1064" i="1"/>
  <c r="J1012" i="1"/>
  <c r="K1012" i="1" s="1"/>
  <c r="E1012" i="1" s="1"/>
  <c r="M1012" i="1"/>
  <c r="I1013" i="1"/>
  <c r="G1011" i="1" l="1"/>
  <c r="L1011" i="1"/>
  <c r="D1012" i="1"/>
  <c r="F1012" i="1" s="1"/>
  <c r="M1013" i="1"/>
  <c r="J1013" i="1"/>
  <c r="K1013" i="1" s="1"/>
  <c r="E1013" i="1" s="1"/>
  <c r="I1014" i="1"/>
  <c r="AA1065" i="1"/>
  <c r="T1065" i="1"/>
  <c r="C1065" i="1"/>
  <c r="AB1065" i="1"/>
  <c r="U1012" i="1"/>
  <c r="W1012" i="1" s="1"/>
  <c r="A1066" i="1"/>
  <c r="Q1066" i="1" s="1"/>
  <c r="R1066" i="1" s="1"/>
  <c r="S1066" i="1" s="1"/>
  <c r="Z1066" i="1" s="1"/>
  <c r="H1065" i="1"/>
  <c r="L1012" i="1" l="1"/>
  <c r="G1012" i="1"/>
  <c r="D1013" i="1"/>
  <c r="F1013" i="1" s="1"/>
  <c r="U1013" i="1"/>
  <c r="W1013" i="1" s="1"/>
  <c r="AB1066" i="1"/>
  <c r="AA1066" i="1"/>
  <c r="T1066" i="1"/>
  <c r="C1066" i="1"/>
  <c r="A1067" i="1"/>
  <c r="Q1067" i="1" s="1"/>
  <c r="R1067" i="1" s="1"/>
  <c r="S1067" i="1" s="1"/>
  <c r="Z1067" i="1" s="1"/>
  <c r="H1066" i="1"/>
  <c r="J1014" i="1"/>
  <c r="K1014" i="1" s="1"/>
  <c r="E1014" i="1" s="1"/>
  <c r="M1014" i="1"/>
  <c r="I1015" i="1"/>
  <c r="L1013" i="1" l="1"/>
  <c r="G1013" i="1"/>
  <c r="D1014" i="1"/>
  <c r="F1014" i="1" s="1"/>
  <c r="AA1067" i="1"/>
  <c r="T1067" i="1"/>
  <c r="C1067" i="1"/>
  <c r="AB1067" i="1"/>
  <c r="U1014" i="1"/>
  <c r="W1014" i="1" s="1"/>
  <c r="A1068" i="1"/>
  <c r="Q1068" i="1" s="1"/>
  <c r="R1068" i="1" s="1"/>
  <c r="S1068" i="1" s="1"/>
  <c r="Z1068" i="1" s="1"/>
  <c r="H1067" i="1"/>
  <c r="M1015" i="1"/>
  <c r="J1015" i="1"/>
  <c r="K1015" i="1" s="1"/>
  <c r="E1015" i="1" s="1"/>
  <c r="I1016" i="1"/>
  <c r="L1014" i="1" l="1"/>
  <c r="G1014" i="1"/>
  <c r="D1015" i="1"/>
  <c r="F1015" i="1" s="1"/>
  <c r="U1015" i="1"/>
  <c r="W1015" i="1" s="1"/>
  <c r="J1016" i="1"/>
  <c r="K1016" i="1" s="1"/>
  <c r="E1016" i="1" s="1"/>
  <c r="I1017" i="1"/>
  <c r="A1069" i="1"/>
  <c r="Q1069" i="1" s="1"/>
  <c r="R1069" i="1" s="1"/>
  <c r="S1069" i="1" s="1"/>
  <c r="Z1069" i="1" s="1"/>
  <c r="H1068" i="1"/>
  <c r="AB1068" i="1"/>
  <c r="AA1068" i="1"/>
  <c r="T1068" i="1"/>
  <c r="C1068" i="1"/>
  <c r="L1015" i="1" l="1"/>
  <c r="M1016" i="1" s="1"/>
  <c r="M1017" i="1" s="1"/>
  <c r="G1015" i="1"/>
  <c r="D1016" i="1"/>
  <c r="F1016" i="1" s="1"/>
  <c r="AA1069" i="1"/>
  <c r="T1069" i="1"/>
  <c r="C1069" i="1"/>
  <c r="AB1069" i="1"/>
  <c r="J1017" i="1"/>
  <c r="K1017" i="1" s="1"/>
  <c r="E1017" i="1" s="1"/>
  <c r="I1018" i="1"/>
  <c r="A1070" i="1"/>
  <c r="Q1070" i="1" s="1"/>
  <c r="R1070" i="1" s="1"/>
  <c r="S1070" i="1" s="1"/>
  <c r="Z1070" i="1" s="1"/>
  <c r="H1069" i="1"/>
  <c r="U1016" i="1"/>
  <c r="W1016" i="1" s="1"/>
  <c r="L1016" i="1" l="1"/>
  <c r="G1016" i="1"/>
  <c r="D1017" i="1"/>
  <c r="F1017" i="1" s="1"/>
  <c r="AB1070" i="1"/>
  <c r="AA1070" i="1"/>
  <c r="T1070" i="1"/>
  <c r="C1070" i="1"/>
  <c r="U1017" i="1"/>
  <c r="W1017" i="1" s="1"/>
  <c r="A1071" i="1"/>
  <c r="Q1071" i="1" s="1"/>
  <c r="R1071" i="1" s="1"/>
  <c r="S1071" i="1" s="1"/>
  <c r="Z1071" i="1" s="1"/>
  <c r="H1070" i="1"/>
  <c r="J1018" i="1"/>
  <c r="K1018" i="1" s="1"/>
  <c r="E1018" i="1" s="1"/>
  <c r="M1018" i="1"/>
  <c r="I1019" i="1"/>
  <c r="G1017" i="1" l="1"/>
  <c r="L1017" i="1"/>
  <c r="D1018" i="1"/>
  <c r="F1018" i="1" s="1"/>
  <c r="U1018" i="1"/>
  <c r="W1018" i="1" s="1"/>
  <c r="A1072" i="1"/>
  <c r="Q1072" i="1" s="1"/>
  <c r="R1072" i="1" s="1"/>
  <c r="S1072" i="1" s="1"/>
  <c r="Z1072" i="1" s="1"/>
  <c r="H1071" i="1"/>
  <c r="M1019" i="1"/>
  <c r="J1019" i="1"/>
  <c r="K1019" i="1" s="1"/>
  <c r="E1019" i="1" s="1"/>
  <c r="I1020" i="1"/>
  <c r="AA1071" i="1"/>
  <c r="T1071" i="1"/>
  <c r="C1071" i="1"/>
  <c r="AB1071" i="1"/>
  <c r="L1018" i="1" l="1"/>
  <c r="G1018" i="1"/>
  <c r="D1019" i="1"/>
  <c r="F1019" i="1" s="1"/>
  <c r="AB1072" i="1"/>
  <c r="AA1072" i="1"/>
  <c r="T1072" i="1"/>
  <c r="C1072" i="1"/>
  <c r="U1019" i="1"/>
  <c r="W1019" i="1" s="1"/>
  <c r="J1020" i="1"/>
  <c r="K1020" i="1" s="1"/>
  <c r="E1020" i="1" s="1"/>
  <c r="M1020" i="1"/>
  <c r="I1021" i="1"/>
  <c r="A1073" i="1"/>
  <c r="Q1073" i="1" s="1"/>
  <c r="R1073" i="1" s="1"/>
  <c r="S1073" i="1" s="1"/>
  <c r="Z1073" i="1" s="1"/>
  <c r="H1072" i="1"/>
  <c r="L1019" i="1" l="1"/>
  <c r="G1019" i="1"/>
  <c r="D1020" i="1"/>
  <c r="F1020" i="1" s="1"/>
  <c r="M1021" i="1"/>
  <c r="J1021" i="1"/>
  <c r="K1021" i="1" s="1"/>
  <c r="E1021" i="1" s="1"/>
  <c r="I1022" i="1"/>
  <c r="U1020" i="1"/>
  <c r="W1020" i="1" s="1"/>
  <c r="A1074" i="1"/>
  <c r="Q1074" i="1" s="1"/>
  <c r="R1074" i="1" s="1"/>
  <c r="S1074" i="1" s="1"/>
  <c r="Z1074" i="1" s="1"/>
  <c r="H1073" i="1"/>
  <c r="AA1073" i="1"/>
  <c r="T1073" i="1"/>
  <c r="C1073" i="1"/>
  <c r="AB1073" i="1"/>
  <c r="G1020" i="1" l="1"/>
  <c r="D1021" i="1"/>
  <c r="F1021" i="1" s="1"/>
  <c r="L1020" i="1"/>
  <c r="U1021" i="1"/>
  <c r="W1021" i="1" s="1"/>
  <c r="J1022" i="1"/>
  <c r="K1022" i="1" s="1"/>
  <c r="E1022" i="1" s="1"/>
  <c r="M1022" i="1"/>
  <c r="I1023" i="1"/>
  <c r="A1075" i="1"/>
  <c r="Q1075" i="1" s="1"/>
  <c r="R1075" i="1" s="1"/>
  <c r="S1075" i="1" s="1"/>
  <c r="Z1075" i="1" s="1"/>
  <c r="H1074" i="1"/>
  <c r="AB1074" i="1"/>
  <c r="AA1074" i="1"/>
  <c r="T1074" i="1"/>
  <c r="C1074" i="1"/>
  <c r="L1021" i="1" l="1"/>
  <c r="G1021" i="1"/>
  <c r="D1022" i="1"/>
  <c r="F1022" i="1" s="1"/>
  <c r="M1023" i="1"/>
  <c r="J1023" i="1"/>
  <c r="K1023" i="1" s="1"/>
  <c r="E1023" i="1" s="1"/>
  <c r="I1024" i="1"/>
  <c r="AA1075" i="1"/>
  <c r="T1075" i="1"/>
  <c r="C1075" i="1"/>
  <c r="AB1075" i="1"/>
  <c r="A1076" i="1"/>
  <c r="Q1076" i="1" s="1"/>
  <c r="R1076" i="1" s="1"/>
  <c r="S1076" i="1" s="1"/>
  <c r="Z1076" i="1" s="1"/>
  <c r="H1075" i="1"/>
  <c r="U1022" i="1"/>
  <c r="W1022" i="1" s="1"/>
  <c r="G1022" i="1" l="1"/>
  <c r="L1022" i="1"/>
  <c r="D1023" i="1"/>
  <c r="F1023" i="1" s="1"/>
  <c r="AB1076" i="1"/>
  <c r="AA1076" i="1"/>
  <c r="T1076" i="1"/>
  <c r="C1076" i="1"/>
  <c r="J1024" i="1"/>
  <c r="K1024" i="1" s="1"/>
  <c r="E1024" i="1" s="1"/>
  <c r="M1024" i="1"/>
  <c r="I1025" i="1"/>
  <c r="U1023" i="1"/>
  <c r="W1023" i="1" s="1"/>
  <c r="A1077" i="1"/>
  <c r="Q1077" i="1" s="1"/>
  <c r="R1077" i="1" s="1"/>
  <c r="S1077" i="1" s="1"/>
  <c r="Z1077" i="1" s="1"/>
  <c r="H1076" i="1"/>
  <c r="L1023" i="1" l="1"/>
  <c r="G1023" i="1"/>
  <c r="D1024" i="1"/>
  <c r="F1024" i="1" s="1"/>
  <c r="AA1077" i="1"/>
  <c r="T1077" i="1"/>
  <c r="C1077" i="1"/>
  <c r="AB1077" i="1"/>
  <c r="M1025" i="1"/>
  <c r="J1025" i="1"/>
  <c r="K1025" i="1" s="1"/>
  <c r="E1025" i="1" s="1"/>
  <c r="I1026" i="1"/>
  <c r="U1024" i="1"/>
  <c r="W1024" i="1" s="1"/>
  <c r="A1078" i="1"/>
  <c r="Q1078" i="1" s="1"/>
  <c r="R1078" i="1" s="1"/>
  <c r="S1078" i="1" s="1"/>
  <c r="Z1078" i="1" s="1"/>
  <c r="H1077" i="1"/>
  <c r="L1024" i="1" l="1"/>
  <c r="G1024" i="1"/>
  <c r="D1025" i="1"/>
  <c r="F1025" i="1" s="1"/>
  <c r="U1025" i="1"/>
  <c r="W1025" i="1" s="1"/>
  <c r="AB1078" i="1"/>
  <c r="AA1078" i="1"/>
  <c r="T1078" i="1"/>
  <c r="C1078" i="1"/>
  <c r="A1079" i="1"/>
  <c r="Q1079" i="1" s="1"/>
  <c r="R1079" i="1" s="1"/>
  <c r="S1079" i="1" s="1"/>
  <c r="Z1079" i="1" s="1"/>
  <c r="H1078" i="1"/>
  <c r="J1026" i="1"/>
  <c r="K1026" i="1" s="1"/>
  <c r="E1026" i="1" s="1"/>
  <c r="M1026" i="1"/>
  <c r="I1027" i="1"/>
  <c r="G1025" i="1" l="1"/>
  <c r="L1025" i="1"/>
  <c r="D1026" i="1"/>
  <c r="F1026" i="1" s="1"/>
  <c r="U1026" i="1"/>
  <c r="W1026" i="1" s="1"/>
  <c r="A1080" i="1"/>
  <c r="Q1080" i="1" s="1"/>
  <c r="R1080" i="1" s="1"/>
  <c r="S1080" i="1" s="1"/>
  <c r="Z1080" i="1" s="1"/>
  <c r="H1079" i="1"/>
  <c r="M1027" i="1"/>
  <c r="J1027" i="1"/>
  <c r="K1027" i="1" s="1"/>
  <c r="E1027" i="1" s="1"/>
  <c r="I1028" i="1"/>
  <c r="AA1079" i="1"/>
  <c r="T1079" i="1"/>
  <c r="C1079" i="1"/>
  <c r="AB1079" i="1"/>
  <c r="L1026" i="1" l="1"/>
  <c r="G1026" i="1"/>
  <c r="D1027" i="1"/>
  <c r="F1027" i="1" s="1"/>
  <c r="J1028" i="1"/>
  <c r="K1028" i="1" s="1"/>
  <c r="E1028" i="1" s="1"/>
  <c r="M1028" i="1"/>
  <c r="I1029" i="1"/>
  <c r="AB1080" i="1"/>
  <c r="AA1080" i="1"/>
  <c r="T1080" i="1"/>
  <c r="C1080" i="1"/>
  <c r="U1027" i="1"/>
  <c r="W1027" i="1" s="1"/>
  <c r="A1081" i="1"/>
  <c r="Q1081" i="1" s="1"/>
  <c r="R1081" i="1" s="1"/>
  <c r="S1081" i="1" s="1"/>
  <c r="Z1081" i="1" s="1"/>
  <c r="H1080" i="1"/>
  <c r="L1027" i="1" l="1"/>
  <c r="G1027" i="1"/>
  <c r="D1028" i="1"/>
  <c r="F1028" i="1" s="1"/>
  <c r="U1028" i="1"/>
  <c r="W1028" i="1" s="1"/>
  <c r="A1082" i="1"/>
  <c r="Q1082" i="1" s="1"/>
  <c r="R1082" i="1" s="1"/>
  <c r="S1082" i="1" s="1"/>
  <c r="Z1082" i="1" s="1"/>
  <c r="H1081" i="1"/>
  <c r="M1029" i="1"/>
  <c r="J1029" i="1"/>
  <c r="K1029" i="1" s="1"/>
  <c r="E1029" i="1" s="1"/>
  <c r="I1030" i="1"/>
  <c r="AA1081" i="1"/>
  <c r="T1081" i="1"/>
  <c r="C1081" i="1"/>
  <c r="AB1081" i="1"/>
  <c r="L1028" i="1" l="1"/>
  <c r="G1028" i="1"/>
  <c r="D1029" i="1"/>
  <c r="F1029" i="1" s="1"/>
  <c r="U1029" i="1"/>
  <c r="W1029" i="1" s="1"/>
  <c r="A1083" i="1"/>
  <c r="Q1083" i="1" s="1"/>
  <c r="R1083" i="1" s="1"/>
  <c r="S1083" i="1" s="1"/>
  <c r="Z1083" i="1" s="1"/>
  <c r="H1082" i="1"/>
  <c r="J1030" i="1"/>
  <c r="K1030" i="1" s="1"/>
  <c r="E1030" i="1" s="1"/>
  <c r="M1030" i="1"/>
  <c r="I1031" i="1"/>
  <c r="AB1082" i="1"/>
  <c r="AA1082" i="1"/>
  <c r="T1082" i="1"/>
  <c r="C1082" i="1"/>
  <c r="L1029" i="1" l="1"/>
  <c r="G1029" i="1"/>
  <c r="D1030" i="1"/>
  <c r="F1030" i="1" s="1"/>
  <c r="AA1083" i="1"/>
  <c r="T1083" i="1"/>
  <c r="C1083" i="1"/>
  <c r="AB1083" i="1"/>
  <c r="M1031" i="1"/>
  <c r="J1031" i="1"/>
  <c r="K1031" i="1" s="1"/>
  <c r="E1031" i="1" s="1"/>
  <c r="I1032" i="1"/>
  <c r="H1083" i="1"/>
  <c r="A1084" i="1"/>
  <c r="Q1084" i="1" s="1"/>
  <c r="R1084" i="1" s="1"/>
  <c r="S1084" i="1" s="1"/>
  <c r="Z1084" i="1" s="1"/>
  <c r="U1030" i="1"/>
  <c r="W1030" i="1" s="1"/>
  <c r="G1030" i="1" l="1"/>
  <c r="L1030" i="1"/>
  <c r="D1031" i="1"/>
  <c r="F1031" i="1" s="1"/>
  <c r="T1084" i="1"/>
  <c r="C1084" i="1"/>
  <c r="AB1084" i="1"/>
  <c r="AA1084" i="1"/>
  <c r="A1085" i="1"/>
  <c r="Q1085" i="1" s="1"/>
  <c r="R1085" i="1" s="1"/>
  <c r="S1085" i="1" s="1"/>
  <c r="Z1085" i="1" s="1"/>
  <c r="H1084" i="1"/>
  <c r="J1032" i="1"/>
  <c r="K1032" i="1" s="1"/>
  <c r="E1032" i="1" s="1"/>
  <c r="M1032" i="1"/>
  <c r="I1033" i="1"/>
  <c r="U1031" i="1"/>
  <c r="W1031" i="1" s="1"/>
  <c r="G1031" i="1" l="1"/>
  <c r="L1031" i="1"/>
  <c r="D1032" i="1"/>
  <c r="F1032" i="1" s="1"/>
  <c r="U1032" i="1"/>
  <c r="W1032" i="1" s="1"/>
  <c r="M1033" i="1"/>
  <c r="J1033" i="1"/>
  <c r="K1033" i="1" s="1"/>
  <c r="E1033" i="1" s="1"/>
  <c r="I1034" i="1"/>
  <c r="H1085" i="1"/>
  <c r="A1086" i="1"/>
  <c r="Q1086" i="1" s="1"/>
  <c r="R1086" i="1" s="1"/>
  <c r="S1086" i="1" s="1"/>
  <c r="Z1086" i="1" s="1"/>
  <c r="AB1085" i="1"/>
  <c r="AA1085" i="1"/>
  <c r="T1085" i="1"/>
  <c r="C1085" i="1"/>
  <c r="G1032" i="1" l="1"/>
  <c r="L1032" i="1"/>
  <c r="D1033" i="1"/>
  <c r="F1033" i="1" s="1"/>
  <c r="U1033" i="1"/>
  <c r="W1033" i="1" s="1"/>
  <c r="AA1086" i="1"/>
  <c r="T1086" i="1"/>
  <c r="C1086" i="1"/>
  <c r="AB1086" i="1"/>
  <c r="J1034" i="1"/>
  <c r="K1034" i="1" s="1"/>
  <c r="E1034" i="1" s="1"/>
  <c r="M1034" i="1"/>
  <c r="I1035" i="1"/>
  <c r="A1087" i="1"/>
  <c r="Q1087" i="1" s="1"/>
  <c r="R1087" i="1" s="1"/>
  <c r="S1087" i="1" s="1"/>
  <c r="Z1087" i="1" s="1"/>
  <c r="H1086" i="1"/>
  <c r="L1033" i="1" l="1"/>
  <c r="G1033" i="1"/>
  <c r="D1034" i="1"/>
  <c r="F1034" i="1" s="1"/>
  <c r="A1088" i="1"/>
  <c r="Q1088" i="1" s="1"/>
  <c r="R1088" i="1" s="1"/>
  <c r="S1088" i="1" s="1"/>
  <c r="Z1088" i="1" s="1"/>
  <c r="H1087" i="1"/>
  <c r="U1034" i="1"/>
  <c r="W1034" i="1" s="1"/>
  <c r="M1035" i="1"/>
  <c r="J1035" i="1"/>
  <c r="K1035" i="1" s="1"/>
  <c r="E1035" i="1" s="1"/>
  <c r="I1036" i="1"/>
  <c r="AB1087" i="1"/>
  <c r="AA1087" i="1"/>
  <c r="T1087" i="1"/>
  <c r="C1087" i="1"/>
  <c r="G1034" i="1" l="1"/>
  <c r="D1035" i="1"/>
  <c r="F1035" i="1" s="1"/>
  <c r="L1034" i="1"/>
  <c r="H1088" i="1"/>
  <c r="A1089" i="1"/>
  <c r="Q1089" i="1" s="1"/>
  <c r="R1089" i="1" s="1"/>
  <c r="S1089" i="1" s="1"/>
  <c r="Z1089" i="1" s="1"/>
  <c r="AA1088" i="1"/>
  <c r="T1088" i="1"/>
  <c r="C1088" i="1"/>
  <c r="AB1088" i="1"/>
  <c r="U1035" i="1"/>
  <c r="W1035" i="1" s="1"/>
  <c r="J1036" i="1"/>
  <c r="K1036" i="1" s="1"/>
  <c r="E1036" i="1" s="1"/>
  <c r="M1036" i="1"/>
  <c r="I1037" i="1"/>
  <c r="L1035" i="1" l="1"/>
  <c r="G1035" i="1"/>
  <c r="D1036" i="1"/>
  <c r="F1036" i="1" s="1"/>
  <c r="T1089" i="1"/>
  <c r="C1089" i="1"/>
  <c r="AB1089" i="1"/>
  <c r="AA1089" i="1"/>
  <c r="H1089" i="1"/>
  <c r="A1090" i="1"/>
  <c r="Q1090" i="1" s="1"/>
  <c r="R1090" i="1" s="1"/>
  <c r="S1090" i="1" s="1"/>
  <c r="Z1090" i="1" s="1"/>
  <c r="M1037" i="1"/>
  <c r="J1037" i="1"/>
  <c r="K1037" i="1" s="1"/>
  <c r="E1037" i="1" s="1"/>
  <c r="I1038" i="1"/>
  <c r="U1036" i="1"/>
  <c r="W1036" i="1" s="1"/>
  <c r="G1036" i="1" l="1"/>
  <c r="L1036" i="1"/>
  <c r="D1037" i="1"/>
  <c r="F1037" i="1" s="1"/>
  <c r="A1091" i="1"/>
  <c r="Q1091" i="1" s="1"/>
  <c r="R1091" i="1" s="1"/>
  <c r="S1091" i="1" s="1"/>
  <c r="Z1091" i="1" s="1"/>
  <c r="H1090" i="1"/>
  <c r="J1038" i="1"/>
  <c r="K1038" i="1" s="1"/>
  <c r="E1038" i="1" s="1"/>
  <c r="M1038" i="1"/>
  <c r="I1039" i="1"/>
  <c r="U1037" i="1"/>
  <c r="W1037" i="1" s="1"/>
  <c r="AB1090" i="1"/>
  <c r="AA1090" i="1"/>
  <c r="T1090" i="1"/>
  <c r="C1090" i="1"/>
  <c r="L1037" i="1" l="1"/>
  <c r="G1037" i="1"/>
  <c r="D1038" i="1"/>
  <c r="F1038" i="1" s="1"/>
  <c r="AA1091" i="1"/>
  <c r="T1091" i="1"/>
  <c r="C1091" i="1"/>
  <c r="AB1091" i="1"/>
  <c r="M1039" i="1"/>
  <c r="J1039" i="1"/>
  <c r="K1039" i="1" s="1"/>
  <c r="E1039" i="1" s="1"/>
  <c r="I1040" i="1"/>
  <c r="A1092" i="1"/>
  <c r="Q1092" i="1" s="1"/>
  <c r="R1092" i="1" s="1"/>
  <c r="S1092" i="1" s="1"/>
  <c r="Z1092" i="1" s="1"/>
  <c r="H1091" i="1"/>
  <c r="U1038" i="1"/>
  <c r="W1038" i="1" s="1"/>
  <c r="L1038" i="1" l="1"/>
  <c r="G1038" i="1"/>
  <c r="D1039" i="1"/>
  <c r="F1039" i="1" s="1"/>
  <c r="J1040" i="1"/>
  <c r="K1040" i="1" s="1"/>
  <c r="E1040" i="1" s="1"/>
  <c r="M1040" i="1"/>
  <c r="I1041" i="1"/>
  <c r="U1039" i="1"/>
  <c r="W1039" i="1" s="1"/>
  <c r="A1093" i="1"/>
  <c r="Q1093" i="1" s="1"/>
  <c r="R1093" i="1" s="1"/>
  <c r="S1093" i="1" s="1"/>
  <c r="Z1093" i="1" s="1"/>
  <c r="H1092" i="1"/>
  <c r="AB1092" i="1"/>
  <c r="AA1092" i="1"/>
  <c r="T1092" i="1"/>
  <c r="C1092" i="1"/>
  <c r="G1039" i="1" l="1"/>
  <c r="D1040" i="1"/>
  <c r="F1040" i="1" s="1"/>
  <c r="L1039" i="1"/>
  <c r="AA1093" i="1"/>
  <c r="T1093" i="1"/>
  <c r="C1093" i="1"/>
  <c r="AB1093" i="1"/>
  <c r="M1041" i="1"/>
  <c r="J1041" i="1"/>
  <c r="K1041" i="1" s="1"/>
  <c r="E1041" i="1" s="1"/>
  <c r="I1042" i="1"/>
  <c r="U1040" i="1"/>
  <c r="W1040" i="1" s="1"/>
  <c r="A1094" i="1"/>
  <c r="Q1094" i="1" s="1"/>
  <c r="R1094" i="1" s="1"/>
  <c r="S1094" i="1" s="1"/>
  <c r="Z1094" i="1" s="1"/>
  <c r="H1093" i="1"/>
  <c r="L1040" i="1" l="1"/>
  <c r="G1040" i="1"/>
  <c r="D1041" i="1"/>
  <c r="F1041" i="1" s="1"/>
  <c r="AB1094" i="1"/>
  <c r="AA1094" i="1"/>
  <c r="T1094" i="1"/>
  <c r="C1094" i="1"/>
  <c r="J1042" i="1"/>
  <c r="K1042" i="1" s="1"/>
  <c r="E1042" i="1" s="1"/>
  <c r="M1042" i="1"/>
  <c r="I1043" i="1"/>
  <c r="U1041" i="1"/>
  <c r="W1041" i="1" s="1"/>
  <c r="A1095" i="1"/>
  <c r="Q1095" i="1" s="1"/>
  <c r="R1095" i="1" s="1"/>
  <c r="S1095" i="1" s="1"/>
  <c r="Z1095" i="1" s="1"/>
  <c r="H1094" i="1"/>
  <c r="L1041" i="1" l="1"/>
  <c r="G1041" i="1"/>
  <c r="D1042" i="1"/>
  <c r="F1042" i="1" s="1"/>
  <c r="U1042" i="1"/>
  <c r="W1042" i="1" s="1"/>
  <c r="AA1095" i="1"/>
  <c r="T1095" i="1"/>
  <c r="C1095" i="1"/>
  <c r="AB1095" i="1"/>
  <c r="M1043" i="1"/>
  <c r="J1043" i="1"/>
  <c r="K1043" i="1" s="1"/>
  <c r="E1043" i="1" s="1"/>
  <c r="I1044" i="1"/>
  <c r="A1096" i="1"/>
  <c r="Q1096" i="1" s="1"/>
  <c r="R1096" i="1" s="1"/>
  <c r="S1096" i="1" s="1"/>
  <c r="Z1096" i="1" s="1"/>
  <c r="H1095" i="1"/>
  <c r="L1042" i="1" l="1"/>
  <c r="G1042" i="1"/>
  <c r="D1043" i="1"/>
  <c r="F1043" i="1" s="1"/>
  <c r="U1043" i="1"/>
  <c r="W1043" i="1" s="1"/>
  <c r="AB1096" i="1"/>
  <c r="AA1096" i="1"/>
  <c r="T1096" i="1"/>
  <c r="C1096" i="1"/>
  <c r="A1097" i="1"/>
  <c r="Q1097" i="1" s="1"/>
  <c r="R1097" i="1" s="1"/>
  <c r="S1097" i="1" s="1"/>
  <c r="Z1097" i="1" s="1"/>
  <c r="H1096" i="1"/>
  <c r="J1044" i="1"/>
  <c r="K1044" i="1" s="1"/>
  <c r="E1044" i="1" s="1"/>
  <c r="M1044" i="1"/>
  <c r="I1045" i="1"/>
  <c r="L1043" i="1" l="1"/>
  <c r="G1043" i="1"/>
  <c r="D1044" i="1"/>
  <c r="F1044" i="1" s="1"/>
  <c r="AA1097" i="1"/>
  <c r="T1097" i="1"/>
  <c r="C1097" i="1"/>
  <c r="AB1097" i="1"/>
  <c r="U1044" i="1"/>
  <c r="W1044" i="1" s="1"/>
  <c r="A1098" i="1"/>
  <c r="Q1098" i="1" s="1"/>
  <c r="R1098" i="1" s="1"/>
  <c r="S1098" i="1" s="1"/>
  <c r="Z1098" i="1" s="1"/>
  <c r="H1097" i="1"/>
  <c r="J1045" i="1"/>
  <c r="K1045" i="1" s="1"/>
  <c r="E1045" i="1" s="1"/>
  <c r="M1045" i="1"/>
  <c r="I1046" i="1"/>
  <c r="G1044" i="1" l="1"/>
  <c r="L1044" i="1"/>
  <c r="D1045" i="1"/>
  <c r="F1045" i="1" s="1"/>
  <c r="A1099" i="1"/>
  <c r="Q1099" i="1" s="1"/>
  <c r="R1099" i="1" s="1"/>
  <c r="S1099" i="1" s="1"/>
  <c r="Z1099" i="1" s="1"/>
  <c r="H1098" i="1"/>
  <c r="J1046" i="1"/>
  <c r="K1046" i="1" s="1"/>
  <c r="E1046" i="1" s="1"/>
  <c r="I1047" i="1"/>
  <c r="AB1098" i="1"/>
  <c r="AA1098" i="1"/>
  <c r="T1098" i="1"/>
  <c r="C1098" i="1"/>
  <c r="U1045" i="1"/>
  <c r="W1045" i="1" s="1"/>
  <c r="L1045" i="1" l="1"/>
  <c r="M1046" i="1" s="1"/>
  <c r="G1045" i="1"/>
  <c r="D1046" i="1"/>
  <c r="F1046" i="1" s="1"/>
  <c r="A1100" i="1"/>
  <c r="Q1100" i="1" s="1"/>
  <c r="R1100" i="1" s="1"/>
  <c r="S1100" i="1" s="1"/>
  <c r="Z1100" i="1" s="1"/>
  <c r="H1099" i="1"/>
  <c r="J1047" i="1"/>
  <c r="K1047" i="1" s="1"/>
  <c r="E1047" i="1" s="1"/>
  <c r="I1048" i="1"/>
  <c r="U1046" i="1"/>
  <c r="W1046" i="1" s="1"/>
  <c r="AA1099" i="1"/>
  <c r="T1099" i="1"/>
  <c r="C1099" i="1"/>
  <c r="AB1099" i="1"/>
  <c r="G1046" i="1" l="1"/>
  <c r="L1046" i="1"/>
  <c r="D1047" i="1"/>
  <c r="F1047" i="1" s="1"/>
  <c r="M1047" i="1"/>
  <c r="M1048" i="1" s="1"/>
  <c r="U1047" i="1"/>
  <c r="W1047" i="1" s="1"/>
  <c r="AB1100" i="1"/>
  <c r="AA1100" i="1"/>
  <c r="T1100" i="1"/>
  <c r="C1100" i="1"/>
  <c r="J1048" i="1"/>
  <c r="K1048" i="1" s="1"/>
  <c r="E1048" i="1" s="1"/>
  <c r="I1049" i="1"/>
  <c r="A1101" i="1"/>
  <c r="Q1101" i="1" s="1"/>
  <c r="R1101" i="1" s="1"/>
  <c r="S1101" i="1" s="1"/>
  <c r="Z1101" i="1" s="1"/>
  <c r="H1100" i="1"/>
  <c r="G1047" i="1" l="1"/>
  <c r="L1047" i="1"/>
  <c r="D1048" i="1"/>
  <c r="F1048" i="1" s="1"/>
  <c r="A1102" i="1"/>
  <c r="Q1102" i="1" s="1"/>
  <c r="R1102" i="1" s="1"/>
  <c r="S1102" i="1" s="1"/>
  <c r="Z1102" i="1" s="1"/>
  <c r="H1101" i="1"/>
  <c r="U1048" i="1"/>
  <c r="W1048" i="1" s="1"/>
  <c r="AA1101" i="1"/>
  <c r="T1101" i="1"/>
  <c r="C1101" i="1"/>
  <c r="AB1101" i="1"/>
  <c r="J1049" i="1"/>
  <c r="K1049" i="1" s="1"/>
  <c r="E1049" i="1" s="1"/>
  <c r="M1049" i="1"/>
  <c r="I1050" i="1"/>
  <c r="G1048" i="1" l="1"/>
  <c r="D1049" i="1"/>
  <c r="F1049" i="1" s="1"/>
  <c r="L1048" i="1"/>
  <c r="J1050" i="1"/>
  <c r="K1050" i="1" s="1"/>
  <c r="E1050" i="1" s="1"/>
  <c r="M1050" i="1"/>
  <c r="I1051" i="1"/>
  <c r="A1103" i="1"/>
  <c r="Q1103" i="1" s="1"/>
  <c r="R1103" i="1" s="1"/>
  <c r="S1103" i="1" s="1"/>
  <c r="Z1103" i="1" s="1"/>
  <c r="H1102" i="1"/>
  <c r="U1049" i="1"/>
  <c r="W1049" i="1" s="1"/>
  <c r="AB1102" i="1"/>
  <c r="AA1102" i="1"/>
  <c r="T1102" i="1"/>
  <c r="C1102" i="1"/>
  <c r="G1049" i="1" l="1"/>
  <c r="L1049" i="1"/>
  <c r="D1050" i="1"/>
  <c r="F1050" i="1" s="1"/>
  <c r="U1050" i="1"/>
  <c r="W1050" i="1" s="1"/>
  <c r="A1104" i="1"/>
  <c r="Q1104" i="1" s="1"/>
  <c r="R1104" i="1" s="1"/>
  <c r="S1104" i="1" s="1"/>
  <c r="Z1104" i="1" s="1"/>
  <c r="H1103" i="1"/>
  <c r="AA1103" i="1"/>
  <c r="T1103" i="1"/>
  <c r="C1103" i="1"/>
  <c r="AB1103" i="1"/>
  <c r="M1051" i="1"/>
  <c r="J1051" i="1"/>
  <c r="K1051" i="1" s="1"/>
  <c r="E1051" i="1" s="1"/>
  <c r="I1052" i="1"/>
  <c r="L1050" i="1" l="1"/>
  <c r="G1050" i="1"/>
  <c r="D1051" i="1"/>
  <c r="F1051" i="1" s="1"/>
  <c r="J1052" i="1"/>
  <c r="K1052" i="1" s="1"/>
  <c r="E1052" i="1" s="1"/>
  <c r="M1052" i="1"/>
  <c r="I1053" i="1"/>
  <c r="AB1104" i="1"/>
  <c r="AA1104" i="1"/>
  <c r="T1104" i="1"/>
  <c r="C1104" i="1"/>
  <c r="U1051" i="1"/>
  <c r="W1051" i="1" s="1"/>
  <c r="A1105" i="1"/>
  <c r="Q1105" i="1" s="1"/>
  <c r="R1105" i="1" s="1"/>
  <c r="S1105" i="1" s="1"/>
  <c r="Z1105" i="1" s="1"/>
  <c r="H1104" i="1"/>
  <c r="L1051" i="1" l="1"/>
  <c r="G1051" i="1"/>
  <c r="D1052" i="1"/>
  <c r="F1052" i="1" s="1"/>
  <c r="AA1105" i="1"/>
  <c r="T1105" i="1"/>
  <c r="C1105" i="1"/>
  <c r="AB1105" i="1"/>
  <c r="U1052" i="1"/>
  <c r="W1052" i="1" s="1"/>
  <c r="A1106" i="1"/>
  <c r="Q1106" i="1" s="1"/>
  <c r="R1106" i="1" s="1"/>
  <c r="H1105" i="1"/>
  <c r="M1053" i="1"/>
  <c r="J1053" i="1"/>
  <c r="K1053" i="1" s="1"/>
  <c r="E1053" i="1" s="1"/>
  <c r="I1054" i="1"/>
  <c r="G1052" i="1" l="1"/>
  <c r="L1052" i="1"/>
  <c r="D1053" i="1"/>
  <c r="F1053" i="1" s="1"/>
  <c r="J1054" i="1"/>
  <c r="K1054" i="1" s="1"/>
  <c r="E1054" i="1" s="1"/>
  <c r="M1054" i="1"/>
  <c r="I1055" i="1"/>
  <c r="A1107" i="1"/>
  <c r="Q1107" i="1" s="1"/>
  <c r="R1107" i="1" s="1"/>
  <c r="S1107" i="1" s="1"/>
  <c r="Z1107" i="1" s="1"/>
  <c r="H1106" i="1"/>
  <c r="U1053" i="1"/>
  <c r="W1053" i="1" s="1"/>
  <c r="AB1106" i="1"/>
  <c r="AA1106" i="1"/>
  <c r="T1106" i="1"/>
  <c r="C1106" i="1"/>
  <c r="L1053" i="1" l="1"/>
  <c r="G1053" i="1"/>
  <c r="D1054" i="1"/>
  <c r="F1054" i="1" s="1"/>
  <c r="M1055" i="1"/>
  <c r="J1055" i="1"/>
  <c r="K1055" i="1" s="1"/>
  <c r="E1055" i="1" s="1"/>
  <c r="I1056" i="1"/>
  <c r="A1108" i="1"/>
  <c r="Q1108" i="1" s="1"/>
  <c r="R1108" i="1" s="1"/>
  <c r="S1108" i="1" s="1"/>
  <c r="Z1108" i="1" s="1"/>
  <c r="H1107" i="1"/>
  <c r="U1054" i="1"/>
  <c r="W1054" i="1" s="1"/>
  <c r="AA1107" i="1"/>
  <c r="T1107" i="1"/>
  <c r="C1107" i="1"/>
  <c r="AB1107" i="1"/>
  <c r="G1054" i="1" l="1"/>
  <c r="L1054" i="1"/>
  <c r="D1055" i="1"/>
  <c r="F1055" i="1" s="1"/>
  <c r="A1109" i="1"/>
  <c r="Q1109" i="1" s="1"/>
  <c r="R1109" i="1" s="1"/>
  <c r="S1109" i="1" s="1"/>
  <c r="Z1109" i="1" s="1"/>
  <c r="H1108" i="1"/>
  <c r="J1056" i="1"/>
  <c r="K1056" i="1" s="1"/>
  <c r="E1056" i="1" s="1"/>
  <c r="M1056" i="1"/>
  <c r="I1057" i="1"/>
  <c r="U1055" i="1"/>
  <c r="W1055" i="1" s="1"/>
  <c r="AB1108" i="1"/>
  <c r="AA1108" i="1"/>
  <c r="T1108" i="1"/>
  <c r="C1108" i="1"/>
  <c r="L1055" i="1" l="1"/>
  <c r="G1055" i="1"/>
  <c r="D1056" i="1"/>
  <c r="F1056" i="1" s="1"/>
  <c r="M1057" i="1"/>
  <c r="J1057" i="1"/>
  <c r="K1057" i="1" s="1"/>
  <c r="E1057" i="1" s="1"/>
  <c r="I1058" i="1"/>
  <c r="AA1109" i="1"/>
  <c r="T1109" i="1"/>
  <c r="C1109" i="1"/>
  <c r="AB1109" i="1"/>
  <c r="U1056" i="1"/>
  <c r="W1056" i="1" s="1"/>
  <c r="A1110" i="1"/>
  <c r="Q1110" i="1" s="1"/>
  <c r="R1110" i="1" s="1"/>
  <c r="S1110" i="1" s="1"/>
  <c r="Z1110" i="1" s="1"/>
  <c r="H1109" i="1"/>
  <c r="L1056" i="1" l="1"/>
  <c r="G1056" i="1"/>
  <c r="D1057" i="1"/>
  <c r="F1057" i="1" s="1"/>
  <c r="U1057" i="1"/>
  <c r="W1057" i="1" s="1"/>
  <c r="A1111" i="1"/>
  <c r="Q1111" i="1" s="1"/>
  <c r="R1111" i="1" s="1"/>
  <c r="S1111" i="1" s="1"/>
  <c r="Z1111" i="1" s="1"/>
  <c r="H1110" i="1"/>
  <c r="AB1110" i="1"/>
  <c r="AA1110" i="1"/>
  <c r="T1110" i="1"/>
  <c r="C1110" i="1"/>
  <c r="J1058" i="1"/>
  <c r="K1058" i="1" s="1"/>
  <c r="E1058" i="1" s="1"/>
  <c r="M1058" i="1"/>
  <c r="I1059" i="1"/>
  <c r="L1057" i="1" l="1"/>
  <c r="G1057" i="1"/>
  <c r="D1058" i="1"/>
  <c r="F1058" i="1" s="1"/>
  <c r="M1059" i="1"/>
  <c r="J1059" i="1"/>
  <c r="K1059" i="1" s="1"/>
  <c r="E1059" i="1" s="1"/>
  <c r="I1060" i="1"/>
  <c r="AA1111" i="1"/>
  <c r="T1111" i="1"/>
  <c r="C1111" i="1"/>
  <c r="AB1111" i="1"/>
  <c r="U1058" i="1"/>
  <c r="W1058" i="1" s="1"/>
  <c r="A1112" i="1"/>
  <c r="Q1112" i="1" s="1"/>
  <c r="R1112" i="1" s="1"/>
  <c r="S1112" i="1" s="1"/>
  <c r="Z1112" i="1" s="1"/>
  <c r="H1111" i="1"/>
  <c r="L1058" i="1" l="1"/>
  <c r="G1058" i="1"/>
  <c r="D1059" i="1"/>
  <c r="F1059" i="1" s="1"/>
  <c r="U1059" i="1"/>
  <c r="W1059" i="1" s="1"/>
  <c r="A1113" i="1"/>
  <c r="Q1113" i="1" s="1"/>
  <c r="R1113" i="1" s="1"/>
  <c r="S1113" i="1" s="1"/>
  <c r="Z1113" i="1" s="1"/>
  <c r="H1112" i="1"/>
  <c r="AB1112" i="1"/>
  <c r="AA1112" i="1"/>
  <c r="T1112" i="1"/>
  <c r="C1112" i="1"/>
  <c r="J1060" i="1"/>
  <c r="K1060" i="1" s="1"/>
  <c r="E1060" i="1" s="1"/>
  <c r="M1060" i="1"/>
  <c r="I1061" i="1"/>
  <c r="G1059" i="1" l="1"/>
  <c r="L1059" i="1"/>
  <c r="D1060" i="1"/>
  <c r="F1060" i="1" s="1"/>
  <c r="M1061" i="1"/>
  <c r="J1061" i="1"/>
  <c r="K1061" i="1" s="1"/>
  <c r="E1061" i="1" s="1"/>
  <c r="I1062" i="1"/>
  <c r="AA1113" i="1"/>
  <c r="T1113" i="1"/>
  <c r="C1113" i="1"/>
  <c r="AB1113" i="1"/>
  <c r="U1060" i="1"/>
  <c r="W1060" i="1" s="1"/>
  <c r="A1114" i="1"/>
  <c r="Q1114" i="1" s="1"/>
  <c r="R1114" i="1" s="1"/>
  <c r="S1114" i="1" s="1"/>
  <c r="Z1114" i="1" s="1"/>
  <c r="H1113" i="1"/>
  <c r="L1060" i="1" l="1"/>
  <c r="G1060" i="1"/>
  <c r="D1061" i="1"/>
  <c r="F1061" i="1" s="1"/>
  <c r="J1062" i="1"/>
  <c r="K1062" i="1" s="1"/>
  <c r="E1062" i="1" s="1"/>
  <c r="M1062" i="1"/>
  <c r="I1063" i="1"/>
  <c r="U1061" i="1"/>
  <c r="W1061" i="1" s="1"/>
  <c r="A1115" i="1"/>
  <c r="Q1115" i="1" s="1"/>
  <c r="R1115" i="1" s="1"/>
  <c r="S1115" i="1" s="1"/>
  <c r="Z1115" i="1" s="1"/>
  <c r="H1114" i="1"/>
  <c r="AB1114" i="1"/>
  <c r="AA1114" i="1"/>
  <c r="T1114" i="1"/>
  <c r="C1114" i="1"/>
  <c r="G1061" i="1" l="1"/>
  <c r="D1062" i="1"/>
  <c r="F1062" i="1" s="1"/>
  <c r="L1061" i="1"/>
  <c r="M1063" i="1"/>
  <c r="J1063" i="1"/>
  <c r="K1063" i="1" s="1"/>
  <c r="E1063" i="1" s="1"/>
  <c r="I1064" i="1"/>
  <c r="AA1115" i="1"/>
  <c r="T1115" i="1"/>
  <c r="C1115" i="1"/>
  <c r="AB1115" i="1"/>
  <c r="U1062" i="1"/>
  <c r="W1062" i="1" s="1"/>
  <c r="A1116" i="1"/>
  <c r="Q1116" i="1" s="1"/>
  <c r="R1116" i="1" s="1"/>
  <c r="S1116" i="1" s="1"/>
  <c r="Z1116" i="1" s="1"/>
  <c r="H1115" i="1"/>
  <c r="L1062" i="1" l="1"/>
  <c r="G1062" i="1"/>
  <c r="D1063" i="1"/>
  <c r="F1063" i="1" s="1"/>
  <c r="AB1116" i="1"/>
  <c r="AA1116" i="1"/>
  <c r="T1116" i="1"/>
  <c r="C1116" i="1"/>
  <c r="A1117" i="1"/>
  <c r="Q1117" i="1" s="1"/>
  <c r="R1117" i="1" s="1"/>
  <c r="S1117" i="1" s="1"/>
  <c r="Z1117" i="1" s="1"/>
  <c r="H1116" i="1"/>
  <c r="J1064" i="1"/>
  <c r="K1064" i="1" s="1"/>
  <c r="E1064" i="1" s="1"/>
  <c r="M1064" i="1"/>
  <c r="I1065" i="1"/>
  <c r="U1063" i="1"/>
  <c r="W1063" i="1" s="1"/>
  <c r="G1063" i="1" l="1"/>
  <c r="L1063" i="1"/>
  <c r="D1064" i="1"/>
  <c r="F1064" i="1" s="1"/>
  <c r="AA1117" i="1"/>
  <c r="T1117" i="1"/>
  <c r="C1117" i="1"/>
  <c r="AB1117" i="1"/>
  <c r="U1064" i="1"/>
  <c r="W1064" i="1" s="1"/>
  <c r="A1118" i="1"/>
  <c r="Q1118" i="1" s="1"/>
  <c r="R1118" i="1" s="1"/>
  <c r="S1118" i="1" s="1"/>
  <c r="Z1118" i="1" s="1"/>
  <c r="H1117" i="1"/>
  <c r="M1065" i="1"/>
  <c r="J1065" i="1"/>
  <c r="K1065" i="1" s="1"/>
  <c r="E1065" i="1" s="1"/>
  <c r="I1066" i="1"/>
  <c r="L1064" i="1" l="1"/>
  <c r="G1064" i="1"/>
  <c r="D1065" i="1"/>
  <c r="F1065" i="1" s="1"/>
  <c r="J1066" i="1"/>
  <c r="K1066" i="1" s="1"/>
  <c r="E1066" i="1" s="1"/>
  <c r="M1066" i="1"/>
  <c r="I1067" i="1"/>
  <c r="A1119" i="1"/>
  <c r="Q1119" i="1" s="1"/>
  <c r="R1119" i="1" s="1"/>
  <c r="S1119" i="1" s="1"/>
  <c r="Z1119" i="1" s="1"/>
  <c r="H1118" i="1"/>
  <c r="U1065" i="1"/>
  <c r="W1065" i="1" s="1"/>
  <c r="AB1118" i="1"/>
  <c r="AA1118" i="1"/>
  <c r="T1118" i="1"/>
  <c r="C1118" i="1"/>
  <c r="G1065" i="1" l="1"/>
  <c r="L1065" i="1"/>
  <c r="D1066" i="1"/>
  <c r="F1066" i="1" s="1"/>
  <c r="A1120" i="1"/>
  <c r="Q1120" i="1" s="1"/>
  <c r="R1120" i="1" s="1"/>
  <c r="S1120" i="1" s="1"/>
  <c r="Z1120" i="1" s="1"/>
  <c r="H1119" i="1"/>
  <c r="M1067" i="1"/>
  <c r="J1067" i="1"/>
  <c r="K1067" i="1" s="1"/>
  <c r="E1067" i="1" s="1"/>
  <c r="I1068" i="1"/>
  <c r="AA1119" i="1"/>
  <c r="T1119" i="1"/>
  <c r="C1119" i="1"/>
  <c r="AB1119" i="1"/>
  <c r="U1066" i="1"/>
  <c r="W1066" i="1" s="1"/>
  <c r="G1066" i="1" l="1"/>
  <c r="L1066" i="1"/>
  <c r="D1067" i="1"/>
  <c r="F1067" i="1" s="1"/>
  <c r="U1067" i="1"/>
  <c r="W1067" i="1" s="1"/>
  <c r="A1121" i="1"/>
  <c r="Q1121" i="1" s="1"/>
  <c r="R1121" i="1" s="1"/>
  <c r="S1121" i="1" s="1"/>
  <c r="Z1121" i="1" s="1"/>
  <c r="H1120" i="1"/>
  <c r="J1068" i="1"/>
  <c r="K1068" i="1" s="1"/>
  <c r="E1068" i="1" s="1"/>
  <c r="M1068" i="1"/>
  <c r="I1069" i="1"/>
  <c r="AB1120" i="1"/>
  <c r="AA1120" i="1"/>
  <c r="T1120" i="1"/>
  <c r="C1120" i="1"/>
  <c r="L1067" i="1" l="1"/>
  <c r="G1067" i="1"/>
  <c r="D1068" i="1"/>
  <c r="F1068" i="1" s="1"/>
  <c r="U1068" i="1"/>
  <c r="W1068" i="1" s="1"/>
  <c r="AA1121" i="1"/>
  <c r="T1121" i="1"/>
  <c r="C1121" i="1"/>
  <c r="AB1121" i="1"/>
  <c r="M1069" i="1"/>
  <c r="J1069" i="1"/>
  <c r="K1069" i="1" s="1"/>
  <c r="E1069" i="1" s="1"/>
  <c r="I1070" i="1"/>
  <c r="A1122" i="1"/>
  <c r="Q1122" i="1" s="1"/>
  <c r="R1122" i="1" s="1"/>
  <c r="S1122" i="1" s="1"/>
  <c r="Z1122" i="1" s="1"/>
  <c r="H1121" i="1"/>
  <c r="L1068" i="1" l="1"/>
  <c r="G1068" i="1"/>
  <c r="D1069" i="1"/>
  <c r="F1069" i="1" s="1"/>
  <c r="AB1122" i="1"/>
  <c r="AA1122" i="1"/>
  <c r="T1122" i="1"/>
  <c r="C1122" i="1"/>
  <c r="A1123" i="1"/>
  <c r="Q1123" i="1" s="1"/>
  <c r="R1123" i="1" s="1"/>
  <c r="S1123" i="1" s="1"/>
  <c r="Z1123" i="1" s="1"/>
  <c r="H1122" i="1"/>
  <c r="J1070" i="1"/>
  <c r="K1070" i="1" s="1"/>
  <c r="E1070" i="1" s="1"/>
  <c r="M1070" i="1"/>
  <c r="I1071" i="1"/>
  <c r="U1069" i="1"/>
  <c r="W1069" i="1" s="1"/>
  <c r="G1069" i="1" l="1"/>
  <c r="L1069" i="1"/>
  <c r="D1070" i="1"/>
  <c r="F1070" i="1" s="1"/>
  <c r="U1070" i="1"/>
  <c r="W1070" i="1" s="1"/>
  <c r="H1123" i="1"/>
  <c r="A1124" i="1"/>
  <c r="Q1124" i="1" s="1"/>
  <c r="R1124" i="1" s="1"/>
  <c r="S1124" i="1" s="1"/>
  <c r="Z1124" i="1" s="1"/>
  <c r="M1071" i="1"/>
  <c r="J1071" i="1"/>
  <c r="K1071" i="1" s="1"/>
  <c r="E1071" i="1" s="1"/>
  <c r="I1072" i="1"/>
  <c r="AA1123" i="1"/>
  <c r="T1123" i="1"/>
  <c r="C1123" i="1"/>
  <c r="AB1123" i="1"/>
  <c r="L1070" i="1" l="1"/>
  <c r="G1070" i="1"/>
  <c r="D1071" i="1"/>
  <c r="F1071" i="1" s="1"/>
  <c r="T1124" i="1"/>
  <c r="C1124" i="1"/>
  <c r="AB1124" i="1"/>
  <c r="AA1124" i="1"/>
  <c r="U1071" i="1"/>
  <c r="W1071" i="1" s="1"/>
  <c r="A1125" i="1"/>
  <c r="Q1125" i="1" s="1"/>
  <c r="R1125" i="1" s="1"/>
  <c r="S1125" i="1" s="1"/>
  <c r="Z1125" i="1" s="1"/>
  <c r="H1124" i="1"/>
  <c r="J1072" i="1"/>
  <c r="K1072" i="1" s="1"/>
  <c r="E1072" i="1" s="1"/>
  <c r="M1072" i="1"/>
  <c r="I1073" i="1"/>
  <c r="L1071" i="1" l="1"/>
  <c r="G1071" i="1"/>
  <c r="D1072" i="1"/>
  <c r="F1072" i="1" s="1"/>
  <c r="U1072" i="1"/>
  <c r="W1072" i="1" s="1"/>
  <c r="M1073" i="1"/>
  <c r="J1073" i="1"/>
  <c r="K1073" i="1" s="1"/>
  <c r="E1073" i="1" s="1"/>
  <c r="I1074" i="1"/>
  <c r="H1125" i="1"/>
  <c r="A1126" i="1"/>
  <c r="Q1126" i="1" s="1"/>
  <c r="R1126" i="1" s="1"/>
  <c r="S1126" i="1" s="1"/>
  <c r="Z1126" i="1" s="1"/>
  <c r="AB1125" i="1"/>
  <c r="AA1125" i="1"/>
  <c r="T1125" i="1"/>
  <c r="C1125" i="1"/>
  <c r="L1072" i="1" l="1"/>
  <c r="G1072" i="1"/>
  <c r="D1073" i="1"/>
  <c r="F1073" i="1" s="1"/>
  <c r="AA1126" i="1"/>
  <c r="T1126" i="1"/>
  <c r="C1126" i="1"/>
  <c r="AB1126" i="1"/>
  <c r="A1127" i="1"/>
  <c r="Q1127" i="1" s="1"/>
  <c r="R1127" i="1" s="1"/>
  <c r="S1127" i="1" s="1"/>
  <c r="Z1127" i="1" s="1"/>
  <c r="H1126" i="1"/>
  <c r="J1074" i="1"/>
  <c r="K1074" i="1" s="1"/>
  <c r="E1074" i="1" s="1"/>
  <c r="M1074" i="1"/>
  <c r="I1075" i="1"/>
  <c r="U1073" i="1"/>
  <c r="W1073" i="1" s="1"/>
  <c r="G1073" i="1" l="1"/>
  <c r="L1073" i="1"/>
  <c r="D1074" i="1"/>
  <c r="F1074" i="1" s="1"/>
  <c r="M1075" i="1"/>
  <c r="J1075" i="1"/>
  <c r="K1075" i="1" s="1"/>
  <c r="E1075" i="1" s="1"/>
  <c r="I1076" i="1"/>
  <c r="AB1127" i="1"/>
  <c r="AA1127" i="1"/>
  <c r="T1127" i="1"/>
  <c r="C1127" i="1"/>
  <c r="U1074" i="1"/>
  <c r="W1074" i="1" s="1"/>
  <c r="A1128" i="1"/>
  <c r="Q1128" i="1" s="1"/>
  <c r="R1128" i="1" s="1"/>
  <c r="S1128" i="1" s="1"/>
  <c r="Z1128" i="1" s="1"/>
  <c r="H1127" i="1"/>
  <c r="G1074" i="1" l="1"/>
  <c r="D1075" i="1"/>
  <c r="F1075" i="1" s="1"/>
  <c r="L1074" i="1"/>
  <c r="AA1128" i="1"/>
  <c r="T1128" i="1"/>
  <c r="C1128" i="1"/>
  <c r="AB1128" i="1"/>
  <c r="J1076" i="1"/>
  <c r="K1076" i="1" s="1"/>
  <c r="E1076" i="1" s="1"/>
  <c r="M1076" i="1"/>
  <c r="I1077" i="1"/>
  <c r="U1075" i="1"/>
  <c r="W1075" i="1" s="1"/>
  <c r="H1128" i="1"/>
  <c r="A1129" i="1"/>
  <c r="Q1129" i="1" s="1"/>
  <c r="R1129" i="1" s="1"/>
  <c r="S1129" i="1" s="1"/>
  <c r="Z1129" i="1" s="1"/>
  <c r="L1075" i="1" l="1"/>
  <c r="G1075" i="1"/>
  <c r="D1076" i="1"/>
  <c r="F1076" i="1" s="1"/>
  <c r="T1129" i="1"/>
  <c r="C1129" i="1"/>
  <c r="AB1129" i="1"/>
  <c r="AA1129" i="1"/>
  <c r="M1077" i="1"/>
  <c r="J1077" i="1"/>
  <c r="K1077" i="1" s="1"/>
  <c r="E1077" i="1" s="1"/>
  <c r="I1078" i="1"/>
  <c r="H1129" i="1"/>
  <c r="A1130" i="1"/>
  <c r="Q1130" i="1" s="1"/>
  <c r="R1130" i="1" s="1"/>
  <c r="S1130" i="1" s="1"/>
  <c r="Z1130" i="1" s="1"/>
  <c r="U1076" i="1"/>
  <c r="W1076" i="1" s="1"/>
  <c r="G1076" i="1" l="1"/>
  <c r="L1076" i="1"/>
  <c r="D1077" i="1"/>
  <c r="F1077" i="1" s="1"/>
  <c r="J1078" i="1"/>
  <c r="K1078" i="1" s="1"/>
  <c r="E1078" i="1" s="1"/>
  <c r="M1078" i="1"/>
  <c r="I1079" i="1"/>
  <c r="U1077" i="1"/>
  <c r="W1077" i="1" s="1"/>
  <c r="AB1130" i="1"/>
  <c r="AA1130" i="1"/>
  <c r="T1130" i="1"/>
  <c r="C1130" i="1"/>
  <c r="A1131" i="1"/>
  <c r="Q1131" i="1" s="1"/>
  <c r="R1131" i="1" s="1"/>
  <c r="S1131" i="1" s="1"/>
  <c r="Z1131" i="1" s="1"/>
  <c r="H1130" i="1"/>
  <c r="G1077" i="1" l="1"/>
  <c r="D1078" i="1"/>
  <c r="F1078" i="1" s="1"/>
  <c r="L1077" i="1"/>
  <c r="A1132" i="1"/>
  <c r="Q1132" i="1" s="1"/>
  <c r="R1132" i="1" s="1"/>
  <c r="S1132" i="1" s="1"/>
  <c r="Z1132" i="1" s="1"/>
  <c r="H1131" i="1"/>
  <c r="AA1131" i="1"/>
  <c r="T1131" i="1"/>
  <c r="C1131" i="1"/>
  <c r="AB1131" i="1"/>
  <c r="J1079" i="1"/>
  <c r="K1079" i="1" s="1"/>
  <c r="E1079" i="1" s="1"/>
  <c r="I1080" i="1"/>
  <c r="U1078" i="1"/>
  <c r="W1078" i="1" s="1"/>
  <c r="G1078" i="1" l="1"/>
  <c r="L1078" i="1"/>
  <c r="M1079" i="1" s="1"/>
  <c r="D1079" i="1"/>
  <c r="F1079" i="1" s="1"/>
  <c r="J1080" i="1"/>
  <c r="K1080" i="1" s="1"/>
  <c r="E1080" i="1" s="1"/>
  <c r="I1081" i="1"/>
  <c r="U1079" i="1"/>
  <c r="W1079" i="1" s="1"/>
  <c r="A1133" i="1"/>
  <c r="Q1133" i="1" s="1"/>
  <c r="R1133" i="1" s="1"/>
  <c r="S1133" i="1" s="1"/>
  <c r="Z1133" i="1" s="1"/>
  <c r="H1132" i="1"/>
  <c r="AB1132" i="1"/>
  <c r="AA1132" i="1"/>
  <c r="T1132" i="1"/>
  <c r="C1132" i="1"/>
  <c r="G1079" i="1" l="1"/>
  <c r="D1080" i="1"/>
  <c r="F1080" i="1" s="1"/>
  <c r="L1079" i="1"/>
  <c r="M1080" i="1"/>
  <c r="M1081" i="1" s="1"/>
  <c r="U1080" i="1"/>
  <c r="W1080" i="1" s="1"/>
  <c r="A1134" i="1"/>
  <c r="Q1134" i="1" s="1"/>
  <c r="R1134" i="1" s="1"/>
  <c r="S1134" i="1" s="1"/>
  <c r="Z1134" i="1" s="1"/>
  <c r="H1133" i="1"/>
  <c r="AA1133" i="1"/>
  <c r="T1133" i="1"/>
  <c r="C1133" i="1"/>
  <c r="AB1133" i="1"/>
  <c r="J1081" i="1"/>
  <c r="K1081" i="1" s="1"/>
  <c r="E1081" i="1" s="1"/>
  <c r="I1082" i="1"/>
  <c r="L1080" i="1" l="1"/>
  <c r="G1080" i="1"/>
  <c r="D1081" i="1"/>
  <c r="F1081" i="1" s="1"/>
  <c r="J1082" i="1"/>
  <c r="K1082" i="1" s="1"/>
  <c r="E1082" i="1" s="1"/>
  <c r="M1082" i="1"/>
  <c r="I1083" i="1"/>
  <c r="A1135" i="1"/>
  <c r="Q1135" i="1" s="1"/>
  <c r="R1135" i="1" s="1"/>
  <c r="S1135" i="1" s="1"/>
  <c r="Z1135" i="1" s="1"/>
  <c r="H1134" i="1"/>
  <c r="U1081" i="1"/>
  <c r="W1081" i="1" s="1"/>
  <c r="AB1134" i="1"/>
  <c r="AA1134" i="1"/>
  <c r="T1134" i="1"/>
  <c r="C1134" i="1"/>
  <c r="L1081" i="1" l="1"/>
  <c r="G1081" i="1"/>
  <c r="D1082" i="1"/>
  <c r="F1082" i="1" s="1"/>
  <c r="AA1135" i="1"/>
  <c r="T1135" i="1"/>
  <c r="C1135" i="1"/>
  <c r="AB1135" i="1"/>
  <c r="M1083" i="1"/>
  <c r="J1083" i="1"/>
  <c r="K1083" i="1" s="1"/>
  <c r="E1083" i="1" s="1"/>
  <c r="I1084" i="1"/>
  <c r="A1136" i="1"/>
  <c r="Q1136" i="1" s="1"/>
  <c r="R1136" i="1" s="1"/>
  <c r="S1136" i="1" s="1"/>
  <c r="Z1136" i="1" s="1"/>
  <c r="H1135" i="1"/>
  <c r="U1082" i="1"/>
  <c r="W1082" i="1" s="1"/>
  <c r="L1082" i="1" l="1"/>
  <c r="G1082" i="1"/>
  <c r="D1083" i="1"/>
  <c r="F1083" i="1" s="1"/>
  <c r="U1083" i="1"/>
  <c r="W1083" i="1" s="1"/>
  <c r="A1137" i="1"/>
  <c r="Q1137" i="1" s="1"/>
  <c r="R1137" i="1" s="1"/>
  <c r="S1137" i="1" s="1"/>
  <c r="Z1137" i="1" s="1"/>
  <c r="H1136" i="1"/>
  <c r="AB1136" i="1"/>
  <c r="AA1136" i="1"/>
  <c r="T1136" i="1"/>
  <c r="C1136" i="1"/>
  <c r="J1084" i="1"/>
  <c r="K1084" i="1" s="1"/>
  <c r="E1084" i="1" s="1"/>
  <c r="M1084" i="1"/>
  <c r="I1085" i="1"/>
  <c r="L1083" i="1" l="1"/>
  <c r="G1083" i="1"/>
  <c r="D1084" i="1"/>
  <c r="F1084" i="1" s="1"/>
  <c r="AA1137" i="1"/>
  <c r="T1137" i="1"/>
  <c r="C1137" i="1"/>
  <c r="AB1137" i="1"/>
  <c r="J1085" i="1"/>
  <c r="K1085" i="1" s="1"/>
  <c r="E1085" i="1" s="1"/>
  <c r="M1085" i="1"/>
  <c r="I1086" i="1"/>
  <c r="A1138" i="1"/>
  <c r="Q1138" i="1" s="1"/>
  <c r="R1138" i="1" s="1"/>
  <c r="S1138" i="1" s="1"/>
  <c r="Z1138" i="1" s="1"/>
  <c r="H1137" i="1"/>
  <c r="U1084" i="1"/>
  <c r="W1084" i="1" s="1"/>
  <c r="L1084" i="1" l="1"/>
  <c r="G1084" i="1"/>
  <c r="D1085" i="1"/>
  <c r="F1085" i="1" s="1"/>
  <c r="AB1138" i="1"/>
  <c r="AA1138" i="1"/>
  <c r="T1138" i="1"/>
  <c r="C1138" i="1"/>
  <c r="A1139" i="1"/>
  <c r="Q1139" i="1" s="1"/>
  <c r="R1139" i="1" s="1"/>
  <c r="S1139" i="1" s="1"/>
  <c r="Z1139" i="1" s="1"/>
  <c r="H1138" i="1"/>
  <c r="M1086" i="1"/>
  <c r="J1086" i="1"/>
  <c r="K1086" i="1" s="1"/>
  <c r="E1086" i="1" s="1"/>
  <c r="I1087" i="1"/>
  <c r="U1085" i="1"/>
  <c r="W1085" i="1" s="1"/>
  <c r="G1085" i="1" l="1"/>
  <c r="L1085" i="1"/>
  <c r="D1086" i="1"/>
  <c r="F1086" i="1" s="1"/>
  <c r="J1087" i="1"/>
  <c r="K1087" i="1" s="1"/>
  <c r="E1087" i="1" s="1"/>
  <c r="M1087" i="1"/>
  <c r="I1088" i="1"/>
  <c r="AA1139" i="1"/>
  <c r="T1139" i="1"/>
  <c r="C1139" i="1"/>
  <c r="AB1139" i="1"/>
  <c r="U1086" i="1"/>
  <c r="W1086" i="1" s="1"/>
  <c r="A1140" i="1"/>
  <c r="Q1140" i="1" s="1"/>
  <c r="R1140" i="1" s="1"/>
  <c r="S1140" i="1" s="1"/>
  <c r="Z1140" i="1" s="1"/>
  <c r="H1139" i="1"/>
  <c r="L1086" i="1" l="1"/>
  <c r="G1086" i="1"/>
  <c r="D1087" i="1"/>
  <c r="F1087" i="1" s="1"/>
  <c r="AB1140" i="1"/>
  <c r="AA1140" i="1"/>
  <c r="T1140" i="1"/>
  <c r="C1140" i="1"/>
  <c r="A1141" i="1"/>
  <c r="Q1141" i="1" s="1"/>
  <c r="R1141" i="1" s="1"/>
  <c r="S1141" i="1" s="1"/>
  <c r="Z1141" i="1" s="1"/>
  <c r="H1140" i="1"/>
  <c r="M1088" i="1"/>
  <c r="J1088" i="1"/>
  <c r="K1088" i="1" s="1"/>
  <c r="E1088" i="1" s="1"/>
  <c r="I1089" i="1"/>
  <c r="U1087" i="1"/>
  <c r="W1087" i="1" s="1"/>
  <c r="G1087" i="1" l="1"/>
  <c r="L1087" i="1"/>
  <c r="D1088" i="1"/>
  <c r="F1088" i="1" s="1"/>
  <c r="J1089" i="1"/>
  <c r="K1089" i="1" s="1"/>
  <c r="E1089" i="1" s="1"/>
  <c r="M1089" i="1"/>
  <c r="I1090" i="1"/>
  <c r="AA1141" i="1"/>
  <c r="T1141" i="1"/>
  <c r="C1141" i="1"/>
  <c r="AB1141" i="1"/>
  <c r="U1088" i="1"/>
  <c r="W1088" i="1" s="1"/>
  <c r="A1142" i="1"/>
  <c r="Q1142" i="1" s="1"/>
  <c r="R1142" i="1" s="1"/>
  <c r="S1142" i="1" s="1"/>
  <c r="Z1142" i="1" s="1"/>
  <c r="H1141" i="1"/>
  <c r="L1088" i="1" l="1"/>
  <c r="G1088" i="1"/>
  <c r="D1089" i="1"/>
  <c r="F1089" i="1" s="1"/>
  <c r="U1089" i="1"/>
  <c r="W1089" i="1" s="1"/>
  <c r="AB1142" i="1"/>
  <c r="AA1142" i="1"/>
  <c r="T1142" i="1"/>
  <c r="C1142" i="1"/>
  <c r="J1090" i="1"/>
  <c r="K1090" i="1" s="1"/>
  <c r="E1090" i="1" s="1"/>
  <c r="M1090" i="1"/>
  <c r="I1091" i="1"/>
  <c r="A1143" i="1"/>
  <c r="Q1143" i="1" s="1"/>
  <c r="R1143" i="1" s="1"/>
  <c r="S1143" i="1" s="1"/>
  <c r="Z1143" i="1" s="1"/>
  <c r="H1142" i="1"/>
  <c r="L1089" i="1" l="1"/>
  <c r="G1089" i="1"/>
  <c r="D1090" i="1"/>
  <c r="F1090" i="1" s="1"/>
  <c r="M1091" i="1"/>
  <c r="J1091" i="1"/>
  <c r="K1091" i="1" s="1"/>
  <c r="E1091" i="1" s="1"/>
  <c r="I1092" i="1"/>
  <c r="A1144" i="1"/>
  <c r="Q1144" i="1" s="1"/>
  <c r="R1144" i="1" s="1"/>
  <c r="S1144" i="1" s="1"/>
  <c r="Z1144" i="1" s="1"/>
  <c r="H1143" i="1"/>
  <c r="U1090" i="1"/>
  <c r="W1090" i="1" s="1"/>
  <c r="AA1143" i="1"/>
  <c r="T1143" i="1"/>
  <c r="C1143" i="1"/>
  <c r="AB1143" i="1"/>
  <c r="L1090" i="1" l="1"/>
  <c r="G1090" i="1"/>
  <c r="D1091" i="1"/>
  <c r="F1091" i="1" s="1"/>
  <c r="U1091" i="1"/>
  <c r="W1091" i="1" s="1"/>
  <c r="AB1144" i="1"/>
  <c r="AA1144" i="1"/>
  <c r="T1144" i="1"/>
  <c r="C1144" i="1"/>
  <c r="A1145" i="1"/>
  <c r="Q1145" i="1" s="1"/>
  <c r="R1145" i="1" s="1"/>
  <c r="S1145" i="1" s="1"/>
  <c r="Z1145" i="1" s="1"/>
  <c r="H1144" i="1"/>
  <c r="J1092" i="1"/>
  <c r="K1092" i="1" s="1"/>
  <c r="E1092" i="1" s="1"/>
  <c r="M1092" i="1"/>
  <c r="I1093" i="1"/>
  <c r="G1091" i="1" l="1"/>
  <c r="L1091" i="1"/>
  <c r="D1092" i="1"/>
  <c r="F1092" i="1" s="1"/>
  <c r="U1092" i="1"/>
  <c r="W1092" i="1" s="1"/>
  <c r="A1146" i="1"/>
  <c r="Q1146" i="1" s="1"/>
  <c r="R1146" i="1" s="1"/>
  <c r="S1146" i="1" s="1"/>
  <c r="Z1146" i="1" s="1"/>
  <c r="H1145" i="1"/>
  <c r="AA1145" i="1"/>
  <c r="T1145" i="1"/>
  <c r="C1145" i="1"/>
  <c r="AB1145" i="1"/>
  <c r="M1093" i="1"/>
  <c r="J1093" i="1"/>
  <c r="K1093" i="1" s="1"/>
  <c r="E1093" i="1" s="1"/>
  <c r="I1094" i="1"/>
  <c r="L1092" i="1" l="1"/>
  <c r="G1092" i="1"/>
  <c r="D1093" i="1"/>
  <c r="F1093" i="1" s="1"/>
  <c r="J1094" i="1"/>
  <c r="K1094" i="1" s="1"/>
  <c r="E1094" i="1" s="1"/>
  <c r="M1094" i="1"/>
  <c r="I1095" i="1"/>
  <c r="AB1146" i="1"/>
  <c r="AA1146" i="1"/>
  <c r="T1146" i="1"/>
  <c r="C1146" i="1"/>
  <c r="U1093" i="1"/>
  <c r="W1093" i="1" s="1"/>
  <c r="A1147" i="1"/>
  <c r="Q1147" i="1" s="1"/>
  <c r="R1147" i="1" s="1"/>
  <c r="S1147" i="1" s="1"/>
  <c r="Z1147" i="1" s="1"/>
  <c r="H1146" i="1"/>
  <c r="L1093" i="1" l="1"/>
  <c r="G1093" i="1"/>
  <c r="D1094" i="1"/>
  <c r="F1094" i="1" s="1"/>
  <c r="M1095" i="1"/>
  <c r="J1095" i="1"/>
  <c r="K1095" i="1" s="1"/>
  <c r="E1095" i="1" s="1"/>
  <c r="I1096" i="1"/>
  <c r="AA1147" i="1"/>
  <c r="T1147" i="1"/>
  <c r="C1147" i="1"/>
  <c r="AB1147" i="1"/>
  <c r="U1094" i="1"/>
  <c r="W1094" i="1" s="1"/>
  <c r="A1148" i="1"/>
  <c r="Q1148" i="1" s="1"/>
  <c r="R1148" i="1" s="1"/>
  <c r="S1148" i="1" s="1"/>
  <c r="Z1148" i="1" s="1"/>
  <c r="H1147" i="1"/>
  <c r="L1094" i="1" l="1"/>
  <c r="G1094" i="1"/>
  <c r="D1095" i="1"/>
  <c r="F1095" i="1" s="1"/>
  <c r="J1096" i="1"/>
  <c r="K1096" i="1" s="1"/>
  <c r="E1096" i="1" s="1"/>
  <c r="M1096" i="1"/>
  <c r="I1097" i="1"/>
  <c r="U1095" i="1"/>
  <c r="W1095" i="1" s="1"/>
  <c r="AB1148" i="1"/>
  <c r="AA1148" i="1"/>
  <c r="T1148" i="1"/>
  <c r="C1148" i="1"/>
  <c r="A1149" i="1"/>
  <c r="Q1149" i="1" s="1"/>
  <c r="R1149" i="1" s="1"/>
  <c r="S1149" i="1" s="1"/>
  <c r="Z1149" i="1" s="1"/>
  <c r="H1148" i="1"/>
  <c r="G1095" i="1" l="1"/>
  <c r="D1096" i="1"/>
  <c r="F1096" i="1" s="1"/>
  <c r="L1095" i="1"/>
  <c r="M1097" i="1"/>
  <c r="J1097" i="1"/>
  <c r="K1097" i="1" s="1"/>
  <c r="E1097" i="1" s="1"/>
  <c r="I1098" i="1"/>
  <c r="AA1149" i="1"/>
  <c r="T1149" i="1"/>
  <c r="C1149" i="1"/>
  <c r="AB1149" i="1"/>
  <c r="U1096" i="1"/>
  <c r="W1096" i="1" s="1"/>
  <c r="A1150" i="1"/>
  <c r="Q1150" i="1" s="1"/>
  <c r="R1150" i="1" s="1"/>
  <c r="S1150" i="1" s="1"/>
  <c r="Z1150" i="1" s="1"/>
  <c r="H1149" i="1"/>
  <c r="L1096" i="1" l="1"/>
  <c r="G1096" i="1"/>
  <c r="D1097" i="1"/>
  <c r="F1097" i="1" s="1"/>
  <c r="AB1150" i="1"/>
  <c r="AA1150" i="1"/>
  <c r="T1150" i="1"/>
  <c r="C1150" i="1"/>
  <c r="A1151" i="1"/>
  <c r="Q1151" i="1" s="1"/>
  <c r="R1151" i="1" s="1"/>
  <c r="S1151" i="1" s="1"/>
  <c r="Z1151" i="1" s="1"/>
  <c r="H1150" i="1"/>
  <c r="J1098" i="1"/>
  <c r="K1098" i="1" s="1"/>
  <c r="E1098" i="1" s="1"/>
  <c r="M1098" i="1"/>
  <c r="I1099" i="1"/>
  <c r="U1097" i="1"/>
  <c r="W1097" i="1" s="1"/>
  <c r="L1097" i="1" l="1"/>
  <c r="G1097" i="1"/>
  <c r="D1098" i="1"/>
  <c r="F1098" i="1" s="1"/>
  <c r="U1098" i="1"/>
  <c r="W1098" i="1" s="1"/>
  <c r="A1152" i="1"/>
  <c r="Q1152" i="1" s="1"/>
  <c r="R1152" i="1" s="1"/>
  <c r="S1152" i="1" s="1"/>
  <c r="Z1152" i="1" s="1"/>
  <c r="H1151" i="1"/>
  <c r="M1099" i="1"/>
  <c r="J1099" i="1"/>
  <c r="K1099" i="1" s="1"/>
  <c r="E1099" i="1" s="1"/>
  <c r="I1100" i="1"/>
  <c r="AA1151" i="1"/>
  <c r="T1151" i="1"/>
  <c r="C1151" i="1"/>
  <c r="AB1151" i="1"/>
  <c r="L1098" i="1" l="1"/>
  <c r="G1098" i="1"/>
  <c r="D1099" i="1"/>
  <c r="F1099" i="1" s="1"/>
  <c r="AB1152" i="1"/>
  <c r="AA1152" i="1"/>
  <c r="T1152" i="1"/>
  <c r="C1152" i="1"/>
  <c r="J1100" i="1"/>
  <c r="K1100" i="1" s="1"/>
  <c r="E1100" i="1" s="1"/>
  <c r="M1100" i="1"/>
  <c r="I1101" i="1"/>
  <c r="H1152" i="1"/>
  <c r="A1153" i="1"/>
  <c r="Q1153" i="1" s="1"/>
  <c r="R1153" i="1" s="1"/>
  <c r="S1153" i="1" s="1"/>
  <c r="Z1153" i="1" s="1"/>
  <c r="U1099" i="1"/>
  <c r="W1099" i="1" s="1"/>
  <c r="L1099" i="1" l="1"/>
  <c r="G1099" i="1"/>
  <c r="D1100" i="1"/>
  <c r="F1100" i="1" s="1"/>
  <c r="A1154" i="1"/>
  <c r="Q1154" i="1" s="1"/>
  <c r="R1154" i="1" s="1"/>
  <c r="S1154" i="1" s="1"/>
  <c r="Z1154" i="1" s="1"/>
  <c r="H1153" i="1"/>
  <c r="U1100" i="1"/>
  <c r="W1100" i="1" s="1"/>
  <c r="AA1153" i="1"/>
  <c r="T1153" i="1"/>
  <c r="C1153" i="1"/>
  <c r="AB1153" i="1"/>
  <c r="M1101" i="1"/>
  <c r="J1101" i="1"/>
  <c r="K1101" i="1" s="1"/>
  <c r="E1101" i="1" s="1"/>
  <c r="I1102" i="1"/>
  <c r="G1100" i="1" l="1"/>
  <c r="D1101" i="1"/>
  <c r="F1101" i="1" s="1"/>
  <c r="L1100" i="1"/>
  <c r="J1102" i="1"/>
  <c r="K1102" i="1" s="1"/>
  <c r="E1102" i="1" s="1"/>
  <c r="M1102" i="1"/>
  <c r="I1103" i="1"/>
  <c r="H1154" i="1"/>
  <c r="A1155" i="1"/>
  <c r="Q1155" i="1" s="1"/>
  <c r="R1155" i="1" s="1"/>
  <c r="S1155" i="1" s="1"/>
  <c r="Z1155" i="1" s="1"/>
  <c r="U1101" i="1"/>
  <c r="W1101" i="1" s="1"/>
  <c r="AB1154" i="1"/>
  <c r="AA1154" i="1"/>
  <c r="T1154" i="1"/>
  <c r="C1154" i="1"/>
  <c r="L1101" i="1" l="1"/>
  <c r="G1101" i="1"/>
  <c r="D1102" i="1"/>
  <c r="F1102" i="1" s="1"/>
  <c r="U1102" i="1"/>
  <c r="W1102" i="1" s="1"/>
  <c r="AA1155" i="1"/>
  <c r="T1155" i="1"/>
  <c r="C1155" i="1"/>
  <c r="AB1155" i="1"/>
  <c r="A1156" i="1"/>
  <c r="Q1156" i="1" s="1"/>
  <c r="R1156" i="1" s="1"/>
  <c r="S1156" i="1" s="1"/>
  <c r="Z1156" i="1" s="1"/>
  <c r="H1155" i="1"/>
  <c r="M1103" i="1"/>
  <c r="J1103" i="1"/>
  <c r="K1103" i="1" s="1"/>
  <c r="E1103" i="1" s="1"/>
  <c r="I1104" i="1"/>
  <c r="G1102" i="1" l="1"/>
  <c r="L1102" i="1"/>
  <c r="D1103" i="1"/>
  <c r="F1103" i="1" s="1"/>
  <c r="A1157" i="1"/>
  <c r="Q1157" i="1" s="1"/>
  <c r="R1157" i="1" s="1"/>
  <c r="S1157" i="1" s="1"/>
  <c r="Z1157" i="1" s="1"/>
  <c r="H1156" i="1"/>
  <c r="J1104" i="1"/>
  <c r="K1104" i="1" s="1"/>
  <c r="E1104" i="1" s="1"/>
  <c r="M1104" i="1"/>
  <c r="I1105" i="1"/>
  <c r="U1103" i="1"/>
  <c r="W1103" i="1" s="1"/>
  <c r="AB1156" i="1"/>
  <c r="T1156" i="1"/>
  <c r="C1156" i="1"/>
  <c r="AA1156" i="1"/>
  <c r="L1103" i="1" l="1"/>
  <c r="G1103" i="1"/>
  <c r="D1104" i="1"/>
  <c r="F1104" i="1" s="1"/>
  <c r="U1104" i="1"/>
  <c r="W1104" i="1" s="1"/>
  <c r="AA1157" i="1"/>
  <c r="T1157" i="1"/>
  <c r="C1157" i="1"/>
  <c r="AB1157" i="1"/>
  <c r="M1105" i="1"/>
  <c r="J1105" i="1"/>
  <c r="K1105" i="1" s="1"/>
  <c r="E1105" i="1" s="1"/>
  <c r="I1106" i="1"/>
  <c r="A1158" i="1"/>
  <c r="Q1158" i="1" s="1"/>
  <c r="R1158" i="1" s="1"/>
  <c r="S1158" i="1" s="1"/>
  <c r="Z1158" i="1" s="1"/>
  <c r="H1157" i="1"/>
  <c r="G1104" i="1" l="1"/>
  <c r="L1104" i="1"/>
  <c r="D1105" i="1"/>
  <c r="F1105" i="1" s="1"/>
  <c r="AB1158" i="1"/>
  <c r="T1158" i="1"/>
  <c r="C1158" i="1"/>
  <c r="AA1158" i="1"/>
  <c r="A1159" i="1"/>
  <c r="Q1159" i="1" s="1"/>
  <c r="R1159" i="1" s="1"/>
  <c r="S1159" i="1" s="1"/>
  <c r="Z1159" i="1" s="1"/>
  <c r="H1158" i="1"/>
  <c r="J1106" i="1"/>
  <c r="K1106" i="1" s="1"/>
  <c r="E1106" i="1" s="1"/>
  <c r="M1106" i="1"/>
  <c r="I1107" i="1"/>
  <c r="U1105" i="1"/>
  <c r="W1105" i="1" s="1"/>
  <c r="L1105" i="1" l="1"/>
  <c r="G1105" i="1"/>
  <c r="D1106" i="1"/>
  <c r="F1106" i="1" s="1"/>
  <c r="U1106" i="1"/>
  <c r="W1106" i="1" s="1"/>
  <c r="AA1159" i="1"/>
  <c r="T1159" i="1"/>
  <c r="C1159" i="1"/>
  <c r="AB1159" i="1"/>
  <c r="J1107" i="1"/>
  <c r="K1107" i="1" s="1"/>
  <c r="E1107" i="1" s="1"/>
  <c r="I1108" i="1"/>
  <c r="A1160" i="1"/>
  <c r="Q1160" i="1" s="1"/>
  <c r="R1160" i="1" s="1"/>
  <c r="S1160" i="1" s="1"/>
  <c r="Z1160" i="1" s="1"/>
  <c r="H1159" i="1"/>
  <c r="L1106" i="1" l="1"/>
  <c r="M1107" i="1" s="1"/>
  <c r="G1106" i="1"/>
  <c r="D1107" i="1"/>
  <c r="F1107" i="1" s="1"/>
  <c r="AB1160" i="1"/>
  <c r="T1160" i="1"/>
  <c r="C1160" i="1"/>
  <c r="AA1160" i="1"/>
  <c r="J1108" i="1"/>
  <c r="K1108" i="1" s="1"/>
  <c r="E1108" i="1" s="1"/>
  <c r="I1109" i="1"/>
  <c r="U1107" i="1"/>
  <c r="W1107" i="1" s="1"/>
  <c r="H1160" i="1"/>
  <c r="A1161" i="1"/>
  <c r="Q1161" i="1" s="1"/>
  <c r="R1161" i="1" s="1"/>
  <c r="S1161" i="1" s="1"/>
  <c r="Z1161" i="1" s="1"/>
  <c r="L1107" i="1" l="1"/>
  <c r="G1107" i="1"/>
  <c r="D1108" i="1"/>
  <c r="F1108" i="1" s="1"/>
  <c r="M1108" i="1"/>
  <c r="M1109" i="1" s="1"/>
  <c r="J1109" i="1"/>
  <c r="K1109" i="1" s="1"/>
  <c r="E1109" i="1" s="1"/>
  <c r="I1110" i="1"/>
  <c r="AA1161" i="1"/>
  <c r="T1161" i="1"/>
  <c r="C1161" i="1"/>
  <c r="AB1161" i="1"/>
  <c r="A1162" i="1"/>
  <c r="Q1162" i="1" s="1"/>
  <c r="R1162" i="1" s="1"/>
  <c r="S1162" i="1" s="1"/>
  <c r="Z1162" i="1" s="1"/>
  <c r="H1161" i="1"/>
  <c r="U1108" i="1"/>
  <c r="W1108" i="1" s="1"/>
  <c r="G1108" i="1" l="1"/>
  <c r="L1108" i="1"/>
  <c r="D1109" i="1"/>
  <c r="F1109" i="1" s="1"/>
  <c r="AB1162" i="1"/>
  <c r="AA1162" i="1"/>
  <c r="T1162" i="1"/>
  <c r="C1162" i="1"/>
  <c r="J1110" i="1"/>
  <c r="K1110" i="1" s="1"/>
  <c r="E1110" i="1" s="1"/>
  <c r="M1110" i="1"/>
  <c r="I1111" i="1"/>
  <c r="U1109" i="1"/>
  <c r="W1109" i="1" s="1"/>
  <c r="H1162" i="1"/>
  <c r="A1163" i="1"/>
  <c r="Q1163" i="1" s="1"/>
  <c r="R1163" i="1" s="1"/>
  <c r="S1163" i="1" s="1"/>
  <c r="Z1163" i="1" s="1"/>
  <c r="L1109" i="1" l="1"/>
  <c r="G1109" i="1"/>
  <c r="D1110" i="1"/>
  <c r="F1110" i="1" s="1"/>
  <c r="H1163" i="1"/>
  <c r="A1164" i="1"/>
  <c r="Q1164" i="1" s="1"/>
  <c r="R1164" i="1" s="1"/>
  <c r="S1164" i="1" s="1"/>
  <c r="Z1164" i="1" s="1"/>
  <c r="M1111" i="1"/>
  <c r="J1111" i="1"/>
  <c r="K1111" i="1" s="1"/>
  <c r="E1111" i="1" s="1"/>
  <c r="I1112" i="1"/>
  <c r="AA1163" i="1"/>
  <c r="T1163" i="1"/>
  <c r="C1163" i="1"/>
  <c r="AB1163" i="1"/>
  <c r="U1110" i="1"/>
  <c r="W1110" i="1" s="1"/>
  <c r="L1110" i="1" l="1"/>
  <c r="G1110" i="1"/>
  <c r="D1111" i="1"/>
  <c r="F1111" i="1" s="1"/>
  <c r="U1111" i="1"/>
  <c r="W1111" i="1" s="1"/>
  <c r="A1165" i="1"/>
  <c r="Q1165" i="1" s="1"/>
  <c r="R1165" i="1" s="1"/>
  <c r="S1165" i="1" s="1"/>
  <c r="Z1165" i="1" s="1"/>
  <c r="H1164" i="1"/>
  <c r="J1112" i="1"/>
  <c r="K1112" i="1" s="1"/>
  <c r="E1112" i="1" s="1"/>
  <c r="M1112" i="1"/>
  <c r="I1113" i="1"/>
  <c r="T1164" i="1"/>
  <c r="C1164" i="1"/>
  <c r="AB1164" i="1"/>
  <c r="AA1164" i="1"/>
  <c r="L1111" i="1" l="1"/>
  <c r="G1111" i="1"/>
  <c r="D1112" i="1"/>
  <c r="F1112" i="1" s="1"/>
  <c r="U1112" i="1"/>
  <c r="W1112" i="1" s="1"/>
  <c r="A1166" i="1"/>
  <c r="Q1166" i="1" s="1"/>
  <c r="R1166" i="1" s="1"/>
  <c r="S1166" i="1" s="1"/>
  <c r="Z1166" i="1" s="1"/>
  <c r="H1165" i="1"/>
  <c r="M1113" i="1"/>
  <c r="J1113" i="1"/>
  <c r="K1113" i="1" s="1"/>
  <c r="E1113" i="1" s="1"/>
  <c r="I1114" i="1"/>
  <c r="AB1165" i="1"/>
  <c r="AA1165" i="1"/>
  <c r="T1165" i="1"/>
  <c r="C1165" i="1"/>
  <c r="L1112" i="1" l="1"/>
  <c r="G1112" i="1"/>
  <c r="D1113" i="1"/>
  <c r="F1113" i="1" s="1"/>
  <c r="J1114" i="1"/>
  <c r="K1114" i="1" s="1"/>
  <c r="E1114" i="1" s="1"/>
  <c r="M1114" i="1"/>
  <c r="I1115" i="1"/>
  <c r="A1167" i="1"/>
  <c r="Q1167" i="1" s="1"/>
  <c r="R1167" i="1" s="1"/>
  <c r="S1167" i="1" s="1"/>
  <c r="Z1167" i="1" s="1"/>
  <c r="H1166" i="1"/>
  <c r="U1113" i="1"/>
  <c r="W1113" i="1" s="1"/>
  <c r="AA1166" i="1"/>
  <c r="T1166" i="1"/>
  <c r="C1166" i="1"/>
  <c r="AB1166" i="1"/>
  <c r="G1113" i="1" l="1"/>
  <c r="L1113" i="1"/>
  <c r="D1114" i="1"/>
  <c r="F1114" i="1" s="1"/>
  <c r="U1114" i="1"/>
  <c r="W1114" i="1" s="1"/>
  <c r="AB1167" i="1"/>
  <c r="AA1167" i="1"/>
  <c r="T1167" i="1"/>
  <c r="C1167" i="1"/>
  <c r="M1115" i="1"/>
  <c r="J1115" i="1"/>
  <c r="K1115" i="1" s="1"/>
  <c r="E1115" i="1" s="1"/>
  <c r="I1116" i="1"/>
  <c r="H1167" i="1"/>
  <c r="A1168" i="1"/>
  <c r="Q1168" i="1" s="1"/>
  <c r="R1168" i="1" s="1"/>
  <c r="S1168" i="1" s="1"/>
  <c r="Z1168" i="1" s="1"/>
  <c r="G1114" i="1" l="1"/>
  <c r="L1114" i="1"/>
  <c r="D1115" i="1"/>
  <c r="F1115" i="1" s="1"/>
  <c r="U1115" i="1"/>
  <c r="W1115" i="1" s="1"/>
  <c r="H1168" i="1"/>
  <c r="A1169" i="1"/>
  <c r="Q1169" i="1" s="1"/>
  <c r="R1169" i="1" s="1"/>
  <c r="S1169" i="1" s="1"/>
  <c r="Z1169" i="1" s="1"/>
  <c r="AA1168" i="1"/>
  <c r="T1168" i="1"/>
  <c r="C1168" i="1"/>
  <c r="AB1168" i="1"/>
  <c r="J1116" i="1"/>
  <c r="K1116" i="1" s="1"/>
  <c r="E1116" i="1" s="1"/>
  <c r="M1116" i="1"/>
  <c r="I1117" i="1"/>
  <c r="L1115" i="1" l="1"/>
  <c r="G1115" i="1"/>
  <c r="D1116" i="1"/>
  <c r="F1116" i="1" s="1"/>
  <c r="M1117" i="1"/>
  <c r="J1117" i="1"/>
  <c r="K1117" i="1" s="1"/>
  <c r="E1117" i="1" s="1"/>
  <c r="I1118" i="1"/>
  <c r="T1169" i="1"/>
  <c r="C1169" i="1"/>
  <c r="AB1169" i="1"/>
  <c r="AA1169" i="1"/>
  <c r="U1116" i="1"/>
  <c r="W1116" i="1" s="1"/>
  <c r="H1169" i="1"/>
  <c r="A1170" i="1"/>
  <c r="Q1170" i="1" s="1"/>
  <c r="R1170" i="1" s="1"/>
  <c r="S1170" i="1" s="1"/>
  <c r="Z1170" i="1" s="1"/>
  <c r="L1116" i="1" l="1"/>
  <c r="G1116" i="1"/>
  <c r="D1117" i="1"/>
  <c r="F1117" i="1" s="1"/>
  <c r="U1117" i="1"/>
  <c r="W1117" i="1" s="1"/>
  <c r="AB1170" i="1"/>
  <c r="AA1170" i="1"/>
  <c r="C1170" i="1"/>
  <c r="T1170" i="1"/>
  <c r="H1170" i="1"/>
  <c r="A1171" i="1"/>
  <c r="Q1171" i="1" s="1"/>
  <c r="R1171" i="1" s="1"/>
  <c r="S1171" i="1" s="1"/>
  <c r="Z1171" i="1" s="1"/>
  <c r="J1118" i="1"/>
  <c r="K1118" i="1" s="1"/>
  <c r="E1118" i="1" s="1"/>
  <c r="M1118" i="1"/>
  <c r="I1119" i="1"/>
  <c r="L1117" i="1" l="1"/>
  <c r="G1117" i="1"/>
  <c r="D1118" i="1"/>
  <c r="F1118" i="1" s="1"/>
  <c r="M1119" i="1"/>
  <c r="J1119" i="1"/>
  <c r="K1119" i="1" s="1"/>
  <c r="E1119" i="1" s="1"/>
  <c r="I1120" i="1"/>
  <c r="A1172" i="1"/>
  <c r="Q1172" i="1" s="1"/>
  <c r="R1172" i="1" s="1"/>
  <c r="S1172" i="1" s="1"/>
  <c r="Z1172" i="1" s="1"/>
  <c r="H1171" i="1"/>
  <c r="U1118" i="1"/>
  <c r="W1118" i="1" s="1"/>
  <c r="AA1171" i="1"/>
  <c r="T1171" i="1"/>
  <c r="C1171" i="1"/>
  <c r="AB1171" i="1"/>
  <c r="L1118" i="1" l="1"/>
  <c r="G1118" i="1"/>
  <c r="D1119" i="1"/>
  <c r="F1119" i="1" s="1"/>
  <c r="J1120" i="1"/>
  <c r="K1120" i="1" s="1"/>
  <c r="E1120" i="1" s="1"/>
  <c r="M1120" i="1"/>
  <c r="I1121" i="1"/>
  <c r="U1119" i="1"/>
  <c r="W1119" i="1" s="1"/>
  <c r="H1172" i="1"/>
  <c r="A1173" i="1"/>
  <c r="Q1173" i="1" s="1"/>
  <c r="R1173" i="1" s="1"/>
  <c r="S1173" i="1" s="1"/>
  <c r="Z1173" i="1" s="1"/>
  <c r="AB1172" i="1"/>
  <c r="AA1172" i="1"/>
  <c r="C1172" i="1"/>
  <c r="T1172" i="1"/>
  <c r="G1119" i="1" l="1"/>
  <c r="D1120" i="1"/>
  <c r="F1120" i="1" s="1"/>
  <c r="L1119" i="1"/>
  <c r="U1120" i="1"/>
  <c r="W1120" i="1" s="1"/>
  <c r="AA1173" i="1"/>
  <c r="T1173" i="1"/>
  <c r="C1173" i="1"/>
  <c r="AB1173" i="1"/>
  <c r="A1174" i="1"/>
  <c r="Q1174" i="1" s="1"/>
  <c r="R1174" i="1" s="1"/>
  <c r="S1174" i="1" s="1"/>
  <c r="Z1174" i="1" s="1"/>
  <c r="H1173" i="1"/>
  <c r="M1121" i="1"/>
  <c r="J1121" i="1"/>
  <c r="K1121" i="1" s="1"/>
  <c r="E1121" i="1" s="1"/>
  <c r="I1122" i="1"/>
  <c r="L1120" i="1" l="1"/>
  <c r="G1120" i="1"/>
  <c r="D1121" i="1"/>
  <c r="F1121" i="1" s="1"/>
  <c r="AB1174" i="1"/>
  <c r="AA1174" i="1"/>
  <c r="C1174" i="1"/>
  <c r="T1174" i="1"/>
  <c r="U1121" i="1"/>
  <c r="W1121" i="1" s="1"/>
  <c r="J1122" i="1"/>
  <c r="K1122" i="1" s="1"/>
  <c r="E1122" i="1" s="1"/>
  <c r="M1122" i="1"/>
  <c r="I1123" i="1"/>
  <c r="H1174" i="1"/>
  <c r="A1175" i="1"/>
  <c r="Q1175" i="1" s="1"/>
  <c r="R1175" i="1" s="1"/>
  <c r="S1175" i="1" s="1"/>
  <c r="Z1175" i="1" s="1"/>
  <c r="G1121" i="1" l="1"/>
  <c r="L1121" i="1"/>
  <c r="D1122" i="1"/>
  <c r="F1122" i="1" s="1"/>
  <c r="M1123" i="1"/>
  <c r="J1123" i="1"/>
  <c r="K1123" i="1" s="1"/>
  <c r="E1123" i="1" s="1"/>
  <c r="I1124" i="1"/>
  <c r="U1122" i="1"/>
  <c r="W1122" i="1" s="1"/>
  <c r="AA1175" i="1"/>
  <c r="T1175" i="1"/>
  <c r="C1175" i="1"/>
  <c r="AB1175" i="1"/>
  <c r="A1176" i="1"/>
  <c r="Q1176" i="1" s="1"/>
  <c r="R1176" i="1" s="1"/>
  <c r="S1176" i="1" s="1"/>
  <c r="Z1176" i="1" s="1"/>
  <c r="H1175" i="1"/>
  <c r="G1122" i="1" l="1"/>
  <c r="D1123" i="1"/>
  <c r="F1123" i="1" s="1"/>
  <c r="L1122" i="1"/>
  <c r="J1124" i="1"/>
  <c r="K1124" i="1" s="1"/>
  <c r="E1124" i="1" s="1"/>
  <c r="M1124" i="1"/>
  <c r="I1125" i="1"/>
  <c r="U1123" i="1"/>
  <c r="W1123" i="1" s="1"/>
  <c r="AB1176" i="1"/>
  <c r="AA1176" i="1"/>
  <c r="C1176" i="1"/>
  <c r="T1176" i="1"/>
  <c r="H1176" i="1"/>
  <c r="A1177" i="1"/>
  <c r="Q1177" i="1" s="1"/>
  <c r="R1177" i="1" s="1"/>
  <c r="S1177" i="1" s="1"/>
  <c r="Z1177" i="1" s="1"/>
  <c r="L1123" i="1" l="1"/>
  <c r="G1123" i="1"/>
  <c r="D1124" i="1"/>
  <c r="F1124" i="1" s="1"/>
  <c r="A1178" i="1"/>
  <c r="Q1178" i="1" s="1"/>
  <c r="R1178" i="1" s="1"/>
  <c r="S1178" i="1" s="1"/>
  <c r="Z1178" i="1" s="1"/>
  <c r="H1177" i="1"/>
  <c r="U1124" i="1"/>
  <c r="W1124" i="1" s="1"/>
  <c r="AA1177" i="1"/>
  <c r="T1177" i="1"/>
  <c r="C1177" i="1"/>
  <c r="AB1177" i="1"/>
  <c r="J1125" i="1"/>
  <c r="K1125" i="1" s="1"/>
  <c r="E1125" i="1" s="1"/>
  <c r="M1125" i="1"/>
  <c r="I1126" i="1"/>
  <c r="L1124" i="1" l="1"/>
  <c r="G1124" i="1"/>
  <c r="D1125" i="1"/>
  <c r="F1125" i="1" s="1"/>
  <c r="M1126" i="1"/>
  <c r="J1126" i="1"/>
  <c r="K1126" i="1" s="1"/>
  <c r="E1126" i="1" s="1"/>
  <c r="I1127" i="1"/>
  <c r="A1179" i="1"/>
  <c r="Q1179" i="1" s="1"/>
  <c r="R1179" i="1" s="1"/>
  <c r="S1179" i="1" s="1"/>
  <c r="Z1179" i="1" s="1"/>
  <c r="H1178" i="1"/>
  <c r="AB1178" i="1"/>
  <c r="AA1178" i="1"/>
  <c r="T1178" i="1"/>
  <c r="C1178" i="1"/>
  <c r="U1125" i="1"/>
  <c r="W1125" i="1" s="1"/>
  <c r="G1125" i="1" l="1"/>
  <c r="L1125" i="1"/>
  <c r="D1126" i="1"/>
  <c r="F1126" i="1" s="1"/>
  <c r="A1180" i="1"/>
  <c r="Q1180" i="1" s="1"/>
  <c r="R1180" i="1" s="1"/>
  <c r="S1180" i="1" s="1"/>
  <c r="Z1180" i="1" s="1"/>
  <c r="H1179" i="1"/>
  <c r="J1127" i="1"/>
  <c r="K1127" i="1" s="1"/>
  <c r="E1127" i="1" s="1"/>
  <c r="M1127" i="1"/>
  <c r="I1128" i="1"/>
  <c r="U1126" i="1"/>
  <c r="W1126" i="1" s="1"/>
  <c r="AA1179" i="1"/>
  <c r="T1179" i="1"/>
  <c r="C1179" i="1"/>
  <c r="AB1179" i="1"/>
  <c r="L1126" i="1" l="1"/>
  <c r="G1126" i="1"/>
  <c r="D1127" i="1"/>
  <c r="F1127" i="1" s="1"/>
  <c r="U1127" i="1"/>
  <c r="W1127" i="1" s="1"/>
  <c r="A1181" i="1"/>
  <c r="Q1181" i="1" s="1"/>
  <c r="R1181" i="1" s="1"/>
  <c r="S1181" i="1" s="1"/>
  <c r="Z1181" i="1" s="1"/>
  <c r="H1180" i="1"/>
  <c r="M1128" i="1"/>
  <c r="J1128" i="1"/>
  <c r="K1128" i="1" s="1"/>
  <c r="E1128" i="1" s="1"/>
  <c r="I1129" i="1"/>
  <c r="AB1180" i="1"/>
  <c r="AA1180" i="1"/>
  <c r="T1180" i="1"/>
  <c r="C1180" i="1"/>
  <c r="L1127" i="1" l="1"/>
  <c r="G1127" i="1"/>
  <c r="D1128" i="1"/>
  <c r="F1128" i="1" s="1"/>
  <c r="AA1181" i="1"/>
  <c r="T1181" i="1"/>
  <c r="C1181" i="1"/>
  <c r="AB1181" i="1"/>
  <c r="J1129" i="1"/>
  <c r="K1129" i="1" s="1"/>
  <c r="E1129" i="1" s="1"/>
  <c r="M1129" i="1"/>
  <c r="I1130" i="1"/>
  <c r="A1182" i="1"/>
  <c r="Q1182" i="1" s="1"/>
  <c r="R1182" i="1" s="1"/>
  <c r="S1182" i="1" s="1"/>
  <c r="Z1182" i="1" s="1"/>
  <c r="H1181" i="1"/>
  <c r="U1128" i="1"/>
  <c r="W1128" i="1" s="1"/>
  <c r="G1128" i="1" l="1"/>
  <c r="L1128" i="1"/>
  <c r="D1129" i="1"/>
  <c r="F1129" i="1" s="1"/>
  <c r="U1129" i="1"/>
  <c r="W1129" i="1" s="1"/>
  <c r="AB1182" i="1"/>
  <c r="AA1182" i="1"/>
  <c r="T1182" i="1"/>
  <c r="C1182" i="1"/>
  <c r="J1130" i="1"/>
  <c r="K1130" i="1" s="1"/>
  <c r="E1130" i="1" s="1"/>
  <c r="M1130" i="1"/>
  <c r="I1131" i="1"/>
  <c r="A1183" i="1"/>
  <c r="Q1183" i="1" s="1"/>
  <c r="R1183" i="1" s="1"/>
  <c r="S1183" i="1" s="1"/>
  <c r="Z1183" i="1" s="1"/>
  <c r="H1182" i="1"/>
  <c r="L1129" i="1" l="1"/>
  <c r="G1129" i="1"/>
  <c r="D1130" i="1"/>
  <c r="F1130" i="1" s="1"/>
  <c r="AA1183" i="1"/>
  <c r="T1183" i="1"/>
  <c r="C1183" i="1"/>
  <c r="AB1183" i="1"/>
  <c r="M1131" i="1"/>
  <c r="J1131" i="1"/>
  <c r="K1131" i="1" s="1"/>
  <c r="E1131" i="1" s="1"/>
  <c r="I1132" i="1"/>
  <c r="A1184" i="1"/>
  <c r="Q1184" i="1" s="1"/>
  <c r="R1184" i="1" s="1"/>
  <c r="S1184" i="1" s="1"/>
  <c r="Z1184" i="1" s="1"/>
  <c r="H1183" i="1"/>
  <c r="U1130" i="1"/>
  <c r="W1130" i="1" s="1"/>
  <c r="L1130" i="1" l="1"/>
  <c r="G1130" i="1"/>
  <c r="D1131" i="1"/>
  <c r="F1131" i="1" s="1"/>
  <c r="AB1184" i="1"/>
  <c r="AA1184" i="1"/>
  <c r="T1184" i="1"/>
  <c r="C1184" i="1"/>
  <c r="A1185" i="1"/>
  <c r="Q1185" i="1" s="1"/>
  <c r="R1185" i="1" s="1"/>
  <c r="S1185" i="1" s="1"/>
  <c r="Z1185" i="1" s="1"/>
  <c r="H1184" i="1"/>
  <c r="J1132" i="1"/>
  <c r="K1132" i="1" s="1"/>
  <c r="E1132" i="1" s="1"/>
  <c r="M1132" i="1"/>
  <c r="I1133" i="1"/>
  <c r="U1131" i="1"/>
  <c r="W1131" i="1" s="1"/>
  <c r="G1131" i="1" l="1"/>
  <c r="L1131" i="1"/>
  <c r="D1132" i="1"/>
  <c r="F1132" i="1" s="1"/>
  <c r="M1133" i="1"/>
  <c r="J1133" i="1"/>
  <c r="K1133" i="1" s="1"/>
  <c r="E1133" i="1" s="1"/>
  <c r="I1134" i="1"/>
  <c r="U1132" i="1"/>
  <c r="W1132" i="1" s="1"/>
  <c r="A1186" i="1"/>
  <c r="Q1186" i="1" s="1"/>
  <c r="R1186" i="1" s="1"/>
  <c r="S1186" i="1" s="1"/>
  <c r="Z1186" i="1" s="1"/>
  <c r="H1185" i="1"/>
  <c r="AA1185" i="1"/>
  <c r="T1185" i="1"/>
  <c r="C1185" i="1"/>
  <c r="AB1185" i="1"/>
  <c r="G1132" i="1" l="1"/>
  <c r="D1133" i="1"/>
  <c r="F1133" i="1" s="1"/>
  <c r="L1132" i="1"/>
  <c r="AB1186" i="1"/>
  <c r="AA1186" i="1"/>
  <c r="T1186" i="1"/>
  <c r="C1186" i="1"/>
  <c r="J1134" i="1"/>
  <c r="K1134" i="1" s="1"/>
  <c r="E1134" i="1" s="1"/>
  <c r="M1134" i="1"/>
  <c r="I1135" i="1"/>
  <c r="U1133" i="1"/>
  <c r="W1133" i="1" s="1"/>
  <c r="A1187" i="1"/>
  <c r="Q1187" i="1" s="1"/>
  <c r="R1187" i="1" s="1"/>
  <c r="S1187" i="1" s="1"/>
  <c r="Z1187" i="1" s="1"/>
  <c r="H1186" i="1"/>
  <c r="L1133" i="1" l="1"/>
  <c r="G1133" i="1"/>
  <c r="D1134" i="1"/>
  <c r="F1134" i="1" s="1"/>
  <c r="U1134" i="1"/>
  <c r="W1134" i="1" s="1"/>
  <c r="A1188" i="1"/>
  <c r="Q1188" i="1" s="1"/>
  <c r="R1188" i="1" s="1"/>
  <c r="S1188" i="1" s="1"/>
  <c r="Z1188" i="1" s="1"/>
  <c r="H1187" i="1"/>
  <c r="AA1187" i="1"/>
  <c r="T1187" i="1"/>
  <c r="C1187" i="1"/>
  <c r="AB1187" i="1"/>
  <c r="M1135" i="1"/>
  <c r="J1135" i="1"/>
  <c r="K1135" i="1" s="1"/>
  <c r="E1135" i="1" s="1"/>
  <c r="I1136" i="1"/>
  <c r="L1134" i="1" l="1"/>
  <c r="G1134" i="1"/>
  <c r="D1135" i="1"/>
  <c r="F1135" i="1" s="1"/>
  <c r="AB1188" i="1"/>
  <c r="AA1188" i="1"/>
  <c r="T1188" i="1"/>
  <c r="C1188" i="1"/>
  <c r="U1135" i="1"/>
  <c r="W1135" i="1" s="1"/>
  <c r="J1136" i="1"/>
  <c r="K1136" i="1" s="1"/>
  <c r="E1136" i="1" s="1"/>
  <c r="M1136" i="1"/>
  <c r="I1137" i="1"/>
  <c r="A1189" i="1"/>
  <c r="Q1189" i="1" s="1"/>
  <c r="R1189" i="1" s="1"/>
  <c r="S1189" i="1" s="1"/>
  <c r="Z1189" i="1" s="1"/>
  <c r="H1188" i="1"/>
  <c r="L1135" i="1" l="1"/>
  <c r="G1135" i="1"/>
  <c r="D1136" i="1"/>
  <c r="F1136" i="1" s="1"/>
  <c r="AA1189" i="1"/>
  <c r="T1189" i="1"/>
  <c r="C1189" i="1"/>
  <c r="AB1189" i="1"/>
  <c r="M1137" i="1"/>
  <c r="J1137" i="1"/>
  <c r="K1137" i="1" s="1"/>
  <c r="E1137" i="1" s="1"/>
  <c r="I1138" i="1"/>
  <c r="A1190" i="1"/>
  <c r="Q1190" i="1" s="1"/>
  <c r="R1190" i="1" s="1"/>
  <c r="S1190" i="1" s="1"/>
  <c r="Z1190" i="1" s="1"/>
  <c r="H1189" i="1"/>
  <c r="U1136" i="1"/>
  <c r="W1136" i="1" s="1"/>
  <c r="G1136" i="1" l="1"/>
  <c r="L1136" i="1"/>
  <c r="D1137" i="1"/>
  <c r="F1137" i="1" s="1"/>
  <c r="A1191" i="1"/>
  <c r="Q1191" i="1" s="1"/>
  <c r="R1191" i="1" s="1"/>
  <c r="S1191" i="1" s="1"/>
  <c r="Z1191" i="1" s="1"/>
  <c r="H1190" i="1"/>
  <c r="J1138" i="1"/>
  <c r="K1138" i="1" s="1"/>
  <c r="E1138" i="1" s="1"/>
  <c r="I1139" i="1"/>
  <c r="U1137" i="1"/>
  <c r="W1137" i="1" s="1"/>
  <c r="AB1190" i="1"/>
  <c r="AA1190" i="1"/>
  <c r="T1190" i="1"/>
  <c r="C1190" i="1"/>
  <c r="L1137" i="1" l="1"/>
  <c r="M1138" i="1" s="1"/>
  <c r="G1137" i="1"/>
  <c r="D1138" i="1"/>
  <c r="F1138" i="1" s="1"/>
  <c r="U1138" i="1"/>
  <c r="W1138" i="1" s="1"/>
  <c r="A1192" i="1"/>
  <c r="Q1192" i="1" s="1"/>
  <c r="R1192" i="1" s="1"/>
  <c r="S1192" i="1" s="1"/>
  <c r="Z1192" i="1" s="1"/>
  <c r="H1191" i="1"/>
  <c r="J1139" i="1"/>
  <c r="K1139" i="1" s="1"/>
  <c r="E1139" i="1" s="1"/>
  <c r="I1140" i="1"/>
  <c r="AA1191" i="1"/>
  <c r="T1191" i="1"/>
  <c r="C1191" i="1"/>
  <c r="AB1191" i="1"/>
  <c r="L1138" i="1" l="1"/>
  <c r="M1139" i="1" s="1"/>
  <c r="G1138" i="1"/>
  <c r="D1139" i="1"/>
  <c r="F1139" i="1" s="1"/>
  <c r="A1193" i="1"/>
  <c r="Q1193" i="1" s="1"/>
  <c r="R1193" i="1" s="1"/>
  <c r="S1193" i="1" s="1"/>
  <c r="Z1193" i="1" s="1"/>
  <c r="H1192" i="1"/>
  <c r="J1140" i="1"/>
  <c r="K1140" i="1" s="1"/>
  <c r="E1140" i="1" s="1"/>
  <c r="I1141" i="1"/>
  <c r="AB1192" i="1"/>
  <c r="AA1192" i="1"/>
  <c r="T1192" i="1"/>
  <c r="C1192" i="1"/>
  <c r="U1139" i="1"/>
  <c r="W1139" i="1" s="1"/>
  <c r="L1139" i="1" l="1"/>
  <c r="G1139" i="1"/>
  <c r="D1140" i="1"/>
  <c r="F1140" i="1" s="1"/>
  <c r="M1140" i="1"/>
  <c r="M1141" i="1" s="1"/>
  <c r="J1141" i="1"/>
  <c r="K1141" i="1" s="1"/>
  <c r="E1141" i="1" s="1"/>
  <c r="I1142" i="1"/>
  <c r="A1194" i="1"/>
  <c r="Q1194" i="1" s="1"/>
  <c r="R1194" i="1" s="1"/>
  <c r="S1194" i="1" s="1"/>
  <c r="Z1194" i="1" s="1"/>
  <c r="H1193" i="1"/>
  <c r="U1140" i="1"/>
  <c r="W1140" i="1" s="1"/>
  <c r="AA1193" i="1"/>
  <c r="T1193" i="1"/>
  <c r="C1193" i="1"/>
  <c r="AB1193" i="1"/>
  <c r="L1140" i="1" l="1"/>
  <c r="D1141" i="1"/>
  <c r="F1141" i="1" s="1"/>
  <c r="G1140" i="1"/>
  <c r="A1195" i="1"/>
  <c r="Q1195" i="1" s="1"/>
  <c r="R1195" i="1" s="1"/>
  <c r="S1195" i="1" s="1"/>
  <c r="Z1195" i="1" s="1"/>
  <c r="H1194" i="1"/>
  <c r="AB1194" i="1"/>
  <c r="AA1194" i="1"/>
  <c r="T1194" i="1"/>
  <c r="C1194" i="1"/>
  <c r="J1142" i="1"/>
  <c r="K1142" i="1" s="1"/>
  <c r="E1142" i="1" s="1"/>
  <c r="M1142" i="1"/>
  <c r="I1143" i="1"/>
  <c r="U1141" i="1"/>
  <c r="W1141" i="1" s="1"/>
  <c r="L1141" i="1" l="1"/>
  <c r="G1141" i="1"/>
  <c r="D1142" i="1"/>
  <c r="F1142" i="1" s="1"/>
  <c r="A1196" i="1"/>
  <c r="Q1196" i="1" s="1"/>
  <c r="R1196" i="1" s="1"/>
  <c r="S1196" i="1" s="1"/>
  <c r="Z1196" i="1" s="1"/>
  <c r="H1195" i="1"/>
  <c r="U1142" i="1"/>
  <c r="W1142" i="1" s="1"/>
  <c r="M1143" i="1"/>
  <c r="J1143" i="1"/>
  <c r="K1143" i="1" s="1"/>
  <c r="E1143" i="1" s="1"/>
  <c r="I1144" i="1"/>
  <c r="AA1195" i="1"/>
  <c r="T1195" i="1"/>
  <c r="C1195" i="1"/>
  <c r="AB1195" i="1"/>
  <c r="G1142" i="1" l="1"/>
  <c r="D1143" i="1"/>
  <c r="F1143" i="1" s="1"/>
  <c r="L1142" i="1"/>
  <c r="AB1196" i="1"/>
  <c r="AA1196" i="1"/>
  <c r="T1196" i="1"/>
  <c r="C1196" i="1"/>
  <c r="J1144" i="1"/>
  <c r="K1144" i="1" s="1"/>
  <c r="E1144" i="1" s="1"/>
  <c r="M1144" i="1"/>
  <c r="I1145" i="1"/>
  <c r="A1197" i="1"/>
  <c r="Q1197" i="1" s="1"/>
  <c r="R1197" i="1" s="1"/>
  <c r="S1197" i="1" s="1"/>
  <c r="Z1197" i="1" s="1"/>
  <c r="H1196" i="1"/>
  <c r="U1143" i="1"/>
  <c r="W1143" i="1" s="1"/>
  <c r="G1143" i="1" l="1"/>
  <c r="L1143" i="1"/>
  <c r="D1144" i="1"/>
  <c r="F1144" i="1" s="1"/>
  <c r="U1144" i="1"/>
  <c r="W1144" i="1" s="1"/>
  <c r="AA1197" i="1"/>
  <c r="T1197" i="1"/>
  <c r="C1197" i="1"/>
  <c r="AB1197" i="1"/>
  <c r="M1145" i="1"/>
  <c r="J1145" i="1"/>
  <c r="K1145" i="1" s="1"/>
  <c r="E1145" i="1" s="1"/>
  <c r="I1146" i="1"/>
  <c r="A1198" i="1"/>
  <c r="Q1198" i="1" s="1"/>
  <c r="R1198" i="1" s="1"/>
  <c r="S1198" i="1" s="1"/>
  <c r="Z1198" i="1" s="1"/>
  <c r="H1197" i="1"/>
  <c r="L1144" i="1" l="1"/>
  <c r="G1144" i="1"/>
  <c r="D1145" i="1"/>
  <c r="F1145" i="1" s="1"/>
  <c r="U1145" i="1"/>
  <c r="W1145" i="1" s="1"/>
  <c r="AB1198" i="1"/>
  <c r="AA1198" i="1"/>
  <c r="T1198" i="1"/>
  <c r="C1198" i="1"/>
  <c r="A1199" i="1"/>
  <c r="Q1199" i="1" s="1"/>
  <c r="R1199" i="1" s="1"/>
  <c r="S1199" i="1" s="1"/>
  <c r="Z1199" i="1" s="1"/>
  <c r="H1198" i="1"/>
  <c r="J1146" i="1"/>
  <c r="K1146" i="1" s="1"/>
  <c r="E1146" i="1" s="1"/>
  <c r="M1146" i="1"/>
  <c r="I1147" i="1"/>
  <c r="L1145" i="1" l="1"/>
  <c r="G1145" i="1"/>
  <c r="D1146" i="1"/>
  <c r="F1146" i="1" s="1"/>
  <c r="AA1199" i="1"/>
  <c r="T1199" i="1"/>
  <c r="C1199" i="1"/>
  <c r="AB1199" i="1"/>
  <c r="M1147" i="1"/>
  <c r="J1147" i="1"/>
  <c r="K1147" i="1" s="1"/>
  <c r="E1147" i="1" s="1"/>
  <c r="I1148" i="1"/>
  <c r="U1146" i="1"/>
  <c r="W1146" i="1" s="1"/>
  <c r="A1200" i="1"/>
  <c r="Q1200" i="1" s="1"/>
  <c r="R1200" i="1" s="1"/>
  <c r="S1200" i="1" s="1"/>
  <c r="Z1200" i="1" s="1"/>
  <c r="H1199" i="1"/>
  <c r="L1146" i="1" l="1"/>
  <c r="G1146" i="1"/>
  <c r="D1147" i="1"/>
  <c r="F1147" i="1" s="1"/>
  <c r="J1148" i="1"/>
  <c r="K1148" i="1" s="1"/>
  <c r="E1148" i="1" s="1"/>
  <c r="M1148" i="1"/>
  <c r="I1149" i="1"/>
  <c r="U1147" i="1"/>
  <c r="W1147" i="1" s="1"/>
  <c r="A1201" i="1"/>
  <c r="Q1201" i="1" s="1"/>
  <c r="R1201" i="1" s="1"/>
  <c r="S1201" i="1" s="1"/>
  <c r="Z1201" i="1" s="1"/>
  <c r="H1200" i="1"/>
  <c r="AB1200" i="1"/>
  <c r="AA1200" i="1"/>
  <c r="T1200" i="1"/>
  <c r="C1200" i="1"/>
  <c r="G1147" i="1" l="1"/>
  <c r="D1148" i="1"/>
  <c r="F1148" i="1" s="1"/>
  <c r="L1147" i="1"/>
  <c r="M1149" i="1"/>
  <c r="J1149" i="1"/>
  <c r="K1149" i="1" s="1"/>
  <c r="E1149" i="1" s="1"/>
  <c r="I1150" i="1"/>
  <c r="A1202" i="1"/>
  <c r="Q1202" i="1" s="1"/>
  <c r="R1202" i="1" s="1"/>
  <c r="S1202" i="1" s="1"/>
  <c r="Z1202" i="1" s="1"/>
  <c r="H1201" i="1"/>
  <c r="U1148" i="1"/>
  <c r="W1148" i="1" s="1"/>
  <c r="AA1201" i="1"/>
  <c r="T1201" i="1"/>
  <c r="C1201" i="1"/>
  <c r="AB1201" i="1"/>
  <c r="L1148" i="1" l="1"/>
  <c r="G1148" i="1"/>
  <c r="D1149" i="1"/>
  <c r="F1149" i="1" s="1"/>
  <c r="U1149" i="1"/>
  <c r="W1149" i="1" s="1"/>
  <c r="A1203" i="1"/>
  <c r="Q1203" i="1" s="1"/>
  <c r="R1203" i="1" s="1"/>
  <c r="S1203" i="1" s="1"/>
  <c r="Z1203" i="1" s="1"/>
  <c r="H1202" i="1"/>
  <c r="AB1202" i="1"/>
  <c r="AA1202" i="1"/>
  <c r="T1202" i="1"/>
  <c r="C1202" i="1"/>
  <c r="J1150" i="1"/>
  <c r="K1150" i="1" s="1"/>
  <c r="E1150" i="1" s="1"/>
  <c r="M1150" i="1"/>
  <c r="I1151" i="1"/>
  <c r="G1149" i="1" l="1"/>
  <c r="L1149" i="1"/>
  <c r="D1150" i="1"/>
  <c r="F1150" i="1" s="1"/>
  <c r="M1151" i="1"/>
  <c r="J1151" i="1"/>
  <c r="K1151" i="1" s="1"/>
  <c r="E1151" i="1" s="1"/>
  <c r="I1152" i="1"/>
  <c r="AA1203" i="1"/>
  <c r="T1203" i="1"/>
  <c r="C1203" i="1"/>
  <c r="AB1203" i="1"/>
  <c r="U1150" i="1"/>
  <c r="W1150" i="1" s="1"/>
  <c r="H1203" i="1"/>
  <c r="A1204" i="1"/>
  <c r="Q1204" i="1" s="1"/>
  <c r="R1204" i="1" s="1"/>
  <c r="S1204" i="1" s="1"/>
  <c r="Z1204" i="1" s="1"/>
  <c r="L1150" i="1" l="1"/>
  <c r="G1150" i="1"/>
  <c r="D1151" i="1"/>
  <c r="F1151" i="1" s="1"/>
  <c r="A1205" i="1"/>
  <c r="Q1205" i="1" s="1"/>
  <c r="R1205" i="1" s="1"/>
  <c r="S1205" i="1" s="1"/>
  <c r="Z1205" i="1" s="1"/>
  <c r="H1204" i="1"/>
  <c r="J1152" i="1"/>
  <c r="K1152" i="1" s="1"/>
  <c r="E1152" i="1" s="1"/>
  <c r="M1152" i="1"/>
  <c r="I1153" i="1"/>
  <c r="U1151" i="1"/>
  <c r="W1151" i="1" s="1"/>
  <c r="T1204" i="1"/>
  <c r="C1204" i="1"/>
  <c r="AB1204" i="1"/>
  <c r="AA1204" i="1"/>
  <c r="L1151" i="1" l="1"/>
  <c r="G1151" i="1"/>
  <c r="D1152" i="1"/>
  <c r="F1152" i="1" s="1"/>
  <c r="M1153" i="1"/>
  <c r="J1153" i="1"/>
  <c r="K1153" i="1" s="1"/>
  <c r="E1153" i="1" s="1"/>
  <c r="I1154" i="1"/>
  <c r="A1206" i="1"/>
  <c r="Q1206" i="1" s="1"/>
  <c r="R1206" i="1" s="1"/>
  <c r="S1206" i="1" s="1"/>
  <c r="Z1206" i="1" s="1"/>
  <c r="H1205" i="1"/>
  <c r="U1152" i="1"/>
  <c r="W1152" i="1" s="1"/>
  <c r="AB1205" i="1"/>
  <c r="AA1205" i="1"/>
  <c r="T1205" i="1"/>
  <c r="C1205" i="1"/>
  <c r="L1152" i="1" l="1"/>
  <c r="G1152" i="1"/>
  <c r="D1153" i="1"/>
  <c r="F1153" i="1" s="1"/>
  <c r="T1206" i="1"/>
  <c r="C1206" i="1"/>
  <c r="AB1206" i="1"/>
  <c r="AA1206" i="1"/>
  <c r="J1154" i="1"/>
  <c r="K1154" i="1" s="1"/>
  <c r="E1154" i="1" s="1"/>
  <c r="M1154" i="1"/>
  <c r="I1155" i="1"/>
  <c r="A1207" i="1"/>
  <c r="Q1207" i="1" s="1"/>
  <c r="R1207" i="1" s="1"/>
  <c r="S1207" i="1" s="1"/>
  <c r="Z1207" i="1" s="1"/>
  <c r="H1206" i="1"/>
  <c r="U1153" i="1"/>
  <c r="W1153" i="1" s="1"/>
  <c r="G1153" i="1" l="1"/>
  <c r="L1153" i="1"/>
  <c r="D1154" i="1"/>
  <c r="F1154" i="1" s="1"/>
  <c r="AB1207" i="1"/>
  <c r="AA1207" i="1"/>
  <c r="T1207" i="1"/>
  <c r="C1207" i="1"/>
  <c r="U1154" i="1"/>
  <c r="W1154" i="1" s="1"/>
  <c r="A1208" i="1"/>
  <c r="Q1208" i="1" s="1"/>
  <c r="R1208" i="1" s="1"/>
  <c r="S1208" i="1" s="1"/>
  <c r="Z1208" i="1" s="1"/>
  <c r="H1207" i="1"/>
  <c r="M1155" i="1"/>
  <c r="J1155" i="1"/>
  <c r="K1155" i="1" s="1"/>
  <c r="E1155" i="1" s="1"/>
  <c r="I1156" i="1"/>
  <c r="G1154" i="1" l="1"/>
  <c r="L1154" i="1"/>
  <c r="D1155" i="1"/>
  <c r="F1155" i="1" s="1"/>
  <c r="T1208" i="1"/>
  <c r="C1208" i="1"/>
  <c r="AB1208" i="1"/>
  <c r="AA1208" i="1"/>
  <c r="U1155" i="1"/>
  <c r="W1155" i="1" s="1"/>
  <c r="A1209" i="1"/>
  <c r="Q1209" i="1" s="1"/>
  <c r="R1209" i="1" s="1"/>
  <c r="S1209" i="1" s="1"/>
  <c r="Z1209" i="1" s="1"/>
  <c r="H1208" i="1"/>
  <c r="J1156" i="1"/>
  <c r="K1156" i="1" s="1"/>
  <c r="E1156" i="1" s="1"/>
  <c r="M1156" i="1"/>
  <c r="I1157" i="1"/>
  <c r="G1155" i="1" l="1"/>
  <c r="L1155" i="1"/>
  <c r="D1156" i="1"/>
  <c r="F1156" i="1" s="1"/>
  <c r="M1157" i="1"/>
  <c r="J1157" i="1"/>
  <c r="K1157" i="1" s="1"/>
  <c r="E1157" i="1" s="1"/>
  <c r="I1158" i="1"/>
  <c r="A1210" i="1"/>
  <c r="Q1210" i="1" s="1"/>
  <c r="R1210" i="1" s="1"/>
  <c r="S1210" i="1" s="1"/>
  <c r="Z1210" i="1" s="1"/>
  <c r="H1209" i="1"/>
  <c r="U1156" i="1"/>
  <c r="W1156" i="1" s="1"/>
  <c r="AB1209" i="1"/>
  <c r="AA1209" i="1"/>
  <c r="T1209" i="1"/>
  <c r="C1209" i="1"/>
  <c r="L1156" i="1" l="1"/>
  <c r="G1156" i="1"/>
  <c r="D1157" i="1"/>
  <c r="F1157" i="1" s="1"/>
  <c r="J1158" i="1"/>
  <c r="K1158" i="1" s="1"/>
  <c r="E1158" i="1" s="1"/>
  <c r="M1158" i="1"/>
  <c r="I1159" i="1"/>
  <c r="U1157" i="1"/>
  <c r="W1157" i="1" s="1"/>
  <c r="A1211" i="1"/>
  <c r="Q1211" i="1" s="1"/>
  <c r="R1211" i="1" s="1"/>
  <c r="S1211" i="1" s="1"/>
  <c r="Z1211" i="1" s="1"/>
  <c r="H1210" i="1"/>
  <c r="T1210" i="1"/>
  <c r="C1210" i="1"/>
  <c r="AB1210" i="1"/>
  <c r="AA1210" i="1"/>
  <c r="G1157" i="1" l="1"/>
  <c r="D1158" i="1"/>
  <c r="F1158" i="1" s="1"/>
  <c r="L1157" i="1"/>
  <c r="U1158" i="1"/>
  <c r="W1158" i="1" s="1"/>
  <c r="AB1211" i="1"/>
  <c r="AA1211" i="1"/>
  <c r="T1211" i="1"/>
  <c r="C1211" i="1"/>
  <c r="A1212" i="1"/>
  <c r="Q1212" i="1" s="1"/>
  <c r="R1212" i="1" s="1"/>
  <c r="S1212" i="1" s="1"/>
  <c r="Z1212" i="1" s="1"/>
  <c r="H1211" i="1"/>
  <c r="M1159" i="1"/>
  <c r="J1159" i="1"/>
  <c r="K1159" i="1" s="1"/>
  <c r="E1159" i="1" s="1"/>
  <c r="I1160" i="1"/>
  <c r="G1158" i="1" l="1"/>
  <c r="L1158" i="1"/>
  <c r="D1159" i="1"/>
  <c r="F1159" i="1" s="1"/>
  <c r="U1159" i="1"/>
  <c r="W1159" i="1" s="1"/>
  <c r="A1213" i="1"/>
  <c r="Q1213" i="1" s="1"/>
  <c r="R1213" i="1" s="1"/>
  <c r="S1213" i="1" s="1"/>
  <c r="Z1213" i="1" s="1"/>
  <c r="H1212" i="1"/>
  <c r="J1160" i="1"/>
  <c r="K1160" i="1" s="1"/>
  <c r="E1160" i="1" s="1"/>
  <c r="M1160" i="1"/>
  <c r="I1161" i="1"/>
  <c r="T1212" i="1"/>
  <c r="C1212" i="1"/>
  <c r="AB1212" i="1"/>
  <c r="AA1212" i="1"/>
  <c r="G1159" i="1" l="1"/>
  <c r="L1159" i="1"/>
  <c r="D1160" i="1"/>
  <c r="F1160" i="1" s="1"/>
  <c r="A1214" i="1"/>
  <c r="Q1214" i="1" s="1"/>
  <c r="R1214" i="1" s="1"/>
  <c r="S1214" i="1" s="1"/>
  <c r="Z1214" i="1" s="1"/>
  <c r="H1213" i="1"/>
  <c r="M1161" i="1"/>
  <c r="J1161" i="1"/>
  <c r="K1161" i="1" s="1"/>
  <c r="E1161" i="1" s="1"/>
  <c r="I1162" i="1"/>
  <c r="AB1213" i="1"/>
  <c r="AA1213" i="1"/>
  <c r="T1213" i="1"/>
  <c r="C1213" i="1"/>
  <c r="U1160" i="1"/>
  <c r="W1160" i="1" s="1"/>
  <c r="L1160" i="1" l="1"/>
  <c r="G1160" i="1"/>
  <c r="D1161" i="1"/>
  <c r="F1161" i="1" s="1"/>
  <c r="T1214" i="1"/>
  <c r="C1214" i="1"/>
  <c r="AB1214" i="1"/>
  <c r="AA1214" i="1"/>
  <c r="U1161" i="1"/>
  <c r="W1161" i="1" s="1"/>
  <c r="A1215" i="1"/>
  <c r="Q1215" i="1" s="1"/>
  <c r="R1215" i="1" s="1"/>
  <c r="S1215" i="1" s="1"/>
  <c r="Z1215" i="1" s="1"/>
  <c r="H1214" i="1"/>
  <c r="J1162" i="1"/>
  <c r="K1162" i="1" s="1"/>
  <c r="E1162" i="1" s="1"/>
  <c r="M1162" i="1"/>
  <c r="I1163" i="1"/>
  <c r="L1161" i="1" l="1"/>
  <c r="G1161" i="1"/>
  <c r="D1162" i="1"/>
  <c r="F1162" i="1" s="1"/>
  <c r="M1163" i="1"/>
  <c r="J1163" i="1"/>
  <c r="K1163" i="1" s="1"/>
  <c r="E1163" i="1" s="1"/>
  <c r="I1164" i="1"/>
  <c r="A1216" i="1"/>
  <c r="Q1216" i="1" s="1"/>
  <c r="R1216" i="1" s="1"/>
  <c r="S1216" i="1" s="1"/>
  <c r="Z1216" i="1" s="1"/>
  <c r="H1215" i="1"/>
  <c r="AB1215" i="1"/>
  <c r="AA1215" i="1"/>
  <c r="T1215" i="1"/>
  <c r="C1215" i="1"/>
  <c r="U1162" i="1"/>
  <c r="W1162" i="1" s="1"/>
  <c r="G1162" i="1" l="1"/>
  <c r="L1162" i="1"/>
  <c r="D1163" i="1"/>
  <c r="F1163" i="1" s="1"/>
  <c r="M1164" i="1"/>
  <c r="J1164" i="1"/>
  <c r="K1164" i="1" s="1"/>
  <c r="E1164" i="1" s="1"/>
  <c r="I1165" i="1"/>
  <c r="U1163" i="1"/>
  <c r="W1163" i="1" s="1"/>
  <c r="A1217" i="1"/>
  <c r="Q1217" i="1" s="1"/>
  <c r="R1217" i="1" s="1"/>
  <c r="S1217" i="1" s="1"/>
  <c r="Z1217" i="1" s="1"/>
  <c r="H1216" i="1"/>
  <c r="T1216" i="1"/>
  <c r="C1216" i="1"/>
  <c r="AB1216" i="1"/>
  <c r="AA1216" i="1"/>
  <c r="G1163" i="1" l="1"/>
  <c r="D1164" i="1"/>
  <c r="F1164" i="1" s="1"/>
  <c r="L1163" i="1"/>
  <c r="AB1217" i="1"/>
  <c r="AA1217" i="1"/>
  <c r="T1217" i="1"/>
  <c r="C1217" i="1"/>
  <c r="U1164" i="1"/>
  <c r="W1164" i="1" s="1"/>
  <c r="A1218" i="1"/>
  <c r="Q1218" i="1" s="1"/>
  <c r="R1218" i="1" s="1"/>
  <c r="S1218" i="1" s="1"/>
  <c r="Z1218" i="1" s="1"/>
  <c r="H1217" i="1"/>
  <c r="J1165" i="1"/>
  <c r="K1165" i="1" s="1"/>
  <c r="E1165" i="1" s="1"/>
  <c r="M1165" i="1"/>
  <c r="I1166" i="1"/>
  <c r="G1164" i="1" l="1"/>
  <c r="L1164" i="1"/>
  <c r="D1165" i="1"/>
  <c r="F1165" i="1" s="1"/>
  <c r="T1218" i="1"/>
  <c r="C1218" i="1"/>
  <c r="AB1218" i="1"/>
  <c r="AA1218" i="1"/>
  <c r="M1166" i="1"/>
  <c r="J1166" i="1"/>
  <c r="K1166" i="1" s="1"/>
  <c r="E1166" i="1" s="1"/>
  <c r="I1167" i="1"/>
  <c r="U1165" i="1"/>
  <c r="W1165" i="1" s="1"/>
  <c r="A1219" i="1"/>
  <c r="Q1219" i="1" s="1"/>
  <c r="R1219" i="1" s="1"/>
  <c r="S1219" i="1" s="1"/>
  <c r="Z1219" i="1" s="1"/>
  <c r="H1218" i="1"/>
  <c r="L1165" i="1" l="1"/>
  <c r="G1165" i="1"/>
  <c r="D1166" i="1"/>
  <c r="F1166" i="1" s="1"/>
  <c r="J1167" i="1"/>
  <c r="K1167" i="1" s="1"/>
  <c r="E1167" i="1" s="1"/>
  <c r="M1167" i="1"/>
  <c r="I1168" i="1"/>
  <c r="AB1219" i="1"/>
  <c r="AA1219" i="1"/>
  <c r="T1219" i="1"/>
  <c r="C1219" i="1"/>
  <c r="A1220" i="1"/>
  <c r="Q1220" i="1" s="1"/>
  <c r="R1220" i="1" s="1"/>
  <c r="S1220" i="1" s="1"/>
  <c r="Z1220" i="1" s="1"/>
  <c r="H1219" i="1"/>
  <c r="U1166" i="1"/>
  <c r="W1166" i="1" s="1"/>
  <c r="L1166" i="1" l="1"/>
  <c r="G1166" i="1"/>
  <c r="D1167" i="1"/>
  <c r="F1167" i="1" s="1"/>
  <c r="T1220" i="1"/>
  <c r="C1220" i="1"/>
  <c r="AB1220" i="1"/>
  <c r="AA1220" i="1"/>
  <c r="M1168" i="1"/>
  <c r="J1168" i="1"/>
  <c r="K1168" i="1" s="1"/>
  <c r="E1168" i="1" s="1"/>
  <c r="I1169" i="1"/>
  <c r="U1167" i="1"/>
  <c r="W1167" i="1" s="1"/>
  <c r="A1221" i="1"/>
  <c r="Q1221" i="1" s="1"/>
  <c r="R1221" i="1" s="1"/>
  <c r="S1221" i="1" s="1"/>
  <c r="Z1221" i="1" s="1"/>
  <c r="H1220" i="1"/>
  <c r="L1167" i="1" l="1"/>
  <c r="G1167" i="1"/>
  <c r="D1168" i="1"/>
  <c r="F1168" i="1" s="1"/>
  <c r="AB1221" i="1"/>
  <c r="AA1221" i="1"/>
  <c r="T1221" i="1"/>
  <c r="C1221" i="1"/>
  <c r="J1169" i="1"/>
  <c r="K1169" i="1" s="1"/>
  <c r="E1169" i="1" s="1"/>
  <c r="M1169" i="1"/>
  <c r="I1170" i="1"/>
  <c r="U1168" i="1"/>
  <c r="W1168" i="1" s="1"/>
  <c r="A1222" i="1"/>
  <c r="Q1222" i="1" s="1"/>
  <c r="R1222" i="1" s="1"/>
  <c r="S1222" i="1" s="1"/>
  <c r="Z1222" i="1" s="1"/>
  <c r="H1221" i="1"/>
  <c r="L1168" i="1" l="1"/>
  <c r="G1168" i="1"/>
  <c r="D1169" i="1"/>
  <c r="F1169" i="1" s="1"/>
  <c r="T1222" i="1"/>
  <c r="C1222" i="1"/>
  <c r="AB1222" i="1"/>
  <c r="AA1222" i="1"/>
  <c r="J1170" i="1"/>
  <c r="K1170" i="1" s="1"/>
  <c r="E1170" i="1" s="1"/>
  <c r="I1171" i="1"/>
  <c r="A1223" i="1"/>
  <c r="Q1223" i="1" s="1"/>
  <c r="R1223" i="1" s="1"/>
  <c r="S1223" i="1" s="1"/>
  <c r="Z1223" i="1" s="1"/>
  <c r="H1222" i="1"/>
  <c r="U1169" i="1"/>
  <c r="W1169" i="1" s="1"/>
  <c r="L1169" i="1" l="1"/>
  <c r="M1170" i="1" s="1"/>
  <c r="G1169" i="1"/>
  <c r="D1170" i="1"/>
  <c r="F1170" i="1" s="1"/>
  <c r="U1170" i="1"/>
  <c r="W1170" i="1" s="1"/>
  <c r="A1224" i="1"/>
  <c r="Q1224" i="1" s="1"/>
  <c r="R1224" i="1" s="1"/>
  <c r="S1224" i="1" s="1"/>
  <c r="Z1224" i="1" s="1"/>
  <c r="H1223" i="1"/>
  <c r="J1171" i="1"/>
  <c r="K1171" i="1" s="1"/>
  <c r="E1171" i="1" s="1"/>
  <c r="I1172" i="1"/>
  <c r="AB1223" i="1"/>
  <c r="AA1223" i="1"/>
  <c r="T1223" i="1"/>
  <c r="C1223" i="1"/>
  <c r="L1170" i="1" l="1"/>
  <c r="G1170" i="1"/>
  <c r="D1171" i="1"/>
  <c r="F1171" i="1" s="1"/>
  <c r="J1172" i="1"/>
  <c r="K1172" i="1" s="1"/>
  <c r="E1172" i="1" s="1"/>
  <c r="I1173" i="1"/>
  <c r="U1171" i="1"/>
  <c r="W1171" i="1" s="1"/>
  <c r="T1224" i="1"/>
  <c r="C1224" i="1"/>
  <c r="AB1224" i="1"/>
  <c r="AA1224" i="1"/>
  <c r="M1171" i="1"/>
  <c r="A1225" i="1"/>
  <c r="Q1225" i="1" s="1"/>
  <c r="R1225" i="1" s="1"/>
  <c r="S1225" i="1" s="1"/>
  <c r="Z1225" i="1" s="1"/>
  <c r="H1224" i="1"/>
  <c r="G1171" i="1" l="1"/>
  <c r="L1171" i="1"/>
  <c r="D1172" i="1"/>
  <c r="F1172" i="1" s="1"/>
  <c r="J1173" i="1"/>
  <c r="K1173" i="1" s="1"/>
  <c r="E1173" i="1" s="1"/>
  <c r="I1174" i="1"/>
  <c r="A1226" i="1"/>
  <c r="Q1226" i="1" s="1"/>
  <c r="R1226" i="1" s="1"/>
  <c r="S1226" i="1" s="1"/>
  <c r="Z1226" i="1" s="1"/>
  <c r="H1225" i="1"/>
  <c r="M1172" i="1"/>
  <c r="U1172" i="1"/>
  <c r="W1172" i="1" s="1"/>
  <c r="AB1225" i="1"/>
  <c r="AA1225" i="1"/>
  <c r="T1225" i="1"/>
  <c r="C1225" i="1"/>
  <c r="L1172" i="1" l="1"/>
  <c r="G1172" i="1"/>
  <c r="D1173" i="1"/>
  <c r="F1173" i="1" s="1"/>
  <c r="A1227" i="1"/>
  <c r="Q1227" i="1" s="1"/>
  <c r="R1227" i="1" s="1"/>
  <c r="S1227" i="1" s="1"/>
  <c r="Z1227" i="1" s="1"/>
  <c r="H1226" i="1"/>
  <c r="M1173" i="1"/>
  <c r="J1174" i="1"/>
  <c r="K1174" i="1" s="1"/>
  <c r="E1174" i="1" s="1"/>
  <c r="I1175" i="1"/>
  <c r="U1173" i="1"/>
  <c r="W1173" i="1" s="1"/>
  <c r="T1226" i="1"/>
  <c r="C1226" i="1"/>
  <c r="AB1226" i="1"/>
  <c r="AA1226" i="1"/>
  <c r="G1173" i="1" l="1"/>
  <c r="L1173" i="1"/>
  <c r="D1174" i="1"/>
  <c r="F1174" i="1" s="1"/>
  <c r="M1174" i="1"/>
  <c r="J1175" i="1"/>
  <c r="K1175" i="1" s="1"/>
  <c r="E1175" i="1" s="1"/>
  <c r="I1176" i="1"/>
  <c r="AB1227" i="1"/>
  <c r="AA1227" i="1"/>
  <c r="T1227" i="1"/>
  <c r="C1227" i="1"/>
  <c r="U1174" i="1"/>
  <c r="W1174" i="1" s="1"/>
  <c r="A1228" i="1"/>
  <c r="Q1228" i="1" s="1"/>
  <c r="R1228" i="1" s="1"/>
  <c r="S1228" i="1" s="1"/>
  <c r="Z1228" i="1" s="1"/>
  <c r="H1227" i="1"/>
  <c r="L1174" i="1" l="1"/>
  <c r="G1174" i="1"/>
  <c r="D1175" i="1"/>
  <c r="F1175" i="1" s="1"/>
  <c r="M1175" i="1"/>
  <c r="M1176" i="1" s="1"/>
  <c r="U1175" i="1"/>
  <c r="W1175" i="1" s="1"/>
  <c r="A1229" i="1"/>
  <c r="Q1229" i="1" s="1"/>
  <c r="R1229" i="1" s="1"/>
  <c r="S1229" i="1" s="1"/>
  <c r="Z1229" i="1" s="1"/>
  <c r="H1228" i="1"/>
  <c r="T1228" i="1"/>
  <c r="C1228" i="1"/>
  <c r="AB1228" i="1"/>
  <c r="AA1228" i="1"/>
  <c r="J1176" i="1"/>
  <c r="K1176" i="1" s="1"/>
  <c r="E1176" i="1" s="1"/>
  <c r="I1177" i="1"/>
  <c r="L1175" i="1" l="1"/>
  <c r="G1175" i="1"/>
  <c r="D1176" i="1"/>
  <c r="F1176" i="1" s="1"/>
  <c r="AB1229" i="1"/>
  <c r="AA1229" i="1"/>
  <c r="T1229" i="1"/>
  <c r="C1229" i="1"/>
  <c r="M1177" i="1"/>
  <c r="J1177" i="1"/>
  <c r="K1177" i="1" s="1"/>
  <c r="E1177" i="1" s="1"/>
  <c r="I1178" i="1"/>
  <c r="A1230" i="1"/>
  <c r="Q1230" i="1" s="1"/>
  <c r="R1230" i="1" s="1"/>
  <c r="S1230" i="1" s="1"/>
  <c r="Z1230" i="1" s="1"/>
  <c r="H1229" i="1"/>
  <c r="U1176" i="1"/>
  <c r="W1176" i="1" s="1"/>
  <c r="L1176" i="1" l="1"/>
  <c r="G1176" i="1"/>
  <c r="D1177" i="1"/>
  <c r="F1177" i="1" s="1"/>
  <c r="T1230" i="1"/>
  <c r="C1230" i="1"/>
  <c r="AB1230" i="1"/>
  <c r="AA1230" i="1"/>
  <c r="A1231" i="1"/>
  <c r="Q1231" i="1" s="1"/>
  <c r="R1231" i="1" s="1"/>
  <c r="S1231" i="1" s="1"/>
  <c r="Z1231" i="1" s="1"/>
  <c r="H1230" i="1"/>
  <c r="J1178" i="1"/>
  <c r="K1178" i="1" s="1"/>
  <c r="E1178" i="1" s="1"/>
  <c r="M1178" i="1"/>
  <c r="I1179" i="1"/>
  <c r="U1177" i="1"/>
  <c r="W1177" i="1" s="1"/>
  <c r="L1177" i="1" l="1"/>
  <c r="G1177" i="1"/>
  <c r="D1178" i="1"/>
  <c r="F1178" i="1" s="1"/>
  <c r="U1178" i="1"/>
  <c r="W1178" i="1" s="1"/>
  <c r="A1232" i="1"/>
  <c r="Q1232" i="1" s="1"/>
  <c r="R1232" i="1" s="1"/>
  <c r="S1232" i="1" s="1"/>
  <c r="Z1232" i="1" s="1"/>
  <c r="H1231" i="1"/>
  <c r="M1179" i="1"/>
  <c r="J1179" i="1"/>
  <c r="K1179" i="1" s="1"/>
  <c r="E1179" i="1" s="1"/>
  <c r="I1180" i="1"/>
  <c r="AB1231" i="1"/>
  <c r="AA1231" i="1"/>
  <c r="T1231" i="1"/>
  <c r="C1231" i="1"/>
  <c r="G1178" i="1" l="1"/>
  <c r="L1178" i="1"/>
  <c r="D1179" i="1"/>
  <c r="F1179" i="1" s="1"/>
  <c r="J1180" i="1"/>
  <c r="K1180" i="1" s="1"/>
  <c r="E1180" i="1" s="1"/>
  <c r="M1180" i="1"/>
  <c r="I1181" i="1"/>
  <c r="U1179" i="1"/>
  <c r="W1179" i="1" s="1"/>
  <c r="T1232" i="1"/>
  <c r="C1232" i="1"/>
  <c r="AB1232" i="1"/>
  <c r="AA1232" i="1"/>
  <c r="A1233" i="1"/>
  <c r="Q1233" i="1" s="1"/>
  <c r="R1233" i="1" s="1"/>
  <c r="S1233" i="1" s="1"/>
  <c r="Z1233" i="1" s="1"/>
  <c r="H1232" i="1"/>
  <c r="G1179" i="1" l="1"/>
  <c r="D1180" i="1"/>
  <c r="F1180" i="1" s="1"/>
  <c r="L1179" i="1"/>
  <c r="U1180" i="1"/>
  <c r="W1180" i="1" s="1"/>
  <c r="AB1233" i="1"/>
  <c r="AA1233" i="1"/>
  <c r="T1233" i="1"/>
  <c r="C1233" i="1"/>
  <c r="A1234" i="1"/>
  <c r="Q1234" i="1" s="1"/>
  <c r="R1234" i="1" s="1"/>
  <c r="S1234" i="1" s="1"/>
  <c r="Z1234" i="1" s="1"/>
  <c r="H1233" i="1"/>
  <c r="M1181" i="1"/>
  <c r="J1181" i="1"/>
  <c r="K1181" i="1" s="1"/>
  <c r="E1181" i="1" s="1"/>
  <c r="I1182" i="1"/>
  <c r="L1180" i="1" l="1"/>
  <c r="G1180" i="1"/>
  <c r="D1181" i="1"/>
  <c r="F1181" i="1" s="1"/>
  <c r="T1234" i="1"/>
  <c r="C1234" i="1"/>
  <c r="AB1234" i="1"/>
  <c r="AA1234" i="1"/>
  <c r="A1235" i="1"/>
  <c r="Q1235" i="1" s="1"/>
  <c r="R1235" i="1" s="1"/>
  <c r="S1235" i="1" s="1"/>
  <c r="Z1235" i="1" s="1"/>
  <c r="H1234" i="1"/>
  <c r="U1181" i="1"/>
  <c r="W1181" i="1" s="1"/>
  <c r="J1182" i="1"/>
  <c r="K1182" i="1" s="1"/>
  <c r="E1182" i="1" s="1"/>
  <c r="M1182" i="1"/>
  <c r="I1183" i="1"/>
  <c r="L1181" i="1" l="1"/>
  <c r="G1181" i="1"/>
  <c r="D1182" i="1"/>
  <c r="F1182" i="1" s="1"/>
  <c r="M1183" i="1"/>
  <c r="J1183" i="1"/>
  <c r="K1183" i="1" s="1"/>
  <c r="E1183" i="1" s="1"/>
  <c r="I1184" i="1"/>
  <c r="A1236" i="1"/>
  <c r="Q1236" i="1" s="1"/>
  <c r="R1236" i="1" s="1"/>
  <c r="S1236" i="1" s="1"/>
  <c r="Z1236" i="1" s="1"/>
  <c r="H1235" i="1"/>
  <c r="U1182" i="1"/>
  <c r="W1182" i="1" s="1"/>
  <c r="AB1235" i="1"/>
  <c r="AA1235" i="1"/>
  <c r="T1235" i="1"/>
  <c r="C1235" i="1"/>
  <c r="L1182" i="1" l="1"/>
  <c r="G1182" i="1"/>
  <c r="D1183" i="1"/>
  <c r="F1183" i="1" s="1"/>
  <c r="U1183" i="1"/>
  <c r="W1183" i="1" s="1"/>
  <c r="A1237" i="1"/>
  <c r="Q1237" i="1" s="1"/>
  <c r="R1237" i="1" s="1"/>
  <c r="S1237" i="1" s="1"/>
  <c r="Z1237" i="1" s="1"/>
  <c r="H1236" i="1"/>
  <c r="T1236" i="1"/>
  <c r="C1236" i="1"/>
  <c r="AB1236" i="1"/>
  <c r="AA1236" i="1"/>
  <c r="J1184" i="1"/>
  <c r="K1184" i="1" s="1"/>
  <c r="E1184" i="1" s="1"/>
  <c r="M1184" i="1"/>
  <c r="I1185" i="1"/>
  <c r="L1183" i="1" l="1"/>
  <c r="G1183" i="1"/>
  <c r="D1184" i="1"/>
  <c r="F1184" i="1" s="1"/>
  <c r="M1185" i="1"/>
  <c r="J1185" i="1"/>
  <c r="K1185" i="1" s="1"/>
  <c r="E1185" i="1" s="1"/>
  <c r="I1186" i="1"/>
  <c r="H1237" i="1"/>
  <c r="A1238" i="1"/>
  <c r="Q1238" i="1" s="1"/>
  <c r="R1238" i="1" s="1"/>
  <c r="S1238" i="1" s="1"/>
  <c r="Z1238" i="1" s="1"/>
  <c r="U1184" i="1"/>
  <c r="W1184" i="1" s="1"/>
  <c r="AB1237" i="1"/>
  <c r="AA1237" i="1"/>
  <c r="T1237" i="1"/>
  <c r="C1237" i="1"/>
  <c r="G1184" i="1" l="1"/>
  <c r="L1184" i="1"/>
  <c r="D1185" i="1"/>
  <c r="F1185" i="1" s="1"/>
  <c r="U1185" i="1"/>
  <c r="W1185" i="1" s="1"/>
  <c r="AA1238" i="1"/>
  <c r="T1238" i="1"/>
  <c r="C1238" i="1"/>
  <c r="AB1238" i="1"/>
  <c r="A1239" i="1"/>
  <c r="Q1239" i="1" s="1"/>
  <c r="R1239" i="1" s="1"/>
  <c r="S1239" i="1" s="1"/>
  <c r="Z1239" i="1" s="1"/>
  <c r="H1238" i="1"/>
  <c r="J1186" i="1"/>
  <c r="K1186" i="1" s="1"/>
  <c r="E1186" i="1" s="1"/>
  <c r="M1186" i="1"/>
  <c r="I1187" i="1"/>
  <c r="L1185" i="1" l="1"/>
  <c r="G1185" i="1"/>
  <c r="D1186" i="1"/>
  <c r="F1186" i="1" s="1"/>
  <c r="AB1239" i="1"/>
  <c r="AA1239" i="1"/>
  <c r="T1239" i="1"/>
  <c r="C1239" i="1"/>
  <c r="M1187" i="1"/>
  <c r="J1187" i="1"/>
  <c r="K1187" i="1" s="1"/>
  <c r="E1187" i="1" s="1"/>
  <c r="I1188" i="1"/>
  <c r="U1186" i="1"/>
  <c r="W1186" i="1" s="1"/>
  <c r="A1240" i="1"/>
  <c r="Q1240" i="1" s="1"/>
  <c r="R1240" i="1" s="1"/>
  <c r="S1240" i="1" s="1"/>
  <c r="Z1240" i="1" s="1"/>
  <c r="H1239" i="1"/>
  <c r="L1186" i="1" l="1"/>
  <c r="G1186" i="1"/>
  <c r="D1187" i="1"/>
  <c r="F1187" i="1" s="1"/>
  <c r="J1188" i="1"/>
  <c r="K1188" i="1" s="1"/>
  <c r="E1188" i="1" s="1"/>
  <c r="M1188" i="1"/>
  <c r="I1189" i="1"/>
  <c r="U1187" i="1"/>
  <c r="W1187" i="1" s="1"/>
  <c r="AB1240" i="1"/>
  <c r="AA1240" i="1"/>
  <c r="T1240" i="1"/>
  <c r="C1240" i="1"/>
  <c r="A1241" i="1"/>
  <c r="Q1241" i="1" s="1"/>
  <c r="R1241" i="1" s="1"/>
  <c r="S1241" i="1" s="1"/>
  <c r="Z1241" i="1" s="1"/>
  <c r="H1240" i="1"/>
  <c r="G1187" i="1" l="1"/>
  <c r="D1188" i="1"/>
  <c r="F1188" i="1" s="1"/>
  <c r="L1187" i="1"/>
  <c r="T1241" i="1"/>
  <c r="C1241" i="1"/>
  <c r="AB1241" i="1"/>
  <c r="AA1241" i="1"/>
  <c r="M1189" i="1"/>
  <c r="J1189" i="1"/>
  <c r="K1189" i="1" s="1"/>
  <c r="E1189" i="1" s="1"/>
  <c r="I1190" i="1"/>
  <c r="U1188" i="1"/>
  <c r="W1188" i="1" s="1"/>
  <c r="A1242" i="1"/>
  <c r="Q1242" i="1" s="1"/>
  <c r="R1242" i="1" s="1"/>
  <c r="S1242" i="1" s="1"/>
  <c r="Z1242" i="1" s="1"/>
  <c r="H1241" i="1"/>
  <c r="L1188" i="1" l="1"/>
  <c r="G1188" i="1"/>
  <c r="D1189" i="1"/>
  <c r="F1189" i="1" s="1"/>
  <c r="J1190" i="1"/>
  <c r="K1190" i="1" s="1"/>
  <c r="E1190" i="1" s="1"/>
  <c r="M1190" i="1"/>
  <c r="I1191" i="1"/>
  <c r="U1189" i="1"/>
  <c r="W1189" i="1" s="1"/>
  <c r="AB1242" i="1"/>
  <c r="AA1242" i="1"/>
  <c r="T1242" i="1"/>
  <c r="C1242" i="1"/>
  <c r="H1242" i="1"/>
  <c r="A1243" i="1"/>
  <c r="Q1243" i="1" s="1"/>
  <c r="R1243" i="1" s="1"/>
  <c r="S1243" i="1" s="1"/>
  <c r="Z1243" i="1" s="1"/>
  <c r="G1189" i="1" l="1"/>
  <c r="D1190" i="1"/>
  <c r="F1190" i="1" s="1"/>
  <c r="L1189" i="1"/>
  <c r="U1190" i="1"/>
  <c r="W1190" i="1" s="1"/>
  <c r="AA1243" i="1"/>
  <c r="T1243" i="1"/>
  <c r="C1243" i="1"/>
  <c r="AB1243" i="1"/>
  <c r="H1243" i="1"/>
  <c r="A1244" i="1"/>
  <c r="Q1244" i="1" s="1"/>
  <c r="R1244" i="1" s="1"/>
  <c r="S1244" i="1" s="1"/>
  <c r="Z1244" i="1" s="1"/>
  <c r="M1191" i="1"/>
  <c r="J1191" i="1"/>
  <c r="K1191" i="1" s="1"/>
  <c r="E1191" i="1" s="1"/>
  <c r="I1192" i="1"/>
  <c r="D1191" i="1" l="1"/>
  <c r="F1191" i="1" s="1"/>
  <c r="L1190" i="1"/>
  <c r="G1190" i="1"/>
  <c r="J1192" i="1"/>
  <c r="K1192" i="1" s="1"/>
  <c r="E1192" i="1" s="1"/>
  <c r="M1192" i="1"/>
  <c r="I1193" i="1"/>
  <c r="U1191" i="1"/>
  <c r="W1191" i="1" s="1"/>
  <c r="T1244" i="1"/>
  <c r="C1244" i="1"/>
  <c r="AB1244" i="1"/>
  <c r="AA1244" i="1"/>
  <c r="A1245" i="1"/>
  <c r="Q1245" i="1" s="1"/>
  <c r="R1245" i="1" s="1"/>
  <c r="S1245" i="1" s="1"/>
  <c r="Z1245" i="1" s="1"/>
  <c r="H1244" i="1"/>
  <c r="L1191" i="1" l="1"/>
  <c r="G1191" i="1"/>
  <c r="D1192" i="1"/>
  <c r="F1192" i="1" s="1"/>
  <c r="AB1245" i="1"/>
  <c r="AA1245" i="1"/>
  <c r="T1245" i="1"/>
  <c r="C1245" i="1"/>
  <c r="A1246" i="1"/>
  <c r="Q1246" i="1" s="1"/>
  <c r="R1246" i="1" s="1"/>
  <c r="S1246" i="1" s="1"/>
  <c r="Z1246" i="1" s="1"/>
  <c r="H1245" i="1"/>
  <c r="M1193" i="1"/>
  <c r="J1193" i="1"/>
  <c r="K1193" i="1" s="1"/>
  <c r="E1193" i="1" s="1"/>
  <c r="I1194" i="1"/>
  <c r="U1192" i="1"/>
  <c r="W1192" i="1" s="1"/>
  <c r="L1192" i="1" l="1"/>
  <c r="D1193" i="1"/>
  <c r="F1193" i="1" s="1"/>
  <c r="G1192" i="1"/>
  <c r="T1246" i="1"/>
  <c r="C1246" i="1"/>
  <c r="AB1246" i="1"/>
  <c r="AA1246" i="1"/>
  <c r="A1247" i="1"/>
  <c r="Q1247" i="1" s="1"/>
  <c r="R1247" i="1" s="1"/>
  <c r="S1247" i="1" s="1"/>
  <c r="Z1247" i="1" s="1"/>
  <c r="H1246" i="1"/>
  <c r="U1193" i="1"/>
  <c r="W1193" i="1" s="1"/>
  <c r="J1194" i="1"/>
  <c r="K1194" i="1" s="1"/>
  <c r="E1194" i="1" s="1"/>
  <c r="M1194" i="1"/>
  <c r="I1195" i="1"/>
  <c r="L1193" i="1" l="1"/>
  <c r="D1194" i="1"/>
  <c r="F1194" i="1" s="1"/>
  <c r="G1193" i="1"/>
  <c r="AB1247" i="1"/>
  <c r="AA1247" i="1"/>
  <c r="T1247" i="1"/>
  <c r="C1247" i="1"/>
  <c r="M1195" i="1"/>
  <c r="J1195" i="1"/>
  <c r="K1195" i="1" s="1"/>
  <c r="E1195" i="1" s="1"/>
  <c r="I1196" i="1"/>
  <c r="U1194" i="1"/>
  <c r="W1194" i="1" s="1"/>
  <c r="A1248" i="1"/>
  <c r="Q1248" i="1" s="1"/>
  <c r="R1248" i="1" s="1"/>
  <c r="S1248" i="1" s="1"/>
  <c r="Z1248" i="1" s="1"/>
  <c r="H1247" i="1"/>
  <c r="L1194" i="1" l="1"/>
  <c r="D1195" i="1"/>
  <c r="F1195" i="1" s="1"/>
  <c r="G1194" i="1"/>
  <c r="A1249" i="1"/>
  <c r="Q1249" i="1" s="1"/>
  <c r="R1249" i="1" s="1"/>
  <c r="S1249" i="1" s="1"/>
  <c r="Z1249" i="1" s="1"/>
  <c r="H1248" i="1"/>
  <c r="T1248" i="1"/>
  <c r="C1248" i="1"/>
  <c r="AB1248" i="1"/>
  <c r="AA1248" i="1"/>
  <c r="J1196" i="1"/>
  <c r="K1196" i="1" s="1"/>
  <c r="E1196" i="1" s="1"/>
  <c r="M1196" i="1"/>
  <c r="I1197" i="1"/>
  <c r="U1195" i="1"/>
  <c r="W1195" i="1" s="1"/>
  <c r="L1195" i="1" l="1"/>
  <c r="G1195" i="1"/>
  <c r="D1196" i="1"/>
  <c r="F1196" i="1" s="1"/>
  <c r="M1197" i="1"/>
  <c r="J1197" i="1"/>
  <c r="K1197" i="1" s="1"/>
  <c r="E1197" i="1" s="1"/>
  <c r="I1198" i="1"/>
  <c r="AB1249" i="1"/>
  <c r="AA1249" i="1"/>
  <c r="T1249" i="1"/>
  <c r="C1249" i="1"/>
  <c r="U1196" i="1"/>
  <c r="W1196" i="1" s="1"/>
  <c r="A1250" i="1"/>
  <c r="Q1250" i="1" s="1"/>
  <c r="R1250" i="1" s="1"/>
  <c r="S1250" i="1" s="1"/>
  <c r="Z1250" i="1" s="1"/>
  <c r="H1249" i="1"/>
  <c r="D1197" i="1" l="1"/>
  <c r="F1197" i="1" s="1"/>
  <c r="G1196" i="1"/>
  <c r="L1196" i="1"/>
  <c r="U1197" i="1"/>
  <c r="W1197" i="1" s="1"/>
  <c r="A1251" i="1"/>
  <c r="Q1251" i="1" s="1"/>
  <c r="R1251" i="1" s="1"/>
  <c r="S1251" i="1" s="1"/>
  <c r="Z1251" i="1" s="1"/>
  <c r="H1250" i="1"/>
  <c r="T1250" i="1"/>
  <c r="C1250" i="1"/>
  <c r="AB1250" i="1"/>
  <c r="AA1250" i="1"/>
  <c r="J1198" i="1"/>
  <c r="K1198" i="1" s="1"/>
  <c r="E1198" i="1" s="1"/>
  <c r="M1198" i="1"/>
  <c r="I1199" i="1"/>
  <c r="L1197" i="1" l="1"/>
  <c r="G1197" i="1"/>
  <c r="D1198" i="1"/>
  <c r="F1198" i="1" s="1"/>
  <c r="J1199" i="1"/>
  <c r="K1199" i="1" s="1"/>
  <c r="E1199" i="1" s="1"/>
  <c r="I1200" i="1"/>
  <c r="A1252" i="1"/>
  <c r="Q1252" i="1" s="1"/>
  <c r="R1252" i="1" s="1"/>
  <c r="S1252" i="1" s="1"/>
  <c r="Z1252" i="1" s="1"/>
  <c r="H1251" i="1"/>
  <c r="U1198" i="1"/>
  <c r="W1198" i="1" s="1"/>
  <c r="AB1251" i="1"/>
  <c r="AA1251" i="1"/>
  <c r="T1251" i="1"/>
  <c r="C1251" i="1"/>
  <c r="G1198" i="1" l="1"/>
  <c r="L1198" i="1"/>
  <c r="M1199" i="1" s="1"/>
  <c r="D1199" i="1"/>
  <c r="F1199" i="1" s="1"/>
  <c r="J1200" i="1"/>
  <c r="K1200" i="1" s="1"/>
  <c r="E1200" i="1" s="1"/>
  <c r="I1201" i="1"/>
  <c r="U1199" i="1"/>
  <c r="W1199" i="1" s="1"/>
  <c r="A1253" i="1"/>
  <c r="Q1253" i="1" s="1"/>
  <c r="R1253" i="1" s="1"/>
  <c r="S1253" i="1" s="1"/>
  <c r="Z1253" i="1" s="1"/>
  <c r="H1252" i="1"/>
  <c r="T1252" i="1"/>
  <c r="C1252" i="1"/>
  <c r="AB1252" i="1"/>
  <c r="AA1252" i="1"/>
  <c r="L1199" i="1" l="1"/>
  <c r="D1200" i="1"/>
  <c r="F1200" i="1" s="1"/>
  <c r="G1199" i="1"/>
  <c r="U1200" i="1"/>
  <c r="W1200" i="1" s="1"/>
  <c r="A1254" i="1"/>
  <c r="Q1254" i="1" s="1"/>
  <c r="R1254" i="1" s="1"/>
  <c r="S1254" i="1" s="1"/>
  <c r="Z1254" i="1" s="1"/>
  <c r="H1253" i="1"/>
  <c r="AB1253" i="1"/>
  <c r="AA1253" i="1"/>
  <c r="T1253" i="1"/>
  <c r="C1253" i="1"/>
  <c r="J1201" i="1"/>
  <c r="K1201" i="1" s="1"/>
  <c r="E1201" i="1" s="1"/>
  <c r="I1202" i="1"/>
  <c r="M1200" i="1"/>
  <c r="L1200" i="1" l="1"/>
  <c r="D1201" i="1"/>
  <c r="F1201" i="1" s="1"/>
  <c r="G1200" i="1"/>
  <c r="U1201" i="1"/>
  <c r="W1201" i="1" s="1"/>
  <c r="T1254" i="1"/>
  <c r="C1254" i="1"/>
  <c r="AB1254" i="1"/>
  <c r="AA1254" i="1"/>
  <c r="M1201" i="1"/>
  <c r="J1202" i="1"/>
  <c r="K1202" i="1" s="1"/>
  <c r="E1202" i="1" s="1"/>
  <c r="I1203" i="1"/>
  <c r="A1255" i="1"/>
  <c r="Q1255" i="1" s="1"/>
  <c r="R1255" i="1" s="1"/>
  <c r="S1255" i="1" s="1"/>
  <c r="Z1255" i="1" s="1"/>
  <c r="H1254" i="1"/>
  <c r="L1201" i="1" l="1"/>
  <c r="G1201" i="1"/>
  <c r="D1202" i="1"/>
  <c r="F1202" i="1" s="1"/>
  <c r="M1202" i="1"/>
  <c r="M1203" i="1" s="1"/>
  <c r="U1202" i="1"/>
  <c r="W1202" i="1" s="1"/>
  <c r="A1256" i="1"/>
  <c r="Q1256" i="1" s="1"/>
  <c r="R1256" i="1" s="1"/>
  <c r="S1256" i="1" s="1"/>
  <c r="Z1256" i="1" s="1"/>
  <c r="H1255" i="1"/>
  <c r="AB1255" i="1"/>
  <c r="AA1255" i="1"/>
  <c r="T1255" i="1"/>
  <c r="C1255" i="1"/>
  <c r="J1203" i="1"/>
  <c r="K1203" i="1" s="1"/>
  <c r="E1203" i="1" s="1"/>
  <c r="I1204" i="1"/>
  <c r="D1203" i="1" l="1"/>
  <c r="F1203" i="1" s="1"/>
  <c r="L1202" i="1"/>
  <c r="G1202" i="1"/>
  <c r="A1257" i="1"/>
  <c r="Q1257" i="1" s="1"/>
  <c r="R1257" i="1" s="1"/>
  <c r="S1257" i="1" s="1"/>
  <c r="Z1257" i="1" s="1"/>
  <c r="H1256" i="1"/>
  <c r="U1203" i="1"/>
  <c r="W1203" i="1" s="1"/>
  <c r="T1256" i="1"/>
  <c r="C1256" i="1"/>
  <c r="AB1256" i="1"/>
  <c r="AA1256" i="1"/>
  <c r="J1204" i="1"/>
  <c r="K1204" i="1" s="1"/>
  <c r="E1204" i="1" s="1"/>
  <c r="M1204" i="1"/>
  <c r="I1205" i="1"/>
  <c r="L1203" i="1" l="1"/>
  <c r="G1203" i="1"/>
  <c r="D1204" i="1"/>
  <c r="F1204" i="1" s="1"/>
  <c r="U1204" i="1"/>
  <c r="W1204" i="1" s="1"/>
  <c r="A1258" i="1"/>
  <c r="Q1258" i="1" s="1"/>
  <c r="R1258" i="1" s="1"/>
  <c r="S1258" i="1" s="1"/>
  <c r="Z1258" i="1" s="1"/>
  <c r="H1257" i="1"/>
  <c r="J1205" i="1"/>
  <c r="K1205" i="1" s="1"/>
  <c r="E1205" i="1" s="1"/>
  <c r="M1205" i="1"/>
  <c r="I1206" i="1"/>
  <c r="AB1257" i="1"/>
  <c r="AA1257" i="1"/>
  <c r="T1257" i="1"/>
  <c r="C1257" i="1"/>
  <c r="L1204" i="1" l="1"/>
  <c r="D1205" i="1"/>
  <c r="F1205" i="1" s="1"/>
  <c r="G1204" i="1"/>
  <c r="U1205" i="1"/>
  <c r="W1205" i="1" s="1"/>
  <c r="T1258" i="1"/>
  <c r="C1258" i="1"/>
  <c r="AB1258" i="1"/>
  <c r="AA1258" i="1"/>
  <c r="J1206" i="1"/>
  <c r="K1206" i="1" s="1"/>
  <c r="E1206" i="1" s="1"/>
  <c r="M1206" i="1"/>
  <c r="I1207" i="1"/>
  <c r="A1259" i="1"/>
  <c r="Q1259" i="1" s="1"/>
  <c r="R1259" i="1" s="1"/>
  <c r="S1259" i="1" s="1"/>
  <c r="Z1259" i="1" s="1"/>
  <c r="H1258" i="1"/>
  <c r="G1205" i="1" l="1"/>
  <c r="L1205" i="1"/>
  <c r="D1206" i="1"/>
  <c r="F1206" i="1" s="1"/>
  <c r="AB1259" i="1"/>
  <c r="AA1259" i="1"/>
  <c r="T1259" i="1"/>
  <c r="C1259" i="1"/>
  <c r="U1206" i="1"/>
  <c r="W1206" i="1" s="1"/>
  <c r="A1260" i="1"/>
  <c r="Q1260" i="1" s="1"/>
  <c r="R1260" i="1" s="1"/>
  <c r="S1260" i="1" s="1"/>
  <c r="Z1260" i="1" s="1"/>
  <c r="H1259" i="1"/>
  <c r="J1207" i="1"/>
  <c r="K1207" i="1" s="1"/>
  <c r="E1207" i="1" s="1"/>
  <c r="M1207" i="1"/>
  <c r="I1208" i="1"/>
  <c r="L1206" i="1" l="1"/>
  <c r="G1206" i="1"/>
  <c r="D1207" i="1"/>
  <c r="F1207" i="1" s="1"/>
  <c r="J1208" i="1"/>
  <c r="K1208" i="1" s="1"/>
  <c r="E1208" i="1" s="1"/>
  <c r="M1208" i="1"/>
  <c r="I1209" i="1"/>
  <c r="A1261" i="1"/>
  <c r="Q1261" i="1" s="1"/>
  <c r="R1261" i="1" s="1"/>
  <c r="S1261" i="1" s="1"/>
  <c r="Z1261" i="1" s="1"/>
  <c r="H1260" i="1"/>
  <c r="T1260" i="1"/>
  <c r="C1260" i="1"/>
  <c r="AB1260" i="1"/>
  <c r="AA1260" i="1"/>
  <c r="U1207" i="1"/>
  <c r="W1207" i="1" s="1"/>
  <c r="L1207" i="1" l="1"/>
  <c r="G1207" i="1"/>
  <c r="D1208" i="1"/>
  <c r="F1208" i="1" s="1"/>
  <c r="J1209" i="1"/>
  <c r="K1209" i="1" s="1"/>
  <c r="E1209" i="1" s="1"/>
  <c r="M1209" i="1"/>
  <c r="I1210" i="1"/>
  <c r="AB1261" i="1"/>
  <c r="AA1261" i="1"/>
  <c r="T1261" i="1"/>
  <c r="C1261" i="1"/>
  <c r="U1208" i="1"/>
  <c r="W1208" i="1" s="1"/>
  <c r="A1262" i="1"/>
  <c r="Q1262" i="1" s="1"/>
  <c r="R1262" i="1" s="1"/>
  <c r="S1262" i="1" s="1"/>
  <c r="Z1262" i="1" s="1"/>
  <c r="H1261" i="1"/>
  <c r="G1208" i="1" l="1"/>
  <c r="D1209" i="1"/>
  <c r="F1209" i="1" s="1"/>
  <c r="L1208" i="1"/>
  <c r="U1209" i="1"/>
  <c r="W1209" i="1" s="1"/>
  <c r="A1263" i="1"/>
  <c r="Q1263" i="1" s="1"/>
  <c r="R1263" i="1" s="1"/>
  <c r="S1263" i="1" s="1"/>
  <c r="Z1263" i="1" s="1"/>
  <c r="H1262" i="1"/>
  <c r="J1210" i="1"/>
  <c r="K1210" i="1" s="1"/>
  <c r="E1210" i="1" s="1"/>
  <c r="M1210" i="1"/>
  <c r="I1211" i="1"/>
  <c r="T1262" i="1"/>
  <c r="C1262" i="1"/>
  <c r="AB1262" i="1"/>
  <c r="AA1262" i="1"/>
  <c r="L1209" i="1" l="1"/>
  <c r="G1209" i="1"/>
  <c r="D1210" i="1"/>
  <c r="F1210" i="1" s="1"/>
  <c r="J1211" i="1"/>
  <c r="K1211" i="1" s="1"/>
  <c r="E1211" i="1" s="1"/>
  <c r="M1211" i="1"/>
  <c r="I1212" i="1"/>
  <c r="AB1263" i="1"/>
  <c r="AA1263" i="1"/>
  <c r="T1263" i="1"/>
  <c r="C1263" i="1"/>
  <c r="U1210" i="1"/>
  <c r="W1210" i="1" s="1"/>
  <c r="A1264" i="1"/>
  <c r="Q1264" i="1" s="1"/>
  <c r="R1264" i="1" s="1"/>
  <c r="S1264" i="1" s="1"/>
  <c r="Z1264" i="1" s="1"/>
  <c r="H1263" i="1"/>
  <c r="G1210" i="1" l="1"/>
  <c r="D1211" i="1"/>
  <c r="F1211" i="1" s="1"/>
  <c r="L1210" i="1"/>
  <c r="A1265" i="1"/>
  <c r="Q1265" i="1" s="1"/>
  <c r="R1265" i="1" s="1"/>
  <c r="S1265" i="1" s="1"/>
  <c r="Z1265" i="1" s="1"/>
  <c r="H1264" i="1"/>
  <c r="J1212" i="1"/>
  <c r="K1212" i="1" s="1"/>
  <c r="E1212" i="1" s="1"/>
  <c r="M1212" i="1"/>
  <c r="I1213" i="1"/>
  <c r="T1264" i="1"/>
  <c r="C1264" i="1"/>
  <c r="AB1264" i="1"/>
  <c r="AA1264" i="1"/>
  <c r="U1211" i="1"/>
  <c r="W1211" i="1" s="1"/>
  <c r="G1211" i="1" l="1"/>
  <c r="D1212" i="1"/>
  <c r="F1212" i="1" s="1"/>
  <c r="L1211" i="1"/>
  <c r="J1213" i="1"/>
  <c r="K1213" i="1" s="1"/>
  <c r="E1213" i="1" s="1"/>
  <c r="M1213" i="1"/>
  <c r="I1214" i="1"/>
  <c r="A1266" i="1"/>
  <c r="Q1266" i="1" s="1"/>
  <c r="R1266" i="1" s="1"/>
  <c r="S1266" i="1" s="1"/>
  <c r="Z1266" i="1" s="1"/>
  <c r="H1265" i="1"/>
  <c r="U1212" i="1"/>
  <c r="W1212" i="1" s="1"/>
  <c r="AB1265" i="1"/>
  <c r="AA1265" i="1"/>
  <c r="T1265" i="1"/>
  <c r="C1265" i="1"/>
  <c r="G1212" i="1" l="1"/>
  <c r="L1212" i="1"/>
  <c r="D1213" i="1"/>
  <c r="F1213" i="1" s="1"/>
  <c r="A1267" i="1"/>
  <c r="Q1267" i="1" s="1"/>
  <c r="R1267" i="1" s="1"/>
  <c r="S1267" i="1" s="1"/>
  <c r="Z1267" i="1" s="1"/>
  <c r="H1266" i="1"/>
  <c r="U1213" i="1"/>
  <c r="W1213" i="1" s="1"/>
  <c r="T1266" i="1"/>
  <c r="C1266" i="1"/>
  <c r="AB1266" i="1"/>
  <c r="AA1266" i="1"/>
  <c r="J1214" i="1"/>
  <c r="K1214" i="1" s="1"/>
  <c r="E1214" i="1" s="1"/>
  <c r="M1214" i="1"/>
  <c r="I1215" i="1"/>
  <c r="G1213" i="1" l="1"/>
  <c r="D1214" i="1"/>
  <c r="F1214" i="1" s="1"/>
  <c r="L1213" i="1"/>
  <c r="U1214" i="1"/>
  <c r="W1214" i="1" s="1"/>
  <c r="J1215" i="1"/>
  <c r="K1215" i="1" s="1"/>
  <c r="E1215" i="1" s="1"/>
  <c r="M1215" i="1"/>
  <c r="I1216" i="1"/>
  <c r="AB1267" i="1"/>
  <c r="AA1267" i="1"/>
  <c r="T1267" i="1"/>
  <c r="C1267" i="1"/>
  <c r="A1268" i="1"/>
  <c r="Q1268" i="1" s="1"/>
  <c r="R1268" i="1" s="1"/>
  <c r="S1268" i="1" s="1"/>
  <c r="Z1268" i="1" s="1"/>
  <c r="H1267" i="1"/>
  <c r="L1214" i="1" l="1"/>
  <c r="G1214" i="1"/>
  <c r="D1215" i="1"/>
  <c r="F1215" i="1" s="1"/>
  <c r="U1215" i="1"/>
  <c r="W1215" i="1" s="1"/>
  <c r="A1269" i="1"/>
  <c r="Q1269" i="1" s="1"/>
  <c r="R1269" i="1" s="1"/>
  <c r="S1269" i="1" s="1"/>
  <c r="Z1269" i="1" s="1"/>
  <c r="H1268" i="1"/>
  <c r="J1216" i="1"/>
  <c r="K1216" i="1" s="1"/>
  <c r="E1216" i="1" s="1"/>
  <c r="M1216" i="1"/>
  <c r="I1217" i="1"/>
  <c r="T1268" i="1"/>
  <c r="C1268" i="1"/>
  <c r="AB1268" i="1"/>
  <c r="AA1268" i="1"/>
  <c r="G1215" i="1" l="1"/>
  <c r="L1215" i="1"/>
  <c r="D1216" i="1"/>
  <c r="F1216" i="1" s="1"/>
  <c r="U1216" i="1"/>
  <c r="W1216" i="1" s="1"/>
  <c r="A1270" i="1"/>
  <c r="Q1270" i="1" s="1"/>
  <c r="R1270" i="1" s="1"/>
  <c r="S1270" i="1" s="1"/>
  <c r="Z1270" i="1" s="1"/>
  <c r="H1269" i="1"/>
  <c r="J1217" i="1"/>
  <c r="K1217" i="1" s="1"/>
  <c r="E1217" i="1" s="1"/>
  <c r="M1217" i="1"/>
  <c r="I1218" i="1"/>
  <c r="AB1269" i="1"/>
  <c r="AA1269" i="1"/>
  <c r="T1269" i="1"/>
  <c r="C1269" i="1"/>
  <c r="L1216" i="1" l="1"/>
  <c r="G1216" i="1"/>
  <c r="D1217" i="1"/>
  <c r="F1217" i="1" s="1"/>
  <c r="J1218" i="1"/>
  <c r="K1218" i="1" s="1"/>
  <c r="E1218" i="1" s="1"/>
  <c r="M1218" i="1"/>
  <c r="I1219" i="1"/>
  <c r="T1270" i="1"/>
  <c r="C1270" i="1"/>
  <c r="AB1270" i="1"/>
  <c r="AA1270" i="1"/>
  <c r="U1217" i="1"/>
  <c r="W1217" i="1" s="1"/>
  <c r="A1271" i="1"/>
  <c r="Q1271" i="1" s="1"/>
  <c r="R1271" i="1" s="1"/>
  <c r="S1271" i="1" s="1"/>
  <c r="Z1271" i="1" s="1"/>
  <c r="H1270" i="1"/>
  <c r="L1217" i="1" l="1"/>
  <c r="G1217" i="1"/>
  <c r="D1218" i="1"/>
  <c r="F1218" i="1" s="1"/>
  <c r="AB1271" i="1"/>
  <c r="AA1271" i="1"/>
  <c r="T1271" i="1"/>
  <c r="C1271" i="1"/>
  <c r="J1219" i="1"/>
  <c r="K1219" i="1" s="1"/>
  <c r="E1219" i="1" s="1"/>
  <c r="M1219" i="1"/>
  <c r="I1220" i="1"/>
  <c r="A1272" i="1"/>
  <c r="Q1272" i="1" s="1"/>
  <c r="R1272" i="1" s="1"/>
  <c r="S1272" i="1" s="1"/>
  <c r="Z1272" i="1" s="1"/>
  <c r="H1271" i="1"/>
  <c r="U1218" i="1"/>
  <c r="W1218" i="1" s="1"/>
  <c r="L1218" i="1" l="1"/>
  <c r="G1218" i="1"/>
  <c r="D1219" i="1"/>
  <c r="F1219" i="1" s="1"/>
  <c r="T1272" i="1"/>
  <c r="C1272" i="1"/>
  <c r="AB1272" i="1"/>
  <c r="AA1272" i="1"/>
  <c r="J1220" i="1"/>
  <c r="K1220" i="1" s="1"/>
  <c r="E1220" i="1" s="1"/>
  <c r="M1220" i="1"/>
  <c r="I1221" i="1"/>
  <c r="A1273" i="1"/>
  <c r="Q1273" i="1" s="1"/>
  <c r="R1273" i="1" s="1"/>
  <c r="S1273" i="1" s="1"/>
  <c r="Z1273" i="1" s="1"/>
  <c r="H1272" i="1"/>
  <c r="U1219" i="1"/>
  <c r="W1219" i="1" s="1"/>
  <c r="G1219" i="1" l="1"/>
  <c r="L1219" i="1"/>
  <c r="D1220" i="1"/>
  <c r="F1220" i="1" s="1"/>
  <c r="U1220" i="1"/>
  <c r="W1220" i="1" s="1"/>
  <c r="A1274" i="1"/>
  <c r="Q1274" i="1" s="1"/>
  <c r="R1274" i="1" s="1"/>
  <c r="S1274" i="1" s="1"/>
  <c r="Z1274" i="1" s="1"/>
  <c r="H1273" i="1"/>
  <c r="AB1273" i="1"/>
  <c r="AA1273" i="1"/>
  <c r="T1273" i="1"/>
  <c r="C1273" i="1"/>
  <c r="J1221" i="1"/>
  <c r="K1221" i="1" s="1"/>
  <c r="E1221" i="1" s="1"/>
  <c r="M1221" i="1"/>
  <c r="I1222" i="1"/>
  <c r="L1220" i="1" l="1"/>
  <c r="G1220" i="1"/>
  <c r="D1221" i="1"/>
  <c r="F1221" i="1" s="1"/>
  <c r="U1221" i="1"/>
  <c r="W1221" i="1" s="1"/>
  <c r="T1274" i="1"/>
  <c r="C1274" i="1"/>
  <c r="AB1274" i="1"/>
  <c r="AA1274" i="1"/>
  <c r="J1222" i="1"/>
  <c r="K1222" i="1" s="1"/>
  <c r="E1222" i="1" s="1"/>
  <c r="M1222" i="1"/>
  <c r="I1223" i="1"/>
  <c r="A1275" i="1"/>
  <c r="Q1275" i="1" s="1"/>
  <c r="R1275" i="1" s="1"/>
  <c r="S1275" i="1" s="1"/>
  <c r="Z1275" i="1" s="1"/>
  <c r="H1274" i="1"/>
  <c r="G1221" i="1" l="1"/>
  <c r="L1221" i="1"/>
  <c r="D1222" i="1"/>
  <c r="F1222" i="1" s="1"/>
  <c r="AB1275" i="1"/>
  <c r="AA1275" i="1"/>
  <c r="T1275" i="1"/>
  <c r="C1275" i="1"/>
  <c r="J1223" i="1"/>
  <c r="K1223" i="1" s="1"/>
  <c r="E1223" i="1" s="1"/>
  <c r="M1223" i="1"/>
  <c r="I1224" i="1"/>
  <c r="U1222" i="1"/>
  <c r="W1222" i="1" s="1"/>
  <c r="A1276" i="1"/>
  <c r="Q1276" i="1" s="1"/>
  <c r="R1276" i="1" s="1"/>
  <c r="S1276" i="1" s="1"/>
  <c r="Z1276" i="1" s="1"/>
  <c r="H1275" i="1"/>
  <c r="L1222" i="1" l="1"/>
  <c r="G1222" i="1"/>
  <c r="D1223" i="1"/>
  <c r="F1223" i="1" s="1"/>
  <c r="T1276" i="1"/>
  <c r="C1276" i="1"/>
  <c r="AB1276" i="1"/>
  <c r="AA1276" i="1"/>
  <c r="J1224" i="1"/>
  <c r="K1224" i="1" s="1"/>
  <c r="E1224" i="1" s="1"/>
  <c r="M1224" i="1"/>
  <c r="I1225" i="1"/>
  <c r="U1223" i="1"/>
  <c r="W1223" i="1" s="1"/>
  <c r="A1277" i="1"/>
  <c r="Q1277" i="1" s="1"/>
  <c r="R1277" i="1" s="1"/>
  <c r="S1277" i="1" s="1"/>
  <c r="Z1277" i="1" s="1"/>
  <c r="H1276" i="1"/>
  <c r="L1223" i="1" l="1"/>
  <c r="G1223" i="1"/>
  <c r="D1224" i="1"/>
  <c r="F1224" i="1" s="1"/>
  <c r="H1277" i="1"/>
  <c r="A1278" i="1"/>
  <c r="Q1278" i="1" s="1"/>
  <c r="R1278" i="1" s="1"/>
  <c r="S1278" i="1" s="1"/>
  <c r="Z1278" i="1" s="1"/>
  <c r="AB1277" i="1"/>
  <c r="AA1277" i="1"/>
  <c r="T1277" i="1"/>
  <c r="C1277" i="1"/>
  <c r="J1225" i="1"/>
  <c r="K1225" i="1" s="1"/>
  <c r="E1225" i="1" s="1"/>
  <c r="M1225" i="1"/>
  <c r="I1226" i="1"/>
  <c r="U1224" i="1"/>
  <c r="W1224" i="1" s="1"/>
  <c r="L1224" i="1" l="1"/>
  <c r="G1224" i="1"/>
  <c r="D1225" i="1"/>
  <c r="F1225" i="1" s="1"/>
  <c r="J1226" i="1"/>
  <c r="K1226" i="1" s="1"/>
  <c r="E1226" i="1" s="1"/>
  <c r="M1226" i="1"/>
  <c r="I1227" i="1"/>
  <c r="A1279" i="1"/>
  <c r="Q1279" i="1" s="1"/>
  <c r="R1279" i="1" s="1"/>
  <c r="S1279" i="1" s="1"/>
  <c r="Z1279" i="1" s="1"/>
  <c r="H1278" i="1"/>
  <c r="U1225" i="1"/>
  <c r="W1225" i="1" s="1"/>
  <c r="AA1278" i="1"/>
  <c r="T1278" i="1"/>
  <c r="C1278" i="1"/>
  <c r="AB1278" i="1"/>
  <c r="G1225" i="1" l="1"/>
  <c r="L1225" i="1"/>
  <c r="D1226" i="1"/>
  <c r="F1226" i="1" s="1"/>
  <c r="AB1279" i="1"/>
  <c r="AA1279" i="1"/>
  <c r="T1279" i="1"/>
  <c r="C1279" i="1"/>
  <c r="A1280" i="1"/>
  <c r="Q1280" i="1" s="1"/>
  <c r="R1280" i="1" s="1"/>
  <c r="S1280" i="1" s="1"/>
  <c r="Z1280" i="1" s="1"/>
  <c r="H1279" i="1"/>
  <c r="J1227" i="1"/>
  <c r="K1227" i="1" s="1"/>
  <c r="E1227" i="1" s="1"/>
  <c r="M1227" i="1"/>
  <c r="I1228" i="1"/>
  <c r="U1226" i="1"/>
  <c r="W1226" i="1" s="1"/>
  <c r="G1226" i="1" l="1"/>
  <c r="L1226" i="1"/>
  <c r="D1227" i="1"/>
  <c r="F1227" i="1" s="1"/>
  <c r="AB1280" i="1"/>
  <c r="AA1280" i="1"/>
  <c r="T1280" i="1"/>
  <c r="C1280" i="1"/>
  <c r="J1228" i="1"/>
  <c r="K1228" i="1" s="1"/>
  <c r="E1228" i="1" s="1"/>
  <c r="M1228" i="1"/>
  <c r="I1229" i="1"/>
  <c r="A1281" i="1"/>
  <c r="Q1281" i="1" s="1"/>
  <c r="R1281" i="1" s="1"/>
  <c r="S1281" i="1" s="1"/>
  <c r="Z1281" i="1" s="1"/>
  <c r="H1280" i="1"/>
  <c r="U1227" i="1"/>
  <c r="W1227" i="1" s="1"/>
  <c r="L1227" i="1" l="1"/>
  <c r="G1227" i="1"/>
  <c r="D1228" i="1"/>
  <c r="F1228" i="1" s="1"/>
  <c r="T1281" i="1"/>
  <c r="C1281" i="1"/>
  <c r="AB1281" i="1"/>
  <c r="AA1281" i="1"/>
  <c r="J1229" i="1"/>
  <c r="K1229" i="1" s="1"/>
  <c r="E1229" i="1" s="1"/>
  <c r="M1229" i="1"/>
  <c r="I1230" i="1"/>
  <c r="A1282" i="1"/>
  <c r="Q1282" i="1" s="1"/>
  <c r="R1282" i="1" s="1"/>
  <c r="S1282" i="1" s="1"/>
  <c r="Z1282" i="1" s="1"/>
  <c r="H1281" i="1"/>
  <c r="U1228" i="1"/>
  <c r="W1228" i="1" s="1"/>
  <c r="G1228" i="1" l="1"/>
  <c r="L1228" i="1"/>
  <c r="D1229" i="1"/>
  <c r="F1229" i="1" s="1"/>
  <c r="H1282" i="1"/>
  <c r="A1283" i="1"/>
  <c r="Q1283" i="1" s="1"/>
  <c r="R1283" i="1" s="1"/>
  <c r="S1283" i="1" s="1"/>
  <c r="Z1283" i="1" s="1"/>
  <c r="AB1282" i="1"/>
  <c r="AA1282" i="1"/>
  <c r="T1282" i="1"/>
  <c r="C1282" i="1"/>
  <c r="J1230" i="1"/>
  <c r="K1230" i="1" s="1"/>
  <c r="E1230" i="1" s="1"/>
  <c r="I1231" i="1"/>
  <c r="U1229" i="1"/>
  <c r="W1229" i="1" s="1"/>
  <c r="L1229" i="1" l="1"/>
  <c r="M1230" i="1" s="1"/>
  <c r="G1229" i="1"/>
  <c r="D1230" i="1"/>
  <c r="F1230" i="1" s="1"/>
  <c r="J1231" i="1"/>
  <c r="K1231" i="1" s="1"/>
  <c r="E1231" i="1" s="1"/>
  <c r="I1232" i="1"/>
  <c r="H1283" i="1"/>
  <c r="A1284" i="1"/>
  <c r="Q1284" i="1" s="1"/>
  <c r="R1284" i="1" s="1"/>
  <c r="S1284" i="1" s="1"/>
  <c r="Z1284" i="1" s="1"/>
  <c r="U1230" i="1"/>
  <c r="W1230" i="1" s="1"/>
  <c r="AA1283" i="1"/>
  <c r="T1283" i="1"/>
  <c r="C1283" i="1"/>
  <c r="AB1283" i="1"/>
  <c r="G1230" i="1" l="1"/>
  <c r="L1230" i="1"/>
  <c r="D1231" i="1"/>
  <c r="F1231" i="1" s="1"/>
  <c r="T1284" i="1"/>
  <c r="C1284" i="1"/>
  <c r="AB1284" i="1"/>
  <c r="AA1284" i="1"/>
  <c r="J1232" i="1"/>
  <c r="K1232" i="1" s="1"/>
  <c r="E1232" i="1" s="1"/>
  <c r="I1233" i="1"/>
  <c r="M1231" i="1"/>
  <c r="U1231" i="1"/>
  <c r="W1231" i="1" s="1"/>
  <c r="A1285" i="1"/>
  <c r="Q1285" i="1" s="1"/>
  <c r="R1285" i="1" s="1"/>
  <c r="S1285" i="1" s="1"/>
  <c r="Z1285" i="1" s="1"/>
  <c r="H1284" i="1"/>
  <c r="L1231" i="1" l="1"/>
  <c r="G1231" i="1"/>
  <c r="D1232" i="1"/>
  <c r="F1232" i="1" s="1"/>
  <c r="AB1285" i="1"/>
  <c r="AA1285" i="1"/>
  <c r="T1285" i="1"/>
  <c r="C1285" i="1"/>
  <c r="J1233" i="1"/>
  <c r="K1233" i="1" s="1"/>
  <c r="E1233" i="1" s="1"/>
  <c r="I1234" i="1"/>
  <c r="A1286" i="1"/>
  <c r="Q1286" i="1" s="1"/>
  <c r="R1286" i="1" s="1"/>
  <c r="S1286" i="1" s="1"/>
  <c r="Z1286" i="1" s="1"/>
  <c r="H1285" i="1"/>
  <c r="M1232" i="1"/>
  <c r="U1232" i="1"/>
  <c r="W1232" i="1" s="1"/>
  <c r="L1232" i="1" l="1"/>
  <c r="G1232" i="1"/>
  <c r="D1233" i="1"/>
  <c r="F1233" i="1" s="1"/>
  <c r="J1234" i="1"/>
  <c r="K1234" i="1" s="1"/>
  <c r="E1234" i="1" s="1"/>
  <c r="I1235" i="1"/>
  <c r="A1287" i="1"/>
  <c r="Q1287" i="1" s="1"/>
  <c r="R1287" i="1" s="1"/>
  <c r="S1287" i="1" s="1"/>
  <c r="Z1287" i="1" s="1"/>
  <c r="H1286" i="1"/>
  <c r="M1233" i="1"/>
  <c r="U1233" i="1"/>
  <c r="W1233" i="1" s="1"/>
  <c r="T1286" i="1"/>
  <c r="C1286" i="1"/>
  <c r="AB1286" i="1"/>
  <c r="AA1286" i="1"/>
  <c r="L1233" i="1" l="1"/>
  <c r="G1233" i="1"/>
  <c r="D1234" i="1"/>
  <c r="F1234" i="1" s="1"/>
  <c r="J1235" i="1"/>
  <c r="K1235" i="1" s="1"/>
  <c r="E1235" i="1" s="1"/>
  <c r="I1236" i="1"/>
  <c r="AB1287" i="1"/>
  <c r="AA1287" i="1"/>
  <c r="T1287" i="1"/>
  <c r="C1287" i="1"/>
  <c r="M1234" i="1"/>
  <c r="U1234" i="1"/>
  <c r="W1234" i="1" s="1"/>
  <c r="A1288" i="1"/>
  <c r="Q1288" i="1" s="1"/>
  <c r="R1288" i="1" s="1"/>
  <c r="S1288" i="1" s="1"/>
  <c r="Z1288" i="1" s="1"/>
  <c r="H1287" i="1"/>
  <c r="L1234" i="1" l="1"/>
  <c r="G1234" i="1"/>
  <c r="D1235" i="1"/>
  <c r="F1235" i="1" s="1"/>
  <c r="T1288" i="1"/>
  <c r="C1288" i="1"/>
  <c r="AB1288" i="1"/>
  <c r="AA1288" i="1"/>
  <c r="M1235" i="1"/>
  <c r="M1236" i="1" s="1"/>
  <c r="U1235" i="1"/>
  <c r="W1235" i="1" s="1"/>
  <c r="A1289" i="1"/>
  <c r="Q1289" i="1" s="1"/>
  <c r="R1289" i="1" s="1"/>
  <c r="S1289" i="1" s="1"/>
  <c r="Z1289" i="1" s="1"/>
  <c r="H1288" i="1"/>
  <c r="J1236" i="1"/>
  <c r="K1236" i="1" s="1"/>
  <c r="E1236" i="1" s="1"/>
  <c r="I1237" i="1"/>
  <c r="G1235" i="1" l="1"/>
  <c r="L1235" i="1"/>
  <c r="D1236" i="1"/>
  <c r="F1236" i="1" s="1"/>
  <c r="J1237" i="1"/>
  <c r="K1237" i="1" s="1"/>
  <c r="E1237" i="1" s="1"/>
  <c r="M1237" i="1"/>
  <c r="I1238" i="1"/>
  <c r="AB1289" i="1"/>
  <c r="AA1289" i="1"/>
  <c r="T1289" i="1"/>
  <c r="C1289" i="1"/>
  <c r="U1236" i="1"/>
  <c r="W1236" i="1" s="1"/>
  <c r="A1290" i="1"/>
  <c r="Q1290" i="1" s="1"/>
  <c r="R1290" i="1" s="1"/>
  <c r="S1290" i="1" s="1"/>
  <c r="Z1290" i="1" s="1"/>
  <c r="H1289" i="1"/>
  <c r="L1236" i="1" l="1"/>
  <c r="G1236" i="1"/>
  <c r="D1237" i="1"/>
  <c r="F1237" i="1" s="1"/>
  <c r="M1238" i="1"/>
  <c r="J1238" i="1"/>
  <c r="K1238" i="1" s="1"/>
  <c r="E1238" i="1" s="1"/>
  <c r="I1239" i="1"/>
  <c r="A1291" i="1"/>
  <c r="Q1291" i="1" s="1"/>
  <c r="R1291" i="1" s="1"/>
  <c r="S1291" i="1" s="1"/>
  <c r="Z1291" i="1" s="1"/>
  <c r="H1290" i="1"/>
  <c r="U1237" i="1"/>
  <c r="W1237" i="1" s="1"/>
  <c r="T1290" i="1"/>
  <c r="C1290" i="1"/>
  <c r="AB1290" i="1"/>
  <c r="AA1290" i="1"/>
  <c r="L1237" i="1" l="1"/>
  <c r="G1237" i="1"/>
  <c r="D1238" i="1"/>
  <c r="F1238" i="1" s="1"/>
  <c r="A1292" i="1"/>
  <c r="Q1292" i="1" s="1"/>
  <c r="R1292" i="1" s="1"/>
  <c r="S1292" i="1" s="1"/>
  <c r="Z1292" i="1" s="1"/>
  <c r="H1291" i="1"/>
  <c r="AB1291" i="1"/>
  <c r="AA1291" i="1"/>
  <c r="T1291" i="1"/>
  <c r="C1291" i="1"/>
  <c r="J1239" i="1"/>
  <c r="K1239" i="1" s="1"/>
  <c r="E1239" i="1" s="1"/>
  <c r="M1239" i="1"/>
  <c r="I1240" i="1"/>
  <c r="U1238" i="1"/>
  <c r="W1238" i="1" s="1"/>
  <c r="L1238" i="1" l="1"/>
  <c r="G1238" i="1"/>
  <c r="D1239" i="1"/>
  <c r="F1239" i="1" s="1"/>
  <c r="J1240" i="1"/>
  <c r="K1240" i="1" s="1"/>
  <c r="E1240" i="1" s="1"/>
  <c r="M1240" i="1"/>
  <c r="I1241" i="1"/>
  <c r="A1293" i="1"/>
  <c r="Q1293" i="1" s="1"/>
  <c r="R1293" i="1" s="1"/>
  <c r="S1293" i="1" s="1"/>
  <c r="Z1293" i="1" s="1"/>
  <c r="H1292" i="1"/>
  <c r="U1239" i="1"/>
  <c r="W1239" i="1" s="1"/>
  <c r="T1292" i="1"/>
  <c r="C1292" i="1"/>
  <c r="AB1292" i="1"/>
  <c r="AA1292" i="1"/>
  <c r="G1239" i="1" l="1"/>
  <c r="L1239" i="1"/>
  <c r="D1240" i="1"/>
  <c r="F1240" i="1" s="1"/>
  <c r="AB1293" i="1"/>
  <c r="AA1293" i="1"/>
  <c r="T1293" i="1"/>
  <c r="C1293" i="1"/>
  <c r="J1241" i="1"/>
  <c r="K1241" i="1" s="1"/>
  <c r="E1241" i="1" s="1"/>
  <c r="M1241" i="1"/>
  <c r="I1242" i="1"/>
  <c r="U1240" i="1"/>
  <c r="W1240" i="1" s="1"/>
  <c r="A1294" i="1"/>
  <c r="Q1294" i="1" s="1"/>
  <c r="R1294" i="1" s="1"/>
  <c r="S1294" i="1" s="1"/>
  <c r="Z1294" i="1" s="1"/>
  <c r="H1293" i="1"/>
  <c r="L1240" i="1" l="1"/>
  <c r="G1240" i="1"/>
  <c r="D1241" i="1"/>
  <c r="F1241" i="1" s="1"/>
  <c r="T1294" i="1"/>
  <c r="C1294" i="1"/>
  <c r="AB1294" i="1"/>
  <c r="AA1294" i="1"/>
  <c r="U1241" i="1"/>
  <c r="W1241" i="1" s="1"/>
  <c r="A1295" i="1"/>
  <c r="Q1295" i="1" s="1"/>
  <c r="R1295" i="1" s="1"/>
  <c r="S1295" i="1" s="1"/>
  <c r="Z1295" i="1" s="1"/>
  <c r="H1294" i="1"/>
  <c r="J1242" i="1"/>
  <c r="K1242" i="1" s="1"/>
  <c r="E1242" i="1" s="1"/>
  <c r="M1242" i="1"/>
  <c r="I1243" i="1"/>
  <c r="L1241" i="1" l="1"/>
  <c r="G1241" i="1"/>
  <c r="D1242" i="1"/>
  <c r="F1242" i="1" s="1"/>
  <c r="M1243" i="1"/>
  <c r="J1243" i="1"/>
  <c r="K1243" i="1" s="1"/>
  <c r="E1243" i="1" s="1"/>
  <c r="I1244" i="1"/>
  <c r="A1296" i="1"/>
  <c r="Q1296" i="1" s="1"/>
  <c r="R1296" i="1" s="1"/>
  <c r="S1296" i="1" s="1"/>
  <c r="Z1296" i="1" s="1"/>
  <c r="H1295" i="1"/>
  <c r="U1242" i="1"/>
  <c r="W1242" i="1" s="1"/>
  <c r="AB1295" i="1"/>
  <c r="AA1295" i="1"/>
  <c r="T1295" i="1"/>
  <c r="C1295" i="1"/>
  <c r="G1242" i="1" l="1"/>
  <c r="L1242" i="1"/>
  <c r="D1243" i="1"/>
  <c r="F1243" i="1" s="1"/>
  <c r="T1296" i="1"/>
  <c r="C1296" i="1"/>
  <c r="AB1296" i="1"/>
  <c r="AA1296" i="1"/>
  <c r="J1244" i="1"/>
  <c r="K1244" i="1" s="1"/>
  <c r="E1244" i="1" s="1"/>
  <c r="M1244" i="1"/>
  <c r="I1245" i="1"/>
  <c r="U1243" i="1"/>
  <c r="W1243" i="1" s="1"/>
  <c r="A1297" i="1"/>
  <c r="Q1297" i="1" s="1"/>
  <c r="R1297" i="1" s="1"/>
  <c r="S1297" i="1" s="1"/>
  <c r="Z1297" i="1" s="1"/>
  <c r="H1296" i="1"/>
  <c r="L1243" i="1" l="1"/>
  <c r="G1243" i="1"/>
  <c r="D1244" i="1"/>
  <c r="F1244" i="1" s="1"/>
  <c r="A1298" i="1"/>
  <c r="Q1298" i="1" s="1"/>
  <c r="R1298" i="1" s="1"/>
  <c r="S1298" i="1" s="1"/>
  <c r="Z1298" i="1" s="1"/>
  <c r="H1297" i="1"/>
  <c r="J1245" i="1"/>
  <c r="K1245" i="1" s="1"/>
  <c r="E1245" i="1" s="1"/>
  <c r="M1245" i="1"/>
  <c r="I1246" i="1"/>
  <c r="U1244" i="1"/>
  <c r="W1244" i="1" s="1"/>
  <c r="AB1297" i="1"/>
  <c r="AA1297" i="1"/>
  <c r="T1297" i="1"/>
  <c r="C1297" i="1"/>
  <c r="G1244" i="1" l="1"/>
  <c r="L1244" i="1"/>
  <c r="D1245" i="1"/>
  <c r="F1245" i="1" s="1"/>
  <c r="U1245" i="1"/>
  <c r="W1245" i="1" s="1"/>
  <c r="A1299" i="1"/>
  <c r="Q1299" i="1" s="1"/>
  <c r="R1299" i="1" s="1"/>
  <c r="S1299" i="1" s="1"/>
  <c r="Z1299" i="1" s="1"/>
  <c r="H1298" i="1"/>
  <c r="J1246" i="1"/>
  <c r="K1246" i="1" s="1"/>
  <c r="E1246" i="1" s="1"/>
  <c r="M1246" i="1"/>
  <c r="I1247" i="1"/>
  <c r="T1298" i="1"/>
  <c r="C1298" i="1"/>
  <c r="AB1298" i="1"/>
  <c r="AA1298" i="1"/>
  <c r="G1245" i="1" l="1"/>
  <c r="L1245" i="1"/>
  <c r="D1246" i="1"/>
  <c r="F1246" i="1" s="1"/>
  <c r="AB1299" i="1"/>
  <c r="AA1299" i="1"/>
  <c r="T1299" i="1"/>
  <c r="C1299" i="1"/>
  <c r="J1247" i="1"/>
  <c r="K1247" i="1" s="1"/>
  <c r="E1247" i="1" s="1"/>
  <c r="M1247" i="1"/>
  <c r="I1248" i="1"/>
  <c r="U1246" i="1"/>
  <c r="W1246" i="1" s="1"/>
  <c r="A1300" i="1"/>
  <c r="Q1300" i="1" s="1"/>
  <c r="R1300" i="1" s="1"/>
  <c r="S1300" i="1" s="1"/>
  <c r="Z1300" i="1" s="1"/>
  <c r="H1299" i="1"/>
  <c r="L1246" i="1" l="1"/>
  <c r="G1246" i="1"/>
  <c r="D1247" i="1"/>
  <c r="F1247" i="1" s="1"/>
  <c r="J1248" i="1"/>
  <c r="K1248" i="1" s="1"/>
  <c r="E1248" i="1" s="1"/>
  <c r="M1248" i="1"/>
  <c r="I1249" i="1"/>
  <c r="A1301" i="1"/>
  <c r="Q1301" i="1" s="1"/>
  <c r="R1301" i="1" s="1"/>
  <c r="S1301" i="1" s="1"/>
  <c r="Z1301" i="1" s="1"/>
  <c r="H1300" i="1"/>
  <c r="U1247" i="1"/>
  <c r="W1247" i="1" s="1"/>
  <c r="T1300" i="1"/>
  <c r="C1300" i="1"/>
  <c r="AB1300" i="1"/>
  <c r="AA1300" i="1"/>
  <c r="G1247" i="1" l="1"/>
  <c r="L1247" i="1"/>
  <c r="D1248" i="1"/>
  <c r="F1248" i="1" s="1"/>
  <c r="J1249" i="1"/>
  <c r="K1249" i="1" s="1"/>
  <c r="E1249" i="1" s="1"/>
  <c r="M1249" i="1"/>
  <c r="I1250" i="1"/>
  <c r="AB1301" i="1"/>
  <c r="AA1301" i="1"/>
  <c r="T1301" i="1"/>
  <c r="C1301" i="1"/>
  <c r="U1248" i="1"/>
  <c r="W1248" i="1" s="1"/>
  <c r="A1302" i="1"/>
  <c r="Q1302" i="1" s="1"/>
  <c r="R1302" i="1" s="1"/>
  <c r="S1302" i="1" s="1"/>
  <c r="Z1302" i="1" s="1"/>
  <c r="H1301" i="1"/>
  <c r="L1248" i="1" l="1"/>
  <c r="G1248" i="1"/>
  <c r="D1249" i="1"/>
  <c r="F1249" i="1" s="1"/>
  <c r="T1302" i="1"/>
  <c r="C1302" i="1"/>
  <c r="AB1302" i="1"/>
  <c r="AA1302" i="1"/>
  <c r="J1250" i="1"/>
  <c r="K1250" i="1" s="1"/>
  <c r="E1250" i="1" s="1"/>
  <c r="M1250" i="1"/>
  <c r="I1251" i="1"/>
  <c r="A1303" i="1"/>
  <c r="Q1303" i="1" s="1"/>
  <c r="R1303" i="1" s="1"/>
  <c r="S1303" i="1" s="1"/>
  <c r="Z1303" i="1" s="1"/>
  <c r="H1302" i="1"/>
  <c r="U1249" i="1"/>
  <c r="W1249" i="1" s="1"/>
  <c r="L1249" i="1" l="1"/>
  <c r="G1249" i="1"/>
  <c r="D1250" i="1"/>
  <c r="F1250" i="1" s="1"/>
  <c r="U1250" i="1"/>
  <c r="W1250" i="1" s="1"/>
  <c r="A1304" i="1"/>
  <c r="Q1304" i="1" s="1"/>
  <c r="R1304" i="1" s="1"/>
  <c r="S1304" i="1" s="1"/>
  <c r="Z1304" i="1" s="1"/>
  <c r="H1303" i="1"/>
  <c r="AB1303" i="1"/>
  <c r="AA1303" i="1"/>
  <c r="T1303" i="1"/>
  <c r="C1303" i="1"/>
  <c r="J1251" i="1"/>
  <c r="K1251" i="1" s="1"/>
  <c r="E1251" i="1" s="1"/>
  <c r="M1251" i="1"/>
  <c r="I1252" i="1"/>
  <c r="L1250" i="1" l="1"/>
  <c r="G1250" i="1"/>
  <c r="D1251" i="1"/>
  <c r="F1251" i="1" s="1"/>
  <c r="J1252" i="1"/>
  <c r="K1252" i="1" s="1"/>
  <c r="E1252" i="1" s="1"/>
  <c r="M1252" i="1"/>
  <c r="I1253" i="1"/>
  <c r="T1304" i="1"/>
  <c r="C1304" i="1"/>
  <c r="AB1304" i="1"/>
  <c r="AA1304" i="1"/>
  <c r="U1251" i="1"/>
  <c r="W1251" i="1" s="1"/>
  <c r="A1305" i="1"/>
  <c r="Q1305" i="1" s="1"/>
  <c r="R1305" i="1" s="1"/>
  <c r="S1305" i="1" s="1"/>
  <c r="Z1305" i="1" s="1"/>
  <c r="H1304" i="1"/>
  <c r="G1251" i="1" l="1"/>
  <c r="D1252" i="1"/>
  <c r="F1252" i="1" s="1"/>
  <c r="L1251" i="1"/>
  <c r="AB1305" i="1"/>
  <c r="AA1305" i="1"/>
  <c r="T1305" i="1"/>
  <c r="C1305" i="1"/>
  <c r="A1306" i="1"/>
  <c r="Q1306" i="1" s="1"/>
  <c r="R1306" i="1" s="1"/>
  <c r="S1306" i="1" s="1"/>
  <c r="Z1306" i="1" s="1"/>
  <c r="H1305" i="1"/>
  <c r="J1253" i="1"/>
  <c r="K1253" i="1" s="1"/>
  <c r="E1253" i="1" s="1"/>
  <c r="M1253" i="1"/>
  <c r="I1254" i="1"/>
  <c r="U1252" i="1"/>
  <c r="W1252" i="1" s="1"/>
  <c r="L1252" i="1" l="1"/>
  <c r="G1252" i="1"/>
  <c r="D1253" i="1"/>
  <c r="F1253" i="1" s="1"/>
  <c r="J1254" i="1"/>
  <c r="K1254" i="1" s="1"/>
  <c r="E1254" i="1" s="1"/>
  <c r="M1254" i="1"/>
  <c r="I1255" i="1"/>
  <c r="T1306" i="1"/>
  <c r="C1306" i="1"/>
  <c r="AB1306" i="1"/>
  <c r="AA1306" i="1"/>
  <c r="U1253" i="1"/>
  <c r="W1253" i="1" s="1"/>
  <c r="A1307" i="1"/>
  <c r="Q1307" i="1" s="1"/>
  <c r="R1307" i="1" s="1"/>
  <c r="S1307" i="1" s="1"/>
  <c r="Z1307" i="1" s="1"/>
  <c r="H1306" i="1"/>
  <c r="L1253" i="1" l="1"/>
  <c r="G1253" i="1"/>
  <c r="D1254" i="1"/>
  <c r="F1254" i="1" s="1"/>
  <c r="AB1307" i="1"/>
  <c r="AA1307" i="1"/>
  <c r="T1307" i="1"/>
  <c r="C1307" i="1"/>
  <c r="U1254" i="1"/>
  <c r="W1254" i="1" s="1"/>
  <c r="A1308" i="1"/>
  <c r="Q1308" i="1" s="1"/>
  <c r="R1308" i="1" s="1"/>
  <c r="S1308" i="1" s="1"/>
  <c r="Z1308" i="1" s="1"/>
  <c r="H1307" i="1"/>
  <c r="J1255" i="1"/>
  <c r="K1255" i="1" s="1"/>
  <c r="E1255" i="1" s="1"/>
  <c r="M1255" i="1"/>
  <c r="I1256" i="1"/>
  <c r="G1254" i="1" l="1"/>
  <c r="L1254" i="1"/>
  <c r="D1255" i="1"/>
  <c r="F1255" i="1" s="1"/>
  <c r="J1256" i="1"/>
  <c r="K1256" i="1" s="1"/>
  <c r="E1256" i="1" s="1"/>
  <c r="M1256" i="1"/>
  <c r="I1257" i="1"/>
  <c r="U1255" i="1"/>
  <c r="W1255" i="1" s="1"/>
  <c r="T1308" i="1"/>
  <c r="C1308" i="1"/>
  <c r="AB1308" i="1"/>
  <c r="AA1308" i="1"/>
  <c r="A1309" i="1"/>
  <c r="Q1309" i="1" s="1"/>
  <c r="R1309" i="1" s="1"/>
  <c r="S1309" i="1" s="1"/>
  <c r="Z1309" i="1" s="1"/>
  <c r="H1308" i="1"/>
  <c r="G1255" i="1" l="1"/>
  <c r="D1256" i="1"/>
  <c r="F1256" i="1" s="1"/>
  <c r="L1255" i="1"/>
  <c r="A1310" i="1"/>
  <c r="Q1310" i="1" s="1"/>
  <c r="R1310" i="1" s="1"/>
  <c r="S1310" i="1" s="1"/>
  <c r="Z1310" i="1" s="1"/>
  <c r="H1309" i="1"/>
  <c r="J1257" i="1"/>
  <c r="K1257" i="1" s="1"/>
  <c r="E1257" i="1" s="1"/>
  <c r="M1257" i="1"/>
  <c r="I1258" i="1"/>
  <c r="AB1309" i="1"/>
  <c r="AA1309" i="1"/>
  <c r="T1309" i="1"/>
  <c r="C1309" i="1"/>
  <c r="U1256" i="1"/>
  <c r="W1256" i="1" s="1"/>
  <c r="L1256" i="1" l="1"/>
  <c r="G1256" i="1"/>
  <c r="D1257" i="1"/>
  <c r="F1257" i="1" s="1"/>
  <c r="U1257" i="1"/>
  <c r="W1257" i="1" s="1"/>
  <c r="A1311" i="1"/>
  <c r="Q1311" i="1" s="1"/>
  <c r="R1311" i="1" s="1"/>
  <c r="S1311" i="1" s="1"/>
  <c r="Z1311" i="1" s="1"/>
  <c r="H1310" i="1"/>
  <c r="J1258" i="1"/>
  <c r="K1258" i="1" s="1"/>
  <c r="E1258" i="1" s="1"/>
  <c r="I1259" i="1"/>
  <c r="T1310" i="1"/>
  <c r="C1310" i="1"/>
  <c r="AB1310" i="1"/>
  <c r="AA1310" i="1"/>
  <c r="L1257" i="1" l="1"/>
  <c r="M1258" i="1" s="1"/>
  <c r="M1259" i="1" s="1"/>
  <c r="G1257" i="1"/>
  <c r="D1258" i="1"/>
  <c r="F1258" i="1" s="1"/>
  <c r="U1258" i="1"/>
  <c r="W1258" i="1" s="1"/>
  <c r="A1312" i="1"/>
  <c r="Q1312" i="1" s="1"/>
  <c r="R1312" i="1" s="1"/>
  <c r="S1312" i="1" s="1"/>
  <c r="Z1312" i="1" s="1"/>
  <c r="H1311" i="1"/>
  <c r="J1259" i="1"/>
  <c r="K1259" i="1" s="1"/>
  <c r="E1259" i="1" s="1"/>
  <c r="I1260" i="1"/>
  <c r="AB1311" i="1"/>
  <c r="AA1311" i="1"/>
  <c r="T1311" i="1"/>
  <c r="C1311" i="1"/>
  <c r="G1258" i="1" l="1"/>
  <c r="L1258" i="1"/>
  <c r="D1259" i="1"/>
  <c r="F1259" i="1" s="1"/>
  <c r="U1259" i="1"/>
  <c r="W1259" i="1" s="1"/>
  <c r="T1312" i="1"/>
  <c r="C1312" i="1"/>
  <c r="AB1312" i="1"/>
  <c r="AA1312" i="1"/>
  <c r="J1260" i="1"/>
  <c r="K1260" i="1" s="1"/>
  <c r="E1260" i="1" s="1"/>
  <c r="M1260" i="1"/>
  <c r="I1261" i="1"/>
  <c r="A1313" i="1"/>
  <c r="Q1313" i="1" s="1"/>
  <c r="R1313" i="1" s="1"/>
  <c r="S1313" i="1" s="1"/>
  <c r="Z1313" i="1" s="1"/>
  <c r="H1312" i="1"/>
  <c r="L1259" i="1" l="1"/>
  <c r="G1259" i="1"/>
  <c r="D1260" i="1"/>
  <c r="F1260" i="1" s="1"/>
  <c r="AB1313" i="1"/>
  <c r="AA1313" i="1"/>
  <c r="T1313" i="1"/>
  <c r="C1313" i="1"/>
  <c r="J1261" i="1"/>
  <c r="K1261" i="1" s="1"/>
  <c r="E1261" i="1" s="1"/>
  <c r="M1261" i="1"/>
  <c r="I1262" i="1"/>
  <c r="U1260" i="1"/>
  <c r="W1260" i="1" s="1"/>
  <c r="A1314" i="1"/>
  <c r="Q1314" i="1" s="1"/>
  <c r="R1314" i="1" s="1"/>
  <c r="S1314" i="1" s="1"/>
  <c r="Z1314" i="1" s="1"/>
  <c r="H1313" i="1"/>
  <c r="L1260" i="1" l="1"/>
  <c r="G1260" i="1"/>
  <c r="D1261" i="1"/>
  <c r="F1261" i="1" s="1"/>
  <c r="U1261" i="1"/>
  <c r="W1261" i="1" s="1"/>
  <c r="T1314" i="1"/>
  <c r="C1314" i="1"/>
  <c r="AB1314" i="1"/>
  <c r="AA1314" i="1"/>
  <c r="A1315" i="1"/>
  <c r="Q1315" i="1" s="1"/>
  <c r="R1315" i="1" s="1"/>
  <c r="S1315" i="1" s="1"/>
  <c r="Z1315" i="1" s="1"/>
  <c r="H1314" i="1"/>
  <c r="J1262" i="1"/>
  <c r="K1262" i="1" s="1"/>
  <c r="E1262" i="1" s="1"/>
  <c r="M1262" i="1"/>
  <c r="I1263" i="1"/>
  <c r="L1261" i="1" l="1"/>
  <c r="G1261" i="1"/>
  <c r="D1262" i="1"/>
  <c r="F1262" i="1" s="1"/>
  <c r="J1263" i="1"/>
  <c r="K1263" i="1" s="1"/>
  <c r="E1263" i="1" s="1"/>
  <c r="M1263" i="1"/>
  <c r="I1264" i="1"/>
  <c r="A1316" i="1"/>
  <c r="Q1316" i="1" s="1"/>
  <c r="R1316" i="1" s="1"/>
  <c r="S1316" i="1" s="1"/>
  <c r="Z1316" i="1" s="1"/>
  <c r="H1315" i="1"/>
  <c r="U1262" i="1"/>
  <c r="W1262" i="1" s="1"/>
  <c r="AB1315" i="1"/>
  <c r="AA1315" i="1"/>
  <c r="T1315" i="1"/>
  <c r="C1315" i="1"/>
  <c r="L1262" i="1" l="1"/>
  <c r="G1262" i="1"/>
  <c r="D1263" i="1"/>
  <c r="F1263" i="1" s="1"/>
  <c r="T1316" i="1"/>
  <c r="C1316" i="1"/>
  <c r="AB1316" i="1"/>
  <c r="AA1316" i="1"/>
  <c r="J1264" i="1"/>
  <c r="K1264" i="1" s="1"/>
  <c r="E1264" i="1" s="1"/>
  <c r="M1264" i="1"/>
  <c r="I1265" i="1"/>
  <c r="A1317" i="1"/>
  <c r="Q1317" i="1" s="1"/>
  <c r="R1317" i="1" s="1"/>
  <c r="S1317" i="1" s="1"/>
  <c r="Z1317" i="1" s="1"/>
  <c r="H1316" i="1"/>
  <c r="U1263" i="1"/>
  <c r="W1263" i="1" s="1"/>
  <c r="G1263" i="1" l="1"/>
  <c r="L1263" i="1"/>
  <c r="D1264" i="1"/>
  <c r="F1264" i="1" s="1"/>
  <c r="U1264" i="1"/>
  <c r="W1264" i="1" s="1"/>
  <c r="AB1317" i="1"/>
  <c r="AA1317" i="1"/>
  <c r="T1317" i="1"/>
  <c r="C1317" i="1"/>
  <c r="H1317" i="1"/>
  <c r="A1318" i="1"/>
  <c r="Q1318" i="1" s="1"/>
  <c r="R1318" i="1" s="1"/>
  <c r="S1318" i="1" s="1"/>
  <c r="Z1318" i="1" s="1"/>
  <c r="J1265" i="1"/>
  <c r="K1265" i="1" s="1"/>
  <c r="E1265" i="1" s="1"/>
  <c r="M1265" i="1"/>
  <c r="I1266" i="1"/>
  <c r="G1264" i="1" l="1"/>
  <c r="L1264" i="1"/>
  <c r="D1265" i="1"/>
  <c r="F1265" i="1" s="1"/>
  <c r="U1265" i="1"/>
  <c r="W1265" i="1" s="1"/>
  <c r="J1266" i="1"/>
  <c r="K1266" i="1" s="1"/>
  <c r="E1266" i="1" s="1"/>
  <c r="M1266" i="1"/>
  <c r="I1267" i="1"/>
  <c r="AA1318" i="1"/>
  <c r="T1318" i="1"/>
  <c r="C1318" i="1"/>
  <c r="AB1318" i="1"/>
  <c r="A1319" i="1"/>
  <c r="Q1319" i="1" s="1"/>
  <c r="R1319" i="1" s="1"/>
  <c r="S1319" i="1" s="1"/>
  <c r="Z1319" i="1" s="1"/>
  <c r="H1318" i="1"/>
  <c r="L1265" i="1" l="1"/>
  <c r="G1265" i="1"/>
  <c r="D1266" i="1"/>
  <c r="F1266" i="1" s="1"/>
  <c r="AB1319" i="1"/>
  <c r="AA1319" i="1"/>
  <c r="T1319" i="1"/>
  <c r="C1319" i="1"/>
  <c r="U1266" i="1"/>
  <c r="W1266" i="1" s="1"/>
  <c r="A1320" i="1"/>
  <c r="Q1320" i="1" s="1"/>
  <c r="R1320" i="1" s="1"/>
  <c r="S1320" i="1" s="1"/>
  <c r="Z1320" i="1" s="1"/>
  <c r="H1319" i="1"/>
  <c r="J1267" i="1"/>
  <c r="K1267" i="1" s="1"/>
  <c r="E1267" i="1" s="1"/>
  <c r="M1267" i="1"/>
  <c r="I1268" i="1"/>
  <c r="L1266" i="1" l="1"/>
  <c r="G1266" i="1"/>
  <c r="D1267" i="1"/>
  <c r="F1267" i="1" s="1"/>
  <c r="J1268" i="1"/>
  <c r="K1268" i="1" s="1"/>
  <c r="E1268" i="1" s="1"/>
  <c r="M1268" i="1"/>
  <c r="I1269" i="1"/>
  <c r="AB1320" i="1"/>
  <c r="AA1320" i="1"/>
  <c r="T1320" i="1"/>
  <c r="C1320" i="1"/>
  <c r="U1267" i="1"/>
  <c r="W1267" i="1" s="1"/>
  <c r="A1321" i="1"/>
  <c r="Q1321" i="1" s="1"/>
  <c r="R1321" i="1" s="1"/>
  <c r="S1321" i="1" s="1"/>
  <c r="Z1321" i="1" s="1"/>
  <c r="H1320" i="1"/>
  <c r="L1267" i="1" l="1"/>
  <c r="G1267" i="1"/>
  <c r="D1268" i="1"/>
  <c r="F1268" i="1" s="1"/>
  <c r="A1322" i="1"/>
  <c r="Q1322" i="1" s="1"/>
  <c r="R1322" i="1" s="1"/>
  <c r="S1322" i="1" s="1"/>
  <c r="Z1322" i="1" s="1"/>
  <c r="H1321" i="1"/>
  <c r="U1268" i="1"/>
  <c r="W1268" i="1" s="1"/>
  <c r="T1321" i="1"/>
  <c r="C1321" i="1"/>
  <c r="AB1321" i="1"/>
  <c r="AA1321" i="1"/>
  <c r="J1269" i="1"/>
  <c r="K1269" i="1" s="1"/>
  <c r="E1269" i="1" s="1"/>
  <c r="M1269" i="1"/>
  <c r="I1270" i="1"/>
  <c r="G1268" i="1" l="1"/>
  <c r="D1269" i="1"/>
  <c r="F1269" i="1" s="1"/>
  <c r="L1268" i="1"/>
  <c r="J1270" i="1"/>
  <c r="K1270" i="1" s="1"/>
  <c r="E1270" i="1" s="1"/>
  <c r="M1270" i="1"/>
  <c r="I1271" i="1"/>
  <c r="AB1322" i="1"/>
  <c r="AA1322" i="1"/>
  <c r="T1322" i="1"/>
  <c r="C1322" i="1"/>
  <c r="H1322" i="1"/>
  <c r="A1323" i="1"/>
  <c r="Q1323" i="1" s="1"/>
  <c r="R1323" i="1" s="1"/>
  <c r="S1323" i="1" s="1"/>
  <c r="Z1323" i="1" s="1"/>
  <c r="U1269" i="1"/>
  <c r="W1269" i="1" s="1"/>
  <c r="L1269" i="1" l="1"/>
  <c r="G1269" i="1"/>
  <c r="D1270" i="1"/>
  <c r="F1270" i="1" s="1"/>
  <c r="H1323" i="1"/>
  <c r="A1324" i="1"/>
  <c r="Q1324" i="1" s="1"/>
  <c r="R1324" i="1" s="1"/>
  <c r="S1324" i="1" s="1"/>
  <c r="Z1324" i="1" s="1"/>
  <c r="J1271" i="1"/>
  <c r="K1271" i="1" s="1"/>
  <c r="E1271" i="1" s="1"/>
  <c r="M1271" i="1"/>
  <c r="I1272" i="1"/>
  <c r="U1270" i="1"/>
  <c r="W1270" i="1" s="1"/>
  <c r="AA1323" i="1"/>
  <c r="T1323" i="1"/>
  <c r="C1323" i="1"/>
  <c r="AB1323" i="1"/>
  <c r="L1270" i="1" l="1"/>
  <c r="G1270" i="1"/>
  <c r="D1271" i="1"/>
  <c r="F1271" i="1" s="1"/>
  <c r="U1271" i="1"/>
  <c r="W1271" i="1" s="1"/>
  <c r="A1325" i="1"/>
  <c r="Q1325" i="1" s="1"/>
  <c r="R1325" i="1" s="1"/>
  <c r="S1325" i="1" s="1"/>
  <c r="Z1325" i="1" s="1"/>
  <c r="H1324" i="1"/>
  <c r="J1272" i="1"/>
  <c r="K1272" i="1" s="1"/>
  <c r="E1272" i="1" s="1"/>
  <c r="M1272" i="1"/>
  <c r="I1273" i="1"/>
  <c r="T1324" i="1"/>
  <c r="C1324" i="1"/>
  <c r="AB1324" i="1"/>
  <c r="AA1324" i="1"/>
  <c r="L1271" i="1" l="1"/>
  <c r="G1271" i="1"/>
  <c r="D1272" i="1"/>
  <c r="F1272" i="1" s="1"/>
  <c r="U1272" i="1"/>
  <c r="W1272" i="1" s="1"/>
  <c r="A1326" i="1"/>
  <c r="Q1326" i="1" s="1"/>
  <c r="R1326" i="1" s="1"/>
  <c r="S1326" i="1" s="1"/>
  <c r="Z1326" i="1" s="1"/>
  <c r="H1325" i="1"/>
  <c r="J1273" i="1"/>
  <c r="K1273" i="1" s="1"/>
  <c r="E1273" i="1" s="1"/>
  <c r="M1273" i="1"/>
  <c r="I1274" i="1"/>
  <c r="AB1325" i="1"/>
  <c r="AA1325" i="1"/>
  <c r="T1325" i="1"/>
  <c r="C1325" i="1"/>
  <c r="L1272" i="1" l="1"/>
  <c r="G1272" i="1"/>
  <c r="D1273" i="1"/>
  <c r="F1273" i="1" s="1"/>
  <c r="J1274" i="1"/>
  <c r="K1274" i="1" s="1"/>
  <c r="E1274" i="1" s="1"/>
  <c r="M1274" i="1"/>
  <c r="I1275" i="1"/>
  <c r="T1326" i="1"/>
  <c r="C1326" i="1"/>
  <c r="AB1326" i="1"/>
  <c r="AA1326" i="1"/>
  <c r="U1273" i="1"/>
  <c r="W1273" i="1" s="1"/>
  <c r="A1327" i="1"/>
  <c r="Q1327" i="1" s="1"/>
  <c r="R1327" i="1" s="1"/>
  <c r="S1327" i="1" s="1"/>
  <c r="Z1327" i="1" s="1"/>
  <c r="H1326" i="1"/>
  <c r="G1273" i="1" l="1"/>
  <c r="D1274" i="1"/>
  <c r="F1274" i="1" s="1"/>
  <c r="L1273" i="1"/>
  <c r="A1328" i="1"/>
  <c r="Q1328" i="1" s="1"/>
  <c r="R1328" i="1" s="1"/>
  <c r="S1328" i="1" s="1"/>
  <c r="Z1328" i="1" s="1"/>
  <c r="H1327" i="1"/>
  <c r="AB1327" i="1"/>
  <c r="AA1327" i="1"/>
  <c r="T1327" i="1"/>
  <c r="C1327" i="1"/>
  <c r="J1275" i="1"/>
  <c r="K1275" i="1" s="1"/>
  <c r="E1275" i="1" s="1"/>
  <c r="M1275" i="1"/>
  <c r="I1276" i="1"/>
  <c r="U1274" i="1"/>
  <c r="W1274" i="1" s="1"/>
  <c r="G1274" i="1" l="1"/>
  <c r="L1274" i="1"/>
  <c r="D1275" i="1"/>
  <c r="F1275" i="1" s="1"/>
  <c r="U1275" i="1"/>
  <c r="W1275" i="1" s="1"/>
  <c r="A1329" i="1"/>
  <c r="Q1329" i="1" s="1"/>
  <c r="R1329" i="1" s="1"/>
  <c r="S1329" i="1" s="1"/>
  <c r="Z1329" i="1" s="1"/>
  <c r="H1328" i="1"/>
  <c r="J1276" i="1"/>
  <c r="K1276" i="1" s="1"/>
  <c r="E1276" i="1" s="1"/>
  <c r="M1276" i="1"/>
  <c r="I1277" i="1"/>
  <c r="T1328" i="1"/>
  <c r="C1328" i="1"/>
  <c r="AB1328" i="1"/>
  <c r="AA1328" i="1"/>
  <c r="L1275" i="1" l="1"/>
  <c r="G1275" i="1"/>
  <c r="D1276" i="1"/>
  <c r="F1276" i="1" s="1"/>
  <c r="AB1329" i="1"/>
  <c r="AA1329" i="1"/>
  <c r="T1329" i="1"/>
  <c r="C1329" i="1"/>
  <c r="A1330" i="1"/>
  <c r="Q1330" i="1" s="1"/>
  <c r="R1330" i="1" s="1"/>
  <c r="S1330" i="1" s="1"/>
  <c r="Z1330" i="1" s="1"/>
  <c r="H1329" i="1"/>
  <c r="U1276" i="1"/>
  <c r="W1276" i="1" s="1"/>
  <c r="J1277" i="1"/>
  <c r="K1277" i="1" s="1"/>
  <c r="E1277" i="1" s="1"/>
  <c r="M1277" i="1"/>
  <c r="I1278" i="1"/>
  <c r="G1276" i="1" l="1"/>
  <c r="L1276" i="1"/>
  <c r="D1277" i="1"/>
  <c r="F1277" i="1" s="1"/>
  <c r="U1277" i="1"/>
  <c r="W1277" i="1" s="1"/>
  <c r="M1278" i="1"/>
  <c r="J1278" i="1"/>
  <c r="K1278" i="1" s="1"/>
  <c r="E1278" i="1" s="1"/>
  <c r="I1279" i="1"/>
  <c r="A1331" i="1"/>
  <c r="Q1331" i="1" s="1"/>
  <c r="R1331" i="1" s="1"/>
  <c r="S1331" i="1" s="1"/>
  <c r="Z1331" i="1" s="1"/>
  <c r="H1330" i="1"/>
  <c r="T1330" i="1"/>
  <c r="C1330" i="1"/>
  <c r="AB1330" i="1"/>
  <c r="AA1330" i="1"/>
  <c r="L1277" i="1" l="1"/>
  <c r="G1277" i="1"/>
  <c r="D1278" i="1"/>
  <c r="F1278" i="1" s="1"/>
  <c r="J1279" i="1"/>
  <c r="K1279" i="1" s="1"/>
  <c r="E1279" i="1" s="1"/>
  <c r="M1279" i="1"/>
  <c r="I1280" i="1"/>
  <c r="U1278" i="1"/>
  <c r="W1278" i="1" s="1"/>
  <c r="AB1331" i="1"/>
  <c r="AA1331" i="1"/>
  <c r="T1331" i="1"/>
  <c r="C1331" i="1"/>
  <c r="A1332" i="1"/>
  <c r="Q1332" i="1" s="1"/>
  <c r="R1332" i="1" s="1"/>
  <c r="S1332" i="1" s="1"/>
  <c r="Z1332" i="1" s="1"/>
  <c r="H1331" i="1"/>
  <c r="G1278" i="1" l="1"/>
  <c r="D1279" i="1"/>
  <c r="F1279" i="1" s="1"/>
  <c r="L1278" i="1"/>
  <c r="J1280" i="1"/>
  <c r="K1280" i="1" s="1"/>
  <c r="E1280" i="1" s="1"/>
  <c r="M1280" i="1"/>
  <c r="I1281" i="1"/>
  <c r="T1332" i="1"/>
  <c r="C1332" i="1"/>
  <c r="AB1332" i="1"/>
  <c r="AA1332" i="1"/>
  <c r="A1333" i="1"/>
  <c r="Q1333" i="1" s="1"/>
  <c r="R1333" i="1" s="1"/>
  <c r="S1333" i="1" s="1"/>
  <c r="Z1333" i="1" s="1"/>
  <c r="H1332" i="1"/>
  <c r="U1279" i="1"/>
  <c r="W1279" i="1" s="1"/>
  <c r="G1279" i="1" l="1"/>
  <c r="L1279" i="1"/>
  <c r="D1280" i="1"/>
  <c r="F1280" i="1" s="1"/>
  <c r="U1280" i="1"/>
  <c r="W1280" i="1" s="1"/>
  <c r="AB1333" i="1"/>
  <c r="AA1333" i="1"/>
  <c r="T1333" i="1"/>
  <c r="C1333" i="1"/>
  <c r="A1334" i="1"/>
  <c r="Q1334" i="1" s="1"/>
  <c r="R1334" i="1" s="1"/>
  <c r="S1334" i="1" s="1"/>
  <c r="Z1334" i="1" s="1"/>
  <c r="H1333" i="1"/>
  <c r="J1281" i="1"/>
  <c r="K1281" i="1" s="1"/>
  <c r="E1281" i="1" s="1"/>
  <c r="M1281" i="1"/>
  <c r="I1282" i="1"/>
  <c r="G1280" i="1" l="1"/>
  <c r="L1280" i="1"/>
  <c r="D1281" i="1"/>
  <c r="F1281" i="1" s="1"/>
  <c r="J1282" i="1"/>
  <c r="K1282" i="1" s="1"/>
  <c r="E1282" i="1" s="1"/>
  <c r="M1282" i="1"/>
  <c r="I1283" i="1"/>
  <c r="U1281" i="1"/>
  <c r="W1281" i="1" s="1"/>
  <c r="A1335" i="1"/>
  <c r="Q1335" i="1" s="1"/>
  <c r="R1335" i="1" s="1"/>
  <c r="S1335" i="1" s="1"/>
  <c r="Z1335" i="1" s="1"/>
  <c r="H1334" i="1"/>
  <c r="T1334" i="1"/>
  <c r="C1334" i="1"/>
  <c r="AB1334" i="1"/>
  <c r="AA1334" i="1"/>
  <c r="G1281" i="1" l="1"/>
  <c r="D1282" i="1"/>
  <c r="F1282" i="1" s="1"/>
  <c r="L1281" i="1"/>
  <c r="M1283" i="1"/>
  <c r="J1283" i="1"/>
  <c r="K1283" i="1" s="1"/>
  <c r="E1283" i="1" s="1"/>
  <c r="I1284" i="1"/>
  <c r="A1336" i="1"/>
  <c r="Q1336" i="1" s="1"/>
  <c r="R1336" i="1" s="1"/>
  <c r="S1336" i="1" s="1"/>
  <c r="Z1336" i="1" s="1"/>
  <c r="H1335" i="1"/>
  <c r="U1282" i="1"/>
  <c r="W1282" i="1" s="1"/>
  <c r="AB1335" i="1"/>
  <c r="AA1335" i="1"/>
  <c r="T1335" i="1"/>
  <c r="C1335" i="1"/>
  <c r="L1282" i="1" l="1"/>
  <c r="G1282" i="1"/>
  <c r="D1283" i="1"/>
  <c r="F1283" i="1" s="1"/>
  <c r="U1283" i="1"/>
  <c r="W1283" i="1" s="1"/>
  <c r="A1337" i="1"/>
  <c r="Q1337" i="1" s="1"/>
  <c r="R1337" i="1" s="1"/>
  <c r="S1337" i="1" s="1"/>
  <c r="Z1337" i="1" s="1"/>
  <c r="H1336" i="1"/>
  <c r="T1336" i="1"/>
  <c r="C1336" i="1"/>
  <c r="AB1336" i="1"/>
  <c r="AA1336" i="1"/>
  <c r="J1284" i="1"/>
  <c r="K1284" i="1" s="1"/>
  <c r="E1284" i="1" s="1"/>
  <c r="M1284" i="1"/>
  <c r="I1285" i="1"/>
  <c r="L1283" i="1" l="1"/>
  <c r="G1283" i="1"/>
  <c r="D1284" i="1"/>
  <c r="F1284" i="1" s="1"/>
  <c r="U1284" i="1"/>
  <c r="W1284" i="1" s="1"/>
  <c r="J1285" i="1"/>
  <c r="K1285" i="1" s="1"/>
  <c r="E1285" i="1" s="1"/>
  <c r="M1285" i="1"/>
  <c r="I1286" i="1"/>
  <c r="AB1337" i="1"/>
  <c r="AA1337" i="1"/>
  <c r="T1337" i="1"/>
  <c r="C1337" i="1"/>
  <c r="A1338" i="1"/>
  <c r="Q1338" i="1" s="1"/>
  <c r="R1338" i="1" s="1"/>
  <c r="S1338" i="1" s="1"/>
  <c r="Z1338" i="1" s="1"/>
  <c r="H1337" i="1"/>
  <c r="L1284" i="1" l="1"/>
  <c r="G1284" i="1"/>
  <c r="D1285" i="1"/>
  <c r="F1285" i="1" s="1"/>
  <c r="U1285" i="1"/>
  <c r="W1285" i="1" s="1"/>
  <c r="A1339" i="1"/>
  <c r="Q1339" i="1" s="1"/>
  <c r="R1339" i="1" s="1"/>
  <c r="S1339" i="1" s="1"/>
  <c r="Z1339" i="1" s="1"/>
  <c r="H1338" i="1"/>
  <c r="J1286" i="1"/>
  <c r="K1286" i="1" s="1"/>
  <c r="E1286" i="1" s="1"/>
  <c r="M1286" i="1"/>
  <c r="I1287" i="1"/>
  <c r="T1338" i="1"/>
  <c r="C1338" i="1"/>
  <c r="AB1338" i="1"/>
  <c r="AA1338" i="1"/>
  <c r="L1285" i="1" l="1"/>
  <c r="G1285" i="1"/>
  <c r="D1286" i="1"/>
  <c r="F1286" i="1" s="1"/>
  <c r="U1286" i="1"/>
  <c r="W1286" i="1" s="1"/>
  <c r="A1340" i="1"/>
  <c r="Q1340" i="1" s="1"/>
  <c r="R1340" i="1" s="1"/>
  <c r="S1340" i="1" s="1"/>
  <c r="Z1340" i="1" s="1"/>
  <c r="H1339" i="1"/>
  <c r="J1287" i="1"/>
  <c r="K1287" i="1" s="1"/>
  <c r="E1287" i="1" s="1"/>
  <c r="M1287" i="1"/>
  <c r="I1288" i="1"/>
  <c r="AB1339" i="1"/>
  <c r="AA1339" i="1"/>
  <c r="T1339" i="1"/>
  <c r="C1339" i="1"/>
  <c r="L1286" i="1" l="1"/>
  <c r="G1286" i="1"/>
  <c r="D1287" i="1"/>
  <c r="F1287" i="1" s="1"/>
  <c r="U1287" i="1"/>
  <c r="W1287" i="1" s="1"/>
  <c r="A1341" i="1"/>
  <c r="Q1341" i="1" s="1"/>
  <c r="R1341" i="1" s="1"/>
  <c r="S1341" i="1" s="1"/>
  <c r="Z1341" i="1" s="1"/>
  <c r="H1340" i="1"/>
  <c r="J1288" i="1"/>
  <c r="K1288" i="1" s="1"/>
  <c r="E1288" i="1" s="1"/>
  <c r="M1288" i="1"/>
  <c r="I1289" i="1"/>
  <c r="T1340" i="1"/>
  <c r="C1340" i="1"/>
  <c r="AB1340" i="1"/>
  <c r="AA1340" i="1"/>
  <c r="G1287" i="1" l="1"/>
  <c r="L1287" i="1"/>
  <c r="D1288" i="1"/>
  <c r="F1288" i="1" s="1"/>
  <c r="J1289" i="1"/>
  <c r="K1289" i="1" s="1"/>
  <c r="E1289" i="1" s="1"/>
  <c r="I1290" i="1"/>
  <c r="AB1341" i="1"/>
  <c r="AA1341" i="1"/>
  <c r="T1341" i="1"/>
  <c r="C1341" i="1"/>
  <c r="U1288" i="1"/>
  <c r="W1288" i="1" s="1"/>
  <c r="A1342" i="1"/>
  <c r="Q1342" i="1" s="1"/>
  <c r="R1342" i="1" s="1"/>
  <c r="S1342" i="1" s="1"/>
  <c r="Z1342" i="1" s="1"/>
  <c r="H1341" i="1"/>
  <c r="L1288" i="1" l="1"/>
  <c r="M1289" i="1" s="1"/>
  <c r="G1288" i="1"/>
  <c r="D1289" i="1"/>
  <c r="F1289" i="1" s="1"/>
  <c r="U1289" i="1"/>
  <c r="W1289" i="1" s="1"/>
  <c r="T1342" i="1"/>
  <c r="C1342" i="1"/>
  <c r="AB1342" i="1"/>
  <c r="AA1342" i="1"/>
  <c r="A1343" i="1"/>
  <c r="Q1343" i="1" s="1"/>
  <c r="R1343" i="1" s="1"/>
  <c r="S1343" i="1" s="1"/>
  <c r="Z1343" i="1" s="1"/>
  <c r="H1342" i="1"/>
  <c r="J1290" i="1"/>
  <c r="K1290" i="1" s="1"/>
  <c r="E1290" i="1" s="1"/>
  <c r="I1291" i="1"/>
  <c r="L1289" i="1" l="1"/>
  <c r="G1289" i="1"/>
  <c r="D1290" i="1"/>
  <c r="F1290" i="1" s="1"/>
  <c r="J1291" i="1"/>
  <c r="K1291" i="1" s="1"/>
  <c r="E1291" i="1" s="1"/>
  <c r="I1292" i="1"/>
  <c r="M1290" i="1"/>
  <c r="A1344" i="1"/>
  <c r="Q1344" i="1" s="1"/>
  <c r="R1344" i="1" s="1"/>
  <c r="S1344" i="1" s="1"/>
  <c r="Z1344" i="1" s="1"/>
  <c r="H1343" i="1"/>
  <c r="U1290" i="1"/>
  <c r="W1290" i="1" s="1"/>
  <c r="AB1343" i="1"/>
  <c r="AA1343" i="1"/>
  <c r="T1343" i="1"/>
  <c r="C1343" i="1"/>
  <c r="L1290" i="1" l="1"/>
  <c r="G1290" i="1"/>
  <c r="D1291" i="1"/>
  <c r="F1291" i="1" s="1"/>
  <c r="A1345" i="1"/>
  <c r="Q1345" i="1" s="1"/>
  <c r="R1345" i="1" s="1"/>
  <c r="S1345" i="1" s="1"/>
  <c r="Z1345" i="1" s="1"/>
  <c r="H1344" i="1"/>
  <c r="J1292" i="1"/>
  <c r="K1292" i="1" s="1"/>
  <c r="E1292" i="1" s="1"/>
  <c r="I1293" i="1"/>
  <c r="T1344" i="1"/>
  <c r="C1344" i="1"/>
  <c r="AB1344" i="1"/>
  <c r="AA1344" i="1"/>
  <c r="M1291" i="1"/>
  <c r="U1291" i="1"/>
  <c r="W1291" i="1" s="1"/>
  <c r="G1291" i="1" l="1"/>
  <c r="L1291" i="1"/>
  <c r="D1292" i="1"/>
  <c r="F1292" i="1" s="1"/>
  <c r="M1292" i="1"/>
  <c r="M1293" i="1" s="1"/>
  <c r="U1292" i="1"/>
  <c r="W1292" i="1" s="1"/>
  <c r="A1346" i="1"/>
  <c r="Q1346" i="1" s="1"/>
  <c r="R1346" i="1" s="1"/>
  <c r="S1346" i="1" s="1"/>
  <c r="Z1346" i="1" s="1"/>
  <c r="H1345" i="1"/>
  <c r="J1293" i="1"/>
  <c r="K1293" i="1" s="1"/>
  <c r="E1293" i="1" s="1"/>
  <c r="I1294" i="1"/>
  <c r="AB1345" i="1"/>
  <c r="AA1345" i="1"/>
  <c r="T1345" i="1"/>
  <c r="C1345" i="1"/>
  <c r="L1292" i="1" l="1"/>
  <c r="G1292" i="1"/>
  <c r="D1293" i="1"/>
  <c r="F1293" i="1" s="1"/>
  <c r="A1347" i="1"/>
  <c r="Q1347" i="1" s="1"/>
  <c r="R1347" i="1" s="1"/>
  <c r="S1347" i="1" s="1"/>
  <c r="Z1347" i="1" s="1"/>
  <c r="H1346" i="1"/>
  <c r="U1293" i="1"/>
  <c r="W1293" i="1" s="1"/>
  <c r="T1346" i="1"/>
  <c r="C1346" i="1"/>
  <c r="AB1346" i="1"/>
  <c r="AA1346" i="1"/>
  <c r="J1294" i="1"/>
  <c r="K1294" i="1" s="1"/>
  <c r="E1294" i="1" s="1"/>
  <c r="M1294" i="1"/>
  <c r="I1295" i="1"/>
  <c r="G1293" i="1" l="1"/>
  <c r="D1294" i="1"/>
  <c r="F1294" i="1" s="1"/>
  <c r="L1293" i="1"/>
  <c r="U1294" i="1"/>
  <c r="W1294" i="1" s="1"/>
  <c r="AB1347" i="1"/>
  <c r="AA1347" i="1"/>
  <c r="T1347" i="1"/>
  <c r="C1347" i="1"/>
  <c r="J1295" i="1"/>
  <c r="K1295" i="1" s="1"/>
  <c r="E1295" i="1" s="1"/>
  <c r="M1295" i="1"/>
  <c r="I1296" i="1"/>
  <c r="A1348" i="1"/>
  <c r="Q1348" i="1" s="1"/>
  <c r="R1348" i="1" s="1"/>
  <c r="S1348" i="1" s="1"/>
  <c r="Z1348" i="1" s="1"/>
  <c r="H1347" i="1"/>
  <c r="G1294" i="1" l="1"/>
  <c r="L1294" i="1"/>
  <c r="D1295" i="1"/>
  <c r="F1295" i="1" s="1"/>
  <c r="U1295" i="1"/>
  <c r="W1295" i="1" s="1"/>
  <c r="A1349" i="1"/>
  <c r="Q1349" i="1" s="1"/>
  <c r="R1349" i="1" s="1"/>
  <c r="S1349" i="1" s="1"/>
  <c r="Z1349" i="1" s="1"/>
  <c r="H1348" i="1"/>
  <c r="J1296" i="1"/>
  <c r="K1296" i="1" s="1"/>
  <c r="E1296" i="1" s="1"/>
  <c r="M1296" i="1"/>
  <c r="I1297" i="1"/>
  <c r="T1348" i="1"/>
  <c r="C1348" i="1"/>
  <c r="AB1348" i="1"/>
  <c r="AA1348" i="1"/>
  <c r="L1295" i="1" l="1"/>
  <c r="G1295" i="1"/>
  <c r="D1296" i="1"/>
  <c r="F1296" i="1" s="1"/>
  <c r="J1297" i="1"/>
  <c r="K1297" i="1" s="1"/>
  <c r="E1297" i="1" s="1"/>
  <c r="M1297" i="1"/>
  <c r="I1298" i="1"/>
  <c r="U1296" i="1"/>
  <c r="W1296" i="1" s="1"/>
  <c r="A1350" i="1"/>
  <c r="Q1350" i="1" s="1"/>
  <c r="R1350" i="1" s="1"/>
  <c r="S1350" i="1" s="1"/>
  <c r="Z1350" i="1" s="1"/>
  <c r="H1349" i="1"/>
  <c r="AB1349" i="1"/>
  <c r="AA1349" i="1"/>
  <c r="T1349" i="1"/>
  <c r="C1349" i="1"/>
  <c r="G1296" i="1" l="1"/>
  <c r="D1297" i="1"/>
  <c r="F1297" i="1" s="1"/>
  <c r="L1296" i="1"/>
  <c r="J1298" i="1"/>
  <c r="K1298" i="1" s="1"/>
  <c r="E1298" i="1" s="1"/>
  <c r="M1298" i="1"/>
  <c r="I1299" i="1"/>
  <c r="A1351" i="1"/>
  <c r="Q1351" i="1" s="1"/>
  <c r="R1351" i="1" s="1"/>
  <c r="S1351" i="1" s="1"/>
  <c r="Z1351" i="1" s="1"/>
  <c r="H1350" i="1"/>
  <c r="U1297" i="1"/>
  <c r="W1297" i="1" s="1"/>
  <c r="T1350" i="1"/>
  <c r="C1350" i="1"/>
  <c r="AB1350" i="1"/>
  <c r="AA1350" i="1"/>
  <c r="L1297" i="1" l="1"/>
  <c r="G1297" i="1"/>
  <c r="D1298" i="1"/>
  <c r="F1298" i="1" s="1"/>
  <c r="U1298" i="1"/>
  <c r="W1298" i="1" s="1"/>
  <c r="A1352" i="1"/>
  <c r="Q1352" i="1" s="1"/>
  <c r="R1352" i="1" s="1"/>
  <c r="S1352" i="1" s="1"/>
  <c r="Z1352" i="1" s="1"/>
  <c r="H1351" i="1"/>
  <c r="AB1351" i="1"/>
  <c r="AA1351" i="1"/>
  <c r="T1351" i="1"/>
  <c r="C1351" i="1"/>
  <c r="J1299" i="1"/>
  <c r="K1299" i="1" s="1"/>
  <c r="E1299" i="1" s="1"/>
  <c r="M1299" i="1"/>
  <c r="I1300" i="1"/>
  <c r="L1298" i="1" l="1"/>
  <c r="G1298" i="1"/>
  <c r="D1299" i="1"/>
  <c r="F1299" i="1" s="1"/>
  <c r="T1352" i="1"/>
  <c r="C1352" i="1"/>
  <c r="AB1352" i="1"/>
  <c r="AA1352" i="1"/>
  <c r="J1300" i="1"/>
  <c r="K1300" i="1" s="1"/>
  <c r="E1300" i="1" s="1"/>
  <c r="M1300" i="1"/>
  <c r="I1301" i="1"/>
  <c r="A1353" i="1"/>
  <c r="Q1353" i="1" s="1"/>
  <c r="R1353" i="1" s="1"/>
  <c r="S1353" i="1" s="1"/>
  <c r="Z1353" i="1" s="1"/>
  <c r="H1352" i="1"/>
  <c r="U1299" i="1"/>
  <c r="W1299" i="1" s="1"/>
  <c r="G1299" i="1" l="1"/>
  <c r="L1299" i="1"/>
  <c r="D1300" i="1"/>
  <c r="F1300" i="1" s="1"/>
  <c r="AB1353" i="1"/>
  <c r="AA1353" i="1"/>
  <c r="T1353" i="1"/>
  <c r="C1353" i="1"/>
  <c r="A1354" i="1"/>
  <c r="Q1354" i="1" s="1"/>
  <c r="R1354" i="1" s="1"/>
  <c r="S1354" i="1" s="1"/>
  <c r="Z1354" i="1" s="1"/>
  <c r="H1353" i="1"/>
  <c r="J1301" i="1"/>
  <c r="K1301" i="1" s="1"/>
  <c r="E1301" i="1" s="1"/>
  <c r="M1301" i="1"/>
  <c r="I1302" i="1"/>
  <c r="U1300" i="1"/>
  <c r="W1300" i="1" s="1"/>
  <c r="L1300" i="1" l="1"/>
  <c r="G1300" i="1"/>
  <c r="D1301" i="1"/>
  <c r="F1301" i="1" s="1"/>
  <c r="J1302" i="1"/>
  <c r="K1302" i="1" s="1"/>
  <c r="E1302" i="1" s="1"/>
  <c r="M1302" i="1"/>
  <c r="I1303" i="1"/>
  <c r="T1354" i="1"/>
  <c r="C1354" i="1"/>
  <c r="AB1354" i="1"/>
  <c r="AA1354" i="1"/>
  <c r="U1301" i="1"/>
  <c r="W1301" i="1" s="1"/>
  <c r="A1355" i="1"/>
  <c r="Q1355" i="1" s="1"/>
  <c r="R1355" i="1" s="1"/>
  <c r="S1355" i="1" s="1"/>
  <c r="Z1355" i="1" s="1"/>
  <c r="H1354" i="1"/>
  <c r="L1301" i="1" l="1"/>
  <c r="G1301" i="1"/>
  <c r="D1302" i="1"/>
  <c r="F1302" i="1" s="1"/>
  <c r="U1302" i="1"/>
  <c r="W1302" i="1" s="1"/>
  <c r="A1356" i="1"/>
  <c r="Q1356" i="1" s="1"/>
  <c r="R1356" i="1" s="1"/>
  <c r="S1356" i="1" s="1"/>
  <c r="Z1356" i="1" s="1"/>
  <c r="H1355" i="1"/>
  <c r="J1303" i="1"/>
  <c r="K1303" i="1" s="1"/>
  <c r="E1303" i="1" s="1"/>
  <c r="M1303" i="1"/>
  <c r="I1304" i="1"/>
  <c r="AB1355" i="1"/>
  <c r="AA1355" i="1"/>
  <c r="T1355" i="1"/>
  <c r="C1355" i="1"/>
  <c r="L1302" i="1" l="1"/>
  <c r="G1302" i="1"/>
  <c r="D1303" i="1"/>
  <c r="F1303" i="1" s="1"/>
  <c r="J1304" i="1"/>
  <c r="K1304" i="1" s="1"/>
  <c r="E1304" i="1" s="1"/>
  <c r="M1304" i="1"/>
  <c r="I1305" i="1"/>
  <c r="T1356" i="1"/>
  <c r="C1356" i="1"/>
  <c r="AB1356" i="1"/>
  <c r="AA1356" i="1"/>
  <c r="U1303" i="1"/>
  <c r="W1303" i="1" s="1"/>
  <c r="A1357" i="1"/>
  <c r="Q1357" i="1" s="1"/>
  <c r="R1357" i="1" s="1"/>
  <c r="S1357" i="1" s="1"/>
  <c r="Z1357" i="1" s="1"/>
  <c r="H1356" i="1"/>
  <c r="L1303" i="1" l="1"/>
  <c r="G1303" i="1"/>
  <c r="D1304" i="1"/>
  <c r="F1304" i="1" s="1"/>
  <c r="U1304" i="1"/>
  <c r="W1304" i="1" s="1"/>
  <c r="H1357" i="1"/>
  <c r="A1358" i="1"/>
  <c r="Q1358" i="1" s="1"/>
  <c r="R1358" i="1" s="1"/>
  <c r="S1358" i="1" s="1"/>
  <c r="Z1358" i="1" s="1"/>
  <c r="J1305" i="1"/>
  <c r="K1305" i="1" s="1"/>
  <c r="E1305" i="1" s="1"/>
  <c r="M1305" i="1"/>
  <c r="I1306" i="1"/>
  <c r="AB1357" i="1"/>
  <c r="AA1357" i="1"/>
  <c r="T1357" i="1"/>
  <c r="C1357" i="1"/>
  <c r="L1304" i="1" l="1"/>
  <c r="G1304" i="1"/>
  <c r="D1305" i="1"/>
  <c r="F1305" i="1" s="1"/>
  <c r="U1305" i="1"/>
  <c r="W1305" i="1" s="1"/>
  <c r="AA1358" i="1"/>
  <c r="T1358" i="1"/>
  <c r="C1358" i="1"/>
  <c r="AB1358" i="1"/>
  <c r="A1359" i="1"/>
  <c r="Q1359" i="1" s="1"/>
  <c r="R1359" i="1" s="1"/>
  <c r="S1359" i="1" s="1"/>
  <c r="Z1359" i="1" s="1"/>
  <c r="H1358" i="1"/>
  <c r="J1306" i="1"/>
  <c r="K1306" i="1" s="1"/>
  <c r="E1306" i="1" s="1"/>
  <c r="M1306" i="1"/>
  <c r="I1307" i="1"/>
  <c r="G1305" i="1" l="1"/>
  <c r="L1305" i="1"/>
  <c r="D1306" i="1"/>
  <c r="F1306" i="1" s="1"/>
  <c r="J1307" i="1"/>
  <c r="K1307" i="1" s="1"/>
  <c r="E1307" i="1" s="1"/>
  <c r="M1307" i="1"/>
  <c r="I1308" i="1"/>
  <c r="AB1359" i="1"/>
  <c r="AA1359" i="1"/>
  <c r="T1359" i="1"/>
  <c r="C1359" i="1"/>
  <c r="U1306" i="1"/>
  <c r="W1306" i="1" s="1"/>
  <c r="A1360" i="1"/>
  <c r="Q1360" i="1" s="1"/>
  <c r="R1360" i="1" s="1"/>
  <c r="S1360" i="1" s="1"/>
  <c r="Z1360" i="1" s="1"/>
  <c r="H1359" i="1"/>
  <c r="L1306" i="1" l="1"/>
  <c r="G1306" i="1"/>
  <c r="D1307" i="1"/>
  <c r="F1307" i="1" s="1"/>
  <c r="A1361" i="1"/>
  <c r="Q1361" i="1" s="1"/>
  <c r="R1361" i="1" s="1"/>
  <c r="S1361" i="1" s="1"/>
  <c r="Z1361" i="1" s="1"/>
  <c r="H1360" i="1"/>
  <c r="J1308" i="1"/>
  <c r="K1308" i="1" s="1"/>
  <c r="E1308" i="1" s="1"/>
  <c r="M1308" i="1"/>
  <c r="I1309" i="1"/>
  <c r="U1307" i="1"/>
  <c r="W1307" i="1" s="1"/>
  <c r="AB1360" i="1"/>
  <c r="AA1360" i="1"/>
  <c r="T1360" i="1"/>
  <c r="C1360" i="1"/>
  <c r="L1307" i="1" l="1"/>
  <c r="G1307" i="1"/>
  <c r="D1308" i="1"/>
  <c r="F1308" i="1" s="1"/>
  <c r="J1309" i="1"/>
  <c r="K1309" i="1" s="1"/>
  <c r="E1309" i="1" s="1"/>
  <c r="M1309" i="1"/>
  <c r="I1310" i="1"/>
  <c r="T1361" i="1"/>
  <c r="C1361" i="1"/>
  <c r="AB1361" i="1"/>
  <c r="AA1361" i="1"/>
  <c r="U1308" i="1"/>
  <c r="W1308" i="1" s="1"/>
  <c r="A1362" i="1"/>
  <c r="Q1362" i="1" s="1"/>
  <c r="R1362" i="1" s="1"/>
  <c r="S1362" i="1" s="1"/>
  <c r="Z1362" i="1" s="1"/>
  <c r="H1361" i="1"/>
  <c r="L1308" i="1" l="1"/>
  <c r="G1308" i="1"/>
  <c r="D1309" i="1"/>
  <c r="F1309" i="1" s="1"/>
  <c r="J1310" i="1"/>
  <c r="K1310" i="1" s="1"/>
  <c r="E1310" i="1" s="1"/>
  <c r="M1310" i="1"/>
  <c r="I1311" i="1"/>
  <c r="H1362" i="1"/>
  <c r="A1363" i="1"/>
  <c r="Q1363" i="1" s="1"/>
  <c r="R1363" i="1" s="1"/>
  <c r="S1363" i="1" s="1"/>
  <c r="Z1363" i="1" s="1"/>
  <c r="U1309" i="1"/>
  <c r="W1309" i="1" s="1"/>
  <c r="AB1362" i="1"/>
  <c r="AA1362" i="1"/>
  <c r="T1362" i="1"/>
  <c r="C1362" i="1"/>
  <c r="L1309" i="1" l="1"/>
  <c r="G1309" i="1"/>
  <c r="D1310" i="1"/>
  <c r="F1310" i="1" s="1"/>
  <c r="AA1363" i="1"/>
  <c r="T1363" i="1"/>
  <c r="C1363" i="1"/>
  <c r="AB1363" i="1"/>
  <c r="H1363" i="1"/>
  <c r="A1364" i="1"/>
  <c r="Q1364" i="1" s="1"/>
  <c r="R1364" i="1" s="1"/>
  <c r="S1364" i="1" s="1"/>
  <c r="Z1364" i="1" s="1"/>
  <c r="J1311" i="1"/>
  <c r="K1311" i="1" s="1"/>
  <c r="E1311" i="1" s="1"/>
  <c r="M1311" i="1"/>
  <c r="I1312" i="1"/>
  <c r="U1310" i="1"/>
  <c r="W1310" i="1" s="1"/>
  <c r="G1310" i="1" l="1"/>
  <c r="L1310" i="1"/>
  <c r="D1311" i="1"/>
  <c r="F1311" i="1" s="1"/>
  <c r="U1311" i="1"/>
  <c r="W1311" i="1" s="1"/>
  <c r="T1364" i="1"/>
  <c r="C1364" i="1"/>
  <c r="AB1364" i="1"/>
  <c r="AA1364" i="1"/>
  <c r="J1312" i="1"/>
  <c r="K1312" i="1" s="1"/>
  <c r="E1312" i="1" s="1"/>
  <c r="M1312" i="1"/>
  <c r="I1313" i="1"/>
  <c r="A1365" i="1"/>
  <c r="Q1365" i="1" s="1"/>
  <c r="R1365" i="1" s="1"/>
  <c r="S1365" i="1" s="1"/>
  <c r="Z1365" i="1" s="1"/>
  <c r="H1364" i="1"/>
  <c r="G1311" i="1" l="1"/>
  <c r="L1311" i="1"/>
  <c r="D1312" i="1"/>
  <c r="F1312" i="1" s="1"/>
  <c r="A1366" i="1"/>
  <c r="Q1366" i="1" s="1"/>
  <c r="R1366" i="1" s="1"/>
  <c r="S1366" i="1" s="1"/>
  <c r="Z1366" i="1" s="1"/>
  <c r="H1365" i="1"/>
  <c r="J1313" i="1"/>
  <c r="K1313" i="1" s="1"/>
  <c r="E1313" i="1" s="1"/>
  <c r="M1313" i="1"/>
  <c r="I1314" i="1"/>
  <c r="AB1365" i="1"/>
  <c r="AA1365" i="1"/>
  <c r="T1365" i="1"/>
  <c r="C1365" i="1"/>
  <c r="U1312" i="1"/>
  <c r="W1312" i="1" s="1"/>
  <c r="L1312" i="1" l="1"/>
  <c r="G1312" i="1"/>
  <c r="D1313" i="1"/>
  <c r="F1313" i="1" s="1"/>
  <c r="A1367" i="1"/>
  <c r="Q1367" i="1" s="1"/>
  <c r="R1367" i="1" s="1"/>
  <c r="S1367" i="1" s="1"/>
  <c r="Z1367" i="1" s="1"/>
  <c r="H1366" i="1"/>
  <c r="J1314" i="1"/>
  <c r="K1314" i="1" s="1"/>
  <c r="E1314" i="1" s="1"/>
  <c r="M1314" i="1"/>
  <c r="I1315" i="1"/>
  <c r="T1366" i="1"/>
  <c r="C1366" i="1"/>
  <c r="AB1366" i="1"/>
  <c r="AA1366" i="1"/>
  <c r="U1313" i="1"/>
  <c r="W1313" i="1" s="1"/>
  <c r="G1313" i="1" l="1"/>
  <c r="L1313" i="1"/>
  <c r="D1314" i="1"/>
  <c r="F1314" i="1" s="1"/>
  <c r="U1314" i="1"/>
  <c r="W1314" i="1" s="1"/>
  <c r="A1368" i="1"/>
  <c r="Q1368" i="1" s="1"/>
  <c r="R1368" i="1" s="1"/>
  <c r="S1368" i="1" s="1"/>
  <c r="Z1368" i="1" s="1"/>
  <c r="H1367" i="1"/>
  <c r="J1315" i="1"/>
  <c r="K1315" i="1" s="1"/>
  <c r="E1315" i="1" s="1"/>
  <c r="M1315" i="1"/>
  <c r="I1316" i="1"/>
  <c r="AB1367" i="1"/>
  <c r="AA1367" i="1"/>
  <c r="T1367" i="1"/>
  <c r="C1367" i="1"/>
  <c r="L1314" i="1" l="1"/>
  <c r="G1314" i="1"/>
  <c r="D1315" i="1"/>
  <c r="F1315" i="1" s="1"/>
  <c r="U1315" i="1"/>
  <c r="W1315" i="1" s="1"/>
  <c r="T1368" i="1"/>
  <c r="C1368" i="1"/>
  <c r="AB1368" i="1"/>
  <c r="AA1368" i="1"/>
  <c r="J1316" i="1"/>
  <c r="K1316" i="1" s="1"/>
  <c r="E1316" i="1" s="1"/>
  <c r="M1316" i="1"/>
  <c r="I1317" i="1"/>
  <c r="A1369" i="1"/>
  <c r="Q1369" i="1" s="1"/>
  <c r="R1369" i="1" s="1"/>
  <c r="S1369" i="1" s="1"/>
  <c r="Z1369" i="1" s="1"/>
  <c r="H1368" i="1"/>
  <c r="L1315" i="1" l="1"/>
  <c r="G1315" i="1"/>
  <c r="D1316" i="1"/>
  <c r="F1316" i="1" s="1"/>
  <c r="J1317" i="1"/>
  <c r="K1317" i="1" s="1"/>
  <c r="E1317" i="1" s="1"/>
  <c r="M1317" i="1"/>
  <c r="I1318" i="1"/>
  <c r="AB1369" i="1"/>
  <c r="AA1369" i="1"/>
  <c r="T1369" i="1"/>
  <c r="C1369" i="1"/>
  <c r="U1316" i="1"/>
  <c r="W1316" i="1" s="1"/>
  <c r="A1370" i="1"/>
  <c r="Q1370" i="1" s="1"/>
  <c r="R1370" i="1" s="1"/>
  <c r="S1370" i="1" s="1"/>
  <c r="Z1370" i="1" s="1"/>
  <c r="H1369" i="1"/>
  <c r="L1316" i="1" l="1"/>
  <c r="G1316" i="1"/>
  <c r="D1317" i="1"/>
  <c r="F1317" i="1" s="1"/>
  <c r="U1317" i="1"/>
  <c r="W1317" i="1" s="1"/>
  <c r="A1371" i="1"/>
  <c r="Q1371" i="1" s="1"/>
  <c r="R1371" i="1" s="1"/>
  <c r="S1371" i="1" s="1"/>
  <c r="Z1371" i="1" s="1"/>
  <c r="H1370" i="1"/>
  <c r="T1370" i="1"/>
  <c r="C1370" i="1"/>
  <c r="AB1370" i="1"/>
  <c r="AA1370" i="1"/>
  <c r="M1318" i="1"/>
  <c r="J1318" i="1"/>
  <c r="K1318" i="1" s="1"/>
  <c r="E1318" i="1" s="1"/>
  <c r="I1319" i="1"/>
  <c r="G1317" i="1" l="1"/>
  <c r="L1317" i="1"/>
  <c r="D1318" i="1"/>
  <c r="F1318" i="1" s="1"/>
  <c r="U1318" i="1"/>
  <c r="W1318" i="1" s="1"/>
  <c r="AB1371" i="1"/>
  <c r="AA1371" i="1"/>
  <c r="T1371" i="1"/>
  <c r="C1371" i="1"/>
  <c r="J1319" i="1"/>
  <c r="K1319" i="1" s="1"/>
  <c r="E1319" i="1" s="1"/>
  <c r="I1320" i="1"/>
  <c r="A1372" i="1"/>
  <c r="Q1372" i="1" s="1"/>
  <c r="R1372" i="1" s="1"/>
  <c r="S1372" i="1" s="1"/>
  <c r="Z1372" i="1" s="1"/>
  <c r="H1371" i="1"/>
  <c r="L1318" i="1" l="1"/>
  <c r="M1319" i="1" s="1"/>
  <c r="G1318" i="1"/>
  <c r="D1319" i="1"/>
  <c r="F1319" i="1" s="1"/>
  <c r="T1372" i="1"/>
  <c r="C1372" i="1"/>
  <c r="AB1372" i="1"/>
  <c r="AA1372" i="1"/>
  <c r="A1373" i="1"/>
  <c r="Q1373" i="1" s="1"/>
  <c r="R1373" i="1" s="1"/>
  <c r="S1373" i="1" s="1"/>
  <c r="Z1373" i="1" s="1"/>
  <c r="H1372" i="1"/>
  <c r="J1320" i="1"/>
  <c r="K1320" i="1" s="1"/>
  <c r="E1320" i="1" s="1"/>
  <c r="I1321" i="1"/>
  <c r="U1319" i="1"/>
  <c r="W1319" i="1" s="1"/>
  <c r="L1319" i="1" l="1"/>
  <c r="G1319" i="1"/>
  <c r="D1320" i="1"/>
  <c r="F1320" i="1" s="1"/>
  <c r="M1320" i="1"/>
  <c r="J1321" i="1"/>
  <c r="K1321" i="1" s="1"/>
  <c r="E1321" i="1" s="1"/>
  <c r="I1322" i="1"/>
  <c r="A1374" i="1"/>
  <c r="Q1374" i="1" s="1"/>
  <c r="R1374" i="1" s="1"/>
  <c r="S1374" i="1" s="1"/>
  <c r="Z1374" i="1" s="1"/>
  <c r="H1373" i="1"/>
  <c r="U1320" i="1"/>
  <c r="W1320" i="1" s="1"/>
  <c r="AB1373" i="1"/>
  <c r="AA1373" i="1"/>
  <c r="T1373" i="1"/>
  <c r="C1373" i="1"/>
  <c r="G1320" i="1" l="1"/>
  <c r="L1320" i="1"/>
  <c r="D1321" i="1"/>
  <c r="F1321" i="1" s="1"/>
  <c r="M1321" i="1"/>
  <c r="M1322" i="1" s="1"/>
  <c r="U1321" i="1"/>
  <c r="W1321" i="1" s="1"/>
  <c r="T1374" i="1"/>
  <c r="C1374" i="1"/>
  <c r="AB1374" i="1"/>
  <c r="AA1374" i="1"/>
  <c r="J1322" i="1"/>
  <c r="K1322" i="1" s="1"/>
  <c r="E1322" i="1" s="1"/>
  <c r="I1323" i="1"/>
  <c r="A1375" i="1"/>
  <c r="Q1375" i="1" s="1"/>
  <c r="R1375" i="1" s="1"/>
  <c r="S1375" i="1" s="1"/>
  <c r="Z1375" i="1" s="1"/>
  <c r="H1374" i="1"/>
  <c r="G1321" i="1" l="1"/>
  <c r="L1321" i="1"/>
  <c r="D1322" i="1"/>
  <c r="F1322" i="1" s="1"/>
  <c r="U1322" i="1"/>
  <c r="W1322" i="1" s="1"/>
  <c r="A1376" i="1"/>
  <c r="Q1376" i="1" s="1"/>
  <c r="R1376" i="1" s="1"/>
  <c r="S1376" i="1" s="1"/>
  <c r="Z1376" i="1" s="1"/>
  <c r="H1375" i="1"/>
  <c r="AB1375" i="1"/>
  <c r="AA1375" i="1"/>
  <c r="T1375" i="1"/>
  <c r="C1375" i="1"/>
  <c r="M1323" i="1"/>
  <c r="J1323" i="1"/>
  <c r="K1323" i="1" s="1"/>
  <c r="E1323" i="1" s="1"/>
  <c r="I1324" i="1"/>
  <c r="L1322" i="1" l="1"/>
  <c r="G1322" i="1"/>
  <c r="D1323" i="1"/>
  <c r="F1323" i="1" s="1"/>
  <c r="A1377" i="1"/>
  <c r="Q1377" i="1" s="1"/>
  <c r="R1377" i="1" s="1"/>
  <c r="S1377" i="1" s="1"/>
  <c r="Z1377" i="1" s="1"/>
  <c r="H1376" i="1"/>
  <c r="J1324" i="1"/>
  <c r="K1324" i="1" s="1"/>
  <c r="E1324" i="1" s="1"/>
  <c r="M1324" i="1"/>
  <c r="I1325" i="1"/>
  <c r="T1376" i="1"/>
  <c r="C1376" i="1"/>
  <c r="AB1376" i="1"/>
  <c r="AA1376" i="1"/>
  <c r="U1323" i="1"/>
  <c r="W1323" i="1" s="1"/>
  <c r="G1323" i="1" l="1"/>
  <c r="L1323" i="1"/>
  <c r="D1324" i="1"/>
  <c r="F1324" i="1" s="1"/>
  <c r="J1325" i="1"/>
  <c r="K1325" i="1" s="1"/>
  <c r="E1325" i="1" s="1"/>
  <c r="M1325" i="1"/>
  <c r="I1326" i="1"/>
  <c r="A1378" i="1"/>
  <c r="Q1378" i="1" s="1"/>
  <c r="R1378" i="1" s="1"/>
  <c r="S1378" i="1" s="1"/>
  <c r="Z1378" i="1" s="1"/>
  <c r="H1377" i="1"/>
  <c r="U1324" i="1"/>
  <c r="W1324" i="1" s="1"/>
  <c r="AB1377" i="1"/>
  <c r="AA1377" i="1"/>
  <c r="T1377" i="1"/>
  <c r="C1377" i="1"/>
  <c r="L1324" i="1" l="1"/>
  <c r="D1325" i="1"/>
  <c r="F1325" i="1" s="1"/>
  <c r="G1324" i="1"/>
  <c r="A1379" i="1"/>
  <c r="Q1379" i="1" s="1"/>
  <c r="R1379" i="1" s="1"/>
  <c r="S1379" i="1" s="1"/>
  <c r="Z1379" i="1" s="1"/>
  <c r="H1378" i="1"/>
  <c r="U1325" i="1"/>
  <c r="W1325" i="1" s="1"/>
  <c r="T1378" i="1"/>
  <c r="C1378" i="1"/>
  <c r="AB1378" i="1"/>
  <c r="AA1378" i="1"/>
  <c r="J1326" i="1"/>
  <c r="K1326" i="1" s="1"/>
  <c r="E1326" i="1" s="1"/>
  <c r="M1326" i="1"/>
  <c r="I1327" i="1"/>
  <c r="L1325" i="1" l="1"/>
  <c r="G1325" i="1"/>
  <c r="D1326" i="1"/>
  <c r="F1326" i="1" s="1"/>
  <c r="J1327" i="1"/>
  <c r="K1327" i="1" s="1"/>
  <c r="E1327" i="1" s="1"/>
  <c r="M1327" i="1"/>
  <c r="I1328" i="1"/>
  <c r="A1380" i="1"/>
  <c r="Q1380" i="1" s="1"/>
  <c r="R1380" i="1" s="1"/>
  <c r="S1380" i="1" s="1"/>
  <c r="Z1380" i="1" s="1"/>
  <c r="H1379" i="1"/>
  <c r="U1326" i="1"/>
  <c r="W1326" i="1" s="1"/>
  <c r="AB1379" i="1"/>
  <c r="AA1379" i="1"/>
  <c r="T1379" i="1"/>
  <c r="C1379" i="1"/>
  <c r="G1326" i="1" l="1"/>
  <c r="L1326" i="1"/>
  <c r="D1327" i="1"/>
  <c r="F1327" i="1" s="1"/>
  <c r="J1328" i="1"/>
  <c r="K1328" i="1" s="1"/>
  <c r="E1328" i="1" s="1"/>
  <c r="M1328" i="1"/>
  <c r="I1329" i="1"/>
  <c r="A1381" i="1"/>
  <c r="Q1381" i="1" s="1"/>
  <c r="R1381" i="1" s="1"/>
  <c r="S1381" i="1" s="1"/>
  <c r="Z1381" i="1" s="1"/>
  <c r="H1380" i="1"/>
  <c r="U1327" i="1"/>
  <c r="W1327" i="1" s="1"/>
  <c r="T1380" i="1"/>
  <c r="C1380" i="1"/>
  <c r="AB1380" i="1"/>
  <c r="AA1380" i="1"/>
  <c r="G1327" i="1" l="1"/>
  <c r="L1327" i="1"/>
  <c r="D1328" i="1"/>
  <c r="F1328" i="1" s="1"/>
  <c r="AB1381" i="1"/>
  <c r="AA1381" i="1"/>
  <c r="T1381" i="1"/>
  <c r="C1381" i="1"/>
  <c r="U1328" i="1"/>
  <c r="W1328" i="1" s="1"/>
  <c r="A1382" i="1"/>
  <c r="Q1382" i="1" s="1"/>
  <c r="R1382" i="1" s="1"/>
  <c r="S1382" i="1" s="1"/>
  <c r="Z1382" i="1" s="1"/>
  <c r="H1381" i="1"/>
  <c r="J1329" i="1"/>
  <c r="K1329" i="1" s="1"/>
  <c r="E1329" i="1" s="1"/>
  <c r="M1329" i="1"/>
  <c r="I1330" i="1"/>
  <c r="L1328" i="1" l="1"/>
  <c r="G1328" i="1"/>
  <c r="D1329" i="1"/>
  <c r="F1329" i="1" s="1"/>
  <c r="J1330" i="1"/>
  <c r="K1330" i="1" s="1"/>
  <c r="E1330" i="1" s="1"/>
  <c r="M1330" i="1"/>
  <c r="I1331" i="1"/>
  <c r="U1329" i="1"/>
  <c r="W1329" i="1" s="1"/>
  <c r="A1383" i="1"/>
  <c r="Q1383" i="1" s="1"/>
  <c r="R1383" i="1" s="1"/>
  <c r="S1383" i="1" s="1"/>
  <c r="Z1383" i="1" s="1"/>
  <c r="H1382" i="1"/>
  <c r="T1382" i="1"/>
  <c r="C1382" i="1"/>
  <c r="AB1382" i="1"/>
  <c r="AA1382" i="1"/>
  <c r="G1329" i="1" l="1"/>
  <c r="D1330" i="1"/>
  <c r="F1330" i="1" s="1"/>
  <c r="L1329" i="1"/>
  <c r="J1331" i="1"/>
  <c r="K1331" i="1" s="1"/>
  <c r="E1331" i="1" s="1"/>
  <c r="M1331" i="1"/>
  <c r="I1332" i="1"/>
  <c r="AB1383" i="1"/>
  <c r="AA1383" i="1"/>
  <c r="T1383" i="1"/>
  <c r="C1383" i="1"/>
  <c r="A1384" i="1"/>
  <c r="Q1384" i="1" s="1"/>
  <c r="R1384" i="1" s="1"/>
  <c r="S1384" i="1" s="1"/>
  <c r="Z1384" i="1" s="1"/>
  <c r="H1383" i="1"/>
  <c r="U1330" i="1"/>
  <c r="W1330" i="1" s="1"/>
  <c r="L1330" i="1" l="1"/>
  <c r="G1330" i="1"/>
  <c r="D1331" i="1"/>
  <c r="F1331" i="1" s="1"/>
  <c r="U1331" i="1"/>
  <c r="W1331" i="1" s="1"/>
  <c r="AB1384" i="1"/>
  <c r="AA1384" i="1"/>
  <c r="T1384" i="1"/>
  <c r="C1384" i="1"/>
  <c r="A1385" i="1"/>
  <c r="Q1385" i="1" s="1"/>
  <c r="R1385" i="1" s="1"/>
  <c r="S1385" i="1" s="1"/>
  <c r="Z1385" i="1" s="1"/>
  <c r="H1384" i="1"/>
  <c r="J1332" i="1"/>
  <c r="K1332" i="1" s="1"/>
  <c r="E1332" i="1" s="1"/>
  <c r="M1332" i="1"/>
  <c r="I1333" i="1"/>
  <c r="G1331" i="1" l="1"/>
  <c r="L1331" i="1"/>
  <c r="D1332" i="1"/>
  <c r="F1332" i="1" s="1"/>
  <c r="AA1385" i="1"/>
  <c r="T1385" i="1"/>
  <c r="C1385" i="1"/>
  <c r="AB1385" i="1"/>
  <c r="U1332" i="1"/>
  <c r="W1332" i="1" s="1"/>
  <c r="J1333" i="1"/>
  <c r="K1333" i="1" s="1"/>
  <c r="E1333" i="1" s="1"/>
  <c r="M1333" i="1"/>
  <c r="I1334" i="1"/>
  <c r="A1386" i="1"/>
  <c r="Q1386" i="1" s="1"/>
  <c r="R1386" i="1" s="1"/>
  <c r="S1386" i="1" s="1"/>
  <c r="Z1386" i="1" s="1"/>
  <c r="H1385" i="1"/>
  <c r="G1332" i="1" l="1"/>
  <c r="L1332" i="1"/>
  <c r="D1333" i="1"/>
  <c r="F1333" i="1" s="1"/>
  <c r="AB1386" i="1"/>
  <c r="T1386" i="1"/>
  <c r="C1386" i="1"/>
  <c r="AA1386" i="1"/>
  <c r="J1334" i="1"/>
  <c r="K1334" i="1" s="1"/>
  <c r="E1334" i="1" s="1"/>
  <c r="M1334" i="1"/>
  <c r="I1335" i="1"/>
  <c r="H1386" i="1"/>
  <c r="A1387" i="1"/>
  <c r="Q1387" i="1" s="1"/>
  <c r="R1387" i="1" s="1"/>
  <c r="S1387" i="1" s="1"/>
  <c r="Z1387" i="1" s="1"/>
  <c r="U1333" i="1"/>
  <c r="W1333" i="1" s="1"/>
  <c r="L1333" i="1" l="1"/>
  <c r="G1333" i="1"/>
  <c r="D1334" i="1"/>
  <c r="F1334" i="1" s="1"/>
  <c r="AA1387" i="1"/>
  <c r="T1387" i="1"/>
  <c r="C1387" i="1"/>
  <c r="AB1387" i="1"/>
  <c r="J1335" i="1"/>
  <c r="K1335" i="1" s="1"/>
  <c r="E1335" i="1" s="1"/>
  <c r="M1335" i="1"/>
  <c r="I1336" i="1"/>
  <c r="A1388" i="1"/>
  <c r="Q1388" i="1" s="1"/>
  <c r="R1388" i="1" s="1"/>
  <c r="S1388" i="1" s="1"/>
  <c r="Z1388" i="1" s="1"/>
  <c r="H1387" i="1"/>
  <c r="U1334" i="1"/>
  <c r="W1334" i="1" s="1"/>
  <c r="G1334" i="1" l="1"/>
  <c r="L1334" i="1"/>
  <c r="D1335" i="1"/>
  <c r="F1335" i="1" s="1"/>
  <c r="AB1388" i="1"/>
  <c r="AA1388" i="1"/>
  <c r="T1388" i="1"/>
  <c r="C1388" i="1"/>
  <c r="J1336" i="1"/>
  <c r="K1336" i="1" s="1"/>
  <c r="E1336" i="1" s="1"/>
  <c r="M1336" i="1"/>
  <c r="I1337" i="1"/>
  <c r="U1335" i="1"/>
  <c r="W1335" i="1" s="1"/>
  <c r="H1388" i="1"/>
  <c r="A1389" i="1"/>
  <c r="Q1389" i="1" s="1"/>
  <c r="R1389" i="1" s="1"/>
  <c r="S1389" i="1" s="1"/>
  <c r="Z1389" i="1" s="1"/>
  <c r="L1335" i="1" l="1"/>
  <c r="G1335" i="1"/>
  <c r="D1336" i="1"/>
  <c r="F1336" i="1" s="1"/>
  <c r="AA1389" i="1"/>
  <c r="T1389" i="1"/>
  <c r="C1389" i="1"/>
  <c r="AB1389" i="1"/>
  <c r="J1337" i="1"/>
  <c r="K1337" i="1" s="1"/>
  <c r="E1337" i="1" s="1"/>
  <c r="M1337" i="1"/>
  <c r="I1338" i="1"/>
  <c r="A1390" i="1"/>
  <c r="Q1390" i="1" s="1"/>
  <c r="R1390" i="1" s="1"/>
  <c r="S1390" i="1" s="1"/>
  <c r="Z1390" i="1" s="1"/>
  <c r="H1389" i="1"/>
  <c r="U1336" i="1"/>
  <c r="W1336" i="1" s="1"/>
  <c r="L1336" i="1" l="1"/>
  <c r="G1336" i="1"/>
  <c r="D1337" i="1"/>
  <c r="F1337" i="1" s="1"/>
  <c r="AB1390" i="1"/>
  <c r="T1390" i="1"/>
  <c r="C1390" i="1"/>
  <c r="AA1390" i="1"/>
  <c r="A1391" i="1"/>
  <c r="Q1391" i="1" s="1"/>
  <c r="R1391" i="1" s="1"/>
  <c r="S1391" i="1" s="1"/>
  <c r="Z1391" i="1" s="1"/>
  <c r="H1390" i="1"/>
  <c r="J1338" i="1"/>
  <c r="K1338" i="1" s="1"/>
  <c r="E1338" i="1" s="1"/>
  <c r="M1338" i="1"/>
  <c r="I1339" i="1"/>
  <c r="U1337" i="1"/>
  <c r="W1337" i="1" s="1"/>
  <c r="G1337" i="1" l="1"/>
  <c r="L1337" i="1"/>
  <c r="D1338" i="1"/>
  <c r="F1338" i="1" s="1"/>
  <c r="AA1391" i="1"/>
  <c r="T1391" i="1"/>
  <c r="C1391" i="1"/>
  <c r="AB1391" i="1"/>
  <c r="J1339" i="1"/>
  <c r="K1339" i="1" s="1"/>
  <c r="E1339" i="1" s="1"/>
  <c r="M1339" i="1"/>
  <c r="I1340" i="1"/>
  <c r="A1392" i="1"/>
  <c r="Q1392" i="1" s="1"/>
  <c r="R1392" i="1" s="1"/>
  <c r="S1392" i="1" s="1"/>
  <c r="Z1392" i="1" s="1"/>
  <c r="H1391" i="1"/>
  <c r="U1338" i="1"/>
  <c r="W1338" i="1" s="1"/>
  <c r="G1338" i="1" l="1"/>
  <c r="L1338" i="1"/>
  <c r="D1339" i="1"/>
  <c r="F1339" i="1" s="1"/>
  <c r="U1339" i="1"/>
  <c r="W1339" i="1" s="1"/>
  <c r="AB1392" i="1"/>
  <c r="T1392" i="1"/>
  <c r="C1392" i="1"/>
  <c r="AA1392" i="1"/>
  <c r="J1340" i="1"/>
  <c r="K1340" i="1" s="1"/>
  <c r="E1340" i="1" s="1"/>
  <c r="M1340" i="1"/>
  <c r="I1341" i="1"/>
  <c r="A1393" i="1"/>
  <c r="Q1393" i="1" s="1"/>
  <c r="R1393" i="1" s="1"/>
  <c r="S1393" i="1" s="1"/>
  <c r="Z1393" i="1" s="1"/>
  <c r="H1392" i="1"/>
  <c r="G1339" i="1" l="1"/>
  <c r="D1340" i="1"/>
  <c r="F1340" i="1" s="1"/>
  <c r="L1339" i="1"/>
  <c r="U1340" i="1"/>
  <c r="W1340" i="1" s="1"/>
  <c r="AA1393" i="1"/>
  <c r="T1393" i="1"/>
  <c r="C1393" i="1"/>
  <c r="AB1393" i="1"/>
  <c r="A1394" i="1"/>
  <c r="Q1394" i="1" s="1"/>
  <c r="R1394" i="1" s="1"/>
  <c r="S1394" i="1" s="1"/>
  <c r="Z1394" i="1" s="1"/>
  <c r="H1393" i="1"/>
  <c r="J1341" i="1"/>
  <c r="K1341" i="1" s="1"/>
  <c r="E1341" i="1" s="1"/>
  <c r="M1341" i="1"/>
  <c r="I1342" i="1"/>
  <c r="G1340" i="1" l="1"/>
  <c r="L1340" i="1"/>
  <c r="D1341" i="1"/>
  <c r="F1341" i="1" s="1"/>
  <c r="U1341" i="1"/>
  <c r="W1341" i="1" s="1"/>
  <c r="H1394" i="1"/>
  <c r="A1395" i="1"/>
  <c r="Q1395" i="1" s="1"/>
  <c r="R1395" i="1" s="1"/>
  <c r="S1395" i="1" s="1"/>
  <c r="Z1395" i="1" s="1"/>
  <c r="J1342" i="1"/>
  <c r="K1342" i="1" s="1"/>
  <c r="E1342" i="1" s="1"/>
  <c r="M1342" i="1"/>
  <c r="I1343" i="1"/>
  <c r="AB1394" i="1"/>
  <c r="T1394" i="1"/>
  <c r="C1394" i="1"/>
  <c r="AA1394" i="1"/>
  <c r="L1341" i="1" l="1"/>
  <c r="G1341" i="1"/>
  <c r="D1342" i="1"/>
  <c r="F1342" i="1" s="1"/>
  <c r="A1396" i="1"/>
  <c r="Q1396" i="1" s="1"/>
  <c r="R1396" i="1" s="1"/>
  <c r="S1396" i="1" s="1"/>
  <c r="Z1396" i="1" s="1"/>
  <c r="H1395" i="1"/>
  <c r="J1343" i="1"/>
  <c r="K1343" i="1" s="1"/>
  <c r="E1343" i="1" s="1"/>
  <c r="M1343" i="1"/>
  <c r="I1344" i="1"/>
  <c r="U1342" i="1"/>
  <c r="W1342" i="1" s="1"/>
  <c r="AA1395" i="1"/>
  <c r="T1395" i="1"/>
  <c r="C1395" i="1"/>
  <c r="AB1395" i="1"/>
  <c r="G1342" i="1" l="1"/>
  <c r="L1342" i="1"/>
  <c r="D1343" i="1"/>
  <c r="F1343" i="1" s="1"/>
  <c r="J1344" i="1"/>
  <c r="K1344" i="1" s="1"/>
  <c r="E1344" i="1" s="1"/>
  <c r="M1344" i="1"/>
  <c r="I1345" i="1"/>
  <c r="AB1396" i="1"/>
  <c r="AA1396" i="1"/>
  <c r="T1396" i="1"/>
  <c r="C1396" i="1"/>
  <c r="U1343" i="1"/>
  <c r="W1343" i="1" s="1"/>
  <c r="H1396" i="1"/>
  <c r="A1397" i="1"/>
  <c r="Q1397" i="1" s="1"/>
  <c r="R1397" i="1" s="1"/>
  <c r="S1397" i="1" s="1"/>
  <c r="Z1397" i="1" s="1"/>
  <c r="L1343" i="1" l="1"/>
  <c r="G1343" i="1"/>
  <c r="D1344" i="1"/>
  <c r="F1344" i="1" s="1"/>
  <c r="U1344" i="1"/>
  <c r="W1344" i="1" s="1"/>
  <c r="AA1397" i="1"/>
  <c r="T1397" i="1"/>
  <c r="C1397" i="1"/>
  <c r="AB1397" i="1"/>
  <c r="J1345" i="1"/>
  <c r="K1345" i="1" s="1"/>
  <c r="E1345" i="1" s="1"/>
  <c r="M1345" i="1"/>
  <c r="I1346" i="1"/>
  <c r="H1397" i="1"/>
  <c r="A1398" i="1"/>
  <c r="Q1398" i="1" s="1"/>
  <c r="R1398" i="1" s="1"/>
  <c r="S1398" i="1" s="1"/>
  <c r="Z1398" i="1" s="1"/>
  <c r="L1344" i="1" l="1"/>
  <c r="G1344" i="1"/>
  <c r="D1345" i="1"/>
  <c r="F1345" i="1" s="1"/>
  <c r="U1345" i="1"/>
  <c r="W1345" i="1" s="1"/>
  <c r="T1398" i="1"/>
  <c r="C1398" i="1"/>
  <c r="AB1398" i="1"/>
  <c r="AA1398" i="1"/>
  <c r="A1399" i="1"/>
  <c r="Q1399" i="1" s="1"/>
  <c r="R1399" i="1" s="1"/>
  <c r="S1399" i="1" s="1"/>
  <c r="Z1399" i="1" s="1"/>
  <c r="H1398" i="1"/>
  <c r="J1346" i="1"/>
  <c r="K1346" i="1" s="1"/>
  <c r="E1346" i="1" s="1"/>
  <c r="M1346" i="1"/>
  <c r="I1347" i="1"/>
  <c r="L1345" i="1" l="1"/>
  <c r="G1345" i="1"/>
  <c r="D1346" i="1"/>
  <c r="F1346" i="1" s="1"/>
  <c r="U1346" i="1"/>
  <c r="W1346" i="1" s="1"/>
  <c r="AB1399" i="1"/>
  <c r="AA1399" i="1"/>
  <c r="T1399" i="1"/>
  <c r="C1399" i="1"/>
  <c r="J1347" i="1"/>
  <c r="K1347" i="1" s="1"/>
  <c r="E1347" i="1" s="1"/>
  <c r="M1347" i="1"/>
  <c r="I1348" i="1"/>
  <c r="A1400" i="1"/>
  <c r="Q1400" i="1" s="1"/>
  <c r="R1400" i="1" s="1"/>
  <c r="S1400" i="1" s="1"/>
  <c r="Z1400" i="1" s="1"/>
  <c r="H1399" i="1"/>
  <c r="L1346" i="1" l="1"/>
  <c r="G1346" i="1"/>
  <c r="D1347" i="1"/>
  <c r="F1347" i="1" s="1"/>
  <c r="J1348" i="1"/>
  <c r="K1348" i="1" s="1"/>
  <c r="E1348" i="1" s="1"/>
  <c r="M1348" i="1"/>
  <c r="I1349" i="1"/>
  <c r="A1401" i="1"/>
  <c r="Q1401" i="1" s="1"/>
  <c r="R1401" i="1" s="1"/>
  <c r="S1401" i="1" s="1"/>
  <c r="Z1401" i="1" s="1"/>
  <c r="H1400" i="1"/>
  <c r="U1347" i="1"/>
  <c r="W1347" i="1" s="1"/>
  <c r="AA1400" i="1"/>
  <c r="T1400" i="1"/>
  <c r="C1400" i="1"/>
  <c r="AB1400" i="1"/>
  <c r="L1347" i="1" l="1"/>
  <c r="G1347" i="1"/>
  <c r="D1348" i="1"/>
  <c r="F1348" i="1" s="1"/>
  <c r="AB1401" i="1"/>
  <c r="AA1401" i="1"/>
  <c r="T1401" i="1"/>
  <c r="C1401" i="1"/>
  <c r="H1401" i="1"/>
  <c r="A1402" i="1"/>
  <c r="Q1402" i="1" s="1"/>
  <c r="R1402" i="1" s="1"/>
  <c r="S1402" i="1" s="1"/>
  <c r="Z1402" i="1" s="1"/>
  <c r="J1349" i="1"/>
  <c r="K1349" i="1" s="1"/>
  <c r="E1349" i="1" s="1"/>
  <c r="M1349" i="1"/>
  <c r="I1350" i="1"/>
  <c r="U1348" i="1"/>
  <c r="W1348" i="1" s="1"/>
  <c r="G1348" i="1" l="1"/>
  <c r="L1348" i="1"/>
  <c r="D1349" i="1"/>
  <c r="F1349" i="1" s="1"/>
  <c r="U1349" i="1"/>
  <c r="W1349" i="1" s="1"/>
  <c r="J1350" i="1"/>
  <c r="K1350" i="1" s="1"/>
  <c r="E1350" i="1" s="1"/>
  <c r="M1350" i="1"/>
  <c r="I1351" i="1"/>
  <c r="AA1402" i="1"/>
  <c r="T1402" i="1"/>
  <c r="C1402" i="1"/>
  <c r="AB1402" i="1"/>
  <c r="H1402" i="1"/>
  <c r="A1403" i="1"/>
  <c r="Q1403" i="1" s="1"/>
  <c r="R1403" i="1" s="1"/>
  <c r="S1403" i="1" s="1"/>
  <c r="Z1403" i="1" s="1"/>
  <c r="L1349" i="1" l="1"/>
  <c r="G1349" i="1"/>
  <c r="D1350" i="1"/>
  <c r="F1350" i="1" s="1"/>
  <c r="H1403" i="1"/>
  <c r="A1404" i="1"/>
  <c r="Q1404" i="1" s="1"/>
  <c r="R1404" i="1" s="1"/>
  <c r="S1404" i="1" s="1"/>
  <c r="Z1404" i="1" s="1"/>
  <c r="J1351" i="1"/>
  <c r="K1351" i="1" s="1"/>
  <c r="E1351" i="1" s="1"/>
  <c r="M1351" i="1"/>
  <c r="I1352" i="1"/>
  <c r="T1403" i="1"/>
  <c r="C1403" i="1"/>
  <c r="AB1403" i="1"/>
  <c r="AA1403" i="1"/>
  <c r="U1350" i="1"/>
  <c r="W1350" i="1" s="1"/>
  <c r="G1350" i="1" l="1"/>
  <c r="L1350" i="1"/>
  <c r="D1351" i="1"/>
  <c r="F1351" i="1" s="1"/>
  <c r="J1352" i="1"/>
  <c r="K1352" i="1" s="1"/>
  <c r="E1352" i="1" s="1"/>
  <c r="I1353" i="1"/>
  <c r="AB1404" i="1"/>
  <c r="AA1404" i="1"/>
  <c r="T1404" i="1"/>
  <c r="C1404" i="1"/>
  <c r="H1404" i="1"/>
  <c r="A1405" i="1"/>
  <c r="Q1405" i="1" s="1"/>
  <c r="R1405" i="1" s="1"/>
  <c r="S1405" i="1" s="1"/>
  <c r="Z1405" i="1" s="1"/>
  <c r="U1351" i="1"/>
  <c r="W1351" i="1" s="1"/>
  <c r="L1351" i="1" l="1"/>
  <c r="M1352" i="1" s="1"/>
  <c r="G1351" i="1"/>
  <c r="D1352" i="1"/>
  <c r="F1352" i="1" s="1"/>
  <c r="AA1405" i="1"/>
  <c r="T1405" i="1"/>
  <c r="C1405" i="1"/>
  <c r="AB1405" i="1"/>
  <c r="J1353" i="1"/>
  <c r="K1353" i="1" s="1"/>
  <c r="E1353" i="1" s="1"/>
  <c r="I1354" i="1"/>
  <c r="U1352" i="1"/>
  <c r="W1352" i="1" s="1"/>
  <c r="A1406" i="1"/>
  <c r="Q1406" i="1" s="1"/>
  <c r="R1406" i="1" s="1"/>
  <c r="S1406" i="1" s="1"/>
  <c r="Z1406" i="1" s="1"/>
  <c r="H1405" i="1"/>
  <c r="L1352" i="1" l="1"/>
  <c r="G1352" i="1"/>
  <c r="D1353" i="1"/>
  <c r="F1353" i="1" s="1"/>
  <c r="U1353" i="1"/>
  <c r="W1353" i="1" s="1"/>
  <c r="AB1406" i="1"/>
  <c r="T1406" i="1"/>
  <c r="C1406" i="1"/>
  <c r="AA1406" i="1"/>
  <c r="A1407" i="1"/>
  <c r="Q1407" i="1" s="1"/>
  <c r="R1407" i="1" s="1"/>
  <c r="S1407" i="1" s="1"/>
  <c r="Z1407" i="1" s="1"/>
  <c r="H1406" i="1"/>
  <c r="J1354" i="1"/>
  <c r="K1354" i="1" s="1"/>
  <c r="E1354" i="1" s="1"/>
  <c r="I1355" i="1"/>
  <c r="M1353" i="1"/>
  <c r="L1353" i="1" l="1"/>
  <c r="G1353" i="1"/>
  <c r="D1354" i="1"/>
  <c r="F1354" i="1" s="1"/>
  <c r="M1354" i="1"/>
  <c r="J1355" i="1"/>
  <c r="K1355" i="1" s="1"/>
  <c r="E1355" i="1" s="1"/>
  <c r="I1356" i="1"/>
  <c r="AA1407" i="1"/>
  <c r="T1407" i="1"/>
  <c r="C1407" i="1"/>
  <c r="AB1407" i="1"/>
  <c r="U1354" i="1"/>
  <c r="W1354" i="1" s="1"/>
  <c r="A1408" i="1"/>
  <c r="Q1408" i="1" s="1"/>
  <c r="R1408" i="1" s="1"/>
  <c r="S1408" i="1" s="1"/>
  <c r="Z1408" i="1" s="1"/>
  <c r="H1407" i="1"/>
  <c r="L1354" i="1" l="1"/>
  <c r="G1354" i="1"/>
  <c r="D1355" i="1"/>
  <c r="F1355" i="1" s="1"/>
  <c r="M1355" i="1"/>
  <c r="M1356" i="1" s="1"/>
  <c r="AB1408" i="1"/>
  <c r="T1408" i="1"/>
  <c r="C1408" i="1"/>
  <c r="AA1408" i="1"/>
  <c r="J1356" i="1"/>
  <c r="K1356" i="1" s="1"/>
  <c r="E1356" i="1" s="1"/>
  <c r="I1357" i="1"/>
  <c r="U1355" i="1"/>
  <c r="W1355" i="1" s="1"/>
  <c r="A1409" i="1"/>
  <c r="Q1409" i="1" s="1"/>
  <c r="R1409" i="1" s="1"/>
  <c r="S1409" i="1" s="1"/>
  <c r="Z1409" i="1" s="1"/>
  <c r="H1408" i="1"/>
  <c r="L1355" i="1" l="1"/>
  <c r="G1355" i="1"/>
  <c r="D1356" i="1"/>
  <c r="F1356" i="1" s="1"/>
  <c r="AA1409" i="1"/>
  <c r="T1409" i="1"/>
  <c r="C1409" i="1"/>
  <c r="AB1409" i="1"/>
  <c r="A1410" i="1"/>
  <c r="Q1410" i="1" s="1"/>
  <c r="R1410" i="1" s="1"/>
  <c r="S1410" i="1" s="1"/>
  <c r="Z1410" i="1" s="1"/>
  <c r="H1409" i="1"/>
  <c r="J1357" i="1"/>
  <c r="K1357" i="1" s="1"/>
  <c r="E1357" i="1" s="1"/>
  <c r="M1357" i="1"/>
  <c r="I1358" i="1"/>
  <c r="U1356" i="1"/>
  <c r="W1356" i="1" s="1"/>
  <c r="L1356" i="1" l="1"/>
  <c r="G1356" i="1"/>
  <c r="D1357" i="1"/>
  <c r="F1357" i="1" s="1"/>
  <c r="M1358" i="1"/>
  <c r="J1358" i="1"/>
  <c r="K1358" i="1" s="1"/>
  <c r="E1358" i="1" s="1"/>
  <c r="I1359" i="1"/>
  <c r="AB1410" i="1"/>
  <c r="T1410" i="1"/>
  <c r="C1410" i="1"/>
  <c r="AA1410" i="1"/>
  <c r="U1357" i="1"/>
  <c r="W1357" i="1" s="1"/>
  <c r="H1410" i="1"/>
  <c r="A1411" i="1"/>
  <c r="Q1411" i="1" s="1"/>
  <c r="R1411" i="1" s="1"/>
  <c r="S1411" i="1" s="1"/>
  <c r="Z1411" i="1" s="1"/>
  <c r="L1357" i="1" l="1"/>
  <c r="G1357" i="1"/>
  <c r="D1358" i="1"/>
  <c r="F1358" i="1" s="1"/>
  <c r="AA1411" i="1"/>
  <c r="T1411" i="1"/>
  <c r="C1411" i="1"/>
  <c r="AB1411" i="1"/>
  <c r="U1358" i="1"/>
  <c r="W1358" i="1" s="1"/>
  <c r="A1412" i="1"/>
  <c r="Q1412" i="1" s="1"/>
  <c r="R1412" i="1" s="1"/>
  <c r="S1412" i="1" s="1"/>
  <c r="Z1412" i="1" s="1"/>
  <c r="H1411" i="1"/>
  <c r="J1359" i="1"/>
  <c r="K1359" i="1" s="1"/>
  <c r="E1359" i="1" s="1"/>
  <c r="M1359" i="1"/>
  <c r="I1360" i="1"/>
  <c r="L1358" i="1" l="1"/>
  <c r="G1358" i="1"/>
  <c r="D1359" i="1"/>
  <c r="F1359" i="1" s="1"/>
  <c r="J1360" i="1"/>
  <c r="K1360" i="1" s="1"/>
  <c r="E1360" i="1" s="1"/>
  <c r="M1360" i="1"/>
  <c r="I1361" i="1"/>
  <c r="AB1412" i="1"/>
  <c r="AA1412" i="1"/>
  <c r="T1412" i="1"/>
  <c r="C1412" i="1"/>
  <c r="U1359" i="1"/>
  <c r="W1359" i="1" s="1"/>
  <c r="H1412" i="1"/>
  <c r="A1413" i="1"/>
  <c r="Q1413" i="1" s="1"/>
  <c r="R1413" i="1" s="1"/>
  <c r="S1413" i="1" s="1"/>
  <c r="Z1413" i="1" s="1"/>
  <c r="L1359" i="1" l="1"/>
  <c r="G1359" i="1"/>
  <c r="D1360" i="1"/>
  <c r="F1360" i="1" s="1"/>
  <c r="AA1413" i="1"/>
  <c r="T1413" i="1"/>
  <c r="C1413" i="1"/>
  <c r="AB1413" i="1"/>
  <c r="J1361" i="1"/>
  <c r="K1361" i="1" s="1"/>
  <c r="E1361" i="1" s="1"/>
  <c r="M1361" i="1"/>
  <c r="I1362" i="1"/>
  <c r="A1414" i="1"/>
  <c r="Q1414" i="1" s="1"/>
  <c r="R1414" i="1" s="1"/>
  <c r="S1414" i="1" s="1"/>
  <c r="Z1414" i="1" s="1"/>
  <c r="H1413" i="1"/>
  <c r="U1360" i="1"/>
  <c r="W1360" i="1" s="1"/>
  <c r="L1360" i="1" l="1"/>
  <c r="G1360" i="1"/>
  <c r="D1361" i="1"/>
  <c r="F1361" i="1" s="1"/>
  <c r="J1362" i="1"/>
  <c r="K1362" i="1" s="1"/>
  <c r="E1362" i="1" s="1"/>
  <c r="M1362" i="1"/>
  <c r="I1363" i="1"/>
  <c r="AB1414" i="1"/>
  <c r="T1414" i="1"/>
  <c r="C1414" i="1"/>
  <c r="AA1414" i="1"/>
  <c r="A1415" i="1"/>
  <c r="Q1415" i="1" s="1"/>
  <c r="R1415" i="1" s="1"/>
  <c r="S1415" i="1" s="1"/>
  <c r="Z1415" i="1" s="1"/>
  <c r="H1414" i="1"/>
  <c r="U1361" i="1"/>
  <c r="W1361" i="1" s="1"/>
  <c r="G1361" i="1" l="1"/>
  <c r="L1361" i="1"/>
  <c r="D1362" i="1"/>
  <c r="F1362" i="1" s="1"/>
  <c r="AA1415" i="1"/>
  <c r="T1415" i="1"/>
  <c r="C1415" i="1"/>
  <c r="AB1415" i="1"/>
  <c r="M1363" i="1"/>
  <c r="J1363" i="1"/>
  <c r="K1363" i="1" s="1"/>
  <c r="E1363" i="1" s="1"/>
  <c r="I1364" i="1"/>
  <c r="A1416" i="1"/>
  <c r="Q1416" i="1" s="1"/>
  <c r="R1416" i="1" s="1"/>
  <c r="S1416" i="1" s="1"/>
  <c r="Z1416" i="1" s="1"/>
  <c r="H1415" i="1"/>
  <c r="U1362" i="1"/>
  <c r="W1362" i="1" s="1"/>
  <c r="G1362" i="1" l="1"/>
  <c r="L1362" i="1"/>
  <c r="D1363" i="1"/>
  <c r="F1363" i="1" s="1"/>
  <c r="A1417" i="1"/>
  <c r="Q1417" i="1" s="1"/>
  <c r="R1417" i="1" s="1"/>
  <c r="S1417" i="1" s="1"/>
  <c r="Z1417" i="1" s="1"/>
  <c r="H1416" i="1"/>
  <c r="J1364" i="1"/>
  <c r="K1364" i="1" s="1"/>
  <c r="E1364" i="1" s="1"/>
  <c r="M1364" i="1"/>
  <c r="I1365" i="1"/>
  <c r="U1363" i="1"/>
  <c r="W1363" i="1" s="1"/>
  <c r="AB1416" i="1"/>
  <c r="T1416" i="1"/>
  <c r="C1416" i="1"/>
  <c r="AA1416" i="1"/>
  <c r="L1363" i="1" l="1"/>
  <c r="G1363" i="1"/>
  <c r="D1364" i="1"/>
  <c r="F1364" i="1" s="1"/>
  <c r="U1364" i="1"/>
  <c r="W1364" i="1" s="1"/>
  <c r="AA1417" i="1"/>
  <c r="T1417" i="1"/>
  <c r="C1417" i="1"/>
  <c r="AB1417" i="1"/>
  <c r="J1365" i="1"/>
  <c r="K1365" i="1" s="1"/>
  <c r="E1365" i="1" s="1"/>
  <c r="M1365" i="1"/>
  <c r="I1366" i="1"/>
  <c r="A1418" i="1"/>
  <c r="Q1418" i="1" s="1"/>
  <c r="R1418" i="1" s="1"/>
  <c r="S1418" i="1" s="1"/>
  <c r="Z1418" i="1" s="1"/>
  <c r="H1417" i="1"/>
  <c r="L1364" i="1" l="1"/>
  <c r="G1364" i="1"/>
  <c r="D1365" i="1"/>
  <c r="F1365" i="1" s="1"/>
  <c r="J1366" i="1"/>
  <c r="K1366" i="1" s="1"/>
  <c r="E1366" i="1" s="1"/>
  <c r="M1366" i="1"/>
  <c r="I1367" i="1"/>
  <c r="AB1418" i="1"/>
  <c r="T1418" i="1"/>
  <c r="C1418" i="1"/>
  <c r="AA1418" i="1"/>
  <c r="H1418" i="1"/>
  <c r="A1419" i="1"/>
  <c r="Q1419" i="1" s="1"/>
  <c r="R1419" i="1" s="1"/>
  <c r="S1419" i="1" s="1"/>
  <c r="Z1419" i="1" s="1"/>
  <c r="U1365" i="1"/>
  <c r="W1365" i="1" s="1"/>
  <c r="G1365" i="1" l="1"/>
  <c r="L1365" i="1"/>
  <c r="D1366" i="1"/>
  <c r="F1366" i="1" s="1"/>
  <c r="U1366" i="1"/>
  <c r="W1366" i="1" s="1"/>
  <c r="A1420" i="1"/>
  <c r="Q1420" i="1" s="1"/>
  <c r="R1420" i="1" s="1"/>
  <c r="S1420" i="1" s="1"/>
  <c r="Z1420" i="1" s="1"/>
  <c r="H1419" i="1"/>
  <c r="AA1419" i="1"/>
  <c r="T1419" i="1"/>
  <c r="C1419" i="1"/>
  <c r="AB1419" i="1"/>
  <c r="J1367" i="1"/>
  <c r="K1367" i="1" s="1"/>
  <c r="E1367" i="1" s="1"/>
  <c r="M1367" i="1"/>
  <c r="I1368" i="1"/>
  <c r="G1366" i="1" l="1"/>
  <c r="L1366" i="1"/>
  <c r="D1367" i="1"/>
  <c r="F1367" i="1" s="1"/>
  <c r="J1368" i="1"/>
  <c r="K1368" i="1" s="1"/>
  <c r="E1368" i="1" s="1"/>
  <c r="M1368" i="1"/>
  <c r="I1369" i="1"/>
  <c r="H1420" i="1"/>
  <c r="A1421" i="1"/>
  <c r="Q1421" i="1" s="1"/>
  <c r="R1421" i="1" s="1"/>
  <c r="S1421" i="1" s="1"/>
  <c r="Z1421" i="1" s="1"/>
  <c r="U1367" i="1"/>
  <c r="W1367" i="1" s="1"/>
  <c r="AB1420" i="1"/>
  <c r="AA1420" i="1"/>
  <c r="T1420" i="1"/>
  <c r="C1420" i="1"/>
  <c r="G1367" i="1" l="1"/>
  <c r="L1367" i="1"/>
  <c r="D1368" i="1"/>
  <c r="F1368" i="1" s="1"/>
  <c r="J1369" i="1"/>
  <c r="K1369" i="1" s="1"/>
  <c r="E1369" i="1" s="1"/>
  <c r="M1369" i="1"/>
  <c r="I1370" i="1"/>
  <c r="AA1421" i="1"/>
  <c r="T1421" i="1"/>
  <c r="C1421" i="1"/>
  <c r="AB1421" i="1"/>
  <c r="U1368" i="1"/>
  <c r="W1368" i="1" s="1"/>
  <c r="A1422" i="1"/>
  <c r="Q1422" i="1" s="1"/>
  <c r="R1422" i="1" s="1"/>
  <c r="S1422" i="1" s="1"/>
  <c r="Z1422" i="1" s="1"/>
  <c r="H1421" i="1"/>
  <c r="L1368" i="1" l="1"/>
  <c r="G1368" i="1"/>
  <c r="D1369" i="1"/>
  <c r="F1369" i="1" s="1"/>
  <c r="AB1422" i="1"/>
  <c r="T1422" i="1"/>
  <c r="C1422" i="1"/>
  <c r="AA1422" i="1"/>
  <c r="A1423" i="1"/>
  <c r="Q1423" i="1" s="1"/>
  <c r="R1423" i="1" s="1"/>
  <c r="S1423" i="1" s="1"/>
  <c r="Z1423" i="1" s="1"/>
  <c r="H1422" i="1"/>
  <c r="J1370" i="1"/>
  <c r="K1370" i="1" s="1"/>
  <c r="E1370" i="1" s="1"/>
  <c r="M1370" i="1"/>
  <c r="I1371" i="1"/>
  <c r="U1369" i="1"/>
  <c r="W1369" i="1" s="1"/>
  <c r="G1369" i="1" l="1"/>
  <c r="L1369" i="1"/>
  <c r="D1370" i="1"/>
  <c r="F1370" i="1" s="1"/>
  <c r="A1424" i="1"/>
  <c r="Q1424" i="1" s="1"/>
  <c r="R1424" i="1" s="1"/>
  <c r="S1424" i="1" s="1"/>
  <c r="Z1424" i="1" s="1"/>
  <c r="H1423" i="1"/>
  <c r="U1370" i="1"/>
  <c r="W1370" i="1" s="1"/>
  <c r="J1371" i="1"/>
  <c r="K1371" i="1" s="1"/>
  <c r="E1371" i="1" s="1"/>
  <c r="M1371" i="1"/>
  <c r="I1372" i="1"/>
  <c r="AA1423" i="1"/>
  <c r="T1423" i="1"/>
  <c r="C1423" i="1"/>
  <c r="AB1423" i="1"/>
  <c r="G1370" i="1" l="1"/>
  <c r="D1371" i="1"/>
  <c r="F1371" i="1" s="1"/>
  <c r="L1370" i="1"/>
  <c r="A1425" i="1"/>
  <c r="Q1425" i="1" s="1"/>
  <c r="R1425" i="1" s="1"/>
  <c r="S1425" i="1" s="1"/>
  <c r="Z1425" i="1" s="1"/>
  <c r="H1424" i="1"/>
  <c r="U1371" i="1"/>
  <c r="W1371" i="1" s="1"/>
  <c r="AB1424" i="1"/>
  <c r="T1424" i="1"/>
  <c r="C1424" i="1"/>
  <c r="AA1424" i="1"/>
  <c r="J1372" i="1"/>
  <c r="K1372" i="1" s="1"/>
  <c r="E1372" i="1" s="1"/>
  <c r="M1372" i="1"/>
  <c r="I1373" i="1"/>
  <c r="L1371" i="1" l="1"/>
  <c r="G1371" i="1"/>
  <c r="D1372" i="1"/>
  <c r="F1372" i="1" s="1"/>
  <c r="J1373" i="1"/>
  <c r="K1373" i="1" s="1"/>
  <c r="E1373" i="1" s="1"/>
  <c r="M1373" i="1"/>
  <c r="I1374" i="1"/>
  <c r="AA1425" i="1"/>
  <c r="T1425" i="1"/>
  <c r="C1425" i="1"/>
  <c r="AB1425" i="1"/>
  <c r="A1426" i="1"/>
  <c r="Q1426" i="1" s="1"/>
  <c r="R1426" i="1" s="1"/>
  <c r="S1426" i="1" s="1"/>
  <c r="Z1426" i="1" s="1"/>
  <c r="H1425" i="1"/>
  <c r="U1372" i="1"/>
  <c r="W1372" i="1" s="1"/>
  <c r="G1372" i="1" l="1"/>
  <c r="L1372" i="1"/>
  <c r="D1373" i="1"/>
  <c r="F1373" i="1" s="1"/>
  <c r="J1374" i="1"/>
  <c r="K1374" i="1" s="1"/>
  <c r="E1374" i="1" s="1"/>
  <c r="M1374" i="1"/>
  <c r="I1375" i="1"/>
  <c r="H1426" i="1"/>
  <c r="A1427" i="1"/>
  <c r="Q1427" i="1" s="1"/>
  <c r="R1427" i="1" s="1"/>
  <c r="S1427" i="1" s="1"/>
  <c r="Z1427" i="1" s="1"/>
  <c r="U1373" i="1"/>
  <c r="W1373" i="1" s="1"/>
  <c r="AB1426" i="1"/>
  <c r="T1426" i="1"/>
  <c r="C1426" i="1"/>
  <c r="AA1426" i="1"/>
  <c r="L1373" i="1" l="1"/>
  <c r="G1373" i="1"/>
  <c r="D1374" i="1"/>
  <c r="F1374" i="1" s="1"/>
  <c r="AA1427" i="1"/>
  <c r="T1427" i="1"/>
  <c r="C1427" i="1"/>
  <c r="AB1427" i="1"/>
  <c r="U1374" i="1"/>
  <c r="W1374" i="1" s="1"/>
  <c r="A1428" i="1"/>
  <c r="Q1428" i="1" s="1"/>
  <c r="R1428" i="1" s="1"/>
  <c r="S1428" i="1" s="1"/>
  <c r="Z1428" i="1" s="1"/>
  <c r="H1427" i="1"/>
  <c r="J1375" i="1"/>
  <c r="K1375" i="1" s="1"/>
  <c r="E1375" i="1" s="1"/>
  <c r="M1375" i="1"/>
  <c r="I1376" i="1"/>
  <c r="G1374" i="1" l="1"/>
  <c r="L1374" i="1"/>
  <c r="D1375" i="1"/>
  <c r="F1375" i="1" s="1"/>
  <c r="J1376" i="1"/>
  <c r="K1376" i="1" s="1"/>
  <c r="E1376" i="1" s="1"/>
  <c r="M1376" i="1"/>
  <c r="I1377" i="1"/>
  <c r="H1428" i="1"/>
  <c r="A1429" i="1"/>
  <c r="Q1429" i="1" s="1"/>
  <c r="R1429" i="1" s="1"/>
  <c r="S1429" i="1" s="1"/>
  <c r="Z1429" i="1" s="1"/>
  <c r="U1375" i="1"/>
  <c r="W1375" i="1" s="1"/>
  <c r="AB1428" i="1"/>
  <c r="AA1428" i="1"/>
  <c r="T1428" i="1"/>
  <c r="C1428" i="1"/>
  <c r="G1375" i="1" l="1"/>
  <c r="L1375" i="1"/>
  <c r="D1376" i="1"/>
  <c r="F1376" i="1" s="1"/>
  <c r="A1430" i="1"/>
  <c r="Q1430" i="1" s="1"/>
  <c r="R1430" i="1" s="1"/>
  <c r="S1430" i="1" s="1"/>
  <c r="Z1430" i="1" s="1"/>
  <c r="H1429" i="1"/>
  <c r="J1377" i="1"/>
  <c r="K1377" i="1" s="1"/>
  <c r="E1377" i="1" s="1"/>
  <c r="M1377" i="1"/>
  <c r="I1378" i="1"/>
  <c r="U1376" i="1"/>
  <c r="W1376" i="1" s="1"/>
  <c r="AA1429" i="1"/>
  <c r="T1429" i="1"/>
  <c r="C1429" i="1"/>
  <c r="AB1429" i="1"/>
  <c r="L1376" i="1" l="1"/>
  <c r="G1376" i="1"/>
  <c r="D1377" i="1"/>
  <c r="F1377" i="1" s="1"/>
  <c r="J1378" i="1"/>
  <c r="K1378" i="1" s="1"/>
  <c r="E1378" i="1" s="1"/>
  <c r="M1378" i="1"/>
  <c r="I1379" i="1"/>
  <c r="AB1430" i="1"/>
  <c r="T1430" i="1"/>
  <c r="C1430" i="1"/>
  <c r="AA1430" i="1"/>
  <c r="U1377" i="1"/>
  <c r="W1377" i="1" s="1"/>
  <c r="A1431" i="1"/>
  <c r="Q1431" i="1" s="1"/>
  <c r="R1431" i="1" s="1"/>
  <c r="S1431" i="1" s="1"/>
  <c r="Z1431" i="1" s="1"/>
  <c r="H1430" i="1"/>
  <c r="L1377" i="1" l="1"/>
  <c r="G1377" i="1"/>
  <c r="D1378" i="1"/>
  <c r="F1378" i="1" s="1"/>
  <c r="U1378" i="1"/>
  <c r="W1378" i="1" s="1"/>
  <c r="AA1431" i="1"/>
  <c r="T1431" i="1"/>
  <c r="C1431" i="1"/>
  <c r="AB1431" i="1"/>
  <c r="A1432" i="1"/>
  <c r="Q1432" i="1" s="1"/>
  <c r="R1432" i="1" s="1"/>
  <c r="S1432" i="1" s="1"/>
  <c r="Z1432" i="1" s="1"/>
  <c r="H1431" i="1"/>
  <c r="J1379" i="1"/>
  <c r="K1379" i="1" s="1"/>
  <c r="E1379" i="1" s="1"/>
  <c r="M1379" i="1"/>
  <c r="I1380" i="1"/>
  <c r="L1378" i="1" l="1"/>
  <c r="G1378" i="1"/>
  <c r="D1379" i="1"/>
  <c r="F1379" i="1" s="1"/>
  <c r="U1379" i="1"/>
  <c r="W1379" i="1" s="1"/>
  <c r="A1433" i="1"/>
  <c r="Q1433" i="1" s="1"/>
  <c r="R1433" i="1" s="1"/>
  <c r="S1433" i="1" s="1"/>
  <c r="Z1433" i="1" s="1"/>
  <c r="H1432" i="1"/>
  <c r="J1380" i="1"/>
  <c r="K1380" i="1" s="1"/>
  <c r="E1380" i="1" s="1"/>
  <c r="I1381" i="1"/>
  <c r="AB1432" i="1"/>
  <c r="T1432" i="1"/>
  <c r="C1432" i="1"/>
  <c r="AA1432" i="1"/>
  <c r="L1379" i="1" l="1"/>
  <c r="M1380" i="1" s="1"/>
  <c r="M1381" i="1" s="1"/>
  <c r="G1379" i="1"/>
  <c r="D1380" i="1"/>
  <c r="F1380" i="1" s="1"/>
  <c r="AA1433" i="1"/>
  <c r="T1433" i="1"/>
  <c r="C1433" i="1"/>
  <c r="AB1433" i="1"/>
  <c r="U1380" i="1"/>
  <c r="W1380" i="1" s="1"/>
  <c r="A1434" i="1"/>
  <c r="Q1434" i="1" s="1"/>
  <c r="R1434" i="1" s="1"/>
  <c r="S1434" i="1" s="1"/>
  <c r="Z1434" i="1" s="1"/>
  <c r="H1433" i="1"/>
  <c r="J1381" i="1"/>
  <c r="K1381" i="1" s="1"/>
  <c r="E1381" i="1" s="1"/>
  <c r="I1382" i="1"/>
  <c r="L1380" i="1" l="1"/>
  <c r="G1380" i="1"/>
  <c r="D1381" i="1"/>
  <c r="F1381" i="1" s="1"/>
  <c r="H1434" i="1"/>
  <c r="A1435" i="1"/>
  <c r="Q1435" i="1" s="1"/>
  <c r="R1435" i="1" s="1"/>
  <c r="S1435" i="1" s="1"/>
  <c r="Z1435" i="1" s="1"/>
  <c r="U1381" i="1"/>
  <c r="W1381" i="1" s="1"/>
  <c r="AB1434" i="1"/>
  <c r="T1434" i="1"/>
  <c r="C1434" i="1"/>
  <c r="AA1434" i="1"/>
  <c r="J1382" i="1"/>
  <c r="K1382" i="1" s="1"/>
  <c r="E1382" i="1" s="1"/>
  <c r="M1382" i="1"/>
  <c r="I1383" i="1"/>
  <c r="G1381" i="1" l="1"/>
  <c r="D1382" i="1"/>
  <c r="F1382" i="1" s="1"/>
  <c r="L1381" i="1"/>
  <c r="J1383" i="1"/>
  <c r="K1383" i="1" s="1"/>
  <c r="E1383" i="1" s="1"/>
  <c r="M1383" i="1"/>
  <c r="I1384" i="1"/>
  <c r="A1436" i="1"/>
  <c r="Q1436" i="1" s="1"/>
  <c r="R1436" i="1" s="1"/>
  <c r="S1436" i="1" s="1"/>
  <c r="Z1436" i="1" s="1"/>
  <c r="H1435" i="1"/>
  <c r="U1382" i="1"/>
  <c r="W1382" i="1" s="1"/>
  <c r="AA1435" i="1"/>
  <c r="T1435" i="1"/>
  <c r="C1435" i="1"/>
  <c r="AB1435" i="1"/>
  <c r="G1382" i="1" l="1"/>
  <c r="D1383" i="1"/>
  <c r="F1383" i="1" s="1"/>
  <c r="L1382" i="1"/>
  <c r="U1383" i="1"/>
  <c r="W1383" i="1" s="1"/>
  <c r="H1436" i="1"/>
  <c r="A1437" i="1"/>
  <c r="Q1437" i="1" s="1"/>
  <c r="R1437" i="1" s="1"/>
  <c r="S1437" i="1" s="1"/>
  <c r="Z1437" i="1" s="1"/>
  <c r="AB1436" i="1"/>
  <c r="AA1436" i="1"/>
  <c r="T1436" i="1"/>
  <c r="C1436" i="1"/>
  <c r="J1384" i="1"/>
  <c r="K1384" i="1" s="1"/>
  <c r="E1384" i="1" s="1"/>
  <c r="M1384" i="1"/>
  <c r="I1385" i="1"/>
  <c r="G1383" i="1" l="1"/>
  <c r="L1383" i="1"/>
  <c r="D1384" i="1"/>
  <c r="F1384" i="1" s="1"/>
  <c r="AA1437" i="1"/>
  <c r="T1437" i="1"/>
  <c r="C1437" i="1"/>
  <c r="AB1437" i="1"/>
  <c r="M1385" i="1"/>
  <c r="J1385" i="1"/>
  <c r="K1385" i="1" s="1"/>
  <c r="E1385" i="1" s="1"/>
  <c r="I1386" i="1"/>
  <c r="U1384" i="1"/>
  <c r="W1384" i="1" s="1"/>
  <c r="H1437" i="1"/>
  <c r="A1438" i="1"/>
  <c r="Q1438" i="1" s="1"/>
  <c r="R1438" i="1" s="1"/>
  <c r="S1438" i="1" s="1"/>
  <c r="Z1438" i="1" s="1"/>
  <c r="G1384" i="1" l="1"/>
  <c r="D1385" i="1"/>
  <c r="F1385" i="1" s="1"/>
  <c r="L1384" i="1"/>
  <c r="T1438" i="1"/>
  <c r="C1438" i="1"/>
  <c r="AB1438" i="1"/>
  <c r="AA1438" i="1"/>
  <c r="J1386" i="1"/>
  <c r="K1386" i="1" s="1"/>
  <c r="E1386" i="1" s="1"/>
  <c r="M1386" i="1"/>
  <c r="I1387" i="1"/>
  <c r="A1439" i="1"/>
  <c r="Q1439" i="1" s="1"/>
  <c r="R1439" i="1" s="1"/>
  <c r="S1439" i="1" s="1"/>
  <c r="Z1439" i="1" s="1"/>
  <c r="H1438" i="1"/>
  <c r="U1385" i="1"/>
  <c r="W1385" i="1" s="1"/>
  <c r="G1385" i="1" l="1"/>
  <c r="D1386" i="1"/>
  <c r="F1386" i="1" s="1"/>
  <c r="L1385" i="1"/>
  <c r="A1440" i="1"/>
  <c r="Q1440" i="1" s="1"/>
  <c r="R1440" i="1" s="1"/>
  <c r="S1440" i="1" s="1"/>
  <c r="Z1440" i="1" s="1"/>
  <c r="H1439" i="1"/>
  <c r="M1387" i="1"/>
  <c r="J1387" i="1"/>
  <c r="K1387" i="1" s="1"/>
  <c r="E1387" i="1" s="1"/>
  <c r="I1388" i="1"/>
  <c r="AB1439" i="1"/>
  <c r="AA1439" i="1"/>
  <c r="T1439" i="1"/>
  <c r="C1439" i="1"/>
  <c r="U1386" i="1"/>
  <c r="W1386" i="1" s="1"/>
  <c r="G1386" i="1" l="1"/>
  <c r="D1387" i="1"/>
  <c r="F1387" i="1" s="1"/>
  <c r="L1386" i="1"/>
  <c r="J1388" i="1"/>
  <c r="K1388" i="1" s="1"/>
  <c r="E1388" i="1" s="1"/>
  <c r="M1388" i="1"/>
  <c r="I1389" i="1"/>
  <c r="A1441" i="1"/>
  <c r="Q1441" i="1" s="1"/>
  <c r="R1441" i="1" s="1"/>
  <c r="S1441" i="1" s="1"/>
  <c r="Z1441" i="1" s="1"/>
  <c r="H1440" i="1"/>
  <c r="U1387" i="1"/>
  <c r="W1387" i="1" s="1"/>
  <c r="AA1440" i="1"/>
  <c r="T1440" i="1"/>
  <c r="C1440" i="1"/>
  <c r="AB1440" i="1"/>
  <c r="G1387" i="1" l="1"/>
  <c r="D1388" i="1"/>
  <c r="F1388" i="1" s="1"/>
  <c r="L1387" i="1"/>
  <c r="U1388" i="1"/>
  <c r="W1388" i="1" s="1"/>
  <c r="AB1441" i="1"/>
  <c r="AA1441" i="1"/>
  <c r="T1441" i="1"/>
  <c r="C1441" i="1"/>
  <c r="M1389" i="1"/>
  <c r="J1389" i="1"/>
  <c r="K1389" i="1" s="1"/>
  <c r="E1389" i="1" s="1"/>
  <c r="I1390" i="1"/>
  <c r="H1441" i="1"/>
  <c r="A1442" i="1"/>
  <c r="Q1442" i="1" s="1"/>
  <c r="R1442" i="1" s="1"/>
  <c r="S1442" i="1" s="1"/>
  <c r="Z1442" i="1" s="1"/>
  <c r="L1388" i="1" l="1"/>
  <c r="G1388" i="1"/>
  <c r="D1389" i="1"/>
  <c r="F1389" i="1" s="1"/>
  <c r="J1390" i="1"/>
  <c r="K1390" i="1" s="1"/>
  <c r="E1390" i="1" s="1"/>
  <c r="M1390" i="1"/>
  <c r="I1391" i="1"/>
  <c r="AA1442" i="1"/>
  <c r="T1442" i="1"/>
  <c r="C1442" i="1"/>
  <c r="AB1442" i="1"/>
  <c r="U1389" i="1"/>
  <c r="W1389" i="1" s="1"/>
  <c r="H1442" i="1"/>
  <c r="A1443" i="1"/>
  <c r="Q1443" i="1" s="1"/>
  <c r="R1443" i="1" s="1"/>
  <c r="S1443" i="1" s="1"/>
  <c r="Z1443" i="1" s="1"/>
  <c r="G1389" i="1" l="1"/>
  <c r="D1390" i="1"/>
  <c r="F1390" i="1" s="1"/>
  <c r="L1389" i="1"/>
  <c r="H1443" i="1"/>
  <c r="A1444" i="1"/>
  <c r="Q1444" i="1" s="1"/>
  <c r="R1444" i="1" s="1"/>
  <c r="S1444" i="1" s="1"/>
  <c r="Z1444" i="1" s="1"/>
  <c r="M1391" i="1"/>
  <c r="J1391" i="1"/>
  <c r="K1391" i="1" s="1"/>
  <c r="E1391" i="1" s="1"/>
  <c r="I1392" i="1"/>
  <c r="U1390" i="1"/>
  <c r="W1390" i="1" s="1"/>
  <c r="T1443" i="1"/>
  <c r="C1443" i="1"/>
  <c r="AB1443" i="1"/>
  <c r="AA1443" i="1"/>
  <c r="G1390" i="1" l="1"/>
  <c r="D1391" i="1"/>
  <c r="F1391" i="1" s="1"/>
  <c r="L1390" i="1"/>
  <c r="AB1444" i="1"/>
  <c r="AA1444" i="1"/>
  <c r="T1444" i="1"/>
  <c r="C1444" i="1"/>
  <c r="J1392" i="1"/>
  <c r="K1392" i="1" s="1"/>
  <c r="E1392" i="1" s="1"/>
  <c r="M1392" i="1"/>
  <c r="I1393" i="1"/>
  <c r="H1444" i="1"/>
  <c r="A1445" i="1"/>
  <c r="Q1445" i="1" s="1"/>
  <c r="R1445" i="1" s="1"/>
  <c r="S1445" i="1" s="1"/>
  <c r="Z1445" i="1" s="1"/>
  <c r="U1391" i="1"/>
  <c r="W1391" i="1" s="1"/>
  <c r="L1391" i="1" l="1"/>
  <c r="G1391" i="1"/>
  <c r="D1392" i="1"/>
  <c r="F1392" i="1" s="1"/>
  <c r="A1446" i="1"/>
  <c r="Q1446" i="1" s="1"/>
  <c r="R1446" i="1" s="1"/>
  <c r="S1446" i="1" s="1"/>
  <c r="Z1446" i="1" s="1"/>
  <c r="H1445" i="1"/>
  <c r="M1393" i="1"/>
  <c r="J1393" i="1"/>
  <c r="K1393" i="1" s="1"/>
  <c r="E1393" i="1" s="1"/>
  <c r="I1394" i="1"/>
  <c r="U1392" i="1"/>
  <c r="W1392" i="1" s="1"/>
  <c r="AA1445" i="1"/>
  <c r="T1445" i="1"/>
  <c r="C1445" i="1"/>
  <c r="AB1445" i="1"/>
  <c r="L1392" i="1" l="1"/>
  <c r="G1392" i="1"/>
  <c r="D1393" i="1"/>
  <c r="F1393" i="1" s="1"/>
  <c r="U1393" i="1"/>
  <c r="W1393" i="1" s="1"/>
  <c r="A1447" i="1"/>
  <c r="Q1447" i="1" s="1"/>
  <c r="R1447" i="1" s="1"/>
  <c r="S1447" i="1" s="1"/>
  <c r="Z1447" i="1" s="1"/>
  <c r="H1446" i="1"/>
  <c r="J1394" i="1"/>
  <c r="K1394" i="1" s="1"/>
  <c r="E1394" i="1" s="1"/>
  <c r="M1394" i="1"/>
  <c r="I1395" i="1"/>
  <c r="AB1446" i="1"/>
  <c r="T1446" i="1"/>
  <c r="C1446" i="1"/>
  <c r="AA1446" i="1"/>
  <c r="L1393" i="1" l="1"/>
  <c r="G1393" i="1"/>
  <c r="D1394" i="1"/>
  <c r="F1394" i="1" s="1"/>
  <c r="AA1447" i="1"/>
  <c r="T1447" i="1"/>
  <c r="C1447" i="1"/>
  <c r="AB1447" i="1"/>
  <c r="U1394" i="1"/>
  <c r="W1394" i="1" s="1"/>
  <c r="A1448" i="1"/>
  <c r="Q1448" i="1" s="1"/>
  <c r="R1448" i="1" s="1"/>
  <c r="S1448" i="1" s="1"/>
  <c r="Z1448" i="1" s="1"/>
  <c r="H1447" i="1"/>
  <c r="M1395" i="1"/>
  <c r="J1395" i="1"/>
  <c r="K1395" i="1" s="1"/>
  <c r="E1395" i="1" s="1"/>
  <c r="I1396" i="1"/>
  <c r="L1394" i="1" l="1"/>
  <c r="G1394" i="1"/>
  <c r="D1395" i="1"/>
  <c r="F1395" i="1" s="1"/>
  <c r="J1396" i="1"/>
  <c r="K1396" i="1" s="1"/>
  <c r="E1396" i="1" s="1"/>
  <c r="M1396" i="1"/>
  <c r="I1397" i="1"/>
  <c r="AB1448" i="1"/>
  <c r="T1448" i="1"/>
  <c r="C1448" i="1"/>
  <c r="AA1448" i="1"/>
  <c r="U1395" i="1"/>
  <c r="W1395" i="1" s="1"/>
  <c r="A1449" i="1"/>
  <c r="Q1449" i="1" s="1"/>
  <c r="R1449" i="1" s="1"/>
  <c r="S1449" i="1" s="1"/>
  <c r="Z1449" i="1" s="1"/>
  <c r="H1448" i="1"/>
  <c r="L1395" i="1" l="1"/>
  <c r="G1395" i="1"/>
  <c r="D1396" i="1"/>
  <c r="F1396" i="1" s="1"/>
  <c r="U1396" i="1"/>
  <c r="W1396" i="1" s="1"/>
  <c r="AA1449" i="1"/>
  <c r="T1449" i="1"/>
  <c r="C1449" i="1"/>
  <c r="AB1449" i="1"/>
  <c r="M1397" i="1"/>
  <c r="J1397" i="1"/>
  <c r="K1397" i="1" s="1"/>
  <c r="E1397" i="1" s="1"/>
  <c r="I1398" i="1"/>
  <c r="A1450" i="1"/>
  <c r="Q1450" i="1" s="1"/>
  <c r="R1450" i="1" s="1"/>
  <c r="S1450" i="1" s="1"/>
  <c r="Z1450" i="1" s="1"/>
  <c r="H1449" i="1"/>
  <c r="G1396" i="1" l="1"/>
  <c r="L1396" i="1"/>
  <c r="D1397" i="1"/>
  <c r="F1397" i="1" s="1"/>
  <c r="U1397" i="1"/>
  <c r="W1397" i="1" s="1"/>
  <c r="AB1450" i="1"/>
  <c r="T1450" i="1"/>
  <c r="C1450" i="1"/>
  <c r="AA1450" i="1"/>
  <c r="H1450" i="1"/>
  <c r="A1451" i="1"/>
  <c r="Q1451" i="1" s="1"/>
  <c r="R1451" i="1" s="1"/>
  <c r="S1451" i="1" s="1"/>
  <c r="Z1451" i="1" s="1"/>
  <c r="M1398" i="1"/>
  <c r="J1398" i="1"/>
  <c r="K1398" i="1" s="1"/>
  <c r="E1398" i="1" s="1"/>
  <c r="I1399" i="1"/>
  <c r="L1397" i="1" l="1"/>
  <c r="G1397" i="1"/>
  <c r="D1398" i="1"/>
  <c r="F1398" i="1" s="1"/>
  <c r="J1399" i="1"/>
  <c r="K1399" i="1" s="1"/>
  <c r="E1399" i="1" s="1"/>
  <c r="M1399" i="1"/>
  <c r="I1400" i="1"/>
  <c r="AA1451" i="1"/>
  <c r="T1451" i="1"/>
  <c r="C1451" i="1"/>
  <c r="AB1451" i="1"/>
  <c r="U1398" i="1"/>
  <c r="W1398" i="1" s="1"/>
  <c r="A1452" i="1"/>
  <c r="Q1452" i="1" s="1"/>
  <c r="R1452" i="1" s="1"/>
  <c r="S1452" i="1" s="1"/>
  <c r="Z1452" i="1" s="1"/>
  <c r="H1451" i="1"/>
  <c r="L1398" i="1" l="1"/>
  <c r="G1398" i="1"/>
  <c r="D1399" i="1"/>
  <c r="F1399" i="1" s="1"/>
  <c r="H1452" i="1"/>
  <c r="A1453" i="1"/>
  <c r="Q1453" i="1" s="1"/>
  <c r="R1453" i="1" s="1"/>
  <c r="S1453" i="1" s="1"/>
  <c r="Z1453" i="1" s="1"/>
  <c r="M1400" i="1"/>
  <c r="J1400" i="1"/>
  <c r="K1400" i="1" s="1"/>
  <c r="E1400" i="1" s="1"/>
  <c r="I1401" i="1"/>
  <c r="AB1452" i="1"/>
  <c r="AA1452" i="1"/>
  <c r="T1452" i="1"/>
  <c r="C1452" i="1"/>
  <c r="U1399" i="1"/>
  <c r="W1399" i="1" s="1"/>
  <c r="G1399" i="1" l="1"/>
  <c r="L1399" i="1"/>
  <c r="D1400" i="1"/>
  <c r="F1400" i="1" s="1"/>
  <c r="J1401" i="1"/>
  <c r="K1401" i="1" s="1"/>
  <c r="E1401" i="1" s="1"/>
  <c r="M1401" i="1"/>
  <c r="I1402" i="1"/>
  <c r="AA1453" i="1"/>
  <c r="T1453" i="1"/>
  <c r="C1453" i="1"/>
  <c r="AB1453" i="1"/>
  <c r="U1400" i="1"/>
  <c r="W1400" i="1" s="1"/>
  <c r="A1454" i="1"/>
  <c r="Q1454" i="1" s="1"/>
  <c r="R1454" i="1" s="1"/>
  <c r="S1454" i="1" s="1"/>
  <c r="Z1454" i="1" s="1"/>
  <c r="H1453" i="1"/>
  <c r="G1400" i="1" l="1"/>
  <c r="D1401" i="1"/>
  <c r="F1401" i="1" s="1"/>
  <c r="L1400" i="1"/>
  <c r="A1455" i="1"/>
  <c r="Q1455" i="1" s="1"/>
  <c r="R1455" i="1" s="1"/>
  <c r="S1455" i="1" s="1"/>
  <c r="Z1455" i="1" s="1"/>
  <c r="H1454" i="1"/>
  <c r="U1401" i="1"/>
  <c r="W1401" i="1" s="1"/>
  <c r="AB1454" i="1"/>
  <c r="T1454" i="1"/>
  <c r="C1454" i="1"/>
  <c r="AA1454" i="1"/>
  <c r="M1402" i="1"/>
  <c r="J1402" i="1"/>
  <c r="K1402" i="1" s="1"/>
  <c r="E1402" i="1" s="1"/>
  <c r="I1403" i="1"/>
  <c r="L1401" i="1" l="1"/>
  <c r="G1401" i="1"/>
  <c r="D1402" i="1"/>
  <c r="F1402" i="1" s="1"/>
  <c r="AA1455" i="1"/>
  <c r="T1455" i="1"/>
  <c r="C1455" i="1"/>
  <c r="AB1455" i="1"/>
  <c r="U1402" i="1"/>
  <c r="W1402" i="1" s="1"/>
  <c r="J1403" i="1"/>
  <c r="K1403" i="1" s="1"/>
  <c r="E1403" i="1" s="1"/>
  <c r="M1403" i="1"/>
  <c r="I1404" i="1"/>
  <c r="A1456" i="1"/>
  <c r="Q1456" i="1" s="1"/>
  <c r="R1456" i="1" s="1"/>
  <c r="S1456" i="1" s="1"/>
  <c r="Z1456" i="1" s="1"/>
  <c r="H1455" i="1"/>
  <c r="G1402" i="1" l="1"/>
  <c r="L1402" i="1"/>
  <c r="D1403" i="1"/>
  <c r="F1403" i="1" s="1"/>
  <c r="AB1456" i="1"/>
  <c r="T1456" i="1"/>
  <c r="C1456" i="1"/>
  <c r="AA1456" i="1"/>
  <c r="U1403" i="1"/>
  <c r="W1403" i="1" s="1"/>
  <c r="A1457" i="1"/>
  <c r="Q1457" i="1" s="1"/>
  <c r="R1457" i="1" s="1"/>
  <c r="S1457" i="1" s="1"/>
  <c r="Z1457" i="1" s="1"/>
  <c r="H1456" i="1"/>
  <c r="J1404" i="1"/>
  <c r="K1404" i="1" s="1"/>
  <c r="E1404" i="1" s="1"/>
  <c r="M1404" i="1"/>
  <c r="I1405" i="1"/>
  <c r="G1403" i="1" l="1"/>
  <c r="L1403" i="1"/>
  <c r="D1404" i="1"/>
  <c r="F1404" i="1" s="1"/>
  <c r="U1404" i="1"/>
  <c r="W1404" i="1" s="1"/>
  <c r="M1405" i="1"/>
  <c r="J1405" i="1"/>
  <c r="K1405" i="1" s="1"/>
  <c r="E1405" i="1" s="1"/>
  <c r="I1406" i="1"/>
  <c r="A1458" i="1"/>
  <c r="Q1458" i="1" s="1"/>
  <c r="R1458" i="1" s="1"/>
  <c r="S1458" i="1" s="1"/>
  <c r="Z1458" i="1" s="1"/>
  <c r="H1457" i="1"/>
  <c r="AA1457" i="1"/>
  <c r="T1457" i="1"/>
  <c r="C1457" i="1"/>
  <c r="AB1457" i="1"/>
  <c r="L1404" i="1" l="1"/>
  <c r="G1404" i="1"/>
  <c r="D1405" i="1"/>
  <c r="F1405" i="1" s="1"/>
  <c r="J1406" i="1"/>
  <c r="K1406" i="1" s="1"/>
  <c r="E1406" i="1" s="1"/>
  <c r="M1406" i="1"/>
  <c r="I1407" i="1"/>
  <c r="U1405" i="1"/>
  <c r="W1405" i="1" s="1"/>
  <c r="A1459" i="1"/>
  <c r="Q1459" i="1" s="1"/>
  <c r="R1459" i="1" s="1"/>
  <c r="S1459" i="1" s="1"/>
  <c r="Z1459" i="1" s="1"/>
  <c r="H1458" i="1"/>
  <c r="AB1458" i="1"/>
  <c r="T1458" i="1"/>
  <c r="C1458" i="1"/>
  <c r="AA1458" i="1"/>
  <c r="G1405" i="1" l="1"/>
  <c r="D1406" i="1"/>
  <c r="F1406" i="1" s="1"/>
  <c r="L1405" i="1"/>
  <c r="AA1459" i="1"/>
  <c r="T1459" i="1"/>
  <c r="C1459" i="1"/>
  <c r="AB1459" i="1"/>
  <c r="U1406" i="1"/>
  <c r="W1406" i="1" s="1"/>
  <c r="A1460" i="1"/>
  <c r="Q1460" i="1" s="1"/>
  <c r="R1460" i="1" s="1"/>
  <c r="S1460" i="1" s="1"/>
  <c r="Z1460" i="1" s="1"/>
  <c r="H1459" i="1"/>
  <c r="M1407" i="1"/>
  <c r="J1407" i="1"/>
  <c r="K1407" i="1" s="1"/>
  <c r="E1407" i="1" s="1"/>
  <c r="I1408" i="1"/>
  <c r="G1406" i="1" l="1"/>
  <c r="L1406" i="1"/>
  <c r="D1407" i="1"/>
  <c r="F1407" i="1" s="1"/>
  <c r="AB1460" i="1"/>
  <c r="T1460" i="1"/>
  <c r="C1460" i="1"/>
  <c r="AA1460" i="1"/>
  <c r="U1407" i="1"/>
  <c r="W1407" i="1" s="1"/>
  <c r="A1461" i="1"/>
  <c r="Q1461" i="1" s="1"/>
  <c r="R1461" i="1" s="1"/>
  <c r="S1461" i="1" s="1"/>
  <c r="Z1461" i="1" s="1"/>
  <c r="H1460" i="1"/>
  <c r="J1408" i="1"/>
  <c r="K1408" i="1" s="1"/>
  <c r="E1408" i="1" s="1"/>
  <c r="M1408" i="1"/>
  <c r="I1409" i="1"/>
  <c r="L1407" i="1" l="1"/>
  <c r="G1407" i="1"/>
  <c r="D1408" i="1"/>
  <c r="F1408" i="1" s="1"/>
  <c r="U1408" i="1"/>
  <c r="W1408" i="1" s="1"/>
  <c r="M1409" i="1"/>
  <c r="J1409" i="1"/>
  <c r="K1409" i="1" s="1"/>
  <c r="E1409" i="1" s="1"/>
  <c r="I1410" i="1"/>
  <c r="A1462" i="1"/>
  <c r="Q1462" i="1" s="1"/>
  <c r="R1462" i="1" s="1"/>
  <c r="S1462" i="1" s="1"/>
  <c r="Z1462" i="1" s="1"/>
  <c r="H1461" i="1"/>
  <c r="AA1461" i="1"/>
  <c r="T1461" i="1"/>
  <c r="C1461" i="1"/>
  <c r="AB1461" i="1"/>
  <c r="G1408" i="1" l="1"/>
  <c r="L1408" i="1"/>
  <c r="D1409" i="1"/>
  <c r="F1409" i="1" s="1"/>
  <c r="J1410" i="1"/>
  <c r="K1410" i="1" s="1"/>
  <c r="E1410" i="1" s="1"/>
  <c r="M1410" i="1"/>
  <c r="I1411" i="1"/>
  <c r="A1463" i="1"/>
  <c r="Q1463" i="1" s="1"/>
  <c r="R1463" i="1" s="1"/>
  <c r="S1463" i="1" s="1"/>
  <c r="Z1463" i="1" s="1"/>
  <c r="H1462" i="1"/>
  <c r="U1409" i="1"/>
  <c r="W1409" i="1" s="1"/>
  <c r="AB1462" i="1"/>
  <c r="T1462" i="1"/>
  <c r="C1462" i="1"/>
  <c r="AA1462" i="1"/>
  <c r="L1409" i="1" l="1"/>
  <c r="G1409" i="1"/>
  <c r="D1410" i="1"/>
  <c r="F1410" i="1" s="1"/>
  <c r="A1464" i="1"/>
  <c r="Q1464" i="1" s="1"/>
  <c r="R1464" i="1" s="1"/>
  <c r="S1464" i="1" s="1"/>
  <c r="Z1464" i="1" s="1"/>
  <c r="H1463" i="1"/>
  <c r="U1410" i="1"/>
  <c r="W1410" i="1" s="1"/>
  <c r="AA1463" i="1"/>
  <c r="T1463" i="1"/>
  <c r="C1463" i="1"/>
  <c r="AB1463" i="1"/>
  <c r="J1411" i="1"/>
  <c r="K1411" i="1" s="1"/>
  <c r="E1411" i="1" s="1"/>
  <c r="I1412" i="1"/>
  <c r="G1410" i="1" l="1"/>
  <c r="L1410" i="1"/>
  <c r="M1411" i="1" s="1"/>
  <c r="M1412" i="1" s="1"/>
  <c r="D1411" i="1"/>
  <c r="F1411" i="1" s="1"/>
  <c r="A1465" i="1"/>
  <c r="Q1465" i="1" s="1"/>
  <c r="R1465" i="1" s="1"/>
  <c r="S1465" i="1" s="1"/>
  <c r="Z1465" i="1" s="1"/>
  <c r="H1464" i="1"/>
  <c r="U1411" i="1"/>
  <c r="W1411" i="1" s="1"/>
  <c r="AB1464" i="1"/>
  <c r="T1464" i="1"/>
  <c r="C1464" i="1"/>
  <c r="AA1464" i="1"/>
  <c r="J1412" i="1"/>
  <c r="K1412" i="1" s="1"/>
  <c r="E1412" i="1" s="1"/>
  <c r="I1413" i="1"/>
  <c r="G1411" i="1" l="1"/>
  <c r="L1411" i="1"/>
  <c r="D1412" i="1"/>
  <c r="F1412" i="1" s="1"/>
  <c r="U1412" i="1"/>
  <c r="W1412" i="1" s="1"/>
  <c r="AA1465" i="1"/>
  <c r="T1465" i="1"/>
  <c r="C1465" i="1"/>
  <c r="AB1465" i="1"/>
  <c r="M1413" i="1"/>
  <c r="J1413" i="1"/>
  <c r="K1413" i="1" s="1"/>
  <c r="E1413" i="1" s="1"/>
  <c r="I1414" i="1"/>
  <c r="A1466" i="1"/>
  <c r="Q1466" i="1" s="1"/>
  <c r="R1466" i="1" s="1"/>
  <c r="S1466" i="1" s="1"/>
  <c r="Z1466" i="1" s="1"/>
  <c r="H1465" i="1"/>
  <c r="G1412" i="1" l="1"/>
  <c r="L1412" i="1"/>
  <c r="D1413" i="1"/>
  <c r="F1413" i="1" s="1"/>
  <c r="AB1466" i="1"/>
  <c r="T1466" i="1"/>
  <c r="C1466" i="1"/>
  <c r="AA1466" i="1"/>
  <c r="J1414" i="1"/>
  <c r="K1414" i="1" s="1"/>
  <c r="E1414" i="1" s="1"/>
  <c r="M1414" i="1"/>
  <c r="I1415" i="1"/>
  <c r="U1413" i="1"/>
  <c r="W1413" i="1" s="1"/>
  <c r="A1467" i="1"/>
  <c r="Q1467" i="1" s="1"/>
  <c r="R1467" i="1" s="1"/>
  <c r="S1467" i="1" s="1"/>
  <c r="Z1467" i="1" s="1"/>
  <c r="H1466" i="1"/>
  <c r="L1413" i="1" l="1"/>
  <c r="G1413" i="1"/>
  <c r="D1414" i="1"/>
  <c r="F1414" i="1" s="1"/>
  <c r="A1468" i="1"/>
  <c r="Q1468" i="1" s="1"/>
  <c r="R1468" i="1" s="1"/>
  <c r="S1468" i="1" s="1"/>
  <c r="Z1468" i="1" s="1"/>
  <c r="H1467" i="1"/>
  <c r="AA1467" i="1"/>
  <c r="T1467" i="1"/>
  <c r="C1467" i="1"/>
  <c r="AB1467" i="1"/>
  <c r="M1415" i="1"/>
  <c r="J1415" i="1"/>
  <c r="K1415" i="1" s="1"/>
  <c r="E1415" i="1" s="1"/>
  <c r="I1416" i="1"/>
  <c r="U1414" i="1"/>
  <c r="W1414" i="1" s="1"/>
  <c r="L1414" i="1" l="1"/>
  <c r="G1414" i="1"/>
  <c r="D1415" i="1"/>
  <c r="F1415" i="1" s="1"/>
  <c r="J1416" i="1"/>
  <c r="K1416" i="1" s="1"/>
  <c r="E1416" i="1" s="1"/>
  <c r="M1416" i="1"/>
  <c r="I1417" i="1"/>
  <c r="A1469" i="1"/>
  <c r="Q1469" i="1" s="1"/>
  <c r="R1469" i="1" s="1"/>
  <c r="S1469" i="1" s="1"/>
  <c r="Z1469" i="1" s="1"/>
  <c r="H1468" i="1"/>
  <c r="U1415" i="1"/>
  <c r="W1415" i="1" s="1"/>
  <c r="AB1468" i="1"/>
  <c r="T1468" i="1"/>
  <c r="C1468" i="1"/>
  <c r="AA1468" i="1"/>
  <c r="L1415" i="1" l="1"/>
  <c r="G1415" i="1"/>
  <c r="D1416" i="1"/>
  <c r="F1416" i="1" s="1"/>
  <c r="M1417" i="1"/>
  <c r="J1417" i="1"/>
  <c r="K1417" i="1" s="1"/>
  <c r="E1417" i="1" s="1"/>
  <c r="I1418" i="1"/>
  <c r="U1416" i="1"/>
  <c r="W1416" i="1" s="1"/>
  <c r="A1470" i="1"/>
  <c r="Q1470" i="1" s="1"/>
  <c r="R1470" i="1" s="1"/>
  <c r="S1470" i="1" s="1"/>
  <c r="Z1470" i="1" s="1"/>
  <c r="H1469" i="1"/>
  <c r="AA1469" i="1"/>
  <c r="T1469" i="1"/>
  <c r="C1469" i="1"/>
  <c r="AB1469" i="1"/>
  <c r="L1416" i="1" l="1"/>
  <c r="G1416" i="1"/>
  <c r="D1417" i="1"/>
  <c r="F1417" i="1" s="1"/>
  <c r="A1471" i="1"/>
  <c r="Q1471" i="1" s="1"/>
  <c r="R1471" i="1" s="1"/>
  <c r="H1470" i="1"/>
  <c r="J1418" i="1"/>
  <c r="K1418" i="1" s="1"/>
  <c r="E1418" i="1" s="1"/>
  <c r="M1418" i="1"/>
  <c r="I1419" i="1"/>
  <c r="AB1470" i="1"/>
  <c r="T1470" i="1"/>
  <c r="C1470" i="1"/>
  <c r="AA1470" i="1"/>
  <c r="U1417" i="1"/>
  <c r="W1417" i="1" s="1"/>
  <c r="L1417" i="1" l="1"/>
  <c r="G1417" i="1"/>
  <c r="D1418" i="1"/>
  <c r="F1418" i="1" s="1"/>
  <c r="U1418" i="1"/>
  <c r="W1418" i="1" s="1"/>
  <c r="AA1471" i="1"/>
  <c r="T1471" i="1"/>
  <c r="C1471" i="1"/>
  <c r="AB1471" i="1"/>
  <c r="M1419" i="1"/>
  <c r="J1419" i="1"/>
  <c r="K1419" i="1" s="1"/>
  <c r="E1419" i="1" s="1"/>
  <c r="I1420" i="1"/>
  <c r="A1472" i="1"/>
  <c r="Q1472" i="1" s="1"/>
  <c r="R1472" i="1" s="1"/>
  <c r="S1472" i="1" s="1"/>
  <c r="Z1472" i="1" s="1"/>
  <c r="H1471" i="1"/>
  <c r="L1418" i="1" l="1"/>
  <c r="G1418" i="1"/>
  <c r="D1419" i="1"/>
  <c r="F1419" i="1" s="1"/>
  <c r="AB1472" i="1"/>
  <c r="T1472" i="1"/>
  <c r="C1472" i="1"/>
  <c r="AA1472" i="1"/>
  <c r="U1419" i="1"/>
  <c r="W1419" i="1" s="1"/>
  <c r="A1473" i="1"/>
  <c r="Q1473" i="1" s="1"/>
  <c r="R1473" i="1" s="1"/>
  <c r="S1473" i="1" s="1"/>
  <c r="Z1473" i="1" s="1"/>
  <c r="H1472" i="1"/>
  <c r="J1420" i="1"/>
  <c r="K1420" i="1" s="1"/>
  <c r="E1420" i="1" s="1"/>
  <c r="M1420" i="1"/>
  <c r="I1421" i="1"/>
  <c r="L1419" i="1" l="1"/>
  <c r="G1419" i="1"/>
  <c r="D1420" i="1"/>
  <c r="F1420" i="1" s="1"/>
  <c r="M1421" i="1"/>
  <c r="J1421" i="1"/>
  <c r="K1421" i="1" s="1"/>
  <c r="E1421" i="1" s="1"/>
  <c r="I1422" i="1"/>
  <c r="U1420" i="1"/>
  <c r="W1420" i="1" s="1"/>
  <c r="A1474" i="1"/>
  <c r="Q1474" i="1" s="1"/>
  <c r="R1474" i="1" s="1"/>
  <c r="S1474" i="1" s="1"/>
  <c r="Z1474" i="1" s="1"/>
  <c r="H1473" i="1"/>
  <c r="AA1473" i="1"/>
  <c r="T1473" i="1"/>
  <c r="C1473" i="1"/>
  <c r="AB1473" i="1"/>
  <c r="G1420" i="1" l="1"/>
  <c r="D1421" i="1"/>
  <c r="F1421" i="1" s="1"/>
  <c r="L1420" i="1"/>
  <c r="U1421" i="1"/>
  <c r="W1421" i="1" s="1"/>
  <c r="AB1474" i="1"/>
  <c r="T1474" i="1"/>
  <c r="C1474" i="1"/>
  <c r="AA1474" i="1"/>
  <c r="A1475" i="1"/>
  <c r="Q1475" i="1" s="1"/>
  <c r="R1475" i="1" s="1"/>
  <c r="S1475" i="1" s="1"/>
  <c r="Z1475" i="1" s="1"/>
  <c r="H1474" i="1"/>
  <c r="J1422" i="1"/>
  <c r="K1422" i="1" s="1"/>
  <c r="E1422" i="1" s="1"/>
  <c r="M1422" i="1"/>
  <c r="I1423" i="1"/>
  <c r="L1421" i="1" l="1"/>
  <c r="G1421" i="1"/>
  <c r="D1422" i="1"/>
  <c r="F1422" i="1" s="1"/>
  <c r="A1476" i="1"/>
  <c r="Q1476" i="1" s="1"/>
  <c r="R1476" i="1" s="1"/>
  <c r="S1476" i="1" s="1"/>
  <c r="Z1476" i="1" s="1"/>
  <c r="H1475" i="1"/>
  <c r="U1422" i="1"/>
  <c r="W1422" i="1" s="1"/>
  <c r="AA1475" i="1"/>
  <c r="T1475" i="1"/>
  <c r="C1475" i="1"/>
  <c r="AB1475" i="1"/>
  <c r="M1423" i="1"/>
  <c r="J1423" i="1"/>
  <c r="K1423" i="1" s="1"/>
  <c r="E1423" i="1" s="1"/>
  <c r="I1424" i="1"/>
  <c r="G1422" i="1" l="1"/>
  <c r="D1423" i="1"/>
  <c r="F1423" i="1" s="1"/>
  <c r="L1422" i="1"/>
  <c r="U1423" i="1"/>
  <c r="W1423" i="1" s="1"/>
  <c r="A1477" i="1"/>
  <c r="Q1477" i="1" s="1"/>
  <c r="R1477" i="1" s="1"/>
  <c r="S1477" i="1" s="1"/>
  <c r="Z1477" i="1" s="1"/>
  <c r="H1476" i="1"/>
  <c r="J1424" i="1"/>
  <c r="K1424" i="1" s="1"/>
  <c r="E1424" i="1" s="1"/>
  <c r="M1424" i="1"/>
  <c r="I1425" i="1"/>
  <c r="AB1476" i="1"/>
  <c r="T1476" i="1"/>
  <c r="C1476" i="1"/>
  <c r="AA1476" i="1"/>
  <c r="G1423" i="1" l="1"/>
  <c r="L1423" i="1"/>
  <c r="D1424" i="1"/>
  <c r="F1424" i="1" s="1"/>
  <c r="U1424" i="1"/>
  <c r="W1424" i="1" s="1"/>
  <c r="H1477" i="1"/>
  <c r="A1478" i="1"/>
  <c r="Q1478" i="1" s="1"/>
  <c r="R1478" i="1" s="1"/>
  <c r="S1478" i="1" s="1"/>
  <c r="Z1478" i="1" s="1"/>
  <c r="AA1477" i="1"/>
  <c r="T1477" i="1"/>
  <c r="C1477" i="1"/>
  <c r="AB1477" i="1"/>
  <c r="M1425" i="1"/>
  <c r="J1425" i="1"/>
  <c r="K1425" i="1" s="1"/>
  <c r="E1425" i="1" s="1"/>
  <c r="I1426" i="1"/>
  <c r="L1424" i="1" l="1"/>
  <c r="G1424" i="1"/>
  <c r="D1425" i="1"/>
  <c r="F1425" i="1" s="1"/>
  <c r="J1426" i="1"/>
  <c r="K1426" i="1" s="1"/>
  <c r="E1426" i="1" s="1"/>
  <c r="M1426" i="1"/>
  <c r="I1427" i="1"/>
  <c r="T1478" i="1"/>
  <c r="C1478" i="1"/>
  <c r="AA1478" i="1"/>
  <c r="AB1478" i="1"/>
  <c r="U1425" i="1"/>
  <c r="W1425" i="1" s="1"/>
  <c r="A1479" i="1"/>
  <c r="Q1479" i="1" s="1"/>
  <c r="R1479" i="1" s="1"/>
  <c r="S1479" i="1" s="1"/>
  <c r="Z1479" i="1" s="1"/>
  <c r="H1478" i="1"/>
  <c r="L1425" i="1" l="1"/>
  <c r="G1425" i="1"/>
  <c r="D1426" i="1"/>
  <c r="F1426" i="1" s="1"/>
  <c r="U1426" i="1"/>
  <c r="W1426" i="1" s="1"/>
  <c r="AB1479" i="1"/>
  <c r="AA1479" i="1"/>
  <c r="C1479" i="1"/>
  <c r="T1479" i="1"/>
  <c r="A1480" i="1"/>
  <c r="Q1480" i="1" s="1"/>
  <c r="R1480" i="1" s="1"/>
  <c r="S1480" i="1" s="1"/>
  <c r="Z1480" i="1" s="1"/>
  <c r="H1479" i="1"/>
  <c r="M1427" i="1"/>
  <c r="J1427" i="1"/>
  <c r="K1427" i="1" s="1"/>
  <c r="E1427" i="1" s="1"/>
  <c r="I1428" i="1"/>
  <c r="G1426" i="1" l="1"/>
  <c r="L1426" i="1"/>
  <c r="D1427" i="1"/>
  <c r="F1427" i="1" s="1"/>
  <c r="AA1480" i="1"/>
  <c r="T1480" i="1"/>
  <c r="C1480" i="1"/>
  <c r="AB1480" i="1"/>
  <c r="U1427" i="1"/>
  <c r="W1427" i="1" s="1"/>
  <c r="J1428" i="1"/>
  <c r="K1428" i="1" s="1"/>
  <c r="E1428" i="1" s="1"/>
  <c r="M1428" i="1"/>
  <c r="I1429" i="1"/>
  <c r="A1481" i="1"/>
  <c r="Q1481" i="1" s="1"/>
  <c r="R1481" i="1" s="1"/>
  <c r="S1481" i="1" s="1"/>
  <c r="Z1481" i="1" s="1"/>
  <c r="H1480" i="1"/>
  <c r="L1427" i="1" l="1"/>
  <c r="G1427" i="1"/>
  <c r="D1428" i="1"/>
  <c r="F1428" i="1" s="1"/>
  <c r="U1428" i="1"/>
  <c r="W1428" i="1" s="1"/>
  <c r="AB1481" i="1"/>
  <c r="T1481" i="1"/>
  <c r="C1481" i="1"/>
  <c r="AA1481" i="1"/>
  <c r="M1429" i="1"/>
  <c r="J1429" i="1"/>
  <c r="K1429" i="1" s="1"/>
  <c r="E1429" i="1" s="1"/>
  <c r="I1430" i="1"/>
  <c r="A1482" i="1"/>
  <c r="Q1482" i="1" s="1"/>
  <c r="R1482" i="1" s="1"/>
  <c r="S1482" i="1" s="1"/>
  <c r="Z1482" i="1" s="1"/>
  <c r="H1481" i="1"/>
  <c r="L1428" i="1" l="1"/>
  <c r="G1428" i="1"/>
  <c r="D1429" i="1"/>
  <c r="F1429" i="1" s="1"/>
  <c r="U1429" i="1"/>
  <c r="W1429" i="1" s="1"/>
  <c r="H1482" i="1"/>
  <c r="A1483" i="1"/>
  <c r="Q1483" i="1" s="1"/>
  <c r="R1483" i="1" s="1"/>
  <c r="S1483" i="1" s="1"/>
  <c r="Z1483" i="1" s="1"/>
  <c r="AA1482" i="1"/>
  <c r="T1482" i="1"/>
  <c r="C1482" i="1"/>
  <c r="AB1482" i="1"/>
  <c r="J1430" i="1"/>
  <c r="K1430" i="1" s="1"/>
  <c r="E1430" i="1" s="1"/>
  <c r="M1430" i="1"/>
  <c r="I1431" i="1"/>
  <c r="L1429" i="1" l="1"/>
  <c r="G1429" i="1"/>
  <c r="D1430" i="1"/>
  <c r="F1430" i="1" s="1"/>
  <c r="T1483" i="1"/>
  <c r="C1483" i="1"/>
  <c r="AA1483" i="1"/>
  <c r="AB1483" i="1"/>
  <c r="U1430" i="1"/>
  <c r="W1430" i="1" s="1"/>
  <c r="M1431" i="1"/>
  <c r="J1431" i="1"/>
  <c r="K1431" i="1" s="1"/>
  <c r="E1431" i="1" s="1"/>
  <c r="I1432" i="1"/>
  <c r="H1483" i="1"/>
  <c r="A1484" i="1"/>
  <c r="Q1484" i="1" s="1"/>
  <c r="R1484" i="1" s="1"/>
  <c r="S1484" i="1" s="1"/>
  <c r="Z1484" i="1" s="1"/>
  <c r="G1430" i="1" l="1"/>
  <c r="L1430" i="1"/>
  <c r="D1431" i="1"/>
  <c r="F1431" i="1" s="1"/>
  <c r="J1432" i="1"/>
  <c r="K1432" i="1" s="1"/>
  <c r="E1432" i="1" s="1"/>
  <c r="M1432" i="1"/>
  <c r="I1433" i="1"/>
  <c r="U1431" i="1"/>
  <c r="W1431" i="1" s="1"/>
  <c r="AB1484" i="1"/>
  <c r="T1484" i="1"/>
  <c r="C1484" i="1"/>
  <c r="AA1484" i="1"/>
  <c r="A1485" i="1"/>
  <c r="Q1485" i="1" s="1"/>
  <c r="R1485" i="1" s="1"/>
  <c r="S1485" i="1" s="1"/>
  <c r="Z1485" i="1" s="1"/>
  <c r="H1484" i="1"/>
  <c r="G1431" i="1" l="1"/>
  <c r="D1432" i="1"/>
  <c r="F1432" i="1" s="1"/>
  <c r="L1431" i="1"/>
  <c r="A1486" i="1"/>
  <c r="Q1486" i="1" s="1"/>
  <c r="R1486" i="1" s="1"/>
  <c r="S1486" i="1" s="1"/>
  <c r="Z1486" i="1" s="1"/>
  <c r="H1485" i="1"/>
  <c r="M1433" i="1"/>
  <c r="J1433" i="1"/>
  <c r="K1433" i="1" s="1"/>
  <c r="E1433" i="1" s="1"/>
  <c r="I1434" i="1"/>
  <c r="U1432" i="1"/>
  <c r="W1432" i="1" s="1"/>
  <c r="AA1485" i="1"/>
  <c r="T1485" i="1"/>
  <c r="C1485" i="1"/>
  <c r="AB1485" i="1"/>
  <c r="G1432" i="1" l="1"/>
  <c r="L1432" i="1"/>
  <c r="D1433" i="1"/>
  <c r="F1433" i="1" s="1"/>
  <c r="J1434" i="1"/>
  <c r="K1434" i="1" s="1"/>
  <c r="E1434" i="1" s="1"/>
  <c r="M1434" i="1"/>
  <c r="I1435" i="1"/>
  <c r="AB1486" i="1"/>
  <c r="T1486" i="1"/>
  <c r="C1486" i="1"/>
  <c r="AA1486" i="1"/>
  <c r="U1433" i="1"/>
  <c r="W1433" i="1" s="1"/>
  <c r="A1487" i="1"/>
  <c r="Q1487" i="1" s="1"/>
  <c r="R1487" i="1" s="1"/>
  <c r="S1487" i="1" s="1"/>
  <c r="Z1487" i="1" s="1"/>
  <c r="H1486" i="1"/>
  <c r="L1433" i="1" l="1"/>
  <c r="G1433" i="1"/>
  <c r="D1434" i="1"/>
  <c r="F1434" i="1" s="1"/>
  <c r="A1488" i="1"/>
  <c r="Q1488" i="1" s="1"/>
  <c r="R1488" i="1" s="1"/>
  <c r="S1488" i="1" s="1"/>
  <c r="Z1488" i="1" s="1"/>
  <c r="H1487" i="1"/>
  <c r="M1435" i="1"/>
  <c r="J1435" i="1"/>
  <c r="K1435" i="1" s="1"/>
  <c r="E1435" i="1" s="1"/>
  <c r="I1436" i="1"/>
  <c r="AA1487" i="1"/>
  <c r="T1487" i="1"/>
  <c r="C1487" i="1"/>
  <c r="AB1487" i="1"/>
  <c r="U1434" i="1"/>
  <c r="W1434" i="1" s="1"/>
  <c r="G1434" i="1" l="1"/>
  <c r="L1434" i="1"/>
  <c r="D1435" i="1"/>
  <c r="F1435" i="1" s="1"/>
  <c r="J1436" i="1"/>
  <c r="K1436" i="1" s="1"/>
  <c r="E1436" i="1" s="1"/>
  <c r="M1436" i="1"/>
  <c r="I1437" i="1"/>
  <c r="AB1488" i="1"/>
  <c r="T1488" i="1"/>
  <c r="C1488" i="1"/>
  <c r="AA1488" i="1"/>
  <c r="U1435" i="1"/>
  <c r="W1435" i="1" s="1"/>
  <c r="A1489" i="1"/>
  <c r="Q1489" i="1" s="1"/>
  <c r="R1489" i="1" s="1"/>
  <c r="S1489" i="1" s="1"/>
  <c r="Z1489" i="1" s="1"/>
  <c r="H1488" i="1"/>
  <c r="L1435" i="1" l="1"/>
  <c r="G1435" i="1"/>
  <c r="D1436" i="1"/>
  <c r="F1436" i="1" s="1"/>
  <c r="A1490" i="1"/>
  <c r="Q1490" i="1" s="1"/>
  <c r="R1490" i="1" s="1"/>
  <c r="S1490" i="1" s="1"/>
  <c r="Z1490" i="1" s="1"/>
  <c r="H1489" i="1"/>
  <c r="U1436" i="1"/>
  <c r="W1436" i="1" s="1"/>
  <c r="AA1489" i="1"/>
  <c r="T1489" i="1"/>
  <c r="C1489" i="1"/>
  <c r="AB1489" i="1"/>
  <c r="M1437" i="1"/>
  <c r="J1437" i="1"/>
  <c r="K1437" i="1" s="1"/>
  <c r="E1437" i="1" s="1"/>
  <c r="I1438" i="1"/>
  <c r="G1436" i="1" l="1"/>
  <c r="D1437" i="1"/>
  <c r="F1437" i="1" s="1"/>
  <c r="L1436" i="1"/>
  <c r="M1438" i="1"/>
  <c r="J1438" i="1"/>
  <c r="K1438" i="1" s="1"/>
  <c r="E1438" i="1" s="1"/>
  <c r="I1439" i="1"/>
  <c r="U1437" i="1"/>
  <c r="W1437" i="1" s="1"/>
  <c r="A1491" i="1"/>
  <c r="Q1491" i="1" s="1"/>
  <c r="R1491" i="1" s="1"/>
  <c r="S1491" i="1" s="1"/>
  <c r="Z1491" i="1" s="1"/>
  <c r="H1490" i="1"/>
  <c r="AB1490" i="1"/>
  <c r="T1490" i="1"/>
  <c r="C1490" i="1"/>
  <c r="AA1490" i="1"/>
  <c r="L1437" i="1" l="1"/>
  <c r="G1437" i="1"/>
  <c r="D1438" i="1"/>
  <c r="F1438" i="1" s="1"/>
  <c r="A1492" i="1"/>
  <c r="Q1492" i="1" s="1"/>
  <c r="R1492" i="1" s="1"/>
  <c r="S1492" i="1" s="1"/>
  <c r="Z1492" i="1" s="1"/>
  <c r="H1491" i="1"/>
  <c r="J1439" i="1"/>
  <c r="K1439" i="1" s="1"/>
  <c r="E1439" i="1" s="1"/>
  <c r="M1439" i="1"/>
  <c r="I1440" i="1"/>
  <c r="AA1491" i="1"/>
  <c r="T1491" i="1"/>
  <c r="C1491" i="1"/>
  <c r="AB1491" i="1"/>
  <c r="U1438" i="1"/>
  <c r="W1438" i="1" s="1"/>
  <c r="L1438" i="1" l="1"/>
  <c r="G1438" i="1"/>
  <c r="D1439" i="1"/>
  <c r="F1439" i="1" s="1"/>
  <c r="U1439" i="1"/>
  <c r="W1439" i="1" s="1"/>
  <c r="A1493" i="1"/>
  <c r="Q1493" i="1" s="1"/>
  <c r="R1493" i="1" s="1"/>
  <c r="S1493" i="1" s="1"/>
  <c r="Z1493" i="1" s="1"/>
  <c r="H1492" i="1"/>
  <c r="M1440" i="1"/>
  <c r="J1440" i="1"/>
  <c r="K1440" i="1" s="1"/>
  <c r="E1440" i="1" s="1"/>
  <c r="I1441" i="1"/>
  <c r="AB1492" i="1"/>
  <c r="T1492" i="1"/>
  <c r="C1492" i="1"/>
  <c r="AA1492" i="1"/>
  <c r="L1439" i="1" l="1"/>
  <c r="G1439" i="1"/>
  <c r="D1440" i="1"/>
  <c r="F1440" i="1" s="1"/>
  <c r="J1441" i="1"/>
  <c r="K1441" i="1" s="1"/>
  <c r="E1441" i="1" s="1"/>
  <c r="M1441" i="1"/>
  <c r="I1442" i="1"/>
  <c r="A1494" i="1"/>
  <c r="Q1494" i="1" s="1"/>
  <c r="R1494" i="1" s="1"/>
  <c r="S1494" i="1" s="1"/>
  <c r="Z1494" i="1" s="1"/>
  <c r="H1493" i="1"/>
  <c r="U1440" i="1"/>
  <c r="W1440" i="1" s="1"/>
  <c r="AA1493" i="1"/>
  <c r="T1493" i="1"/>
  <c r="C1493" i="1"/>
  <c r="AB1493" i="1"/>
  <c r="L1440" i="1" l="1"/>
  <c r="G1440" i="1"/>
  <c r="D1441" i="1"/>
  <c r="F1441" i="1" s="1"/>
  <c r="U1441" i="1"/>
  <c r="W1441" i="1" s="1"/>
  <c r="AB1494" i="1"/>
  <c r="T1494" i="1"/>
  <c r="C1494" i="1"/>
  <c r="AA1494" i="1"/>
  <c r="A1495" i="1"/>
  <c r="Q1495" i="1" s="1"/>
  <c r="R1495" i="1" s="1"/>
  <c r="S1495" i="1" s="1"/>
  <c r="Z1495" i="1" s="1"/>
  <c r="H1494" i="1"/>
  <c r="M1442" i="1"/>
  <c r="J1442" i="1"/>
  <c r="K1442" i="1" s="1"/>
  <c r="E1442" i="1" s="1"/>
  <c r="I1443" i="1"/>
  <c r="L1441" i="1" l="1"/>
  <c r="G1441" i="1"/>
  <c r="D1442" i="1"/>
  <c r="F1442" i="1" s="1"/>
  <c r="J1443" i="1"/>
  <c r="K1443" i="1" s="1"/>
  <c r="E1443" i="1" s="1"/>
  <c r="I1444" i="1"/>
  <c r="A1496" i="1"/>
  <c r="Q1496" i="1" s="1"/>
  <c r="R1496" i="1" s="1"/>
  <c r="S1496" i="1" s="1"/>
  <c r="Z1496" i="1" s="1"/>
  <c r="H1495" i="1"/>
  <c r="AA1495" i="1"/>
  <c r="T1495" i="1"/>
  <c r="C1495" i="1"/>
  <c r="AB1495" i="1"/>
  <c r="U1442" i="1"/>
  <c r="W1442" i="1" s="1"/>
  <c r="L1442" i="1" l="1"/>
  <c r="M1443" i="1" s="1"/>
  <c r="G1442" i="1"/>
  <c r="D1443" i="1"/>
  <c r="F1443" i="1" s="1"/>
  <c r="U1443" i="1"/>
  <c r="W1443" i="1" s="1"/>
  <c r="AB1496" i="1"/>
  <c r="AA1496" i="1"/>
  <c r="T1496" i="1"/>
  <c r="C1496" i="1"/>
  <c r="J1444" i="1"/>
  <c r="K1444" i="1" s="1"/>
  <c r="E1444" i="1" s="1"/>
  <c r="I1445" i="1"/>
  <c r="A1497" i="1"/>
  <c r="Q1497" i="1" s="1"/>
  <c r="R1497" i="1" s="1"/>
  <c r="S1497" i="1" s="1"/>
  <c r="Z1497" i="1" s="1"/>
  <c r="H1496" i="1"/>
  <c r="L1443" i="1" l="1"/>
  <c r="G1443" i="1"/>
  <c r="D1444" i="1"/>
  <c r="F1444" i="1" s="1"/>
  <c r="M1444" i="1"/>
  <c r="U1444" i="1"/>
  <c r="W1444" i="1" s="1"/>
  <c r="A1498" i="1"/>
  <c r="Q1498" i="1" s="1"/>
  <c r="R1498" i="1" s="1"/>
  <c r="S1498" i="1" s="1"/>
  <c r="Z1498" i="1" s="1"/>
  <c r="H1497" i="1"/>
  <c r="AA1497" i="1"/>
  <c r="T1497" i="1"/>
  <c r="C1497" i="1"/>
  <c r="AB1497" i="1"/>
  <c r="J1445" i="1"/>
  <c r="K1445" i="1" s="1"/>
  <c r="E1445" i="1" s="1"/>
  <c r="I1446" i="1"/>
  <c r="L1444" i="1" l="1"/>
  <c r="G1444" i="1"/>
  <c r="D1445" i="1"/>
  <c r="F1445" i="1" s="1"/>
  <c r="M1445" i="1"/>
  <c r="M1446" i="1" s="1"/>
  <c r="J1446" i="1"/>
  <c r="K1446" i="1" s="1"/>
  <c r="E1446" i="1" s="1"/>
  <c r="I1447" i="1"/>
  <c r="A1499" i="1"/>
  <c r="Q1499" i="1" s="1"/>
  <c r="R1499" i="1" s="1"/>
  <c r="S1499" i="1" s="1"/>
  <c r="Z1499" i="1" s="1"/>
  <c r="H1498" i="1"/>
  <c r="U1445" i="1"/>
  <c r="W1445" i="1" s="1"/>
  <c r="AB1498" i="1"/>
  <c r="AA1498" i="1"/>
  <c r="T1498" i="1"/>
  <c r="C1498" i="1"/>
  <c r="G1445" i="1" l="1"/>
  <c r="L1445" i="1"/>
  <c r="D1446" i="1"/>
  <c r="F1446" i="1" s="1"/>
  <c r="U1446" i="1"/>
  <c r="W1446" i="1" s="1"/>
  <c r="AA1499" i="1"/>
  <c r="T1499" i="1"/>
  <c r="C1499" i="1"/>
  <c r="AB1499" i="1"/>
  <c r="M1447" i="1"/>
  <c r="J1447" i="1"/>
  <c r="K1447" i="1" s="1"/>
  <c r="E1447" i="1" s="1"/>
  <c r="I1448" i="1"/>
  <c r="A1500" i="1"/>
  <c r="Q1500" i="1" s="1"/>
  <c r="R1500" i="1" s="1"/>
  <c r="S1500" i="1" s="1"/>
  <c r="Z1500" i="1" s="1"/>
  <c r="H1499" i="1"/>
  <c r="L1446" i="1" l="1"/>
  <c r="G1446" i="1"/>
  <c r="D1447" i="1"/>
  <c r="F1447" i="1" s="1"/>
  <c r="A1501" i="1"/>
  <c r="Q1501" i="1" s="1"/>
  <c r="R1501" i="1" s="1"/>
  <c r="S1501" i="1" s="1"/>
  <c r="Z1501" i="1" s="1"/>
  <c r="H1500" i="1"/>
  <c r="AB1500" i="1"/>
  <c r="AA1500" i="1"/>
  <c r="T1500" i="1"/>
  <c r="C1500" i="1"/>
  <c r="J1448" i="1"/>
  <c r="K1448" i="1" s="1"/>
  <c r="E1448" i="1" s="1"/>
  <c r="M1448" i="1"/>
  <c r="I1449" i="1"/>
  <c r="U1447" i="1"/>
  <c r="W1447" i="1" s="1"/>
  <c r="L1447" i="1" l="1"/>
  <c r="G1447" i="1"/>
  <c r="D1448" i="1"/>
  <c r="F1448" i="1" s="1"/>
  <c r="M1449" i="1"/>
  <c r="J1449" i="1"/>
  <c r="K1449" i="1" s="1"/>
  <c r="E1449" i="1" s="1"/>
  <c r="I1450" i="1"/>
  <c r="A1502" i="1"/>
  <c r="Q1502" i="1" s="1"/>
  <c r="R1502" i="1" s="1"/>
  <c r="S1502" i="1" s="1"/>
  <c r="Z1502" i="1" s="1"/>
  <c r="H1501" i="1"/>
  <c r="U1448" i="1"/>
  <c r="W1448" i="1" s="1"/>
  <c r="AA1501" i="1"/>
  <c r="T1501" i="1"/>
  <c r="C1501" i="1"/>
  <c r="AB1501" i="1"/>
  <c r="G1448" i="1" l="1"/>
  <c r="L1448" i="1"/>
  <c r="D1449" i="1"/>
  <c r="F1449" i="1" s="1"/>
  <c r="U1449" i="1"/>
  <c r="W1449" i="1" s="1"/>
  <c r="AB1502" i="1"/>
  <c r="AA1502" i="1"/>
  <c r="T1502" i="1"/>
  <c r="C1502" i="1"/>
  <c r="A1503" i="1"/>
  <c r="Q1503" i="1" s="1"/>
  <c r="R1503" i="1" s="1"/>
  <c r="S1503" i="1" s="1"/>
  <c r="Z1503" i="1" s="1"/>
  <c r="H1502" i="1"/>
  <c r="J1450" i="1"/>
  <c r="K1450" i="1" s="1"/>
  <c r="E1450" i="1" s="1"/>
  <c r="M1450" i="1"/>
  <c r="I1451" i="1"/>
  <c r="G1449" i="1" l="1"/>
  <c r="L1449" i="1"/>
  <c r="D1450" i="1"/>
  <c r="F1450" i="1" s="1"/>
  <c r="AA1503" i="1"/>
  <c r="T1503" i="1"/>
  <c r="C1503" i="1"/>
  <c r="AB1503" i="1"/>
  <c r="U1450" i="1"/>
  <c r="W1450" i="1" s="1"/>
  <c r="A1504" i="1"/>
  <c r="Q1504" i="1" s="1"/>
  <c r="R1504" i="1" s="1"/>
  <c r="S1504" i="1" s="1"/>
  <c r="Z1504" i="1" s="1"/>
  <c r="H1503" i="1"/>
  <c r="M1451" i="1"/>
  <c r="J1451" i="1"/>
  <c r="K1451" i="1" s="1"/>
  <c r="E1451" i="1" s="1"/>
  <c r="I1452" i="1"/>
  <c r="L1450" i="1" l="1"/>
  <c r="G1450" i="1"/>
  <c r="D1451" i="1"/>
  <c r="F1451" i="1" s="1"/>
  <c r="U1451" i="1"/>
  <c r="W1451" i="1" s="1"/>
  <c r="A1505" i="1"/>
  <c r="Q1505" i="1" s="1"/>
  <c r="R1505" i="1" s="1"/>
  <c r="S1505" i="1" s="1"/>
  <c r="Z1505" i="1" s="1"/>
  <c r="H1504" i="1"/>
  <c r="J1452" i="1"/>
  <c r="K1452" i="1" s="1"/>
  <c r="E1452" i="1" s="1"/>
  <c r="M1452" i="1"/>
  <c r="I1453" i="1"/>
  <c r="AB1504" i="1"/>
  <c r="AA1504" i="1"/>
  <c r="T1504" i="1"/>
  <c r="C1504" i="1"/>
  <c r="G1451" i="1" l="1"/>
  <c r="L1451" i="1"/>
  <c r="D1452" i="1"/>
  <c r="F1452" i="1" s="1"/>
  <c r="M1453" i="1"/>
  <c r="J1453" i="1"/>
  <c r="K1453" i="1" s="1"/>
  <c r="E1453" i="1" s="1"/>
  <c r="I1454" i="1"/>
  <c r="AA1505" i="1"/>
  <c r="T1505" i="1"/>
  <c r="C1505" i="1"/>
  <c r="AB1505" i="1"/>
  <c r="U1452" i="1"/>
  <c r="W1452" i="1" s="1"/>
  <c r="A1506" i="1"/>
  <c r="Q1506" i="1" s="1"/>
  <c r="R1506" i="1" s="1"/>
  <c r="S1506" i="1" s="1"/>
  <c r="Z1506" i="1" s="1"/>
  <c r="H1505" i="1"/>
  <c r="L1452" i="1" l="1"/>
  <c r="G1452" i="1"/>
  <c r="D1453" i="1"/>
  <c r="F1453" i="1" s="1"/>
  <c r="U1453" i="1"/>
  <c r="W1453" i="1" s="1"/>
  <c r="A1507" i="1"/>
  <c r="Q1507" i="1" s="1"/>
  <c r="R1507" i="1" s="1"/>
  <c r="S1507" i="1" s="1"/>
  <c r="Z1507" i="1" s="1"/>
  <c r="H1506" i="1"/>
  <c r="AB1506" i="1"/>
  <c r="AA1506" i="1"/>
  <c r="T1506" i="1"/>
  <c r="C1506" i="1"/>
  <c r="J1454" i="1"/>
  <c r="K1454" i="1" s="1"/>
  <c r="E1454" i="1" s="1"/>
  <c r="M1454" i="1"/>
  <c r="I1455" i="1"/>
  <c r="L1453" i="1" l="1"/>
  <c r="G1453" i="1"/>
  <c r="D1454" i="1"/>
  <c r="F1454" i="1" s="1"/>
  <c r="U1454" i="1"/>
  <c r="W1454" i="1" s="1"/>
  <c r="M1455" i="1"/>
  <c r="J1455" i="1"/>
  <c r="K1455" i="1" s="1"/>
  <c r="E1455" i="1" s="1"/>
  <c r="I1456" i="1"/>
  <c r="AA1507" i="1"/>
  <c r="T1507" i="1"/>
  <c r="C1507" i="1"/>
  <c r="AB1507" i="1"/>
  <c r="A1508" i="1"/>
  <c r="Q1508" i="1" s="1"/>
  <c r="R1508" i="1" s="1"/>
  <c r="S1508" i="1" s="1"/>
  <c r="Z1508" i="1" s="1"/>
  <c r="H1507" i="1"/>
  <c r="L1454" i="1" l="1"/>
  <c r="G1454" i="1"/>
  <c r="D1455" i="1"/>
  <c r="F1455" i="1" s="1"/>
  <c r="AB1508" i="1"/>
  <c r="AA1508" i="1"/>
  <c r="T1508" i="1"/>
  <c r="C1508" i="1"/>
  <c r="A1509" i="1"/>
  <c r="Q1509" i="1" s="1"/>
  <c r="R1509" i="1" s="1"/>
  <c r="S1509" i="1" s="1"/>
  <c r="Z1509" i="1" s="1"/>
  <c r="H1508" i="1"/>
  <c r="J1456" i="1"/>
  <c r="K1456" i="1" s="1"/>
  <c r="E1456" i="1" s="1"/>
  <c r="M1456" i="1"/>
  <c r="I1457" i="1"/>
  <c r="U1455" i="1"/>
  <c r="W1455" i="1" s="1"/>
  <c r="G1455" i="1" l="1"/>
  <c r="L1455" i="1"/>
  <c r="D1456" i="1"/>
  <c r="F1456" i="1" s="1"/>
  <c r="AA1509" i="1"/>
  <c r="T1509" i="1"/>
  <c r="C1509" i="1"/>
  <c r="AB1509" i="1"/>
  <c r="M1457" i="1"/>
  <c r="J1457" i="1"/>
  <c r="K1457" i="1" s="1"/>
  <c r="E1457" i="1" s="1"/>
  <c r="I1458" i="1"/>
  <c r="A1510" i="1"/>
  <c r="Q1510" i="1" s="1"/>
  <c r="R1510" i="1" s="1"/>
  <c r="S1510" i="1" s="1"/>
  <c r="Z1510" i="1" s="1"/>
  <c r="H1509" i="1"/>
  <c r="U1456" i="1"/>
  <c r="W1456" i="1" s="1"/>
  <c r="G1456" i="1" l="1"/>
  <c r="L1456" i="1"/>
  <c r="D1457" i="1"/>
  <c r="F1457" i="1" s="1"/>
  <c r="A1511" i="1"/>
  <c r="Q1511" i="1" s="1"/>
  <c r="R1511" i="1" s="1"/>
  <c r="S1511" i="1" s="1"/>
  <c r="Z1511" i="1" s="1"/>
  <c r="H1510" i="1"/>
  <c r="AB1510" i="1"/>
  <c r="AA1510" i="1"/>
  <c r="T1510" i="1"/>
  <c r="C1510" i="1"/>
  <c r="J1458" i="1"/>
  <c r="K1458" i="1" s="1"/>
  <c r="E1458" i="1" s="1"/>
  <c r="M1458" i="1"/>
  <c r="I1459" i="1"/>
  <c r="U1457" i="1"/>
  <c r="W1457" i="1" s="1"/>
  <c r="L1457" i="1" l="1"/>
  <c r="G1457" i="1"/>
  <c r="D1458" i="1"/>
  <c r="F1458" i="1" s="1"/>
  <c r="AA1511" i="1"/>
  <c r="T1511" i="1"/>
  <c r="C1511" i="1"/>
  <c r="AB1511" i="1"/>
  <c r="A1512" i="1"/>
  <c r="Q1512" i="1" s="1"/>
  <c r="R1512" i="1" s="1"/>
  <c r="S1512" i="1" s="1"/>
  <c r="Z1512" i="1" s="1"/>
  <c r="H1511" i="1"/>
  <c r="U1458" i="1"/>
  <c r="W1458" i="1" s="1"/>
  <c r="M1459" i="1"/>
  <c r="J1459" i="1"/>
  <c r="K1459" i="1" s="1"/>
  <c r="E1459" i="1" s="1"/>
  <c r="I1460" i="1"/>
  <c r="L1458" i="1" l="1"/>
  <c r="G1458" i="1"/>
  <c r="D1459" i="1"/>
  <c r="F1459" i="1" s="1"/>
  <c r="J1460" i="1"/>
  <c r="K1460" i="1" s="1"/>
  <c r="E1460" i="1" s="1"/>
  <c r="M1460" i="1"/>
  <c r="I1461" i="1"/>
  <c r="A1513" i="1"/>
  <c r="Q1513" i="1" s="1"/>
  <c r="R1513" i="1" s="1"/>
  <c r="S1513" i="1" s="1"/>
  <c r="Z1513" i="1" s="1"/>
  <c r="H1512" i="1"/>
  <c r="U1459" i="1"/>
  <c r="W1459" i="1" s="1"/>
  <c r="AB1512" i="1"/>
  <c r="AA1512" i="1"/>
  <c r="T1512" i="1"/>
  <c r="C1512" i="1"/>
  <c r="G1459" i="1" l="1"/>
  <c r="L1459" i="1"/>
  <c r="D1460" i="1"/>
  <c r="F1460" i="1" s="1"/>
  <c r="M1461" i="1"/>
  <c r="J1461" i="1"/>
  <c r="K1461" i="1" s="1"/>
  <c r="E1461" i="1" s="1"/>
  <c r="I1462" i="1"/>
  <c r="AA1513" i="1"/>
  <c r="T1513" i="1"/>
  <c r="C1513" i="1"/>
  <c r="AB1513" i="1"/>
  <c r="U1460" i="1"/>
  <c r="W1460" i="1" s="1"/>
  <c r="A1514" i="1"/>
  <c r="Q1514" i="1" s="1"/>
  <c r="R1514" i="1" s="1"/>
  <c r="S1514" i="1" s="1"/>
  <c r="Z1514" i="1" s="1"/>
  <c r="H1513" i="1"/>
  <c r="L1460" i="1" l="1"/>
  <c r="G1460" i="1"/>
  <c r="D1461" i="1"/>
  <c r="F1461" i="1" s="1"/>
  <c r="AB1514" i="1"/>
  <c r="AA1514" i="1"/>
  <c r="T1514" i="1"/>
  <c r="C1514" i="1"/>
  <c r="J1462" i="1"/>
  <c r="K1462" i="1" s="1"/>
  <c r="E1462" i="1" s="1"/>
  <c r="M1462" i="1"/>
  <c r="I1463" i="1"/>
  <c r="U1461" i="1"/>
  <c r="W1461" i="1" s="1"/>
  <c r="A1515" i="1"/>
  <c r="Q1515" i="1" s="1"/>
  <c r="R1515" i="1" s="1"/>
  <c r="S1515" i="1" s="1"/>
  <c r="Z1515" i="1" s="1"/>
  <c r="H1514" i="1"/>
  <c r="L1461" i="1" l="1"/>
  <c r="D1462" i="1"/>
  <c r="F1462" i="1" s="1"/>
  <c r="G1461" i="1"/>
  <c r="A1516" i="1"/>
  <c r="Q1516" i="1" s="1"/>
  <c r="R1516" i="1" s="1"/>
  <c r="S1516" i="1" s="1"/>
  <c r="Z1516" i="1" s="1"/>
  <c r="H1515" i="1"/>
  <c r="AA1515" i="1"/>
  <c r="T1515" i="1"/>
  <c r="C1515" i="1"/>
  <c r="AB1515" i="1"/>
  <c r="M1463" i="1"/>
  <c r="J1463" i="1"/>
  <c r="K1463" i="1" s="1"/>
  <c r="E1463" i="1" s="1"/>
  <c r="I1464" i="1"/>
  <c r="U1462" i="1"/>
  <c r="W1462" i="1" s="1"/>
  <c r="L1462" i="1" l="1"/>
  <c r="G1462" i="1"/>
  <c r="D1463" i="1"/>
  <c r="F1463" i="1" s="1"/>
  <c r="J1464" i="1"/>
  <c r="K1464" i="1" s="1"/>
  <c r="E1464" i="1" s="1"/>
  <c r="M1464" i="1"/>
  <c r="I1465" i="1"/>
  <c r="A1517" i="1"/>
  <c r="Q1517" i="1" s="1"/>
  <c r="R1517" i="1" s="1"/>
  <c r="S1517" i="1" s="1"/>
  <c r="Z1517" i="1" s="1"/>
  <c r="H1516" i="1"/>
  <c r="U1463" i="1"/>
  <c r="W1463" i="1" s="1"/>
  <c r="AB1516" i="1"/>
  <c r="AA1516" i="1"/>
  <c r="T1516" i="1"/>
  <c r="C1516" i="1"/>
  <c r="G1463" i="1" l="1"/>
  <c r="L1463" i="1"/>
  <c r="D1464" i="1"/>
  <c r="F1464" i="1" s="1"/>
  <c r="H1517" i="1"/>
  <c r="A1518" i="1"/>
  <c r="Q1518" i="1" s="1"/>
  <c r="R1518" i="1" s="1"/>
  <c r="S1518" i="1" s="1"/>
  <c r="Z1518" i="1" s="1"/>
  <c r="U1464" i="1"/>
  <c r="W1464" i="1" s="1"/>
  <c r="AA1517" i="1"/>
  <c r="T1517" i="1"/>
  <c r="C1517" i="1"/>
  <c r="AB1517" i="1"/>
  <c r="M1465" i="1"/>
  <c r="J1465" i="1"/>
  <c r="K1465" i="1" s="1"/>
  <c r="E1465" i="1" s="1"/>
  <c r="I1466" i="1"/>
  <c r="G1464" i="1" l="1"/>
  <c r="D1465" i="1"/>
  <c r="F1465" i="1" s="1"/>
  <c r="L1464" i="1"/>
  <c r="U1465" i="1"/>
  <c r="W1465" i="1" s="1"/>
  <c r="T1518" i="1"/>
  <c r="C1518" i="1"/>
  <c r="AB1518" i="1"/>
  <c r="AA1518" i="1"/>
  <c r="J1466" i="1"/>
  <c r="K1466" i="1" s="1"/>
  <c r="E1466" i="1" s="1"/>
  <c r="M1466" i="1"/>
  <c r="I1467" i="1"/>
  <c r="A1519" i="1"/>
  <c r="Q1519" i="1" s="1"/>
  <c r="R1519" i="1" s="1"/>
  <c r="S1519" i="1" s="1"/>
  <c r="Z1519" i="1" s="1"/>
  <c r="H1518" i="1"/>
  <c r="L1465" i="1" l="1"/>
  <c r="G1465" i="1"/>
  <c r="D1466" i="1"/>
  <c r="F1466" i="1" s="1"/>
  <c r="H1519" i="1"/>
  <c r="A1520" i="1"/>
  <c r="Q1520" i="1" s="1"/>
  <c r="R1520" i="1" s="1"/>
  <c r="S1520" i="1" s="1"/>
  <c r="Z1520" i="1" s="1"/>
  <c r="M1467" i="1"/>
  <c r="J1467" i="1"/>
  <c r="K1467" i="1" s="1"/>
  <c r="E1467" i="1" s="1"/>
  <c r="I1468" i="1"/>
  <c r="AB1519" i="1"/>
  <c r="AA1519" i="1"/>
  <c r="T1519" i="1"/>
  <c r="C1519" i="1"/>
  <c r="U1466" i="1"/>
  <c r="W1466" i="1" s="1"/>
  <c r="L1466" i="1" l="1"/>
  <c r="G1466" i="1"/>
  <c r="D1467" i="1"/>
  <c r="F1467" i="1" s="1"/>
  <c r="U1467" i="1"/>
  <c r="W1467" i="1" s="1"/>
  <c r="A1521" i="1"/>
  <c r="Q1521" i="1" s="1"/>
  <c r="R1521" i="1" s="1"/>
  <c r="S1521" i="1" s="1"/>
  <c r="Z1521" i="1" s="1"/>
  <c r="H1520" i="1"/>
  <c r="J1468" i="1"/>
  <c r="K1468" i="1" s="1"/>
  <c r="E1468" i="1" s="1"/>
  <c r="M1468" i="1"/>
  <c r="I1469" i="1"/>
  <c r="AA1520" i="1"/>
  <c r="T1520" i="1"/>
  <c r="C1520" i="1"/>
  <c r="AB1520" i="1"/>
  <c r="L1467" i="1" l="1"/>
  <c r="G1467" i="1"/>
  <c r="D1468" i="1"/>
  <c r="F1468" i="1" s="1"/>
  <c r="U1468" i="1"/>
  <c r="W1468" i="1" s="1"/>
  <c r="AB1521" i="1"/>
  <c r="AA1521" i="1"/>
  <c r="T1521" i="1"/>
  <c r="C1521" i="1"/>
  <c r="M1469" i="1"/>
  <c r="J1469" i="1"/>
  <c r="K1469" i="1" s="1"/>
  <c r="E1469" i="1" s="1"/>
  <c r="I1470" i="1"/>
  <c r="A1522" i="1"/>
  <c r="Q1522" i="1" s="1"/>
  <c r="R1522" i="1" s="1"/>
  <c r="S1522" i="1" s="1"/>
  <c r="Z1522" i="1" s="1"/>
  <c r="H1521" i="1"/>
  <c r="L1468" i="1" l="1"/>
  <c r="G1468" i="1"/>
  <c r="D1469" i="1"/>
  <c r="F1469" i="1" s="1"/>
  <c r="U1469" i="1"/>
  <c r="W1469" i="1" s="1"/>
  <c r="H1522" i="1"/>
  <c r="A1523" i="1"/>
  <c r="Q1523" i="1" s="1"/>
  <c r="R1523" i="1" s="1"/>
  <c r="S1523" i="1" s="1"/>
  <c r="Z1523" i="1" s="1"/>
  <c r="AA1522" i="1"/>
  <c r="T1522" i="1"/>
  <c r="C1522" i="1"/>
  <c r="AB1522" i="1"/>
  <c r="J1470" i="1"/>
  <c r="K1470" i="1" s="1"/>
  <c r="E1470" i="1" s="1"/>
  <c r="M1470" i="1"/>
  <c r="I1471" i="1"/>
  <c r="L1469" i="1" l="1"/>
  <c r="G1469" i="1"/>
  <c r="D1470" i="1"/>
  <c r="F1470" i="1" s="1"/>
  <c r="T1523" i="1"/>
  <c r="C1523" i="1"/>
  <c r="AB1523" i="1"/>
  <c r="AA1523" i="1"/>
  <c r="U1470" i="1"/>
  <c r="W1470" i="1" s="1"/>
  <c r="H1523" i="1"/>
  <c r="A1524" i="1"/>
  <c r="Q1524" i="1" s="1"/>
  <c r="R1524" i="1" s="1"/>
  <c r="S1524" i="1" s="1"/>
  <c r="Z1524" i="1" s="1"/>
  <c r="M1471" i="1"/>
  <c r="J1471" i="1"/>
  <c r="K1471" i="1" s="1"/>
  <c r="E1471" i="1" s="1"/>
  <c r="I1472" i="1"/>
  <c r="L1470" i="1" l="1"/>
  <c r="G1470" i="1"/>
  <c r="D1471" i="1"/>
  <c r="F1471" i="1" s="1"/>
  <c r="U1471" i="1"/>
  <c r="W1471" i="1" s="1"/>
  <c r="A1525" i="1"/>
  <c r="Q1525" i="1" s="1"/>
  <c r="R1525" i="1" s="1"/>
  <c r="S1525" i="1" s="1"/>
  <c r="Z1525" i="1" s="1"/>
  <c r="H1524" i="1"/>
  <c r="AB1524" i="1"/>
  <c r="AA1524" i="1"/>
  <c r="T1524" i="1"/>
  <c r="C1524" i="1"/>
  <c r="J1472" i="1"/>
  <c r="K1472" i="1" s="1"/>
  <c r="E1472" i="1" s="1"/>
  <c r="I1473" i="1"/>
  <c r="L1471" i="1" l="1"/>
  <c r="M1472" i="1" s="1"/>
  <c r="G1471" i="1"/>
  <c r="D1472" i="1"/>
  <c r="F1472" i="1" s="1"/>
  <c r="U1472" i="1"/>
  <c r="W1472" i="1" s="1"/>
  <c r="J1473" i="1"/>
  <c r="K1473" i="1" s="1"/>
  <c r="E1473" i="1" s="1"/>
  <c r="I1474" i="1"/>
  <c r="AA1525" i="1"/>
  <c r="T1525" i="1"/>
  <c r="C1525" i="1"/>
  <c r="AB1525" i="1"/>
  <c r="A1526" i="1"/>
  <c r="Q1526" i="1" s="1"/>
  <c r="R1526" i="1" s="1"/>
  <c r="S1526" i="1" s="1"/>
  <c r="Z1526" i="1" s="1"/>
  <c r="H1525" i="1"/>
  <c r="L1472" i="1" l="1"/>
  <c r="G1472" i="1"/>
  <c r="D1473" i="1"/>
  <c r="F1473" i="1" s="1"/>
  <c r="M1473" i="1"/>
  <c r="A1527" i="1"/>
  <c r="Q1527" i="1" s="1"/>
  <c r="R1527" i="1" s="1"/>
  <c r="S1527" i="1" s="1"/>
  <c r="Z1527" i="1" s="1"/>
  <c r="H1526" i="1"/>
  <c r="AB1526" i="1"/>
  <c r="AA1526" i="1"/>
  <c r="T1526" i="1"/>
  <c r="C1526" i="1"/>
  <c r="J1474" i="1"/>
  <c r="K1474" i="1" s="1"/>
  <c r="E1474" i="1" s="1"/>
  <c r="I1475" i="1"/>
  <c r="U1473" i="1"/>
  <c r="W1473" i="1" s="1"/>
  <c r="G1473" i="1" l="1"/>
  <c r="L1473" i="1"/>
  <c r="D1474" i="1"/>
  <c r="F1474" i="1" s="1"/>
  <c r="M1474" i="1"/>
  <c r="J1475" i="1"/>
  <c r="K1475" i="1" s="1"/>
  <c r="E1475" i="1" s="1"/>
  <c r="I1476" i="1"/>
  <c r="AA1527" i="1"/>
  <c r="T1527" i="1"/>
  <c r="C1527" i="1"/>
  <c r="AB1527" i="1"/>
  <c r="U1474" i="1"/>
  <c r="W1474" i="1" s="1"/>
  <c r="A1528" i="1"/>
  <c r="Q1528" i="1" s="1"/>
  <c r="R1528" i="1" s="1"/>
  <c r="S1528" i="1" s="1"/>
  <c r="Z1528" i="1" s="1"/>
  <c r="H1527" i="1"/>
  <c r="L1474" i="1" l="1"/>
  <c r="G1474" i="1"/>
  <c r="D1475" i="1"/>
  <c r="F1475" i="1" s="1"/>
  <c r="M1475" i="1"/>
  <c r="M1476" i="1" s="1"/>
  <c r="AB1528" i="1"/>
  <c r="AA1528" i="1"/>
  <c r="T1528" i="1"/>
  <c r="C1528" i="1"/>
  <c r="A1529" i="1"/>
  <c r="Q1529" i="1" s="1"/>
  <c r="R1529" i="1" s="1"/>
  <c r="S1529" i="1" s="1"/>
  <c r="Z1529" i="1" s="1"/>
  <c r="H1528" i="1"/>
  <c r="J1476" i="1"/>
  <c r="K1476" i="1" s="1"/>
  <c r="E1476" i="1" s="1"/>
  <c r="I1477" i="1"/>
  <c r="U1475" i="1"/>
  <c r="W1475" i="1" s="1"/>
  <c r="L1475" i="1" l="1"/>
  <c r="G1475" i="1"/>
  <c r="D1476" i="1"/>
  <c r="F1476" i="1" s="1"/>
  <c r="U1476" i="1"/>
  <c r="W1476" i="1" s="1"/>
  <c r="A1530" i="1"/>
  <c r="Q1530" i="1" s="1"/>
  <c r="R1530" i="1" s="1"/>
  <c r="S1530" i="1" s="1"/>
  <c r="Z1530" i="1" s="1"/>
  <c r="H1529" i="1"/>
  <c r="M1477" i="1"/>
  <c r="J1477" i="1"/>
  <c r="K1477" i="1" s="1"/>
  <c r="E1477" i="1" s="1"/>
  <c r="I1478" i="1"/>
  <c r="AA1529" i="1"/>
  <c r="T1529" i="1"/>
  <c r="C1529" i="1"/>
  <c r="AB1529" i="1"/>
  <c r="L1476" i="1" l="1"/>
  <c r="G1476" i="1"/>
  <c r="D1477" i="1"/>
  <c r="F1477" i="1" s="1"/>
  <c r="U1477" i="1"/>
  <c r="W1477" i="1" s="1"/>
  <c r="AB1530" i="1"/>
  <c r="AA1530" i="1"/>
  <c r="T1530" i="1"/>
  <c r="C1530" i="1"/>
  <c r="M1478" i="1"/>
  <c r="J1478" i="1"/>
  <c r="K1478" i="1" s="1"/>
  <c r="E1478" i="1" s="1"/>
  <c r="I1479" i="1"/>
  <c r="A1531" i="1"/>
  <c r="Q1531" i="1" s="1"/>
  <c r="R1531" i="1" s="1"/>
  <c r="S1531" i="1" s="1"/>
  <c r="Z1531" i="1" s="1"/>
  <c r="H1530" i="1"/>
  <c r="L1477" i="1" l="1"/>
  <c r="G1477" i="1"/>
  <c r="D1478" i="1"/>
  <c r="F1478" i="1" s="1"/>
  <c r="AA1531" i="1"/>
  <c r="T1531" i="1"/>
  <c r="C1531" i="1"/>
  <c r="AB1531" i="1"/>
  <c r="A1532" i="1"/>
  <c r="Q1532" i="1" s="1"/>
  <c r="R1532" i="1" s="1"/>
  <c r="S1532" i="1" s="1"/>
  <c r="Z1532" i="1" s="1"/>
  <c r="H1531" i="1"/>
  <c r="J1479" i="1"/>
  <c r="K1479" i="1" s="1"/>
  <c r="E1479" i="1" s="1"/>
  <c r="M1479" i="1"/>
  <c r="I1480" i="1"/>
  <c r="U1478" i="1"/>
  <c r="W1478" i="1" s="1"/>
  <c r="L1478" i="1" l="1"/>
  <c r="G1478" i="1"/>
  <c r="D1479" i="1"/>
  <c r="F1479" i="1" s="1"/>
  <c r="M1480" i="1"/>
  <c r="J1480" i="1"/>
  <c r="K1480" i="1" s="1"/>
  <c r="E1480" i="1" s="1"/>
  <c r="I1481" i="1"/>
  <c r="AB1532" i="1"/>
  <c r="AA1532" i="1"/>
  <c r="T1532" i="1"/>
  <c r="C1532" i="1"/>
  <c r="U1479" i="1"/>
  <c r="W1479" i="1" s="1"/>
  <c r="A1533" i="1"/>
  <c r="Q1533" i="1" s="1"/>
  <c r="R1533" i="1" s="1"/>
  <c r="S1533" i="1" s="1"/>
  <c r="Z1533" i="1" s="1"/>
  <c r="H1532" i="1"/>
  <c r="L1479" i="1" l="1"/>
  <c r="G1479" i="1"/>
  <c r="D1480" i="1"/>
  <c r="F1480" i="1" s="1"/>
  <c r="U1480" i="1"/>
  <c r="W1480" i="1" s="1"/>
  <c r="A1534" i="1"/>
  <c r="Q1534" i="1" s="1"/>
  <c r="R1534" i="1" s="1"/>
  <c r="S1534" i="1" s="1"/>
  <c r="Z1534" i="1" s="1"/>
  <c r="H1533" i="1"/>
  <c r="AA1533" i="1"/>
  <c r="T1533" i="1"/>
  <c r="C1533" i="1"/>
  <c r="AB1533" i="1"/>
  <c r="J1481" i="1"/>
  <c r="K1481" i="1" s="1"/>
  <c r="E1481" i="1" s="1"/>
  <c r="M1481" i="1"/>
  <c r="I1482" i="1"/>
  <c r="L1480" i="1" l="1"/>
  <c r="G1480" i="1"/>
  <c r="D1481" i="1"/>
  <c r="F1481" i="1" s="1"/>
  <c r="M1482" i="1"/>
  <c r="J1482" i="1"/>
  <c r="K1482" i="1" s="1"/>
  <c r="E1482" i="1" s="1"/>
  <c r="I1483" i="1"/>
  <c r="A1535" i="1"/>
  <c r="Q1535" i="1" s="1"/>
  <c r="R1535" i="1" s="1"/>
  <c r="S1535" i="1" s="1"/>
  <c r="Z1535" i="1" s="1"/>
  <c r="H1534" i="1"/>
  <c r="U1481" i="1"/>
  <c r="W1481" i="1" s="1"/>
  <c r="AB1534" i="1"/>
  <c r="AA1534" i="1"/>
  <c r="T1534" i="1"/>
  <c r="C1534" i="1"/>
  <c r="L1481" i="1" l="1"/>
  <c r="G1481" i="1"/>
  <c r="D1482" i="1"/>
  <c r="F1482" i="1" s="1"/>
  <c r="U1482" i="1"/>
  <c r="W1482" i="1" s="1"/>
  <c r="A1536" i="1"/>
  <c r="Q1536" i="1" s="1"/>
  <c r="R1536" i="1" s="1"/>
  <c r="S1536" i="1" s="1"/>
  <c r="Z1536" i="1" s="1"/>
  <c r="H1535" i="1"/>
  <c r="AA1535" i="1"/>
  <c r="T1535" i="1"/>
  <c r="C1535" i="1"/>
  <c r="AB1535" i="1"/>
  <c r="M1483" i="1"/>
  <c r="J1483" i="1"/>
  <c r="K1483" i="1" s="1"/>
  <c r="E1483" i="1" s="1"/>
  <c r="I1484" i="1"/>
  <c r="L1482" i="1" l="1"/>
  <c r="G1482" i="1"/>
  <c r="D1483" i="1"/>
  <c r="F1483" i="1" s="1"/>
  <c r="U1483" i="1"/>
  <c r="W1483" i="1" s="1"/>
  <c r="AB1536" i="1"/>
  <c r="AA1536" i="1"/>
  <c r="T1536" i="1"/>
  <c r="C1536" i="1"/>
  <c r="J1484" i="1"/>
  <c r="K1484" i="1" s="1"/>
  <c r="E1484" i="1" s="1"/>
  <c r="M1484" i="1"/>
  <c r="I1485" i="1"/>
  <c r="A1537" i="1"/>
  <c r="Q1537" i="1" s="1"/>
  <c r="R1537" i="1" s="1"/>
  <c r="S1537" i="1" s="1"/>
  <c r="Z1537" i="1" s="1"/>
  <c r="H1536" i="1"/>
  <c r="G1483" i="1" l="1"/>
  <c r="L1483" i="1"/>
  <c r="D1484" i="1"/>
  <c r="F1484" i="1" s="1"/>
  <c r="M1485" i="1"/>
  <c r="J1485" i="1"/>
  <c r="K1485" i="1" s="1"/>
  <c r="E1485" i="1" s="1"/>
  <c r="I1486" i="1"/>
  <c r="A1538" i="1"/>
  <c r="Q1538" i="1" s="1"/>
  <c r="R1538" i="1" s="1"/>
  <c r="S1538" i="1" s="1"/>
  <c r="Z1538" i="1" s="1"/>
  <c r="H1537" i="1"/>
  <c r="U1484" i="1"/>
  <c r="W1484" i="1" s="1"/>
  <c r="AA1537" i="1"/>
  <c r="T1537" i="1"/>
  <c r="C1537" i="1"/>
  <c r="AB1537" i="1"/>
  <c r="L1484" i="1" l="1"/>
  <c r="G1484" i="1"/>
  <c r="D1485" i="1"/>
  <c r="F1485" i="1" s="1"/>
  <c r="J1486" i="1"/>
  <c r="K1486" i="1" s="1"/>
  <c r="E1486" i="1" s="1"/>
  <c r="M1486" i="1"/>
  <c r="I1487" i="1"/>
  <c r="U1485" i="1"/>
  <c r="W1485" i="1" s="1"/>
  <c r="AB1538" i="1"/>
  <c r="AA1538" i="1"/>
  <c r="T1538" i="1"/>
  <c r="C1538" i="1"/>
  <c r="A1539" i="1"/>
  <c r="Q1539" i="1" s="1"/>
  <c r="R1539" i="1" s="1"/>
  <c r="S1539" i="1" s="1"/>
  <c r="Z1539" i="1" s="1"/>
  <c r="H1538" i="1"/>
  <c r="G1485" i="1" l="1"/>
  <c r="D1486" i="1"/>
  <c r="F1486" i="1" s="1"/>
  <c r="L1485" i="1"/>
  <c r="AA1539" i="1"/>
  <c r="T1539" i="1"/>
  <c r="C1539" i="1"/>
  <c r="AB1539" i="1"/>
  <c r="U1486" i="1"/>
  <c r="W1486" i="1" s="1"/>
  <c r="A1540" i="1"/>
  <c r="Q1540" i="1" s="1"/>
  <c r="R1540" i="1" s="1"/>
  <c r="S1540" i="1" s="1"/>
  <c r="Z1540" i="1" s="1"/>
  <c r="H1539" i="1"/>
  <c r="M1487" i="1"/>
  <c r="J1487" i="1"/>
  <c r="K1487" i="1" s="1"/>
  <c r="E1487" i="1" s="1"/>
  <c r="I1488" i="1"/>
  <c r="L1486" i="1" l="1"/>
  <c r="G1486" i="1"/>
  <c r="D1487" i="1"/>
  <c r="F1487" i="1" s="1"/>
  <c r="J1488" i="1"/>
  <c r="K1488" i="1" s="1"/>
  <c r="E1488" i="1" s="1"/>
  <c r="M1488" i="1"/>
  <c r="I1489" i="1"/>
  <c r="A1541" i="1"/>
  <c r="Q1541" i="1" s="1"/>
  <c r="R1541" i="1" s="1"/>
  <c r="S1541" i="1" s="1"/>
  <c r="Z1541" i="1" s="1"/>
  <c r="H1540" i="1"/>
  <c r="U1487" i="1"/>
  <c r="W1487" i="1" s="1"/>
  <c r="AB1540" i="1"/>
  <c r="AA1540" i="1"/>
  <c r="T1540" i="1"/>
  <c r="C1540" i="1"/>
  <c r="L1487" i="1" l="1"/>
  <c r="G1487" i="1"/>
  <c r="D1488" i="1"/>
  <c r="F1488" i="1" s="1"/>
  <c r="A1542" i="1"/>
  <c r="Q1542" i="1" s="1"/>
  <c r="R1542" i="1" s="1"/>
  <c r="S1542" i="1" s="1"/>
  <c r="Z1542" i="1" s="1"/>
  <c r="H1541" i="1"/>
  <c r="M1489" i="1"/>
  <c r="J1489" i="1"/>
  <c r="K1489" i="1" s="1"/>
  <c r="E1489" i="1" s="1"/>
  <c r="I1490" i="1"/>
  <c r="AA1541" i="1"/>
  <c r="T1541" i="1"/>
  <c r="C1541" i="1"/>
  <c r="AB1541" i="1"/>
  <c r="U1488" i="1"/>
  <c r="W1488" i="1" s="1"/>
  <c r="L1488" i="1" l="1"/>
  <c r="G1488" i="1"/>
  <c r="D1489" i="1"/>
  <c r="F1489" i="1" s="1"/>
  <c r="J1490" i="1"/>
  <c r="K1490" i="1" s="1"/>
  <c r="E1490" i="1" s="1"/>
  <c r="M1490" i="1"/>
  <c r="I1491" i="1"/>
  <c r="AB1542" i="1"/>
  <c r="AA1542" i="1"/>
  <c r="T1542" i="1"/>
  <c r="C1542" i="1"/>
  <c r="U1489" i="1"/>
  <c r="W1489" i="1" s="1"/>
  <c r="A1543" i="1"/>
  <c r="Q1543" i="1" s="1"/>
  <c r="R1543" i="1" s="1"/>
  <c r="S1543" i="1" s="1"/>
  <c r="Z1543" i="1" s="1"/>
  <c r="H1542" i="1"/>
  <c r="L1489" i="1" l="1"/>
  <c r="G1489" i="1"/>
  <c r="D1490" i="1"/>
  <c r="F1490" i="1" s="1"/>
  <c r="AA1543" i="1"/>
  <c r="T1543" i="1"/>
  <c r="C1543" i="1"/>
  <c r="AB1543" i="1"/>
  <c r="A1544" i="1"/>
  <c r="Q1544" i="1" s="1"/>
  <c r="R1544" i="1" s="1"/>
  <c r="S1544" i="1" s="1"/>
  <c r="Z1544" i="1" s="1"/>
  <c r="H1543" i="1"/>
  <c r="M1491" i="1"/>
  <c r="J1491" i="1"/>
  <c r="K1491" i="1" s="1"/>
  <c r="E1491" i="1" s="1"/>
  <c r="I1492" i="1"/>
  <c r="U1490" i="1"/>
  <c r="W1490" i="1" s="1"/>
  <c r="L1490" i="1" l="1"/>
  <c r="G1490" i="1"/>
  <c r="D1491" i="1"/>
  <c r="F1491" i="1" s="1"/>
  <c r="U1491" i="1"/>
  <c r="W1491" i="1" s="1"/>
  <c r="AB1544" i="1"/>
  <c r="AA1544" i="1"/>
  <c r="T1544" i="1"/>
  <c r="C1544" i="1"/>
  <c r="A1545" i="1"/>
  <c r="Q1545" i="1" s="1"/>
  <c r="R1545" i="1" s="1"/>
  <c r="S1545" i="1" s="1"/>
  <c r="Z1545" i="1" s="1"/>
  <c r="H1544" i="1"/>
  <c r="J1492" i="1"/>
  <c r="K1492" i="1" s="1"/>
  <c r="E1492" i="1" s="1"/>
  <c r="M1492" i="1"/>
  <c r="I1493" i="1"/>
  <c r="L1491" i="1" l="1"/>
  <c r="G1491" i="1"/>
  <c r="D1492" i="1"/>
  <c r="F1492" i="1" s="1"/>
  <c r="M1493" i="1"/>
  <c r="J1493" i="1"/>
  <c r="K1493" i="1" s="1"/>
  <c r="E1493" i="1" s="1"/>
  <c r="I1494" i="1"/>
  <c r="AA1545" i="1"/>
  <c r="T1545" i="1"/>
  <c r="C1545" i="1"/>
  <c r="AB1545" i="1"/>
  <c r="U1492" i="1"/>
  <c r="W1492" i="1" s="1"/>
  <c r="A1546" i="1"/>
  <c r="Q1546" i="1" s="1"/>
  <c r="R1546" i="1" s="1"/>
  <c r="S1546" i="1" s="1"/>
  <c r="Z1546" i="1" s="1"/>
  <c r="H1545" i="1"/>
  <c r="L1492" i="1" l="1"/>
  <c r="G1492" i="1"/>
  <c r="D1493" i="1"/>
  <c r="F1493" i="1" s="1"/>
  <c r="J1494" i="1"/>
  <c r="K1494" i="1" s="1"/>
  <c r="E1494" i="1" s="1"/>
  <c r="M1494" i="1"/>
  <c r="I1495" i="1"/>
  <c r="U1493" i="1"/>
  <c r="W1493" i="1" s="1"/>
  <c r="A1547" i="1"/>
  <c r="Q1547" i="1" s="1"/>
  <c r="R1547" i="1" s="1"/>
  <c r="S1547" i="1" s="1"/>
  <c r="Z1547" i="1" s="1"/>
  <c r="H1546" i="1"/>
  <c r="AB1546" i="1"/>
  <c r="AA1546" i="1"/>
  <c r="T1546" i="1"/>
  <c r="C1546" i="1"/>
  <c r="G1493" i="1" l="1"/>
  <c r="D1494" i="1"/>
  <c r="F1494" i="1" s="1"/>
  <c r="L1493" i="1"/>
  <c r="U1494" i="1"/>
  <c r="W1494" i="1" s="1"/>
  <c r="AA1547" i="1"/>
  <c r="T1547" i="1"/>
  <c r="C1547" i="1"/>
  <c r="AB1547" i="1"/>
  <c r="M1495" i="1"/>
  <c r="J1495" i="1"/>
  <c r="K1495" i="1" s="1"/>
  <c r="E1495" i="1" s="1"/>
  <c r="I1496" i="1"/>
  <c r="A1548" i="1"/>
  <c r="Q1548" i="1" s="1"/>
  <c r="R1548" i="1" s="1"/>
  <c r="S1548" i="1" s="1"/>
  <c r="Z1548" i="1" s="1"/>
  <c r="H1547" i="1"/>
  <c r="L1494" i="1" l="1"/>
  <c r="G1494" i="1"/>
  <c r="D1495" i="1"/>
  <c r="F1495" i="1" s="1"/>
  <c r="AB1548" i="1"/>
  <c r="AA1548" i="1"/>
  <c r="T1548" i="1"/>
  <c r="C1548" i="1"/>
  <c r="U1495" i="1"/>
  <c r="W1495" i="1" s="1"/>
  <c r="A1549" i="1"/>
  <c r="Q1549" i="1" s="1"/>
  <c r="R1549" i="1" s="1"/>
  <c r="S1549" i="1" s="1"/>
  <c r="Z1549" i="1" s="1"/>
  <c r="H1548" i="1"/>
  <c r="J1496" i="1"/>
  <c r="K1496" i="1" s="1"/>
  <c r="E1496" i="1" s="1"/>
  <c r="M1496" i="1"/>
  <c r="I1497" i="1"/>
  <c r="L1495" i="1" l="1"/>
  <c r="G1495" i="1"/>
  <c r="D1496" i="1"/>
  <c r="F1496" i="1" s="1"/>
  <c r="U1496" i="1"/>
  <c r="W1496" i="1" s="1"/>
  <c r="A1550" i="1"/>
  <c r="Q1550" i="1" s="1"/>
  <c r="R1550" i="1" s="1"/>
  <c r="S1550" i="1" s="1"/>
  <c r="Z1550" i="1" s="1"/>
  <c r="H1549" i="1"/>
  <c r="M1497" i="1"/>
  <c r="J1497" i="1"/>
  <c r="K1497" i="1" s="1"/>
  <c r="E1497" i="1" s="1"/>
  <c r="I1498" i="1"/>
  <c r="AA1549" i="1"/>
  <c r="T1549" i="1"/>
  <c r="C1549" i="1"/>
  <c r="AB1549" i="1"/>
  <c r="L1496" i="1" l="1"/>
  <c r="G1496" i="1"/>
  <c r="D1497" i="1"/>
  <c r="F1497" i="1" s="1"/>
  <c r="AB1550" i="1"/>
  <c r="AA1550" i="1"/>
  <c r="T1550" i="1"/>
  <c r="C1550" i="1"/>
  <c r="J1498" i="1"/>
  <c r="K1498" i="1" s="1"/>
  <c r="E1498" i="1" s="1"/>
  <c r="M1498" i="1"/>
  <c r="I1499" i="1"/>
  <c r="U1497" i="1"/>
  <c r="W1497" i="1" s="1"/>
  <c r="A1551" i="1"/>
  <c r="Q1551" i="1" s="1"/>
  <c r="R1551" i="1" s="1"/>
  <c r="S1551" i="1" s="1"/>
  <c r="Z1551" i="1" s="1"/>
  <c r="H1550" i="1"/>
  <c r="L1497" i="1" l="1"/>
  <c r="G1497" i="1"/>
  <c r="D1498" i="1"/>
  <c r="F1498" i="1" s="1"/>
  <c r="A1552" i="1"/>
  <c r="Q1552" i="1" s="1"/>
  <c r="R1552" i="1" s="1"/>
  <c r="S1552" i="1" s="1"/>
  <c r="Z1552" i="1" s="1"/>
  <c r="H1551" i="1"/>
  <c r="M1499" i="1"/>
  <c r="J1499" i="1"/>
  <c r="K1499" i="1" s="1"/>
  <c r="E1499" i="1" s="1"/>
  <c r="I1500" i="1"/>
  <c r="AA1551" i="1"/>
  <c r="T1551" i="1"/>
  <c r="C1551" i="1"/>
  <c r="AB1551" i="1"/>
  <c r="U1498" i="1"/>
  <c r="W1498" i="1" s="1"/>
  <c r="L1498" i="1" l="1"/>
  <c r="G1498" i="1"/>
  <c r="D1499" i="1"/>
  <c r="F1499" i="1" s="1"/>
  <c r="U1499" i="1"/>
  <c r="W1499" i="1" s="1"/>
  <c r="A1553" i="1"/>
  <c r="Q1553" i="1" s="1"/>
  <c r="R1553" i="1" s="1"/>
  <c r="S1553" i="1" s="1"/>
  <c r="Z1553" i="1" s="1"/>
  <c r="H1552" i="1"/>
  <c r="J1500" i="1"/>
  <c r="K1500" i="1" s="1"/>
  <c r="E1500" i="1" s="1"/>
  <c r="M1500" i="1"/>
  <c r="I1501" i="1"/>
  <c r="AB1552" i="1"/>
  <c r="AA1552" i="1"/>
  <c r="T1552" i="1"/>
  <c r="C1552" i="1"/>
  <c r="L1499" i="1" l="1"/>
  <c r="G1499" i="1"/>
  <c r="D1500" i="1"/>
  <c r="F1500" i="1" s="1"/>
  <c r="U1500" i="1"/>
  <c r="W1500" i="1" s="1"/>
  <c r="AA1553" i="1"/>
  <c r="T1553" i="1"/>
  <c r="C1553" i="1"/>
  <c r="AB1553" i="1"/>
  <c r="M1501" i="1"/>
  <c r="J1501" i="1"/>
  <c r="K1501" i="1" s="1"/>
  <c r="E1501" i="1" s="1"/>
  <c r="I1502" i="1"/>
  <c r="A1554" i="1"/>
  <c r="Q1554" i="1" s="1"/>
  <c r="R1554" i="1" s="1"/>
  <c r="S1554" i="1" s="1"/>
  <c r="Z1554" i="1" s="1"/>
  <c r="H1553" i="1"/>
  <c r="L1500" i="1" l="1"/>
  <c r="G1500" i="1"/>
  <c r="D1501" i="1"/>
  <c r="F1501" i="1" s="1"/>
  <c r="J1502" i="1"/>
  <c r="K1502" i="1" s="1"/>
  <c r="E1502" i="1" s="1"/>
  <c r="M1502" i="1"/>
  <c r="I1503" i="1"/>
  <c r="U1501" i="1"/>
  <c r="W1501" i="1" s="1"/>
  <c r="A1555" i="1"/>
  <c r="Q1555" i="1" s="1"/>
  <c r="R1555" i="1" s="1"/>
  <c r="S1555" i="1" s="1"/>
  <c r="Z1555" i="1" s="1"/>
  <c r="H1554" i="1"/>
  <c r="AB1554" i="1"/>
  <c r="AA1554" i="1"/>
  <c r="T1554" i="1"/>
  <c r="C1554" i="1"/>
  <c r="G1501" i="1" l="1"/>
  <c r="D1502" i="1"/>
  <c r="F1502" i="1" s="1"/>
  <c r="L1501" i="1"/>
  <c r="J1503" i="1"/>
  <c r="K1503" i="1" s="1"/>
  <c r="E1503" i="1" s="1"/>
  <c r="I1504" i="1"/>
  <c r="A1556" i="1"/>
  <c r="Q1556" i="1" s="1"/>
  <c r="R1556" i="1" s="1"/>
  <c r="S1556" i="1" s="1"/>
  <c r="Z1556" i="1" s="1"/>
  <c r="H1555" i="1"/>
  <c r="U1502" i="1"/>
  <c r="W1502" i="1" s="1"/>
  <c r="AA1555" i="1"/>
  <c r="T1555" i="1"/>
  <c r="C1555" i="1"/>
  <c r="AB1555" i="1"/>
  <c r="L1502" i="1" l="1"/>
  <c r="M1503" i="1" s="1"/>
  <c r="M1504" i="1" s="1"/>
  <c r="G1502" i="1"/>
  <c r="D1503" i="1"/>
  <c r="F1503" i="1" s="1"/>
  <c r="AB1556" i="1"/>
  <c r="AA1556" i="1"/>
  <c r="T1556" i="1"/>
  <c r="C1556" i="1"/>
  <c r="A1557" i="1"/>
  <c r="Q1557" i="1" s="1"/>
  <c r="R1557" i="1" s="1"/>
  <c r="S1557" i="1" s="1"/>
  <c r="Z1557" i="1" s="1"/>
  <c r="H1556" i="1"/>
  <c r="J1504" i="1"/>
  <c r="K1504" i="1" s="1"/>
  <c r="E1504" i="1" s="1"/>
  <c r="I1505" i="1"/>
  <c r="U1503" i="1"/>
  <c r="W1503" i="1" s="1"/>
  <c r="G1503" i="1" l="1"/>
  <c r="L1503" i="1"/>
  <c r="D1504" i="1"/>
  <c r="F1504" i="1" s="1"/>
  <c r="U1504" i="1"/>
  <c r="W1504" i="1" s="1"/>
  <c r="H1557" i="1"/>
  <c r="A1558" i="1"/>
  <c r="Q1558" i="1" s="1"/>
  <c r="R1558" i="1" s="1"/>
  <c r="S1558" i="1" s="1"/>
  <c r="Z1558" i="1" s="1"/>
  <c r="M1505" i="1"/>
  <c r="J1505" i="1"/>
  <c r="K1505" i="1" s="1"/>
  <c r="E1505" i="1" s="1"/>
  <c r="I1506" i="1"/>
  <c r="AA1557" i="1"/>
  <c r="T1557" i="1"/>
  <c r="C1557" i="1"/>
  <c r="AB1557" i="1"/>
  <c r="G1504" i="1" l="1"/>
  <c r="L1504" i="1"/>
  <c r="D1505" i="1"/>
  <c r="F1505" i="1" s="1"/>
  <c r="J1506" i="1"/>
  <c r="K1506" i="1" s="1"/>
  <c r="E1506" i="1" s="1"/>
  <c r="I1507" i="1"/>
  <c r="U1505" i="1"/>
  <c r="W1505" i="1" s="1"/>
  <c r="T1558" i="1"/>
  <c r="C1558" i="1"/>
  <c r="AB1558" i="1"/>
  <c r="AA1558" i="1"/>
  <c r="A1559" i="1"/>
  <c r="Q1559" i="1" s="1"/>
  <c r="R1559" i="1" s="1"/>
  <c r="S1559" i="1" s="1"/>
  <c r="Z1559" i="1" s="1"/>
  <c r="H1558" i="1"/>
  <c r="L1505" i="1" l="1"/>
  <c r="M1506" i="1" s="1"/>
  <c r="G1505" i="1"/>
  <c r="D1506" i="1"/>
  <c r="F1506" i="1" s="1"/>
  <c r="H1559" i="1"/>
  <c r="A1560" i="1"/>
  <c r="Q1560" i="1" s="1"/>
  <c r="R1560" i="1" s="1"/>
  <c r="S1560" i="1" s="1"/>
  <c r="Z1560" i="1" s="1"/>
  <c r="AB1559" i="1"/>
  <c r="AA1559" i="1"/>
  <c r="T1559" i="1"/>
  <c r="C1559" i="1"/>
  <c r="J1507" i="1"/>
  <c r="K1507" i="1" s="1"/>
  <c r="E1507" i="1" s="1"/>
  <c r="I1508" i="1"/>
  <c r="U1506" i="1"/>
  <c r="W1506" i="1" s="1"/>
  <c r="L1506" i="1" l="1"/>
  <c r="G1506" i="1"/>
  <c r="D1507" i="1"/>
  <c r="F1507" i="1" s="1"/>
  <c r="U1507" i="1"/>
  <c r="W1507" i="1" s="1"/>
  <c r="A1561" i="1"/>
  <c r="Q1561" i="1" s="1"/>
  <c r="R1561" i="1" s="1"/>
  <c r="S1561" i="1" s="1"/>
  <c r="Z1561" i="1" s="1"/>
  <c r="H1560" i="1"/>
  <c r="M1507" i="1"/>
  <c r="M1508" i="1" s="1"/>
  <c r="J1508" i="1"/>
  <c r="K1508" i="1" s="1"/>
  <c r="E1508" i="1" s="1"/>
  <c r="I1509" i="1"/>
  <c r="AA1560" i="1"/>
  <c r="T1560" i="1"/>
  <c r="C1560" i="1"/>
  <c r="AB1560" i="1"/>
  <c r="G1507" i="1" l="1"/>
  <c r="L1507" i="1"/>
  <c r="D1508" i="1"/>
  <c r="F1508" i="1" s="1"/>
  <c r="AB1561" i="1"/>
  <c r="AA1561" i="1"/>
  <c r="T1561" i="1"/>
  <c r="C1561" i="1"/>
  <c r="M1509" i="1"/>
  <c r="J1509" i="1"/>
  <c r="K1509" i="1" s="1"/>
  <c r="E1509" i="1" s="1"/>
  <c r="I1510" i="1"/>
  <c r="A1562" i="1"/>
  <c r="Q1562" i="1" s="1"/>
  <c r="R1562" i="1" s="1"/>
  <c r="S1562" i="1" s="1"/>
  <c r="Z1562" i="1" s="1"/>
  <c r="H1561" i="1"/>
  <c r="U1508" i="1"/>
  <c r="W1508" i="1" s="1"/>
  <c r="L1508" i="1" l="1"/>
  <c r="G1508" i="1"/>
  <c r="D1509" i="1"/>
  <c r="F1509" i="1" s="1"/>
  <c r="J1510" i="1"/>
  <c r="K1510" i="1" s="1"/>
  <c r="E1510" i="1" s="1"/>
  <c r="M1510" i="1"/>
  <c r="I1511" i="1"/>
  <c r="U1509" i="1"/>
  <c r="W1509" i="1" s="1"/>
  <c r="AA1562" i="1"/>
  <c r="T1562" i="1"/>
  <c r="C1562" i="1"/>
  <c r="AB1562" i="1"/>
  <c r="H1562" i="1"/>
  <c r="A1563" i="1"/>
  <c r="Q1563" i="1" s="1"/>
  <c r="R1563" i="1" s="1"/>
  <c r="S1563" i="1" s="1"/>
  <c r="Z1563" i="1" s="1"/>
  <c r="G1509" i="1" l="1"/>
  <c r="D1510" i="1"/>
  <c r="F1510" i="1" s="1"/>
  <c r="L1509" i="1"/>
  <c r="H1563" i="1"/>
  <c r="A1564" i="1"/>
  <c r="Q1564" i="1" s="1"/>
  <c r="R1564" i="1" s="1"/>
  <c r="S1564" i="1" s="1"/>
  <c r="Z1564" i="1" s="1"/>
  <c r="M1511" i="1"/>
  <c r="J1511" i="1"/>
  <c r="K1511" i="1" s="1"/>
  <c r="E1511" i="1" s="1"/>
  <c r="I1512" i="1"/>
  <c r="T1563" i="1"/>
  <c r="C1563" i="1"/>
  <c r="AB1563" i="1"/>
  <c r="AA1563" i="1"/>
  <c r="U1510" i="1"/>
  <c r="W1510" i="1" s="1"/>
  <c r="G1510" i="1" l="1"/>
  <c r="L1510" i="1"/>
  <c r="D1511" i="1"/>
  <c r="F1511" i="1" s="1"/>
  <c r="AB1564" i="1"/>
  <c r="AA1564" i="1"/>
  <c r="T1564" i="1"/>
  <c r="C1564" i="1"/>
  <c r="J1512" i="1"/>
  <c r="K1512" i="1" s="1"/>
  <c r="E1512" i="1" s="1"/>
  <c r="M1512" i="1"/>
  <c r="I1513" i="1"/>
  <c r="A1565" i="1"/>
  <c r="Q1565" i="1" s="1"/>
  <c r="R1565" i="1" s="1"/>
  <c r="S1565" i="1" s="1"/>
  <c r="Z1565" i="1" s="1"/>
  <c r="H1564" i="1"/>
  <c r="U1511" i="1"/>
  <c r="W1511" i="1" s="1"/>
  <c r="L1511" i="1" l="1"/>
  <c r="G1511" i="1"/>
  <c r="D1512" i="1"/>
  <c r="F1512" i="1" s="1"/>
  <c r="AA1565" i="1"/>
  <c r="T1565" i="1"/>
  <c r="C1565" i="1"/>
  <c r="AB1565" i="1"/>
  <c r="M1513" i="1"/>
  <c r="J1513" i="1"/>
  <c r="K1513" i="1" s="1"/>
  <c r="E1513" i="1" s="1"/>
  <c r="I1514" i="1"/>
  <c r="A1566" i="1"/>
  <c r="Q1566" i="1" s="1"/>
  <c r="R1566" i="1" s="1"/>
  <c r="S1566" i="1" s="1"/>
  <c r="Z1566" i="1" s="1"/>
  <c r="H1565" i="1"/>
  <c r="U1512" i="1"/>
  <c r="W1512" i="1" s="1"/>
  <c r="G1512" i="1" l="1"/>
  <c r="L1512" i="1"/>
  <c r="D1513" i="1"/>
  <c r="F1513" i="1" s="1"/>
  <c r="J1514" i="1"/>
  <c r="K1514" i="1" s="1"/>
  <c r="E1514" i="1" s="1"/>
  <c r="M1514" i="1"/>
  <c r="I1515" i="1"/>
  <c r="U1513" i="1"/>
  <c r="W1513" i="1" s="1"/>
  <c r="A1567" i="1"/>
  <c r="Q1567" i="1" s="1"/>
  <c r="R1567" i="1" s="1"/>
  <c r="S1567" i="1" s="1"/>
  <c r="Z1567" i="1" s="1"/>
  <c r="H1566" i="1"/>
  <c r="AB1566" i="1"/>
  <c r="AA1566" i="1"/>
  <c r="T1566" i="1"/>
  <c r="C1566" i="1"/>
  <c r="G1513" i="1" l="1"/>
  <c r="D1514" i="1"/>
  <c r="F1514" i="1" s="1"/>
  <c r="L1513" i="1"/>
  <c r="AA1567" i="1"/>
  <c r="T1567" i="1"/>
  <c r="C1567" i="1"/>
  <c r="AB1567" i="1"/>
  <c r="M1515" i="1"/>
  <c r="J1515" i="1"/>
  <c r="K1515" i="1" s="1"/>
  <c r="E1515" i="1" s="1"/>
  <c r="I1516" i="1"/>
  <c r="U1514" i="1"/>
  <c r="W1514" i="1" s="1"/>
  <c r="A1568" i="1"/>
  <c r="Q1568" i="1" s="1"/>
  <c r="R1568" i="1" s="1"/>
  <c r="S1568" i="1" s="1"/>
  <c r="Z1568" i="1" s="1"/>
  <c r="H1567" i="1"/>
  <c r="L1514" i="1" l="1"/>
  <c r="G1514" i="1"/>
  <c r="D1515" i="1"/>
  <c r="F1515" i="1" s="1"/>
  <c r="AB1568" i="1"/>
  <c r="AA1568" i="1"/>
  <c r="T1568" i="1"/>
  <c r="C1568" i="1"/>
  <c r="J1516" i="1"/>
  <c r="K1516" i="1" s="1"/>
  <c r="E1516" i="1" s="1"/>
  <c r="M1516" i="1"/>
  <c r="I1517" i="1"/>
  <c r="U1515" i="1"/>
  <c r="W1515" i="1" s="1"/>
  <c r="A1569" i="1"/>
  <c r="Q1569" i="1" s="1"/>
  <c r="R1569" i="1" s="1"/>
  <c r="S1569" i="1" s="1"/>
  <c r="Z1569" i="1" s="1"/>
  <c r="H1568" i="1"/>
  <c r="L1515" i="1" l="1"/>
  <c r="G1515" i="1"/>
  <c r="D1516" i="1"/>
  <c r="F1516" i="1" s="1"/>
  <c r="M1517" i="1"/>
  <c r="J1517" i="1"/>
  <c r="K1517" i="1" s="1"/>
  <c r="E1517" i="1" s="1"/>
  <c r="I1518" i="1"/>
  <c r="AA1569" i="1"/>
  <c r="T1569" i="1"/>
  <c r="C1569" i="1"/>
  <c r="AB1569" i="1"/>
  <c r="A1570" i="1"/>
  <c r="Q1570" i="1" s="1"/>
  <c r="R1570" i="1" s="1"/>
  <c r="S1570" i="1" s="1"/>
  <c r="Z1570" i="1" s="1"/>
  <c r="H1569" i="1"/>
  <c r="U1516" i="1"/>
  <c r="W1516" i="1" s="1"/>
  <c r="L1516" i="1" l="1"/>
  <c r="G1516" i="1"/>
  <c r="D1517" i="1"/>
  <c r="F1517" i="1" s="1"/>
  <c r="AB1570" i="1"/>
  <c r="AA1570" i="1"/>
  <c r="T1570" i="1"/>
  <c r="C1570" i="1"/>
  <c r="J1518" i="1"/>
  <c r="K1518" i="1" s="1"/>
  <c r="E1518" i="1" s="1"/>
  <c r="M1518" i="1"/>
  <c r="I1519" i="1"/>
  <c r="U1517" i="1"/>
  <c r="W1517" i="1" s="1"/>
  <c r="A1571" i="1"/>
  <c r="Q1571" i="1" s="1"/>
  <c r="R1571" i="1" s="1"/>
  <c r="S1571" i="1" s="1"/>
  <c r="Z1571" i="1" s="1"/>
  <c r="H1570" i="1"/>
  <c r="L1517" i="1" l="1"/>
  <c r="G1517" i="1"/>
  <c r="D1518" i="1"/>
  <c r="F1518" i="1" s="1"/>
  <c r="AA1571" i="1"/>
  <c r="T1571" i="1"/>
  <c r="C1571" i="1"/>
  <c r="AB1571" i="1"/>
  <c r="A1572" i="1"/>
  <c r="Q1572" i="1" s="1"/>
  <c r="R1572" i="1" s="1"/>
  <c r="S1572" i="1" s="1"/>
  <c r="Z1572" i="1" s="1"/>
  <c r="H1571" i="1"/>
  <c r="J1519" i="1"/>
  <c r="K1519" i="1" s="1"/>
  <c r="E1519" i="1" s="1"/>
  <c r="M1519" i="1"/>
  <c r="I1520" i="1"/>
  <c r="U1518" i="1"/>
  <c r="W1518" i="1" s="1"/>
  <c r="L1518" i="1" l="1"/>
  <c r="G1518" i="1"/>
  <c r="D1519" i="1"/>
  <c r="F1519" i="1" s="1"/>
  <c r="M1520" i="1"/>
  <c r="J1520" i="1"/>
  <c r="K1520" i="1" s="1"/>
  <c r="E1520" i="1" s="1"/>
  <c r="I1521" i="1"/>
  <c r="T1572" i="1"/>
  <c r="C1572" i="1"/>
  <c r="AB1572" i="1"/>
  <c r="AA1572" i="1"/>
  <c r="U1519" i="1"/>
  <c r="W1519" i="1" s="1"/>
  <c r="A1573" i="1"/>
  <c r="Q1573" i="1" s="1"/>
  <c r="R1573" i="1" s="1"/>
  <c r="S1573" i="1" s="1"/>
  <c r="Z1573" i="1" s="1"/>
  <c r="H1572" i="1"/>
  <c r="L1519" i="1" l="1"/>
  <c r="G1519" i="1"/>
  <c r="D1520" i="1"/>
  <c r="F1520" i="1" s="1"/>
  <c r="U1520" i="1"/>
  <c r="W1520" i="1" s="1"/>
  <c r="A1574" i="1"/>
  <c r="Q1574" i="1" s="1"/>
  <c r="R1574" i="1" s="1"/>
  <c r="S1574" i="1" s="1"/>
  <c r="Z1574" i="1" s="1"/>
  <c r="H1573" i="1"/>
  <c r="AB1573" i="1"/>
  <c r="T1573" i="1"/>
  <c r="C1573" i="1"/>
  <c r="AA1573" i="1"/>
  <c r="J1521" i="1"/>
  <c r="K1521" i="1" s="1"/>
  <c r="E1521" i="1" s="1"/>
  <c r="M1521" i="1"/>
  <c r="I1522" i="1"/>
  <c r="L1520" i="1" l="1"/>
  <c r="G1520" i="1"/>
  <c r="D1521" i="1"/>
  <c r="F1521" i="1" s="1"/>
  <c r="M1522" i="1"/>
  <c r="J1522" i="1"/>
  <c r="K1522" i="1" s="1"/>
  <c r="E1522" i="1" s="1"/>
  <c r="I1523" i="1"/>
  <c r="A1575" i="1"/>
  <c r="Q1575" i="1" s="1"/>
  <c r="R1575" i="1" s="1"/>
  <c r="S1575" i="1" s="1"/>
  <c r="Z1575" i="1" s="1"/>
  <c r="H1574" i="1"/>
  <c r="U1521" i="1"/>
  <c r="W1521" i="1" s="1"/>
  <c r="AA1574" i="1"/>
  <c r="T1574" i="1"/>
  <c r="C1574" i="1"/>
  <c r="AB1574" i="1"/>
  <c r="G1521" i="1" l="1"/>
  <c r="L1521" i="1"/>
  <c r="D1522" i="1"/>
  <c r="F1522" i="1" s="1"/>
  <c r="AB1575" i="1"/>
  <c r="T1575" i="1"/>
  <c r="C1575" i="1"/>
  <c r="AA1575" i="1"/>
  <c r="J1523" i="1"/>
  <c r="K1523" i="1" s="1"/>
  <c r="E1523" i="1" s="1"/>
  <c r="M1523" i="1"/>
  <c r="I1524" i="1"/>
  <c r="U1522" i="1"/>
  <c r="W1522" i="1" s="1"/>
  <c r="A1576" i="1"/>
  <c r="Q1576" i="1" s="1"/>
  <c r="R1576" i="1" s="1"/>
  <c r="S1576" i="1" s="1"/>
  <c r="Z1576" i="1" s="1"/>
  <c r="H1575" i="1"/>
  <c r="L1522" i="1" l="1"/>
  <c r="G1522" i="1"/>
  <c r="D1523" i="1"/>
  <c r="F1523" i="1" s="1"/>
  <c r="U1523" i="1"/>
  <c r="W1523" i="1" s="1"/>
  <c r="AA1576" i="1"/>
  <c r="T1576" i="1"/>
  <c r="C1576" i="1"/>
  <c r="AB1576" i="1"/>
  <c r="J1524" i="1"/>
  <c r="K1524" i="1" s="1"/>
  <c r="E1524" i="1" s="1"/>
  <c r="M1524" i="1"/>
  <c r="I1525" i="1"/>
  <c r="A1577" i="1"/>
  <c r="Q1577" i="1" s="1"/>
  <c r="R1577" i="1" s="1"/>
  <c r="S1577" i="1" s="1"/>
  <c r="Z1577" i="1" s="1"/>
  <c r="H1576" i="1"/>
  <c r="L1523" i="1" l="1"/>
  <c r="G1523" i="1"/>
  <c r="D1524" i="1"/>
  <c r="F1524" i="1" s="1"/>
  <c r="AB1577" i="1"/>
  <c r="T1577" i="1"/>
  <c r="C1577" i="1"/>
  <c r="AA1577" i="1"/>
  <c r="U1524" i="1"/>
  <c r="W1524" i="1" s="1"/>
  <c r="A1578" i="1"/>
  <c r="Q1578" i="1" s="1"/>
  <c r="R1578" i="1" s="1"/>
  <c r="S1578" i="1" s="1"/>
  <c r="Z1578" i="1" s="1"/>
  <c r="H1577" i="1"/>
  <c r="M1525" i="1"/>
  <c r="J1525" i="1"/>
  <c r="K1525" i="1" s="1"/>
  <c r="E1525" i="1" s="1"/>
  <c r="I1526" i="1"/>
  <c r="G1524" i="1" l="1"/>
  <c r="L1524" i="1"/>
  <c r="D1525" i="1"/>
  <c r="F1525" i="1" s="1"/>
  <c r="J1526" i="1"/>
  <c r="K1526" i="1" s="1"/>
  <c r="E1526" i="1" s="1"/>
  <c r="M1526" i="1"/>
  <c r="I1527" i="1"/>
  <c r="U1525" i="1"/>
  <c r="W1525" i="1" s="1"/>
  <c r="A1579" i="1"/>
  <c r="Q1579" i="1" s="1"/>
  <c r="R1579" i="1" s="1"/>
  <c r="S1579" i="1" s="1"/>
  <c r="Z1579" i="1" s="1"/>
  <c r="H1578" i="1"/>
  <c r="AA1578" i="1"/>
  <c r="T1578" i="1"/>
  <c r="C1578" i="1"/>
  <c r="AB1578" i="1"/>
  <c r="G1525" i="1" l="1"/>
  <c r="D1526" i="1"/>
  <c r="F1526" i="1" s="1"/>
  <c r="L1525" i="1"/>
  <c r="T1579" i="1"/>
  <c r="C1579" i="1"/>
  <c r="AB1579" i="1"/>
  <c r="AA1579" i="1"/>
  <c r="M1527" i="1"/>
  <c r="J1527" i="1"/>
  <c r="K1527" i="1" s="1"/>
  <c r="E1527" i="1" s="1"/>
  <c r="I1528" i="1"/>
  <c r="A1580" i="1"/>
  <c r="Q1580" i="1" s="1"/>
  <c r="R1580" i="1" s="1"/>
  <c r="S1580" i="1" s="1"/>
  <c r="Z1580" i="1" s="1"/>
  <c r="H1579" i="1"/>
  <c r="U1526" i="1"/>
  <c r="W1526" i="1" s="1"/>
  <c r="L1526" i="1" l="1"/>
  <c r="G1526" i="1"/>
  <c r="D1527" i="1"/>
  <c r="F1527" i="1" s="1"/>
  <c r="AB1580" i="1"/>
  <c r="T1580" i="1"/>
  <c r="C1580" i="1"/>
  <c r="AA1580" i="1"/>
  <c r="A1581" i="1"/>
  <c r="Q1581" i="1" s="1"/>
  <c r="R1581" i="1" s="1"/>
  <c r="S1581" i="1" s="1"/>
  <c r="Z1581" i="1" s="1"/>
  <c r="H1580" i="1"/>
  <c r="J1528" i="1"/>
  <c r="K1528" i="1" s="1"/>
  <c r="E1528" i="1" s="1"/>
  <c r="M1528" i="1"/>
  <c r="I1529" i="1"/>
  <c r="U1527" i="1"/>
  <c r="W1527" i="1" s="1"/>
  <c r="G1527" i="1" l="1"/>
  <c r="L1527" i="1"/>
  <c r="D1528" i="1"/>
  <c r="F1528" i="1" s="1"/>
  <c r="M1529" i="1"/>
  <c r="J1529" i="1"/>
  <c r="K1529" i="1" s="1"/>
  <c r="E1529" i="1" s="1"/>
  <c r="I1530" i="1"/>
  <c r="A1582" i="1"/>
  <c r="Q1582" i="1" s="1"/>
  <c r="R1582" i="1" s="1"/>
  <c r="S1582" i="1" s="1"/>
  <c r="Z1582" i="1" s="1"/>
  <c r="H1581" i="1"/>
  <c r="U1528" i="1"/>
  <c r="W1528" i="1" s="1"/>
  <c r="T1581" i="1"/>
  <c r="C1581" i="1"/>
  <c r="AB1581" i="1"/>
  <c r="AA1581" i="1"/>
  <c r="L1528" i="1" l="1"/>
  <c r="G1528" i="1"/>
  <c r="D1529" i="1"/>
  <c r="F1529" i="1" s="1"/>
  <c r="U1529" i="1"/>
  <c r="W1529" i="1" s="1"/>
  <c r="J1530" i="1"/>
  <c r="K1530" i="1" s="1"/>
  <c r="E1530" i="1" s="1"/>
  <c r="M1530" i="1"/>
  <c r="I1531" i="1"/>
  <c r="AB1582" i="1"/>
  <c r="T1582" i="1"/>
  <c r="C1582" i="1"/>
  <c r="AA1582" i="1"/>
  <c r="A1583" i="1"/>
  <c r="Q1583" i="1" s="1"/>
  <c r="R1583" i="1" s="1"/>
  <c r="S1583" i="1" s="1"/>
  <c r="Z1583" i="1" s="1"/>
  <c r="H1582" i="1"/>
  <c r="L1529" i="1" l="1"/>
  <c r="G1529" i="1"/>
  <c r="D1530" i="1"/>
  <c r="F1530" i="1" s="1"/>
  <c r="U1530" i="1"/>
  <c r="W1530" i="1" s="1"/>
  <c r="A1584" i="1"/>
  <c r="Q1584" i="1" s="1"/>
  <c r="R1584" i="1" s="1"/>
  <c r="S1584" i="1" s="1"/>
  <c r="Z1584" i="1" s="1"/>
  <c r="H1583" i="1"/>
  <c r="T1583" i="1"/>
  <c r="C1583" i="1"/>
  <c r="AB1583" i="1"/>
  <c r="AA1583" i="1"/>
  <c r="M1531" i="1"/>
  <c r="J1531" i="1"/>
  <c r="K1531" i="1" s="1"/>
  <c r="E1531" i="1" s="1"/>
  <c r="I1532" i="1"/>
  <c r="G1530" i="1" l="1"/>
  <c r="L1530" i="1"/>
  <c r="D1531" i="1"/>
  <c r="F1531" i="1" s="1"/>
  <c r="U1531" i="1"/>
  <c r="W1531" i="1" s="1"/>
  <c r="A1585" i="1"/>
  <c r="Q1585" i="1" s="1"/>
  <c r="R1585" i="1" s="1"/>
  <c r="S1585" i="1" s="1"/>
  <c r="Z1585" i="1" s="1"/>
  <c r="H1584" i="1"/>
  <c r="J1532" i="1"/>
  <c r="K1532" i="1" s="1"/>
  <c r="E1532" i="1" s="1"/>
  <c r="M1532" i="1"/>
  <c r="I1533" i="1"/>
  <c r="AB1584" i="1"/>
  <c r="T1584" i="1"/>
  <c r="C1584" i="1"/>
  <c r="AA1584" i="1"/>
  <c r="G1531" i="1" l="1"/>
  <c r="L1531" i="1"/>
  <c r="D1532" i="1"/>
  <c r="F1532" i="1" s="1"/>
  <c r="U1532" i="1"/>
  <c r="W1532" i="1" s="1"/>
  <c r="A1586" i="1"/>
  <c r="Q1586" i="1" s="1"/>
  <c r="R1586" i="1" s="1"/>
  <c r="S1586" i="1" s="1"/>
  <c r="Z1586" i="1" s="1"/>
  <c r="H1585" i="1"/>
  <c r="M1533" i="1"/>
  <c r="J1533" i="1"/>
  <c r="K1533" i="1" s="1"/>
  <c r="E1533" i="1" s="1"/>
  <c r="I1534" i="1"/>
  <c r="T1585" i="1"/>
  <c r="C1585" i="1"/>
  <c r="AB1585" i="1"/>
  <c r="AA1585" i="1"/>
  <c r="G1532" i="1" l="1"/>
  <c r="L1532" i="1"/>
  <c r="D1533" i="1"/>
  <c r="F1533" i="1" s="1"/>
  <c r="AB1586" i="1"/>
  <c r="T1586" i="1"/>
  <c r="C1586" i="1"/>
  <c r="AA1586" i="1"/>
  <c r="J1534" i="1"/>
  <c r="K1534" i="1" s="1"/>
  <c r="E1534" i="1" s="1"/>
  <c r="I1535" i="1"/>
  <c r="U1533" i="1"/>
  <c r="W1533" i="1" s="1"/>
  <c r="A1587" i="1"/>
  <c r="Q1587" i="1" s="1"/>
  <c r="R1587" i="1" s="1"/>
  <c r="S1587" i="1" s="1"/>
  <c r="Z1587" i="1" s="1"/>
  <c r="H1586" i="1"/>
  <c r="L1533" i="1" l="1"/>
  <c r="M1534" i="1" s="1"/>
  <c r="G1533" i="1"/>
  <c r="D1534" i="1"/>
  <c r="F1534" i="1" s="1"/>
  <c r="U1534" i="1"/>
  <c r="W1534" i="1" s="1"/>
  <c r="T1587" i="1"/>
  <c r="C1587" i="1"/>
  <c r="AB1587" i="1"/>
  <c r="AA1587" i="1"/>
  <c r="J1535" i="1"/>
  <c r="K1535" i="1" s="1"/>
  <c r="E1535" i="1" s="1"/>
  <c r="I1536" i="1"/>
  <c r="A1588" i="1"/>
  <c r="Q1588" i="1" s="1"/>
  <c r="R1588" i="1" s="1"/>
  <c r="S1588" i="1" s="1"/>
  <c r="Z1588" i="1" s="1"/>
  <c r="H1587" i="1"/>
  <c r="L1534" i="1" l="1"/>
  <c r="G1534" i="1"/>
  <c r="D1535" i="1"/>
  <c r="F1535" i="1" s="1"/>
  <c r="U1535" i="1"/>
  <c r="W1535" i="1" s="1"/>
  <c r="A1589" i="1"/>
  <c r="Q1589" i="1" s="1"/>
  <c r="R1589" i="1" s="1"/>
  <c r="S1589" i="1" s="1"/>
  <c r="Z1589" i="1" s="1"/>
  <c r="H1588" i="1"/>
  <c r="M1535" i="1"/>
  <c r="AB1588" i="1"/>
  <c r="T1588" i="1"/>
  <c r="C1588" i="1"/>
  <c r="AA1588" i="1"/>
  <c r="J1536" i="1"/>
  <c r="K1536" i="1" s="1"/>
  <c r="E1536" i="1" s="1"/>
  <c r="I1537" i="1"/>
  <c r="G1535" i="1" l="1"/>
  <c r="L1535" i="1"/>
  <c r="D1536" i="1"/>
  <c r="F1536" i="1" s="1"/>
  <c r="U1536" i="1"/>
  <c r="W1536" i="1" s="1"/>
  <c r="T1589" i="1"/>
  <c r="C1589" i="1"/>
  <c r="AB1589" i="1"/>
  <c r="AA1589" i="1"/>
  <c r="A1590" i="1"/>
  <c r="Q1590" i="1" s="1"/>
  <c r="R1590" i="1" s="1"/>
  <c r="S1590" i="1" s="1"/>
  <c r="Z1590" i="1" s="1"/>
  <c r="H1589" i="1"/>
  <c r="J1537" i="1"/>
  <c r="K1537" i="1" s="1"/>
  <c r="E1537" i="1" s="1"/>
  <c r="I1538" i="1"/>
  <c r="M1536" i="1"/>
  <c r="G1536" i="1" l="1"/>
  <c r="L1536" i="1"/>
  <c r="D1537" i="1"/>
  <c r="F1537" i="1" s="1"/>
  <c r="M1537" i="1"/>
  <c r="M1538" i="1" s="1"/>
  <c r="U1537" i="1"/>
  <c r="W1537" i="1" s="1"/>
  <c r="A1591" i="1"/>
  <c r="Q1591" i="1" s="1"/>
  <c r="R1591" i="1" s="1"/>
  <c r="S1591" i="1" s="1"/>
  <c r="Z1591" i="1" s="1"/>
  <c r="H1590" i="1"/>
  <c r="J1538" i="1"/>
  <c r="K1538" i="1" s="1"/>
  <c r="E1538" i="1" s="1"/>
  <c r="I1539" i="1"/>
  <c r="AB1590" i="1"/>
  <c r="T1590" i="1"/>
  <c r="C1590" i="1"/>
  <c r="AA1590" i="1"/>
  <c r="L1537" i="1" l="1"/>
  <c r="G1537" i="1"/>
  <c r="D1538" i="1"/>
  <c r="F1538" i="1" s="1"/>
  <c r="U1538" i="1"/>
  <c r="W1538" i="1" s="1"/>
  <c r="T1591" i="1"/>
  <c r="C1591" i="1"/>
  <c r="AB1591" i="1"/>
  <c r="AA1591" i="1"/>
  <c r="M1539" i="1"/>
  <c r="J1539" i="1"/>
  <c r="K1539" i="1" s="1"/>
  <c r="E1539" i="1" s="1"/>
  <c r="I1540" i="1"/>
  <c r="A1592" i="1"/>
  <c r="Q1592" i="1" s="1"/>
  <c r="R1592" i="1" s="1"/>
  <c r="S1592" i="1" s="1"/>
  <c r="Z1592" i="1" s="1"/>
  <c r="H1591" i="1"/>
  <c r="G1538" i="1" l="1"/>
  <c r="L1538" i="1"/>
  <c r="D1539" i="1"/>
  <c r="F1539" i="1" s="1"/>
  <c r="U1539" i="1"/>
  <c r="W1539" i="1" s="1"/>
  <c r="A1593" i="1"/>
  <c r="Q1593" i="1" s="1"/>
  <c r="R1593" i="1" s="1"/>
  <c r="S1593" i="1" s="1"/>
  <c r="Z1593" i="1" s="1"/>
  <c r="H1592" i="1"/>
  <c r="AB1592" i="1"/>
  <c r="T1592" i="1"/>
  <c r="C1592" i="1"/>
  <c r="AA1592" i="1"/>
  <c r="J1540" i="1"/>
  <c r="K1540" i="1" s="1"/>
  <c r="E1540" i="1" s="1"/>
  <c r="M1540" i="1"/>
  <c r="I1541" i="1"/>
  <c r="G1539" i="1" l="1"/>
  <c r="L1539" i="1"/>
  <c r="D1540" i="1"/>
  <c r="F1540" i="1" s="1"/>
  <c r="T1593" i="1"/>
  <c r="C1593" i="1"/>
  <c r="AB1593" i="1"/>
  <c r="AA1593" i="1"/>
  <c r="U1540" i="1"/>
  <c r="W1540" i="1" s="1"/>
  <c r="A1594" i="1"/>
  <c r="Q1594" i="1" s="1"/>
  <c r="R1594" i="1" s="1"/>
  <c r="S1594" i="1" s="1"/>
  <c r="Z1594" i="1" s="1"/>
  <c r="H1593" i="1"/>
  <c r="M1541" i="1"/>
  <c r="J1541" i="1"/>
  <c r="K1541" i="1" s="1"/>
  <c r="E1541" i="1" s="1"/>
  <c r="I1542" i="1"/>
  <c r="L1540" i="1" l="1"/>
  <c r="G1540" i="1"/>
  <c r="D1541" i="1"/>
  <c r="F1541" i="1" s="1"/>
  <c r="AB1594" i="1"/>
  <c r="T1594" i="1"/>
  <c r="C1594" i="1"/>
  <c r="AA1594" i="1"/>
  <c r="J1542" i="1"/>
  <c r="K1542" i="1" s="1"/>
  <c r="E1542" i="1" s="1"/>
  <c r="M1542" i="1"/>
  <c r="I1543" i="1"/>
  <c r="A1595" i="1"/>
  <c r="Q1595" i="1" s="1"/>
  <c r="R1595" i="1" s="1"/>
  <c r="S1595" i="1" s="1"/>
  <c r="Z1595" i="1" s="1"/>
  <c r="H1594" i="1"/>
  <c r="U1541" i="1"/>
  <c r="W1541" i="1" s="1"/>
  <c r="L1541" i="1" l="1"/>
  <c r="G1541" i="1"/>
  <c r="D1542" i="1"/>
  <c r="F1542" i="1" s="1"/>
  <c r="M1543" i="1"/>
  <c r="J1543" i="1"/>
  <c r="K1543" i="1" s="1"/>
  <c r="E1543" i="1" s="1"/>
  <c r="I1544" i="1"/>
  <c r="T1595" i="1"/>
  <c r="C1595" i="1"/>
  <c r="AB1595" i="1"/>
  <c r="AA1595" i="1"/>
  <c r="U1542" i="1"/>
  <c r="W1542" i="1" s="1"/>
  <c r="A1596" i="1"/>
  <c r="Q1596" i="1" s="1"/>
  <c r="R1596" i="1" s="1"/>
  <c r="S1596" i="1" s="1"/>
  <c r="Z1596" i="1" s="1"/>
  <c r="H1595" i="1"/>
  <c r="L1542" i="1" l="1"/>
  <c r="G1542" i="1"/>
  <c r="D1543" i="1"/>
  <c r="F1543" i="1" s="1"/>
  <c r="U1543" i="1"/>
  <c r="W1543" i="1" s="1"/>
  <c r="A1597" i="1"/>
  <c r="Q1597" i="1" s="1"/>
  <c r="R1597" i="1" s="1"/>
  <c r="S1597" i="1" s="1"/>
  <c r="Z1597" i="1" s="1"/>
  <c r="H1596" i="1"/>
  <c r="J1544" i="1"/>
  <c r="K1544" i="1" s="1"/>
  <c r="E1544" i="1" s="1"/>
  <c r="M1544" i="1"/>
  <c r="I1545" i="1"/>
  <c r="AB1596" i="1"/>
  <c r="AA1596" i="1"/>
  <c r="T1596" i="1"/>
  <c r="C1596" i="1"/>
  <c r="L1543" i="1" l="1"/>
  <c r="G1543" i="1"/>
  <c r="D1544" i="1"/>
  <c r="F1544" i="1" s="1"/>
  <c r="M1545" i="1"/>
  <c r="J1545" i="1"/>
  <c r="K1545" i="1" s="1"/>
  <c r="E1545" i="1" s="1"/>
  <c r="I1546" i="1"/>
  <c r="T1597" i="1"/>
  <c r="C1597" i="1"/>
  <c r="AB1597" i="1"/>
  <c r="AA1597" i="1"/>
  <c r="U1544" i="1"/>
  <c r="W1544" i="1" s="1"/>
  <c r="H1597" i="1"/>
  <c r="A1598" i="1"/>
  <c r="Q1598" i="1" s="1"/>
  <c r="R1598" i="1" s="1"/>
  <c r="S1598" i="1" s="1"/>
  <c r="Z1598" i="1" s="1"/>
  <c r="L1544" i="1" l="1"/>
  <c r="G1544" i="1"/>
  <c r="D1545" i="1"/>
  <c r="F1545" i="1" s="1"/>
  <c r="U1545" i="1"/>
  <c r="W1545" i="1" s="1"/>
  <c r="AB1598" i="1"/>
  <c r="AA1598" i="1"/>
  <c r="T1598" i="1"/>
  <c r="C1598" i="1"/>
  <c r="A1599" i="1"/>
  <c r="Q1599" i="1" s="1"/>
  <c r="R1599" i="1" s="1"/>
  <c r="S1599" i="1" s="1"/>
  <c r="Z1599" i="1" s="1"/>
  <c r="H1598" i="1"/>
  <c r="J1546" i="1"/>
  <c r="K1546" i="1" s="1"/>
  <c r="E1546" i="1" s="1"/>
  <c r="M1546" i="1"/>
  <c r="I1547" i="1"/>
  <c r="L1545" i="1" l="1"/>
  <c r="G1545" i="1"/>
  <c r="D1546" i="1"/>
  <c r="F1546" i="1" s="1"/>
  <c r="H1599" i="1"/>
  <c r="A1600" i="1"/>
  <c r="Q1600" i="1" s="1"/>
  <c r="R1600" i="1" s="1"/>
  <c r="S1600" i="1" s="1"/>
  <c r="Z1600" i="1" s="1"/>
  <c r="M1547" i="1"/>
  <c r="J1547" i="1"/>
  <c r="K1547" i="1" s="1"/>
  <c r="E1547" i="1" s="1"/>
  <c r="I1548" i="1"/>
  <c r="U1546" i="1"/>
  <c r="W1546" i="1" s="1"/>
  <c r="AA1599" i="1"/>
  <c r="T1599" i="1"/>
  <c r="C1599" i="1"/>
  <c r="AB1599" i="1"/>
  <c r="L1546" i="1" l="1"/>
  <c r="G1546" i="1"/>
  <c r="D1547" i="1"/>
  <c r="F1547" i="1" s="1"/>
  <c r="U1547" i="1"/>
  <c r="W1547" i="1" s="1"/>
  <c r="A1601" i="1"/>
  <c r="Q1601" i="1" s="1"/>
  <c r="R1601" i="1" s="1"/>
  <c r="S1601" i="1" s="1"/>
  <c r="Z1601" i="1" s="1"/>
  <c r="H1600" i="1"/>
  <c r="J1548" i="1"/>
  <c r="K1548" i="1" s="1"/>
  <c r="E1548" i="1" s="1"/>
  <c r="M1548" i="1"/>
  <c r="I1549" i="1"/>
  <c r="T1600" i="1"/>
  <c r="C1600" i="1"/>
  <c r="AB1600" i="1"/>
  <c r="AA1600" i="1"/>
  <c r="L1547" i="1" l="1"/>
  <c r="G1547" i="1"/>
  <c r="D1548" i="1"/>
  <c r="F1548" i="1" s="1"/>
  <c r="U1548" i="1"/>
  <c r="W1548" i="1" s="1"/>
  <c r="A1602" i="1"/>
  <c r="Q1602" i="1" s="1"/>
  <c r="R1602" i="1" s="1"/>
  <c r="S1602" i="1" s="1"/>
  <c r="Z1602" i="1" s="1"/>
  <c r="H1601" i="1"/>
  <c r="M1549" i="1"/>
  <c r="J1549" i="1"/>
  <c r="K1549" i="1" s="1"/>
  <c r="E1549" i="1" s="1"/>
  <c r="I1550" i="1"/>
  <c r="AB1601" i="1"/>
  <c r="AA1601" i="1"/>
  <c r="T1601" i="1"/>
  <c r="C1601" i="1"/>
  <c r="L1548" i="1" l="1"/>
  <c r="G1548" i="1"/>
  <c r="D1549" i="1"/>
  <c r="F1549" i="1" s="1"/>
  <c r="U1549" i="1"/>
  <c r="W1549" i="1" s="1"/>
  <c r="J1550" i="1"/>
  <c r="K1550" i="1" s="1"/>
  <c r="E1550" i="1" s="1"/>
  <c r="M1550" i="1"/>
  <c r="I1551" i="1"/>
  <c r="H1602" i="1"/>
  <c r="A1603" i="1"/>
  <c r="Q1603" i="1" s="1"/>
  <c r="R1603" i="1" s="1"/>
  <c r="S1603" i="1" s="1"/>
  <c r="Z1603" i="1" s="1"/>
  <c r="T1602" i="1"/>
  <c r="C1602" i="1"/>
  <c r="AB1602" i="1"/>
  <c r="AA1602" i="1"/>
  <c r="L1549" i="1" l="1"/>
  <c r="G1549" i="1"/>
  <c r="D1550" i="1"/>
  <c r="F1550" i="1" s="1"/>
  <c r="M1551" i="1"/>
  <c r="J1551" i="1"/>
  <c r="K1551" i="1" s="1"/>
  <c r="E1551" i="1" s="1"/>
  <c r="I1552" i="1"/>
  <c r="A1604" i="1"/>
  <c r="Q1604" i="1" s="1"/>
  <c r="R1604" i="1" s="1"/>
  <c r="S1604" i="1" s="1"/>
  <c r="Z1604" i="1" s="1"/>
  <c r="H1603" i="1"/>
  <c r="U1550" i="1"/>
  <c r="W1550" i="1" s="1"/>
  <c r="AB1603" i="1"/>
  <c r="AA1603" i="1"/>
  <c r="C1603" i="1"/>
  <c r="T1603" i="1"/>
  <c r="L1550" i="1" l="1"/>
  <c r="G1550" i="1"/>
  <c r="D1551" i="1"/>
  <c r="F1551" i="1" s="1"/>
  <c r="AB1604" i="1"/>
  <c r="AA1604" i="1"/>
  <c r="T1604" i="1"/>
  <c r="C1604" i="1"/>
  <c r="A1605" i="1"/>
  <c r="Q1605" i="1" s="1"/>
  <c r="R1605" i="1" s="1"/>
  <c r="S1605" i="1" s="1"/>
  <c r="Z1605" i="1" s="1"/>
  <c r="H1604" i="1"/>
  <c r="J1552" i="1"/>
  <c r="K1552" i="1" s="1"/>
  <c r="E1552" i="1" s="1"/>
  <c r="M1552" i="1"/>
  <c r="I1553" i="1"/>
  <c r="U1551" i="1"/>
  <c r="W1551" i="1" s="1"/>
  <c r="G1551" i="1" l="1"/>
  <c r="L1551" i="1"/>
  <c r="D1552" i="1"/>
  <c r="F1552" i="1" s="1"/>
  <c r="M1553" i="1"/>
  <c r="J1553" i="1"/>
  <c r="K1553" i="1" s="1"/>
  <c r="E1553" i="1" s="1"/>
  <c r="I1554" i="1"/>
  <c r="A1606" i="1"/>
  <c r="Q1606" i="1" s="1"/>
  <c r="R1606" i="1" s="1"/>
  <c r="S1606" i="1" s="1"/>
  <c r="Z1606" i="1" s="1"/>
  <c r="H1605" i="1"/>
  <c r="U1552" i="1"/>
  <c r="W1552" i="1" s="1"/>
  <c r="T1605" i="1"/>
  <c r="C1605" i="1"/>
  <c r="AB1605" i="1"/>
  <c r="AA1605" i="1"/>
  <c r="L1552" i="1" l="1"/>
  <c r="G1552" i="1"/>
  <c r="D1553" i="1"/>
  <c r="F1553" i="1" s="1"/>
  <c r="AB1606" i="1"/>
  <c r="AA1606" i="1"/>
  <c r="T1606" i="1"/>
  <c r="C1606" i="1"/>
  <c r="J1554" i="1"/>
  <c r="K1554" i="1" s="1"/>
  <c r="E1554" i="1" s="1"/>
  <c r="M1554" i="1"/>
  <c r="I1555" i="1"/>
  <c r="U1553" i="1"/>
  <c r="W1553" i="1" s="1"/>
  <c r="A1607" i="1"/>
  <c r="Q1607" i="1" s="1"/>
  <c r="R1607" i="1" s="1"/>
  <c r="S1607" i="1" s="1"/>
  <c r="Z1607" i="1" s="1"/>
  <c r="H1606" i="1"/>
  <c r="L1553" i="1" l="1"/>
  <c r="G1553" i="1"/>
  <c r="D1554" i="1"/>
  <c r="F1554" i="1" s="1"/>
  <c r="U1554" i="1"/>
  <c r="W1554" i="1" s="1"/>
  <c r="A1608" i="1"/>
  <c r="Q1608" i="1" s="1"/>
  <c r="R1608" i="1" s="1"/>
  <c r="S1608" i="1" s="1"/>
  <c r="Z1608" i="1" s="1"/>
  <c r="H1607" i="1"/>
  <c r="T1607" i="1"/>
  <c r="C1607" i="1"/>
  <c r="AB1607" i="1"/>
  <c r="AA1607" i="1"/>
  <c r="M1555" i="1"/>
  <c r="J1555" i="1"/>
  <c r="K1555" i="1" s="1"/>
  <c r="E1555" i="1" s="1"/>
  <c r="I1556" i="1"/>
  <c r="L1554" i="1" l="1"/>
  <c r="G1554" i="1"/>
  <c r="D1555" i="1"/>
  <c r="F1555" i="1" s="1"/>
  <c r="J1556" i="1"/>
  <c r="K1556" i="1" s="1"/>
  <c r="E1556" i="1" s="1"/>
  <c r="M1556" i="1"/>
  <c r="I1557" i="1"/>
  <c r="U1555" i="1"/>
  <c r="W1555" i="1" s="1"/>
  <c r="A1609" i="1"/>
  <c r="Q1609" i="1" s="1"/>
  <c r="R1609" i="1" s="1"/>
  <c r="S1609" i="1" s="1"/>
  <c r="Z1609" i="1" s="1"/>
  <c r="H1608" i="1"/>
  <c r="AB1608" i="1"/>
  <c r="AA1608" i="1"/>
  <c r="T1608" i="1"/>
  <c r="C1608" i="1"/>
  <c r="G1555" i="1" l="1"/>
  <c r="D1556" i="1"/>
  <c r="F1556" i="1" s="1"/>
  <c r="L1555" i="1"/>
  <c r="U1556" i="1"/>
  <c r="W1556" i="1" s="1"/>
  <c r="T1609" i="1"/>
  <c r="C1609" i="1"/>
  <c r="AB1609" i="1"/>
  <c r="AA1609" i="1"/>
  <c r="A1610" i="1"/>
  <c r="Q1610" i="1" s="1"/>
  <c r="R1610" i="1" s="1"/>
  <c r="S1610" i="1" s="1"/>
  <c r="Z1610" i="1" s="1"/>
  <c r="H1609" i="1"/>
  <c r="M1557" i="1"/>
  <c r="J1557" i="1"/>
  <c r="K1557" i="1" s="1"/>
  <c r="E1557" i="1" s="1"/>
  <c r="I1558" i="1"/>
  <c r="L1556" i="1" l="1"/>
  <c r="G1556" i="1"/>
  <c r="D1557" i="1"/>
  <c r="F1557" i="1" s="1"/>
  <c r="U1557" i="1"/>
  <c r="W1557" i="1" s="1"/>
  <c r="A1611" i="1"/>
  <c r="Q1611" i="1" s="1"/>
  <c r="R1611" i="1" s="1"/>
  <c r="S1611" i="1" s="1"/>
  <c r="Z1611" i="1" s="1"/>
  <c r="H1610" i="1"/>
  <c r="J1558" i="1"/>
  <c r="K1558" i="1" s="1"/>
  <c r="E1558" i="1" s="1"/>
  <c r="M1558" i="1"/>
  <c r="I1559" i="1"/>
  <c r="AB1610" i="1"/>
  <c r="AA1610" i="1"/>
  <c r="T1610" i="1"/>
  <c r="C1610" i="1"/>
  <c r="L1557" i="1" l="1"/>
  <c r="G1557" i="1"/>
  <c r="D1558" i="1"/>
  <c r="F1558" i="1" s="1"/>
  <c r="T1611" i="1"/>
  <c r="C1611" i="1"/>
  <c r="AB1611" i="1"/>
  <c r="AA1611" i="1"/>
  <c r="U1558" i="1"/>
  <c r="W1558" i="1" s="1"/>
  <c r="A1612" i="1"/>
  <c r="Q1612" i="1" s="1"/>
  <c r="R1612" i="1" s="1"/>
  <c r="S1612" i="1" s="1"/>
  <c r="Z1612" i="1" s="1"/>
  <c r="H1611" i="1"/>
  <c r="J1559" i="1"/>
  <c r="K1559" i="1" s="1"/>
  <c r="E1559" i="1" s="1"/>
  <c r="M1559" i="1"/>
  <c r="I1560" i="1"/>
  <c r="L1558" i="1" l="1"/>
  <c r="G1558" i="1"/>
  <c r="D1559" i="1"/>
  <c r="F1559" i="1" s="1"/>
  <c r="M1560" i="1"/>
  <c r="J1560" i="1"/>
  <c r="K1560" i="1" s="1"/>
  <c r="E1560" i="1" s="1"/>
  <c r="I1561" i="1"/>
  <c r="A1613" i="1"/>
  <c r="Q1613" i="1" s="1"/>
  <c r="R1613" i="1" s="1"/>
  <c r="S1613" i="1" s="1"/>
  <c r="Z1613" i="1" s="1"/>
  <c r="H1612" i="1"/>
  <c r="U1559" i="1"/>
  <c r="W1559" i="1" s="1"/>
  <c r="AB1612" i="1"/>
  <c r="AA1612" i="1"/>
  <c r="T1612" i="1"/>
  <c r="C1612" i="1"/>
  <c r="L1559" i="1" l="1"/>
  <c r="G1559" i="1"/>
  <c r="D1560" i="1"/>
  <c r="F1560" i="1" s="1"/>
  <c r="J1561" i="1"/>
  <c r="K1561" i="1" s="1"/>
  <c r="E1561" i="1" s="1"/>
  <c r="M1561" i="1"/>
  <c r="I1562" i="1"/>
  <c r="U1560" i="1"/>
  <c r="W1560" i="1" s="1"/>
  <c r="A1614" i="1"/>
  <c r="Q1614" i="1" s="1"/>
  <c r="R1614" i="1" s="1"/>
  <c r="S1614" i="1" s="1"/>
  <c r="Z1614" i="1" s="1"/>
  <c r="H1613" i="1"/>
  <c r="T1613" i="1"/>
  <c r="C1613" i="1"/>
  <c r="AB1613" i="1"/>
  <c r="AA1613" i="1"/>
  <c r="G1560" i="1" l="1"/>
  <c r="D1561" i="1"/>
  <c r="F1561" i="1" s="1"/>
  <c r="L1560" i="1"/>
  <c r="U1561" i="1"/>
  <c r="W1561" i="1" s="1"/>
  <c r="A1615" i="1"/>
  <c r="Q1615" i="1" s="1"/>
  <c r="R1615" i="1" s="1"/>
  <c r="S1615" i="1" s="1"/>
  <c r="Z1615" i="1" s="1"/>
  <c r="H1614" i="1"/>
  <c r="AB1614" i="1"/>
  <c r="AA1614" i="1"/>
  <c r="T1614" i="1"/>
  <c r="C1614" i="1"/>
  <c r="M1562" i="1"/>
  <c r="J1562" i="1"/>
  <c r="K1562" i="1" s="1"/>
  <c r="E1562" i="1" s="1"/>
  <c r="I1563" i="1"/>
  <c r="G1561" i="1" l="1"/>
  <c r="L1561" i="1"/>
  <c r="D1562" i="1"/>
  <c r="F1562" i="1" s="1"/>
  <c r="T1615" i="1"/>
  <c r="C1615" i="1"/>
  <c r="AB1615" i="1"/>
  <c r="AA1615" i="1"/>
  <c r="U1562" i="1"/>
  <c r="W1562" i="1" s="1"/>
  <c r="A1616" i="1"/>
  <c r="Q1616" i="1" s="1"/>
  <c r="R1616" i="1" s="1"/>
  <c r="S1616" i="1" s="1"/>
  <c r="Z1616" i="1" s="1"/>
  <c r="H1615" i="1"/>
  <c r="J1563" i="1"/>
  <c r="K1563" i="1" s="1"/>
  <c r="E1563" i="1" s="1"/>
  <c r="M1563" i="1"/>
  <c r="I1564" i="1"/>
  <c r="L1562" i="1" l="1"/>
  <c r="G1562" i="1"/>
  <c r="D1563" i="1"/>
  <c r="F1563" i="1" s="1"/>
  <c r="J1564" i="1"/>
  <c r="K1564" i="1" s="1"/>
  <c r="E1564" i="1" s="1"/>
  <c r="I1565" i="1"/>
  <c r="A1617" i="1"/>
  <c r="Q1617" i="1" s="1"/>
  <c r="R1617" i="1" s="1"/>
  <c r="S1617" i="1" s="1"/>
  <c r="Z1617" i="1" s="1"/>
  <c r="H1616" i="1"/>
  <c r="AB1616" i="1"/>
  <c r="AA1616" i="1"/>
  <c r="T1616" i="1"/>
  <c r="C1616" i="1"/>
  <c r="U1563" i="1"/>
  <c r="W1563" i="1" s="1"/>
  <c r="L1563" i="1" l="1"/>
  <c r="M1564" i="1" s="1"/>
  <c r="G1563" i="1"/>
  <c r="D1564" i="1"/>
  <c r="F1564" i="1" s="1"/>
  <c r="A1618" i="1"/>
  <c r="Q1618" i="1" s="1"/>
  <c r="R1618" i="1" s="1"/>
  <c r="S1618" i="1" s="1"/>
  <c r="Z1618" i="1" s="1"/>
  <c r="H1617" i="1"/>
  <c r="U1564" i="1"/>
  <c r="W1564" i="1" s="1"/>
  <c r="T1617" i="1"/>
  <c r="C1617" i="1"/>
  <c r="AB1617" i="1"/>
  <c r="AA1617" i="1"/>
  <c r="J1565" i="1"/>
  <c r="K1565" i="1" s="1"/>
  <c r="E1565" i="1" s="1"/>
  <c r="I1566" i="1"/>
  <c r="G1564" i="1" l="1"/>
  <c r="L1564" i="1"/>
  <c r="D1565" i="1"/>
  <c r="F1565" i="1" s="1"/>
  <c r="M1565" i="1"/>
  <c r="M1566" i="1" s="1"/>
  <c r="AB1618" i="1"/>
  <c r="AA1618" i="1"/>
  <c r="T1618" i="1"/>
  <c r="C1618" i="1"/>
  <c r="J1566" i="1"/>
  <c r="K1566" i="1" s="1"/>
  <c r="E1566" i="1" s="1"/>
  <c r="I1567" i="1"/>
  <c r="A1619" i="1"/>
  <c r="Q1619" i="1" s="1"/>
  <c r="R1619" i="1" s="1"/>
  <c r="S1619" i="1" s="1"/>
  <c r="Z1619" i="1" s="1"/>
  <c r="H1618" i="1"/>
  <c r="U1565" i="1"/>
  <c r="W1565" i="1" s="1"/>
  <c r="L1565" i="1" l="1"/>
  <c r="G1565" i="1"/>
  <c r="D1566" i="1"/>
  <c r="F1566" i="1" s="1"/>
  <c r="M1567" i="1"/>
  <c r="J1567" i="1"/>
  <c r="K1567" i="1" s="1"/>
  <c r="E1567" i="1" s="1"/>
  <c r="I1568" i="1"/>
  <c r="A1620" i="1"/>
  <c r="Q1620" i="1" s="1"/>
  <c r="R1620" i="1" s="1"/>
  <c r="S1620" i="1" s="1"/>
  <c r="Z1620" i="1" s="1"/>
  <c r="H1619" i="1"/>
  <c r="U1566" i="1"/>
  <c r="W1566" i="1" s="1"/>
  <c r="T1619" i="1"/>
  <c r="C1619" i="1"/>
  <c r="AB1619" i="1"/>
  <c r="AA1619" i="1"/>
  <c r="G1566" i="1" l="1"/>
  <c r="L1566" i="1"/>
  <c r="D1567" i="1"/>
  <c r="F1567" i="1" s="1"/>
  <c r="AB1620" i="1"/>
  <c r="AA1620" i="1"/>
  <c r="T1620" i="1"/>
  <c r="C1620" i="1"/>
  <c r="J1568" i="1"/>
  <c r="K1568" i="1" s="1"/>
  <c r="E1568" i="1" s="1"/>
  <c r="M1568" i="1"/>
  <c r="I1569" i="1"/>
  <c r="U1567" i="1"/>
  <c r="W1567" i="1" s="1"/>
  <c r="A1621" i="1"/>
  <c r="Q1621" i="1" s="1"/>
  <c r="R1621" i="1" s="1"/>
  <c r="S1621" i="1" s="1"/>
  <c r="Z1621" i="1" s="1"/>
  <c r="H1620" i="1"/>
  <c r="L1567" i="1" l="1"/>
  <c r="G1567" i="1"/>
  <c r="D1568" i="1"/>
  <c r="F1568" i="1" s="1"/>
  <c r="T1621" i="1"/>
  <c r="C1621" i="1"/>
  <c r="AB1621" i="1"/>
  <c r="AA1621" i="1"/>
  <c r="M1569" i="1"/>
  <c r="J1569" i="1"/>
  <c r="K1569" i="1" s="1"/>
  <c r="E1569" i="1" s="1"/>
  <c r="I1570" i="1"/>
  <c r="A1622" i="1"/>
  <c r="Q1622" i="1" s="1"/>
  <c r="R1622" i="1" s="1"/>
  <c r="S1622" i="1" s="1"/>
  <c r="Z1622" i="1" s="1"/>
  <c r="H1621" i="1"/>
  <c r="U1568" i="1"/>
  <c r="W1568" i="1" s="1"/>
  <c r="L1568" i="1" l="1"/>
  <c r="G1568" i="1"/>
  <c r="D1569" i="1"/>
  <c r="F1569" i="1" s="1"/>
  <c r="U1569" i="1"/>
  <c r="W1569" i="1" s="1"/>
  <c r="A1623" i="1"/>
  <c r="Q1623" i="1" s="1"/>
  <c r="R1623" i="1" s="1"/>
  <c r="S1623" i="1" s="1"/>
  <c r="Z1623" i="1" s="1"/>
  <c r="H1622" i="1"/>
  <c r="AB1622" i="1"/>
  <c r="AA1622" i="1"/>
  <c r="T1622" i="1"/>
  <c r="C1622" i="1"/>
  <c r="J1570" i="1"/>
  <c r="K1570" i="1" s="1"/>
  <c r="E1570" i="1" s="1"/>
  <c r="M1570" i="1"/>
  <c r="I1571" i="1"/>
  <c r="L1569" i="1" l="1"/>
  <c r="G1569" i="1"/>
  <c r="D1570" i="1"/>
  <c r="F1570" i="1" s="1"/>
  <c r="A1624" i="1"/>
  <c r="Q1624" i="1" s="1"/>
  <c r="R1624" i="1" s="1"/>
  <c r="S1624" i="1" s="1"/>
  <c r="Z1624" i="1" s="1"/>
  <c r="H1623" i="1"/>
  <c r="M1571" i="1"/>
  <c r="J1571" i="1"/>
  <c r="K1571" i="1" s="1"/>
  <c r="E1571" i="1" s="1"/>
  <c r="I1572" i="1"/>
  <c r="T1623" i="1"/>
  <c r="C1623" i="1"/>
  <c r="AB1623" i="1"/>
  <c r="AA1623" i="1"/>
  <c r="U1570" i="1"/>
  <c r="W1570" i="1" s="1"/>
  <c r="G1570" i="1" l="1"/>
  <c r="L1570" i="1"/>
  <c r="D1571" i="1"/>
  <c r="F1571" i="1" s="1"/>
  <c r="J1572" i="1"/>
  <c r="K1572" i="1" s="1"/>
  <c r="E1572" i="1" s="1"/>
  <c r="M1572" i="1"/>
  <c r="I1573" i="1"/>
  <c r="U1571" i="1"/>
  <c r="W1571" i="1" s="1"/>
  <c r="A1625" i="1"/>
  <c r="Q1625" i="1" s="1"/>
  <c r="R1625" i="1" s="1"/>
  <c r="S1625" i="1" s="1"/>
  <c r="Z1625" i="1" s="1"/>
  <c r="H1624" i="1"/>
  <c r="AB1624" i="1"/>
  <c r="AA1624" i="1"/>
  <c r="T1624" i="1"/>
  <c r="C1624" i="1"/>
  <c r="G1571" i="1" l="1"/>
  <c r="D1572" i="1"/>
  <c r="F1572" i="1" s="1"/>
  <c r="L1571" i="1"/>
  <c r="A1626" i="1"/>
  <c r="Q1626" i="1" s="1"/>
  <c r="R1626" i="1" s="1"/>
  <c r="S1626" i="1" s="1"/>
  <c r="Z1626" i="1" s="1"/>
  <c r="H1625" i="1"/>
  <c r="J1573" i="1"/>
  <c r="K1573" i="1" s="1"/>
  <c r="E1573" i="1" s="1"/>
  <c r="M1573" i="1"/>
  <c r="I1574" i="1"/>
  <c r="T1625" i="1"/>
  <c r="C1625" i="1"/>
  <c r="AB1625" i="1"/>
  <c r="AA1625" i="1"/>
  <c r="U1572" i="1"/>
  <c r="W1572" i="1" s="1"/>
  <c r="L1572" i="1" l="1"/>
  <c r="G1572" i="1"/>
  <c r="D1573" i="1"/>
  <c r="F1573" i="1" s="1"/>
  <c r="U1573" i="1"/>
  <c r="W1573" i="1" s="1"/>
  <c r="AB1626" i="1"/>
  <c r="AA1626" i="1"/>
  <c r="T1626" i="1"/>
  <c r="C1626" i="1"/>
  <c r="M1574" i="1"/>
  <c r="J1574" i="1"/>
  <c r="K1574" i="1" s="1"/>
  <c r="E1574" i="1" s="1"/>
  <c r="I1575" i="1"/>
  <c r="A1627" i="1"/>
  <c r="Q1627" i="1" s="1"/>
  <c r="R1627" i="1" s="1"/>
  <c r="S1627" i="1" s="1"/>
  <c r="Z1627" i="1" s="1"/>
  <c r="H1626" i="1"/>
  <c r="L1573" i="1" l="1"/>
  <c r="G1573" i="1"/>
  <c r="D1574" i="1"/>
  <c r="F1574" i="1" s="1"/>
  <c r="A1628" i="1"/>
  <c r="Q1628" i="1" s="1"/>
  <c r="R1628" i="1" s="1"/>
  <c r="S1628" i="1" s="1"/>
  <c r="Z1628" i="1" s="1"/>
  <c r="H1627" i="1"/>
  <c r="J1575" i="1"/>
  <c r="K1575" i="1" s="1"/>
  <c r="E1575" i="1" s="1"/>
  <c r="M1575" i="1"/>
  <c r="I1576" i="1"/>
  <c r="U1574" i="1"/>
  <c r="W1574" i="1" s="1"/>
  <c r="T1627" i="1"/>
  <c r="C1627" i="1"/>
  <c r="AB1627" i="1"/>
  <c r="AA1627" i="1"/>
  <c r="G1574" i="1" l="1"/>
  <c r="L1574" i="1"/>
  <c r="D1575" i="1"/>
  <c r="F1575" i="1" s="1"/>
  <c r="U1575" i="1"/>
  <c r="W1575" i="1" s="1"/>
  <c r="M1576" i="1"/>
  <c r="J1576" i="1"/>
  <c r="K1576" i="1" s="1"/>
  <c r="E1576" i="1" s="1"/>
  <c r="I1577" i="1"/>
  <c r="A1629" i="1"/>
  <c r="Q1629" i="1" s="1"/>
  <c r="R1629" i="1" s="1"/>
  <c r="S1629" i="1" s="1"/>
  <c r="Z1629" i="1" s="1"/>
  <c r="H1628" i="1"/>
  <c r="AB1628" i="1"/>
  <c r="AA1628" i="1"/>
  <c r="T1628" i="1"/>
  <c r="C1628" i="1"/>
  <c r="L1575" i="1" l="1"/>
  <c r="G1575" i="1"/>
  <c r="D1576" i="1"/>
  <c r="F1576" i="1" s="1"/>
  <c r="J1577" i="1"/>
  <c r="K1577" i="1" s="1"/>
  <c r="E1577" i="1" s="1"/>
  <c r="M1577" i="1"/>
  <c r="I1578" i="1"/>
  <c r="U1576" i="1"/>
  <c r="W1576" i="1" s="1"/>
  <c r="A1630" i="1"/>
  <c r="Q1630" i="1" s="1"/>
  <c r="R1630" i="1" s="1"/>
  <c r="S1630" i="1" s="1"/>
  <c r="Z1630" i="1" s="1"/>
  <c r="H1629" i="1"/>
  <c r="T1629" i="1"/>
  <c r="C1629" i="1"/>
  <c r="AB1629" i="1"/>
  <c r="AA1629" i="1"/>
  <c r="G1576" i="1" l="1"/>
  <c r="D1577" i="1"/>
  <c r="F1577" i="1" s="1"/>
  <c r="L1576" i="1"/>
  <c r="M1578" i="1"/>
  <c r="J1578" i="1"/>
  <c r="K1578" i="1" s="1"/>
  <c r="E1578" i="1" s="1"/>
  <c r="I1579" i="1"/>
  <c r="AB1630" i="1"/>
  <c r="AA1630" i="1"/>
  <c r="T1630" i="1"/>
  <c r="C1630" i="1"/>
  <c r="U1577" i="1"/>
  <c r="W1577" i="1" s="1"/>
  <c r="A1631" i="1"/>
  <c r="Q1631" i="1" s="1"/>
  <c r="R1631" i="1" s="1"/>
  <c r="S1631" i="1" s="1"/>
  <c r="Z1631" i="1" s="1"/>
  <c r="H1630" i="1"/>
  <c r="L1577" i="1" l="1"/>
  <c r="G1577" i="1"/>
  <c r="D1578" i="1"/>
  <c r="F1578" i="1" s="1"/>
  <c r="A1632" i="1"/>
  <c r="Q1632" i="1" s="1"/>
  <c r="R1632" i="1" s="1"/>
  <c r="S1632" i="1" s="1"/>
  <c r="Z1632" i="1" s="1"/>
  <c r="H1631" i="1"/>
  <c r="T1631" i="1"/>
  <c r="C1631" i="1"/>
  <c r="AB1631" i="1"/>
  <c r="AA1631" i="1"/>
  <c r="J1579" i="1"/>
  <c r="K1579" i="1" s="1"/>
  <c r="E1579" i="1" s="1"/>
  <c r="M1579" i="1"/>
  <c r="I1580" i="1"/>
  <c r="U1578" i="1"/>
  <c r="W1578" i="1" s="1"/>
  <c r="L1578" i="1" l="1"/>
  <c r="G1578" i="1"/>
  <c r="D1579" i="1"/>
  <c r="F1579" i="1" s="1"/>
  <c r="AB1632" i="1"/>
  <c r="AA1632" i="1"/>
  <c r="T1632" i="1"/>
  <c r="C1632" i="1"/>
  <c r="U1579" i="1"/>
  <c r="W1579" i="1" s="1"/>
  <c r="J1580" i="1"/>
  <c r="K1580" i="1" s="1"/>
  <c r="E1580" i="1" s="1"/>
  <c r="M1580" i="1"/>
  <c r="I1581" i="1"/>
  <c r="A1633" i="1"/>
  <c r="Q1633" i="1" s="1"/>
  <c r="R1633" i="1" s="1"/>
  <c r="S1633" i="1" s="1"/>
  <c r="Z1633" i="1" s="1"/>
  <c r="H1632" i="1"/>
  <c r="L1579" i="1" l="1"/>
  <c r="G1579" i="1"/>
  <c r="D1580" i="1"/>
  <c r="F1580" i="1" s="1"/>
  <c r="T1633" i="1"/>
  <c r="C1633" i="1"/>
  <c r="AB1633" i="1"/>
  <c r="AA1633" i="1"/>
  <c r="J1581" i="1"/>
  <c r="K1581" i="1" s="1"/>
  <c r="E1581" i="1" s="1"/>
  <c r="M1581" i="1"/>
  <c r="I1582" i="1"/>
  <c r="A1634" i="1"/>
  <c r="Q1634" i="1" s="1"/>
  <c r="R1634" i="1" s="1"/>
  <c r="S1634" i="1" s="1"/>
  <c r="Z1634" i="1" s="1"/>
  <c r="H1633" i="1"/>
  <c r="U1580" i="1"/>
  <c r="W1580" i="1" s="1"/>
  <c r="G1580" i="1" l="1"/>
  <c r="L1580" i="1"/>
  <c r="D1581" i="1"/>
  <c r="F1581" i="1" s="1"/>
  <c r="AB1634" i="1"/>
  <c r="AA1634" i="1"/>
  <c r="T1634" i="1"/>
  <c r="C1634" i="1"/>
  <c r="J1582" i="1"/>
  <c r="K1582" i="1" s="1"/>
  <c r="E1582" i="1" s="1"/>
  <c r="M1582" i="1"/>
  <c r="I1583" i="1"/>
  <c r="U1581" i="1"/>
  <c r="W1581" i="1" s="1"/>
  <c r="A1635" i="1"/>
  <c r="Q1635" i="1" s="1"/>
  <c r="R1635" i="1" s="1"/>
  <c r="S1635" i="1" s="1"/>
  <c r="Z1635" i="1" s="1"/>
  <c r="H1634" i="1"/>
  <c r="G1581" i="1" l="1"/>
  <c r="L1581" i="1"/>
  <c r="D1582" i="1"/>
  <c r="F1582" i="1" s="1"/>
  <c r="U1582" i="1"/>
  <c r="W1582" i="1" s="1"/>
  <c r="T1635" i="1"/>
  <c r="C1635" i="1"/>
  <c r="AB1635" i="1"/>
  <c r="AA1635" i="1"/>
  <c r="J1583" i="1"/>
  <c r="K1583" i="1" s="1"/>
  <c r="E1583" i="1" s="1"/>
  <c r="M1583" i="1"/>
  <c r="I1584" i="1"/>
  <c r="A1636" i="1"/>
  <c r="Q1636" i="1" s="1"/>
  <c r="R1636" i="1" s="1"/>
  <c r="S1636" i="1" s="1"/>
  <c r="Z1636" i="1" s="1"/>
  <c r="H1635" i="1"/>
  <c r="L1582" i="1" l="1"/>
  <c r="G1582" i="1"/>
  <c r="D1583" i="1"/>
  <c r="F1583" i="1" s="1"/>
  <c r="U1583" i="1"/>
  <c r="W1583" i="1" s="1"/>
  <c r="AB1636" i="1"/>
  <c r="AA1636" i="1"/>
  <c r="T1636" i="1"/>
  <c r="C1636" i="1"/>
  <c r="A1637" i="1"/>
  <c r="Q1637" i="1" s="1"/>
  <c r="R1637" i="1" s="1"/>
  <c r="S1637" i="1" s="1"/>
  <c r="Z1637" i="1" s="1"/>
  <c r="H1636" i="1"/>
  <c r="J1584" i="1"/>
  <c r="K1584" i="1" s="1"/>
  <c r="E1584" i="1" s="1"/>
  <c r="M1584" i="1"/>
  <c r="I1585" i="1"/>
  <c r="G1583" i="1" l="1"/>
  <c r="L1583" i="1"/>
  <c r="D1584" i="1"/>
  <c r="F1584" i="1" s="1"/>
  <c r="J1585" i="1"/>
  <c r="K1585" i="1" s="1"/>
  <c r="E1585" i="1" s="1"/>
  <c r="M1585" i="1"/>
  <c r="I1586" i="1"/>
  <c r="T1637" i="1"/>
  <c r="C1637" i="1"/>
  <c r="AB1637" i="1"/>
  <c r="AA1637" i="1"/>
  <c r="U1584" i="1"/>
  <c r="W1584" i="1" s="1"/>
  <c r="H1637" i="1"/>
  <c r="A1638" i="1"/>
  <c r="Q1638" i="1" s="1"/>
  <c r="R1638" i="1" s="1"/>
  <c r="S1638" i="1" s="1"/>
  <c r="Z1638" i="1" s="1"/>
  <c r="L1584" i="1" l="1"/>
  <c r="G1584" i="1"/>
  <c r="D1585" i="1"/>
  <c r="F1585" i="1" s="1"/>
  <c r="A1639" i="1"/>
  <c r="Q1639" i="1" s="1"/>
  <c r="R1639" i="1" s="1"/>
  <c r="S1639" i="1" s="1"/>
  <c r="Z1639" i="1" s="1"/>
  <c r="H1638" i="1"/>
  <c r="J1586" i="1"/>
  <c r="K1586" i="1" s="1"/>
  <c r="E1586" i="1" s="1"/>
  <c r="M1586" i="1"/>
  <c r="I1587" i="1"/>
  <c r="U1585" i="1"/>
  <c r="W1585" i="1" s="1"/>
  <c r="AB1638" i="1"/>
  <c r="AA1638" i="1"/>
  <c r="T1638" i="1"/>
  <c r="C1638" i="1"/>
  <c r="L1585" i="1" l="1"/>
  <c r="G1585" i="1"/>
  <c r="D1586" i="1"/>
  <c r="F1586" i="1" s="1"/>
  <c r="U1586" i="1"/>
  <c r="W1586" i="1" s="1"/>
  <c r="AA1639" i="1"/>
  <c r="T1639" i="1"/>
  <c r="C1639" i="1"/>
  <c r="AB1639" i="1"/>
  <c r="H1639" i="1"/>
  <c r="A1640" i="1"/>
  <c r="Q1640" i="1" s="1"/>
  <c r="R1640" i="1" s="1"/>
  <c r="S1640" i="1" s="1"/>
  <c r="Z1640" i="1" s="1"/>
  <c r="J1587" i="1"/>
  <c r="K1587" i="1" s="1"/>
  <c r="E1587" i="1" s="1"/>
  <c r="M1587" i="1"/>
  <c r="I1588" i="1"/>
  <c r="L1586" i="1" l="1"/>
  <c r="G1586" i="1"/>
  <c r="D1587" i="1"/>
  <c r="F1587" i="1" s="1"/>
  <c r="J1588" i="1"/>
  <c r="K1588" i="1" s="1"/>
  <c r="E1588" i="1" s="1"/>
  <c r="M1588" i="1"/>
  <c r="I1589" i="1"/>
  <c r="U1587" i="1"/>
  <c r="W1587" i="1" s="1"/>
  <c r="T1640" i="1"/>
  <c r="C1640" i="1"/>
  <c r="AB1640" i="1"/>
  <c r="AA1640" i="1"/>
  <c r="A1641" i="1"/>
  <c r="Q1641" i="1" s="1"/>
  <c r="R1641" i="1" s="1"/>
  <c r="S1641" i="1" s="1"/>
  <c r="Z1641" i="1" s="1"/>
  <c r="H1640" i="1"/>
  <c r="G1587" i="1" l="1"/>
  <c r="D1588" i="1"/>
  <c r="F1588" i="1" s="1"/>
  <c r="L1587" i="1"/>
  <c r="AB1641" i="1"/>
  <c r="AA1641" i="1"/>
  <c r="T1641" i="1"/>
  <c r="C1641" i="1"/>
  <c r="A1642" i="1"/>
  <c r="Q1642" i="1" s="1"/>
  <c r="R1642" i="1" s="1"/>
  <c r="S1642" i="1" s="1"/>
  <c r="Z1642" i="1" s="1"/>
  <c r="H1641" i="1"/>
  <c r="U1588" i="1"/>
  <c r="W1588" i="1" s="1"/>
  <c r="J1589" i="1"/>
  <c r="K1589" i="1" s="1"/>
  <c r="E1589" i="1" s="1"/>
  <c r="M1589" i="1"/>
  <c r="I1590" i="1"/>
  <c r="L1588" i="1" l="1"/>
  <c r="G1588" i="1"/>
  <c r="D1589" i="1"/>
  <c r="F1589" i="1" s="1"/>
  <c r="T1642" i="1"/>
  <c r="C1642" i="1"/>
  <c r="AB1642" i="1"/>
  <c r="AA1642" i="1"/>
  <c r="U1589" i="1"/>
  <c r="W1589" i="1" s="1"/>
  <c r="H1642" i="1"/>
  <c r="A1643" i="1"/>
  <c r="Q1643" i="1" s="1"/>
  <c r="R1643" i="1" s="1"/>
  <c r="S1643" i="1" s="1"/>
  <c r="Z1643" i="1" s="1"/>
  <c r="J1590" i="1"/>
  <c r="K1590" i="1" s="1"/>
  <c r="E1590" i="1" s="1"/>
  <c r="M1590" i="1"/>
  <c r="I1591" i="1"/>
  <c r="L1589" i="1" l="1"/>
  <c r="G1589" i="1"/>
  <c r="D1590" i="1"/>
  <c r="F1590" i="1" s="1"/>
  <c r="U1590" i="1"/>
  <c r="W1590" i="1" s="1"/>
  <c r="J1591" i="1"/>
  <c r="K1591" i="1" s="1"/>
  <c r="E1591" i="1" s="1"/>
  <c r="M1591" i="1"/>
  <c r="I1592" i="1"/>
  <c r="A1644" i="1"/>
  <c r="Q1644" i="1" s="1"/>
  <c r="R1644" i="1" s="1"/>
  <c r="S1644" i="1" s="1"/>
  <c r="Z1644" i="1" s="1"/>
  <c r="H1643" i="1"/>
  <c r="AB1643" i="1"/>
  <c r="AA1643" i="1"/>
  <c r="C1643" i="1"/>
  <c r="T1643" i="1"/>
  <c r="G1590" i="1" l="1"/>
  <c r="D1591" i="1"/>
  <c r="F1591" i="1" s="1"/>
  <c r="L1590" i="1"/>
  <c r="A1645" i="1"/>
  <c r="Q1645" i="1" s="1"/>
  <c r="R1645" i="1" s="1"/>
  <c r="S1645" i="1" s="1"/>
  <c r="Z1645" i="1" s="1"/>
  <c r="H1644" i="1"/>
  <c r="AB1644" i="1"/>
  <c r="AA1644" i="1"/>
  <c r="T1644" i="1"/>
  <c r="C1644" i="1"/>
  <c r="J1592" i="1"/>
  <c r="K1592" i="1" s="1"/>
  <c r="E1592" i="1" s="1"/>
  <c r="M1592" i="1"/>
  <c r="I1593" i="1"/>
  <c r="U1591" i="1"/>
  <c r="W1591" i="1" s="1"/>
  <c r="G1591" i="1" l="1"/>
  <c r="D1592" i="1"/>
  <c r="F1592" i="1" s="1"/>
  <c r="L1591" i="1"/>
  <c r="J1593" i="1"/>
  <c r="K1593" i="1" s="1"/>
  <c r="E1593" i="1" s="1"/>
  <c r="M1593" i="1"/>
  <c r="I1594" i="1"/>
  <c r="A1646" i="1"/>
  <c r="Q1646" i="1" s="1"/>
  <c r="R1646" i="1" s="1"/>
  <c r="S1646" i="1" s="1"/>
  <c r="Z1646" i="1" s="1"/>
  <c r="H1645" i="1"/>
  <c r="U1592" i="1"/>
  <c r="W1592" i="1" s="1"/>
  <c r="T1645" i="1"/>
  <c r="C1645" i="1"/>
  <c r="AB1645" i="1"/>
  <c r="AA1645" i="1"/>
  <c r="G1592" i="1" l="1"/>
  <c r="D1593" i="1"/>
  <c r="F1593" i="1" s="1"/>
  <c r="L1592" i="1"/>
  <c r="AB1646" i="1"/>
  <c r="AA1646" i="1"/>
  <c r="T1646" i="1"/>
  <c r="C1646" i="1"/>
  <c r="U1593" i="1"/>
  <c r="W1593" i="1" s="1"/>
  <c r="A1647" i="1"/>
  <c r="Q1647" i="1" s="1"/>
  <c r="R1647" i="1" s="1"/>
  <c r="S1647" i="1" s="1"/>
  <c r="Z1647" i="1" s="1"/>
  <c r="H1646" i="1"/>
  <c r="J1594" i="1"/>
  <c r="K1594" i="1" s="1"/>
  <c r="E1594" i="1" s="1"/>
  <c r="M1594" i="1"/>
  <c r="I1595" i="1"/>
  <c r="G1593" i="1" l="1"/>
  <c r="L1593" i="1"/>
  <c r="D1594" i="1"/>
  <c r="F1594" i="1" s="1"/>
  <c r="A1648" i="1"/>
  <c r="Q1648" i="1" s="1"/>
  <c r="R1648" i="1" s="1"/>
  <c r="S1648" i="1" s="1"/>
  <c r="Z1648" i="1" s="1"/>
  <c r="H1647" i="1"/>
  <c r="U1594" i="1"/>
  <c r="W1594" i="1" s="1"/>
  <c r="T1647" i="1"/>
  <c r="C1647" i="1"/>
  <c r="AB1647" i="1"/>
  <c r="AA1647" i="1"/>
  <c r="J1595" i="1"/>
  <c r="K1595" i="1" s="1"/>
  <c r="E1595" i="1" s="1"/>
  <c r="M1595" i="1"/>
  <c r="I1596" i="1"/>
  <c r="G1594" i="1" l="1"/>
  <c r="D1595" i="1"/>
  <c r="F1595" i="1" s="1"/>
  <c r="L1594" i="1"/>
  <c r="J1596" i="1"/>
  <c r="K1596" i="1" s="1"/>
  <c r="E1596" i="1" s="1"/>
  <c r="M1596" i="1"/>
  <c r="I1597" i="1"/>
  <c r="A1649" i="1"/>
  <c r="Q1649" i="1" s="1"/>
  <c r="R1649" i="1" s="1"/>
  <c r="S1649" i="1" s="1"/>
  <c r="Z1649" i="1" s="1"/>
  <c r="H1648" i="1"/>
  <c r="U1595" i="1"/>
  <c r="W1595" i="1" s="1"/>
  <c r="AB1648" i="1"/>
  <c r="AA1648" i="1"/>
  <c r="T1648" i="1"/>
  <c r="C1648" i="1"/>
  <c r="G1595" i="1" l="1"/>
  <c r="D1596" i="1"/>
  <c r="F1596" i="1" s="1"/>
  <c r="L1595" i="1"/>
  <c r="T1649" i="1"/>
  <c r="C1649" i="1"/>
  <c r="AB1649" i="1"/>
  <c r="AA1649" i="1"/>
  <c r="A1650" i="1"/>
  <c r="Q1650" i="1" s="1"/>
  <c r="R1650" i="1" s="1"/>
  <c r="S1650" i="1" s="1"/>
  <c r="Z1650" i="1" s="1"/>
  <c r="H1649" i="1"/>
  <c r="J1597" i="1"/>
  <c r="K1597" i="1" s="1"/>
  <c r="E1597" i="1" s="1"/>
  <c r="I1598" i="1"/>
  <c r="U1596" i="1"/>
  <c r="W1596" i="1" s="1"/>
  <c r="L1596" i="1" l="1"/>
  <c r="M1597" i="1" s="1"/>
  <c r="M1598" i="1" s="1"/>
  <c r="G1596" i="1"/>
  <c r="D1597" i="1"/>
  <c r="F1597" i="1" s="1"/>
  <c r="U1597" i="1"/>
  <c r="W1597" i="1" s="1"/>
  <c r="AB1650" i="1"/>
  <c r="AA1650" i="1"/>
  <c r="T1650" i="1"/>
  <c r="C1650" i="1"/>
  <c r="J1598" i="1"/>
  <c r="K1598" i="1" s="1"/>
  <c r="E1598" i="1" s="1"/>
  <c r="I1599" i="1"/>
  <c r="A1651" i="1"/>
  <c r="Q1651" i="1" s="1"/>
  <c r="R1651" i="1" s="1"/>
  <c r="S1651" i="1" s="1"/>
  <c r="Z1651" i="1" s="1"/>
  <c r="H1650" i="1"/>
  <c r="G1597" i="1" l="1"/>
  <c r="L1597" i="1"/>
  <c r="D1598" i="1"/>
  <c r="F1598" i="1" s="1"/>
  <c r="M1599" i="1"/>
  <c r="J1599" i="1"/>
  <c r="K1599" i="1" s="1"/>
  <c r="E1599" i="1" s="1"/>
  <c r="I1600" i="1"/>
  <c r="A1652" i="1"/>
  <c r="Q1652" i="1" s="1"/>
  <c r="R1652" i="1" s="1"/>
  <c r="S1652" i="1" s="1"/>
  <c r="Z1652" i="1" s="1"/>
  <c r="H1651" i="1"/>
  <c r="U1598" i="1"/>
  <c r="W1598" i="1" s="1"/>
  <c r="T1651" i="1"/>
  <c r="C1651" i="1"/>
  <c r="AB1651" i="1"/>
  <c r="AA1651" i="1"/>
  <c r="G1598" i="1" l="1"/>
  <c r="L1598" i="1"/>
  <c r="D1599" i="1"/>
  <c r="F1599" i="1" s="1"/>
  <c r="J1600" i="1"/>
  <c r="K1600" i="1" s="1"/>
  <c r="E1600" i="1" s="1"/>
  <c r="M1600" i="1"/>
  <c r="I1601" i="1"/>
  <c r="U1599" i="1"/>
  <c r="W1599" i="1" s="1"/>
  <c r="A1653" i="1"/>
  <c r="Q1653" i="1" s="1"/>
  <c r="R1653" i="1" s="1"/>
  <c r="S1653" i="1" s="1"/>
  <c r="Z1653" i="1" s="1"/>
  <c r="H1652" i="1"/>
  <c r="AB1652" i="1"/>
  <c r="AA1652" i="1"/>
  <c r="T1652" i="1"/>
  <c r="C1652" i="1"/>
  <c r="G1599" i="1" l="1"/>
  <c r="D1600" i="1"/>
  <c r="F1600" i="1" s="1"/>
  <c r="L1599" i="1"/>
  <c r="A1654" i="1"/>
  <c r="H1653" i="1"/>
  <c r="T1653" i="1"/>
  <c r="C1653" i="1"/>
  <c r="AB1653" i="1"/>
  <c r="AA1653" i="1"/>
  <c r="J1601" i="1"/>
  <c r="K1601" i="1" s="1"/>
  <c r="E1601" i="1" s="1"/>
  <c r="M1601" i="1"/>
  <c r="I1602" i="1"/>
  <c r="U1600" i="1"/>
  <c r="W1600" i="1" s="1"/>
  <c r="G1600" i="1" l="1"/>
  <c r="D1601" i="1"/>
  <c r="F1601" i="1" s="1"/>
  <c r="Q1654" i="1"/>
  <c r="R1654" i="1" s="1"/>
  <c r="S1654" i="1" s="1"/>
  <c r="Z1654" i="1" s="1"/>
  <c r="L1600" i="1"/>
  <c r="AB1654" i="1"/>
  <c r="AA1654" i="1"/>
  <c r="T1654" i="1"/>
  <c r="C1654" i="1"/>
  <c r="U1601" i="1"/>
  <c r="W1601" i="1" s="1"/>
  <c r="A1655" i="1"/>
  <c r="Q1655" i="1" s="1"/>
  <c r="R1655" i="1" s="1"/>
  <c r="S1655" i="1" s="1"/>
  <c r="Z1655" i="1" s="1"/>
  <c r="H1654" i="1"/>
  <c r="J1602" i="1"/>
  <c r="K1602" i="1" s="1"/>
  <c r="E1602" i="1" s="1"/>
  <c r="M1602" i="1"/>
  <c r="I1603" i="1"/>
  <c r="L1601" i="1" l="1"/>
  <c r="D1602" i="1"/>
  <c r="G1601" i="1"/>
  <c r="A1656" i="1"/>
  <c r="Q1656" i="1" s="1"/>
  <c r="R1656" i="1" s="1"/>
  <c r="S1656" i="1" s="1"/>
  <c r="H1655" i="1"/>
  <c r="U1602" i="1"/>
  <c r="T1655" i="1"/>
  <c r="C1655" i="1"/>
  <c r="AB1655" i="1"/>
  <c r="AA1655" i="1"/>
  <c r="J1603" i="1"/>
  <c r="M1603" i="1"/>
  <c r="I1604" i="1"/>
  <c r="Z1656" i="1" l="1"/>
  <c r="G1602" i="1"/>
  <c r="L1602" i="1"/>
  <c r="F1602" i="1"/>
  <c r="K1603" i="1"/>
  <c r="E1603" i="1" s="1"/>
  <c r="W1602" i="1"/>
  <c r="J1604" i="1"/>
  <c r="M1604" i="1"/>
  <c r="I1605" i="1"/>
  <c r="A1657" i="1"/>
  <c r="Q1657" i="1" s="1"/>
  <c r="R1657" i="1" s="1"/>
  <c r="S1657" i="1" s="1"/>
  <c r="H1656" i="1"/>
  <c r="AB1656" i="1"/>
  <c r="AA1656" i="1"/>
  <c r="T1656" i="1"/>
  <c r="C1656" i="1"/>
  <c r="Z1657" i="1" l="1"/>
  <c r="A1658" i="1"/>
  <c r="Q1658" i="1" s="1"/>
  <c r="R1658" i="1" s="1"/>
  <c r="S1658" i="1" s="1"/>
  <c r="H1657" i="1"/>
  <c r="K1604" i="1"/>
  <c r="E1604" i="1" s="1"/>
  <c r="T1657" i="1"/>
  <c r="C1657" i="1"/>
  <c r="AB1657" i="1"/>
  <c r="AA1657" i="1"/>
  <c r="J1605" i="1"/>
  <c r="M1605" i="1"/>
  <c r="I1606" i="1"/>
  <c r="U1603" i="1"/>
  <c r="Z1658" i="1" l="1"/>
  <c r="D1603" i="1"/>
  <c r="U1604" i="1"/>
  <c r="J1606" i="1"/>
  <c r="M1606" i="1"/>
  <c r="I1607" i="1"/>
  <c r="W1603" i="1"/>
  <c r="A1659" i="1"/>
  <c r="Q1659" i="1" s="1"/>
  <c r="R1659" i="1" s="1"/>
  <c r="S1659" i="1" s="1"/>
  <c r="Z1659" i="1" s="1"/>
  <c r="H1658" i="1"/>
  <c r="K1605" i="1"/>
  <c r="E1605" i="1" s="1"/>
  <c r="AB1658" i="1"/>
  <c r="AA1658" i="1"/>
  <c r="T1658" i="1"/>
  <c r="C1658" i="1"/>
  <c r="G1603" i="1" l="1"/>
  <c r="F1603" i="1"/>
  <c r="L1603" i="1"/>
  <c r="D1604" i="1"/>
  <c r="U1605" i="1"/>
  <c r="A1660" i="1"/>
  <c r="Q1660" i="1" s="1"/>
  <c r="R1660" i="1" s="1"/>
  <c r="S1660" i="1" s="1"/>
  <c r="H1659" i="1"/>
  <c r="K1606" i="1"/>
  <c r="E1606" i="1" s="1"/>
  <c r="T1659" i="1"/>
  <c r="C1659" i="1"/>
  <c r="AB1659" i="1"/>
  <c r="AA1659" i="1"/>
  <c r="W1604" i="1"/>
  <c r="J1607" i="1"/>
  <c r="M1607" i="1"/>
  <c r="I1608" i="1"/>
  <c r="Z1660" i="1" l="1"/>
  <c r="L1604" i="1"/>
  <c r="F1604" i="1"/>
  <c r="D1605" i="1"/>
  <c r="G1604" i="1"/>
  <c r="K1607" i="1"/>
  <c r="E1607" i="1" s="1"/>
  <c r="A1661" i="1"/>
  <c r="Q1661" i="1" s="1"/>
  <c r="R1661" i="1" s="1"/>
  <c r="S1661" i="1" s="1"/>
  <c r="H1660" i="1"/>
  <c r="AB1660" i="1"/>
  <c r="AA1660" i="1"/>
  <c r="T1660" i="1"/>
  <c r="C1660" i="1"/>
  <c r="J1608" i="1"/>
  <c r="M1608" i="1"/>
  <c r="I1609" i="1"/>
  <c r="W1605" i="1"/>
  <c r="U1606" i="1"/>
  <c r="Z1661" i="1" l="1"/>
  <c r="G1605" i="1"/>
  <c r="D1606" i="1"/>
  <c r="F1605" i="1"/>
  <c r="L1605" i="1"/>
  <c r="J1609" i="1"/>
  <c r="M1609" i="1"/>
  <c r="I1610" i="1"/>
  <c r="A1662" i="1"/>
  <c r="Q1662" i="1" s="1"/>
  <c r="R1662" i="1" s="1"/>
  <c r="S1662" i="1" s="1"/>
  <c r="H1661" i="1"/>
  <c r="W1606" i="1"/>
  <c r="K1608" i="1"/>
  <c r="E1608" i="1" s="1"/>
  <c r="T1661" i="1"/>
  <c r="C1661" i="1"/>
  <c r="AB1661" i="1"/>
  <c r="AA1661" i="1"/>
  <c r="U1607" i="1"/>
  <c r="Z1662" i="1" l="1"/>
  <c r="L1606" i="1"/>
  <c r="F1606" i="1"/>
  <c r="G1606" i="1"/>
  <c r="D1607" i="1"/>
  <c r="W1607" i="1"/>
  <c r="AB1662" i="1"/>
  <c r="AA1662" i="1"/>
  <c r="T1662" i="1"/>
  <c r="C1662" i="1"/>
  <c r="J1610" i="1"/>
  <c r="M1610" i="1"/>
  <c r="I1611" i="1"/>
  <c r="A1663" i="1"/>
  <c r="Q1663" i="1" s="1"/>
  <c r="R1663" i="1" s="1"/>
  <c r="S1663" i="1" s="1"/>
  <c r="H1662" i="1"/>
  <c r="K1609" i="1"/>
  <c r="E1609" i="1" s="1"/>
  <c r="U1608" i="1"/>
  <c r="Z1663" i="1" l="1"/>
  <c r="L1607" i="1"/>
  <c r="F1607" i="1"/>
  <c r="G1607" i="1"/>
  <c r="D1608" i="1"/>
  <c r="K1610" i="1"/>
  <c r="E1610" i="1" s="1"/>
  <c r="U1609" i="1"/>
  <c r="W1608" i="1"/>
  <c r="A1664" i="1"/>
  <c r="Q1664" i="1" s="1"/>
  <c r="R1664" i="1" s="1"/>
  <c r="S1664" i="1" s="1"/>
  <c r="Z1664" i="1" s="1"/>
  <c r="H1663" i="1"/>
  <c r="J1611" i="1"/>
  <c r="M1611" i="1"/>
  <c r="I1612" i="1"/>
  <c r="T1663" i="1"/>
  <c r="C1663" i="1"/>
  <c r="AB1663" i="1"/>
  <c r="AA1663" i="1"/>
  <c r="D1609" i="1" l="1"/>
  <c r="L1608" i="1"/>
  <c r="F1608" i="1"/>
  <c r="G1608" i="1"/>
  <c r="K1611" i="1"/>
  <c r="E1611" i="1" s="1"/>
  <c r="AB1664" i="1"/>
  <c r="AA1664" i="1"/>
  <c r="T1664" i="1"/>
  <c r="C1664" i="1"/>
  <c r="W1609" i="1"/>
  <c r="J1612" i="1"/>
  <c r="M1612" i="1"/>
  <c r="I1613" i="1"/>
  <c r="A1665" i="1"/>
  <c r="Q1665" i="1" s="1"/>
  <c r="R1665" i="1" s="1"/>
  <c r="S1665" i="1" s="1"/>
  <c r="Z1665" i="1" s="1"/>
  <c r="H1664" i="1"/>
  <c r="U1610" i="1"/>
  <c r="L1609" i="1" l="1"/>
  <c r="F1609" i="1"/>
  <c r="D1610" i="1"/>
  <c r="G1609" i="1"/>
  <c r="W1610" i="1"/>
  <c r="J1613" i="1"/>
  <c r="M1613" i="1"/>
  <c r="I1614" i="1"/>
  <c r="T1665" i="1"/>
  <c r="C1665" i="1"/>
  <c r="AB1665" i="1"/>
  <c r="AA1665" i="1"/>
  <c r="A1666" i="1"/>
  <c r="Q1666" i="1" s="1"/>
  <c r="R1666" i="1" s="1"/>
  <c r="S1666" i="1" s="1"/>
  <c r="Z1666" i="1" s="1"/>
  <c r="H1665" i="1"/>
  <c r="K1612" i="1"/>
  <c r="E1612" i="1" s="1"/>
  <c r="U1611" i="1"/>
  <c r="L1610" i="1" l="1"/>
  <c r="D1611" i="1"/>
  <c r="G1610" i="1"/>
  <c r="F1610" i="1"/>
  <c r="W1611" i="1"/>
  <c r="AB1666" i="1"/>
  <c r="AA1666" i="1"/>
  <c r="T1666" i="1"/>
  <c r="C1666" i="1"/>
  <c r="J1614" i="1"/>
  <c r="M1614" i="1"/>
  <c r="I1615" i="1"/>
  <c r="A1667" i="1"/>
  <c r="Q1667" i="1" s="1"/>
  <c r="R1667" i="1" s="1"/>
  <c r="S1667" i="1" s="1"/>
  <c r="Z1667" i="1" s="1"/>
  <c r="H1666" i="1"/>
  <c r="K1613" i="1"/>
  <c r="E1613" i="1" s="1"/>
  <c r="U1612" i="1"/>
  <c r="F1611" i="1" l="1"/>
  <c r="L1611" i="1"/>
  <c r="D1612" i="1"/>
  <c r="G1611" i="1"/>
  <c r="U1613" i="1"/>
  <c r="W1612" i="1"/>
  <c r="J1615" i="1"/>
  <c r="M1615" i="1"/>
  <c r="I1616" i="1"/>
  <c r="A1668" i="1"/>
  <c r="Q1668" i="1" s="1"/>
  <c r="R1668" i="1" s="1"/>
  <c r="S1668" i="1" s="1"/>
  <c r="H1667" i="1"/>
  <c r="K1614" i="1"/>
  <c r="E1614" i="1" s="1"/>
  <c r="T1667" i="1"/>
  <c r="C1667" i="1"/>
  <c r="AB1667" i="1"/>
  <c r="AA1667" i="1"/>
  <c r="Z1668" i="1" l="1"/>
  <c r="L1612" i="1"/>
  <c r="D1613" i="1"/>
  <c r="G1612" i="1"/>
  <c r="F1612" i="1"/>
  <c r="U1614" i="1"/>
  <c r="K1615" i="1"/>
  <c r="E1615" i="1" s="1"/>
  <c r="A1669" i="1"/>
  <c r="Q1669" i="1" s="1"/>
  <c r="R1669" i="1" s="1"/>
  <c r="S1669" i="1" s="1"/>
  <c r="Z1669" i="1" s="1"/>
  <c r="H1668" i="1"/>
  <c r="W1613" i="1"/>
  <c r="AB1668" i="1"/>
  <c r="AA1668" i="1"/>
  <c r="T1668" i="1"/>
  <c r="C1668" i="1"/>
  <c r="J1616" i="1"/>
  <c r="M1616" i="1"/>
  <c r="I1617" i="1"/>
  <c r="D1614" i="1" l="1"/>
  <c r="F1613" i="1"/>
  <c r="L1613" i="1"/>
  <c r="G1613" i="1"/>
  <c r="J1617" i="1"/>
  <c r="M1617" i="1"/>
  <c r="I1618" i="1"/>
  <c r="A1670" i="1"/>
  <c r="Q1670" i="1" s="1"/>
  <c r="R1670" i="1" s="1"/>
  <c r="S1670" i="1" s="1"/>
  <c r="Z1670" i="1" s="1"/>
  <c r="H1669" i="1"/>
  <c r="K1616" i="1"/>
  <c r="E1616" i="1" s="1"/>
  <c r="T1669" i="1"/>
  <c r="C1669" i="1"/>
  <c r="AB1669" i="1"/>
  <c r="AA1669" i="1"/>
  <c r="W1614" i="1"/>
  <c r="U1615" i="1"/>
  <c r="F1614" i="1" l="1"/>
  <c r="D1615" i="1"/>
  <c r="L1614" i="1"/>
  <c r="G1614" i="1"/>
  <c r="W1615" i="1"/>
  <c r="A1671" i="1"/>
  <c r="Q1671" i="1" s="1"/>
  <c r="R1671" i="1" s="1"/>
  <c r="S1671" i="1" s="1"/>
  <c r="Z1671" i="1" s="1"/>
  <c r="H1670" i="1"/>
  <c r="J1618" i="1"/>
  <c r="M1618" i="1"/>
  <c r="I1619" i="1"/>
  <c r="AB1670" i="1"/>
  <c r="AA1670" i="1"/>
  <c r="T1670" i="1"/>
  <c r="C1670" i="1"/>
  <c r="K1617" i="1"/>
  <c r="E1617" i="1" s="1"/>
  <c r="U1616" i="1"/>
  <c r="D1616" i="1" l="1"/>
  <c r="G1615" i="1"/>
  <c r="L1615" i="1"/>
  <c r="F1615" i="1"/>
  <c r="K1618" i="1"/>
  <c r="E1618" i="1" s="1"/>
  <c r="A1672" i="1"/>
  <c r="Q1672" i="1" s="1"/>
  <c r="R1672" i="1" s="1"/>
  <c r="S1672" i="1" s="1"/>
  <c r="Z1672" i="1" s="1"/>
  <c r="H1671" i="1"/>
  <c r="U1617" i="1"/>
  <c r="W1616" i="1"/>
  <c r="J1619" i="1"/>
  <c r="M1619" i="1"/>
  <c r="I1620" i="1"/>
  <c r="T1671" i="1"/>
  <c r="C1671" i="1"/>
  <c r="AB1671" i="1"/>
  <c r="AA1671" i="1"/>
  <c r="L1616" i="1" l="1"/>
  <c r="F1616" i="1"/>
  <c r="G1616" i="1"/>
  <c r="D1617" i="1"/>
  <c r="U1618" i="1"/>
  <c r="K1619" i="1"/>
  <c r="E1619" i="1" s="1"/>
  <c r="W1617" i="1"/>
  <c r="A1673" i="1"/>
  <c r="Q1673" i="1" s="1"/>
  <c r="R1673" i="1" s="1"/>
  <c r="S1673" i="1" s="1"/>
  <c r="Z1673" i="1" s="1"/>
  <c r="H1672" i="1"/>
  <c r="J1620" i="1"/>
  <c r="M1620" i="1"/>
  <c r="I1621" i="1"/>
  <c r="AB1672" i="1"/>
  <c r="AA1672" i="1"/>
  <c r="T1672" i="1"/>
  <c r="C1672" i="1"/>
  <c r="L1617" i="1" l="1"/>
  <c r="F1617" i="1"/>
  <c r="G1617" i="1"/>
  <c r="D1618" i="1"/>
  <c r="U1619" i="1"/>
  <c r="K1620" i="1"/>
  <c r="E1620" i="1" s="1"/>
  <c r="A1674" i="1"/>
  <c r="Q1674" i="1" s="1"/>
  <c r="R1674" i="1" s="1"/>
  <c r="S1674" i="1" s="1"/>
  <c r="Z1674" i="1" s="1"/>
  <c r="H1673" i="1"/>
  <c r="W1618" i="1"/>
  <c r="J1621" i="1"/>
  <c r="M1621" i="1"/>
  <c r="I1622" i="1"/>
  <c r="T1673" i="1"/>
  <c r="C1673" i="1"/>
  <c r="AB1673" i="1"/>
  <c r="AA1673" i="1"/>
  <c r="G1618" i="1" l="1"/>
  <c r="F1618" i="1"/>
  <c r="L1618" i="1"/>
  <c r="D1619" i="1"/>
  <c r="U1620" i="1"/>
  <c r="AB1674" i="1"/>
  <c r="AA1674" i="1"/>
  <c r="T1674" i="1"/>
  <c r="C1674" i="1"/>
  <c r="J1622" i="1"/>
  <c r="M1622" i="1"/>
  <c r="I1623" i="1"/>
  <c r="A1675" i="1"/>
  <c r="Q1675" i="1" s="1"/>
  <c r="R1675" i="1" s="1"/>
  <c r="S1675" i="1" s="1"/>
  <c r="Z1675" i="1" s="1"/>
  <c r="H1674" i="1"/>
  <c r="W1619" i="1"/>
  <c r="K1621" i="1"/>
  <c r="E1621" i="1" s="1"/>
  <c r="F1619" i="1" l="1"/>
  <c r="D1620" i="1"/>
  <c r="L1619" i="1"/>
  <c r="G1619" i="1"/>
  <c r="T1675" i="1"/>
  <c r="C1675" i="1"/>
  <c r="AB1675" i="1"/>
  <c r="AA1675" i="1"/>
  <c r="J1623" i="1"/>
  <c r="M1623" i="1"/>
  <c r="I1624" i="1"/>
  <c r="U1621" i="1"/>
  <c r="A1676" i="1"/>
  <c r="Q1676" i="1" s="1"/>
  <c r="R1676" i="1" s="1"/>
  <c r="S1676" i="1" s="1"/>
  <c r="Z1676" i="1" s="1"/>
  <c r="H1675" i="1"/>
  <c r="W1620" i="1"/>
  <c r="K1622" i="1"/>
  <c r="E1622" i="1" s="1"/>
  <c r="L1620" i="1" l="1"/>
  <c r="G1620" i="1"/>
  <c r="F1620" i="1"/>
  <c r="D1621" i="1"/>
  <c r="U1622" i="1"/>
  <c r="W1621" i="1"/>
  <c r="K1623" i="1"/>
  <c r="E1623" i="1" s="1"/>
  <c r="A1677" i="1"/>
  <c r="Q1677" i="1" s="1"/>
  <c r="R1677" i="1" s="1"/>
  <c r="S1677" i="1" s="1"/>
  <c r="Z1677" i="1" s="1"/>
  <c r="H1676" i="1"/>
  <c r="AB1676" i="1"/>
  <c r="AA1676" i="1"/>
  <c r="T1676" i="1"/>
  <c r="C1676" i="1"/>
  <c r="J1624" i="1"/>
  <c r="M1624" i="1"/>
  <c r="I1625" i="1"/>
  <c r="L1621" i="1" l="1"/>
  <c r="D1622" i="1"/>
  <c r="F1621" i="1"/>
  <c r="G1621" i="1"/>
  <c r="J1625" i="1"/>
  <c r="I1626" i="1"/>
  <c r="K1624" i="1"/>
  <c r="E1624" i="1" s="1"/>
  <c r="T1677" i="1"/>
  <c r="C1677" i="1"/>
  <c r="AB1677" i="1"/>
  <c r="AA1677" i="1"/>
  <c r="U1623" i="1"/>
  <c r="W1622" i="1"/>
  <c r="H1677" i="1"/>
  <c r="A1678" i="1"/>
  <c r="Q1678" i="1" s="1"/>
  <c r="R1678" i="1" s="1"/>
  <c r="S1678" i="1" s="1"/>
  <c r="Z1678" i="1" s="1"/>
  <c r="G1622" i="1" l="1"/>
  <c r="L1622" i="1"/>
  <c r="F1622" i="1"/>
  <c r="D1623" i="1"/>
  <c r="A1679" i="1"/>
  <c r="Q1679" i="1" s="1"/>
  <c r="R1679" i="1" s="1"/>
  <c r="S1679" i="1" s="1"/>
  <c r="Z1679" i="1" s="1"/>
  <c r="H1678" i="1"/>
  <c r="J1626" i="1"/>
  <c r="I1627" i="1"/>
  <c r="U1624" i="1"/>
  <c r="K1625" i="1"/>
  <c r="E1625" i="1" s="1"/>
  <c r="W1623" i="1"/>
  <c r="AB1678" i="1"/>
  <c r="AA1678" i="1"/>
  <c r="T1678" i="1"/>
  <c r="C1678" i="1"/>
  <c r="L1623" i="1" l="1"/>
  <c r="F1623" i="1"/>
  <c r="G1623" i="1"/>
  <c r="D1624" i="1"/>
  <c r="K1626" i="1"/>
  <c r="E1626" i="1" s="1"/>
  <c r="AA1679" i="1"/>
  <c r="T1679" i="1"/>
  <c r="C1679" i="1"/>
  <c r="AB1679" i="1"/>
  <c r="W1624" i="1"/>
  <c r="U1625" i="1"/>
  <c r="J1627" i="1"/>
  <c r="I1628" i="1"/>
  <c r="H1679" i="1"/>
  <c r="A1680" i="1"/>
  <c r="Q1680" i="1" s="1"/>
  <c r="R1680" i="1" s="1"/>
  <c r="S1680" i="1" s="1"/>
  <c r="Z1680" i="1" s="1"/>
  <c r="L1624" i="1" l="1"/>
  <c r="M1625" i="1" s="1"/>
  <c r="M1626" i="1" s="1"/>
  <c r="M1627" i="1" s="1"/>
  <c r="M1628" i="1" s="1"/>
  <c r="F1624" i="1"/>
  <c r="G1624" i="1"/>
  <c r="D1625" i="1"/>
  <c r="W1625" i="1"/>
  <c r="U1626" i="1"/>
  <c r="T1680" i="1"/>
  <c r="C1680" i="1"/>
  <c r="AB1680" i="1"/>
  <c r="AA1680" i="1"/>
  <c r="K1627" i="1"/>
  <c r="E1627" i="1" s="1"/>
  <c r="A1681" i="1"/>
  <c r="Q1681" i="1" s="1"/>
  <c r="R1681" i="1" s="1"/>
  <c r="S1681" i="1" s="1"/>
  <c r="Z1681" i="1" s="1"/>
  <c r="H1680" i="1"/>
  <c r="J1628" i="1"/>
  <c r="I1629" i="1"/>
  <c r="L1625" i="1" l="1"/>
  <c r="F1625" i="1"/>
  <c r="G1625" i="1"/>
  <c r="D1626" i="1"/>
  <c r="U1627" i="1"/>
  <c r="W1626" i="1"/>
  <c r="J1629" i="1"/>
  <c r="M1629" i="1"/>
  <c r="I1630" i="1"/>
  <c r="A1682" i="1"/>
  <c r="Q1682" i="1" s="1"/>
  <c r="R1682" i="1" s="1"/>
  <c r="S1682" i="1" s="1"/>
  <c r="Z1682" i="1" s="1"/>
  <c r="H1681" i="1"/>
  <c r="AB1681" i="1"/>
  <c r="AA1681" i="1"/>
  <c r="T1681" i="1"/>
  <c r="C1681" i="1"/>
  <c r="K1628" i="1"/>
  <c r="E1628" i="1" s="1"/>
  <c r="L1626" i="1" l="1"/>
  <c r="F1626" i="1"/>
  <c r="G1626" i="1"/>
  <c r="D1627" i="1"/>
  <c r="K1629" i="1"/>
  <c r="E1629" i="1" s="1"/>
  <c r="T1682" i="1"/>
  <c r="C1682" i="1"/>
  <c r="AB1682" i="1"/>
  <c r="AA1682" i="1"/>
  <c r="J1630" i="1"/>
  <c r="M1630" i="1"/>
  <c r="I1631" i="1"/>
  <c r="W1627" i="1"/>
  <c r="U1628" i="1"/>
  <c r="H1682" i="1"/>
  <c r="A1683" i="1"/>
  <c r="Q1683" i="1" s="1"/>
  <c r="R1683" i="1" s="1"/>
  <c r="S1683" i="1" s="1"/>
  <c r="Z1683" i="1" s="1"/>
  <c r="G1627" i="1" l="1"/>
  <c r="F1627" i="1"/>
  <c r="L1627" i="1"/>
  <c r="D1628" i="1"/>
  <c r="AB1683" i="1"/>
  <c r="AA1683" i="1"/>
  <c r="C1683" i="1"/>
  <c r="T1683" i="1"/>
  <c r="W1628" i="1"/>
  <c r="J1631" i="1"/>
  <c r="M1631" i="1"/>
  <c r="I1632" i="1"/>
  <c r="K1630" i="1"/>
  <c r="E1630" i="1" s="1"/>
  <c r="A1684" i="1"/>
  <c r="Q1684" i="1" s="1"/>
  <c r="R1684" i="1" s="1"/>
  <c r="S1684" i="1" s="1"/>
  <c r="Z1684" i="1" s="1"/>
  <c r="H1683" i="1"/>
  <c r="U1629" i="1"/>
  <c r="D1629" i="1" l="1"/>
  <c r="L1628" i="1"/>
  <c r="F1628" i="1"/>
  <c r="G1628" i="1"/>
  <c r="W1629" i="1"/>
  <c r="A1685" i="1"/>
  <c r="Q1685" i="1" s="1"/>
  <c r="R1685" i="1" s="1"/>
  <c r="S1685" i="1" s="1"/>
  <c r="Z1685" i="1" s="1"/>
  <c r="H1684" i="1"/>
  <c r="U1630" i="1"/>
  <c r="J1632" i="1"/>
  <c r="M1632" i="1"/>
  <c r="I1633" i="1"/>
  <c r="AB1684" i="1"/>
  <c r="AA1684" i="1"/>
  <c r="T1684" i="1"/>
  <c r="C1684" i="1"/>
  <c r="K1631" i="1"/>
  <c r="E1631" i="1" s="1"/>
  <c r="D1630" i="1" l="1"/>
  <c r="L1629" i="1"/>
  <c r="G1629" i="1"/>
  <c r="F1629" i="1"/>
  <c r="J1633" i="1"/>
  <c r="M1633" i="1"/>
  <c r="I1634" i="1"/>
  <c r="T1685" i="1"/>
  <c r="C1685" i="1"/>
  <c r="AB1685" i="1"/>
  <c r="AA1685" i="1"/>
  <c r="W1630" i="1"/>
  <c r="K1632" i="1"/>
  <c r="E1632" i="1" s="1"/>
  <c r="A1686" i="1"/>
  <c r="Q1686" i="1" s="1"/>
  <c r="R1686" i="1" s="1"/>
  <c r="S1686" i="1" s="1"/>
  <c r="Z1686" i="1" s="1"/>
  <c r="H1685" i="1"/>
  <c r="U1631" i="1"/>
  <c r="G1630" i="1" l="1"/>
  <c r="D1631" i="1"/>
  <c r="L1630" i="1"/>
  <c r="F1630" i="1"/>
  <c r="U1632" i="1"/>
  <c r="J1634" i="1"/>
  <c r="M1634" i="1"/>
  <c r="I1635" i="1"/>
  <c r="W1631" i="1"/>
  <c r="AB1686" i="1"/>
  <c r="AA1686" i="1"/>
  <c r="T1686" i="1"/>
  <c r="C1686" i="1"/>
  <c r="K1633" i="1"/>
  <c r="E1633" i="1" s="1"/>
  <c r="A1687" i="1"/>
  <c r="Q1687" i="1" s="1"/>
  <c r="R1687" i="1" s="1"/>
  <c r="S1687" i="1" s="1"/>
  <c r="Z1687" i="1" s="1"/>
  <c r="H1686" i="1"/>
  <c r="L1631" i="1" l="1"/>
  <c r="G1631" i="1"/>
  <c r="D1632" i="1"/>
  <c r="F1631" i="1"/>
  <c r="A1688" i="1"/>
  <c r="Q1688" i="1" s="1"/>
  <c r="R1688" i="1" s="1"/>
  <c r="S1688" i="1" s="1"/>
  <c r="Z1688" i="1" s="1"/>
  <c r="H1687" i="1"/>
  <c r="T1687" i="1"/>
  <c r="C1687" i="1"/>
  <c r="AB1687" i="1"/>
  <c r="AA1687" i="1"/>
  <c r="J1635" i="1"/>
  <c r="M1635" i="1"/>
  <c r="I1636" i="1"/>
  <c r="U1633" i="1"/>
  <c r="W1632" i="1"/>
  <c r="K1634" i="1"/>
  <c r="E1634" i="1" s="1"/>
  <c r="L1632" i="1" l="1"/>
  <c r="D1633" i="1"/>
  <c r="G1632" i="1"/>
  <c r="F1632" i="1"/>
  <c r="J1636" i="1"/>
  <c r="M1636" i="1"/>
  <c r="I1637" i="1"/>
  <c r="AB1688" i="1"/>
  <c r="AA1688" i="1"/>
  <c r="T1688" i="1"/>
  <c r="C1688" i="1"/>
  <c r="U1634" i="1"/>
  <c r="K1635" i="1"/>
  <c r="E1635" i="1" s="1"/>
  <c r="W1633" i="1"/>
  <c r="A1689" i="1"/>
  <c r="Q1689" i="1" s="1"/>
  <c r="R1689" i="1" s="1"/>
  <c r="S1689" i="1" s="1"/>
  <c r="Z1689" i="1" s="1"/>
  <c r="H1688" i="1"/>
  <c r="L1633" i="1" l="1"/>
  <c r="G1633" i="1"/>
  <c r="D1634" i="1"/>
  <c r="F1633" i="1"/>
  <c r="U1635" i="1"/>
  <c r="J1637" i="1"/>
  <c r="M1637" i="1"/>
  <c r="I1638" i="1"/>
  <c r="A1690" i="1"/>
  <c r="Q1690" i="1" s="1"/>
  <c r="R1690" i="1" s="1"/>
  <c r="S1690" i="1" s="1"/>
  <c r="Z1690" i="1" s="1"/>
  <c r="H1689" i="1"/>
  <c r="K1636" i="1"/>
  <c r="E1636" i="1" s="1"/>
  <c r="T1689" i="1"/>
  <c r="C1689" i="1"/>
  <c r="AB1689" i="1"/>
  <c r="AA1689" i="1"/>
  <c r="W1634" i="1"/>
  <c r="G1634" i="1" l="1"/>
  <c r="L1634" i="1"/>
  <c r="F1634" i="1"/>
  <c r="D1635" i="1"/>
  <c r="K1637" i="1"/>
  <c r="E1637" i="1" s="1"/>
  <c r="U1636" i="1"/>
  <c r="A1691" i="1"/>
  <c r="Q1691" i="1" s="1"/>
  <c r="R1691" i="1" s="1"/>
  <c r="S1691" i="1" s="1"/>
  <c r="Z1691" i="1" s="1"/>
  <c r="H1690" i="1"/>
  <c r="W1635" i="1"/>
  <c r="AB1690" i="1"/>
  <c r="AA1690" i="1"/>
  <c r="T1690" i="1"/>
  <c r="C1690" i="1"/>
  <c r="J1638" i="1"/>
  <c r="M1638" i="1"/>
  <c r="I1639" i="1"/>
  <c r="F1635" i="1" l="1"/>
  <c r="L1635" i="1"/>
  <c r="D1636" i="1"/>
  <c r="G1635" i="1"/>
  <c r="U1637" i="1"/>
  <c r="A1692" i="1"/>
  <c r="Q1692" i="1" s="1"/>
  <c r="R1692" i="1" s="1"/>
  <c r="S1692" i="1" s="1"/>
  <c r="Z1692" i="1" s="1"/>
  <c r="H1691" i="1"/>
  <c r="W1636" i="1"/>
  <c r="K1638" i="1"/>
  <c r="E1638" i="1" s="1"/>
  <c r="M1639" i="1"/>
  <c r="J1639" i="1"/>
  <c r="I1640" i="1"/>
  <c r="T1691" i="1"/>
  <c r="C1691" i="1"/>
  <c r="AB1691" i="1"/>
  <c r="AA1691" i="1"/>
  <c r="L1636" i="1" l="1"/>
  <c r="F1636" i="1"/>
  <c r="G1636" i="1"/>
  <c r="D1637" i="1"/>
  <c r="U1638" i="1"/>
  <c r="AB1692" i="1"/>
  <c r="AA1692" i="1"/>
  <c r="T1692" i="1"/>
  <c r="C1692" i="1"/>
  <c r="A1693" i="1"/>
  <c r="Q1693" i="1" s="1"/>
  <c r="R1693" i="1" s="1"/>
  <c r="S1693" i="1" s="1"/>
  <c r="Z1693" i="1" s="1"/>
  <c r="H1692" i="1"/>
  <c r="J1640" i="1"/>
  <c r="M1640" i="1"/>
  <c r="I1641" i="1"/>
  <c r="W1637" i="1"/>
  <c r="K1639" i="1"/>
  <c r="E1639" i="1" s="1"/>
  <c r="F1637" i="1" l="1"/>
  <c r="L1637" i="1"/>
  <c r="G1637" i="1"/>
  <c r="D1638" i="1"/>
  <c r="U1639" i="1"/>
  <c r="T1693" i="1"/>
  <c r="C1693" i="1"/>
  <c r="AB1693" i="1"/>
  <c r="AA1693" i="1"/>
  <c r="A1694" i="1"/>
  <c r="Q1694" i="1" s="1"/>
  <c r="R1694" i="1" s="1"/>
  <c r="S1694" i="1" s="1"/>
  <c r="Z1694" i="1" s="1"/>
  <c r="H1693" i="1"/>
  <c r="W1638" i="1"/>
  <c r="K1640" i="1"/>
  <c r="E1640" i="1" s="1"/>
  <c r="J1641" i="1"/>
  <c r="M1641" i="1"/>
  <c r="I1642" i="1"/>
  <c r="F1638" i="1" l="1"/>
  <c r="L1638" i="1"/>
  <c r="G1638" i="1"/>
  <c r="D1639" i="1"/>
  <c r="K1641" i="1"/>
  <c r="E1641" i="1" s="1"/>
  <c r="AB1694" i="1"/>
  <c r="AA1694" i="1"/>
  <c r="T1694" i="1"/>
  <c r="C1694" i="1"/>
  <c r="J1642" i="1"/>
  <c r="M1642" i="1"/>
  <c r="I1643" i="1"/>
  <c r="A1695" i="1"/>
  <c r="Q1695" i="1" s="1"/>
  <c r="R1695" i="1" s="1"/>
  <c r="S1695" i="1" s="1"/>
  <c r="Z1695" i="1" s="1"/>
  <c r="H1694" i="1"/>
  <c r="W1639" i="1"/>
  <c r="U1640" i="1"/>
  <c r="F1639" i="1" l="1"/>
  <c r="D1640" i="1"/>
  <c r="L1639" i="1"/>
  <c r="G1639" i="1"/>
  <c r="J1643" i="1"/>
  <c r="M1643" i="1"/>
  <c r="I1644" i="1"/>
  <c r="A1696" i="1"/>
  <c r="Q1696" i="1" s="1"/>
  <c r="R1696" i="1" s="1"/>
  <c r="S1696" i="1" s="1"/>
  <c r="Z1696" i="1" s="1"/>
  <c r="H1695" i="1"/>
  <c r="K1642" i="1"/>
  <c r="E1642" i="1" s="1"/>
  <c r="W1640" i="1"/>
  <c r="T1695" i="1"/>
  <c r="C1695" i="1"/>
  <c r="AB1695" i="1"/>
  <c r="AA1695" i="1"/>
  <c r="U1641" i="1"/>
  <c r="F1640" i="1" l="1"/>
  <c r="L1640" i="1"/>
  <c r="D1641" i="1"/>
  <c r="G1640" i="1"/>
  <c r="W1641" i="1"/>
  <c r="AB1696" i="1"/>
  <c r="AA1696" i="1"/>
  <c r="T1696" i="1"/>
  <c r="C1696" i="1"/>
  <c r="U1642" i="1"/>
  <c r="J1644" i="1"/>
  <c r="M1644" i="1"/>
  <c r="I1645" i="1"/>
  <c r="K1643" i="1"/>
  <c r="E1643" i="1" s="1"/>
  <c r="A1697" i="1"/>
  <c r="Q1697" i="1" s="1"/>
  <c r="R1697" i="1" s="1"/>
  <c r="S1697" i="1" s="1"/>
  <c r="Z1697" i="1" s="1"/>
  <c r="H1696" i="1"/>
  <c r="L1641" i="1" l="1"/>
  <c r="F1641" i="1"/>
  <c r="G1641" i="1"/>
  <c r="D1642" i="1"/>
  <c r="U1643" i="1"/>
  <c r="J1645" i="1"/>
  <c r="M1645" i="1"/>
  <c r="I1646" i="1"/>
  <c r="A1698" i="1"/>
  <c r="Q1698" i="1" s="1"/>
  <c r="R1698" i="1" s="1"/>
  <c r="S1698" i="1" s="1"/>
  <c r="Z1698" i="1" s="1"/>
  <c r="H1697" i="1"/>
  <c r="K1644" i="1"/>
  <c r="E1644" i="1" s="1"/>
  <c r="W1642" i="1"/>
  <c r="T1697" i="1"/>
  <c r="C1697" i="1"/>
  <c r="AB1697" i="1"/>
  <c r="AA1697" i="1"/>
  <c r="F1642" i="1" l="1"/>
  <c r="G1642" i="1"/>
  <c r="D1643" i="1"/>
  <c r="L1642" i="1"/>
  <c r="K1645" i="1"/>
  <c r="E1645" i="1" s="1"/>
  <c r="U1644" i="1"/>
  <c r="A1699" i="1"/>
  <c r="Q1699" i="1" s="1"/>
  <c r="R1699" i="1" s="1"/>
  <c r="S1699" i="1" s="1"/>
  <c r="Z1699" i="1" s="1"/>
  <c r="H1698" i="1"/>
  <c r="W1643" i="1"/>
  <c r="AB1698" i="1"/>
  <c r="AA1698" i="1"/>
  <c r="T1698" i="1"/>
  <c r="C1698" i="1"/>
  <c r="J1646" i="1"/>
  <c r="M1646" i="1"/>
  <c r="I1647" i="1"/>
  <c r="F1643" i="1" l="1"/>
  <c r="L1643" i="1"/>
  <c r="D1644" i="1"/>
  <c r="G1643" i="1"/>
  <c r="A1700" i="1"/>
  <c r="Q1700" i="1" s="1"/>
  <c r="R1700" i="1" s="1"/>
  <c r="S1700" i="1" s="1"/>
  <c r="Z1700" i="1" s="1"/>
  <c r="H1699" i="1"/>
  <c r="J1647" i="1"/>
  <c r="M1647" i="1"/>
  <c r="I1648" i="1"/>
  <c r="W1644" i="1"/>
  <c r="T1699" i="1"/>
  <c r="C1699" i="1"/>
  <c r="AB1699" i="1"/>
  <c r="AA1699" i="1"/>
  <c r="K1646" i="1"/>
  <c r="E1646" i="1" s="1"/>
  <c r="U1645" i="1"/>
  <c r="G1644" i="1" l="1"/>
  <c r="F1644" i="1"/>
  <c r="L1644" i="1"/>
  <c r="D1645" i="1"/>
  <c r="K1647" i="1"/>
  <c r="E1647" i="1" s="1"/>
  <c r="AB1700" i="1"/>
  <c r="AA1700" i="1"/>
  <c r="T1700" i="1"/>
  <c r="C1700" i="1"/>
  <c r="U1646" i="1"/>
  <c r="J1648" i="1"/>
  <c r="M1648" i="1"/>
  <c r="I1649" i="1"/>
  <c r="W1645" i="1"/>
  <c r="A1701" i="1"/>
  <c r="Q1701" i="1" s="1"/>
  <c r="R1701" i="1" s="1"/>
  <c r="S1701" i="1" s="1"/>
  <c r="Z1701" i="1" s="1"/>
  <c r="H1700" i="1"/>
  <c r="L1645" i="1" l="1"/>
  <c r="G1645" i="1"/>
  <c r="F1645" i="1"/>
  <c r="D1646" i="1"/>
  <c r="A1702" i="1"/>
  <c r="Q1702" i="1" s="1"/>
  <c r="R1702" i="1" s="1"/>
  <c r="S1702" i="1" s="1"/>
  <c r="Z1702" i="1" s="1"/>
  <c r="H1701" i="1"/>
  <c r="T1701" i="1"/>
  <c r="C1701" i="1"/>
  <c r="AB1701" i="1"/>
  <c r="AA1701" i="1"/>
  <c r="J1649" i="1"/>
  <c r="M1649" i="1"/>
  <c r="I1650" i="1"/>
  <c r="W1646" i="1"/>
  <c r="K1648" i="1"/>
  <c r="E1648" i="1" s="1"/>
  <c r="U1647" i="1"/>
  <c r="G1646" i="1" l="1"/>
  <c r="F1646" i="1"/>
  <c r="D1647" i="1"/>
  <c r="L1646" i="1"/>
  <c r="U1648" i="1"/>
  <c r="J1650" i="1"/>
  <c r="M1650" i="1"/>
  <c r="I1651" i="1"/>
  <c r="AB1702" i="1"/>
  <c r="AA1702" i="1"/>
  <c r="T1702" i="1"/>
  <c r="C1702" i="1"/>
  <c r="K1649" i="1"/>
  <c r="E1649" i="1" s="1"/>
  <c r="W1647" i="1"/>
  <c r="A1703" i="1"/>
  <c r="Q1703" i="1" s="1"/>
  <c r="R1703" i="1" s="1"/>
  <c r="S1703" i="1" s="1"/>
  <c r="Z1703" i="1" s="1"/>
  <c r="H1702" i="1"/>
  <c r="L1647" i="1" l="1"/>
  <c r="G1647" i="1"/>
  <c r="F1647" i="1"/>
  <c r="D1648" i="1"/>
  <c r="A1704" i="1"/>
  <c r="Q1704" i="1" s="1"/>
  <c r="R1704" i="1" s="1"/>
  <c r="S1704" i="1" s="1"/>
  <c r="Z1704" i="1" s="1"/>
  <c r="H1703" i="1"/>
  <c r="J1651" i="1"/>
  <c r="M1651" i="1"/>
  <c r="I1652" i="1"/>
  <c r="U1649" i="1"/>
  <c r="T1703" i="1"/>
  <c r="C1703" i="1"/>
  <c r="AB1703" i="1"/>
  <c r="AA1703" i="1"/>
  <c r="W1648" i="1"/>
  <c r="K1650" i="1"/>
  <c r="E1650" i="1" s="1"/>
  <c r="G1648" i="1" l="1"/>
  <c r="L1648" i="1"/>
  <c r="F1648" i="1"/>
  <c r="D1649" i="1"/>
  <c r="U1650" i="1"/>
  <c r="AB1704" i="1"/>
  <c r="AA1704" i="1"/>
  <c r="T1704" i="1"/>
  <c r="C1704" i="1"/>
  <c r="W1649" i="1"/>
  <c r="J1652" i="1"/>
  <c r="M1652" i="1"/>
  <c r="I1653" i="1"/>
  <c r="K1651" i="1"/>
  <c r="E1651" i="1" s="1"/>
  <c r="A1705" i="1"/>
  <c r="Q1705" i="1" s="1"/>
  <c r="R1705" i="1" s="1"/>
  <c r="S1705" i="1" s="1"/>
  <c r="Z1705" i="1" s="1"/>
  <c r="H1704" i="1"/>
  <c r="F1649" i="1" l="1"/>
  <c r="G1649" i="1"/>
  <c r="L1649" i="1"/>
  <c r="D1650" i="1"/>
  <c r="A1706" i="1"/>
  <c r="Q1706" i="1" s="1"/>
  <c r="R1706" i="1" s="1"/>
  <c r="S1706" i="1" s="1"/>
  <c r="Z1706" i="1" s="1"/>
  <c r="H1705" i="1"/>
  <c r="T1705" i="1"/>
  <c r="C1705" i="1"/>
  <c r="AB1705" i="1"/>
  <c r="AA1705" i="1"/>
  <c r="J1653" i="1"/>
  <c r="M1653" i="1"/>
  <c r="I1654" i="1"/>
  <c r="U1651" i="1"/>
  <c r="W1650" i="1"/>
  <c r="K1652" i="1"/>
  <c r="E1652" i="1" s="1"/>
  <c r="L1650" i="1" l="1"/>
  <c r="D1651" i="1"/>
  <c r="G1650" i="1"/>
  <c r="F1650" i="1"/>
  <c r="K1653" i="1"/>
  <c r="E1653" i="1" s="1"/>
  <c r="U1652" i="1"/>
  <c r="AB1706" i="1"/>
  <c r="AA1706" i="1"/>
  <c r="T1706" i="1"/>
  <c r="C1706" i="1"/>
  <c r="J1654" i="1"/>
  <c r="M1654" i="1"/>
  <c r="I1655" i="1"/>
  <c r="W1651" i="1"/>
  <c r="A1707" i="1"/>
  <c r="Q1707" i="1" s="1"/>
  <c r="R1707" i="1" s="1"/>
  <c r="S1707" i="1" s="1"/>
  <c r="Z1707" i="1" s="1"/>
  <c r="H1706" i="1"/>
  <c r="G1651" i="1" l="1"/>
  <c r="F1651" i="1"/>
  <c r="D1652" i="1"/>
  <c r="L1651" i="1"/>
  <c r="J1655" i="1"/>
  <c r="K1655" i="1" s="1"/>
  <c r="E1655" i="1" s="1"/>
  <c r="I1656" i="1"/>
  <c r="A1708" i="1"/>
  <c r="Q1708" i="1" s="1"/>
  <c r="R1708" i="1" s="1"/>
  <c r="S1708" i="1" s="1"/>
  <c r="Z1708" i="1" s="1"/>
  <c r="H1707" i="1"/>
  <c r="K1654" i="1"/>
  <c r="E1654" i="1" s="1"/>
  <c r="T1707" i="1"/>
  <c r="C1707" i="1"/>
  <c r="AB1707" i="1"/>
  <c r="AA1707" i="1"/>
  <c r="W1652" i="1"/>
  <c r="U1653" i="1"/>
  <c r="D1653" i="1" l="1"/>
  <c r="L1652" i="1"/>
  <c r="G1652" i="1"/>
  <c r="F1652" i="1"/>
  <c r="W1653" i="1"/>
  <c r="H1708" i="1"/>
  <c r="A1709" i="1"/>
  <c r="Q1709" i="1" s="1"/>
  <c r="R1709" i="1" s="1"/>
  <c r="S1709" i="1" s="1"/>
  <c r="Z1709" i="1" s="1"/>
  <c r="J1656" i="1"/>
  <c r="K1656" i="1" s="1"/>
  <c r="E1656" i="1" s="1"/>
  <c r="I1657" i="1"/>
  <c r="U1654" i="1"/>
  <c r="AB1708" i="1"/>
  <c r="AA1708" i="1"/>
  <c r="T1708" i="1"/>
  <c r="C1708" i="1"/>
  <c r="L1653" i="1" l="1"/>
  <c r="G1653" i="1"/>
  <c r="D1654" i="1"/>
  <c r="F1653" i="1"/>
  <c r="D1655" i="1"/>
  <c r="W1654" i="1"/>
  <c r="J1657" i="1"/>
  <c r="K1657" i="1" s="1"/>
  <c r="E1657" i="1" s="1"/>
  <c r="I1658" i="1"/>
  <c r="AA1709" i="1"/>
  <c r="T1709" i="1"/>
  <c r="C1709" i="1"/>
  <c r="AB1709" i="1"/>
  <c r="U1655" i="1"/>
  <c r="W1655" i="1" s="1"/>
  <c r="A1710" i="1"/>
  <c r="Q1710" i="1" s="1"/>
  <c r="R1710" i="1" s="1"/>
  <c r="S1710" i="1" s="1"/>
  <c r="Z1710" i="1" s="1"/>
  <c r="H1709" i="1"/>
  <c r="L1655" i="1" l="1"/>
  <c r="G1654" i="1"/>
  <c r="F1654" i="1"/>
  <c r="L1654" i="1"/>
  <c r="M1655" i="1" s="1"/>
  <c r="M1656" i="1" s="1"/>
  <c r="M1657" i="1" s="1"/>
  <c r="M1658" i="1" s="1"/>
  <c r="D1656" i="1"/>
  <c r="G1655" i="1"/>
  <c r="F1655" i="1"/>
  <c r="U1656" i="1"/>
  <c r="W1656" i="1" s="1"/>
  <c r="AB1710" i="1"/>
  <c r="AA1710" i="1"/>
  <c r="T1710" i="1"/>
  <c r="C1710" i="1"/>
  <c r="A1711" i="1"/>
  <c r="Q1711" i="1" s="1"/>
  <c r="R1711" i="1" s="1"/>
  <c r="S1711" i="1" s="1"/>
  <c r="Z1711" i="1" s="1"/>
  <c r="H1710" i="1"/>
  <c r="J1658" i="1"/>
  <c r="K1658" i="1" s="1"/>
  <c r="E1658" i="1" s="1"/>
  <c r="I1659" i="1"/>
  <c r="G1656" i="1" l="1"/>
  <c r="D1657" i="1"/>
  <c r="F1656" i="1"/>
  <c r="L1656" i="1"/>
  <c r="U1657" i="1"/>
  <c r="W1657" i="1" s="1"/>
  <c r="J1659" i="1"/>
  <c r="K1659" i="1" s="1"/>
  <c r="E1659" i="1" s="1"/>
  <c r="M1659" i="1"/>
  <c r="I1660" i="1"/>
  <c r="A1712" i="1"/>
  <c r="Q1712" i="1" s="1"/>
  <c r="R1712" i="1" s="1"/>
  <c r="S1712" i="1" s="1"/>
  <c r="Z1712" i="1" s="1"/>
  <c r="H1711" i="1"/>
  <c r="AB1711" i="1"/>
  <c r="AA1711" i="1"/>
  <c r="T1711" i="1"/>
  <c r="C1711" i="1"/>
  <c r="U1658" i="1" l="1"/>
  <c r="W1658" i="1" s="1"/>
  <c r="G1657" i="1"/>
  <c r="L1657" i="1"/>
  <c r="D1658" i="1"/>
  <c r="F1657" i="1"/>
  <c r="T1712" i="1"/>
  <c r="C1712" i="1"/>
  <c r="AB1712" i="1"/>
  <c r="AA1712" i="1"/>
  <c r="A1713" i="1"/>
  <c r="Q1713" i="1" s="1"/>
  <c r="R1713" i="1" s="1"/>
  <c r="S1713" i="1" s="1"/>
  <c r="Z1713" i="1" s="1"/>
  <c r="H1712" i="1"/>
  <c r="J1660" i="1"/>
  <c r="K1660" i="1" s="1"/>
  <c r="E1660" i="1" s="1"/>
  <c r="M1660" i="1"/>
  <c r="I1661" i="1"/>
  <c r="U1659" i="1"/>
  <c r="W1659" i="1" s="1"/>
  <c r="G1658" i="1" l="1"/>
  <c r="D1659" i="1"/>
  <c r="L1658" i="1"/>
  <c r="F1658" i="1"/>
  <c r="U1660" i="1"/>
  <c r="W1660" i="1" s="1"/>
  <c r="H1713" i="1"/>
  <c r="A1714" i="1"/>
  <c r="Q1714" i="1" s="1"/>
  <c r="R1714" i="1" s="1"/>
  <c r="S1714" i="1" s="1"/>
  <c r="Z1714" i="1" s="1"/>
  <c r="J1661" i="1"/>
  <c r="K1661" i="1" s="1"/>
  <c r="E1661" i="1" s="1"/>
  <c r="M1661" i="1"/>
  <c r="I1662" i="1"/>
  <c r="AB1713" i="1"/>
  <c r="AA1713" i="1"/>
  <c r="T1713" i="1"/>
  <c r="C1713" i="1"/>
  <c r="G1659" i="1" l="1"/>
  <c r="D1660" i="1"/>
  <c r="F1659" i="1"/>
  <c r="L1659" i="1"/>
  <c r="J1662" i="1"/>
  <c r="K1662" i="1" s="1"/>
  <c r="E1662" i="1" s="1"/>
  <c r="M1662" i="1"/>
  <c r="I1663" i="1"/>
  <c r="H1714" i="1"/>
  <c r="A1715" i="1"/>
  <c r="Q1715" i="1" s="1"/>
  <c r="R1715" i="1" s="1"/>
  <c r="S1715" i="1" s="1"/>
  <c r="Z1715" i="1" s="1"/>
  <c r="U1661" i="1"/>
  <c r="W1661" i="1" s="1"/>
  <c r="AA1714" i="1"/>
  <c r="T1714" i="1"/>
  <c r="C1714" i="1"/>
  <c r="AB1714" i="1"/>
  <c r="G1660" i="1" l="1"/>
  <c r="D1661" i="1"/>
  <c r="L1660" i="1"/>
  <c r="F1660" i="1"/>
  <c r="U1662" i="1"/>
  <c r="W1662" i="1" s="1"/>
  <c r="A1716" i="1"/>
  <c r="Q1716" i="1" s="1"/>
  <c r="R1716" i="1" s="1"/>
  <c r="S1716" i="1" s="1"/>
  <c r="Z1716" i="1" s="1"/>
  <c r="H1715" i="1"/>
  <c r="T1715" i="1"/>
  <c r="C1715" i="1"/>
  <c r="AB1715" i="1"/>
  <c r="AA1715" i="1"/>
  <c r="J1663" i="1"/>
  <c r="K1663" i="1" s="1"/>
  <c r="E1663" i="1" s="1"/>
  <c r="M1663" i="1"/>
  <c r="I1664" i="1"/>
  <c r="G1661" i="1" l="1"/>
  <c r="D1662" i="1"/>
  <c r="F1661" i="1"/>
  <c r="L1661" i="1"/>
  <c r="J1664" i="1"/>
  <c r="K1664" i="1" s="1"/>
  <c r="E1664" i="1" s="1"/>
  <c r="M1664" i="1"/>
  <c r="I1665" i="1"/>
  <c r="AB1716" i="1"/>
  <c r="AA1716" i="1"/>
  <c r="T1716" i="1"/>
  <c r="C1716" i="1"/>
  <c r="U1663" i="1"/>
  <c r="W1663" i="1" s="1"/>
  <c r="A1717" i="1"/>
  <c r="Q1717" i="1" s="1"/>
  <c r="R1717" i="1" s="1"/>
  <c r="S1717" i="1" s="1"/>
  <c r="Z1717" i="1" s="1"/>
  <c r="H1716" i="1"/>
  <c r="G1662" i="1" l="1"/>
  <c r="D1663" i="1"/>
  <c r="L1662" i="1"/>
  <c r="F1662" i="1"/>
  <c r="J1665" i="1"/>
  <c r="K1665" i="1" s="1"/>
  <c r="E1665" i="1" s="1"/>
  <c r="M1665" i="1"/>
  <c r="I1666" i="1"/>
  <c r="T1717" i="1"/>
  <c r="C1717" i="1"/>
  <c r="AB1717" i="1"/>
  <c r="AA1717" i="1"/>
  <c r="U1664" i="1"/>
  <c r="W1664" i="1" s="1"/>
  <c r="A1718" i="1"/>
  <c r="Q1718" i="1" s="1"/>
  <c r="R1718" i="1" s="1"/>
  <c r="S1718" i="1" s="1"/>
  <c r="Z1718" i="1" s="1"/>
  <c r="H1717" i="1"/>
  <c r="G1663" i="1" l="1"/>
  <c r="D1664" i="1"/>
  <c r="L1663" i="1"/>
  <c r="F1663" i="1"/>
  <c r="AB1718" i="1"/>
  <c r="AA1718" i="1"/>
  <c r="T1718" i="1"/>
  <c r="C1718" i="1"/>
  <c r="J1666" i="1"/>
  <c r="K1666" i="1" s="1"/>
  <c r="E1666" i="1" s="1"/>
  <c r="M1666" i="1"/>
  <c r="I1667" i="1"/>
  <c r="A1719" i="1"/>
  <c r="Q1719" i="1" s="1"/>
  <c r="R1719" i="1" s="1"/>
  <c r="S1719" i="1" s="1"/>
  <c r="Z1719" i="1" s="1"/>
  <c r="H1718" i="1"/>
  <c r="U1665" i="1"/>
  <c r="W1665" i="1" s="1"/>
  <c r="G1664" i="1" l="1"/>
  <c r="D1665" i="1"/>
  <c r="L1664" i="1"/>
  <c r="F1664" i="1"/>
  <c r="J1667" i="1"/>
  <c r="K1667" i="1" s="1"/>
  <c r="E1667" i="1" s="1"/>
  <c r="M1667" i="1"/>
  <c r="I1668" i="1"/>
  <c r="A1720" i="1"/>
  <c r="Q1720" i="1" s="1"/>
  <c r="R1720" i="1" s="1"/>
  <c r="S1720" i="1" s="1"/>
  <c r="Z1720" i="1" s="1"/>
  <c r="H1719" i="1"/>
  <c r="U1666" i="1"/>
  <c r="W1666" i="1" s="1"/>
  <c r="T1719" i="1"/>
  <c r="C1719" i="1"/>
  <c r="AB1719" i="1"/>
  <c r="AA1719" i="1"/>
  <c r="G1665" i="1" l="1"/>
  <c r="D1666" i="1"/>
  <c r="L1665" i="1"/>
  <c r="F1665" i="1"/>
  <c r="U1667" i="1"/>
  <c r="W1667" i="1" s="1"/>
  <c r="AB1720" i="1"/>
  <c r="AA1720" i="1"/>
  <c r="T1720" i="1"/>
  <c r="C1720" i="1"/>
  <c r="A1721" i="1"/>
  <c r="Q1721" i="1" s="1"/>
  <c r="R1721" i="1" s="1"/>
  <c r="S1721" i="1" s="1"/>
  <c r="Z1721" i="1" s="1"/>
  <c r="H1720" i="1"/>
  <c r="J1668" i="1"/>
  <c r="K1668" i="1" s="1"/>
  <c r="E1668" i="1" s="1"/>
  <c r="M1668" i="1"/>
  <c r="I1669" i="1"/>
  <c r="G1666" i="1" l="1"/>
  <c r="D1667" i="1"/>
  <c r="F1666" i="1"/>
  <c r="L1666" i="1"/>
  <c r="J1669" i="1"/>
  <c r="K1669" i="1" s="1"/>
  <c r="E1669" i="1" s="1"/>
  <c r="M1669" i="1"/>
  <c r="I1670" i="1"/>
  <c r="U1668" i="1"/>
  <c r="W1668" i="1" s="1"/>
  <c r="A1722" i="1"/>
  <c r="Q1722" i="1" s="1"/>
  <c r="R1722" i="1" s="1"/>
  <c r="S1722" i="1" s="1"/>
  <c r="Z1722" i="1" s="1"/>
  <c r="H1721" i="1"/>
  <c r="T1721" i="1"/>
  <c r="C1721" i="1"/>
  <c r="AB1721" i="1"/>
  <c r="AA1721" i="1"/>
  <c r="G1667" i="1" l="1"/>
  <c r="F1667" i="1"/>
  <c r="D1668" i="1"/>
  <c r="L1667" i="1"/>
  <c r="J1670" i="1"/>
  <c r="K1670" i="1" s="1"/>
  <c r="E1670" i="1" s="1"/>
  <c r="M1670" i="1"/>
  <c r="I1671" i="1"/>
  <c r="A1723" i="1"/>
  <c r="Q1723" i="1" s="1"/>
  <c r="R1723" i="1" s="1"/>
  <c r="S1723" i="1" s="1"/>
  <c r="Z1723" i="1" s="1"/>
  <c r="H1722" i="1"/>
  <c r="U1669" i="1"/>
  <c r="W1669" i="1" s="1"/>
  <c r="AB1722" i="1"/>
  <c r="AA1722" i="1"/>
  <c r="T1722" i="1"/>
  <c r="C1722" i="1"/>
  <c r="G1668" i="1" l="1"/>
  <c r="D1669" i="1"/>
  <c r="L1668" i="1"/>
  <c r="F1668" i="1"/>
  <c r="U1670" i="1"/>
  <c r="W1670" i="1" s="1"/>
  <c r="T1723" i="1"/>
  <c r="C1723" i="1"/>
  <c r="AB1723" i="1"/>
  <c r="AA1723" i="1"/>
  <c r="J1671" i="1"/>
  <c r="K1671" i="1" s="1"/>
  <c r="E1671" i="1" s="1"/>
  <c r="M1671" i="1"/>
  <c r="I1672" i="1"/>
  <c r="A1724" i="1"/>
  <c r="Q1724" i="1" s="1"/>
  <c r="R1724" i="1" s="1"/>
  <c r="S1724" i="1" s="1"/>
  <c r="Z1724" i="1" s="1"/>
  <c r="H1723" i="1"/>
  <c r="G1669" i="1" l="1"/>
  <c r="L1669" i="1"/>
  <c r="F1669" i="1"/>
  <c r="D1670" i="1"/>
  <c r="G1670" i="1" s="1"/>
  <c r="U1671" i="1"/>
  <c r="W1671" i="1" s="1"/>
  <c r="A1725" i="1"/>
  <c r="Q1725" i="1" s="1"/>
  <c r="R1725" i="1" s="1"/>
  <c r="S1725" i="1" s="1"/>
  <c r="Z1725" i="1" s="1"/>
  <c r="H1724" i="1"/>
  <c r="AB1724" i="1"/>
  <c r="AA1724" i="1"/>
  <c r="T1724" i="1"/>
  <c r="C1724" i="1"/>
  <c r="J1672" i="1"/>
  <c r="K1672" i="1" s="1"/>
  <c r="E1672" i="1" s="1"/>
  <c r="M1672" i="1"/>
  <c r="I1673" i="1"/>
  <c r="D1671" i="1" l="1"/>
  <c r="G1671" i="1" s="1"/>
  <c r="F1670" i="1"/>
  <c r="L1670" i="1"/>
  <c r="J1673" i="1"/>
  <c r="K1673" i="1" s="1"/>
  <c r="E1673" i="1" s="1"/>
  <c r="M1673" i="1"/>
  <c r="I1674" i="1"/>
  <c r="A1726" i="1"/>
  <c r="Q1726" i="1" s="1"/>
  <c r="R1726" i="1" s="1"/>
  <c r="S1726" i="1" s="1"/>
  <c r="Z1726" i="1" s="1"/>
  <c r="H1725" i="1"/>
  <c r="U1672" i="1"/>
  <c r="W1672" i="1" s="1"/>
  <c r="T1725" i="1"/>
  <c r="C1725" i="1"/>
  <c r="AB1725" i="1"/>
  <c r="AA1725" i="1"/>
  <c r="L1671" i="1" l="1"/>
  <c r="D1672" i="1"/>
  <c r="G1672" i="1" s="1"/>
  <c r="F1671" i="1"/>
  <c r="U1673" i="1"/>
  <c r="W1673" i="1" s="1"/>
  <c r="A1727" i="1"/>
  <c r="Q1727" i="1" s="1"/>
  <c r="R1727" i="1" s="1"/>
  <c r="S1727" i="1" s="1"/>
  <c r="Z1727" i="1" s="1"/>
  <c r="H1726" i="1"/>
  <c r="J1674" i="1"/>
  <c r="K1674" i="1" s="1"/>
  <c r="E1674" i="1" s="1"/>
  <c r="M1674" i="1"/>
  <c r="I1675" i="1"/>
  <c r="AB1726" i="1"/>
  <c r="AA1726" i="1"/>
  <c r="T1726" i="1"/>
  <c r="C1726" i="1"/>
  <c r="F1672" i="1" l="1"/>
  <c r="D1673" i="1"/>
  <c r="G1673" i="1" s="1"/>
  <c r="L1672" i="1"/>
  <c r="U1674" i="1"/>
  <c r="W1674" i="1" s="1"/>
  <c r="A1728" i="1"/>
  <c r="Q1728" i="1" s="1"/>
  <c r="R1728" i="1" s="1"/>
  <c r="S1728" i="1" s="1"/>
  <c r="Z1728" i="1" s="1"/>
  <c r="H1727" i="1"/>
  <c r="J1675" i="1"/>
  <c r="K1675" i="1" s="1"/>
  <c r="E1675" i="1" s="1"/>
  <c r="M1675" i="1"/>
  <c r="I1676" i="1"/>
  <c r="T1727" i="1"/>
  <c r="C1727" i="1"/>
  <c r="AB1727" i="1"/>
  <c r="AA1727" i="1"/>
  <c r="D1674" i="1" l="1"/>
  <c r="G1674" i="1" s="1"/>
  <c r="L1673" i="1"/>
  <c r="F1673" i="1"/>
  <c r="AB1728" i="1"/>
  <c r="AA1728" i="1"/>
  <c r="T1728" i="1"/>
  <c r="C1728" i="1"/>
  <c r="U1675" i="1"/>
  <c r="W1675" i="1" s="1"/>
  <c r="J1676" i="1"/>
  <c r="K1676" i="1" s="1"/>
  <c r="E1676" i="1" s="1"/>
  <c r="M1676" i="1"/>
  <c r="I1677" i="1"/>
  <c r="A1729" i="1"/>
  <c r="Q1729" i="1" s="1"/>
  <c r="R1729" i="1" s="1"/>
  <c r="S1729" i="1" s="1"/>
  <c r="Z1729" i="1" s="1"/>
  <c r="H1728" i="1"/>
  <c r="D1675" i="1" l="1"/>
  <c r="G1675" i="1" s="1"/>
  <c r="L1674" i="1"/>
  <c r="F1674" i="1"/>
  <c r="A1730" i="1"/>
  <c r="Q1730" i="1" s="1"/>
  <c r="R1730" i="1" s="1"/>
  <c r="S1730" i="1" s="1"/>
  <c r="Z1730" i="1" s="1"/>
  <c r="H1729" i="1"/>
  <c r="U1676" i="1"/>
  <c r="W1676" i="1" s="1"/>
  <c r="T1729" i="1"/>
  <c r="C1729" i="1"/>
  <c r="AB1729" i="1"/>
  <c r="AA1729" i="1"/>
  <c r="J1677" i="1"/>
  <c r="K1677" i="1" s="1"/>
  <c r="E1677" i="1" s="1"/>
  <c r="M1677" i="1"/>
  <c r="I1678" i="1"/>
  <c r="D1676" i="1" l="1"/>
  <c r="G1676" i="1" s="1"/>
  <c r="L1675" i="1"/>
  <c r="F1675" i="1"/>
  <c r="U1677" i="1"/>
  <c r="W1677" i="1" s="1"/>
  <c r="J1678" i="1"/>
  <c r="K1678" i="1" s="1"/>
  <c r="E1678" i="1" s="1"/>
  <c r="M1678" i="1"/>
  <c r="I1679" i="1"/>
  <c r="A1731" i="1"/>
  <c r="Q1731" i="1" s="1"/>
  <c r="R1731" i="1" s="1"/>
  <c r="S1731" i="1" s="1"/>
  <c r="Z1731" i="1" s="1"/>
  <c r="H1730" i="1"/>
  <c r="AB1730" i="1"/>
  <c r="AA1730" i="1"/>
  <c r="T1730" i="1"/>
  <c r="C1730" i="1"/>
  <c r="D1677" i="1" l="1"/>
  <c r="G1677" i="1" s="1"/>
  <c r="L1676" i="1"/>
  <c r="F1676" i="1"/>
  <c r="U1678" i="1"/>
  <c r="W1678" i="1" s="1"/>
  <c r="T1731" i="1"/>
  <c r="C1731" i="1"/>
  <c r="AB1731" i="1"/>
  <c r="AA1731" i="1"/>
  <c r="A1732" i="1"/>
  <c r="Q1732" i="1" s="1"/>
  <c r="R1732" i="1" s="1"/>
  <c r="S1732" i="1" s="1"/>
  <c r="Z1732" i="1" s="1"/>
  <c r="H1731" i="1"/>
  <c r="M1679" i="1"/>
  <c r="J1679" i="1"/>
  <c r="K1679" i="1" s="1"/>
  <c r="E1679" i="1" s="1"/>
  <c r="I1680" i="1"/>
  <c r="F1677" i="1" l="1"/>
  <c r="D1678" i="1"/>
  <c r="G1678" i="1" s="1"/>
  <c r="L1677" i="1"/>
  <c r="AB1732" i="1"/>
  <c r="AA1732" i="1"/>
  <c r="T1732" i="1"/>
  <c r="C1732" i="1"/>
  <c r="J1680" i="1"/>
  <c r="K1680" i="1" s="1"/>
  <c r="E1680" i="1" s="1"/>
  <c r="M1680" i="1"/>
  <c r="I1681" i="1"/>
  <c r="A1733" i="1"/>
  <c r="Q1733" i="1" s="1"/>
  <c r="R1733" i="1" s="1"/>
  <c r="S1733" i="1" s="1"/>
  <c r="Z1733" i="1" s="1"/>
  <c r="H1732" i="1"/>
  <c r="U1679" i="1"/>
  <c r="W1679" i="1" s="1"/>
  <c r="F1678" i="1" l="1"/>
  <c r="D1679" i="1"/>
  <c r="G1679" i="1" s="1"/>
  <c r="L1678" i="1"/>
  <c r="T1733" i="1"/>
  <c r="C1733" i="1"/>
  <c r="AB1733" i="1"/>
  <c r="AA1733" i="1"/>
  <c r="J1681" i="1"/>
  <c r="K1681" i="1" s="1"/>
  <c r="E1681" i="1" s="1"/>
  <c r="M1681" i="1"/>
  <c r="I1682" i="1"/>
  <c r="A1734" i="1"/>
  <c r="Q1734" i="1" s="1"/>
  <c r="R1734" i="1" s="1"/>
  <c r="S1734" i="1" s="1"/>
  <c r="Z1734" i="1" s="1"/>
  <c r="H1733" i="1"/>
  <c r="U1680" i="1"/>
  <c r="W1680" i="1" s="1"/>
  <c r="L1679" i="1" l="1"/>
  <c r="D1680" i="1"/>
  <c r="G1680" i="1" s="1"/>
  <c r="F1679" i="1"/>
  <c r="J1682" i="1"/>
  <c r="K1682" i="1" s="1"/>
  <c r="E1682" i="1" s="1"/>
  <c r="M1682" i="1"/>
  <c r="I1683" i="1"/>
  <c r="U1681" i="1"/>
  <c r="W1681" i="1" s="1"/>
  <c r="A1735" i="1"/>
  <c r="Q1735" i="1" s="1"/>
  <c r="R1735" i="1" s="1"/>
  <c r="S1735" i="1" s="1"/>
  <c r="Z1735" i="1" s="1"/>
  <c r="H1734" i="1"/>
  <c r="AB1734" i="1"/>
  <c r="AA1734" i="1"/>
  <c r="T1734" i="1"/>
  <c r="C1734" i="1"/>
  <c r="L1680" i="1" l="1"/>
  <c r="F1680" i="1"/>
  <c r="D1681" i="1"/>
  <c r="G1681" i="1" s="1"/>
  <c r="D1682" i="1"/>
  <c r="G1682" i="1" s="1"/>
  <c r="U1682" i="1"/>
  <c r="W1682" i="1" s="1"/>
  <c r="T1735" i="1"/>
  <c r="C1735" i="1"/>
  <c r="AB1735" i="1"/>
  <c r="AA1735" i="1"/>
  <c r="J1683" i="1"/>
  <c r="K1683" i="1" s="1"/>
  <c r="E1683" i="1" s="1"/>
  <c r="M1683" i="1"/>
  <c r="I1684" i="1"/>
  <c r="A1736" i="1"/>
  <c r="Q1736" i="1" s="1"/>
  <c r="R1736" i="1" s="1"/>
  <c r="S1736" i="1" s="1"/>
  <c r="Z1736" i="1" s="1"/>
  <c r="H1735" i="1"/>
  <c r="F1681" i="1" l="1"/>
  <c r="L1681" i="1"/>
  <c r="L1682" i="1"/>
  <c r="D1683" i="1"/>
  <c r="G1683" i="1" s="1"/>
  <c r="F1682" i="1"/>
  <c r="A1737" i="1"/>
  <c r="Q1737" i="1" s="1"/>
  <c r="R1737" i="1" s="1"/>
  <c r="S1737" i="1" s="1"/>
  <c r="Z1737" i="1" s="1"/>
  <c r="H1736" i="1"/>
  <c r="U1683" i="1"/>
  <c r="W1683" i="1" s="1"/>
  <c r="AB1736" i="1"/>
  <c r="AA1736" i="1"/>
  <c r="T1736" i="1"/>
  <c r="C1736" i="1"/>
  <c r="J1684" i="1"/>
  <c r="K1684" i="1" s="1"/>
  <c r="E1684" i="1" s="1"/>
  <c r="M1684" i="1"/>
  <c r="I1685" i="1"/>
  <c r="L1683" i="1" l="1"/>
  <c r="D1684" i="1"/>
  <c r="G1684" i="1" s="1"/>
  <c r="F1683" i="1"/>
  <c r="U1684" i="1"/>
  <c r="W1684" i="1" s="1"/>
  <c r="A1738" i="1"/>
  <c r="Q1738" i="1" s="1"/>
  <c r="R1738" i="1" s="1"/>
  <c r="S1738" i="1" s="1"/>
  <c r="Z1738" i="1" s="1"/>
  <c r="H1737" i="1"/>
  <c r="J1685" i="1"/>
  <c r="K1685" i="1" s="1"/>
  <c r="E1685" i="1" s="1"/>
  <c r="I1686" i="1"/>
  <c r="T1737" i="1"/>
  <c r="C1737" i="1"/>
  <c r="AB1737" i="1"/>
  <c r="AA1737" i="1"/>
  <c r="L1684" i="1" l="1"/>
  <c r="M1685" i="1" s="1"/>
  <c r="M1686" i="1" s="1"/>
  <c r="D1685" i="1"/>
  <c r="G1685" i="1" s="1"/>
  <c r="F1684" i="1"/>
  <c r="J1686" i="1"/>
  <c r="K1686" i="1" s="1"/>
  <c r="E1686" i="1" s="1"/>
  <c r="I1687" i="1"/>
  <c r="A1739" i="1"/>
  <c r="Q1739" i="1" s="1"/>
  <c r="R1739" i="1" s="1"/>
  <c r="S1739" i="1" s="1"/>
  <c r="Z1739" i="1" s="1"/>
  <c r="H1738" i="1"/>
  <c r="AB1738" i="1"/>
  <c r="AA1738" i="1"/>
  <c r="T1738" i="1"/>
  <c r="C1738" i="1"/>
  <c r="U1685" i="1"/>
  <c r="W1685" i="1" s="1"/>
  <c r="L1685" i="1" l="1"/>
  <c r="D1686" i="1"/>
  <c r="G1686" i="1" s="1"/>
  <c r="F1685" i="1"/>
  <c r="T1739" i="1"/>
  <c r="C1739" i="1"/>
  <c r="AB1739" i="1"/>
  <c r="AA1739" i="1"/>
  <c r="J1687" i="1"/>
  <c r="K1687" i="1" s="1"/>
  <c r="E1687" i="1" s="1"/>
  <c r="M1687" i="1"/>
  <c r="I1688" i="1"/>
  <c r="A1740" i="1"/>
  <c r="Q1740" i="1" s="1"/>
  <c r="R1740" i="1" s="1"/>
  <c r="S1740" i="1" s="1"/>
  <c r="Z1740" i="1" s="1"/>
  <c r="H1739" i="1"/>
  <c r="U1686" i="1"/>
  <c r="W1686" i="1" s="1"/>
  <c r="L1686" i="1" l="1"/>
  <c r="D1687" i="1"/>
  <c r="G1687" i="1" s="1"/>
  <c r="F1686" i="1"/>
  <c r="A1741" i="1"/>
  <c r="Q1741" i="1" s="1"/>
  <c r="R1741" i="1" s="1"/>
  <c r="S1741" i="1" s="1"/>
  <c r="Z1741" i="1" s="1"/>
  <c r="H1740" i="1"/>
  <c r="AB1740" i="1"/>
  <c r="AA1740" i="1"/>
  <c r="T1740" i="1"/>
  <c r="C1740" i="1"/>
  <c r="J1688" i="1"/>
  <c r="K1688" i="1" s="1"/>
  <c r="E1688" i="1" s="1"/>
  <c r="M1688" i="1"/>
  <c r="I1689" i="1"/>
  <c r="U1687" i="1"/>
  <c r="W1687" i="1" s="1"/>
  <c r="L1687" i="1" l="1"/>
  <c r="D1688" i="1"/>
  <c r="G1688" i="1" s="1"/>
  <c r="F1687" i="1"/>
  <c r="J1689" i="1"/>
  <c r="K1689" i="1" s="1"/>
  <c r="E1689" i="1" s="1"/>
  <c r="M1689" i="1"/>
  <c r="I1690" i="1"/>
  <c r="A1742" i="1"/>
  <c r="Q1742" i="1" s="1"/>
  <c r="R1742" i="1" s="1"/>
  <c r="S1742" i="1" s="1"/>
  <c r="Z1742" i="1" s="1"/>
  <c r="H1741" i="1"/>
  <c r="U1688" i="1"/>
  <c r="W1688" i="1" s="1"/>
  <c r="T1741" i="1"/>
  <c r="C1741" i="1"/>
  <c r="AB1741" i="1"/>
  <c r="AA1741" i="1"/>
  <c r="L1688" i="1" l="1"/>
  <c r="D1689" i="1"/>
  <c r="G1689" i="1" s="1"/>
  <c r="F1688" i="1"/>
  <c r="AB1742" i="1"/>
  <c r="AA1742" i="1"/>
  <c r="T1742" i="1"/>
  <c r="C1742" i="1"/>
  <c r="J1690" i="1"/>
  <c r="K1690" i="1" s="1"/>
  <c r="E1690" i="1" s="1"/>
  <c r="M1690" i="1"/>
  <c r="I1691" i="1"/>
  <c r="U1689" i="1"/>
  <c r="W1689" i="1" s="1"/>
  <c r="A1743" i="1"/>
  <c r="Q1743" i="1" s="1"/>
  <c r="R1743" i="1" s="1"/>
  <c r="S1743" i="1" s="1"/>
  <c r="Z1743" i="1" s="1"/>
  <c r="H1742" i="1"/>
  <c r="L1689" i="1" l="1"/>
  <c r="D1690" i="1"/>
  <c r="G1690" i="1" s="1"/>
  <c r="F1689" i="1"/>
  <c r="T1743" i="1"/>
  <c r="C1743" i="1"/>
  <c r="AB1743" i="1"/>
  <c r="AA1743" i="1"/>
  <c r="J1691" i="1"/>
  <c r="K1691" i="1" s="1"/>
  <c r="E1691" i="1" s="1"/>
  <c r="M1691" i="1"/>
  <c r="I1692" i="1"/>
  <c r="U1690" i="1"/>
  <c r="W1690" i="1" s="1"/>
  <c r="A1744" i="1"/>
  <c r="Q1744" i="1" s="1"/>
  <c r="R1744" i="1" s="1"/>
  <c r="S1744" i="1" s="1"/>
  <c r="Z1744" i="1" s="1"/>
  <c r="H1743" i="1"/>
  <c r="L1690" i="1" l="1"/>
  <c r="D1691" i="1"/>
  <c r="G1691" i="1" s="1"/>
  <c r="F1690" i="1"/>
  <c r="U1691" i="1"/>
  <c r="W1691" i="1" s="1"/>
  <c r="A1745" i="1"/>
  <c r="Q1745" i="1" s="1"/>
  <c r="R1745" i="1" s="1"/>
  <c r="S1745" i="1" s="1"/>
  <c r="Z1745" i="1" s="1"/>
  <c r="H1744" i="1"/>
  <c r="AB1744" i="1"/>
  <c r="AA1744" i="1"/>
  <c r="T1744" i="1"/>
  <c r="C1744" i="1"/>
  <c r="J1692" i="1"/>
  <c r="K1692" i="1" s="1"/>
  <c r="E1692" i="1" s="1"/>
  <c r="M1692" i="1"/>
  <c r="I1693" i="1"/>
  <c r="L1691" i="1" l="1"/>
  <c r="D1692" i="1"/>
  <c r="G1692" i="1" s="1"/>
  <c r="F1691" i="1"/>
  <c r="U1692" i="1"/>
  <c r="W1692" i="1" s="1"/>
  <c r="T1745" i="1"/>
  <c r="C1745" i="1"/>
  <c r="AB1745" i="1"/>
  <c r="AA1745" i="1"/>
  <c r="J1693" i="1"/>
  <c r="K1693" i="1" s="1"/>
  <c r="E1693" i="1" s="1"/>
  <c r="M1693" i="1"/>
  <c r="I1694" i="1"/>
  <c r="A1746" i="1"/>
  <c r="Q1746" i="1" s="1"/>
  <c r="R1746" i="1" s="1"/>
  <c r="S1746" i="1" s="1"/>
  <c r="Z1746" i="1" s="1"/>
  <c r="H1745" i="1"/>
  <c r="L1692" i="1" l="1"/>
  <c r="D1693" i="1"/>
  <c r="G1693" i="1" s="1"/>
  <c r="F1692" i="1"/>
  <c r="A1747" i="1"/>
  <c r="Q1747" i="1" s="1"/>
  <c r="R1747" i="1" s="1"/>
  <c r="S1747" i="1" s="1"/>
  <c r="Z1747" i="1" s="1"/>
  <c r="H1746" i="1"/>
  <c r="U1693" i="1"/>
  <c r="W1693" i="1" s="1"/>
  <c r="AB1746" i="1"/>
  <c r="AA1746" i="1"/>
  <c r="T1746" i="1"/>
  <c r="C1746" i="1"/>
  <c r="J1694" i="1"/>
  <c r="K1694" i="1" s="1"/>
  <c r="E1694" i="1" s="1"/>
  <c r="M1694" i="1"/>
  <c r="I1695" i="1"/>
  <c r="L1693" i="1" l="1"/>
  <c r="D1694" i="1"/>
  <c r="G1694" i="1" s="1"/>
  <c r="F1693" i="1"/>
  <c r="U1694" i="1"/>
  <c r="W1694" i="1" s="1"/>
  <c r="A1748" i="1"/>
  <c r="Q1748" i="1" s="1"/>
  <c r="R1748" i="1" s="1"/>
  <c r="S1748" i="1" s="1"/>
  <c r="Z1748" i="1" s="1"/>
  <c r="H1747" i="1"/>
  <c r="J1695" i="1"/>
  <c r="K1695" i="1" s="1"/>
  <c r="E1695" i="1" s="1"/>
  <c r="M1695" i="1"/>
  <c r="I1696" i="1"/>
  <c r="T1747" i="1"/>
  <c r="C1747" i="1"/>
  <c r="AB1747" i="1"/>
  <c r="AA1747" i="1"/>
  <c r="L1694" i="1" l="1"/>
  <c r="D1695" i="1"/>
  <c r="G1695" i="1" s="1"/>
  <c r="F1694" i="1"/>
  <c r="U1695" i="1"/>
  <c r="W1695" i="1" s="1"/>
  <c r="H1748" i="1"/>
  <c r="A1749" i="1"/>
  <c r="Q1749" i="1" s="1"/>
  <c r="R1749" i="1" s="1"/>
  <c r="S1749" i="1" s="1"/>
  <c r="Z1749" i="1" s="1"/>
  <c r="J1696" i="1"/>
  <c r="K1696" i="1" s="1"/>
  <c r="E1696" i="1" s="1"/>
  <c r="M1696" i="1"/>
  <c r="I1697" i="1"/>
  <c r="AB1748" i="1"/>
  <c r="AA1748" i="1"/>
  <c r="T1748" i="1"/>
  <c r="C1748" i="1"/>
  <c r="L1695" i="1" l="1"/>
  <c r="D1696" i="1"/>
  <c r="G1696" i="1" s="1"/>
  <c r="F1695" i="1"/>
  <c r="A1750" i="1"/>
  <c r="Q1750" i="1" s="1"/>
  <c r="R1750" i="1" s="1"/>
  <c r="S1750" i="1" s="1"/>
  <c r="Z1750" i="1" s="1"/>
  <c r="H1749" i="1"/>
  <c r="U1696" i="1"/>
  <c r="W1696" i="1" s="1"/>
  <c r="J1697" i="1"/>
  <c r="K1697" i="1" s="1"/>
  <c r="E1697" i="1" s="1"/>
  <c r="M1697" i="1"/>
  <c r="I1698" i="1"/>
  <c r="AA1749" i="1"/>
  <c r="T1749" i="1"/>
  <c r="C1749" i="1"/>
  <c r="AB1749" i="1"/>
  <c r="L1696" i="1" l="1"/>
  <c r="D1697" i="1"/>
  <c r="G1697" i="1" s="1"/>
  <c r="F1696" i="1"/>
  <c r="J1698" i="1"/>
  <c r="K1698" i="1" s="1"/>
  <c r="E1698" i="1" s="1"/>
  <c r="M1698" i="1"/>
  <c r="I1699" i="1"/>
  <c r="AB1750" i="1"/>
  <c r="AA1750" i="1"/>
  <c r="C1750" i="1"/>
  <c r="T1750" i="1"/>
  <c r="U1697" i="1"/>
  <c r="W1697" i="1" s="1"/>
  <c r="A1751" i="1"/>
  <c r="Q1751" i="1" s="1"/>
  <c r="R1751" i="1" s="1"/>
  <c r="S1751" i="1" s="1"/>
  <c r="Z1751" i="1" s="1"/>
  <c r="H1750" i="1"/>
  <c r="L1697" i="1" l="1"/>
  <c r="D1698" i="1"/>
  <c r="G1698" i="1" s="1"/>
  <c r="F1697" i="1"/>
  <c r="U1698" i="1"/>
  <c r="W1698" i="1" s="1"/>
  <c r="AB1751" i="1"/>
  <c r="AA1751" i="1"/>
  <c r="T1751" i="1"/>
  <c r="C1751" i="1"/>
  <c r="J1699" i="1"/>
  <c r="K1699" i="1" s="1"/>
  <c r="E1699" i="1" s="1"/>
  <c r="M1699" i="1"/>
  <c r="I1700" i="1"/>
  <c r="A1752" i="1"/>
  <c r="Q1752" i="1" s="1"/>
  <c r="R1752" i="1" s="1"/>
  <c r="S1752" i="1" s="1"/>
  <c r="Z1752" i="1" s="1"/>
  <c r="H1751" i="1"/>
  <c r="L1698" i="1" l="1"/>
  <c r="D1699" i="1"/>
  <c r="G1699" i="1" s="1"/>
  <c r="F1698" i="1"/>
  <c r="T1752" i="1"/>
  <c r="C1752" i="1"/>
  <c r="AB1752" i="1"/>
  <c r="AA1752" i="1"/>
  <c r="J1700" i="1"/>
  <c r="K1700" i="1" s="1"/>
  <c r="E1700" i="1" s="1"/>
  <c r="M1700" i="1"/>
  <c r="I1701" i="1"/>
  <c r="A1753" i="1"/>
  <c r="Q1753" i="1" s="1"/>
  <c r="R1753" i="1" s="1"/>
  <c r="S1753" i="1" s="1"/>
  <c r="Z1753" i="1" s="1"/>
  <c r="H1752" i="1"/>
  <c r="U1699" i="1"/>
  <c r="W1699" i="1" s="1"/>
  <c r="L1699" i="1" l="1"/>
  <c r="D1700" i="1"/>
  <c r="G1700" i="1" s="1"/>
  <c r="F1699" i="1"/>
  <c r="U1700" i="1"/>
  <c r="W1700" i="1" s="1"/>
  <c r="H1753" i="1"/>
  <c r="A1754" i="1"/>
  <c r="Q1754" i="1" s="1"/>
  <c r="R1754" i="1" s="1"/>
  <c r="S1754" i="1" s="1"/>
  <c r="Z1754" i="1" s="1"/>
  <c r="AB1753" i="1"/>
  <c r="AA1753" i="1"/>
  <c r="T1753" i="1"/>
  <c r="C1753" i="1"/>
  <c r="J1701" i="1"/>
  <c r="K1701" i="1" s="1"/>
  <c r="E1701" i="1" s="1"/>
  <c r="M1701" i="1"/>
  <c r="I1702" i="1"/>
  <c r="L1700" i="1" l="1"/>
  <c r="D1701" i="1"/>
  <c r="G1701" i="1" s="1"/>
  <c r="F1700" i="1"/>
  <c r="J1702" i="1"/>
  <c r="K1702" i="1" s="1"/>
  <c r="E1702" i="1" s="1"/>
  <c r="M1702" i="1"/>
  <c r="I1703" i="1"/>
  <c r="U1701" i="1"/>
  <c r="W1701" i="1" s="1"/>
  <c r="AA1754" i="1"/>
  <c r="T1754" i="1"/>
  <c r="C1754" i="1"/>
  <c r="AB1754" i="1"/>
  <c r="H1754" i="1"/>
  <c r="A1755" i="1"/>
  <c r="Q1755" i="1" s="1"/>
  <c r="R1755" i="1" s="1"/>
  <c r="S1755" i="1" s="1"/>
  <c r="Z1755" i="1" s="1"/>
  <c r="L1701" i="1" l="1"/>
  <c r="D1702" i="1"/>
  <c r="G1702" i="1" s="1"/>
  <c r="F1701" i="1"/>
  <c r="T1755" i="1"/>
  <c r="C1755" i="1"/>
  <c r="AB1755" i="1"/>
  <c r="AA1755" i="1"/>
  <c r="A1756" i="1"/>
  <c r="Q1756" i="1" s="1"/>
  <c r="R1756" i="1" s="1"/>
  <c r="S1756" i="1" s="1"/>
  <c r="Z1756" i="1" s="1"/>
  <c r="H1755" i="1"/>
  <c r="J1703" i="1"/>
  <c r="K1703" i="1" s="1"/>
  <c r="E1703" i="1" s="1"/>
  <c r="M1703" i="1"/>
  <c r="I1704" i="1"/>
  <c r="U1702" i="1"/>
  <c r="W1702" i="1" s="1"/>
  <c r="L1702" i="1" l="1"/>
  <c r="D1703" i="1"/>
  <c r="G1703" i="1" s="1"/>
  <c r="F1702" i="1"/>
  <c r="U1703" i="1"/>
  <c r="W1703" i="1" s="1"/>
  <c r="J1704" i="1"/>
  <c r="K1704" i="1" s="1"/>
  <c r="E1704" i="1" s="1"/>
  <c r="M1704" i="1"/>
  <c r="I1705" i="1"/>
  <c r="A1757" i="1"/>
  <c r="Q1757" i="1" s="1"/>
  <c r="R1757" i="1" s="1"/>
  <c r="S1757" i="1" s="1"/>
  <c r="Z1757" i="1" s="1"/>
  <c r="H1756" i="1"/>
  <c r="AB1756" i="1"/>
  <c r="AA1756" i="1"/>
  <c r="T1756" i="1"/>
  <c r="C1756" i="1"/>
  <c r="L1703" i="1" l="1"/>
  <c r="D1704" i="1"/>
  <c r="G1704" i="1" s="1"/>
  <c r="F1703" i="1"/>
  <c r="U1704" i="1"/>
  <c r="W1704" i="1" s="1"/>
  <c r="T1757" i="1"/>
  <c r="C1757" i="1"/>
  <c r="AB1757" i="1"/>
  <c r="AA1757" i="1"/>
  <c r="J1705" i="1"/>
  <c r="K1705" i="1" s="1"/>
  <c r="E1705" i="1" s="1"/>
  <c r="M1705" i="1"/>
  <c r="I1706" i="1"/>
  <c r="A1758" i="1"/>
  <c r="Q1758" i="1" s="1"/>
  <c r="R1758" i="1" s="1"/>
  <c r="S1758" i="1" s="1"/>
  <c r="Z1758" i="1" s="1"/>
  <c r="H1757" i="1"/>
  <c r="L1704" i="1" l="1"/>
  <c r="D1705" i="1"/>
  <c r="G1705" i="1" s="1"/>
  <c r="F1704" i="1"/>
  <c r="U1705" i="1"/>
  <c r="W1705" i="1" s="1"/>
  <c r="A1759" i="1"/>
  <c r="Q1759" i="1" s="1"/>
  <c r="R1759" i="1" s="1"/>
  <c r="S1759" i="1" s="1"/>
  <c r="Z1759" i="1" s="1"/>
  <c r="H1758" i="1"/>
  <c r="AB1758" i="1"/>
  <c r="AA1758" i="1"/>
  <c r="T1758" i="1"/>
  <c r="C1758" i="1"/>
  <c r="J1706" i="1"/>
  <c r="K1706" i="1" s="1"/>
  <c r="E1706" i="1" s="1"/>
  <c r="M1706" i="1"/>
  <c r="I1707" i="1"/>
  <c r="L1705" i="1" l="1"/>
  <c r="D1706" i="1"/>
  <c r="G1706" i="1" s="1"/>
  <c r="F1705" i="1"/>
  <c r="U1706" i="1"/>
  <c r="W1706" i="1" s="1"/>
  <c r="T1759" i="1"/>
  <c r="C1759" i="1"/>
  <c r="AB1759" i="1"/>
  <c r="AA1759" i="1"/>
  <c r="J1707" i="1"/>
  <c r="K1707" i="1" s="1"/>
  <c r="E1707" i="1" s="1"/>
  <c r="M1707" i="1"/>
  <c r="I1708" i="1"/>
  <c r="A1760" i="1"/>
  <c r="Q1760" i="1" s="1"/>
  <c r="R1760" i="1" s="1"/>
  <c r="S1760" i="1" s="1"/>
  <c r="Z1760" i="1" s="1"/>
  <c r="H1759" i="1"/>
  <c r="L1706" i="1" l="1"/>
  <c r="D1707" i="1"/>
  <c r="G1707" i="1" s="1"/>
  <c r="F1706" i="1"/>
  <c r="AB1760" i="1"/>
  <c r="AA1760" i="1"/>
  <c r="T1760" i="1"/>
  <c r="C1760" i="1"/>
  <c r="J1708" i="1"/>
  <c r="K1708" i="1" s="1"/>
  <c r="E1708" i="1" s="1"/>
  <c r="M1708" i="1"/>
  <c r="I1709" i="1"/>
  <c r="U1707" i="1"/>
  <c r="W1707" i="1" s="1"/>
  <c r="A1761" i="1"/>
  <c r="Q1761" i="1" s="1"/>
  <c r="R1761" i="1" s="1"/>
  <c r="S1761" i="1" s="1"/>
  <c r="Z1761" i="1" s="1"/>
  <c r="H1760" i="1"/>
  <c r="L1707" i="1" l="1"/>
  <c r="D1708" i="1"/>
  <c r="G1708" i="1" s="1"/>
  <c r="F1707" i="1"/>
  <c r="U1708" i="1"/>
  <c r="W1708" i="1" s="1"/>
  <c r="A1762" i="1"/>
  <c r="Q1762" i="1" s="1"/>
  <c r="R1762" i="1" s="1"/>
  <c r="S1762" i="1" s="1"/>
  <c r="Z1762" i="1" s="1"/>
  <c r="H1761" i="1"/>
  <c r="T1761" i="1"/>
  <c r="C1761" i="1"/>
  <c r="AB1761" i="1"/>
  <c r="AA1761" i="1"/>
  <c r="M1709" i="1"/>
  <c r="J1709" i="1"/>
  <c r="K1709" i="1" s="1"/>
  <c r="E1709" i="1" s="1"/>
  <c r="I1710" i="1"/>
  <c r="L1708" i="1" l="1"/>
  <c r="D1709" i="1"/>
  <c r="G1709" i="1" s="1"/>
  <c r="F1708" i="1"/>
  <c r="A1763" i="1"/>
  <c r="Q1763" i="1" s="1"/>
  <c r="R1763" i="1" s="1"/>
  <c r="S1763" i="1" s="1"/>
  <c r="Z1763" i="1" s="1"/>
  <c r="H1762" i="1"/>
  <c r="J1710" i="1"/>
  <c r="K1710" i="1" s="1"/>
  <c r="E1710" i="1" s="1"/>
  <c r="M1710" i="1"/>
  <c r="I1711" i="1"/>
  <c r="AB1762" i="1"/>
  <c r="AA1762" i="1"/>
  <c r="T1762" i="1"/>
  <c r="C1762" i="1"/>
  <c r="U1709" i="1"/>
  <c r="W1709" i="1" s="1"/>
  <c r="D1710" i="1" l="1"/>
  <c r="G1710" i="1" s="1"/>
  <c r="F1709" i="1"/>
  <c r="L1709" i="1"/>
  <c r="J1711" i="1"/>
  <c r="K1711" i="1" s="1"/>
  <c r="E1711" i="1" s="1"/>
  <c r="M1711" i="1"/>
  <c r="I1712" i="1"/>
  <c r="T1763" i="1"/>
  <c r="C1763" i="1"/>
  <c r="AB1763" i="1"/>
  <c r="AA1763" i="1"/>
  <c r="U1710" i="1"/>
  <c r="W1710" i="1" s="1"/>
  <c r="A1764" i="1"/>
  <c r="Q1764" i="1" s="1"/>
  <c r="R1764" i="1" s="1"/>
  <c r="S1764" i="1" s="1"/>
  <c r="Z1764" i="1" s="1"/>
  <c r="H1763" i="1"/>
  <c r="L1710" i="1" l="1"/>
  <c r="D1711" i="1"/>
  <c r="G1711" i="1" s="1"/>
  <c r="F1710" i="1"/>
  <c r="U1711" i="1"/>
  <c r="W1711" i="1" s="1"/>
  <c r="A1765" i="1"/>
  <c r="Q1765" i="1" s="1"/>
  <c r="R1765" i="1" s="1"/>
  <c r="S1765" i="1" s="1"/>
  <c r="Z1765" i="1" s="1"/>
  <c r="H1764" i="1"/>
  <c r="AB1764" i="1"/>
  <c r="AA1764" i="1"/>
  <c r="T1764" i="1"/>
  <c r="C1764" i="1"/>
  <c r="J1712" i="1"/>
  <c r="K1712" i="1" s="1"/>
  <c r="E1712" i="1" s="1"/>
  <c r="M1712" i="1"/>
  <c r="I1713" i="1"/>
  <c r="L1711" i="1" l="1"/>
  <c r="D1712" i="1"/>
  <c r="G1712" i="1" s="1"/>
  <c r="F1711" i="1"/>
  <c r="T1765" i="1"/>
  <c r="C1765" i="1"/>
  <c r="AB1765" i="1"/>
  <c r="AA1765" i="1"/>
  <c r="J1713" i="1"/>
  <c r="K1713" i="1" s="1"/>
  <c r="E1713" i="1" s="1"/>
  <c r="M1713" i="1"/>
  <c r="I1714" i="1"/>
  <c r="A1766" i="1"/>
  <c r="Q1766" i="1" s="1"/>
  <c r="R1766" i="1" s="1"/>
  <c r="S1766" i="1" s="1"/>
  <c r="Z1766" i="1" s="1"/>
  <c r="H1765" i="1"/>
  <c r="U1712" i="1"/>
  <c r="W1712" i="1" s="1"/>
  <c r="L1712" i="1" l="1"/>
  <c r="D1713" i="1"/>
  <c r="G1713" i="1" s="1"/>
  <c r="F1712" i="1"/>
  <c r="A1767" i="1"/>
  <c r="Q1767" i="1" s="1"/>
  <c r="R1767" i="1" s="1"/>
  <c r="S1767" i="1" s="1"/>
  <c r="Z1767" i="1" s="1"/>
  <c r="H1766" i="1"/>
  <c r="U1713" i="1"/>
  <c r="W1713" i="1" s="1"/>
  <c r="AB1766" i="1"/>
  <c r="AA1766" i="1"/>
  <c r="T1766" i="1"/>
  <c r="C1766" i="1"/>
  <c r="M1714" i="1"/>
  <c r="J1714" i="1"/>
  <c r="K1714" i="1" s="1"/>
  <c r="E1714" i="1" s="1"/>
  <c r="I1715" i="1"/>
  <c r="L1713" i="1" l="1"/>
  <c r="D1714" i="1"/>
  <c r="G1714" i="1" s="1"/>
  <c r="F1713" i="1"/>
  <c r="U1714" i="1"/>
  <c r="W1714" i="1" s="1"/>
  <c r="A1768" i="1"/>
  <c r="Q1768" i="1" s="1"/>
  <c r="R1768" i="1" s="1"/>
  <c r="S1768" i="1" s="1"/>
  <c r="Z1768" i="1" s="1"/>
  <c r="H1767" i="1"/>
  <c r="J1715" i="1"/>
  <c r="K1715" i="1" s="1"/>
  <c r="E1715" i="1" s="1"/>
  <c r="M1715" i="1"/>
  <c r="I1716" i="1"/>
  <c r="T1767" i="1"/>
  <c r="C1767" i="1"/>
  <c r="AB1767" i="1"/>
  <c r="AA1767" i="1"/>
  <c r="L1714" i="1" l="1"/>
  <c r="D1715" i="1"/>
  <c r="G1715" i="1" s="1"/>
  <c r="F1714" i="1"/>
  <c r="J1716" i="1"/>
  <c r="K1716" i="1" s="1"/>
  <c r="E1716" i="1" s="1"/>
  <c r="I1717" i="1"/>
  <c r="A1769" i="1"/>
  <c r="Q1769" i="1" s="1"/>
  <c r="R1769" i="1" s="1"/>
  <c r="S1769" i="1" s="1"/>
  <c r="Z1769" i="1" s="1"/>
  <c r="H1768" i="1"/>
  <c r="U1715" i="1"/>
  <c r="W1715" i="1" s="1"/>
  <c r="AB1768" i="1"/>
  <c r="AA1768" i="1"/>
  <c r="T1768" i="1"/>
  <c r="C1768" i="1"/>
  <c r="L1715" i="1" l="1"/>
  <c r="M1716" i="1" s="1"/>
  <c r="M1717" i="1" s="1"/>
  <c r="D1716" i="1"/>
  <c r="G1716" i="1" s="1"/>
  <c r="F1715" i="1"/>
  <c r="J1717" i="1"/>
  <c r="K1717" i="1" s="1"/>
  <c r="E1717" i="1" s="1"/>
  <c r="I1718" i="1"/>
  <c r="A1770" i="1"/>
  <c r="Q1770" i="1" s="1"/>
  <c r="R1770" i="1" s="1"/>
  <c r="S1770" i="1" s="1"/>
  <c r="Z1770" i="1" s="1"/>
  <c r="H1769" i="1"/>
  <c r="U1716" i="1"/>
  <c r="W1716" i="1" s="1"/>
  <c r="T1769" i="1"/>
  <c r="C1769" i="1"/>
  <c r="AB1769" i="1"/>
  <c r="AA1769" i="1"/>
  <c r="L1716" i="1" l="1"/>
  <c r="D1717" i="1"/>
  <c r="G1717" i="1" s="1"/>
  <c r="F1716" i="1"/>
  <c r="J1718" i="1"/>
  <c r="K1718" i="1" s="1"/>
  <c r="E1718" i="1" s="1"/>
  <c r="M1718" i="1"/>
  <c r="I1719" i="1"/>
  <c r="U1717" i="1"/>
  <c r="W1717" i="1" s="1"/>
  <c r="AB1770" i="1"/>
  <c r="AA1770" i="1"/>
  <c r="T1770" i="1"/>
  <c r="C1770" i="1"/>
  <c r="A1771" i="1"/>
  <c r="Q1771" i="1" s="1"/>
  <c r="R1771" i="1" s="1"/>
  <c r="S1771" i="1" s="1"/>
  <c r="Z1771" i="1" s="1"/>
  <c r="H1770" i="1"/>
  <c r="L1717" i="1" l="1"/>
  <c r="D1718" i="1"/>
  <c r="G1718" i="1" s="1"/>
  <c r="F1717" i="1"/>
  <c r="J1719" i="1"/>
  <c r="K1719" i="1" s="1"/>
  <c r="E1719" i="1" s="1"/>
  <c r="M1719" i="1"/>
  <c r="I1720" i="1"/>
  <c r="T1771" i="1"/>
  <c r="C1771" i="1"/>
  <c r="AB1771" i="1"/>
  <c r="AA1771" i="1"/>
  <c r="U1718" i="1"/>
  <c r="W1718" i="1" s="1"/>
  <c r="A1772" i="1"/>
  <c r="Q1772" i="1" s="1"/>
  <c r="R1772" i="1" s="1"/>
  <c r="S1772" i="1" s="1"/>
  <c r="Z1772" i="1" s="1"/>
  <c r="H1771" i="1"/>
  <c r="L1718" i="1" l="1"/>
  <c r="D1719" i="1"/>
  <c r="G1719" i="1" s="1"/>
  <c r="F1718" i="1"/>
  <c r="J1720" i="1"/>
  <c r="K1720" i="1" s="1"/>
  <c r="E1720" i="1" s="1"/>
  <c r="M1720" i="1"/>
  <c r="I1721" i="1"/>
  <c r="AB1772" i="1"/>
  <c r="AA1772" i="1"/>
  <c r="T1772" i="1"/>
  <c r="C1772" i="1"/>
  <c r="U1719" i="1"/>
  <c r="W1719" i="1" s="1"/>
  <c r="A1773" i="1"/>
  <c r="Q1773" i="1" s="1"/>
  <c r="R1773" i="1" s="1"/>
  <c r="S1773" i="1" s="1"/>
  <c r="Z1773" i="1" s="1"/>
  <c r="H1772" i="1"/>
  <c r="L1719" i="1" l="1"/>
  <c r="D1720" i="1"/>
  <c r="G1720" i="1" s="1"/>
  <c r="F1719" i="1"/>
  <c r="T1773" i="1"/>
  <c r="C1773" i="1"/>
  <c r="AB1773" i="1"/>
  <c r="AA1773" i="1"/>
  <c r="U1720" i="1"/>
  <c r="W1720" i="1" s="1"/>
  <c r="J1721" i="1"/>
  <c r="K1721" i="1" s="1"/>
  <c r="E1721" i="1" s="1"/>
  <c r="M1721" i="1"/>
  <c r="I1722" i="1"/>
  <c r="A1774" i="1"/>
  <c r="Q1774" i="1" s="1"/>
  <c r="R1774" i="1" s="1"/>
  <c r="S1774" i="1" s="1"/>
  <c r="Z1774" i="1" s="1"/>
  <c r="H1773" i="1"/>
  <c r="L1720" i="1" l="1"/>
  <c r="D1721" i="1"/>
  <c r="G1721" i="1" s="1"/>
  <c r="F1720" i="1"/>
  <c r="AB1774" i="1"/>
  <c r="AA1774" i="1"/>
  <c r="T1774" i="1"/>
  <c r="C1774" i="1"/>
  <c r="J1722" i="1"/>
  <c r="K1722" i="1" s="1"/>
  <c r="E1722" i="1" s="1"/>
  <c r="M1722" i="1"/>
  <c r="I1723" i="1"/>
  <c r="A1775" i="1"/>
  <c r="Q1775" i="1" s="1"/>
  <c r="R1775" i="1" s="1"/>
  <c r="S1775" i="1" s="1"/>
  <c r="Z1775" i="1" s="1"/>
  <c r="H1774" i="1"/>
  <c r="U1721" i="1"/>
  <c r="W1721" i="1" s="1"/>
  <c r="L1721" i="1" l="1"/>
  <c r="D1722" i="1"/>
  <c r="G1722" i="1" s="1"/>
  <c r="F1721" i="1"/>
  <c r="U1722" i="1"/>
  <c r="W1722" i="1" s="1"/>
  <c r="T1775" i="1"/>
  <c r="C1775" i="1"/>
  <c r="AB1775" i="1"/>
  <c r="AA1775" i="1"/>
  <c r="A1776" i="1"/>
  <c r="Q1776" i="1" s="1"/>
  <c r="R1776" i="1" s="1"/>
  <c r="S1776" i="1" s="1"/>
  <c r="Z1776" i="1" s="1"/>
  <c r="H1775" i="1"/>
  <c r="J1723" i="1"/>
  <c r="K1723" i="1" s="1"/>
  <c r="E1723" i="1" s="1"/>
  <c r="M1723" i="1"/>
  <c r="I1724" i="1"/>
  <c r="L1722" i="1" l="1"/>
  <c r="D1723" i="1"/>
  <c r="G1723" i="1" s="1"/>
  <c r="F1722" i="1"/>
  <c r="U1723" i="1"/>
  <c r="W1723" i="1" s="1"/>
  <c r="AB1776" i="1"/>
  <c r="AA1776" i="1"/>
  <c r="T1776" i="1"/>
  <c r="C1776" i="1"/>
  <c r="J1724" i="1"/>
  <c r="K1724" i="1" s="1"/>
  <c r="E1724" i="1" s="1"/>
  <c r="M1724" i="1"/>
  <c r="I1725" i="1"/>
  <c r="A1777" i="1"/>
  <c r="Q1777" i="1" s="1"/>
  <c r="R1777" i="1" s="1"/>
  <c r="S1777" i="1" s="1"/>
  <c r="Z1777" i="1" s="1"/>
  <c r="H1776" i="1"/>
  <c r="L1723" i="1" l="1"/>
  <c r="D1724" i="1"/>
  <c r="G1724" i="1" s="1"/>
  <c r="F1723" i="1"/>
  <c r="A1778" i="1"/>
  <c r="Q1778" i="1" s="1"/>
  <c r="R1778" i="1" s="1"/>
  <c r="S1778" i="1" s="1"/>
  <c r="Z1778" i="1" s="1"/>
  <c r="H1777" i="1"/>
  <c r="U1724" i="1"/>
  <c r="W1724" i="1" s="1"/>
  <c r="T1777" i="1"/>
  <c r="C1777" i="1"/>
  <c r="AB1777" i="1"/>
  <c r="AA1777" i="1"/>
  <c r="J1725" i="1"/>
  <c r="K1725" i="1" s="1"/>
  <c r="E1725" i="1" s="1"/>
  <c r="M1725" i="1"/>
  <c r="I1726" i="1"/>
  <c r="L1724" i="1" l="1"/>
  <c r="D1725" i="1"/>
  <c r="G1725" i="1" s="1"/>
  <c r="F1724" i="1"/>
  <c r="J1726" i="1"/>
  <c r="K1726" i="1" s="1"/>
  <c r="E1726" i="1" s="1"/>
  <c r="M1726" i="1"/>
  <c r="I1727" i="1"/>
  <c r="A1779" i="1"/>
  <c r="Q1779" i="1" s="1"/>
  <c r="R1779" i="1" s="1"/>
  <c r="S1779" i="1" s="1"/>
  <c r="Z1779" i="1" s="1"/>
  <c r="H1778" i="1"/>
  <c r="U1725" i="1"/>
  <c r="W1725" i="1" s="1"/>
  <c r="AB1778" i="1"/>
  <c r="AA1778" i="1"/>
  <c r="T1778" i="1"/>
  <c r="C1778" i="1"/>
  <c r="L1725" i="1" l="1"/>
  <c r="D1726" i="1"/>
  <c r="G1726" i="1" s="1"/>
  <c r="F1725" i="1"/>
  <c r="U1726" i="1"/>
  <c r="W1726" i="1" s="1"/>
  <c r="T1779" i="1"/>
  <c r="C1779" i="1"/>
  <c r="AB1779" i="1"/>
  <c r="AA1779" i="1"/>
  <c r="A1780" i="1"/>
  <c r="Q1780" i="1" s="1"/>
  <c r="R1780" i="1" s="1"/>
  <c r="S1780" i="1" s="1"/>
  <c r="Z1780" i="1" s="1"/>
  <c r="H1779" i="1"/>
  <c r="J1727" i="1"/>
  <c r="K1727" i="1" s="1"/>
  <c r="E1727" i="1" s="1"/>
  <c r="M1727" i="1"/>
  <c r="I1728" i="1"/>
  <c r="L1726" i="1" l="1"/>
  <c r="D1727" i="1"/>
  <c r="G1727" i="1" s="1"/>
  <c r="F1726" i="1"/>
  <c r="J1728" i="1"/>
  <c r="K1728" i="1" s="1"/>
  <c r="E1728" i="1" s="1"/>
  <c r="M1728" i="1"/>
  <c r="I1729" i="1"/>
  <c r="A1781" i="1"/>
  <c r="Q1781" i="1" s="1"/>
  <c r="R1781" i="1" s="1"/>
  <c r="S1781" i="1" s="1"/>
  <c r="Z1781" i="1" s="1"/>
  <c r="H1780" i="1"/>
  <c r="AB1780" i="1"/>
  <c r="AA1780" i="1"/>
  <c r="T1780" i="1"/>
  <c r="C1780" i="1"/>
  <c r="U1727" i="1"/>
  <c r="W1727" i="1" s="1"/>
  <c r="L1727" i="1" l="1"/>
  <c r="D1728" i="1"/>
  <c r="F1727" i="1"/>
  <c r="J1729" i="1"/>
  <c r="K1729" i="1" s="1"/>
  <c r="E1729" i="1" s="1"/>
  <c r="M1729" i="1"/>
  <c r="I1730" i="1"/>
  <c r="A1782" i="1"/>
  <c r="Q1782" i="1" s="1"/>
  <c r="R1782" i="1" s="1"/>
  <c r="S1782" i="1" s="1"/>
  <c r="Z1782" i="1" s="1"/>
  <c r="H1781" i="1"/>
  <c r="U1728" i="1"/>
  <c r="W1728" i="1" s="1"/>
  <c r="T1781" i="1"/>
  <c r="C1781" i="1"/>
  <c r="AB1781" i="1"/>
  <c r="AA1781" i="1"/>
  <c r="F1728" i="1" l="1"/>
  <c r="D1729" i="1"/>
  <c r="G1728" i="1"/>
  <c r="L1728" i="1"/>
  <c r="U1729" i="1"/>
  <c r="W1729" i="1" s="1"/>
  <c r="A1783" i="1"/>
  <c r="Q1783" i="1" s="1"/>
  <c r="R1783" i="1" s="1"/>
  <c r="S1783" i="1" s="1"/>
  <c r="Z1783" i="1" s="1"/>
  <c r="H1782" i="1"/>
  <c r="AB1782" i="1"/>
  <c r="AA1782" i="1"/>
  <c r="T1782" i="1"/>
  <c r="C1782" i="1"/>
  <c r="J1730" i="1"/>
  <c r="K1730" i="1" s="1"/>
  <c r="E1730" i="1" s="1"/>
  <c r="M1730" i="1"/>
  <c r="I1731" i="1"/>
  <c r="F1729" i="1" l="1"/>
  <c r="L1729" i="1"/>
  <c r="G1729" i="1"/>
  <c r="D1730" i="1"/>
  <c r="A1784" i="1"/>
  <c r="Q1784" i="1" s="1"/>
  <c r="R1784" i="1" s="1"/>
  <c r="S1784" i="1" s="1"/>
  <c r="Z1784" i="1" s="1"/>
  <c r="H1783" i="1"/>
  <c r="U1730" i="1"/>
  <c r="W1730" i="1" s="1"/>
  <c r="J1731" i="1"/>
  <c r="K1731" i="1" s="1"/>
  <c r="E1731" i="1" s="1"/>
  <c r="M1731" i="1"/>
  <c r="I1732" i="1"/>
  <c r="T1783" i="1"/>
  <c r="C1783" i="1"/>
  <c r="AB1783" i="1"/>
  <c r="AA1783" i="1"/>
  <c r="F1730" i="1" l="1"/>
  <c r="G1730" i="1"/>
  <c r="D1731" i="1"/>
  <c r="L1730" i="1"/>
  <c r="A1785" i="1"/>
  <c r="Q1785" i="1" s="1"/>
  <c r="R1785" i="1" s="1"/>
  <c r="S1785" i="1" s="1"/>
  <c r="Z1785" i="1" s="1"/>
  <c r="H1784" i="1"/>
  <c r="U1731" i="1"/>
  <c r="W1731" i="1" s="1"/>
  <c r="J1732" i="1"/>
  <c r="K1732" i="1" s="1"/>
  <c r="E1732" i="1" s="1"/>
  <c r="M1732" i="1"/>
  <c r="I1733" i="1"/>
  <c r="AB1784" i="1"/>
  <c r="AA1784" i="1"/>
  <c r="T1784" i="1"/>
  <c r="C1784" i="1"/>
  <c r="F1731" i="1" l="1"/>
  <c r="L1731" i="1"/>
  <c r="G1731" i="1"/>
  <c r="D1732" i="1"/>
  <c r="U1732" i="1"/>
  <c r="W1732" i="1" s="1"/>
  <c r="T1785" i="1"/>
  <c r="C1785" i="1"/>
  <c r="AB1785" i="1"/>
  <c r="AA1785" i="1"/>
  <c r="J1733" i="1"/>
  <c r="K1733" i="1" s="1"/>
  <c r="E1733" i="1" s="1"/>
  <c r="M1733" i="1"/>
  <c r="I1734" i="1"/>
  <c r="A1786" i="1"/>
  <c r="Q1786" i="1" s="1"/>
  <c r="R1786" i="1" s="1"/>
  <c r="S1786" i="1" s="1"/>
  <c r="Z1786" i="1" s="1"/>
  <c r="H1785" i="1"/>
  <c r="F1732" i="1" l="1"/>
  <c r="G1732" i="1"/>
  <c r="L1732" i="1"/>
  <c r="D1733" i="1"/>
  <c r="AB1786" i="1"/>
  <c r="AA1786" i="1"/>
  <c r="T1786" i="1"/>
  <c r="C1786" i="1"/>
  <c r="J1734" i="1"/>
  <c r="K1734" i="1" s="1"/>
  <c r="E1734" i="1" s="1"/>
  <c r="M1734" i="1"/>
  <c r="I1735" i="1"/>
  <c r="U1733" i="1"/>
  <c r="W1733" i="1" s="1"/>
  <c r="A1787" i="1"/>
  <c r="Q1787" i="1" s="1"/>
  <c r="R1787" i="1" s="1"/>
  <c r="S1787" i="1" s="1"/>
  <c r="Z1787" i="1" s="1"/>
  <c r="H1786" i="1"/>
  <c r="F1733" i="1" l="1"/>
  <c r="L1733" i="1"/>
  <c r="G1733" i="1"/>
  <c r="D1734" i="1"/>
  <c r="U1734" i="1"/>
  <c r="W1734" i="1" s="1"/>
  <c r="A1788" i="1"/>
  <c r="Q1788" i="1" s="1"/>
  <c r="R1788" i="1" s="1"/>
  <c r="S1788" i="1" s="1"/>
  <c r="Z1788" i="1" s="1"/>
  <c r="H1787" i="1"/>
  <c r="J1735" i="1"/>
  <c r="K1735" i="1" s="1"/>
  <c r="E1735" i="1" s="1"/>
  <c r="M1735" i="1"/>
  <c r="I1736" i="1"/>
  <c r="T1787" i="1"/>
  <c r="C1787" i="1"/>
  <c r="AB1787" i="1"/>
  <c r="AA1787" i="1"/>
  <c r="F1734" i="1" l="1"/>
  <c r="G1734" i="1"/>
  <c r="L1734" i="1"/>
  <c r="D1735" i="1"/>
  <c r="J1736" i="1"/>
  <c r="K1736" i="1" s="1"/>
  <c r="E1736" i="1" s="1"/>
  <c r="M1736" i="1"/>
  <c r="I1737" i="1"/>
  <c r="AB1788" i="1"/>
  <c r="AA1788" i="1"/>
  <c r="T1788" i="1"/>
  <c r="C1788" i="1"/>
  <c r="U1735" i="1"/>
  <c r="W1735" i="1" s="1"/>
  <c r="H1788" i="1"/>
  <c r="A1789" i="1"/>
  <c r="Q1789" i="1" s="1"/>
  <c r="R1789" i="1" s="1"/>
  <c r="S1789" i="1" s="1"/>
  <c r="Z1789" i="1" s="1"/>
  <c r="F1735" i="1" l="1"/>
  <c r="L1735" i="1"/>
  <c r="G1735" i="1"/>
  <c r="D1736" i="1"/>
  <c r="U1736" i="1"/>
  <c r="W1736" i="1" s="1"/>
  <c r="AA1789" i="1"/>
  <c r="T1789" i="1"/>
  <c r="C1789" i="1"/>
  <c r="AB1789" i="1"/>
  <c r="A1790" i="1"/>
  <c r="Q1790" i="1" s="1"/>
  <c r="R1790" i="1" s="1"/>
  <c r="S1790" i="1" s="1"/>
  <c r="Z1790" i="1" s="1"/>
  <c r="H1789" i="1"/>
  <c r="J1737" i="1"/>
  <c r="K1737" i="1" s="1"/>
  <c r="E1737" i="1" s="1"/>
  <c r="M1737" i="1"/>
  <c r="I1738" i="1"/>
  <c r="F1736" i="1" l="1"/>
  <c r="L1736" i="1"/>
  <c r="G1736" i="1"/>
  <c r="D1737" i="1"/>
  <c r="J1738" i="1"/>
  <c r="K1738" i="1" s="1"/>
  <c r="E1738" i="1" s="1"/>
  <c r="M1738" i="1"/>
  <c r="I1739" i="1"/>
  <c r="A1791" i="1"/>
  <c r="Q1791" i="1" s="1"/>
  <c r="R1791" i="1" s="1"/>
  <c r="S1791" i="1" s="1"/>
  <c r="Z1791" i="1" s="1"/>
  <c r="H1790" i="1"/>
  <c r="U1737" i="1"/>
  <c r="W1737" i="1" s="1"/>
  <c r="AB1790" i="1"/>
  <c r="AA1790" i="1"/>
  <c r="T1790" i="1"/>
  <c r="C1790" i="1"/>
  <c r="F1737" i="1" l="1"/>
  <c r="L1737" i="1"/>
  <c r="G1737" i="1"/>
  <c r="D1738" i="1"/>
  <c r="U1738" i="1"/>
  <c r="W1738" i="1" s="1"/>
  <c r="T1791" i="1"/>
  <c r="AB1791" i="1"/>
  <c r="C1791" i="1"/>
  <c r="AA1791" i="1"/>
  <c r="A1792" i="1"/>
  <c r="Q1792" i="1" s="1"/>
  <c r="R1792" i="1" s="1"/>
  <c r="S1792" i="1" s="1"/>
  <c r="Z1792" i="1" s="1"/>
  <c r="H1791" i="1"/>
  <c r="J1739" i="1"/>
  <c r="K1739" i="1" s="1"/>
  <c r="E1739" i="1" s="1"/>
  <c r="M1739" i="1"/>
  <c r="I1740" i="1"/>
  <c r="F1738" i="1" l="1"/>
  <c r="L1738" i="1"/>
  <c r="G1738" i="1"/>
  <c r="D1739" i="1"/>
  <c r="U1739" i="1"/>
  <c r="W1739" i="1" s="1"/>
  <c r="AB1792" i="1"/>
  <c r="AA1792" i="1"/>
  <c r="T1792" i="1"/>
  <c r="C1792" i="1"/>
  <c r="J1740" i="1"/>
  <c r="K1740" i="1" s="1"/>
  <c r="E1740" i="1" s="1"/>
  <c r="M1740" i="1"/>
  <c r="I1741" i="1"/>
  <c r="H1792" i="1"/>
  <c r="A1793" i="1"/>
  <c r="Q1793" i="1" s="1"/>
  <c r="R1793" i="1" s="1"/>
  <c r="S1793" i="1" s="1"/>
  <c r="Z1793" i="1" s="1"/>
  <c r="F1739" i="1" l="1"/>
  <c r="L1739" i="1"/>
  <c r="G1739" i="1"/>
  <c r="D1740" i="1"/>
  <c r="T1793" i="1"/>
  <c r="C1793" i="1"/>
  <c r="AB1793" i="1"/>
  <c r="AA1793" i="1"/>
  <c r="H1793" i="1"/>
  <c r="A1794" i="1"/>
  <c r="Q1794" i="1" s="1"/>
  <c r="R1794" i="1" s="1"/>
  <c r="S1794" i="1" s="1"/>
  <c r="Z1794" i="1" s="1"/>
  <c r="J1741" i="1"/>
  <c r="K1741" i="1" s="1"/>
  <c r="E1741" i="1" s="1"/>
  <c r="M1741" i="1"/>
  <c r="I1742" i="1"/>
  <c r="U1740" i="1"/>
  <c r="W1740" i="1" s="1"/>
  <c r="F1740" i="1" l="1"/>
  <c r="G1740" i="1"/>
  <c r="L1740" i="1"/>
  <c r="D1741" i="1"/>
  <c r="U1741" i="1"/>
  <c r="W1741" i="1" s="1"/>
  <c r="J1742" i="1"/>
  <c r="K1742" i="1" s="1"/>
  <c r="E1742" i="1" s="1"/>
  <c r="M1742" i="1"/>
  <c r="I1743" i="1"/>
  <c r="A1795" i="1"/>
  <c r="Q1795" i="1" s="1"/>
  <c r="R1795" i="1" s="1"/>
  <c r="S1795" i="1" s="1"/>
  <c r="Z1795" i="1" s="1"/>
  <c r="H1794" i="1"/>
  <c r="AB1794" i="1"/>
  <c r="AA1794" i="1"/>
  <c r="T1794" i="1"/>
  <c r="C1794" i="1"/>
  <c r="F1741" i="1" l="1"/>
  <c r="G1741" i="1"/>
  <c r="L1741" i="1"/>
  <c r="D1742" i="1"/>
  <c r="A1796" i="1"/>
  <c r="Q1796" i="1" s="1"/>
  <c r="R1796" i="1" s="1"/>
  <c r="S1796" i="1" s="1"/>
  <c r="Z1796" i="1" s="1"/>
  <c r="H1795" i="1"/>
  <c r="J1743" i="1"/>
  <c r="K1743" i="1" s="1"/>
  <c r="E1743" i="1" s="1"/>
  <c r="M1743" i="1"/>
  <c r="I1744" i="1"/>
  <c r="AB1795" i="1"/>
  <c r="AA1795" i="1"/>
  <c r="T1795" i="1"/>
  <c r="C1795" i="1"/>
  <c r="U1742" i="1"/>
  <c r="W1742" i="1" s="1"/>
  <c r="F1742" i="1" l="1"/>
  <c r="L1742" i="1"/>
  <c r="G1742" i="1"/>
  <c r="D1743" i="1"/>
  <c r="U1743" i="1"/>
  <c r="W1743" i="1" s="1"/>
  <c r="A1797" i="1"/>
  <c r="Q1797" i="1" s="1"/>
  <c r="R1797" i="1" s="1"/>
  <c r="S1797" i="1" s="1"/>
  <c r="Z1797" i="1" s="1"/>
  <c r="H1796" i="1"/>
  <c r="J1744" i="1"/>
  <c r="K1744" i="1" s="1"/>
  <c r="E1744" i="1" s="1"/>
  <c r="M1744" i="1"/>
  <c r="I1745" i="1"/>
  <c r="T1796" i="1"/>
  <c r="C1796" i="1"/>
  <c r="AB1796" i="1"/>
  <c r="AA1796" i="1"/>
  <c r="F1743" i="1" l="1"/>
  <c r="L1743" i="1"/>
  <c r="G1743" i="1"/>
  <c r="D1744" i="1"/>
  <c r="J1745" i="1"/>
  <c r="K1745" i="1" s="1"/>
  <c r="E1745" i="1" s="1"/>
  <c r="M1745" i="1"/>
  <c r="I1746" i="1"/>
  <c r="U1744" i="1"/>
  <c r="W1744" i="1" s="1"/>
  <c r="A1798" i="1"/>
  <c r="Q1798" i="1" s="1"/>
  <c r="R1798" i="1" s="1"/>
  <c r="S1798" i="1" s="1"/>
  <c r="Z1798" i="1" s="1"/>
  <c r="H1797" i="1"/>
  <c r="AB1797" i="1"/>
  <c r="AA1797" i="1"/>
  <c r="T1797" i="1"/>
  <c r="C1797" i="1"/>
  <c r="F1744" i="1" l="1"/>
  <c r="G1744" i="1"/>
  <c r="D1745" i="1"/>
  <c r="L1744" i="1"/>
  <c r="A1799" i="1"/>
  <c r="Q1799" i="1" s="1"/>
  <c r="R1799" i="1" s="1"/>
  <c r="S1799" i="1" s="1"/>
  <c r="Z1799" i="1" s="1"/>
  <c r="H1798" i="1"/>
  <c r="T1798" i="1"/>
  <c r="C1798" i="1"/>
  <c r="AB1798" i="1"/>
  <c r="AA1798" i="1"/>
  <c r="J1746" i="1"/>
  <c r="K1746" i="1" s="1"/>
  <c r="E1746" i="1" s="1"/>
  <c r="I1747" i="1"/>
  <c r="U1745" i="1"/>
  <c r="W1745" i="1" s="1"/>
  <c r="F1745" i="1" l="1"/>
  <c r="G1745" i="1"/>
  <c r="L1745" i="1"/>
  <c r="M1746" i="1" s="1"/>
  <c r="M1747" i="1" s="1"/>
  <c r="D1746" i="1"/>
  <c r="AB1799" i="1"/>
  <c r="AA1799" i="1"/>
  <c r="T1799" i="1"/>
  <c r="C1799" i="1"/>
  <c r="J1747" i="1"/>
  <c r="K1747" i="1" s="1"/>
  <c r="E1747" i="1" s="1"/>
  <c r="I1748" i="1"/>
  <c r="U1746" i="1"/>
  <c r="W1746" i="1" s="1"/>
  <c r="A1800" i="1"/>
  <c r="Q1800" i="1" s="1"/>
  <c r="R1800" i="1" s="1"/>
  <c r="S1800" i="1" s="1"/>
  <c r="Z1800" i="1" s="1"/>
  <c r="H1799" i="1"/>
  <c r="F1746" i="1" l="1"/>
  <c r="L1746" i="1"/>
  <c r="G1746" i="1"/>
  <c r="D1747" i="1"/>
  <c r="T1800" i="1"/>
  <c r="C1800" i="1"/>
  <c r="AB1800" i="1"/>
  <c r="AA1800" i="1"/>
  <c r="A1801" i="1"/>
  <c r="Q1801" i="1" s="1"/>
  <c r="R1801" i="1" s="1"/>
  <c r="S1801" i="1" s="1"/>
  <c r="Z1801" i="1" s="1"/>
  <c r="H1800" i="1"/>
  <c r="U1747" i="1"/>
  <c r="W1747" i="1" s="1"/>
  <c r="J1748" i="1"/>
  <c r="K1748" i="1" s="1"/>
  <c r="E1748" i="1" s="1"/>
  <c r="M1748" i="1"/>
  <c r="I1749" i="1"/>
  <c r="F1747" i="1" l="1"/>
  <c r="L1747" i="1"/>
  <c r="G1747" i="1"/>
  <c r="D1748" i="1"/>
  <c r="U1748" i="1"/>
  <c r="W1748" i="1" s="1"/>
  <c r="M1749" i="1"/>
  <c r="J1749" i="1"/>
  <c r="K1749" i="1" s="1"/>
  <c r="E1749" i="1" s="1"/>
  <c r="I1750" i="1"/>
  <c r="A1802" i="1"/>
  <c r="Q1802" i="1" s="1"/>
  <c r="R1802" i="1" s="1"/>
  <c r="S1802" i="1" s="1"/>
  <c r="Z1802" i="1" s="1"/>
  <c r="H1801" i="1"/>
  <c r="AB1801" i="1"/>
  <c r="AA1801" i="1"/>
  <c r="T1801" i="1"/>
  <c r="C1801" i="1"/>
  <c r="F1748" i="1" l="1"/>
  <c r="L1748" i="1"/>
  <c r="G1748" i="1"/>
  <c r="D1749" i="1"/>
  <c r="A1803" i="1"/>
  <c r="Q1803" i="1" s="1"/>
  <c r="R1803" i="1" s="1"/>
  <c r="S1803" i="1" s="1"/>
  <c r="Z1803" i="1" s="1"/>
  <c r="H1802" i="1"/>
  <c r="T1802" i="1"/>
  <c r="C1802" i="1"/>
  <c r="AB1802" i="1"/>
  <c r="AA1802" i="1"/>
  <c r="J1750" i="1"/>
  <c r="K1750" i="1" s="1"/>
  <c r="E1750" i="1" s="1"/>
  <c r="M1750" i="1"/>
  <c r="I1751" i="1"/>
  <c r="U1749" i="1"/>
  <c r="W1749" i="1" s="1"/>
  <c r="F1749" i="1" l="1"/>
  <c r="G1749" i="1"/>
  <c r="L1749" i="1"/>
  <c r="D1750" i="1"/>
  <c r="AB1803" i="1"/>
  <c r="AA1803" i="1"/>
  <c r="T1803" i="1"/>
  <c r="C1803" i="1"/>
  <c r="J1751" i="1"/>
  <c r="K1751" i="1" s="1"/>
  <c r="E1751" i="1" s="1"/>
  <c r="M1751" i="1"/>
  <c r="I1752" i="1"/>
  <c r="A1804" i="1"/>
  <c r="Q1804" i="1" s="1"/>
  <c r="R1804" i="1" s="1"/>
  <c r="S1804" i="1" s="1"/>
  <c r="Z1804" i="1" s="1"/>
  <c r="H1803" i="1"/>
  <c r="U1750" i="1"/>
  <c r="W1750" i="1" s="1"/>
  <c r="F1750" i="1" l="1"/>
  <c r="L1750" i="1"/>
  <c r="G1750" i="1"/>
  <c r="D1751" i="1"/>
  <c r="U1751" i="1"/>
  <c r="W1751" i="1" s="1"/>
  <c r="A1805" i="1"/>
  <c r="Q1805" i="1" s="1"/>
  <c r="R1805" i="1" s="1"/>
  <c r="S1805" i="1" s="1"/>
  <c r="Z1805" i="1" s="1"/>
  <c r="H1804" i="1"/>
  <c r="T1804" i="1"/>
  <c r="C1804" i="1"/>
  <c r="AB1804" i="1"/>
  <c r="AA1804" i="1"/>
  <c r="J1752" i="1"/>
  <c r="K1752" i="1" s="1"/>
  <c r="E1752" i="1" s="1"/>
  <c r="M1752" i="1"/>
  <c r="I1753" i="1"/>
  <c r="F1751" i="1" l="1"/>
  <c r="L1751" i="1"/>
  <c r="G1751" i="1"/>
  <c r="D1752" i="1"/>
  <c r="U1752" i="1"/>
  <c r="W1752" i="1" s="1"/>
  <c r="J1753" i="1"/>
  <c r="K1753" i="1" s="1"/>
  <c r="E1753" i="1" s="1"/>
  <c r="M1753" i="1"/>
  <c r="I1754" i="1"/>
  <c r="A1806" i="1"/>
  <c r="Q1806" i="1" s="1"/>
  <c r="R1806" i="1" s="1"/>
  <c r="S1806" i="1" s="1"/>
  <c r="Z1806" i="1" s="1"/>
  <c r="H1805" i="1"/>
  <c r="AB1805" i="1"/>
  <c r="AA1805" i="1"/>
  <c r="T1805" i="1"/>
  <c r="C1805" i="1"/>
  <c r="F1752" i="1" l="1"/>
  <c r="L1752" i="1"/>
  <c r="G1752" i="1"/>
  <c r="D1753" i="1"/>
  <c r="U1753" i="1"/>
  <c r="W1753" i="1" s="1"/>
  <c r="A1807" i="1"/>
  <c r="Q1807" i="1" s="1"/>
  <c r="R1807" i="1" s="1"/>
  <c r="S1807" i="1" s="1"/>
  <c r="Z1807" i="1" s="1"/>
  <c r="H1806" i="1"/>
  <c r="T1806" i="1"/>
  <c r="C1806" i="1"/>
  <c r="AB1806" i="1"/>
  <c r="AA1806" i="1"/>
  <c r="M1754" i="1"/>
  <c r="J1754" i="1"/>
  <c r="K1754" i="1" s="1"/>
  <c r="E1754" i="1" s="1"/>
  <c r="I1755" i="1"/>
  <c r="F1753" i="1" l="1"/>
  <c r="L1753" i="1"/>
  <c r="G1753" i="1"/>
  <c r="D1754" i="1"/>
  <c r="U1754" i="1"/>
  <c r="W1754" i="1" s="1"/>
  <c r="AB1807" i="1"/>
  <c r="AA1807" i="1"/>
  <c r="T1807" i="1"/>
  <c r="C1807" i="1"/>
  <c r="J1755" i="1"/>
  <c r="K1755" i="1" s="1"/>
  <c r="E1755" i="1" s="1"/>
  <c r="M1755" i="1"/>
  <c r="I1756" i="1"/>
  <c r="A1808" i="1"/>
  <c r="Q1808" i="1" s="1"/>
  <c r="R1808" i="1" s="1"/>
  <c r="S1808" i="1" s="1"/>
  <c r="Z1808" i="1" s="1"/>
  <c r="H1807" i="1"/>
  <c r="F1754" i="1" l="1"/>
  <c r="L1754" i="1"/>
  <c r="G1754" i="1"/>
  <c r="D1755" i="1"/>
  <c r="A1809" i="1"/>
  <c r="Q1809" i="1" s="1"/>
  <c r="R1809" i="1" s="1"/>
  <c r="S1809" i="1" s="1"/>
  <c r="Z1809" i="1" s="1"/>
  <c r="H1808" i="1"/>
  <c r="J1756" i="1"/>
  <c r="K1756" i="1" s="1"/>
  <c r="E1756" i="1" s="1"/>
  <c r="M1756" i="1"/>
  <c r="I1757" i="1"/>
  <c r="T1808" i="1"/>
  <c r="C1808" i="1"/>
  <c r="AB1808" i="1"/>
  <c r="AA1808" i="1"/>
  <c r="U1755" i="1"/>
  <c r="W1755" i="1" s="1"/>
  <c r="F1755" i="1" l="1"/>
  <c r="G1755" i="1"/>
  <c r="L1755" i="1"/>
  <c r="D1756" i="1"/>
  <c r="AB1809" i="1"/>
  <c r="AA1809" i="1"/>
  <c r="T1809" i="1"/>
  <c r="C1809" i="1"/>
  <c r="U1756" i="1"/>
  <c r="W1756" i="1" s="1"/>
  <c r="J1757" i="1"/>
  <c r="K1757" i="1" s="1"/>
  <c r="E1757" i="1" s="1"/>
  <c r="M1757" i="1"/>
  <c r="I1758" i="1"/>
  <c r="A1810" i="1"/>
  <c r="Q1810" i="1" s="1"/>
  <c r="R1810" i="1" s="1"/>
  <c r="S1810" i="1" s="1"/>
  <c r="Z1810" i="1" s="1"/>
  <c r="H1809" i="1"/>
  <c r="F1756" i="1" l="1"/>
  <c r="L1756" i="1"/>
  <c r="G1756" i="1"/>
  <c r="D1757" i="1"/>
  <c r="T1810" i="1"/>
  <c r="C1810" i="1"/>
  <c r="AB1810" i="1"/>
  <c r="AA1810" i="1"/>
  <c r="J1758" i="1"/>
  <c r="K1758" i="1" s="1"/>
  <c r="E1758" i="1" s="1"/>
  <c r="M1758" i="1"/>
  <c r="I1759" i="1"/>
  <c r="A1811" i="1"/>
  <c r="Q1811" i="1" s="1"/>
  <c r="R1811" i="1" s="1"/>
  <c r="S1811" i="1" s="1"/>
  <c r="Z1811" i="1" s="1"/>
  <c r="H1810" i="1"/>
  <c r="U1757" i="1"/>
  <c r="W1757" i="1" s="1"/>
  <c r="F1757" i="1" l="1"/>
  <c r="G1757" i="1"/>
  <c r="L1757" i="1"/>
  <c r="D1758" i="1"/>
  <c r="U1758" i="1"/>
  <c r="W1758" i="1" s="1"/>
  <c r="A1812" i="1"/>
  <c r="Q1812" i="1" s="1"/>
  <c r="R1812" i="1" s="1"/>
  <c r="S1812" i="1" s="1"/>
  <c r="Z1812" i="1" s="1"/>
  <c r="H1811" i="1"/>
  <c r="AB1811" i="1"/>
  <c r="AA1811" i="1"/>
  <c r="T1811" i="1"/>
  <c r="C1811" i="1"/>
  <c r="J1759" i="1"/>
  <c r="K1759" i="1" s="1"/>
  <c r="E1759" i="1" s="1"/>
  <c r="M1759" i="1"/>
  <c r="I1760" i="1"/>
  <c r="F1758" i="1" l="1"/>
  <c r="L1758" i="1"/>
  <c r="G1758" i="1"/>
  <c r="D1759" i="1"/>
  <c r="J1760" i="1"/>
  <c r="K1760" i="1" s="1"/>
  <c r="E1760" i="1" s="1"/>
  <c r="M1760" i="1"/>
  <c r="I1761" i="1"/>
  <c r="A1813" i="1"/>
  <c r="Q1813" i="1" s="1"/>
  <c r="R1813" i="1" s="1"/>
  <c r="S1813" i="1" s="1"/>
  <c r="Z1813" i="1" s="1"/>
  <c r="H1812" i="1"/>
  <c r="U1759" i="1"/>
  <c r="W1759" i="1" s="1"/>
  <c r="T1812" i="1"/>
  <c r="C1812" i="1"/>
  <c r="AB1812" i="1"/>
  <c r="AA1812" i="1"/>
  <c r="F1759" i="1" l="1"/>
  <c r="L1759" i="1"/>
  <c r="G1759" i="1"/>
  <c r="D1760" i="1"/>
  <c r="J1761" i="1"/>
  <c r="K1761" i="1" s="1"/>
  <c r="E1761" i="1" s="1"/>
  <c r="M1761" i="1"/>
  <c r="I1762" i="1"/>
  <c r="A1814" i="1"/>
  <c r="Q1814" i="1" s="1"/>
  <c r="R1814" i="1" s="1"/>
  <c r="S1814" i="1" s="1"/>
  <c r="Z1814" i="1" s="1"/>
  <c r="H1813" i="1"/>
  <c r="U1760" i="1"/>
  <c r="W1760" i="1" s="1"/>
  <c r="AB1813" i="1"/>
  <c r="AA1813" i="1"/>
  <c r="T1813" i="1"/>
  <c r="C1813" i="1"/>
  <c r="F1760" i="1" l="1"/>
  <c r="L1760" i="1"/>
  <c r="D1761" i="1"/>
  <c r="G1760" i="1"/>
  <c r="J1762" i="1"/>
  <c r="K1762" i="1" s="1"/>
  <c r="E1762" i="1" s="1"/>
  <c r="M1762" i="1"/>
  <c r="I1763" i="1"/>
  <c r="T1814" i="1"/>
  <c r="C1814" i="1"/>
  <c r="AB1814" i="1"/>
  <c r="AA1814" i="1"/>
  <c r="U1761" i="1"/>
  <c r="W1761" i="1" s="1"/>
  <c r="A1815" i="1"/>
  <c r="Q1815" i="1" s="1"/>
  <c r="R1815" i="1" s="1"/>
  <c r="S1815" i="1" s="1"/>
  <c r="Z1815" i="1" s="1"/>
  <c r="H1814" i="1"/>
  <c r="F1761" i="1" l="1"/>
  <c r="L1761" i="1"/>
  <c r="G1761" i="1"/>
  <c r="D1762" i="1"/>
  <c r="U1762" i="1"/>
  <c r="W1762" i="1" s="1"/>
  <c r="AB1815" i="1"/>
  <c r="AA1815" i="1"/>
  <c r="T1815" i="1"/>
  <c r="C1815" i="1"/>
  <c r="A1816" i="1"/>
  <c r="Q1816" i="1" s="1"/>
  <c r="R1816" i="1" s="1"/>
  <c r="S1816" i="1" s="1"/>
  <c r="Z1816" i="1" s="1"/>
  <c r="H1815" i="1"/>
  <c r="J1763" i="1"/>
  <c r="K1763" i="1" s="1"/>
  <c r="E1763" i="1" s="1"/>
  <c r="M1763" i="1"/>
  <c r="I1764" i="1"/>
  <c r="F1762" i="1" l="1"/>
  <c r="G1762" i="1"/>
  <c r="L1762" i="1"/>
  <c r="D1763" i="1"/>
  <c r="U1763" i="1"/>
  <c r="W1763" i="1" s="1"/>
  <c r="T1816" i="1"/>
  <c r="C1816" i="1"/>
  <c r="AB1816" i="1"/>
  <c r="AA1816" i="1"/>
  <c r="J1764" i="1"/>
  <c r="K1764" i="1" s="1"/>
  <c r="E1764" i="1" s="1"/>
  <c r="M1764" i="1"/>
  <c r="I1765" i="1"/>
  <c r="A1817" i="1"/>
  <c r="Q1817" i="1" s="1"/>
  <c r="R1817" i="1" s="1"/>
  <c r="S1817" i="1" s="1"/>
  <c r="Z1817" i="1" s="1"/>
  <c r="H1816" i="1"/>
  <c r="F1763" i="1" l="1"/>
  <c r="G1763" i="1"/>
  <c r="L1763" i="1"/>
  <c r="D1764" i="1"/>
  <c r="U1764" i="1"/>
  <c r="W1764" i="1" s="1"/>
  <c r="A1818" i="1"/>
  <c r="Q1818" i="1" s="1"/>
  <c r="R1818" i="1" s="1"/>
  <c r="S1818" i="1" s="1"/>
  <c r="Z1818" i="1" s="1"/>
  <c r="H1817" i="1"/>
  <c r="AB1817" i="1"/>
  <c r="AA1817" i="1"/>
  <c r="T1817" i="1"/>
  <c r="C1817" i="1"/>
  <c r="J1765" i="1"/>
  <c r="K1765" i="1" s="1"/>
  <c r="E1765" i="1" s="1"/>
  <c r="M1765" i="1"/>
  <c r="I1766" i="1"/>
  <c r="F1764" i="1" l="1"/>
  <c r="L1764" i="1"/>
  <c r="G1764" i="1"/>
  <c r="D1765" i="1"/>
  <c r="J1766" i="1"/>
  <c r="K1766" i="1" s="1"/>
  <c r="E1766" i="1" s="1"/>
  <c r="M1766" i="1"/>
  <c r="I1767" i="1"/>
  <c r="T1818" i="1"/>
  <c r="C1818" i="1"/>
  <c r="AB1818" i="1"/>
  <c r="AA1818" i="1"/>
  <c r="U1765" i="1"/>
  <c r="W1765" i="1" s="1"/>
  <c r="A1819" i="1"/>
  <c r="Q1819" i="1" s="1"/>
  <c r="R1819" i="1" s="1"/>
  <c r="S1819" i="1" s="1"/>
  <c r="Z1819" i="1" s="1"/>
  <c r="H1818" i="1"/>
  <c r="F1765" i="1" l="1"/>
  <c r="L1765" i="1"/>
  <c r="G1765" i="1"/>
  <c r="D1766" i="1"/>
  <c r="U1766" i="1"/>
  <c r="W1766" i="1" s="1"/>
  <c r="AB1819" i="1"/>
  <c r="AA1819" i="1"/>
  <c r="T1819" i="1"/>
  <c r="C1819" i="1"/>
  <c r="A1820" i="1"/>
  <c r="Q1820" i="1" s="1"/>
  <c r="R1820" i="1" s="1"/>
  <c r="S1820" i="1" s="1"/>
  <c r="Z1820" i="1" s="1"/>
  <c r="H1819" i="1"/>
  <c r="J1767" i="1"/>
  <c r="K1767" i="1" s="1"/>
  <c r="E1767" i="1" s="1"/>
  <c r="M1767" i="1"/>
  <c r="I1768" i="1"/>
  <c r="F1766" i="1" l="1"/>
  <c r="G1766" i="1"/>
  <c r="L1766" i="1"/>
  <c r="D1767" i="1"/>
  <c r="U1767" i="1"/>
  <c r="W1767" i="1" s="1"/>
  <c r="A1821" i="1"/>
  <c r="H1820" i="1"/>
  <c r="J1768" i="1"/>
  <c r="K1768" i="1" s="1"/>
  <c r="E1768" i="1" s="1"/>
  <c r="M1768" i="1"/>
  <c r="I1769" i="1"/>
  <c r="T1820" i="1"/>
  <c r="C1820" i="1"/>
  <c r="AB1820" i="1"/>
  <c r="AA1820" i="1"/>
  <c r="F1767" i="1" l="1"/>
  <c r="L1767" i="1"/>
  <c r="G1767" i="1"/>
  <c r="D1768" i="1"/>
  <c r="U1768" i="1"/>
  <c r="W1768" i="1" s="1"/>
  <c r="A1822" i="1"/>
  <c r="Q1822" i="1" s="1"/>
  <c r="R1822" i="1" s="1"/>
  <c r="S1822" i="1" s="1"/>
  <c r="Z1822" i="1" s="1"/>
  <c r="H1821" i="1"/>
  <c r="J1769" i="1"/>
  <c r="K1769" i="1" s="1"/>
  <c r="E1769" i="1" s="1"/>
  <c r="M1769" i="1"/>
  <c r="I1770" i="1"/>
  <c r="AB1821" i="1"/>
  <c r="AA1821" i="1"/>
  <c r="T1821" i="1"/>
  <c r="C1821" i="1"/>
  <c r="F1768" i="1" l="1"/>
  <c r="G1768" i="1"/>
  <c r="L1768" i="1"/>
  <c r="D1769" i="1"/>
  <c r="U1769" i="1"/>
  <c r="W1769" i="1" s="1"/>
  <c r="A1823" i="1"/>
  <c r="Q1823" i="1" s="1"/>
  <c r="R1823" i="1" s="1"/>
  <c r="S1823" i="1" s="1"/>
  <c r="Z1823" i="1" s="1"/>
  <c r="H1822" i="1"/>
  <c r="J1770" i="1"/>
  <c r="K1770" i="1" s="1"/>
  <c r="E1770" i="1" s="1"/>
  <c r="M1770" i="1"/>
  <c r="I1771" i="1"/>
  <c r="T1822" i="1"/>
  <c r="C1822" i="1"/>
  <c r="AB1822" i="1"/>
  <c r="AA1822" i="1"/>
  <c r="F1769" i="1" l="1"/>
  <c r="G1769" i="1"/>
  <c r="L1769" i="1"/>
  <c r="D1770" i="1"/>
  <c r="A1824" i="1"/>
  <c r="Q1824" i="1" s="1"/>
  <c r="R1824" i="1" s="1"/>
  <c r="S1824" i="1" s="1"/>
  <c r="Z1824" i="1" s="1"/>
  <c r="H1823" i="1"/>
  <c r="J1771" i="1"/>
  <c r="K1771" i="1" s="1"/>
  <c r="E1771" i="1" s="1"/>
  <c r="M1771" i="1"/>
  <c r="I1772" i="1"/>
  <c r="AB1823" i="1"/>
  <c r="AA1823" i="1"/>
  <c r="T1823" i="1"/>
  <c r="C1823" i="1"/>
  <c r="U1770" i="1"/>
  <c r="W1770" i="1" s="1"/>
  <c r="F1770" i="1" l="1"/>
  <c r="L1770" i="1"/>
  <c r="G1770" i="1"/>
  <c r="D1771" i="1"/>
  <c r="T1824" i="1"/>
  <c r="C1824" i="1"/>
  <c r="AB1824" i="1"/>
  <c r="AA1824" i="1"/>
  <c r="J1772" i="1"/>
  <c r="K1772" i="1" s="1"/>
  <c r="E1772" i="1" s="1"/>
  <c r="M1772" i="1"/>
  <c r="I1773" i="1"/>
  <c r="A1825" i="1"/>
  <c r="Q1825" i="1" s="1"/>
  <c r="R1825" i="1" s="1"/>
  <c r="S1825" i="1" s="1"/>
  <c r="Z1825" i="1" s="1"/>
  <c r="H1824" i="1"/>
  <c r="U1771" i="1"/>
  <c r="W1771" i="1" s="1"/>
  <c r="F1771" i="1" l="1"/>
  <c r="G1771" i="1"/>
  <c r="L1771" i="1"/>
  <c r="D1772" i="1"/>
  <c r="AB1825" i="1"/>
  <c r="AA1825" i="1"/>
  <c r="T1825" i="1"/>
  <c r="C1825" i="1"/>
  <c r="J1773" i="1"/>
  <c r="K1773" i="1" s="1"/>
  <c r="E1773" i="1" s="1"/>
  <c r="M1773" i="1"/>
  <c r="I1774" i="1"/>
  <c r="U1772" i="1"/>
  <c r="W1772" i="1" s="1"/>
  <c r="A1826" i="1"/>
  <c r="Q1826" i="1" s="1"/>
  <c r="R1826" i="1" s="1"/>
  <c r="S1826" i="1" s="1"/>
  <c r="Z1826" i="1" s="1"/>
  <c r="H1825" i="1"/>
  <c r="F1772" i="1" l="1"/>
  <c r="L1772" i="1"/>
  <c r="D1773" i="1"/>
  <c r="G1772" i="1"/>
  <c r="U1773" i="1"/>
  <c r="W1773" i="1" s="1"/>
  <c r="A1827" i="1"/>
  <c r="Q1827" i="1" s="1"/>
  <c r="R1827" i="1" s="1"/>
  <c r="S1827" i="1" s="1"/>
  <c r="Z1827" i="1" s="1"/>
  <c r="H1826" i="1"/>
  <c r="T1826" i="1"/>
  <c r="C1826" i="1"/>
  <c r="AB1826" i="1"/>
  <c r="AA1826" i="1"/>
  <c r="J1774" i="1"/>
  <c r="K1774" i="1" s="1"/>
  <c r="E1774" i="1" s="1"/>
  <c r="M1774" i="1"/>
  <c r="I1775" i="1"/>
  <c r="F1773" i="1" l="1"/>
  <c r="G1773" i="1"/>
  <c r="L1773" i="1"/>
  <c r="D1774" i="1"/>
  <c r="J1775" i="1"/>
  <c r="K1775" i="1" s="1"/>
  <c r="E1775" i="1" s="1"/>
  <c r="M1775" i="1"/>
  <c r="I1776" i="1"/>
  <c r="A1828" i="1"/>
  <c r="Q1828" i="1" s="1"/>
  <c r="R1828" i="1" s="1"/>
  <c r="S1828" i="1" s="1"/>
  <c r="Z1828" i="1" s="1"/>
  <c r="H1827" i="1"/>
  <c r="U1774" i="1"/>
  <c r="W1774" i="1" s="1"/>
  <c r="AB1827" i="1"/>
  <c r="AA1827" i="1"/>
  <c r="T1827" i="1"/>
  <c r="C1827" i="1"/>
  <c r="F1774" i="1" l="1"/>
  <c r="L1774" i="1"/>
  <c r="G1774" i="1"/>
  <c r="D1775" i="1"/>
  <c r="J1776" i="1"/>
  <c r="K1776" i="1" s="1"/>
  <c r="E1776" i="1" s="1"/>
  <c r="M1776" i="1"/>
  <c r="I1777" i="1"/>
  <c r="T1828" i="1"/>
  <c r="C1828" i="1"/>
  <c r="AB1828" i="1"/>
  <c r="AA1828" i="1"/>
  <c r="U1775" i="1"/>
  <c r="W1775" i="1" s="1"/>
  <c r="H1828" i="1"/>
  <c r="A1829" i="1"/>
  <c r="Q1829" i="1" s="1"/>
  <c r="R1829" i="1" s="1"/>
  <c r="S1829" i="1" s="1"/>
  <c r="Z1829" i="1" s="1"/>
  <c r="F1775" i="1" l="1"/>
  <c r="L1775" i="1"/>
  <c r="G1775" i="1"/>
  <c r="D1776" i="1"/>
  <c r="U1776" i="1"/>
  <c r="W1776" i="1" s="1"/>
  <c r="J1777" i="1"/>
  <c r="K1777" i="1" s="1"/>
  <c r="E1777" i="1" s="1"/>
  <c r="M1777" i="1"/>
  <c r="I1778" i="1"/>
  <c r="A1830" i="1"/>
  <c r="Q1830" i="1" s="1"/>
  <c r="R1830" i="1" s="1"/>
  <c r="S1830" i="1" s="1"/>
  <c r="Z1830" i="1" s="1"/>
  <c r="H1829" i="1"/>
  <c r="AB1829" i="1"/>
  <c r="AA1829" i="1"/>
  <c r="C1829" i="1"/>
  <c r="T1829" i="1"/>
  <c r="F1776" i="1" l="1"/>
  <c r="L1776" i="1"/>
  <c r="G1776" i="1"/>
  <c r="D1777" i="1"/>
  <c r="J1778" i="1"/>
  <c r="K1778" i="1" s="1"/>
  <c r="E1778" i="1" s="1"/>
  <c r="M1778" i="1"/>
  <c r="I1779" i="1"/>
  <c r="H1830" i="1"/>
  <c r="A1831" i="1"/>
  <c r="Q1831" i="1" s="1"/>
  <c r="R1831" i="1" s="1"/>
  <c r="S1831" i="1" s="1"/>
  <c r="Z1831" i="1" s="1"/>
  <c r="U1777" i="1"/>
  <c r="W1777" i="1" s="1"/>
  <c r="AA1830" i="1"/>
  <c r="T1830" i="1"/>
  <c r="C1830" i="1"/>
  <c r="AB1830" i="1"/>
  <c r="F1777" i="1" l="1"/>
  <c r="L1777" i="1"/>
  <c r="G1777" i="1"/>
  <c r="D1778" i="1"/>
  <c r="T1831" i="1"/>
  <c r="C1831" i="1"/>
  <c r="AB1831" i="1"/>
  <c r="AA1831" i="1"/>
  <c r="U1778" i="1"/>
  <c r="W1778" i="1" s="1"/>
  <c r="A1832" i="1"/>
  <c r="Q1832" i="1" s="1"/>
  <c r="R1832" i="1" s="1"/>
  <c r="S1832" i="1" s="1"/>
  <c r="Z1832" i="1" s="1"/>
  <c r="H1831" i="1"/>
  <c r="J1779" i="1"/>
  <c r="K1779" i="1" s="1"/>
  <c r="E1779" i="1" s="1"/>
  <c r="I1780" i="1"/>
  <c r="F1778" i="1" l="1"/>
  <c r="G1778" i="1"/>
  <c r="L1778" i="1"/>
  <c r="M1779" i="1" s="1"/>
  <c r="M1780" i="1" s="1"/>
  <c r="D1779" i="1"/>
  <c r="F1779" i="1" s="1"/>
  <c r="U1779" i="1"/>
  <c r="W1779" i="1" s="1"/>
  <c r="AB1832" i="1"/>
  <c r="AA1832" i="1"/>
  <c r="T1832" i="1"/>
  <c r="C1832" i="1"/>
  <c r="J1780" i="1"/>
  <c r="K1780" i="1" s="1"/>
  <c r="E1780" i="1" s="1"/>
  <c r="I1781" i="1"/>
  <c r="A1833" i="1"/>
  <c r="Q1833" i="1" s="1"/>
  <c r="R1833" i="1" s="1"/>
  <c r="S1833" i="1" s="1"/>
  <c r="Z1833" i="1" s="1"/>
  <c r="H1832" i="1"/>
  <c r="G1779" i="1" l="1"/>
  <c r="L1779" i="1"/>
  <c r="D1780" i="1"/>
  <c r="F1780" i="1" s="1"/>
  <c r="H1833" i="1"/>
  <c r="A1834" i="1"/>
  <c r="Q1834" i="1" s="1"/>
  <c r="R1834" i="1" s="1"/>
  <c r="S1834" i="1" s="1"/>
  <c r="Z1834" i="1" s="1"/>
  <c r="T1833" i="1"/>
  <c r="C1833" i="1"/>
  <c r="AB1833" i="1"/>
  <c r="AA1833" i="1"/>
  <c r="J1781" i="1"/>
  <c r="K1781" i="1" s="1"/>
  <c r="E1781" i="1" s="1"/>
  <c r="M1781" i="1"/>
  <c r="I1782" i="1"/>
  <c r="U1780" i="1"/>
  <c r="W1780" i="1" s="1"/>
  <c r="L1780" i="1" l="1"/>
  <c r="G1780" i="1"/>
  <c r="D1781" i="1"/>
  <c r="F1781" i="1" s="1"/>
  <c r="J1782" i="1"/>
  <c r="K1782" i="1" s="1"/>
  <c r="E1782" i="1" s="1"/>
  <c r="M1782" i="1"/>
  <c r="I1783" i="1"/>
  <c r="AB1834" i="1"/>
  <c r="AA1834" i="1"/>
  <c r="T1834" i="1"/>
  <c r="C1834" i="1"/>
  <c r="U1781" i="1"/>
  <c r="W1781" i="1" s="1"/>
  <c r="A1835" i="1"/>
  <c r="Q1835" i="1" s="1"/>
  <c r="R1835" i="1" s="1"/>
  <c r="S1835" i="1" s="1"/>
  <c r="Z1835" i="1" s="1"/>
  <c r="H1834" i="1"/>
  <c r="L1781" i="1" l="1"/>
  <c r="G1781" i="1"/>
  <c r="D1782" i="1"/>
  <c r="F1782" i="1" s="1"/>
  <c r="AB1835" i="1"/>
  <c r="AA1835" i="1"/>
  <c r="T1835" i="1"/>
  <c r="C1835" i="1"/>
  <c r="J1783" i="1"/>
  <c r="K1783" i="1" s="1"/>
  <c r="E1783" i="1" s="1"/>
  <c r="M1783" i="1"/>
  <c r="I1784" i="1"/>
  <c r="A1836" i="1"/>
  <c r="Q1836" i="1" s="1"/>
  <c r="R1836" i="1" s="1"/>
  <c r="S1836" i="1" s="1"/>
  <c r="Z1836" i="1" s="1"/>
  <c r="H1835" i="1"/>
  <c r="U1782" i="1"/>
  <c r="W1782" i="1" s="1"/>
  <c r="G1782" i="1" l="1"/>
  <c r="L1782" i="1"/>
  <c r="D1783" i="1"/>
  <c r="F1783" i="1" s="1"/>
  <c r="T1836" i="1"/>
  <c r="C1836" i="1"/>
  <c r="AB1836" i="1"/>
  <c r="AA1836" i="1"/>
  <c r="J1784" i="1"/>
  <c r="K1784" i="1" s="1"/>
  <c r="E1784" i="1" s="1"/>
  <c r="M1784" i="1"/>
  <c r="I1785" i="1"/>
  <c r="A1837" i="1"/>
  <c r="Q1837" i="1" s="1"/>
  <c r="R1837" i="1" s="1"/>
  <c r="H1836" i="1"/>
  <c r="U1783" i="1"/>
  <c r="W1783" i="1" s="1"/>
  <c r="L1783" i="1" l="1"/>
  <c r="G1783" i="1"/>
  <c r="D1784" i="1"/>
  <c r="F1784" i="1" s="1"/>
  <c r="A1838" i="1"/>
  <c r="Q1838" i="1" s="1"/>
  <c r="R1838" i="1" s="1"/>
  <c r="S1838" i="1" s="1"/>
  <c r="Z1838" i="1" s="1"/>
  <c r="H1837" i="1"/>
  <c r="J1785" i="1"/>
  <c r="K1785" i="1" s="1"/>
  <c r="E1785" i="1" s="1"/>
  <c r="M1785" i="1"/>
  <c r="I1786" i="1"/>
  <c r="AB1837" i="1"/>
  <c r="AA1837" i="1"/>
  <c r="T1837" i="1"/>
  <c r="C1837" i="1"/>
  <c r="U1784" i="1"/>
  <c r="W1784" i="1" s="1"/>
  <c r="G1784" i="1" l="1"/>
  <c r="L1784" i="1"/>
  <c r="D1785" i="1"/>
  <c r="F1785" i="1" s="1"/>
  <c r="J1786" i="1"/>
  <c r="K1786" i="1" s="1"/>
  <c r="E1786" i="1" s="1"/>
  <c r="M1786" i="1"/>
  <c r="I1787" i="1"/>
  <c r="T1838" i="1"/>
  <c r="C1838" i="1"/>
  <c r="U1785" i="1"/>
  <c r="W1785" i="1" s="1"/>
  <c r="A1839" i="1"/>
  <c r="Q1839" i="1" s="1"/>
  <c r="R1839" i="1" s="1"/>
  <c r="S1839" i="1" s="1"/>
  <c r="Z1839" i="1" s="1"/>
  <c r="H1838" i="1"/>
  <c r="L1785" i="1" l="1"/>
  <c r="G1785" i="1"/>
  <c r="D1786" i="1"/>
  <c r="F1786" i="1" s="1"/>
  <c r="U1786" i="1"/>
  <c r="W1786" i="1" s="1"/>
  <c r="AB1839" i="1"/>
  <c r="AA1839" i="1"/>
  <c r="T1839" i="1"/>
  <c r="C1839" i="1"/>
  <c r="J1787" i="1"/>
  <c r="K1787" i="1" s="1"/>
  <c r="E1787" i="1" s="1"/>
  <c r="M1787" i="1"/>
  <c r="I1788" i="1"/>
  <c r="A1840" i="1"/>
  <c r="Q1840" i="1" s="1"/>
  <c r="R1840" i="1" s="1"/>
  <c r="S1840" i="1" s="1"/>
  <c r="Z1840" i="1" s="1"/>
  <c r="H1839" i="1"/>
  <c r="L1786" i="1" l="1"/>
  <c r="G1786" i="1"/>
  <c r="D1787" i="1"/>
  <c r="F1787" i="1" s="1"/>
  <c r="T1840" i="1"/>
  <c r="C1840" i="1"/>
  <c r="AB1840" i="1"/>
  <c r="AA1840" i="1"/>
  <c r="J1788" i="1"/>
  <c r="K1788" i="1" s="1"/>
  <c r="E1788" i="1" s="1"/>
  <c r="M1788" i="1"/>
  <c r="I1789" i="1"/>
  <c r="A1841" i="1"/>
  <c r="Q1841" i="1" s="1"/>
  <c r="R1841" i="1" s="1"/>
  <c r="S1841" i="1" s="1"/>
  <c r="Z1841" i="1" s="1"/>
  <c r="H1840" i="1"/>
  <c r="U1787" i="1"/>
  <c r="W1787" i="1" s="1"/>
  <c r="L1787" i="1" l="1"/>
  <c r="G1787" i="1"/>
  <c r="D1788" i="1"/>
  <c r="F1788" i="1" s="1"/>
  <c r="AB1841" i="1"/>
  <c r="AA1841" i="1"/>
  <c r="T1841" i="1"/>
  <c r="C1841" i="1"/>
  <c r="A1842" i="1"/>
  <c r="Q1842" i="1" s="1"/>
  <c r="R1842" i="1" s="1"/>
  <c r="S1842" i="1" s="1"/>
  <c r="Z1842" i="1" s="1"/>
  <c r="H1841" i="1"/>
  <c r="M1789" i="1"/>
  <c r="J1789" i="1"/>
  <c r="K1789" i="1" s="1"/>
  <c r="E1789" i="1" s="1"/>
  <c r="I1790" i="1"/>
  <c r="U1788" i="1"/>
  <c r="W1788" i="1" s="1"/>
  <c r="G1788" i="1" l="1"/>
  <c r="L1788" i="1"/>
  <c r="D1789" i="1"/>
  <c r="F1789" i="1" s="1"/>
  <c r="A1843" i="1"/>
  <c r="Q1843" i="1" s="1"/>
  <c r="R1843" i="1" s="1"/>
  <c r="S1843" i="1" s="1"/>
  <c r="Z1843" i="1" s="1"/>
  <c r="H1842" i="1"/>
  <c r="U1789" i="1"/>
  <c r="W1789" i="1" s="1"/>
  <c r="J1790" i="1"/>
  <c r="K1790" i="1" s="1"/>
  <c r="E1790" i="1" s="1"/>
  <c r="M1790" i="1"/>
  <c r="I1791" i="1"/>
  <c r="T1842" i="1"/>
  <c r="C1842" i="1"/>
  <c r="AB1842" i="1"/>
  <c r="AA1842" i="1"/>
  <c r="G1789" i="1" l="1"/>
  <c r="D1790" i="1"/>
  <c r="F1790" i="1" s="1"/>
  <c r="L1789" i="1"/>
  <c r="J1791" i="1"/>
  <c r="K1791" i="1" s="1"/>
  <c r="E1791" i="1" s="1"/>
  <c r="M1791" i="1"/>
  <c r="I1792" i="1"/>
  <c r="AB1843" i="1"/>
  <c r="AA1843" i="1"/>
  <c r="T1843" i="1"/>
  <c r="C1843" i="1"/>
  <c r="U1790" i="1"/>
  <c r="W1790" i="1" s="1"/>
  <c r="A1844" i="1"/>
  <c r="Q1844" i="1" s="1"/>
  <c r="R1844" i="1" s="1"/>
  <c r="S1844" i="1" s="1"/>
  <c r="Z1844" i="1" s="1"/>
  <c r="H1843" i="1"/>
  <c r="L1790" i="1" l="1"/>
  <c r="G1790" i="1"/>
  <c r="D1791" i="1"/>
  <c r="F1791" i="1" s="1"/>
  <c r="A1845" i="1"/>
  <c r="Q1845" i="1" s="1"/>
  <c r="R1845" i="1" s="1"/>
  <c r="S1845" i="1" s="1"/>
  <c r="Z1845" i="1" s="1"/>
  <c r="H1844" i="1"/>
  <c r="T1844" i="1"/>
  <c r="C1844" i="1"/>
  <c r="AB1844" i="1"/>
  <c r="AA1844" i="1"/>
  <c r="J1792" i="1"/>
  <c r="K1792" i="1" s="1"/>
  <c r="E1792" i="1" s="1"/>
  <c r="M1792" i="1"/>
  <c r="I1793" i="1"/>
  <c r="U1791" i="1"/>
  <c r="W1791" i="1" s="1"/>
  <c r="G1791" i="1" l="1"/>
  <c r="L1791" i="1"/>
  <c r="D1792" i="1"/>
  <c r="F1792" i="1" s="1"/>
  <c r="AB1845" i="1"/>
  <c r="AA1845" i="1"/>
  <c r="T1845" i="1"/>
  <c r="C1845" i="1"/>
  <c r="M1793" i="1"/>
  <c r="J1793" i="1"/>
  <c r="K1793" i="1" s="1"/>
  <c r="E1793" i="1" s="1"/>
  <c r="I1794" i="1"/>
  <c r="U1792" i="1"/>
  <c r="W1792" i="1" s="1"/>
  <c r="A1846" i="1"/>
  <c r="Q1846" i="1" s="1"/>
  <c r="R1846" i="1" s="1"/>
  <c r="S1846" i="1" s="1"/>
  <c r="Z1846" i="1" s="1"/>
  <c r="H1845" i="1"/>
  <c r="L1792" i="1" l="1"/>
  <c r="G1792" i="1"/>
  <c r="D1793" i="1"/>
  <c r="F1793" i="1" s="1"/>
  <c r="U1793" i="1"/>
  <c r="W1793" i="1" s="1"/>
  <c r="T1846" i="1"/>
  <c r="C1846" i="1"/>
  <c r="AB1846" i="1"/>
  <c r="AA1846" i="1"/>
  <c r="J1794" i="1"/>
  <c r="K1794" i="1" s="1"/>
  <c r="E1794" i="1" s="1"/>
  <c r="M1794" i="1"/>
  <c r="I1795" i="1"/>
  <c r="A1847" i="1"/>
  <c r="Q1847" i="1" s="1"/>
  <c r="R1847" i="1" s="1"/>
  <c r="S1847" i="1" s="1"/>
  <c r="Z1847" i="1" s="1"/>
  <c r="H1846" i="1"/>
  <c r="L1793" i="1" l="1"/>
  <c r="G1793" i="1"/>
  <c r="D1794" i="1"/>
  <c r="F1794" i="1" s="1"/>
  <c r="J1795" i="1"/>
  <c r="K1795" i="1" s="1"/>
  <c r="E1795" i="1" s="1"/>
  <c r="M1795" i="1"/>
  <c r="I1796" i="1"/>
  <c r="AB1847" i="1"/>
  <c r="AA1847" i="1"/>
  <c r="T1847" i="1"/>
  <c r="C1847" i="1"/>
  <c r="U1794" i="1"/>
  <c r="W1794" i="1" s="1"/>
  <c r="A1848" i="1"/>
  <c r="Q1848" i="1" s="1"/>
  <c r="R1848" i="1" s="1"/>
  <c r="S1848" i="1" s="1"/>
  <c r="Z1848" i="1" s="1"/>
  <c r="H1847" i="1"/>
  <c r="L1794" i="1" l="1"/>
  <c r="G1794" i="1"/>
  <c r="D1795" i="1"/>
  <c r="F1795" i="1" s="1"/>
  <c r="T1848" i="1"/>
  <c r="C1848" i="1"/>
  <c r="AB1848" i="1"/>
  <c r="AA1848" i="1"/>
  <c r="A1849" i="1"/>
  <c r="Q1849" i="1" s="1"/>
  <c r="R1849" i="1" s="1"/>
  <c r="S1849" i="1" s="1"/>
  <c r="Z1849" i="1" s="1"/>
  <c r="H1848" i="1"/>
  <c r="J1796" i="1"/>
  <c r="K1796" i="1" s="1"/>
  <c r="E1796" i="1" s="1"/>
  <c r="M1796" i="1"/>
  <c r="I1797" i="1"/>
  <c r="U1795" i="1"/>
  <c r="W1795" i="1" s="1"/>
  <c r="L1795" i="1" l="1"/>
  <c r="G1795" i="1"/>
  <c r="D1796" i="1"/>
  <c r="F1796" i="1" s="1"/>
  <c r="U1796" i="1"/>
  <c r="W1796" i="1" s="1"/>
  <c r="AB1849" i="1"/>
  <c r="AA1849" i="1"/>
  <c r="T1849" i="1"/>
  <c r="C1849" i="1"/>
  <c r="J1797" i="1"/>
  <c r="K1797" i="1" s="1"/>
  <c r="E1797" i="1" s="1"/>
  <c r="M1797" i="1"/>
  <c r="I1798" i="1"/>
  <c r="A1850" i="1"/>
  <c r="Q1850" i="1" s="1"/>
  <c r="R1850" i="1" s="1"/>
  <c r="S1850" i="1" s="1"/>
  <c r="Z1850" i="1" s="1"/>
  <c r="H1849" i="1"/>
  <c r="L1796" i="1" l="1"/>
  <c r="G1796" i="1"/>
  <c r="D1797" i="1"/>
  <c r="F1797" i="1" s="1"/>
  <c r="T1850" i="1"/>
  <c r="C1850" i="1"/>
  <c r="AB1850" i="1"/>
  <c r="AA1850" i="1"/>
  <c r="A1851" i="1"/>
  <c r="Q1851" i="1" s="1"/>
  <c r="R1851" i="1" s="1"/>
  <c r="S1851" i="1" s="1"/>
  <c r="Z1851" i="1" s="1"/>
  <c r="H1850" i="1"/>
  <c r="J1798" i="1"/>
  <c r="K1798" i="1" s="1"/>
  <c r="E1798" i="1" s="1"/>
  <c r="M1798" i="1"/>
  <c r="I1799" i="1"/>
  <c r="U1797" i="1"/>
  <c r="W1797" i="1" s="1"/>
  <c r="L1797" i="1" l="1"/>
  <c r="G1797" i="1"/>
  <c r="D1798" i="1"/>
  <c r="F1798" i="1" s="1"/>
  <c r="J1799" i="1"/>
  <c r="K1799" i="1" s="1"/>
  <c r="E1799" i="1" s="1"/>
  <c r="M1799" i="1"/>
  <c r="I1800" i="1"/>
  <c r="A1852" i="1"/>
  <c r="Q1852" i="1" s="1"/>
  <c r="R1852" i="1" s="1"/>
  <c r="S1852" i="1" s="1"/>
  <c r="Z1852" i="1" s="1"/>
  <c r="H1851" i="1"/>
  <c r="U1798" i="1"/>
  <c r="W1798" i="1" s="1"/>
  <c r="AB1851" i="1"/>
  <c r="AA1851" i="1"/>
  <c r="T1851" i="1"/>
  <c r="C1851" i="1"/>
  <c r="G1798" i="1" l="1"/>
  <c r="L1798" i="1"/>
  <c r="D1799" i="1"/>
  <c r="F1799" i="1" s="1"/>
  <c r="A1853" i="1"/>
  <c r="Q1853" i="1" s="1"/>
  <c r="R1853" i="1" s="1"/>
  <c r="S1853" i="1" s="1"/>
  <c r="Z1853" i="1" s="1"/>
  <c r="H1852" i="1"/>
  <c r="U1799" i="1"/>
  <c r="W1799" i="1" s="1"/>
  <c r="T1852" i="1"/>
  <c r="C1852" i="1"/>
  <c r="AB1852" i="1"/>
  <c r="AA1852" i="1"/>
  <c r="J1800" i="1"/>
  <c r="K1800" i="1" s="1"/>
  <c r="E1800" i="1" s="1"/>
  <c r="M1800" i="1"/>
  <c r="I1801" i="1"/>
  <c r="G1799" i="1" l="1"/>
  <c r="D1800" i="1"/>
  <c r="F1800" i="1" s="1"/>
  <c r="L1799" i="1"/>
  <c r="U1800" i="1"/>
  <c r="W1800" i="1" s="1"/>
  <c r="A1854" i="1"/>
  <c r="Q1854" i="1" s="1"/>
  <c r="R1854" i="1" s="1"/>
  <c r="S1854" i="1" s="1"/>
  <c r="Z1854" i="1" s="1"/>
  <c r="H1853" i="1"/>
  <c r="AB1853" i="1"/>
  <c r="AA1853" i="1"/>
  <c r="T1853" i="1"/>
  <c r="C1853" i="1"/>
  <c r="J1801" i="1"/>
  <c r="K1801" i="1" s="1"/>
  <c r="E1801" i="1" s="1"/>
  <c r="M1801" i="1"/>
  <c r="I1802" i="1"/>
  <c r="G1800" i="1" l="1"/>
  <c r="L1800" i="1"/>
  <c r="D1801" i="1"/>
  <c r="F1801" i="1" s="1"/>
  <c r="J1802" i="1"/>
  <c r="K1802" i="1" s="1"/>
  <c r="E1802" i="1" s="1"/>
  <c r="M1802" i="1"/>
  <c r="I1803" i="1"/>
  <c r="T1854" i="1"/>
  <c r="C1854" i="1"/>
  <c r="AB1854" i="1"/>
  <c r="AA1854" i="1"/>
  <c r="U1801" i="1"/>
  <c r="W1801" i="1" s="1"/>
  <c r="A1855" i="1"/>
  <c r="Q1855" i="1" s="1"/>
  <c r="R1855" i="1" s="1"/>
  <c r="S1855" i="1" s="1"/>
  <c r="Z1855" i="1" s="1"/>
  <c r="H1854" i="1"/>
  <c r="L1801" i="1" l="1"/>
  <c r="G1801" i="1"/>
  <c r="D1802" i="1"/>
  <c r="F1802" i="1" s="1"/>
  <c r="U1802" i="1"/>
  <c r="W1802" i="1" s="1"/>
  <c r="A1856" i="1"/>
  <c r="Q1856" i="1" s="1"/>
  <c r="R1856" i="1" s="1"/>
  <c r="S1856" i="1" s="1"/>
  <c r="Z1856" i="1" s="1"/>
  <c r="H1855" i="1"/>
  <c r="J1803" i="1"/>
  <c r="K1803" i="1" s="1"/>
  <c r="E1803" i="1" s="1"/>
  <c r="M1803" i="1"/>
  <c r="I1804" i="1"/>
  <c r="AB1855" i="1"/>
  <c r="AA1855" i="1"/>
  <c r="T1855" i="1"/>
  <c r="C1855" i="1"/>
  <c r="G1802" i="1" l="1"/>
  <c r="L1802" i="1"/>
  <c r="D1803" i="1"/>
  <c r="F1803" i="1" s="1"/>
  <c r="A1857" i="1"/>
  <c r="Q1857" i="1" s="1"/>
  <c r="R1857" i="1" s="1"/>
  <c r="S1857" i="1" s="1"/>
  <c r="Z1857" i="1" s="1"/>
  <c r="H1856" i="1"/>
  <c r="J1804" i="1"/>
  <c r="K1804" i="1" s="1"/>
  <c r="E1804" i="1" s="1"/>
  <c r="M1804" i="1"/>
  <c r="I1805" i="1"/>
  <c r="T1856" i="1"/>
  <c r="C1856" i="1"/>
  <c r="AB1856" i="1"/>
  <c r="AA1856" i="1"/>
  <c r="U1803" i="1"/>
  <c r="W1803" i="1" s="1"/>
  <c r="G1803" i="1" l="1"/>
  <c r="L1803" i="1"/>
  <c r="D1804" i="1"/>
  <c r="F1804" i="1" s="1"/>
  <c r="U1804" i="1"/>
  <c r="W1804" i="1" s="1"/>
  <c r="A1858" i="1"/>
  <c r="Q1858" i="1" s="1"/>
  <c r="R1858" i="1" s="1"/>
  <c r="S1858" i="1" s="1"/>
  <c r="Z1858" i="1" s="1"/>
  <c r="H1857" i="1"/>
  <c r="AB1857" i="1"/>
  <c r="AA1857" i="1"/>
  <c r="T1857" i="1"/>
  <c r="C1857" i="1"/>
  <c r="J1805" i="1"/>
  <c r="K1805" i="1" s="1"/>
  <c r="E1805" i="1" s="1"/>
  <c r="M1805" i="1"/>
  <c r="I1806" i="1"/>
  <c r="L1804" i="1" l="1"/>
  <c r="G1804" i="1"/>
  <c r="D1805" i="1"/>
  <c r="F1805" i="1" s="1"/>
  <c r="J1806" i="1"/>
  <c r="K1806" i="1" s="1"/>
  <c r="E1806" i="1" s="1"/>
  <c r="M1806" i="1"/>
  <c r="I1807" i="1"/>
  <c r="T1858" i="1"/>
  <c r="C1858" i="1"/>
  <c r="AB1858" i="1"/>
  <c r="AA1858" i="1"/>
  <c r="U1805" i="1"/>
  <c r="W1805" i="1" s="1"/>
  <c r="A1859" i="1"/>
  <c r="Q1859" i="1" s="1"/>
  <c r="R1859" i="1" s="1"/>
  <c r="S1859" i="1" s="1"/>
  <c r="Z1859" i="1" s="1"/>
  <c r="H1858" i="1"/>
  <c r="L1805" i="1" l="1"/>
  <c r="G1805" i="1"/>
  <c r="D1806" i="1"/>
  <c r="F1806" i="1" s="1"/>
  <c r="J1807" i="1"/>
  <c r="K1807" i="1" s="1"/>
  <c r="E1807" i="1" s="1"/>
  <c r="M1807" i="1"/>
  <c r="I1808" i="1"/>
  <c r="A1860" i="1"/>
  <c r="Q1860" i="1" s="1"/>
  <c r="R1860" i="1" s="1"/>
  <c r="S1860" i="1" s="1"/>
  <c r="Z1860" i="1" s="1"/>
  <c r="H1859" i="1"/>
  <c r="U1806" i="1"/>
  <c r="W1806" i="1" s="1"/>
  <c r="AB1859" i="1"/>
  <c r="AA1859" i="1"/>
  <c r="T1859" i="1"/>
  <c r="C1859" i="1"/>
  <c r="L1806" i="1" l="1"/>
  <c r="G1806" i="1"/>
  <c r="D1807" i="1"/>
  <c r="F1807" i="1" s="1"/>
  <c r="J1808" i="1"/>
  <c r="K1808" i="1" s="1"/>
  <c r="E1808" i="1" s="1"/>
  <c r="I1809" i="1"/>
  <c r="A1861" i="1"/>
  <c r="Q1861" i="1" s="1"/>
  <c r="R1861" i="1" s="1"/>
  <c r="S1861" i="1" s="1"/>
  <c r="Z1861" i="1" s="1"/>
  <c r="H1860" i="1"/>
  <c r="U1807" i="1"/>
  <c r="W1807" i="1" s="1"/>
  <c r="T1860" i="1"/>
  <c r="C1860" i="1"/>
  <c r="AB1860" i="1"/>
  <c r="AA1860" i="1"/>
  <c r="L1807" i="1" l="1"/>
  <c r="M1808" i="1" s="1"/>
  <c r="M1809" i="1" s="1"/>
  <c r="G1807" i="1"/>
  <c r="D1808" i="1"/>
  <c r="F1808" i="1" s="1"/>
  <c r="U1808" i="1"/>
  <c r="W1808" i="1" s="1"/>
  <c r="AB1861" i="1"/>
  <c r="AA1861" i="1"/>
  <c r="T1861" i="1"/>
  <c r="C1861" i="1"/>
  <c r="J1809" i="1"/>
  <c r="K1809" i="1" s="1"/>
  <c r="E1809" i="1" s="1"/>
  <c r="I1810" i="1"/>
  <c r="A1862" i="1"/>
  <c r="Q1862" i="1" s="1"/>
  <c r="R1862" i="1" s="1"/>
  <c r="S1862" i="1" s="1"/>
  <c r="Z1862" i="1" s="1"/>
  <c r="H1861" i="1"/>
  <c r="L1808" i="1" l="1"/>
  <c r="G1808" i="1"/>
  <c r="D1809" i="1"/>
  <c r="F1809" i="1" s="1"/>
  <c r="J1810" i="1"/>
  <c r="K1810" i="1" s="1"/>
  <c r="E1810" i="1" s="1"/>
  <c r="M1810" i="1"/>
  <c r="I1811" i="1"/>
  <c r="A1863" i="1"/>
  <c r="Q1863" i="1" s="1"/>
  <c r="R1863" i="1" s="1"/>
  <c r="S1863" i="1" s="1"/>
  <c r="Z1863" i="1" s="1"/>
  <c r="H1862" i="1"/>
  <c r="U1809" i="1"/>
  <c r="W1809" i="1" s="1"/>
  <c r="T1862" i="1"/>
  <c r="C1862" i="1"/>
  <c r="AB1862" i="1"/>
  <c r="AA1862" i="1"/>
  <c r="L1809" i="1" l="1"/>
  <c r="G1809" i="1"/>
  <c r="D1810" i="1"/>
  <c r="F1810" i="1" s="1"/>
  <c r="A1864" i="1"/>
  <c r="Q1864" i="1" s="1"/>
  <c r="R1864" i="1" s="1"/>
  <c r="S1864" i="1" s="1"/>
  <c r="Z1864" i="1" s="1"/>
  <c r="H1863" i="1"/>
  <c r="J1811" i="1"/>
  <c r="K1811" i="1" s="1"/>
  <c r="E1811" i="1" s="1"/>
  <c r="M1811" i="1"/>
  <c r="I1812" i="1"/>
  <c r="AB1863" i="1"/>
  <c r="AA1863" i="1"/>
  <c r="T1863" i="1"/>
  <c r="C1863" i="1"/>
  <c r="U1810" i="1"/>
  <c r="W1810" i="1" s="1"/>
  <c r="G1810" i="1" l="1"/>
  <c r="L1810" i="1"/>
  <c r="D1811" i="1"/>
  <c r="F1811" i="1" s="1"/>
  <c r="A1865" i="1"/>
  <c r="Q1865" i="1" s="1"/>
  <c r="R1865" i="1" s="1"/>
  <c r="S1865" i="1" s="1"/>
  <c r="Z1865" i="1" s="1"/>
  <c r="H1864" i="1"/>
  <c r="U1811" i="1"/>
  <c r="W1811" i="1" s="1"/>
  <c r="T1864" i="1"/>
  <c r="C1864" i="1"/>
  <c r="AB1864" i="1"/>
  <c r="AA1864" i="1"/>
  <c r="J1812" i="1"/>
  <c r="K1812" i="1" s="1"/>
  <c r="E1812" i="1" s="1"/>
  <c r="M1812" i="1"/>
  <c r="I1813" i="1"/>
  <c r="G1811" i="1" l="1"/>
  <c r="D1812" i="1"/>
  <c r="F1812" i="1" s="1"/>
  <c r="L1811" i="1"/>
  <c r="J1813" i="1"/>
  <c r="K1813" i="1" s="1"/>
  <c r="E1813" i="1" s="1"/>
  <c r="M1813" i="1"/>
  <c r="I1814" i="1"/>
  <c r="A1866" i="1"/>
  <c r="Q1866" i="1" s="1"/>
  <c r="R1866" i="1" s="1"/>
  <c r="S1866" i="1" s="1"/>
  <c r="Z1866" i="1" s="1"/>
  <c r="H1865" i="1"/>
  <c r="U1812" i="1"/>
  <c r="W1812" i="1" s="1"/>
  <c r="AB1865" i="1"/>
  <c r="AA1865" i="1"/>
  <c r="T1865" i="1"/>
  <c r="C1865" i="1"/>
  <c r="G1812" i="1" l="1"/>
  <c r="L1812" i="1"/>
  <c r="D1813" i="1"/>
  <c r="F1813" i="1" s="1"/>
  <c r="J1814" i="1"/>
  <c r="K1814" i="1" s="1"/>
  <c r="E1814" i="1" s="1"/>
  <c r="M1814" i="1"/>
  <c r="I1815" i="1"/>
  <c r="A1867" i="1"/>
  <c r="Q1867" i="1" s="1"/>
  <c r="R1867" i="1" s="1"/>
  <c r="S1867" i="1" s="1"/>
  <c r="Z1867" i="1" s="1"/>
  <c r="H1866" i="1"/>
  <c r="U1813" i="1"/>
  <c r="W1813" i="1" s="1"/>
  <c r="T1866" i="1"/>
  <c r="C1866" i="1"/>
  <c r="AB1866" i="1"/>
  <c r="AA1866" i="1"/>
  <c r="L1813" i="1" l="1"/>
  <c r="G1813" i="1"/>
  <c r="D1814" i="1"/>
  <c r="F1814" i="1" s="1"/>
  <c r="U1814" i="1"/>
  <c r="W1814" i="1" s="1"/>
  <c r="A1868" i="1"/>
  <c r="Q1868" i="1" s="1"/>
  <c r="R1868" i="1" s="1"/>
  <c r="S1868" i="1" s="1"/>
  <c r="Z1868" i="1" s="1"/>
  <c r="H1867" i="1"/>
  <c r="AB1867" i="1"/>
  <c r="AA1867" i="1"/>
  <c r="T1867" i="1"/>
  <c r="C1867" i="1"/>
  <c r="J1815" i="1"/>
  <c r="K1815" i="1" s="1"/>
  <c r="E1815" i="1" s="1"/>
  <c r="M1815" i="1"/>
  <c r="I1816" i="1"/>
  <c r="L1814" i="1" l="1"/>
  <c r="G1814" i="1"/>
  <c r="D1815" i="1"/>
  <c r="F1815" i="1" s="1"/>
  <c r="J1816" i="1"/>
  <c r="K1816" i="1" s="1"/>
  <c r="E1816" i="1" s="1"/>
  <c r="M1816" i="1"/>
  <c r="I1817" i="1"/>
  <c r="T1868" i="1"/>
  <c r="C1868" i="1"/>
  <c r="AB1868" i="1"/>
  <c r="AA1868" i="1"/>
  <c r="U1815" i="1"/>
  <c r="W1815" i="1" s="1"/>
  <c r="H1868" i="1"/>
  <c r="A1869" i="1"/>
  <c r="Q1869" i="1" s="1"/>
  <c r="R1869" i="1" s="1"/>
  <c r="S1869" i="1" s="1"/>
  <c r="Z1869" i="1" s="1"/>
  <c r="L1815" i="1" l="1"/>
  <c r="G1815" i="1"/>
  <c r="D1816" i="1"/>
  <c r="F1816" i="1" s="1"/>
  <c r="J1817" i="1"/>
  <c r="K1817" i="1" s="1"/>
  <c r="E1817" i="1" s="1"/>
  <c r="M1817" i="1"/>
  <c r="I1818" i="1"/>
  <c r="AB1869" i="1"/>
  <c r="AA1869" i="1"/>
  <c r="C1869" i="1"/>
  <c r="T1869" i="1"/>
  <c r="U1816" i="1"/>
  <c r="W1816" i="1" s="1"/>
  <c r="A1870" i="1"/>
  <c r="Q1870" i="1" s="1"/>
  <c r="R1870" i="1" s="1"/>
  <c r="S1870" i="1" s="1"/>
  <c r="Z1870" i="1" s="1"/>
  <c r="H1869" i="1"/>
  <c r="L1816" i="1" l="1"/>
  <c r="G1816" i="1"/>
  <c r="D1817" i="1"/>
  <c r="F1817" i="1" s="1"/>
  <c r="U1817" i="1"/>
  <c r="W1817" i="1" s="1"/>
  <c r="H1870" i="1"/>
  <c r="A1871" i="1"/>
  <c r="Q1871" i="1" s="1"/>
  <c r="R1871" i="1" s="1"/>
  <c r="S1871" i="1" s="1"/>
  <c r="Z1871" i="1" s="1"/>
  <c r="AA1870" i="1"/>
  <c r="T1870" i="1"/>
  <c r="C1870" i="1"/>
  <c r="AB1870" i="1"/>
  <c r="J1818" i="1"/>
  <c r="K1818" i="1" s="1"/>
  <c r="E1818" i="1" s="1"/>
  <c r="M1818" i="1"/>
  <c r="I1819" i="1"/>
  <c r="L1817" i="1" l="1"/>
  <c r="G1817" i="1"/>
  <c r="D1818" i="1"/>
  <c r="F1818" i="1" s="1"/>
  <c r="T1871" i="1"/>
  <c r="C1871" i="1"/>
  <c r="AB1871" i="1"/>
  <c r="AA1871" i="1"/>
  <c r="J1819" i="1"/>
  <c r="K1819" i="1" s="1"/>
  <c r="E1819" i="1" s="1"/>
  <c r="M1819" i="1"/>
  <c r="I1820" i="1"/>
  <c r="A1872" i="1"/>
  <c r="Q1872" i="1" s="1"/>
  <c r="R1872" i="1" s="1"/>
  <c r="S1872" i="1" s="1"/>
  <c r="Z1872" i="1" s="1"/>
  <c r="H1871" i="1"/>
  <c r="U1818" i="1"/>
  <c r="W1818" i="1" s="1"/>
  <c r="L1818" i="1" l="1"/>
  <c r="G1818" i="1"/>
  <c r="D1819" i="1"/>
  <c r="F1819" i="1" s="1"/>
  <c r="A1873" i="1"/>
  <c r="Q1873" i="1" s="1"/>
  <c r="R1873" i="1" s="1"/>
  <c r="S1873" i="1" s="1"/>
  <c r="Z1873" i="1" s="1"/>
  <c r="H1872" i="1"/>
  <c r="U1819" i="1"/>
  <c r="W1819" i="1" s="1"/>
  <c r="AB1872" i="1"/>
  <c r="AA1872" i="1"/>
  <c r="T1872" i="1"/>
  <c r="C1872" i="1"/>
  <c r="J1820" i="1"/>
  <c r="K1820" i="1" s="1"/>
  <c r="E1820" i="1" s="1"/>
  <c r="M1820" i="1"/>
  <c r="I1821" i="1"/>
  <c r="G1819" i="1" l="1"/>
  <c r="D1820" i="1"/>
  <c r="F1820" i="1" s="1"/>
  <c r="L1819" i="1"/>
  <c r="U1820" i="1"/>
  <c r="W1820" i="1" s="1"/>
  <c r="H1873" i="1"/>
  <c r="A1874" i="1"/>
  <c r="Q1874" i="1" s="1"/>
  <c r="R1874" i="1" s="1"/>
  <c r="S1874" i="1" s="1"/>
  <c r="Z1874" i="1" s="1"/>
  <c r="J1821" i="1"/>
  <c r="K1821" i="1" s="1"/>
  <c r="E1821" i="1" s="1"/>
  <c r="M1821" i="1"/>
  <c r="I1822" i="1"/>
  <c r="T1873" i="1"/>
  <c r="C1873" i="1"/>
  <c r="AB1873" i="1"/>
  <c r="AA1873" i="1"/>
  <c r="L1820" i="1" l="1"/>
  <c r="G1820" i="1"/>
  <c r="D1821" i="1"/>
  <c r="F1821" i="1" s="1"/>
  <c r="U1821" i="1"/>
  <c r="W1821" i="1" s="1"/>
  <c r="AB1874" i="1"/>
  <c r="AA1874" i="1"/>
  <c r="T1874" i="1"/>
  <c r="C1874" i="1"/>
  <c r="A1875" i="1"/>
  <c r="Q1875" i="1" s="1"/>
  <c r="R1875" i="1" s="1"/>
  <c r="S1875" i="1" s="1"/>
  <c r="Z1875" i="1" s="1"/>
  <c r="H1874" i="1"/>
  <c r="J1822" i="1"/>
  <c r="K1822" i="1" s="1"/>
  <c r="E1822" i="1" s="1"/>
  <c r="M1822" i="1"/>
  <c r="I1823" i="1"/>
  <c r="L1821" i="1" l="1"/>
  <c r="G1821" i="1"/>
  <c r="D1822" i="1"/>
  <c r="F1822" i="1" s="1"/>
  <c r="AB1875" i="1"/>
  <c r="AA1875" i="1"/>
  <c r="T1875" i="1"/>
  <c r="C1875" i="1"/>
  <c r="J1823" i="1"/>
  <c r="K1823" i="1" s="1"/>
  <c r="E1823" i="1" s="1"/>
  <c r="M1823" i="1"/>
  <c r="I1824" i="1"/>
  <c r="A1876" i="1"/>
  <c r="Q1876" i="1" s="1"/>
  <c r="R1876" i="1" s="1"/>
  <c r="S1876" i="1" s="1"/>
  <c r="Z1876" i="1" s="1"/>
  <c r="H1875" i="1"/>
  <c r="U1822" i="1"/>
  <c r="W1822" i="1" s="1"/>
  <c r="G1822" i="1" l="1"/>
  <c r="L1822" i="1"/>
  <c r="D1823" i="1"/>
  <c r="F1823" i="1" s="1"/>
  <c r="J1824" i="1"/>
  <c r="K1824" i="1" s="1"/>
  <c r="E1824" i="1" s="1"/>
  <c r="M1824" i="1"/>
  <c r="I1825" i="1"/>
  <c r="A1877" i="1"/>
  <c r="Q1877" i="1" s="1"/>
  <c r="R1877" i="1" s="1"/>
  <c r="S1877" i="1" s="1"/>
  <c r="Z1877" i="1" s="1"/>
  <c r="H1876" i="1"/>
  <c r="U1823" i="1"/>
  <c r="W1823" i="1" s="1"/>
  <c r="T1876" i="1"/>
  <c r="C1876" i="1"/>
  <c r="AB1876" i="1"/>
  <c r="AA1876" i="1"/>
  <c r="G1823" i="1" l="1"/>
  <c r="L1823" i="1"/>
  <c r="D1824" i="1"/>
  <c r="F1824" i="1" s="1"/>
  <c r="A1878" i="1"/>
  <c r="Q1878" i="1" s="1"/>
  <c r="R1878" i="1" s="1"/>
  <c r="S1878" i="1" s="1"/>
  <c r="Z1878" i="1" s="1"/>
  <c r="H1877" i="1"/>
  <c r="AB1877" i="1"/>
  <c r="AA1877" i="1"/>
  <c r="T1877" i="1"/>
  <c r="C1877" i="1"/>
  <c r="J1825" i="1"/>
  <c r="K1825" i="1" s="1"/>
  <c r="E1825" i="1" s="1"/>
  <c r="M1825" i="1"/>
  <c r="I1826" i="1"/>
  <c r="U1824" i="1"/>
  <c r="W1824" i="1" s="1"/>
  <c r="G1824" i="1" l="1"/>
  <c r="L1824" i="1"/>
  <c r="D1825" i="1"/>
  <c r="F1825" i="1" s="1"/>
  <c r="U1825" i="1"/>
  <c r="W1825" i="1" s="1"/>
  <c r="A1879" i="1"/>
  <c r="Q1879" i="1" s="1"/>
  <c r="R1879" i="1" s="1"/>
  <c r="S1879" i="1" s="1"/>
  <c r="Z1879" i="1" s="1"/>
  <c r="H1878" i="1"/>
  <c r="J1826" i="1"/>
  <c r="K1826" i="1" s="1"/>
  <c r="E1826" i="1" s="1"/>
  <c r="M1826" i="1"/>
  <c r="I1827" i="1"/>
  <c r="T1878" i="1"/>
  <c r="C1878" i="1"/>
  <c r="AB1878" i="1"/>
  <c r="AA1878" i="1"/>
  <c r="L1825" i="1" l="1"/>
  <c r="G1825" i="1"/>
  <c r="D1826" i="1"/>
  <c r="F1826" i="1" s="1"/>
  <c r="J1827" i="1"/>
  <c r="K1827" i="1" s="1"/>
  <c r="E1827" i="1" s="1"/>
  <c r="M1827" i="1"/>
  <c r="I1828" i="1"/>
  <c r="A1880" i="1"/>
  <c r="Q1880" i="1" s="1"/>
  <c r="R1880" i="1" s="1"/>
  <c r="S1880" i="1" s="1"/>
  <c r="Z1880" i="1" s="1"/>
  <c r="H1879" i="1"/>
  <c r="U1826" i="1"/>
  <c r="W1826" i="1" s="1"/>
  <c r="AB1879" i="1"/>
  <c r="AA1879" i="1"/>
  <c r="T1879" i="1"/>
  <c r="C1879" i="1"/>
  <c r="L1826" i="1" l="1"/>
  <c r="G1826" i="1"/>
  <c r="D1827" i="1"/>
  <c r="F1827" i="1" s="1"/>
  <c r="T1880" i="1"/>
  <c r="C1880" i="1"/>
  <c r="AB1880" i="1"/>
  <c r="AA1880" i="1"/>
  <c r="U1827" i="1"/>
  <c r="W1827" i="1" s="1"/>
  <c r="A1881" i="1"/>
  <c r="Q1881" i="1" s="1"/>
  <c r="R1881" i="1" s="1"/>
  <c r="S1881" i="1" s="1"/>
  <c r="Z1881" i="1" s="1"/>
  <c r="H1880" i="1"/>
  <c r="J1828" i="1"/>
  <c r="K1828" i="1" s="1"/>
  <c r="E1828" i="1" s="1"/>
  <c r="M1828" i="1"/>
  <c r="I1829" i="1"/>
  <c r="G1827" i="1" l="1"/>
  <c r="L1827" i="1"/>
  <c r="D1828" i="1"/>
  <c r="F1828" i="1" s="1"/>
  <c r="U1828" i="1"/>
  <c r="W1828" i="1" s="1"/>
  <c r="A1882" i="1"/>
  <c r="Q1882" i="1" s="1"/>
  <c r="R1882" i="1" s="1"/>
  <c r="S1882" i="1" s="1"/>
  <c r="Z1882" i="1" s="1"/>
  <c r="H1881" i="1"/>
  <c r="J1829" i="1"/>
  <c r="K1829" i="1" s="1"/>
  <c r="E1829" i="1" s="1"/>
  <c r="M1829" i="1"/>
  <c r="I1830" i="1"/>
  <c r="AB1881" i="1"/>
  <c r="AA1881" i="1"/>
  <c r="T1881" i="1"/>
  <c r="C1881" i="1"/>
  <c r="L1828" i="1" l="1"/>
  <c r="G1828" i="1"/>
  <c r="D1829" i="1"/>
  <c r="F1829" i="1" s="1"/>
  <c r="T1882" i="1"/>
  <c r="C1882" i="1"/>
  <c r="AB1882" i="1"/>
  <c r="AA1882" i="1"/>
  <c r="U1829" i="1"/>
  <c r="W1829" i="1" s="1"/>
  <c r="A1883" i="1"/>
  <c r="Q1883" i="1" s="1"/>
  <c r="R1883" i="1" s="1"/>
  <c r="S1883" i="1" s="1"/>
  <c r="Z1883" i="1" s="1"/>
  <c r="H1882" i="1"/>
  <c r="M1830" i="1"/>
  <c r="J1830" i="1"/>
  <c r="K1830" i="1" s="1"/>
  <c r="E1830" i="1" s="1"/>
  <c r="I1831" i="1"/>
  <c r="L1829" i="1" l="1"/>
  <c r="G1829" i="1"/>
  <c r="D1830" i="1"/>
  <c r="F1830" i="1" s="1"/>
  <c r="AB1883" i="1"/>
  <c r="AA1883" i="1"/>
  <c r="T1883" i="1"/>
  <c r="C1883" i="1"/>
  <c r="J1831" i="1"/>
  <c r="K1831" i="1" s="1"/>
  <c r="E1831" i="1" s="1"/>
  <c r="M1831" i="1"/>
  <c r="I1832" i="1"/>
  <c r="U1830" i="1"/>
  <c r="W1830" i="1" s="1"/>
  <c r="A1884" i="1"/>
  <c r="Q1884" i="1" s="1"/>
  <c r="R1884" i="1" s="1"/>
  <c r="S1884" i="1" s="1"/>
  <c r="Z1884" i="1" s="1"/>
  <c r="H1883" i="1"/>
  <c r="L1830" i="1" l="1"/>
  <c r="G1830" i="1"/>
  <c r="D1831" i="1"/>
  <c r="F1831" i="1" s="1"/>
  <c r="T1884" i="1"/>
  <c r="C1884" i="1"/>
  <c r="AB1884" i="1"/>
  <c r="AA1884" i="1"/>
  <c r="J1832" i="1"/>
  <c r="K1832" i="1" s="1"/>
  <c r="E1832" i="1" s="1"/>
  <c r="M1832" i="1"/>
  <c r="I1833" i="1"/>
  <c r="A1885" i="1"/>
  <c r="Q1885" i="1" s="1"/>
  <c r="R1885" i="1" s="1"/>
  <c r="S1885" i="1" s="1"/>
  <c r="Z1885" i="1" s="1"/>
  <c r="H1884" i="1"/>
  <c r="U1831" i="1"/>
  <c r="W1831" i="1" s="1"/>
  <c r="G1831" i="1" l="1"/>
  <c r="L1831" i="1"/>
  <c r="D1832" i="1"/>
  <c r="F1832" i="1" s="1"/>
  <c r="J1833" i="1"/>
  <c r="K1833" i="1" s="1"/>
  <c r="E1833" i="1" s="1"/>
  <c r="M1833" i="1"/>
  <c r="I1834" i="1"/>
  <c r="A1886" i="1"/>
  <c r="Q1886" i="1" s="1"/>
  <c r="R1886" i="1" s="1"/>
  <c r="S1886" i="1" s="1"/>
  <c r="Z1886" i="1" s="1"/>
  <c r="H1885" i="1"/>
  <c r="U1832" i="1"/>
  <c r="W1832" i="1" s="1"/>
  <c r="AB1885" i="1"/>
  <c r="AA1885" i="1"/>
  <c r="T1885" i="1"/>
  <c r="C1885" i="1"/>
  <c r="L1832" i="1" l="1"/>
  <c r="G1832" i="1"/>
  <c r="D1833" i="1"/>
  <c r="F1833" i="1" s="1"/>
  <c r="A1887" i="1"/>
  <c r="Q1887" i="1" s="1"/>
  <c r="R1887" i="1" s="1"/>
  <c r="S1887" i="1" s="1"/>
  <c r="Z1887" i="1" s="1"/>
  <c r="H1886" i="1"/>
  <c r="J1834" i="1"/>
  <c r="K1834" i="1" s="1"/>
  <c r="E1834" i="1" s="1"/>
  <c r="M1834" i="1"/>
  <c r="I1835" i="1"/>
  <c r="U1833" i="1"/>
  <c r="W1833" i="1" s="1"/>
  <c r="T1886" i="1"/>
  <c r="C1886" i="1"/>
  <c r="AB1886" i="1"/>
  <c r="AA1886" i="1"/>
  <c r="L1833" i="1" l="1"/>
  <c r="G1833" i="1"/>
  <c r="D1834" i="1"/>
  <c r="F1834" i="1" s="1"/>
  <c r="U1834" i="1"/>
  <c r="W1834" i="1" s="1"/>
  <c r="AB1887" i="1"/>
  <c r="AA1887" i="1"/>
  <c r="T1887" i="1"/>
  <c r="C1887" i="1"/>
  <c r="J1835" i="1"/>
  <c r="K1835" i="1" s="1"/>
  <c r="E1835" i="1" s="1"/>
  <c r="M1835" i="1"/>
  <c r="I1836" i="1"/>
  <c r="A1888" i="1"/>
  <c r="Q1888" i="1" s="1"/>
  <c r="R1888" i="1" s="1"/>
  <c r="S1888" i="1" s="1"/>
  <c r="Z1888" i="1" s="1"/>
  <c r="H1887" i="1"/>
  <c r="L1834" i="1" l="1"/>
  <c r="G1834" i="1"/>
  <c r="D1835" i="1"/>
  <c r="F1835" i="1" s="1"/>
  <c r="T1888" i="1"/>
  <c r="C1888" i="1"/>
  <c r="AB1888" i="1"/>
  <c r="AA1888" i="1"/>
  <c r="J1836" i="1"/>
  <c r="K1836" i="1" s="1"/>
  <c r="E1836" i="1" s="1"/>
  <c r="M1836" i="1"/>
  <c r="I1837" i="1"/>
  <c r="A1889" i="1"/>
  <c r="Q1889" i="1" s="1"/>
  <c r="R1889" i="1" s="1"/>
  <c r="S1889" i="1" s="1"/>
  <c r="Z1889" i="1" s="1"/>
  <c r="H1888" i="1"/>
  <c r="U1835" i="1"/>
  <c r="W1835" i="1" s="1"/>
  <c r="L1835" i="1" l="1"/>
  <c r="G1835" i="1"/>
  <c r="D1836" i="1"/>
  <c r="F1836" i="1" s="1"/>
  <c r="A1890" i="1"/>
  <c r="Q1890" i="1" s="1"/>
  <c r="R1890" i="1" s="1"/>
  <c r="S1890" i="1" s="1"/>
  <c r="Z1890" i="1" s="1"/>
  <c r="H1889" i="1"/>
  <c r="U1836" i="1"/>
  <c r="W1836" i="1" s="1"/>
  <c r="AB1889" i="1"/>
  <c r="AA1889" i="1"/>
  <c r="T1889" i="1"/>
  <c r="C1889" i="1"/>
  <c r="J1837" i="1"/>
  <c r="K1837" i="1" s="1"/>
  <c r="E1837" i="1" s="1"/>
  <c r="M1837" i="1"/>
  <c r="I1838" i="1"/>
  <c r="G1836" i="1" l="1"/>
  <c r="D1837" i="1"/>
  <c r="F1837" i="1" s="1"/>
  <c r="L1836" i="1"/>
  <c r="U1837" i="1"/>
  <c r="W1837" i="1" s="1"/>
  <c r="J1838" i="1"/>
  <c r="K1838" i="1" s="1"/>
  <c r="E1838" i="1" s="1"/>
  <c r="I1839" i="1"/>
  <c r="A1891" i="1"/>
  <c r="Q1891" i="1" s="1"/>
  <c r="R1891" i="1" s="1"/>
  <c r="S1891" i="1" s="1"/>
  <c r="Z1891" i="1" s="1"/>
  <c r="H1890" i="1"/>
  <c r="T1890" i="1"/>
  <c r="C1890" i="1"/>
  <c r="AB1890" i="1"/>
  <c r="AA1890" i="1"/>
  <c r="G1837" i="1" l="1"/>
  <c r="L1837" i="1"/>
  <c r="M1838" i="1" s="1"/>
  <c r="M1839" i="1" s="1"/>
  <c r="D1838" i="1"/>
  <c r="F1838" i="1" s="1"/>
  <c r="AB1891" i="1"/>
  <c r="AA1891" i="1"/>
  <c r="T1891" i="1"/>
  <c r="C1891" i="1"/>
  <c r="J1839" i="1"/>
  <c r="K1839" i="1" s="1"/>
  <c r="E1839" i="1" s="1"/>
  <c r="I1840" i="1"/>
  <c r="U1838" i="1"/>
  <c r="W1838" i="1" s="1"/>
  <c r="A1892" i="1"/>
  <c r="Q1892" i="1" s="1"/>
  <c r="R1892" i="1" s="1"/>
  <c r="S1892" i="1" s="1"/>
  <c r="Z1892" i="1" s="1"/>
  <c r="H1891" i="1"/>
  <c r="L1838" i="1" l="1"/>
  <c r="G1838" i="1"/>
  <c r="D1839" i="1"/>
  <c r="F1839" i="1" s="1"/>
  <c r="U1839" i="1"/>
  <c r="W1839" i="1" s="1"/>
  <c r="A1893" i="1"/>
  <c r="Q1893" i="1" s="1"/>
  <c r="R1893" i="1" s="1"/>
  <c r="S1893" i="1" s="1"/>
  <c r="Z1893" i="1" s="1"/>
  <c r="H1892" i="1"/>
  <c r="T1892" i="1"/>
  <c r="C1892" i="1"/>
  <c r="AB1892" i="1"/>
  <c r="AA1892" i="1"/>
  <c r="J1840" i="1"/>
  <c r="K1840" i="1" s="1"/>
  <c r="E1840" i="1" s="1"/>
  <c r="M1840" i="1"/>
  <c r="I1841" i="1"/>
  <c r="G1839" i="1" l="1"/>
  <c r="L1839" i="1"/>
  <c r="D1840" i="1"/>
  <c r="F1840" i="1" s="1"/>
  <c r="U1840" i="1"/>
  <c r="W1840" i="1" s="1"/>
  <c r="J1841" i="1"/>
  <c r="K1841" i="1" s="1"/>
  <c r="E1841" i="1" s="1"/>
  <c r="M1841" i="1"/>
  <c r="I1842" i="1"/>
  <c r="A1894" i="1"/>
  <c r="Q1894" i="1" s="1"/>
  <c r="R1894" i="1" s="1"/>
  <c r="S1894" i="1" s="1"/>
  <c r="Z1894" i="1" s="1"/>
  <c r="H1893" i="1"/>
  <c r="AB1893" i="1"/>
  <c r="AA1893" i="1"/>
  <c r="T1893" i="1"/>
  <c r="C1893" i="1"/>
  <c r="L1840" i="1" l="1"/>
  <c r="G1840" i="1"/>
  <c r="D1841" i="1"/>
  <c r="F1841" i="1" s="1"/>
  <c r="A1895" i="1"/>
  <c r="Q1895" i="1" s="1"/>
  <c r="R1895" i="1" s="1"/>
  <c r="S1895" i="1" s="1"/>
  <c r="Z1895" i="1" s="1"/>
  <c r="H1894" i="1"/>
  <c r="J1842" i="1"/>
  <c r="K1842" i="1" s="1"/>
  <c r="E1842" i="1" s="1"/>
  <c r="M1842" i="1"/>
  <c r="I1843" i="1"/>
  <c r="T1894" i="1"/>
  <c r="C1894" i="1"/>
  <c r="AB1894" i="1"/>
  <c r="AA1894" i="1"/>
  <c r="U1841" i="1"/>
  <c r="W1841" i="1" s="1"/>
  <c r="L1841" i="1" l="1"/>
  <c r="G1841" i="1"/>
  <c r="D1842" i="1"/>
  <c r="F1842" i="1" s="1"/>
  <c r="U1842" i="1"/>
  <c r="W1842" i="1" s="1"/>
  <c r="AB1895" i="1"/>
  <c r="AA1895" i="1"/>
  <c r="T1895" i="1"/>
  <c r="C1895" i="1"/>
  <c r="J1843" i="1"/>
  <c r="K1843" i="1" s="1"/>
  <c r="E1843" i="1" s="1"/>
  <c r="M1843" i="1"/>
  <c r="I1844" i="1"/>
  <c r="A1896" i="1"/>
  <c r="Q1896" i="1" s="1"/>
  <c r="R1896" i="1" s="1"/>
  <c r="S1896" i="1" s="1"/>
  <c r="Z1896" i="1" s="1"/>
  <c r="H1895" i="1"/>
  <c r="L1842" i="1" l="1"/>
  <c r="G1842" i="1"/>
  <c r="D1843" i="1"/>
  <c r="F1843" i="1" s="1"/>
  <c r="U1843" i="1"/>
  <c r="W1843" i="1" s="1"/>
  <c r="T1896" i="1"/>
  <c r="C1896" i="1"/>
  <c r="AB1896" i="1"/>
  <c r="AA1896" i="1"/>
  <c r="J1844" i="1"/>
  <c r="K1844" i="1" s="1"/>
  <c r="E1844" i="1" s="1"/>
  <c r="M1844" i="1"/>
  <c r="I1845" i="1"/>
  <c r="A1897" i="1"/>
  <c r="Q1897" i="1" s="1"/>
  <c r="R1897" i="1" s="1"/>
  <c r="S1897" i="1" s="1"/>
  <c r="Z1897" i="1" s="1"/>
  <c r="H1896" i="1"/>
  <c r="L1843" i="1" l="1"/>
  <c r="G1843" i="1"/>
  <c r="D1844" i="1"/>
  <c r="F1844" i="1" s="1"/>
  <c r="AB1897" i="1"/>
  <c r="AA1897" i="1"/>
  <c r="T1897" i="1"/>
  <c r="C1897" i="1"/>
  <c r="J1845" i="1"/>
  <c r="K1845" i="1" s="1"/>
  <c r="E1845" i="1" s="1"/>
  <c r="M1845" i="1"/>
  <c r="I1846" i="1"/>
  <c r="A1898" i="1"/>
  <c r="Q1898" i="1" s="1"/>
  <c r="R1898" i="1" s="1"/>
  <c r="S1898" i="1" s="1"/>
  <c r="Z1898" i="1" s="1"/>
  <c r="H1897" i="1"/>
  <c r="U1844" i="1"/>
  <c r="W1844" i="1" s="1"/>
  <c r="L1844" i="1" l="1"/>
  <c r="G1844" i="1"/>
  <c r="D1845" i="1"/>
  <c r="F1845" i="1" s="1"/>
  <c r="A1899" i="1"/>
  <c r="Q1899" i="1" s="1"/>
  <c r="R1899" i="1" s="1"/>
  <c r="S1899" i="1" s="1"/>
  <c r="Z1899" i="1" s="1"/>
  <c r="H1898" i="1"/>
  <c r="J1846" i="1"/>
  <c r="K1846" i="1" s="1"/>
  <c r="E1846" i="1" s="1"/>
  <c r="M1846" i="1"/>
  <c r="I1847" i="1"/>
  <c r="T1898" i="1"/>
  <c r="C1898" i="1"/>
  <c r="AB1898" i="1"/>
  <c r="AA1898" i="1"/>
  <c r="U1845" i="1"/>
  <c r="W1845" i="1" s="1"/>
  <c r="G1845" i="1" l="1"/>
  <c r="L1845" i="1"/>
  <c r="D1846" i="1"/>
  <c r="F1846" i="1" s="1"/>
  <c r="J1847" i="1"/>
  <c r="K1847" i="1" s="1"/>
  <c r="E1847" i="1" s="1"/>
  <c r="M1847" i="1"/>
  <c r="I1848" i="1"/>
  <c r="A1900" i="1"/>
  <c r="Q1900" i="1" s="1"/>
  <c r="R1900" i="1" s="1"/>
  <c r="S1900" i="1" s="1"/>
  <c r="Z1900" i="1" s="1"/>
  <c r="H1899" i="1"/>
  <c r="U1846" i="1"/>
  <c r="W1846" i="1" s="1"/>
  <c r="AB1899" i="1"/>
  <c r="AA1899" i="1"/>
  <c r="T1899" i="1"/>
  <c r="C1899" i="1"/>
  <c r="L1846" i="1" l="1"/>
  <c r="G1846" i="1"/>
  <c r="D1847" i="1"/>
  <c r="F1847" i="1" s="1"/>
  <c r="U1847" i="1"/>
  <c r="W1847" i="1" s="1"/>
  <c r="T1900" i="1"/>
  <c r="C1900" i="1"/>
  <c r="AB1900" i="1"/>
  <c r="AA1900" i="1"/>
  <c r="J1848" i="1"/>
  <c r="K1848" i="1" s="1"/>
  <c r="E1848" i="1" s="1"/>
  <c r="M1848" i="1"/>
  <c r="I1849" i="1"/>
  <c r="A1901" i="1"/>
  <c r="Q1901" i="1" s="1"/>
  <c r="R1901" i="1" s="1"/>
  <c r="S1901" i="1" s="1"/>
  <c r="Z1901" i="1" s="1"/>
  <c r="H1900" i="1"/>
  <c r="L1847" i="1" l="1"/>
  <c r="G1847" i="1"/>
  <c r="D1848" i="1"/>
  <c r="F1848" i="1" s="1"/>
  <c r="A1902" i="1"/>
  <c r="Q1902" i="1" s="1"/>
  <c r="R1902" i="1" s="1"/>
  <c r="S1902" i="1" s="1"/>
  <c r="Z1902" i="1" s="1"/>
  <c r="H1901" i="1"/>
  <c r="U1848" i="1"/>
  <c r="W1848" i="1" s="1"/>
  <c r="AB1901" i="1"/>
  <c r="AA1901" i="1"/>
  <c r="T1901" i="1"/>
  <c r="C1901" i="1"/>
  <c r="J1849" i="1"/>
  <c r="K1849" i="1" s="1"/>
  <c r="E1849" i="1" s="1"/>
  <c r="M1849" i="1"/>
  <c r="I1850" i="1"/>
  <c r="G1848" i="1" l="1"/>
  <c r="L1848" i="1"/>
  <c r="D1849" i="1"/>
  <c r="F1849" i="1" s="1"/>
  <c r="U1849" i="1"/>
  <c r="W1849" i="1" s="1"/>
  <c r="A1903" i="1"/>
  <c r="Q1903" i="1" s="1"/>
  <c r="R1903" i="1" s="1"/>
  <c r="S1903" i="1" s="1"/>
  <c r="Z1903" i="1" s="1"/>
  <c r="H1902" i="1"/>
  <c r="J1850" i="1"/>
  <c r="K1850" i="1" s="1"/>
  <c r="E1850" i="1" s="1"/>
  <c r="M1850" i="1"/>
  <c r="I1851" i="1"/>
  <c r="T1902" i="1"/>
  <c r="C1902" i="1"/>
  <c r="AB1902" i="1"/>
  <c r="AA1902" i="1"/>
  <c r="L1849" i="1" l="1"/>
  <c r="G1849" i="1"/>
  <c r="D1850" i="1"/>
  <c r="F1850" i="1" s="1"/>
  <c r="U1850" i="1"/>
  <c r="W1850" i="1" s="1"/>
  <c r="A1904" i="1"/>
  <c r="Q1904" i="1" s="1"/>
  <c r="R1904" i="1" s="1"/>
  <c r="S1904" i="1" s="1"/>
  <c r="Z1904" i="1" s="1"/>
  <c r="H1903" i="1"/>
  <c r="J1851" i="1"/>
  <c r="K1851" i="1" s="1"/>
  <c r="E1851" i="1" s="1"/>
  <c r="M1851" i="1"/>
  <c r="I1852" i="1"/>
  <c r="AB1903" i="1"/>
  <c r="AA1903" i="1"/>
  <c r="T1903" i="1"/>
  <c r="C1903" i="1"/>
  <c r="L1850" i="1" l="1"/>
  <c r="G1850" i="1"/>
  <c r="D1851" i="1"/>
  <c r="F1851" i="1" s="1"/>
  <c r="J1852" i="1"/>
  <c r="K1852" i="1" s="1"/>
  <c r="E1852" i="1" s="1"/>
  <c r="M1852" i="1"/>
  <c r="I1853" i="1"/>
  <c r="T1904" i="1"/>
  <c r="C1904" i="1"/>
  <c r="AB1904" i="1"/>
  <c r="AA1904" i="1"/>
  <c r="U1851" i="1"/>
  <c r="W1851" i="1" s="1"/>
  <c r="A1905" i="1"/>
  <c r="Q1905" i="1" s="1"/>
  <c r="R1905" i="1" s="1"/>
  <c r="S1905" i="1" s="1"/>
  <c r="Z1905" i="1" s="1"/>
  <c r="H1904" i="1"/>
  <c r="L1851" i="1" l="1"/>
  <c r="G1851" i="1"/>
  <c r="D1852" i="1"/>
  <c r="F1852" i="1" s="1"/>
  <c r="U1852" i="1"/>
  <c r="W1852" i="1" s="1"/>
  <c r="A1906" i="1"/>
  <c r="Q1906" i="1" s="1"/>
  <c r="R1906" i="1" s="1"/>
  <c r="S1906" i="1" s="1"/>
  <c r="Z1906" i="1" s="1"/>
  <c r="H1905" i="1"/>
  <c r="J1853" i="1"/>
  <c r="K1853" i="1" s="1"/>
  <c r="E1853" i="1" s="1"/>
  <c r="M1853" i="1"/>
  <c r="I1854" i="1"/>
  <c r="AB1905" i="1"/>
  <c r="AA1905" i="1"/>
  <c r="T1905" i="1"/>
  <c r="C1905" i="1"/>
  <c r="L1852" i="1" l="1"/>
  <c r="G1852" i="1"/>
  <c r="D1853" i="1"/>
  <c r="F1853" i="1" s="1"/>
  <c r="U1853" i="1"/>
  <c r="W1853" i="1" s="1"/>
  <c r="T1906" i="1"/>
  <c r="C1906" i="1"/>
  <c r="AB1906" i="1"/>
  <c r="AA1906" i="1"/>
  <c r="J1854" i="1"/>
  <c r="K1854" i="1" s="1"/>
  <c r="E1854" i="1" s="1"/>
  <c r="M1854" i="1"/>
  <c r="I1855" i="1"/>
  <c r="A1907" i="1"/>
  <c r="Q1907" i="1" s="1"/>
  <c r="R1907" i="1" s="1"/>
  <c r="S1907" i="1" s="1"/>
  <c r="Z1907" i="1" s="1"/>
  <c r="H1906" i="1"/>
  <c r="L1853" i="1" l="1"/>
  <c r="G1853" i="1"/>
  <c r="D1854" i="1"/>
  <c r="F1854" i="1" s="1"/>
  <c r="U1854" i="1"/>
  <c r="W1854" i="1" s="1"/>
  <c r="A1908" i="1"/>
  <c r="Q1908" i="1" s="1"/>
  <c r="R1908" i="1" s="1"/>
  <c r="S1908" i="1" s="1"/>
  <c r="Z1908" i="1" s="1"/>
  <c r="H1907" i="1"/>
  <c r="J1855" i="1"/>
  <c r="K1855" i="1" s="1"/>
  <c r="E1855" i="1" s="1"/>
  <c r="M1855" i="1"/>
  <c r="I1856" i="1"/>
  <c r="AB1907" i="1"/>
  <c r="AA1907" i="1"/>
  <c r="T1907" i="1"/>
  <c r="C1907" i="1"/>
  <c r="L1854" i="1" l="1"/>
  <c r="G1854" i="1"/>
  <c r="D1855" i="1"/>
  <c r="F1855" i="1" s="1"/>
  <c r="H1908" i="1"/>
  <c r="A1909" i="1"/>
  <c r="Q1909" i="1" s="1"/>
  <c r="R1909" i="1" s="1"/>
  <c r="S1909" i="1" s="1"/>
  <c r="Z1909" i="1" s="1"/>
  <c r="J1856" i="1"/>
  <c r="K1856" i="1" s="1"/>
  <c r="E1856" i="1" s="1"/>
  <c r="M1856" i="1"/>
  <c r="I1857" i="1"/>
  <c r="T1908" i="1"/>
  <c r="C1908" i="1"/>
  <c r="AB1908" i="1"/>
  <c r="AA1908" i="1"/>
  <c r="U1855" i="1"/>
  <c r="W1855" i="1" s="1"/>
  <c r="L1855" i="1" l="1"/>
  <c r="G1855" i="1"/>
  <c r="D1856" i="1"/>
  <c r="F1856" i="1" s="1"/>
  <c r="H1909" i="1"/>
  <c r="A1910" i="1"/>
  <c r="Q1910" i="1" s="1"/>
  <c r="R1910" i="1" s="1"/>
  <c r="S1910" i="1" s="1"/>
  <c r="Z1910" i="1" s="1"/>
  <c r="U1856" i="1"/>
  <c r="W1856" i="1" s="1"/>
  <c r="AB1909" i="1"/>
  <c r="AA1909" i="1"/>
  <c r="T1909" i="1"/>
  <c r="C1909" i="1"/>
  <c r="J1857" i="1"/>
  <c r="K1857" i="1" s="1"/>
  <c r="E1857" i="1" s="1"/>
  <c r="M1857" i="1"/>
  <c r="I1858" i="1"/>
  <c r="G1856" i="1" l="1"/>
  <c r="D1857" i="1"/>
  <c r="F1857" i="1" s="1"/>
  <c r="L1856" i="1"/>
  <c r="J1858" i="1"/>
  <c r="K1858" i="1" s="1"/>
  <c r="E1858" i="1" s="1"/>
  <c r="M1858" i="1"/>
  <c r="I1859" i="1"/>
  <c r="U1857" i="1"/>
  <c r="W1857" i="1" s="1"/>
  <c r="AA1910" i="1"/>
  <c r="T1910" i="1"/>
  <c r="C1910" i="1"/>
  <c r="AB1910" i="1"/>
  <c r="H1910" i="1"/>
  <c r="A1911" i="1"/>
  <c r="Q1911" i="1" s="1"/>
  <c r="R1911" i="1" s="1"/>
  <c r="S1911" i="1" s="1"/>
  <c r="Z1911" i="1" s="1"/>
  <c r="L1857" i="1" l="1"/>
  <c r="G1857" i="1"/>
  <c r="D1858" i="1"/>
  <c r="F1858" i="1" s="1"/>
  <c r="T1911" i="1"/>
  <c r="C1911" i="1"/>
  <c r="AB1911" i="1"/>
  <c r="AA1911" i="1"/>
  <c r="J1859" i="1"/>
  <c r="K1859" i="1" s="1"/>
  <c r="E1859" i="1" s="1"/>
  <c r="M1859" i="1"/>
  <c r="I1860" i="1"/>
  <c r="A1912" i="1"/>
  <c r="Q1912" i="1" s="1"/>
  <c r="R1912" i="1" s="1"/>
  <c r="S1912" i="1" s="1"/>
  <c r="Z1912" i="1" s="1"/>
  <c r="H1911" i="1"/>
  <c r="U1858" i="1"/>
  <c r="W1858" i="1" s="1"/>
  <c r="L1858" i="1" l="1"/>
  <c r="G1858" i="1"/>
  <c r="D1859" i="1"/>
  <c r="F1859" i="1" s="1"/>
  <c r="U1859" i="1"/>
  <c r="W1859" i="1" s="1"/>
  <c r="AB1912" i="1"/>
  <c r="AA1912" i="1"/>
  <c r="T1912" i="1"/>
  <c r="C1912" i="1"/>
  <c r="A1913" i="1"/>
  <c r="Q1913" i="1" s="1"/>
  <c r="R1913" i="1" s="1"/>
  <c r="S1913" i="1" s="1"/>
  <c r="Z1913" i="1" s="1"/>
  <c r="H1912" i="1"/>
  <c r="J1860" i="1"/>
  <c r="K1860" i="1" s="1"/>
  <c r="E1860" i="1" s="1"/>
  <c r="M1860" i="1"/>
  <c r="I1861" i="1"/>
  <c r="L1859" i="1" l="1"/>
  <c r="G1859" i="1"/>
  <c r="D1860" i="1"/>
  <c r="F1860" i="1" s="1"/>
  <c r="U1860" i="1"/>
  <c r="W1860" i="1" s="1"/>
  <c r="H1913" i="1"/>
  <c r="A1914" i="1"/>
  <c r="Q1914" i="1" s="1"/>
  <c r="R1914" i="1" s="1"/>
  <c r="S1914" i="1" s="1"/>
  <c r="Z1914" i="1" s="1"/>
  <c r="J1861" i="1"/>
  <c r="K1861" i="1" s="1"/>
  <c r="E1861" i="1" s="1"/>
  <c r="M1861" i="1"/>
  <c r="I1862" i="1"/>
  <c r="T1913" i="1"/>
  <c r="C1913" i="1"/>
  <c r="AB1913" i="1"/>
  <c r="AA1913" i="1"/>
  <c r="L1860" i="1" l="1"/>
  <c r="G1860" i="1"/>
  <c r="D1861" i="1"/>
  <c r="F1861" i="1" s="1"/>
  <c r="A1915" i="1"/>
  <c r="Q1915" i="1" s="1"/>
  <c r="R1915" i="1" s="1"/>
  <c r="S1915" i="1" s="1"/>
  <c r="Z1915" i="1" s="1"/>
  <c r="H1914" i="1"/>
  <c r="U1861" i="1"/>
  <c r="W1861" i="1" s="1"/>
  <c r="J1862" i="1"/>
  <c r="K1862" i="1" s="1"/>
  <c r="E1862" i="1" s="1"/>
  <c r="M1862" i="1"/>
  <c r="I1863" i="1"/>
  <c r="AB1914" i="1"/>
  <c r="AA1914" i="1"/>
  <c r="T1914" i="1"/>
  <c r="C1914" i="1"/>
  <c r="G1861" i="1" l="1"/>
  <c r="D1862" i="1"/>
  <c r="F1862" i="1" s="1"/>
  <c r="L1861" i="1"/>
  <c r="J1863" i="1"/>
  <c r="K1863" i="1" s="1"/>
  <c r="E1863" i="1" s="1"/>
  <c r="M1863" i="1"/>
  <c r="I1864" i="1"/>
  <c r="AB1915" i="1"/>
  <c r="AA1915" i="1"/>
  <c r="T1915" i="1"/>
  <c r="C1915" i="1"/>
  <c r="U1862" i="1"/>
  <c r="W1862" i="1" s="1"/>
  <c r="A1916" i="1"/>
  <c r="Q1916" i="1" s="1"/>
  <c r="R1916" i="1" s="1"/>
  <c r="S1916" i="1" s="1"/>
  <c r="Z1916" i="1" s="1"/>
  <c r="H1915" i="1"/>
  <c r="L1862" i="1" l="1"/>
  <c r="G1862" i="1"/>
  <c r="D1863" i="1"/>
  <c r="F1863" i="1" s="1"/>
  <c r="U1863" i="1"/>
  <c r="W1863" i="1" s="1"/>
  <c r="A1917" i="1"/>
  <c r="Q1917" i="1" s="1"/>
  <c r="R1917" i="1" s="1"/>
  <c r="S1917" i="1" s="1"/>
  <c r="Z1917" i="1" s="1"/>
  <c r="H1916" i="1"/>
  <c r="T1916" i="1"/>
  <c r="C1916" i="1"/>
  <c r="AB1916" i="1"/>
  <c r="AA1916" i="1"/>
  <c r="J1864" i="1"/>
  <c r="K1864" i="1" s="1"/>
  <c r="E1864" i="1" s="1"/>
  <c r="M1864" i="1"/>
  <c r="I1865" i="1"/>
  <c r="L1863" i="1" l="1"/>
  <c r="G1863" i="1"/>
  <c r="D1864" i="1"/>
  <c r="F1864" i="1" s="1"/>
  <c r="U1864" i="1"/>
  <c r="W1864" i="1" s="1"/>
  <c r="J1865" i="1"/>
  <c r="K1865" i="1" s="1"/>
  <c r="E1865" i="1" s="1"/>
  <c r="M1865" i="1"/>
  <c r="I1866" i="1"/>
  <c r="A1918" i="1"/>
  <c r="Q1918" i="1" s="1"/>
  <c r="R1918" i="1" s="1"/>
  <c r="S1918" i="1" s="1"/>
  <c r="Z1918" i="1" s="1"/>
  <c r="H1917" i="1"/>
  <c r="AB1917" i="1"/>
  <c r="AA1917" i="1"/>
  <c r="T1917" i="1"/>
  <c r="C1917" i="1"/>
  <c r="L1864" i="1" l="1"/>
  <c r="G1864" i="1"/>
  <c r="D1865" i="1"/>
  <c r="F1865" i="1" s="1"/>
  <c r="U1865" i="1"/>
  <c r="W1865" i="1" s="1"/>
  <c r="A1919" i="1"/>
  <c r="Q1919" i="1" s="1"/>
  <c r="R1919" i="1" s="1"/>
  <c r="S1919" i="1" s="1"/>
  <c r="Z1919" i="1" s="1"/>
  <c r="H1918" i="1"/>
  <c r="T1918" i="1"/>
  <c r="C1918" i="1"/>
  <c r="AB1918" i="1"/>
  <c r="AA1918" i="1"/>
  <c r="J1866" i="1"/>
  <c r="K1866" i="1" s="1"/>
  <c r="E1866" i="1" s="1"/>
  <c r="M1866" i="1"/>
  <c r="I1867" i="1"/>
  <c r="L1865" i="1" l="1"/>
  <c r="G1865" i="1"/>
  <c r="D1866" i="1"/>
  <c r="F1866" i="1" s="1"/>
  <c r="AB1919" i="1"/>
  <c r="AA1919" i="1"/>
  <c r="T1919" i="1"/>
  <c r="C1919" i="1"/>
  <c r="J1867" i="1"/>
  <c r="K1867" i="1" s="1"/>
  <c r="E1867" i="1" s="1"/>
  <c r="M1867" i="1"/>
  <c r="I1868" i="1"/>
  <c r="U1866" i="1"/>
  <c r="W1866" i="1" s="1"/>
  <c r="A1920" i="1"/>
  <c r="Q1920" i="1" s="1"/>
  <c r="R1920" i="1" s="1"/>
  <c r="S1920" i="1" s="1"/>
  <c r="Z1920" i="1" s="1"/>
  <c r="H1919" i="1"/>
  <c r="L1866" i="1" l="1"/>
  <c r="G1866" i="1"/>
  <c r="D1867" i="1"/>
  <c r="F1867" i="1" s="1"/>
  <c r="U1867" i="1"/>
  <c r="W1867" i="1" s="1"/>
  <c r="T1920" i="1"/>
  <c r="C1920" i="1"/>
  <c r="AB1920" i="1"/>
  <c r="AA1920" i="1"/>
  <c r="J1868" i="1"/>
  <c r="K1868" i="1" s="1"/>
  <c r="E1868" i="1" s="1"/>
  <c r="M1868" i="1"/>
  <c r="I1869" i="1"/>
  <c r="A1921" i="1"/>
  <c r="Q1921" i="1" s="1"/>
  <c r="R1921" i="1" s="1"/>
  <c r="S1921" i="1" s="1"/>
  <c r="Z1921" i="1" s="1"/>
  <c r="H1920" i="1"/>
  <c r="L1867" i="1" l="1"/>
  <c r="G1867" i="1"/>
  <c r="D1868" i="1"/>
  <c r="F1868" i="1" s="1"/>
  <c r="AB1921" i="1"/>
  <c r="AA1921" i="1"/>
  <c r="T1921" i="1"/>
  <c r="C1921" i="1"/>
  <c r="J1869" i="1"/>
  <c r="K1869" i="1" s="1"/>
  <c r="E1869" i="1" s="1"/>
  <c r="M1869" i="1"/>
  <c r="I1870" i="1"/>
  <c r="U1868" i="1"/>
  <c r="W1868" i="1" s="1"/>
  <c r="A1922" i="1"/>
  <c r="Q1922" i="1" s="1"/>
  <c r="R1922" i="1" s="1"/>
  <c r="S1922" i="1" s="1"/>
  <c r="Z1922" i="1" s="1"/>
  <c r="H1921" i="1"/>
  <c r="L1868" i="1" l="1"/>
  <c r="G1868" i="1"/>
  <c r="D1869" i="1"/>
  <c r="F1869" i="1" s="1"/>
  <c r="U1869" i="1"/>
  <c r="W1869" i="1" s="1"/>
  <c r="A1923" i="1"/>
  <c r="Q1923" i="1" s="1"/>
  <c r="R1923" i="1" s="1"/>
  <c r="S1923" i="1" s="1"/>
  <c r="Z1923" i="1" s="1"/>
  <c r="H1922" i="1"/>
  <c r="J1870" i="1"/>
  <c r="K1870" i="1" s="1"/>
  <c r="E1870" i="1" s="1"/>
  <c r="I1871" i="1"/>
  <c r="T1922" i="1"/>
  <c r="C1922" i="1"/>
  <c r="AB1922" i="1"/>
  <c r="AA1922" i="1"/>
  <c r="G1869" i="1" l="1"/>
  <c r="L1869" i="1"/>
  <c r="M1870" i="1" s="1"/>
  <c r="M1871" i="1" s="1"/>
  <c r="D1870" i="1"/>
  <c r="F1870" i="1" s="1"/>
  <c r="U1870" i="1"/>
  <c r="W1870" i="1" s="1"/>
  <c r="A1924" i="1"/>
  <c r="Q1924" i="1" s="1"/>
  <c r="R1924" i="1" s="1"/>
  <c r="S1924" i="1" s="1"/>
  <c r="Z1924" i="1" s="1"/>
  <c r="H1923" i="1"/>
  <c r="AB1923" i="1"/>
  <c r="AA1923" i="1"/>
  <c r="T1923" i="1"/>
  <c r="C1923" i="1"/>
  <c r="J1871" i="1"/>
  <c r="K1871" i="1" s="1"/>
  <c r="E1871" i="1" s="1"/>
  <c r="I1872" i="1"/>
  <c r="L1870" i="1" l="1"/>
  <c r="G1870" i="1"/>
  <c r="D1871" i="1"/>
  <c r="F1871" i="1" s="1"/>
  <c r="J1872" i="1"/>
  <c r="K1872" i="1" s="1"/>
  <c r="E1872" i="1" s="1"/>
  <c r="M1872" i="1"/>
  <c r="I1873" i="1"/>
  <c r="T1924" i="1"/>
  <c r="C1924" i="1"/>
  <c r="AB1924" i="1"/>
  <c r="AA1924" i="1"/>
  <c r="U1871" i="1"/>
  <c r="W1871" i="1" s="1"/>
  <c r="A1925" i="1"/>
  <c r="Q1925" i="1" s="1"/>
  <c r="R1925" i="1" s="1"/>
  <c r="S1925" i="1" s="1"/>
  <c r="Z1925" i="1" s="1"/>
  <c r="H1924" i="1"/>
  <c r="L1871" i="1" l="1"/>
  <c r="G1871" i="1"/>
  <c r="D1872" i="1"/>
  <c r="F1872" i="1" s="1"/>
  <c r="AB1925" i="1"/>
  <c r="AA1925" i="1"/>
  <c r="T1925" i="1"/>
  <c r="C1925" i="1"/>
  <c r="J1873" i="1"/>
  <c r="K1873" i="1" s="1"/>
  <c r="E1873" i="1" s="1"/>
  <c r="M1873" i="1"/>
  <c r="I1874" i="1"/>
  <c r="U1872" i="1"/>
  <c r="W1872" i="1" s="1"/>
  <c r="A1926" i="1"/>
  <c r="Q1926" i="1" s="1"/>
  <c r="R1926" i="1" s="1"/>
  <c r="S1926" i="1" s="1"/>
  <c r="Z1926" i="1" s="1"/>
  <c r="H1925" i="1"/>
  <c r="L1872" i="1" l="1"/>
  <c r="G1872" i="1"/>
  <c r="D1873" i="1"/>
  <c r="F1873" i="1" s="1"/>
  <c r="T1926" i="1"/>
  <c r="C1926" i="1"/>
  <c r="AB1926" i="1"/>
  <c r="AA1926" i="1"/>
  <c r="U1873" i="1"/>
  <c r="W1873" i="1" s="1"/>
  <c r="A1927" i="1"/>
  <c r="Q1927" i="1" s="1"/>
  <c r="R1927" i="1" s="1"/>
  <c r="S1927" i="1" s="1"/>
  <c r="Z1927" i="1" s="1"/>
  <c r="H1926" i="1"/>
  <c r="J1874" i="1"/>
  <c r="K1874" i="1" s="1"/>
  <c r="E1874" i="1" s="1"/>
  <c r="M1874" i="1"/>
  <c r="I1875" i="1"/>
  <c r="L1873" i="1" l="1"/>
  <c r="G1873" i="1"/>
  <c r="D1874" i="1"/>
  <c r="F1874" i="1" s="1"/>
  <c r="AB1927" i="1"/>
  <c r="AA1927" i="1"/>
  <c r="T1927" i="1"/>
  <c r="C1927" i="1"/>
  <c r="U1874" i="1"/>
  <c r="W1874" i="1" s="1"/>
  <c r="J1875" i="1"/>
  <c r="K1875" i="1" s="1"/>
  <c r="E1875" i="1" s="1"/>
  <c r="M1875" i="1"/>
  <c r="I1876" i="1"/>
  <c r="A1928" i="1"/>
  <c r="Q1928" i="1" s="1"/>
  <c r="R1928" i="1" s="1"/>
  <c r="S1928" i="1" s="1"/>
  <c r="Z1928" i="1" s="1"/>
  <c r="H1927" i="1"/>
  <c r="G1874" i="1" l="1"/>
  <c r="L1874" i="1"/>
  <c r="D1875" i="1"/>
  <c r="F1875" i="1" s="1"/>
  <c r="A1929" i="1"/>
  <c r="Q1929" i="1" s="1"/>
  <c r="R1929" i="1" s="1"/>
  <c r="S1929" i="1" s="1"/>
  <c r="Z1929" i="1" s="1"/>
  <c r="H1928" i="1"/>
  <c r="J1876" i="1"/>
  <c r="K1876" i="1" s="1"/>
  <c r="E1876" i="1" s="1"/>
  <c r="M1876" i="1"/>
  <c r="I1877" i="1"/>
  <c r="T1928" i="1"/>
  <c r="C1928" i="1"/>
  <c r="AB1928" i="1"/>
  <c r="AA1928" i="1"/>
  <c r="U1875" i="1"/>
  <c r="W1875" i="1" s="1"/>
  <c r="G1875" i="1" l="1"/>
  <c r="L1875" i="1"/>
  <c r="D1876" i="1"/>
  <c r="F1876" i="1" s="1"/>
  <c r="J1877" i="1"/>
  <c r="K1877" i="1" s="1"/>
  <c r="E1877" i="1" s="1"/>
  <c r="M1877" i="1"/>
  <c r="I1878" i="1"/>
  <c r="AB1929" i="1"/>
  <c r="AA1929" i="1"/>
  <c r="T1929" i="1"/>
  <c r="C1929" i="1"/>
  <c r="U1876" i="1"/>
  <c r="W1876" i="1" s="1"/>
  <c r="A1930" i="1"/>
  <c r="Q1930" i="1" s="1"/>
  <c r="R1930" i="1" s="1"/>
  <c r="S1930" i="1" s="1"/>
  <c r="Z1930" i="1" s="1"/>
  <c r="H1929" i="1"/>
  <c r="L1876" i="1" l="1"/>
  <c r="G1876" i="1"/>
  <c r="D1877" i="1"/>
  <c r="F1877" i="1" s="1"/>
  <c r="U1877" i="1"/>
  <c r="W1877" i="1" s="1"/>
  <c r="T1930" i="1"/>
  <c r="C1930" i="1"/>
  <c r="AB1930" i="1"/>
  <c r="AA1930" i="1"/>
  <c r="J1878" i="1"/>
  <c r="K1878" i="1" s="1"/>
  <c r="E1878" i="1" s="1"/>
  <c r="M1878" i="1"/>
  <c r="I1879" i="1"/>
  <c r="A1931" i="1"/>
  <c r="Q1931" i="1" s="1"/>
  <c r="R1931" i="1" s="1"/>
  <c r="S1931" i="1" s="1"/>
  <c r="Z1931" i="1" s="1"/>
  <c r="H1930" i="1"/>
  <c r="L1877" i="1" l="1"/>
  <c r="G1877" i="1"/>
  <c r="D1878" i="1"/>
  <c r="F1878" i="1" s="1"/>
  <c r="A1932" i="1"/>
  <c r="Q1932" i="1" s="1"/>
  <c r="R1932" i="1" s="1"/>
  <c r="S1932" i="1" s="1"/>
  <c r="Z1932" i="1" s="1"/>
  <c r="H1931" i="1"/>
  <c r="AB1931" i="1"/>
  <c r="AA1931" i="1"/>
  <c r="T1931" i="1"/>
  <c r="C1931" i="1"/>
  <c r="J1879" i="1"/>
  <c r="K1879" i="1" s="1"/>
  <c r="E1879" i="1" s="1"/>
  <c r="M1879" i="1"/>
  <c r="I1880" i="1"/>
  <c r="U1878" i="1"/>
  <c r="W1878" i="1" s="1"/>
  <c r="G1878" i="1" l="1"/>
  <c r="L1878" i="1"/>
  <c r="D1879" i="1"/>
  <c r="F1879" i="1" s="1"/>
  <c r="J1880" i="1"/>
  <c r="K1880" i="1" s="1"/>
  <c r="E1880" i="1" s="1"/>
  <c r="M1880" i="1"/>
  <c r="I1881" i="1"/>
  <c r="A1933" i="1"/>
  <c r="Q1933" i="1" s="1"/>
  <c r="R1933" i="1" s="1"/>
  <c r="S1933" i="1" s="1"/>
  <c r="Z1933" i="1" s="1"/>
  <c r="H1932" i="1"/>
  <c r="U1879" i="1"/>
  <c r="W1879" i="1" s="1"/>
  <c r="T1932" i="1"/>
  <c r="C1932" i="1"/>
  <c r="AB1932" i="1"/>
  <c r="AA1932" i="1"/>
  <c r="L1879" i="1" l="1"/>
  <c r="G1879" i="1"/>
  <c r="D1880" i="1"/>
  <c r="F1880" i="1" s="1"/>
  <c r="AB1933" i="1"/>
  <c r="AA1933" i="1"/>
  <c r="T1933" i="1"/>
  <c r="C1933" i="1"/>
  <c r="A1934" i="1"/>
  <c r="Q1934" i="1" s="1"/>
  <c r="R1934" i="1" s="1"/>
  <c r="S1934" i="1" s="1"/>
  <c r="Z1934" i="1" s="1"/>
  <c r="H1933" i="1"/>
  <c r="J1881" i="1"/>
  <c r="K1881" i="1" s="1"/>
  <c r="E1881" i="1" s="1"/>
  <c r="M1881" i="1"/>
  <c r="I1882" i="1"/>
  <c r="U1880" i="1"/>
  <c r="W1880" i="1" s="1"/>
  <c r="G1880" i="1" l="1"/>
  <c r="L1880" i="1"/>
  <c r="D1881" i="1"/>
  <c r="F1881" i="1" s="1"/>
  <c r="J1882" i="1"/>
  <c r="K1882" i="1" s="1"/>
  <c r="E1882" i="1" s="1"/>
  <c r="M1882" i="1"/>
  <c r="I1883" i="1"/>
  <c r="T1934" i="1"/>
  <c r="C1934" i="1"/>
  <c r="AB1934" i="1"/>
  <c r="AA1934" i="1"/>
  <c r="U1881" i="1"/>
  <c r="W1881" i="1" s="1"/>
  <c r="A1935" i="1"/>
  <c r="Q1935" i="1" s="1"/>
  <c r="R1935" i="1" s="1"/>
  <c r="S1935" i="1" s="1"/>
  <c r="Z1935" i="1" s="1"/>
  <c r="H1934" i="1"/>
  <c r="L1881" i="1" l="1"/>
  <c r="G1881" i="1"/>
  <c r="D1882" i="1"/>
  <c r="F1882" i="1" s="1"/>
  <c r="U1882" i="1"/>
  <c r="W1882" i="1" s="1"/>
  <c r="A1936" i="1"/>
  <c r="Q1936" i="1" s="1"/>
  <c r="R1936" i="1" s="1"/>
  <c r="S1936" i="1" s="1"/>
  <c r="Z1936" i="1" s="1"/>
  <c r="H1935" i="1"/>
  <c r="J1883" i="1"/>
  <c r="K1883" i="1" s="1"/>
  <c r="E1883" i="1" s="1"/>
  <c r="M1883" i="1"/>
  <c r="I1884" i="1"/>
  <c r="AB1935" i="1"/>
  <c r="AA1935" i="1"/>
  <c r="T1935" i="1"/>
  <c r="C1935" i="1"/>
  <c r="L1882" i="1" l="1"/>
  <c r="G1882" i="1"/>
  <c r="D1883" i="1"/>
  <c r="F1883" i="1" s="1"/>
  <c r="T1936" i="1"/>
  <c r="C1936" i="1"/>
  <c r="AB1936" i="1"/>
  <c r="AA1936" i="1"/>
  <c r="U1883" i="1"/>
  <c r="W1883" i="1" s="1"/>
  <c r="A1937" i="1"/>
  <c r="Q1937" i="1" s="1"/>
  <c r="R1937" i="1" s="1"/>
  <c r="S1937" i="1" s="1"/>
  <c r="Z1937" i="1" s="1"/>
  <c r="H1936" i="1"/>
  <c r="J1884" i="1"/>
  <c r="K1884" i="1" s="1"/>
  <c r="E1884" i="1" s="1"/>
  <c r="M1884" i="1"/>
  <c r="I1885" i="1"/>
  <c r="L1883" i="1" l="1"/>
  <c r="G1883" i="1"/>
  <c r="D1884" i="1"/>
  <c r="F1884" i="1" s="1"/>
  <c r="U1884" i="1"/>
  <c r="W1884" i="1" s="1"/>
  <c r="A1938" i="1"/>
  <c r="Q1938" i="1" s="1"/>
  <c r="R1938" i="1" s="1"/>
  <c r="S1938" i="1" s="1"/>
  <c r="Z1938" i="1" s="1"/>
  <c r="H1937" i="1"/>
  <c r="J1885" i="1"/>
  <c r="K1885" i="1" s="1"/>
  <c r="E1885" i="1" s="1"/>
  <c r="M1885" i="1"/>
  <c r="I1886" i="1"/>
  <c r="AB1937" i="1"/>
  <c r="AA1937" i="1"/>
  <c r="T1937" i="1"/>
  <c r="C1937" i="1"/>
  <c r="L1884" i="1" l="1"/>
  <c r="G1884" i="1"/>
  <c r="D1885" i="1"/>
  <c r="F1885" i="1" s="1"/>
  <c r="T1938" i="1"/>
  <c r="C1938" i="1"/>
  <c r="AB1938" i="1"/>
  <c r="AA1938" i="1"/>
  <c r="U1885" i="1"/>
  <c r="W1885" i="1" s="1"/>
  <c r="A1939" i="1"/>
  <c r="Q1939" i="1" s="1"/>
  <c r="R1939" i="1" s="1"/>
  <c r="S1939" i="1" s="1"/>
  <c r="Z1939" i="1" s="1"/>
  <c r="H1938" i="1"/>
  <c r="J1886" i="1"/>
  <c r="K1886" i="1" s="1"/>
  <c r="E1886" i="1" s="1"/>
  <c r="M1886" i="1"/>
  <c r="I1887" i="1"/>
  <c r="G1885" i="1" l="1"/>
  <c r="L1885" i="1"/>
  <c r="D1886" i="1"/>
  <c r="F1886" i="1" s="1"/>
  <c r="A1940" i="1"/>
  <c r="Q1940" i="1" s="1"/>
  <c r="R1940" i="1" s="1"/>
  <c r="S1940" i="1" s="1"/>
  <c r="Z1940" i="1" s="1"/>
  <c r="H1939" i="1"/>
  <c r="AB1939" i="1"/>
  <c r="AA1939" i="1"/>
  <c r="T1939" i="1"/>
  <c r="C1939" i="1"/>
  <c r="J1887" i="1"/>
  <c r="K1887" i="1" s="1"/>
  <c r="E1887" i="1" s="1"/>
  <c r="M1887" i="1"/>
  <c r="I1888" i="1"/>
  <c r="U1886" i="1"/>
  <c r="W1886" i="1" s="1"/>
  <c r="G1886" i="1" l="1"/>
  <c r="L1886" i="1"/>
  <c r="D1887" i="1"/>
  <c r="F1887" i="1" s="1"/>
  <c r="J1888" i="1"/>
  <c r="K1888" i="1" s="1"/>
  <c r="E1888" i="1" s="1"/>
  <c r="M1888" i="1"/>
  <c r="I1889" i="1"/>
  <c r="A1941" i="1"/>
  <c r="Q1941" i="1" s="1"/>
  <c r="R1941" i="1" s="1"/>
  <c r="S1941" i="1" s="1"/>
  <c r="Z1941" i="1" s="1"/>
  <c r="H1940" i="1"/>
  <c r="U1887" i="1"/>
  <c r="W1887" i="1" s="1"/>
  <c r="T1940" i="1"/>
  <c r="C1940" i="1"/>
  <c r="AB1940" i="1"/>
  <c r="AA1940" i="1"/>
  <c r="L1887" i="1" l="1"/>
  <c r="G1887" i="1"/>
  <c r="D1888" i="1"/>
  <c r="F1888" i="1" s="1"/>
  <c r="A1942" i="1"/>
  <c r="Q1942" i="1" s="1"/>
  <c r="R1942" i="1" s="1"/>
  <c r="S1942" i="1" s="1"/>
  <c r="Z1942" i="1" s="1"/>
  <c r="H1941" i="1"/>
  <c r="J1889" i="1"/>
  <c r="K1889" i="1" s="1"/>
  <c r="E1889" i="1" s="1"/>
  <c r="M1889" i="1"/>
  <c r="I1890" i="1"/>
  <c r="AB1941" i="1"/>
  <c r="AA1941" i="1"/>
  <c r="T1941" i="1"/>
  <c r="C1941" i="1"/>
  <c r="U1888" i="1"/>
  <c r="W1888" i="1" s="1"/>
  <c r="G1888" i="1" l="1"/>
  <c r="L1888" i="1"/>
  <c r="D1889" i="1"/>
  <c r="F1889" i="1" s="1"/>
  <c r="J1890" i="1"/>
  <c r="K1890" i="1" s="1"/>
  <c r="E1890" i="1" s="1"/>
  <c r="M1890" i="1"/>
  <c r="I1891" i="1"/>
  <c r="T1942" i="1"/>
  <c r="C1942" i="1"/>
  <c r="AB1942" i="1"/>
  <c r="AA1942" i="1"/>
  <c r="U1889" i="1"/>
  <c r="W1889" i="1" s="1"/>
  <c r="A1943" i="1"/>
  <c r="Q1943" i="1" s="1"/>
  <c r="R1943" i="1" s="1"/>
  <c r="S1943" i="1" s="1"/>
  <c r="Z1943" i="1" s="1"/>
  <c r="H1942" i="1"/>
  <c r="L1889" i="1" l="1"/>
  <c r="G1889" i="1"/>
  <c r="D1890" i="1"/>
  <c r="F1890" i="1" s="1"/>
  <c r="A1944" i="1"/>
  <c r="Q1944" i="1" s="1"/>
  <c r="R1944" i="1" s="1"/>
  <c r="S1944" i="1" s="1"/>
  <c r="Z1944" i="1" s="1"/>
  <c r="H1943" i="1"/>
  <c r="J1891" i="1"/>
  <c r="K1891" i="1" s="1"/>
  <c r="E1891" i="1" s="1"/>
  <c r="M1891" i="1"/>
  <c r="I1892" i="1"/>
  <c r="AB1943" i="1"/>
  <c r="AA1943" i="1"/>
  <c r="T1943" i="1"/>
  <c r="C1943" i="1"/>
  <c r="U1890" i="1"/>
  <c r="W1890" i="1" s="1"/>
  <c r="L1890" i="1" l="1"/>
  <c r="G1890" i="1"/>
  <c r="D1891" i="1"/>
  <c r="F1891" i="1" s="1"/>
  <c r="J1892" i="1"/>
  <c r="K1892" i="1" s="1"/>
  <c r="E1892" i="1" s="1"/>
  <c r="M1892" i="1"/>
  <c r="I1893" i="1"/>
  <c r="A1945" i="1"/>
  <c r="Q1945" i="1" s="1"/>
  <c r="R1945" i="1" s="1"/>
  <c r="S1945" i="1" s="1"/>
  <c r="Z1945" i="1" s="1"/>
  <c r="H1944" i="1"/>
  <c r="U1891" i="1"/>
  <c r="W1891" i="1" s="1"/>
  <c r="T1944" i="1"/>
  <c r="C1944" i="1"/>
  <c r="AB1944" i="1"/>
  <c r="AA1944" i="1"/>
  <c r="L1891" i="1" l="1"/>
  <c r="G1891" i="1"/>
  <c r="D1892" i="1"/>
  <c r="F1892" i="1" s="1"/>
  <c r="A1946" i="1"/>
  <c r="Q1946" i="1" s="1"/>
  <c r="R1946" i="1" s="1"/>
  <c r="S1946" i="1" s="1"/>
  <c r="Z1946" i="1" s="1"/>
  <c r="H1945" i="1"/>
  <c r="U1892" i="1"/>
  <c r="W1892" i="1" s="1"/>
  <c r="J1893" i="1"/>
  <c r="K1893" i="1" s="1"/>
  <c r="E1893" i="1" s="1"/>
  <c r="M1893" i="1"/>
  <c r="I1894" i="1"/>
  <c r="AB1945" i="1"/>
  <c r="AA1945" i="1"/>
  <c r="T1945" i="1"/>
  <c r="C1945" i="1"/>
  <c r="G1892" i="1" l="1"/>
  <c r="D1893" i="1"/>
  <c r="F1893" i="1" s="1"/>
  <c r="L1892" i="1"/>
  <c r="J1894" i="1"/>
  <c r="K1894" i="1" s="1"/>
  <c r="E1894" i="1" s="1"/>
  <c r="M1894" i="1"/>
  <c r="I1895" i="1"/>
  <c r="A1947" i="1"/>
  <c r="Q1947" i="1" s="1"/>
  <c r="R1947" i="1" s="1"/>
  <c r="S1947" i="1" s="1"/>
  <c r="Z1947" i="1" s="1"/>
  <c r="H1946" i="1"/>
  <c r="U1893" i="1"/>
  <c r="W1893" i="1" s="1"/>
  <c r="T1946" i="1"/>
  <c r="C1946" i="1"/>
  <c r="AB1946" i="1"/>
  <c r="AA1946" i="1"/>
  <c r="G1893" i="1" l="1"/>
  <c r="L1893" i="1"/>
  <c r="D1894" i="1"/>
  <c r="F1894" i="1" s="1"/>
  <c r="J1895" i="1"/>
  <c r="K1895" i="1" s="1"/>
  <c r="E1895" i="1" s="1"/>
  <c r="M1895" i="1"/>
  <c r="I1896" i="1"/>
  <c r="U1894" i="1"/>
  <c r="W1894" i="1" s="1"/>
  <c r="A1948" i="1"/>
  <c r="Q1948" i="1" s="1"/>
  <c r="R1948" i="1" s="1"/>
  <c r="S1948" i="1" s="1"/>
  <c r="Z1948" i="1" s="1"/>
  <c r="H1947" i="1"/>
  <c r="AB1947" i="1"/>
  <c r="AA1947" i="1"/>
  <c r="T1947" i="1"/>
  <c r="C1947" i="1"/>
  <c r="G1894" i="1" l="1"/>
  <c r="D1895" i="1"/>
  <c r="F1895" i="1" s="1"/>
  <c r="L1894" i="1"/>
  <c r="J1896" i="1"/>
  <c r="K1896" i="1" s="1"/>
  <c r="E1896" i="1" s="1"/>
  <c r="M1896" i="1"/>
  <c r="I1897" i="1"/>
  <c r="U1895" i="1"/>
  <c r="W1895" i="1" s="1"/>
  <c r="H1948" i="1"/>
  <c r="A1949" i="1"/>
  <c r="Q1949" i="1" s="1"/>
  <c r="R1949" i="1" s="1"/>
  <c r="S1949" i="1" s="1"/>
  <c r="Z1949" i="1" s="1"/>
  <c r="T1948" i="1"/>
  <c r="C1948" i="1"/>
  <c r="AB1948" i="1"/>
  <c r="AA1948" i="1"/>
  <c r="L1895" i="1" l="1"/>
  <c r="G1895" i="1"/>
  <c r="D1896" i="1"/>
  <c r="F1896" i="1" s="1"/>
  <c r="H1949" i="1"/>
  <c r="A1950" i="1"/>
  <c r="Q1950" i="1" s="1"/>
  <c r="R1950" i="1" s="1"/>
  <c r="S1950" i="1" s="1"/>
  <c r="Z1950" i="1" s="1"/>
  <c r="J1897" i="1"/>
  <c r="K1897" i="1" s="1"/>
  <c r="E1897" i="1" s="1"/>
  <c r="M1897" i="1"/>
  <c r="I1898" i="1"/>
  <c r="U1896" i="1"/>
  <c r="W1896" i="1" s="1"/>
  <c r="AB1949" i="1"/>
  <c r="AA1949" i="1"/>
  <c r="T1949" i="1"/>
  <c r="C1949" i="1"/>
  <c r="G1896" i="1" l="1"/>
  <c r="L1896" i="1"/>
  <c r="D1897" i="1"/>
  <c r="F1897" i="1" s="1"/>
  <c r="U1897" i="1"/>
  <c r="W1897" i="1" s="1"/>
  <c r="H1950" i="1"/>
  <c r="A1951" i="1"/>
  <c r="Q1951" i="1" s="1"/>
  <c r="R1951" i="1" s="1"/>
  <c r="S1951" i="1" s="1"/>
  <c r="Z1951" i="1" s="1"/>
  <c r="J1898" i="1"/>
  <c r="K1898" i="1" s="1"/>
  <c r="E1898" i="1" s="1"/>
  <c r="M1898" i="1"/>
  <c r="I1899" i="1"/>
  <c r="AA1950" i="1"/>
  <c r="T1950" i="1"/>
  <c r="C1950" i="1"/>
  <c r="AB1950" i="1"/>
  <c r="L1897" i="1" l="1"/>
  <c r="G1897" i="1"/>
  <c r="D1898" i="1"/>
  <c r="F1898" i="1" s="1"/>
  <c r="T1951" i="1"/>
  <c r="C1951" i="1"/>
  <c r="AB1951" i="1"/>
  <c r="AA1951" i="1"/>
  <c r="U1898" i="1"/>
  <c r="W1898" i="1" s="1"/>
  <c r="A1952" i="1"/>
  <c r="Q1952" i="1" s="1"/>
  <c r="R1952" i="1" s="1"/>
  <c r="S1952" i="1" s="1"/>
  <c r="Z1952" i="1" s="1"/>
  <c r="H1951" i="1"/>
  <c r="J1899" i="1"/>
  <c r="K1899" i="1" s="1"/>
  <c r="E1899" i="1" s="1"/>
  <c r="I1900" i="1"/>
  <c r="L1898" i="1" l="1"/>
  <c r="M1899" i="1" s="1"/>
  <c r="M1900" i="1" s="1"/>
  <c r="G1898" i="1"/>
  <c r="D1899" i="1"/>
  <c r="F1899" i="1" s="1"/>
  <c r="J1900" i="1"/>
  <c r="K1900" i="1" s="1"/>
  <c r="E1900" i="1" s="1"/>
  <c r="I1901" i="1"/>
  <c r="A1953" i="1"/>
  <c r="Q1953" i="1" s="1"/>
  <c r="R1953" i="1" s="1"/>
  <c r="S1953" i="1" s="1"/>
  <c r="Z1953" i="1" s="1"/>
  <c r="H1952" i="1"/>
  <c r="AB1952" i="1"/>
  <c r="AA1952" i="1"/>
  <c r="T1952" i="1"/>
  <c r="C1952" i="1"/>
  <c r="U1899" i="1"/>
  <c r="W1899" i="1" s="1"/>
  <c r="L1899" i="1" l="1"/>
  <c r="G1899" i="1"/>
  <c r="D1900" i="1"/>
  <c r="F1900" i="1" s="1"/>
  <c r="J1901" i="1"/>
  <c r="K1901" i="1" s="1"/>
  <c r="E1901" i="1" s="1"/>
  <c r="M1901" i="1"/>
  <c r="I1902" i="1"/>
  <c r="H1953" i="1"/>
  <c r="A1954" i="1"/>
  <c r="Q1954" i="1" s="1"/>
  <c r="R1954" i="1" s="1"/>
  <c r="S1954" i="1" s="1"/>
  <c r="Z1954" i="1" s="1"/>
  <c r="U1900" i="1"/>
  <c r="W1900" i="1" s="1"/>
  <c r="T1953" i="1"/>
  <c r="C1953" i="1"/>
  <c r="AB1953" i="1"/>
  <c r="AA1953" i="1"/>
  <c r="G1900" i="1" l="1"/>
  <c r="L1900" i="1"/>
  <c r="D1901" i="1"/>
  <c r="F1901" i="1" s="1"/>
  <c r="A1955" i="1"/>
  <c r="Q1955" i="1" s="1"/>
  <c r="R1955" i="1" s="1"/>
  <c r="S1955" i="1" s="1"/>
  <c r="Z1955" i="1" s="1"/>
  <c r="H1954" i="1"/>
  <c r="J1902" i="1"/>
  <c r="K1902" i="1" s="1"/>
  <c r="E1902" i="1" s="1"/>
  <c r="M1902" i="1"/>
  <c r="I1903" i="1"/>
  <c r="AB1954" i="1"/>
  <c r="AA1954" i="1"/>
  <c r="C1954" i="1"/>
  <c r="T1954" i="1"/>
  <c r="U1901" i="1"/>
  <c r="W1901" i="1" s="1"/>
  <c r="G1901" i="1" l="1"/>
  <c r="L1901" i="1"/>
  <c r="D1902" i="1"/>
  <c r="F1902" i="1" s="1"/>
  <c r="U1902" i="1"/>
  <c r="W1902" i="1" s="1"/>
  <c r="AB1955" i="1"/>
  <c r="AA1955" i="1"/>
  <c r="T1955" i="1"/>
  <c r="C1955" i="1"/>
  <c r="J1903" i="1"/>
  <c r="K1903" i="1" s="1"/>
  <c r="E1903" i="1" s="1"/>
  <c r="M1903" i="1"/>
  <c r="I1904" i="1"/>
  <c r="A1956" i="1"/>
  <c r="Q1956" i="1" s="1"/>
  <c r="R1956" i="1" s="1"/>
  <c r="S1956" i="1" s="1"/>
  <c r="Z1956" i="1" s="1"/>
  <c r="H1955" i="1"/>
  <c r="L1902" i="1" l="1"/>
  <c r="G1902" i="1"/>
  <c r="D1903" i="1"/>
  <c r="F1903" i="1" s="1"/>
  <c r="U1903" i="1"/>
  <c r="W1903" i="1" s="1"/>
  <c r="T1956" i="1"/>
  <c r="C1956" i="1"/>
  <c r="AB1956" i="1"/>
  <c r="AA1956" i="1"/>
  <c r="J1904" i="1"/>
  <c r="K1904" i="1" s="1"/>
  <c r="E1904" i="1" s="1"/>
  <c r="M1904" i="1"/>
  <c r="I1905" i="1"/>
  <c r="A1957" i="1"/>
  <c r="Q1957" i="1" s="1"/>
  <c r="R1957" i="1" s="1"/>
  <c r="S1957" i="1" s="1"/>
  <c r="Z1957" i="1" s="1"/>
  <c r="H1956" i="1"/>
  <c r="L1903" i="1" l="1"/>
  <c r="G1903" i="1"/>
  <c r="D1904" i="1"/>
  <c r="F1904" i="1" s="1"/>
  <c r="AB1957" i="1"/>
  <c r="AA1957" i="1"/>
  <c r="T1957" i="1"/>
  <c r="C1957" i="1"/>
  <c r="U1904" i="1"/>
  <c r="W1904" i="1" s="1"/>
  <c r="A1958" i="1"/>
  <c r="Q1958" i="1" s="1"/>
  <c r="R1958" i="1" s="1"/>
  <c r="S1958" i="1" s="1"/>
  <c r="Z1958" i="1" s="1"/>
  <c r="H1957" i="1"/>
  <c r="J1905" i="1"/>
  <c r="K1905" i="1" s="1"/>
  <c r="E1905" i="1" s="1"/>
  <c r="M1905" i="1"/>
  <c r="I1906" i="1"/>
  <c r="G1904" i="1" l="1"/>
  <c r="L1904" i="1"/>
  <c r="D1905" i="1"/>
  <c r="F1905" i="1" s="1"/>
  <c r="U1905" i="1"/>
  <c r="W1905" i="1" s="1"/>
  <c r="T1958" i="1"/>
  <c r="C1958" i="1"/>
  <c r="AB1958" i="1"/>
  <c r="AA1958" i="1"/>
  <c r="J1906" i="1"/>
  <c r="K1906" i="1" s="1"/>
  <c r="E1906" i="1" s="1"/>
  <c r="M1906" i="1"/>
  <c r="I1907" i="1"/>
  <c r="A1959" i="1"/>
  <c r="Q1959" i="1" s="1"/>
  <c r="R1959" i="1" s="1"/>
  <c r="S1959" i="1" s="1"/>
  <c r="Z1959" i="1" s="1"/>
  <c r="H1958" i="1"/>
  <c r="L1905" i="1" l="1"/>
  <c r="G1905" i="1"/>
  <c r="D1906" i="1"/>
  <c r="F1906" i="1" s="1"/>
  <c r="A1960" i="1"/>
  <c r="Q1960" i="1" s="1"/>
  <c r="R1960" i="1" s="1"/>
  <c r="S1960" i="1" s="1"/>
  <c r="Z1960" i="1" s="1"/>
  <c r="H1959" i="1"/>
  <c r="AB1959" i="1"/>
  <c r="AA1959" i="1"/>
  <c r="T1959" i="1"/>
  <c r="C1959" i="1"/>
  <c r="J1907" i="1"/>
  <c r="K1907" i="1" s="1"/>
  <c r="E1907" i="1" s="1"/>
  <c r="M1907" i="1"/>
  <c r="I1908" i="1"/>
  <c r="U1906" i="1"/>
  <c r="W1906" i="1" s="1"/>
  <c r="G1906" i="1" l="1"/>
  <c r="L1906" i="1"/>
  <c r="D1907" i="1"/>
  <c r="F1907" i="1" s="1"/>
  <c r="U1907" i="1"/>
  <c r="W1907" i="1" s="1"/>
  <c r="A1961" i="1"/>
  <c r="Q1961" i="1" s="1"/>
  <c r="R1961" i="1" s="1"/>
  <c r="S1961" i="1" s="1"/>
  <c r="Z1961" i="1" s="1"/>
  <c r="H1960" i="1"/>
  <c r="J1908" i="1"/>
  <c r="K1908" i="1" s="1"/>
  <c r="E1908" i="1" s="1"/>
  <c r="M1908" i="1"/>
  <c r="I1909" i="1"/>
  <c r="T1960" i="1"/>
  <c r="C1960" i="1"/>
  <c r="AB1960" i="1"/>
  <c r="AA1960" i="1"/>
  <c r="G1907" i="1" l="1"/>
  <c r="L1907" i="1"/>
  <c r="D1908" i="1"/>
  <c r="F1908" i="1" s="1"/>
  <c r="J1909" i="1"/>
  <c r="K1909" i="1" s="1"/>
  <c r="E1909" i="1" s="1"/>
  <c r="M1909" i="1"/>
  <c r="I1910" i="1"/>
  <c r="A1962" i="1"/>
  <c r="Q1962" i="1" s="1"/>
  <c r="R1962" i="1" s="1"/>
  <c r="S1962" i="1" s="1"/>
  <c r="Z1962" i="1" s="1"/>
  <c r="H1961" i="1"/>
  <c r="AB1961" i="1"/>
  <c r="AA1961" i="1"/>
  <c r="T1961" i="1"/>
  <c r="C1961" i="1"/>
  <c r="U1908" i="1"/>
  <c r="W1908" i="1" s="1"/>
  <c r="L1908" i="1" l="1"/>
  <c r="G1908" i="1"/>
  <c r="D1909" i="1"/>
  <c r="F1909" i="1" s="1"/>
  <c r="U1909" i="1"/>
  <c r="W1909" i="1" s="1"/>
  <c r="T1962" i="1"/>
  <c r="C1962" i="1"/>
  <c r="AB1962" i="1"/>
  <c r="AA1962" i="1"/>
  <c r="A1963" i="1"/>
  <c r="Q1963" i="1" s="1"/>
  <c r="R1963" i="1" s="1"/>
  <c r="S1963" i="1" s="1"/>
  <c r="Z1963" i="1" s="1"/>
  <c r="H1962" i="1"/>
  <c r="M1910" i="1"/>
  <c r="J1910" i="1"/>
  <c r="K1910" i="1" s="1"/>
  <c r="E1910" i="1" s="1"/>
  <c r="I1911" i="1"/>
  <c r="L1909" i="1" l="1"/>
  <c r="G1909" i="1"/>
  <c r="D1910" i="1"/>
  <c r="F1910" i="1" s="1"/>
  <c r="U1910" i="1"/>
  <c r="W1910" i="1" s="1"/>
  <c r="J1911" i="1"/>
  <c r="K1911" i="1" s="1"/>
  <c r="E1911" i="1" s="1"/>
  <c r="M1911" i="1"/>
  <c r="I1912" i="1"/>
  <c r="A1964" i="1"/>
  <c r="Q1964" i="1" s="1"/>
  <c r="R1964" i="1" s="1"/>
  <c r="S1964" i="1" s="1"/>
  <c r="Z1964" i="1" s="1"/>
  <c r="H1963" i="1"/>
  <c r="AB1963" i="1"/>
  <c r="AA1963" i="1"/>
  <c r="T1963" i="1"/>
  <c r="C1963" i="1"/>
  <c r="L1910" i="1" l="1"/>
  <c r="G1910" i="1"/>
  <c r="D1911" i="1"/>
  <c r="F1911" i="1" s="1"/>
  <c r="U1911" i="1"/>
  <c r="W1911" i="1" s="1"/>
  <c r="T1964" i="1"/>
  <c r="C1964" i="1"/>
  <c r="AB1964" i="1"/>
  <c r="AA1964" i="1"/>
  <c r="J1912" i="1"/>
  <c r="K1912" i="1" s="1"/>
  <c r="E1912" i="1" s="1"/>
  <c r="M1912" i="1"/>
  <c r="I1913" i="1"/>
  <c r="A1965" i="1"/>
  <c r="Q1965" i="1" s="1"/>
  <c r="R1965" i="1" s="1"/>
  <c r="S1965" i="1" s="1"/>
  <c r="Z1965" i="1" s="1"/>
  <c r="H1964" i="1"/>
  <c r="L1911" i="1" l="1"/>
  <c r="G1911" i="1"/>
  <c r="D1912" i="1"/>
  <c r="F1912" i="1" s="1"/>
  <c r="U1912" i="1"/>
  <c r="W1912" i="1" s="1"/>
  <c r="A1966" i="1"/>
  <c r="Q1966" i="1" s="1"/>
  <c r="R1966" i="1" s="1"/>
  <c r="S1966" i="1" s="1"/>
  <c r="Z1966" i="1" s="1"/>
  <c r="H1965" i="1"/>
  <c r="J1913" i="1"/>
  <c r="K1913" i="1" s="1"/>
  <c r="E1913" i="1" s="1"/>
  <c r="M1913" i="1"/>
  <c r="I1914" i="1"/>
  <c r="AB1965" i="1"/>
  <c r="AA1965" i="1"/>
  <c r="T1965" i="1"/>
  <c r="C1965" i="1"/>
  <c r="L1912" i="1" l="1"/>
  <c r="G1912" i="1"/>
  <c r="D1913" i="1"/>
  <c r="F1913" i="1" s="1"/>
  <c r="A1967" i="1"/>
  <c r="Q1967" i="1" s="1"/>
  <c r="R1967" i="1" s="1"/>
  <c r="S1967" i="1" s="1"/>
  <c r="Z1967" i="1" s="1"/>
  <c r="H1966" i="1"/>
  <c r="U1913" i="1"/>
  <c r="W1913" i="1" s="1"/>
  <c r="J1914" i="1"/>
  <c r="K1914" i="1" s="1"/>
  <c r="E1914" i="1" s="1"/>
  <c r="M1914" i="1"/>
  <c r="I1915" i="1"/>
  <c r="T1966" i="1"/>
  <c r="C1966" i="1"/>
  <c r="AB1966" i="1"/>
  <c r="AA1966" i="1"/>
  <c r="G1913" i="1" l="1"/>
  <c r="D1914" i="1"/>
  <c r="F1914" i="1" s="1"/>
  <c r="L1913" i="1"/>
  <c r="J1915" i="1"/>
  <c r="K1915" i="1" s="1"/>
  <c r="E1915" i="1" s="1"/>
  <c r="M1915" i="1"/>
  <c r="I1916" i="1"/>
  <c r="A1968" i="1"/>
  <c r="Q1968" i="1" s="1"/>
  <c r="R1968" i="1" s="1"/>
  <c r="S1968" i="1" s="1"/>
  <c r="Z1968" i="1" s="1"/>
  <c r="H1967" i="1"/>
  <c r="U1914" i="1"/>
  <c r="W1914" i="1" s="1"/>
  <c r="AB1967" i="1"/>
  <c r="AA1967" i="1"/>
  <c r="T1967" i="1"/>
  <c r="C1967" i="1"/>
  <c r="G1914" i="1" l="1"/>
  <c r="D1915" i="1"/>
  <c r="F1915" i="1" s="1"/>
  <c r="L1914" i="1"/>
  <c r="T1968" i="1"/>
  <c r="C1968" i="1"/>
  <c r="AB1968" i="1"/>
  <c r="AA1968" i="1"/>
  <c r="U1915" i="1"/>
  <c r="W1915" i="1" s="1"/>
  <c r="A1969" i="1"/>
  <c r="Q1969" i="1" s="1"/>
  <c r="R1969" i="1" s="1"/>
  <c r="S1969" i="1" s="1"/>
  <c r="Z1969" i="1" s="1"/>
  <c r="H1968" i="1"/>
  <c r="J1916" i="1"/>
  <c r="K1916" i="1" s="1"/>
  <c r="E1916" i="1" s="1"/>
  <c r="M1916" i="1"/>
  <c r="I1917" i="1"/>
  <c r="L1915" i="1" l="1"/>
  <c r="G1915" i="1"/>
  <c r="D1916" i="1"/>
  <c r="F1916" i="1" s="1"/>
  <c r="U1916" i="1"/>
  <c r="W1916" i="1" s="1"/>
  <c r="J1917" i="1"/>
  <c r="K1917" i="1" s="1"/>
  <c r="E1917" i="1" s="1"/>
  <c r="M1917" i="1"/>
  <c r="I1918" i="1"/>
  <c r="A1970" i="1"/>
  <c r="Q1970" i="1" s="1"/>
  <c r="R1970" i="1" s="1"/>
  <c r="S1970" i="1" s="1"/>
  <c r="Z1970" i="1" s="1"/>
  <c r="H1969" i="1"/>
  <c r="AB1969" i="1"/>
  <c r="AA1969" i="1"/>
  <c r="T1969" i="1"/>
  <c r="C1969" i="1"/>
  <c r="L1916" i="1" l="1"/>
  <c r="G1916" i="1"/>
  <c r="D1917" i="1"/>
  <c r="F1917" i="1" s="1"/>
  <c r="A1971" i="1"/>
  <c r="Q1971" i="1" s="1"/>
  <c r="R1971" i="1" s="1"/>
  <c r="S1971" i="1" s="1"/>
  <c r="Z1971" i="1" s="1"/>
  <c r="H1970" i="1"/>
  <c r="U1917" i="1"/>
  <c r="W1917" i="1" s="1"/>
  <c r="T1970" i="1"/>
  <c r="C1970" i="1"/>
  <c r="AB1970" i="1"/>
  <c r="AA1970" i="1"/>
  <c r="J1918" i="1"/>
  <c r="K1918" i="1" s="1"/>
  <c r="E1918" i="1" s="1"/>
  <c r="M1918" i="1"/>
  <c r="I1919" i="1"/>
  <c r="G1917" i="1" l="1"/>
  <c r="D1918" i="1"/>
  <c r="F1918" i="1" s="1"/>
  <c r="L1917" i="1"/>
  <c r="U1918" i="1"/>
  <c r="W1918" i="1" s="1"/>
  <c r="A1972" i="1"/>
  <c r="Q1972" i="1" s="1"/>
  <c r="R1972" i="1" s="1"/>
  <c r="S1972" i="1" s="1"/>
  <c r="Z1972" i="1" s="1"/>
  <c r="H1971" i="1"/>
  <c r="AB1971" i="1"/>
  <c r="AA1971" i="1"/>
  <c r="T1971" i="1"/>
  <c r="C1971" i="1"/>
  <c r="J1919" i="1"/>
  <c r="K1919" i="1" s="1"/>
  <c r="E1919" i="1" s="1"/>
  <c r="M1919" i="1"/>
  <c r="I1920" i="1"/>
  <c r="G1918" i="1" l="1"/>
  <c r="L1918" i="1"/>
  <c r="D1919" i="1"/>
  <c r="F1919" i="1" s="1"/>
  <c r="J1920" i="1"/>
  <c r="K1920" i="1" s="1"/>
  <c r="E1920" i="1" s="1"/>
  <c r="M1920" i="1"/>
  <c r="I1921" i="1"/>
  <c r="T1972" i="1"/>
  <c r="C1972" i="1"/>
  <c r="AB1972" i="1"/>
  <c r="AA1972" i="1"/>
  <c r="U1919" i="1"/>
  <c r="W1919" i="1" s="1"/>
  <c r="A1973" i="1"/>
  <c r="Q1973" i="1" s="1"/>
  <c r="R1973" i="1" s="1"/>
  <c r="S1973" i="1" s="1"/>
  <c r="Z1973" i="1" s="1"/>
  <c r="H1972" i="1"/>
  <c r="L1919" i="1" l="1"/>
  <c r="G1919" i="1"/>
  <c r="D1920" i="1"/>
  <c r="F1920" i="1" s="1"/>
  <c r="AB1973" i="1"/>
  <c r="AA1973" i="1"/>
  <c r="T1973" i="1"/>
  <c r="C1973" i="1"/>
  <c r="U1920" i="1"/>
  <c r="W1920" i="1" s="1"/>
  <c r="A1974" i="1"/>
  <c r="Q1974" i="1" s="1"/>
  <c r="R1974" i="1" s="1"/>
  <c r="S1974" i="1" s="1"/>
  <c r="Z1974" i="1" s="1"/>
  <c r="H1973" i="1"/>
  <c r="J1921" i="1"/>
  <c r="K1921" i="1" s="1"/>
  <c r="E1921" i="1" s="1"/>
  <c r="M1921" i="1"/>
  <c r="I1922" i="1"/>
  <c r="L1920" i="1" l="1"/>
  <c r="G1920" i="1"/>
  <c r="D1921" i="1"/>
  <c r="F1921" i="1" s="1"/>
  <c r="T1974" i="1"/>
  <c r="C1974" i="1"/>
  <c r="AB1974" i="1"/>
  <c r="AA1974" i="1"/>
  <c r="J1922" i="1"/>
  <c r="K1922" i="1" s="1"/>
  <c r="E1922" i="1" s="1"/>
  <c r="M1922" i="1"/>
  <c r="I1923" i="1"/>
  <c r="A1975" i="1"/>
  <c r="Q1975" i="1" s="1"/>
  <c r="R1975" i="1" s="1"/>
  <c r="S1975" i="1" s="1"/>
  <c r="Z1975" i="1" s="1"/>
  <c r="H1974" i="1"/>
  <c r="U1921" i="1"/>
  <c r="W1921" i="1" s="1"/>
  <c r="L1921" i="1" l="1"/>
  <c r="G1921" i="1"/>
  <c r="D1922" i="1"/>
  <c r="F1922" i="1" s="1"/>
  <c r="A1976" i="1"/>
  <c r="Q1976" i="1" s="1"/>
  <c r="R1976" i="1" s="1"/>
  <c r="S1976" i="1" s="1"/>
  <c r="Z1976" i="1" s="1"/>
  <c r="H1975" i="1"/>
  <c r="J1923" i="1"/>
  <c r="K1923" i="1" s="1"/>
  <c r="E1923" i="1" s="1"/>
  <c r="M1923" i="1"/>
  <c r="I1924" i="1"/>
  <c r="AB1975" i="1"/>
  <c r="AA1975" i="1"/>
  <c r="T1975" i="1"/>
  <c r="C1975" i="1"/>
  <c r="U1922" i="1"/>
  <c r="W1922" i="1" s="1"/>
  <c r="G1922" i="1" l="1"/>
  <c r="L1922" i="1"/>
  <c r="D1923" i="1"/>
  <c r="F1923" i="1" s="1"/>
  <c r="U1923" i="1"/>
  <c r="W1923" i="1" s="1"/>
  <c r="A1977" i="1"/>
  <c r="Q1977" i="1" s="1"/>
  <c r="R1977" i="1" s="1"/>
  <c r="S1977" i="1" s="1"/>
  <c r="Z1977" i="1" s="1"/>
  <c r="H1976" i="1"/>
  <c r="J1924" i="1"/>
  <c r="K1924" i="1" s="1"/>
  <c r="E1924" i="1" s="1"/>
  <c r="M1924" i="1"/>
  <c r="I1925" i="1"/>
  <c r="T1976" i="1"/>
  <c r="C1976" i="1"/>
  <c r="AB1976" i="1"/>
  <c r="AA1976" i="1"/>
  <c r="G1923" i="1" l="1"/>
  <c r="L1923" i="1"/>
  <c r="D1924" i="1"/>
  <c r="F1924" i="1" s="1"/>
  <c r="U1924" i="1"/>
  <c r="W1924" i="1" s="1"/>
  <c r="A1978" i="1"/>
  <c r="Q1978" i="1" s="1"/>
  <c r="R1978" i="1" s="1"/>
  <c r="S1978" i="1" s="1"/>
  <c r="Z1978" i="1" s="1"/>
  <c r="H1977" i="1"/>
  <c r="J1925" i="1"/>
  <c r="K1925" i="1" s="1"/>
  <c r="E1925" i="1" s="1"/>
  <c r="M1925" i="1"/>
  <c r="I1926" i="1"/>
  <c r="AB1977" i="1"/>
  <c r="AA1977" i="1"/>
  <c r="T1977" i="1"/>
  <c r="C1977" i="1"/>
  <c r="L1924" i="1" l="1"/>
  <c r="G1924" i="1"/>
  <c r="D1925" i="1"/>
  <c r="F1925" i="1" s="1"/>
  <c r="U1925" i="1"/>
  <c r="W1925" i="1" s="1"/>
  <c r="T1978" i="1"/>
  <c r="C1978" i="1"/>
  <c r="AB1978" i="1"/>
  <c r="AA1978" i="1"/>
  <c r="J1926" i="1"/>
  <c r="K1926" i="1" s="1"/>
  <c r="E1926" i="1" s="1"/>
  <c r="M1926" i="1"/>
  <c r="I1927" i="1"/>
  <c r="A1979" i="1"/>
  <c r="Q1979" i="1" s="1"/>
  <c r="R1979" i="1" s="1"/>
  <c r="S1979" i="1" s="1"/>
  <c r="Z1979" i="1" s="1"/>
  <c r="H1978" i="1"/>
  <c r="L1925" i="1" l="1"/>
  <c r="G1925" i="1"/>
  <c r="D1926" i="1"/>
  <c r="F1926" i="1" s="1"/>
  <c r="U1926" i="1"/>
  <c r="W1926" i="1" s="1"/>
  <c r="A1980" i="1"/>
  <c r="Q1980" i="1" s="1"/>
  <c r="R1980" i="1" s="1"/>
  <c r="S1980" i="1" s="1"/>
  <c r="Z1980" i="1" s="1"/>
  <c r="H1979" i="1"/>
  <c r="AB1979" i="1"/>
  <c r="AA1979" i="1"/>
  <c r="T1979" i="1"/>
  <c r="C1979" i="1"/>
  <c r="J1927" i="1"/>
  <c r="K1927" i="1" s="1"/>
  <c r="E1927" i="1" s="1"/>
  <c r="M1927" i="1"/>
  <c r="I1928" i="1"/>
  <c r="L1926" i="1" l="1"/>
  <c r="G1926" i="1"/>
  <c r="D1927" i="1"/>
  <c r="F1927" i="1" s="1"/>
  <c r="U1927" i="1"/>
  <c r="W1927" i="1" s="1"/>
  <c r="T1980" i="1"/>
  <c r="C1980" i="1"/>
  <c r="AB1980" i="1"/>
  <c r="AA1980" i="1"/>
  <c r="J1928" i="1"/>
  <c r="K1928" i="1" s="1"/>
  <c r="E1928" i="1" s="1"/>
  <c r="M1928" i="1"/>
  <c r="I1929" i="1"/>
  <c r="A1981" i="1"/>
  <c r="Q1981" i="1" s="1"/>
  <c r="R1981" i="1" s="1"/>
  <c r="S1981" i="1" s="1"/>
  <c r="Z1981" i="1" s="1"/>
  <c r="H1980" i="1"/>
  <c r="L1927" i="1" l="1"/>
  <c r="G1927" i="1"/>
  <c r="D1928" i="1"/>
  <c r="F1928" i="1" s="1"/>
  <c r="J1929" i="1"/>
  <c r="K1929" i="1" s="1"/>
  <c r="E1929" i="1" s="1"/>
  <c r="M1929" i="1"/>
  <c r="I1930" i="1"/>
  <c r="U1928" i="1"/>
  <c r="W1928" i="1" s="1"/>
  <c r="AB1981" i="1"/>
  <c r="AA1981" i="1"/>
  <c r="T1981" i="1"/>
  <c r="C1981" i="1"/>
  <c r="A1982" i="1"/>
  <c r="Q1982" i="1" s="1"/>
  <c r="R1982" i="1" s="1"/>
  <c r="S1982" i="1" s="1"/>
  <c r="Z1982" i="1" s="1"/>
  <c r="H1981" i="1"/>
  <c r="G1928" i="1" l="1"/>
  <c r="D1929" i="1"/>
  <c r="F1929" i="1" s="1"/>
  <c r="L1928" i="1"/>
  <c r="J1930" i="1"/>
  <c r="K1930" i="1" s="1"/>
  <c r="E1930" i="1" s="1"/>
  <c r="I1931" i="1"/>
  <c r="A1983" i="1"/>
  <c r="Q1983" i="1" s="1"/>
  <c r="R1983" i="1" s="1"/>
  <c r="S1983" i="1" s="1"/>
  <c r="Z1983" i="1" s="1"/>
  <c r="H1982" i="1"/>
  <c r="U1929" i="1"/>
  <c r="W1929" i="1" s="1"/>
  <c r="T1982" i="1"/>
  <c r="C1982" i="1"/>
  <c r="AB1982" i="1"/>
  <c r="AA1982" i="1"/>
  <c r="G1929" i="1" l="1"/>
  <c r="L1929" i="1"/>
  <c r="M1930" i="1" s="1"/>
  <c r="M1931" i="1" s="1"/>
  <c r="D1930" i="1"/>
  <c r="F1930" i="1" s="1"/>
  <c r="U1930" i="1"/>
  <c r="W1930" i="1" s="1"/>
  <c r="A1984" i="1"/>
  <c r="Q1984" i="1" s="1"/>
  <c r="R1984" i="1" s="1"/>
  <c r="S1984" i="1" s="1"/>
  <c r="Z1984" i="1" s="1"/>
  <c r="H1983" i="1"/>
  <c r="AB1983" i="1"/>
  <c r="AA1983" i="1"/>
  <c r="T1983" i="1"/>
  <c r="C1983" i="1"/>
  <c r="J1931" i="1"/>
  <c r="K1931" i="1" s="1"/>
  <c r="E1931" i="1" s="1"/>
  <c r="I1932" i="1"/>
  <c r="L1930" i="1" l="1"/>
  <c r="G1930" i="1"/>
  <c r="D1931" i="1"/>
  <c r="F1931" i="1" s="1"/>
  <c r="J1932" i="1"/>
  <c r="K1932" i="1" s="1"/>
  <c r="E1932" i="1" s="1"/>
  <c r="M1932" i="1"/>
  <c r="I1933" i="1"/>
  <c r="T1984" i="1"/>
  <c r="C1984" i="1"/>
  <c r="AB1984" i="1"/>
  <c r="AA1984" i="1"/>
  <c r="U1931" i="1"/>
  <c r="W1931" i="1" s="1"/>
  <c r="A1985" i="1"/>
  <c r="Q1985" i="1" s="1"/>
  <c r="R1985" i="1" s="1"/>
  <c r="S1985" i="1" s="1"/>
  <c r="Z1985" i="1" s="1"/>
  <c r="H1984" i="1"/>
  <c r="L1931" i="1" l="1"/>
  <c r="G1931" i="1"/>
  <c r="D1932" i="1"/>
  <c r="F1932" i="1" s="1"/>
  <c r="J1933" i="1"/>
  <c r="K1933" i="1" s="1"/>
  <c r="E1933" i="1" s="1"/>
  <c r="M1933" i="1"/>
  <c r="I1934" i="1"/>
  <c r="A1986" i="1"/>
  <c r="Q1986" i="1" s="1"/>
  <c r="R1986" i="1" s="1"/>
  <c r="S1986" i="1" s="1"/>
  <c r="Z1986" i="1" s="1"/>
  <c r="H1985" i="1"/>
  <c r="U1932" i="1"/>
  <c r="W1932" i="1" s="1"/>
  <c r="AB1985" i="1"/>
  <c r="AA1985" i="1"/>
  <c r="T1985" i="1"/>
  <c r="C1985" i="1"/>
  <c r="L1932" i="1" l="1"/>
  <c r="G1932" i="1"/>
  <c r="D1933" i="1"/>
  <c r="F1933" i="1" s="1"/>
  <c r="T1986" i="1"/>
  <c r="C1986" i="1"/>
  <c r="AB1986" i="1"/>
  <c r="AA1986" i="1"/>
  <c r="J1934" i="1"/>
  <c r="K1934" i="1" s="1"/>
  <c r="E1934" i="1" s="1"/>
  <c r="M1934" i="1"/>
  <c r="I1935" i="1"/>
  <c r="A1987" i="1"/>
  <c r="Q1987" i="1" s="1"/>
  <c r="R1987" i="1" s="1"/>
  <c r="S1987" i="1" s="1"/>
  <c r="Z1987" i="1" s="1"/>
  <c r="H1986" i="1"/>
  <c r="U1933" i="1"/>
  <c r="W1933" i="1" s="1"/>
  <c r="G1933" i="1" l="1"/>
  <c r="L1933" i="1"/>
  <c r="D1934" i="1"/>
  <c r="F1934" i="1" s="1"/>
  <c r="U1934" i="1"/>
  <c r="W1934" i="1" s="1"/>
  <c r="AB1987" i="1"/>
  <c r="AA1987" i="1"/>
  <c r="T1987" i="1"/>
  <c r="C1987" i="1"/>
  <c r="J1935" i="1"/>
  <c r="K1935" i="1" s="1"/>
  <c r="E1935" i="1" s="1"/>
  <c r="M1935" i="1"/>
  <c r="I1936" i="1"/>
  <c r="A1988" i="1"/>
  <c r="Q1988" i="1" s="1"/>
  <c r="R1988" i="1" s="1"/>
  <c r="S1988" i="1" s="1"/>
  <c r="Z1988" i="1" s="1"/>
  <c r="H1987" i="1"/>
  <c r="G1934" i="1" l="1"/>
  <c r="L1934" i="1"/>
  <c r="D1935" i="1"/>
  <c r="F1935" i="1" s="1"/>
  <c r="H1988" i="1"/>
  <c r="A1989" i="1"/>
  <c r="Q1989" i="1" s="1"/>
  <c r="R1989" i="1" s="1"/>
  <c r="S1989" i="1" s="1"/>
  <c r="Z1989" i="1" s="1"/>
  <c r="J1936" i="1"/>
  <c r="K1936" i="1" s="1"/>
  <c r="E1936" i="1" s="1"/>
  <c r="M1936" i="1"/>
  <c r="I1937" i="1"/>
  <c r="T1988" i="1"/>
  <c r="C1988" i="1"/>
  <c r="AB1988" i="1"/>
  <c r="AA1988" i="1"/>
  <c r="U1935" i="1"/>
  <c r="W1935" i="1" s="1"/>
  <c r="L1935" i="1" l="1"/>
  <c r="G1935" i="1"/>
  <c r="D1936" i="1"/>
  <c r="F1936" i="1" s="1"/>
  <c r="J1937" i="1"/>
  <c r="K1937" i="1" s="1"/>
  <c r="E1937" i="1" s="1"/>
  <c r="M1937" i="1"/>
  <c r="I1938" i="1"/>
  <c r="AB1989" i="1"/>
  <c r="AA1989" i="1"/>
  <c r="T1989" i="1"/>
  <c r="C1989" i="1"/>
  <c r="A1990" i="1"/>
  <c r="Q1990" i="1" s="1"/>
  <c r="R1990" i="1" s="1"/>
  <c r="S1990" i="1" s="1"/>
  <c r="Z1990" i="1" s="1"/>
  <c r="H1989" i="1"/>
  <c r="U1936" i="1"/>
  <c r="W1936" i="1" s="1"/>
  <c r="G1936" i="1" l="1"/>
  <c r="L1936" i="1"/>
  <c r="D1937" i="1"/>
  <c r="F1937" i="1" s="1"/>
  <c r="U1937" i="1"/>
  <c r="W1937" i="1" s="1"/>
  <c r="H1990" i="1"/>
  <c r="A1991" i="1"/>
  <c r="Q1991" i="1" s="1"/>
  <c r="R1991" i="1" s="1"/>
  <c r="S1991" i="1" s="1"/>
  <c r="Z1991" i="1" s="1"/>
  <c r="AA1990" i="1"/>
  <c r="T1990" i="1"/>
  <c r="C1990" i="1"/>
  <c r="AB1990" i="1"/>
  <c r="J1938" i="1"/>
  <c r="K1938" i="1" s="1"/>
  <c r="E1938" i="1" s="1"/>
  <c r="M1938" i="1"/>
  <c r="I1939" i="1"/>
  <c r="G1937" i="1" l="1"/>
  <c r="L1937" i="1"/>
  <c r="D1938" i="1"/>
  <c r="F1938" i="1" s="1"/>
  <c r="U1938" i="1"/>
  <c r="W1938" i="1" s="1"/>
  <c r="A1992" i="1"/>
  <c r="Q1992" i="1" s="1"/>
  <c r="R1992" i="1" s="1"/>
  <c r="S1992" i="1" s="1"/>
  <c r="Z1992" i="1" s="1"/>
  <c r="H1991" i="1"/>
  <c r="J1939" i="1"/>
  <c r="K1939" i="1" s="1"/>
  <c r="E1939" i="1" s="1"/>
  <c r="M1939" i="1"/>
  <c r="I1940" i="1"/>
  <c r="T1991" i="1"/>
  <c r="C1991" i="1"/>
  <c r="AB1991" i="1"/>
  <c r="AA1991" i="1"/>
  <c r="L1938" i="1" l="1"/>
  <c r="G1938" i="1"/>
  <c r="D1939" i="1"/>
  <c r="F1939" i="1" s="1"/>
  <c r="J1940" i="1"/>
  <c r="K1940" i="1" s="1"/>
  <c r="E1940" i="1" s="1"/>
  <c r="M1940" i="1"/>
  <c r="I1941" i="1"/>
  <c r="AB1992" i="1"/>
  <c r="AA1992" i="1"/>
  <c r="T1992" i="1"/>
  <c r="C1992" i="1"/>
  <c r="U1939" i="1"/>
  <c r="W1939" i="1" s="1"/>
  <c r="A1993" i="1"/>
  <c r="Q1993" i="1" s="1"/>
  <c r="R1993" i="1" s="1"/>
  <c r="S1993" i="1" s="1"/>
  <c r="Z1993" i="1" s="1"/>
  <c r="H1992" i="1"/>
  <c r="L1939" i="1" l="1"/>
  <c r="G1939" i="1"/>
  <c r="D1940" i="1"/>
  <c r="F1940" i="1" s="1"/>
  <c r="H1993" i="1"/>
  <c r="A1994" i="1"/>
  <c r="Q1994" i="1" s="1"/>
  <c r="R1994" i="1" s="1"/>
  <c r="S1994" i="1" s="1"/>
  <c r="Z1994" i="1" s="1"/>
  <c r="T1993" i="1"/>
  <c r="C1993" i="1"/>
  <c r="AB1993" i="1"/>
  <c r="AA1993" i="1"/>
  <c r="J1941" i="1"/>
  <c r="K1941" i="1" s="1"/>
  <c r="E1941" i="1" s="1"/>
  <c r="M1941" i="1"/>
  <c r="I1942" i="1"/>
  <c r="U1940" i="1"/>
  <c r="W1940" i="1" s="1"/>
  <c r="G1940" i="1" l="1"/>
  <c r="L1940" i="1"/>
  <c r="D1941" i="1"/>
  <c r="F1941" i="1" s="1"/>
  <c r="U1941" i="1"/>
  <c r="W1941" i="1" s="1"/>
  <c r="AB1994" i="1"/>
  <c r="AA1994" i="1"/>
  <c r="T1994" i="1"/>
  <c r="C1994" i="1"/>
  <c r="J1942" i="1"/>
  <c r="K1942" i="1" s="1"/>
  <c r="E1942" i="1" s="1"/>
  <c r="M1942" i="1"/>
  <c r="I1943" i="1"/>
  <c r="A1995" i="1"/>
  <c r="Q1995" i="1" s="1"/>
  <c r="R1995" i="1" s="1"/>
  <c r="S1995" i="1" s="1"/>
  <c r="Z1995" i="1" s="1"/>
  <c r="H1994" i="1"/>
  <c r="G1941" i="1" l="1"/>
  <c r="L1941" i="1"/>
  <c r="D1942" i="1"/>
  <c r="F1942" i="1" s="1"/>
  <c r="AB1995" i="1"/>
  <c r="AA1995" i="1"/>
  <c r="T1995" i="1"/>
  <c r="C1995" i="1"/>
  <c r="U1942" i="1"/>
  <c r="W1942" i="1" s="1"/>
  <c r="A1996" i="1"/>
  <c r="Q1996" i="1" s="1"/>
  <c r="R1996" i="1" s="1"/>
  <c r="S1996" i="1" s="1"/>
  <c r="Z1996" i="1" s="1"/>
  <c r="H1995" i="1"/>
  <c r="J1943" i="1"/>
  <c r="K1943" i="1" s="1"/>
  <c r="E1943" i="1" s="1"/>
  <c r="M1943" i="1"/>
  <c r="I1944" i="1"/>
  <c r="G1942" i="1" l="1"/>
  <c r="L1942" i="1"/>
  <c r="D1943" i="1"/>
  <c r="F1943" i="1" s="1"/>
  <c r="U1943" i="1"/>
  <c r="W1943" i="1" s="1"/>
  <c r="A1997" i="1"/>
  <c r="Q1997" i="1" s="1"/>
  <c r="R1997" i="1" s="1"/>
  <c r="S1997" i="1" s="1"/>
  <c r="Z1997" i="1" s="1"/>
  <c r="H1996" i="1"/>
  <c r="J1944" i="1"/>
  <c r="K1944" i="1" s="1"/>
  <c r="E1944" i="1" s="1"/>
  <c r="M1944" i="1"/>
  <c r="I1945" i="1"/>
  <c r="T1996" i="1"/>
  <c r="C1996" i="1"/>
  <c r="AB1996" i="1"/>
  <c r="AA1996" i="1"/>
  <c r="G1943" i="1" l="1"/>
  <c r="L1943" i="1"/>
  <c r="D1944" i="1"/>
  <c r="F1944" i="1" s="1"/>
  <c r="J1945" i="1"/>
  <c r="K1945" i="1" s="1"/>
  <c r="E1945" i="1" s="1"/>
  <c r="M1945" i="1"/>
  <c r="I1946" i="1"/>
  <c r="A1998" i="1"/>
  <c r="Q1998" i="1" s="1"/>
  <c r="R1998" i="1" s="1"/>
  <c r="S1998" i="1" s="1"/>
  <c r="Z1998" i="1" s="1"/>
  <c r="H1997" i="1"/>
  <c r="U1944" i="1"/>
  <c r="W1944" i="1" s="1"/>
  <c r="AB1997" i="1"/>
  <c r="AA1997" i="1"/>
  <c r="T1997" i="1"/>
  <c r="C1997" i="1"/>
  <c r="G1944" i="1" l="1"/>
  <c r="L1944" i="1"/>
  <c r="D1945" i="1"/>
  <c r="F1945" i="1" s="1"/>
  <c r="T1998" i="1"/>
  <c r="C1998" i="1"/>
  <c r="AB1998" i="1"/>
  <c r="AA1998" i="1"/>
  <c r="U1945" i="1"/>
  <c r="W1945" i="1" s="1"/>
  <c r="A1999" i="1"/>
  <c r="Q1999" i="1" s="1"/>
  <c r="R1999" i="1" s="1"/>
  <c r="S1999" i="1" s="1"/>
  <c r="Z1999" i="1" s="1"/>
  <c r="H1998" i="1"/>
  <c r="J1946" i="1"/>
  <c r="K1946" i="1" s="1"/>
  <c r="E1946" i="1" s="1"/>
  <c r="M1946" i="1"/>
  <c r="I1947" i="1"/>
  <c r="G1945" i="1" l="1"/>
  <c r="L1945" i="1"/>
  <c r="D1946" i="1"/>
  <c r="F1946" i="1" s="1"/>
  <c r="AB1999" i="1"/>
  <c r="AA1999" i="1"/>
  <c r="T1999" i="1"/>
  <c r="C1999" i="1"/>
  <c r="J1947" i="1"/>
  <c r="K1947" i="1" s="1"/>
  <c r="E1947" i="1" s="1"/>
  <c r="M1947" i="1"/>
  <c r="I1948" i="1"/>
  <c r="U1946" i="1"/>
  <c r="W1946" i="1" s="1"/>
  <c r="A2000" i="1"/>
  <c r="Q2000" i="1" s="1"/>
  <c r="R2000" i="1" s="1"/>
  <c r="S2000" i="1" s="1"/>
  <c r="Z2000" i="1" s="1"/>
  <c r="H1999" i="1"/>
  <c r="L1946" i="1" l="1"/>
  <c r="G1946" i="1"/>
  <c r="D1947" i="1"/>
  <c r="F1947" i="1" s="1"/>
  <c r="T2000" i="1"/>
  <c r="C2000" i="1"/>
  <c r="AB2000" i="1"/>
  <c r="AA2000" i="1"/>
  <c r="A2001" i="1"/>
  <c r="Q2001" i="1" s="1"/>
  <c r="R2001" i="1" s="1"/>
  <c r="S2001" i="1" s="1"/>
  <c r="Z2001" i="1" s="1"/>
  <c r="H2000" i="1"/>
  <c r="U1947" i="1"/>
  <c r="W1947" i="1" s="1"/>
  <c r="J1948" i="1"/>
  <c r="K1948" i="1" s="1"/>
  <c r="E1948" i="1" s="1"/>
  <c r="M1948" i="1"/>
  <c r="I1949" i="1"/>
  <c r="L1947" i="1" l="1"/>
  <c r="G1947" i="1"/>
  <c r="D1948" i="1"/>
  <c r="F1948" i="1" s="1"/>
  <c r="J1949" i="1"/>
  <c r="K1949" i="1" s="1"/>
  <c r="E1949" i="1" s="1"/>
  <c r="M1949" i="1"/>
  <c r="I1950" i="1"/>
  <c r="U1948" i="1"/>
  <c r="W1948" i="1" s="1"/>
  <c r="A2002" i="1"/>
  <c r="Q2002" i="1" s="1"/>
  <c r="R2002" i="1" s="1"/>
  <c r="S2002" i="1" s="1"/>
  <c r="Z2002" i="1" s="1"/>
  <c r="H2001" i="1"/>
  <c r="AB2001" i="1"/>
  <c r="AA2001" i="1"/>
  <c r="T2001" i="1"/>
  <c r="C2001" i="1"/>
  <c r="G1948" i="1" l="1"/>
  <c r="D1949" i="1"/>
  <c r="F1949" i="1" s="1"/>
  <c r="L1948" i="1"/>
  <c r="A2003" i="1"/>
  <c r="Q2003" i="1" s="1"/>
  <c r="R2003" i="1" s="1"/>
  <c r="S2003" i="1" s="1"/>
  <c r="Z2003" i="1" s="1"/>
  <c r="H2002" i="1"/>
  <c r="M1950" i="1"/>
  <c r="J1950" i="1"/>
  <c r="K1950" i="1" s="1"/>
  <c r="E1950" i="1" s="1"/>
  <c r="I1951" i="1"/>
  <c r="U1949" i="1"/>
  <c r="W1949" i="1" s="1"/>
  <c r="T2002" i="1"/>
  <c r="C2002" i="1"/>
  <c r="AB2002" i="1"/>
  <c r="AA2002" i="1"/>
  <c r="L1949" i="1" l="1"/>
  <c r="G1949" i="1"/>
  <c r="D1950" i="1"/>
  <c r="F1950" i="1" s="1"/>
  <c r="AB2003" i="1"/>
  <c r="AA2003" i="1"/>
  <c r="T2003" i="1"/>
  <c r="C2003" i="1"/>
  <c r="J1951" i="1"/>
  <c r="K1951" i="1" s="1"/>
  <c r="E1951" i="1" s="1"/>
  <c r="M1951" i="1"/>
  <c r="I1952" i="1"/>
  <c r="U1950" i="1"/>
  <c r="W1950" i="1" s="1"/>
  <c r="A2004" i="1"/>
  <c r="Q2004" i="1" s="1"/>
  <c r="R2004" i="1" s="1"/>
  <c r="S2004" i="1" s="1"/>
  <c r="Z2004" i="1" s="1"/>
  <c r="H2003" i="1"/>
  <c r="L1950" i="1" l="1"/>
  <c r="G1950" i="1"/>
  <c r="D1951" i="1"/>
  <c r="F1951" i="1" s="1"/>
  <c r="U1951" i="1"/>
  <c r="W1951" i="1" s="1"/>
  <c r="A2005" i="1"/>
  <c r="Q2005" i="1" s="1"/>
  <c r="R2005" i="1" s="1"/>
  <c r="S2005" i="1" s="1"/>
  <c r="Z2005" i="1" s="1"/>
  <c r="H2004" i="1"/>
  <c r="J1952" i="1"/>
  <c r="K1952" i="1" s="1"/>
  <c r="E1952" i="1" s="1"/>
  <c r="M1952" i="1"/>
  <c r="I1953" i="1"/>
  <c r="T2004" i="1"/>
  <c r="C2004" i="1"/>
  <c r="AB2004" i="1"/>
  <c r="AA2004" i="1"/>
  <c r="L1951" i="1" l="1"/>
  <c r="G1951" i="1"/>
  <c r="D1952" i="1"/>
  <c r="F1952" i="1" s="1"/>
  <c r="U1952" i="1"/>
  <c r="W1952" i="1" s="1"/>
  <c r="J1953" i="1"/>
  <c r="K1953" i="1" s="1"/>
  <c r="E1953" i="1" s="1"/>
  <c r="M1953" i="1"/>
  <c r="I1954" i="1"/>
  <c r="A2006" i="1"/>
  <c r="Q2006" i="1" s="1"/>
  <c r="R2006" i="1" s="1"/>
  <c r="S2006" i="1" s="1"/>
  <c r="Z2006" i="1" s="1"/>
  <c r="H2005" i="1"/>
  <c r="AB2005" i="1"/>
  <c r="AA2005" i="1"/>
  <c r="T2005" i="1"/>
  <c r="C2005" i="1"/>
  <c r="L1952" i="1" l="1"/>
  <c r="G1952" i="1"/>
  <c r="D1953" i="1"/>
  <c r="F1953" i="1" s="1"/>
  <c r="A2007" i="1"/>
  <c r="Q2007" i="1" s="1"/>
  <c r="R2007" i="1" s="1"/>
  <c r="S2007" i="1" s="1"/>
  <c r="Z2007" i="1" s="1"/>
  <c r="H2006" i="1"/>
  <c r="J1954" i="1"/>
  <c r="K1954" i="1" s="1"/>
  <c r="E1954" i="1" s="1"/>
  <c r="M1954" i="1"/>
  <c r="I1955" i="1"/>
  <c r="T2006" i="1"/>
  <c r="C2006" i="1"/>
  <c r="AB2006" i="1"/>
  <c r="AA2006" i="1"/>
  <c r="U1953" i="1"/>
  <c r="W1953" i="1" s="1"/>
  <c r="L1953" i="1" l="1"/>
  <c r="G1953" i="1"/>
  <c r="D1954" i="1"/>
  <c r="F1954" i="1" s="1"/>
  <c r="A2008" i="1"/>
  <c r="Q2008" i="1" s="1"/>
  <c r="R2008" i="1" s="1"/>
  <c r="S2008" i="1" s="1"/>
  <c r="Z2008" i="1" s="1"/>
  <c r="H2007" i="1"/>
  <c r="U1954" i="1"/>
  <c r="W1954" i="1" s="1"/>
  <c r="AB2007" i="1"/>
  <c r="AA2007" i="1"/>
  <c r="T2007" i="1"/>
  <c r="C2007" i="1"/>
  <c r="J1955" i="1"/>
  <c r="K1955" i="1" s="1"/>
  <c r="E1955" i="1" s="1"/>
  <c r="M1955" i="1"/>
  <c r="I1956" i="1"/>
  <c r="G1954" i="1" l="1"/>
  <c r="D1955" i="1"/>
  <c r="F1955" i="1" s="1"/>
  <c r="L1954" i="1"/>
  <c r="J1956" i="1"/>
  <c r="K1956" i="1" s="1"/>
  <c r="E1956" i="1" s="1"/>
  <c r="M1956" i="1"/>
  <c r="I1957" i="1"/>
  <c r="A2009" i="1"/>
  <c r="Q2009" i="1" s="1"/>
  <c r="R2009" i="1" s="1"/>
  <c r="S2009" i="1" s="1"/>
  <c r="Z2009" i="1" s="1"/>
  <c r="H2008" i="1"/>
  <c r="T2008" i="1"/>
  <c r="C2008" i="1"/>
  <c r="AB2008" i="1"/>
  <c r="AA2008" i="1"/>
  <c r="U1955" i="1"/>
  <c r="W1955" i="1" s="1"/>
  <c r="L1955" i="1" l="1"/>
  <c r="G1955" i="1"/>
  <c r="D1956" i="1"/>
  <c r="F1956" i="1" s="1"/>
  <c r="AB2009" i="1"/>
  <c r="AA2009" i="1"/>
  <c r="T2009" i="1"/>
  <c r="C2009" i="1"/>
  <c r="J1957" i="1"/>
  <c r="K1957" i="1" s="1"/>
  <c r="E1957" i="1" s="1"/>
  <c r="M1957" i="1"/>
  <c r="I1958" i="1"/>
  <c r="U1956" i="1"/>
  <c r="W1956" i="1" s="1"/>
  <c r="A2010" i="1"/>
  <c r="Q2010" i="1" s="1"/>
  <c r="R2010" i="1" s="1"/>
  <c r="S2010" i="1" s="1"/>
  <c r="Z2010" i="1" s="1"/>
  <c r="H2009" i="1"/>
  <c r="L1956" i="1" l="1"/>
  <c r="G1956" i="1"/>
  <c r="D1957" i="1"/>
  <c r="F1957" i="1" s="1"/>
  <c r="A2011" i="1"/>
  <c r="Q2011" i="1" s="1"/>
  <c r="R2011" i="1" s="1"/>
  <c r="S2011" i="1" s="1"/>
  <c r="Z2011" i="1" s="1"/>
  <c r="H2010" i="1"/>
  <c r="T2010" i="1"/>
  <c r="C2010" i="1"/>
  <c r="AB2010" i="1"/>
  <c r="AA2010" i="1"/>
  <c r="J1958" i="1"/>
  <c r="K1958" i="1" s="1"/>
  <c r="E1958" i="1" s="1"/>
  <c r="M1958" i="1"/>
  <c r="I1959" i="1"/>
  <c r="U1957" i="1"/>
  <c r="W1957" i="1" s="1"/>
  <c r="G1957" i="1" l="1"/>
  <c r="L1957" i="1"/>
  <c r="D1958" i="1"/>
  <c r="F1958" i="1" s="1"/>
  <c r="AB2011" i="1"/>
  <c r="AA2011" i="1"/>
  <c r="T2011" i="1"/>
  <c r="C2011" i="1"/>
  <c r="U1958" i="1"/>
  <c r="W1958" i="1" s="1"/>
  <c r="J1959" i="1"/>
  <c r="K1959" i="1" s="1"/>
  <c r="E1959" i="1" s="1"/>
  <c r="M1959" i="1"/>
  <c r="I1960" i="1"/>
  <c r="A2012" i="1"/>
  <c r="Q2012" i="1" s="1"/>
  <c r="R2012" i="1" s="1"/>
  <c r="S2012" i="1" s="1"/>
  <c r="Z2012" i="1" s="1"/>
  <c r="H2011" i="1"/>
  <c r="L1958" i="1" l="1"/>
  <c r="G1958" i="1"/>
  <c r="D1959" i="1"/>
  <c r="F1959" i="1" s="1"/>
  <c r="T2012" i="1"/>
  <c r="C2012" i="1"/>
  <c r="AB2012" i="1"/>
  <c r="AA2012" i="1"/>
  <c r="J1960" i="1"/>
  <c r="K1960" i="1" s="1"/>
  <c r="E1960" i="1" s="1"/>
  <c r="M1960" i="1"/>
  <c r="I1961" i="1"/>
  <c r="A2013" i="1"/>
  <c r="Q2013" i="1" s="1"/>
  <c r="R2013" i="1" s="1"/>
  <c r="S2013" i="1" s="1"/>
  <c r="Z2013" i="1" s="1"/>
  <c r="H2012" i="1"/>
  <c r="U1959" i="1"/>
  <c r="W1959" i="1" s="1"/>
  <c r="G1959" i="1" l="1"/>
  <c r="L1959" i="1"/>
  <c r="D1960" i="1"/>
  <c r="F1960" i="1" s="1"/>
  <c r="U1960" i="1"/>
  <c r="W1960" i="1" s="1"/>
  <c r="A2014" i="1"/>
  <c r="Q2014" i="1" s="1"/>
  <c r="R2014" i="1" s="1"/>
  <c r="S2014" i="1" s="1"/>
  <c r="Z2014" i="1" s="1"/>
  <c r="H2013" i="1"/>
  <c r="J1961" i="1"/>
  <c r="K1961" i="1" s="1"/>
  <c r="E1961" i="1" s="1"/>
  <c r="I1962" i="1"/>
  <c r="AB2013" i="1"/>
  <c r="AA2013" i="1"/>
  <c r="T2013" i="1"/>
  <c r="C2013" i="1"/>
  <c r="G1960" i="1" l="1"/>
  <c r="L1960" i="1"/>
  <c r="M1961" i="1" s="1"/>
  <c r="M1962" i="1" s="1"/>
  <c r="D1961" i="1"/>
  <c r="F1961" i="1" s="1"/>
  <c r="J1962" i="1"/>
  <c r="K1962" i="1" s="1"/>
  <c r="E1962" i="1" s="1"/>
  <c r="I1963" i="1"/>
  <c r="T2014" i="1"/>
  <c r="C2014" i="1"/>
  <c r="AB2014" i="1"/>
  <c r="AA2014" i="1"/>
  <c r="U1961" i="1"/>
  <c r="W1961" i="1" s="1"/>
  <c r="A2015" i="1"/>
  <c r="Q2015" i="1" s="1"/>
  <c r="R2015" i="1" s="1"/>
  <c r="S2015" i="1" s="1"/>
  <c r="Z2015" i="1" s="1"/>
  <c r="H2014" i="1"/>
  <c r="L1961" i="1" l="1"/>
  <c r="G1961" i="1"/>
  <c r="D1962" i="1"/>
  <c r="F1962" i="1" s="1"/>
  <c r="A2016" i="1"/>
  <c r="Q2016" i="1" s="1"/>
  <c r="R2016" i="1" s="1"/>
  <c r="S2016" i="1" s="1"/>
  <c r="Z2016" i="1" s="1"/>
  <c r="H2015" i="1"/>
  <c r="J1963" i="1"/>
  <c r="K1963" i="1" s="1"/>
  <c r="E1963" i="1" s="1"/>
  <c r="I1964" i="1"/>
  <c r="AB2015" i="1"/>
  <c r="AA2015" i="1"/>
  <c r="T2015" i="1"/>
  <c r="C2015" i="1"/>
  <c r="U1962" i="1"/>
  <c r="W1962" i="1" s="1"/>
  <c r="L1962" i="1" l="1"/>
  <c r="M1963" i="1" s="1"/>
  <c r="M1964" i="1" s="1"/>
  <c r="G1962" i="1"/>
  <c r="D1963" i="1"/>
  <c r="F1963" i="1" s="1"/>
  <c r="J1964" i="1"/>
  <c r="K1964" i="1" s="1"/>
  <c r="E1964" i="1" s="1"/>
  <c r="I1965" i="1"/>
  <c r="T2016" i="1"/>
  <c r="C2016" i="1"/>
  <c r="AB2016" i="1"/>
  <c r="AA2016" i="1"/>
  <c r="U1963" i="1"/>
  <c r="W1963" i="1" s="1"/>
  <c r="A2017" i="1"/>
  <c r="Q2017" i="1" s="1"/>
  <c r="R2017" i="1" s="1"/>
  <c r="S2017" i="1" s="1"/>
  <c r="Z2017" i="1" s="1"/>
  <c r="H2016" i="1"/>
  <c r="L1963" i="1" l="1"/>
  <c r="G1963" i="1"/>
  <c r="D1964" i="1"/>
  <c r="F1964" i="1" s="1"/>
  <c r="AB2017" i="1"/>
  <c r="AA2017" i="1"/>
  <c r="T2017" i="1"/>
  <c r="C2017" i="1"/>
  <c r="U1964" i="1"/>
  <c r="W1964" i="1" s="1"/>
  <c r="A2018" i="1"/>
  <c r="Q2018" i="1" s="1"/>
  <c r="R2018" i="1" s="1"/>
  <c r="S2018" i="1" s="1"/>
  <c r="Z2018" i="1" s="1"/>
  <c r="H2017" i="1"/>
  <c r="J1965" i="1"/>
  <c r="K1965" i="1" s="1"/>
  <c r="E1965" i="1" s="1"/>
  <c r="M1965" i="1"/>
  <c r="I1966" i="1"/>
  <c r="L1964" i="1" l="1"/>
  <c r="G1964" i="1"/>
  <c r="D1965" i="1"/>
  <c r="F1965" i="1" s="1"/>
  <c r="T2018" i="1"/>
  <c r="C2018" i="1"/>
  <c r="AB2018" i="1"/>
  <c r="AA2018" i="1"/>
  <c r="J1966" i="1"/>
  <c r="K1966" i="1" s="1"/>
  <c r="E1966" i="1" s="1"/>
  <c r="M1966" i="1"/>
  <c r="I1967" i="1"/>
  <c r="A2019" i="1"/>
  <c r="Q2019" i="1" s="1"/>
  <c r="R2019" i="1" s="1"/>
  <c r="S2019" i="1" s="1"/>
  <c r="Z2019" i="1" s="1"/>
  <c r="H2018" i="1"/>
  <c r="U1965" i="1"/>
  <c r="W1965" i="1" s="1"/>
  <c r="G1965" i="1" l="1"/>
  <c r="L1965" i="1"/>
  <c r="D1966" i="1"/>
  <c r="F1966" i="1" s="1"/>
  <c r="J1967" i="1"/>
  <c r="K1967" i="1" s="1"/>
  <c r="E1967" i="1" s="1"/>
  <c r="M1967" i="1"/>
  <c r="I1968" i="1"/>
  <c r="AB2019" i="1"/>
  <c r="AA2019" i="1"/>
  <c r="T2019" i="1"/>
  <c r="C2019" i="1"/>
  <c r="U1966" i="1"/>
  <c r="W1966" i="1" s="1"/>
  <c r="A2020" i="1"/>
  <c r="Q2020" i="1" s="1"/>
  <c r="R2020" i="1" s="1"/>
  <c r="S2020" i="1" s="1"/>
  <c r="Z2020" i="1" s="1"/>
  <c r="H2019" i="1"/>
  <c r="L1966" i="1" l="1"/>
  <c r="G1966" i="1"/>
  <c r="D1967" i="1"/>
  <c r="F1967" i="1" s="1"/>
  <c r="T2020" i="1"/>
  <c r="C2020" i="1"/>
  <c r="AB2020" i="1"/>
  <c r="AA2020" i="1"/>
  <c r="A2021" i="1"/>
  <c r="Q2021" i="1" s="1"/>
  <c r="R2021" i="1" s="1"/>
  <c r="S2021" i="1" s="1"/>
  <c r="Z2021" i="1" s="1"/>
  <c r="H2020" i="1"/>
  <c r="U1967" i="1"/>
  <c r="W1967" i="1" s="1"/>
  <c r="J1968" i="1"/>
  <c r="K1968" i="1" s="1"/>
  <c r="E1968" i="1" s="1"/>
  <c r="M1968" i="1"/>
  <c r="I1969" i="1"/>
  <c r="L1967" i="1" l="1"/>
  <c r="G1967" i="1"/>
  <c r="D1968" i="1"/>
  <c r="F1968" i="1" s="1"/>
  <c r="U1968" i="1"/>
  <c r="W1968" i="1" s="1"/>
  <c r="A2022" i="1"/>
  <c r="Q2022" i="1" s="1"/>
  <c r="R2022" i="1" s="1"/>
  <c r="S2022" i="1" s="1"/>
  <c r="Z2022" i="1" s="1"/>
  <c r="H2021" i="1"/>
  <c r="AB2021" i="1"/>
  <c r="AA2021" i="1"/>
  <c r="T2021" i="1"/>
  <c r="C2021" i="1"/>
  <c r="J1969" i="1"/>
  <c r="K1969" i="1" s="1"/>
  <c r="E1969" i="1" s="1"/>
  <c r="M1969" i="1"/>
  <c r="I1970" i="1"/>
  <c r="G1968" i="1" l="1"/>
  <c r="L1968" i="1"/>
  <c r="D1969" i="1"/>
  <c r="F1969" i="1" s="1"/>
  <c r="U1969" i="1"/>
  <c r="W1969" i="1" s="1"/>
  <c r="A2023" i="1"/>
  <c r="Q2023" i="1" s="1"/>
  <c r="R2023" i="1" s="1"/>
  <c r="S2023" i="1" s="1"/>
  <c r="Z2023" i="1" s="1"/>
  <c r="H2022" i="1"/>
  <c r="J1970" i="1"/>
  <c r="K1970" i="1" s="1"/>
  <c r="E1970" i="1" s="1"/>
  <c r="M1970" i="1"/>
  <c r="I1971" i="1"/>
  <c r="T2022" i="1"/>
  <c r="C2022" i="1"/>
  <c r="AB2022" i="1"/>
  <c r="AA2022" i="1"/>
  <c r="G1969" i="1" l="1"/>
  <c r="L1969" i="1"/>
  <c r="D1970" i="1"/>
  <c r="F1970" i="1" s="1"/>
  <c r="AB2023" i="1"/>
  <c r="AA2023" i="1"/>
  <c r="T2023" i="1"/>
  <c r="C2023" i="1"/>
  <c r="U1970" i="1"/>
  <c r="W1970" i="1" s="1"/>
  <c r="A2024" i="1"/>
  <c r="Q2024" i="1" s="1"/>
  <c r="R2024" i="1" s="1"/>
  <c r="S2024" i="1" s="1"/>
  <c r="Z2024" i="1" s="1"/>
  <c r="H2023" i="1"/>
  <c r="J1971" i="1"/>
  <c r="K1971" i="1" s="1"/>
  <c r="E1971" i="1" s="1"/>
  <c r="M1971" i="1"/>
  <c r="I1972" i="1"/>
  <c r="G1970" i="1" l="1"/>
  <c r="L1970" i="1"/>
  <c r="D1971" i="1"/>
  <c r="F1971" i="1" s="1"/>
  <c r="U1971" i="1"/>
  <c r="W1971" i="1" s="1"/>
  <c r="J1972" i="1"/>
  <c r="K1972" i="1" s="1"/>
  <c r="E1972" i="1" s="1"/>
  <c r="M1972" i="1"/>
  <c r="I1973" i="1"/>
  <c r="A2025" i="1"/>
  <c r="Q2025" i="1" s="1"/>
  <c r="R2025" i="1" s="1"/>
  <c r="S2025" i="1" s="1"/>
  <c r="Z2025" i="1" s="1"/>
  <c r="H2024" i="1"/>
  <c r="T2024" i="1"/>
  <c r="C2024" i="1"/>
  <c r="AB2024" i="1"/>
  <c r="AA2024" i="1"/>
  <c r="L1971" i="1" l="1"/>
  <c r="G1971" i="1"/>
  <c r="D1972" i="1"/>
  <c r="F1972" i="1" s="1"/>
  <c r="U1972" i="1"/>
  <c r="W1972" i="1" s="1"/>
  <c r="A2026" i="1"/>
  <c r="Q2026" i="1" s="1"/>
  <c r="R2026" i="1" s="1"/>
  <c r="S2026" i="1" s="1"/>
  <c r="Z2026" i="1" s="1"/>
  <c r="H2025" i="1"/>
  <c r="J1973" i="1"/>
  <c r="K1973" i="1" s="1"/>
  <c r="E1973" i="1" s="1"/>
  <c r="M1973" i="1"/>
  <c r="I1974" i="1"/>
  <c r="AB2025" i="1"/>
  <c r="AA2025" i="1"/>
  <c r="T2025" i="1"/>
  <c r="C2025" i="1"/>
  <c r="L1972" i="1" l="1"/>
  <c r="G1972" i="1"/>
  <c r="D1973" i="1"/>
  <c r="F1973" i="1" s="1"/>
  <c r="U1973" i="1"/>
  <c r="W1973" i="1" s="1"/>
  <c r="A2027" i="1"/>
  <c r="Q2027" i="1" s="1"/>
  <c r="R2027" i="1" s="1"/>
  <c r="S2027" i="1" s="1"/>
  <c r="Z2027" i="1" s="1"/>
  <c r="H2026" i="1"/>
  <c r="J1974" i="1"/>
  <c r="K1974" i="1" s="1"/>
  <c r="E1974" i="1" s="1"/>
  <c r="M1974" i="1"/>
  <c r="I1975" i="1"/>
  <c r="T2026" i="1"/>
  <c r="C2026" i="1"/>
  <c r="AB2026" i="1"/>
  <c r="AA2026" i="1"/>
  <c r="G1973" i="1" l="1"/>
  <c r="L1973" i="1"/>
  <c r="D1974" i="1"/>
  <c r="F1974" i="1" s="1"/>
  <c r="AB2027" i="1"/>
  <c r="AA2027" i="1"/>
  <c r="T2027" i="1"/>
  <c r="C2027" i="1"/>
  <c r="U1974" i="1"/>
  <c r="W1974" i="1" s="1"/>
  <c r="A2028" i="1"/>
  <c r="Q2028" i="1" s="1"/>
  <c r="R2028" i="1" s="1"/>
  <c r="S2028" i="1" s="1"/>
  <c r="Z2028" i="1" s="1"/>
  <c r="H2027" i="1"/>
  <c r="J1975" i="1"/>
  <c r="K1975" i="1" s="1"/>
  <c r="E1975" i="1" s="1"/>
  <c r="M1975" i="1"/>
  <c r="I1976" i="1"/>
  <c r="L1974" i="1" l="1"/>
  <c r="G1974" i="1"/>
  <c r="D1975" i="1"/>
  <c r="F1975" i="1" s="1"/>
  <c r="T2028" i="1"/>
  <c r="C2028" i="1"/>
  <c r="AB2028" i="1"/>
  <c r="AA2028" i="1"/>
  <c r="J1976" i="1"/>
  <c r="K1976" i="1" s="1"/>
  <c r="E1976" i="1" s="1"/>
  <c r="M1976" i="1"/>
  <c r="I1977" i="1"/>
  <c r="H2028" i="1"/>
  <c r="A2029" i="1"/>
  <c r="Q2029" i="1" s="1"/>
  <c r="R2029" i="1" s="1"/>
  <c r="S2029" i="1" s="1"/>
  <c r="Z2029" i="1" s="1"/>
  <c r="U1975" i="1"/>
  <c r="W1975" i="1" s="1"/>
  <c r="G1975" i="1" l="1"/>
  <c r="L1975" i="1"/>
  <c r="D1976" i="1"/>
  <c r="F1976" i="1" s="1"/>
  <c r="A2030" i="1"/>
  <c r="Q2030" i="1" s="1"/>
  <c r="R2030" i="1" s="1"/>
  <c r="S2030" i="1" s="1"/>
  <c r="Z2030" i="1" s="1"/>
  <c r="H2029" i="1"/>
  <c r="AB2029" i="1"/>
  <c r="AA2029" i="1"/>
  <c r="C2029" i="1"/>
  <c r="T2029" i="1"/>
  <c r="J1977" i="1"/>
  <c r="K1977" i="1" s="1"/>
  <c r="E1977" i="1" s="1"/>
  <c r="M1977" i="1"/>
  <c r="I1978" i="1"/>
  <c r="U1976" i="1"/>
  <c r="W1976" i="1" s="1"/>
  <c r="G1976" i="1" l="1"/>
  <c r="L1976" i="1"/>
  <c r="D1977" i="1"/>
  <c r="F1977" i="1" s="1"/>
  <c r="U1977" i="1"/>
  <c r="W1977" i="1" s="1"/>
  <c r="AA2030" i="1"/>
  <c r="T2030" i="1"/>
  <c r="C2030" i="1"/>
  <c r="AB2030" i="1"/>
  <c r="J1978" i="1"/>
  <c r="K1978" i="1" s="1"/>
  <c r="E1978" i="1" s="1"/>
  <c r="M1978" i="1"/>
  <c r="I1979" i="1"/>
  <c r="H2030" i="1"/>
  <c r="A2031" i="1"/>
  <c r="Q2031" i="1" s="1"/>
  <c r="R2031" i="1" s="1"/>
  <c r="S2031" i="1" s="1"/>
  <c r="Z2031" i="1" s="1"/>
  <c r="L1977" i="1" l="1"/>
  <c r="G1977" i="1"/>
  <c r="D1978" i="1"/>
  <c r="F1978" i="1" s="1"/>
  <c r="U1978" i="1"/>
  <c r="W1978" i="1" s="1"/>
  <c r="J1979" i="1"/>
  <c r="K1979" i="1" s="1"/>
  <c r="E1979" i="1" s="1"/>
  <c r="M1979" i="1"/>
  <c r="I1980" i="1"/>
  <c r="T2031" i="1"/>
  <c r="C2031" i="1"/>
  <c r="AB2031" i="1"/>
  <c r="AA2031" i="1"/>
  <c r="A2032" i="1"/>
  <c r="Q2032" i="1" s="1"/>
  <c r="R2032" i="1" s="1"/>
  <c r="S2032" i="1" s="1"/>
  <c r="Z2032" i="1" s="1"/>
  <c r="H2031" i="1"/>
  <c r="G1978" i="1" l="1"/>
  <c r="L1978" i="1"/>
  <c r="D1979" i="1"/>
  <c r="F1979" i="1" s="1"/>
  <c r="U1979" i="1"/>
  <c r="W1979" i="1" s="1"/>
  <c r="A2033" i="1"/>
  <c r="Q2033" i="1" s="1"/>
  <c r="R2033" i="1" s="1"/>
  <c r="S2033" i="1" s="1"/>
  <c r="Z2033" i="1" s="1"/>
  <c r="H2032" i="1"/>
  <c r="J1980" i="1"/>
  <c r="K1980" i="1" s="1"/>
  <c r="E1980" i="1" s="1"/>
  <c r="M1980" i="1"/>
  <c r="I1981" i="1"/>
  <c r="AB2032" i="1"/>
  <c r="AA2032" i="1"/>
  <c r="T2032" i="1"/>
  <c r="C2032" i="1"/>
  <c r="L1979" i="1" l="1"/>
  <c r="G1979" i="1"/>
  <c r="D1980" i="1"/>
  <c r="F1980" i="1" s="1"/>
  <c r="J1981" i="1"/>
  <c r="K1981" i="1" s="1"/>
  <c r="E1981" i="1" s="1"/>
  <c r="M1981" i="1"/>
  <c r="I1982" i="1"/>
  <c r="T2033" i="1"/>
  <c r="C2033" i="1"/>
  <c r="AB2033" i="1"/>
  <c r="AA2033" i="1"/>
  <c r="U1980" i="1"/>
  <c r="W1980" i="1" s="1"/>
  <c r="H2033" i="1"/>
  <c r="A2034" i="1"/>
  <c r="Q2034" i="1" s="1"/>
  <c r="R2034" i="1" s="1"/>
  <c r="S2034" i="1" s="1"/>
  <c r="Z2034" i="1" s="1"/>
  <c r="L1980" i="1" l="1"/>
  <c r="G1980" i="1"/>
  <c r="D1981" i="1"/>
  <c r="F1981" i="1" s="1"/>
  <c r="A2035" i="1"/>
  <c r="Q2035" i="1" s="1"/>
  <c r="R2035" i="1" s="1"/>
  <c r="S2035" i="1" s="1"/>
  <c r="Z2035" i="1" s="1"/>
  <c r="H2034" i="1"/>
  <c r="J1982" i="1"/>
  <c r="K1982" i="1" s="1"/>
  <c r="E1982" i="1" s="1"/>
  <c r="M1982" i="1"/>
  <c r="I1983" i="1"/>
  <c r="U1981" i="1"/>
  <c r="W1981" i="1" s="1"/>
  <c r="AB2034" i="1"/>
  <c r="AA2034" i="1"/>
  <c r="T2034" i="1"/>
  <c r="C2034" i="1"/>
  <c r="L1981" i="1" l="1"/>
  <c r="G1981" i="1"/>
  <c r="D1982" i="1"/>
  <c r="F1982" i="1" s="1"/>
  <c r="U1982" i="1"/>
  <c r="W1982" i="1" s="1"/>
  <c r="AB2035" i="1"/>
  <c r="AA2035" i="1"/>
  <c r="T2035" i="1"/>
  <c r="C2035" i="1"/>
  <c r="A2036" i="1"/>
  <c r="Q2036" i="1" s="1"/>
  <c r="R2036" i="1" s="1"/>
  <c r="S2036" i="1" s="1"/>
  <c r="Z2036" i="1" s="1"/>
  <c r="H2035" i="1"/>
  <c r="J1983" i="1"/>
  <c r="K1983" i="1" s="1"/>
  <c r="E1983" i="1" s="1"/>
  <c r="M1983" i="1"/>
  <c r="I1984" i="1"/>
  <c r="L1982" i="1" l="1"/>
  <c r="G1982" i="1"/>
  <c r="D1983" i="1"/>
  <c r="F1983" i="1" s="1"/>
  <c r="U1983" i="1"/>
  <c r="W1983" i="1" s="1"/>
  <c r="A2037" i="1"/>
  <c r="Q2037" i="1" s="1"/>
  <c r="R2037" i="1" s="1"/>
  <c r="S2037" i="1" s="1"/>
  <c r="Z2037" i="1" s="1"/>
  <c r="H2036" i="1"/>
  <c r="J1984" i="1"/>
  <c r="K1984" i="1" s="1"/>
  <c r="E1984" i="1" s="1"/>
  <c r="M1984" i="1"/>
  <c r="I1985" i="1"/>
  <c r="T2036" i="1"/>
  <c r="C2036" i="1"/>
  <c r="AB2036" i="1"/>
  <c r="AA2036" i="1"/>
  <c r="G1983" i="1" l="1"/>
  <c r="L1983" i="1"/>
  <c r="D1984" i="1"/>
  <c r="F1984" i="1" s="1"/>
  <c r="U1984" i="1"/>
  <c r="W1984" i="1" s="1"/>
  <c r="A2038" i="1"/>
  <c r="Q2038" i="1" s="1"/>
  <c r="R2038" i="1" s="1"/>
  <c r="S2038" i="1" s="1"/>
  <c r="Z2038" i="1" s="1"/>
  <c r="H2037" i="1"/>
  <c r="J1985" i="1"/>
  <c r="K1985" i="1" s="1"/>
  <c r="E1985" i="1" s="1"/>
  <c r="M1985" i="1"/>
  <c r="I1986" i="1"/>
  <c r="AB2037" i="1"/>
  <c r="AA2037" i="1"/>
  <c r="T2037" i="1"/>
  <c r="C2037" i="1"/>
  <c r="G1984" i="1" l="1"/>
  <c r="L1984" i="1"/>
  <c r="D1985" i="1"/>
  <c r="F1985" i="1" s="1"/>
  <c r="J1986" i="1"/>
  <c r="K1986" i="1" s="1"/>
  <c r="E1986" i="1" s="1"/>
  <c r="M1986" i="1"/>
  <c r="I1987" i="1"/>
  <c r="T2038" i="1"/>
  <c r="C2038" i="1"/>
  <c r="AB2038" i="1"/>
  <c r="AA2038" i="1"/>
  <c r="U1985" i="1"/>
  <c r="W1985" i="1" s="1"/>
  <c r="A2039" i="1"/>
  <c r="Q2039" i="1" s="1"/>
  <c r="R2039" i="1" s="1"/>
  <c r="S2039" i="1" s="1"/>
  <c r="Z2039" i="1" s="1"/>
  <c r="H2038" i="1"/>
  <c r="L1985" i="1" l="1"/>
  <c r="G1985" i="1"/>
  <c r="D1986" i="1"/>
  <c r="F1986" i="1" s="1"/>
  <c r="AB2039" i="1"/>
  <c r="AA2039" i="1"/>
  <c r="T2039" i="1"/>
  <c r="C2039" i="1"/>
  <c r="U1986" i="1"/>
  <c r="W1986" i="1" s="1"/>
  <c r="A2040" i="1"/>
  <c r="Q2040" i="1" s="1"/>
  <c r="R2040" i="1" s="1"/>
  <c r="S2040" i="1" s="1"/>
  <c r="Z2040" i="1" s="1"/>
  <c r="H2039" i="1"/>
  <c r="J1987" i="1"/>
  <c r="K1987" i="1" s="1"/>
  <c r="E1987" i="1" s="1"/>
  <c r="M1987" i="1"/>
  <c r="I1988" i="1"/>
  <c r="L1986" i="1" l="1"/>
  <c r="G1986" i="1"/>
  <c r="D1987" i="1"/>
  <c r="F1987" i="1" s="1"/>
  <c r="U1987" i="1"/>
  <c r="W1987" i="1" s="1"/>
  <c r="A2041" i="1"/>
  <c r="Q2041" i="1" s="1"/>
  <c r="R2041" i="1" s="1"/>
  <c r="S2041" i="1" s="1"/>
  <c r="Z2041" i="1" s="1"/>
  <c r="H2040" i="1"/>
  <c r="J1988" i="1"/>
  <c r="K1988" i="1" s="1"/>
  <c r="E1988" i="1" s="1"/>
  <c r="M1988" i="1"/>
  <c r="I1989" i="1"/>
  <c r="T2040" i="1"/>
  <c r="C2040" i="1"/>
  <c r="AB2040" i="1"/>
  <c r="AA2040" i="1"/>
  <c r="L1987" i="1" l="1"/>
  <c r="G1987" i="1"/>
  <c r="D1988" i="1"/>
  <c r="F1988" i="1" s="1"/>
  <c r="U1988" i="1"/>
  <c r="W1988" i="1" s="1"/>
  <c r="A2042" i="1"/>
  <c r="Q2042" i="1" s="1"/>
  <c r="R2042" i="1" s="1"/>
  <c r="S2042" i="1" s="1"/>
  <c r="Z2042" i="1" s="1"/>
  <c r="H2041" i="1"/>
  <c r="AB2041" i="1"/>
  <c r="AA2041" i="1"/>
  <c r="T2041" i="1"/>
  <c r="C2041" i="1"/>
  <c r="J1989" i="1"/>
  <c r="K1989" i="1" s="1"/>
  <c r="E1989" i="1" s="1"/>
  <c r="I1990" i="1"/>
  <c r="G1988" i="1" l="1"/>
  <c r="L1988" i="1"/>
  <c r="M1989" i="1" s="1"/>
  <c r="M1990" i="1" s="1"/>
  <c r="D1989" i="1"/>
  <c r="F1989" i="1" s="1"/>
  <c r="T2042" i="1"/>
  <c r="C2042" i="1"/>
  <c r="AB2042" i="1"/>
  <c r="AA2042" i="1"/>
  <c r="J1990" i="1"/>
  <c r="K1990" i="1" s="1"/>
  <c r="E1990" i="1" s="1"/>
  <c r="I1991" i="1"/>
  <c r="A2043" i="1"/>
  <c r="Q2043" i="1" s="1"/>
  <c r="R2043" i="1" s="1"/>
  <c r="S2043" i="1" s="1"/>
  <c r="Z2043" i="1" s="1"/>
  <c r="H2042" i="1"/>
  <c r="U1989" i="1"/>
  <c r="W1989" i="1" s="1"/>
  <c r="G1989" i="1" l="1"/>
  <c r="L1989" i="1"/>
  <c r="D1990" i="1"/>
  <c r="F1990" i="1" s="1"/>
  <c r="AB2043" i="1"/>
  <c r="AA2043" i="1"/>
  <c r="T2043" i="1"/>
  <c r="C2043" i="1"/>
  <c r="J1991" i="1"/>
  <c r="K1991" i="1" s="1"/>
  <c r="E1991" i="1" s="1"/>
  <c r="M1991" i="1"/>
  <c r="I1992" i="1"/>
  <c r="U1990" i="1"/>
  <c r="W1990" i="1" s="1"/>
  <c r="A2044" i="1"/>
  <c r="Q2044" i="1" s="1"/>
  <c r="R2044" i="1" s="1"/>
  <c r="S2044" i="1" s="1"/>
  <c r="Z2044" i="1" s="1"/>
  <c r="H2043" i="1"/>
  <c r="L1990" i="1" l="1"/>
  <c r="G1990" i="1"/>
  <c r="D1991" i="1"/>
  <c r="F1991" i="1" s="1"/>
  <c r="U1991" i="1"/>
  <c r="W1991" i="1" s="1"/>
  <c r="T2044" i="1"/>
  <c r="C2044" i="1"/>
  <c r="AB2044" i="1"/>
  <c r="AA2044" i="1"/>
  <c r="J1992" i="1"/>
  <c r="K1992" i="1" s="1"/>
  <c r="E1992" i="1" s="1"/>
  <c r="M1992" i="1"/>
  <c r="I1993" i="1"/>
  <c r="A2045" i="1"/>
  <c r="Q2045" i="1" s="1"/>
  <c r="R2045" i="1" s="1"/>
  <c r="S2045" i="1" s="1"/>
  <c r="Z2045" i="1" s="1"/>
  <c r="H2044" i="1"/>
  <c r="L1991" i="1" l="1"/>
  <c r="G1991" i="1"/>
  <c r="D1992" i="1"/>
  <c r="F1992" i="1" s="1"/>
  <c r="U1992" i="1"/>
  <c r="W1992" i="1" s="1"/>
  <c r="A2046" i="1"/>
  <c r="Q2046" i="1" s="1"/>
  <c r="R2046" i="1" s="1"/>
  <c r="S2046" i="1" s="1"/>
  <c r="Z2046" i="1" s="1"/>
  <c r="H2045" i="1"/>
  <c r="AB2045" i="1"/>
  <c r="AA2045" i="1"/>
  <c r="T2045" i="1"/>
  <c r="C2045" i="1"/>
  <c r="J1993" i="1"/>
  <c r="K1993" i="1" s="1"/>
  <c r="E1993" i="1" s="1"/>
  <c r="M1993" i="1"/>
  <c r="I1994" i="1"/>
  <c r="L1992" i="1" l="1"/>
  <c r="G1992" i="1"/>
  <c r="D1993" i="1"/>
  <c r="F1993" i="1" s="1"/>
  <c r="U1993" i="1"/>
  <c r="W1993" i="1" s="1"/>
  <c r="T2046" i="1"/>
  <c r="C2046" i="1"/>
  <c r="AB2046" i="1"/>
  <c r="AA2046" i="1"/>
  <c r="J1994" i="1"/>
  <c r="K1994" i="1" s="1"/>
  <c r="E1994" i="1" s="1"/>
  <c r="M1994" i="1"/>
  <c r="I1995" i="1"/>
  <c r="A2047" i="1"/>
  <c r="Q2047" i="1" s="1"/>
  <c r="R2047" i="1" s="1"/>
  <c r="S2047" i="1" s="1"/>
  <c r="Z2047" i="1" s="1"/>
  <c r="H2046" i="1"/>
  <c r="G1993" i="1" l="1"/>
  <c r="L1993" i="1"/>
  <c r="D1994" i="1"/>
  <c r="F1994" i="1" s="1"/>
  <c r="U1994" i="1"/>
  <c r="W1994" i="1" s="1"/>
  <c r="A2048" i="1"/>
  <c r="Q2048" i="1" s="1"/>
  <c r="R2048" i="1" s="1"/>
  <c r="S2048" i="1" s="1"/>
  <c r="Z2048" i="1" s="1"/>
  <c r="H2047" i="1"/>
  <c r="J1995" i="1"/>
  <c r="K1995" i="1" s="1"/>
  <c r="E1995" i="1" s="1"/>
  <c r="M1995" i="1"/>
  <c r="I1996" i="1"/>
  <c r="AB2047" i="1"/>
  <c r="AA2047" i="1"/>
  <c r="T2047" i="1"/>
  <c r="C2047" i="1"/>
  <c r="L1994" i="1" l="1"/>
  <c r="G1994" i="1"/>
  <c r="D1995" i="1"/>
  <c r="F1995" i="1" s="1"/>
  <c r="J1996" i="1"/>
  <c r="K1996" i="1" s="1"/>
  <c r="E1996" i="1" s="1"/>
  <c r="M1996" i="1"/>
  <c r="I1997" i="1"/>
  <c r="T2048" i="1"/>
  <c r="C2048" i="1"/>
  <c r="AB2048" i="1"/>
  <c r="AA2048" i="1"/>
  <c r="U1995" i="1"/>
  <c r="W1995" i="1" s="1"/>
  <c r="A2049" i="1"/>
  <c r="Q2049" i="1" s="1"/>
  <c r="R2049" i="1" s="1"/>
  <c r="S2049" i="1" s="1"/>
  <c r="Z2049" i="1" s="1"/>
  <c r="H2048" i="1"/>
  <c r="L1995" i="1" l="1"/>
  <c r="G1995" i="1"/>
  <c r="D1996" i="1"/>
  <c r="F1996" i="1" s="1"/>
  <c r="J1997" i="1"/>
  <c r="K1997" i="1" s="1"/>
  <c r="E1997" i="1" s="1"/>
  <c r="M1997" i="1"/>
  <c r="I1998" i="1"/>
  <c r="A2050" i="1"/>
  <c r="Q2050" i="1" s="1"/>
  <c r="R2050" i="1" s="1"/>
  <c r="S2050" i="1" s="1"/>
  <c r="Z2050" i="1" s="1"/>
  <c r="H2049" i="1"/>
  <c r="U1996" i="1"/>
  <c r="W1996" i="1" s="1"/>
  <c r="AB2049" i="1"/>
  <c r="AA2049" i="1"/>
  <c r="T2049" i="1"/>
  <c r="C2049" i="1"/>
  <c r="G1996" i="1" l="1"/>
  <c r="L1996" i="1"/>
  <c r="D1997" i="1"/>
  <c r="F1997" i="1" s="1"/>
  <c r="J1998" i="1"/>
  <c r="K1998" i="1" s="1"/>
  <c r="E1998" i="1" s="1"/>
  <c r="M1998" i="1"/>
  <c r="I1999" i="1"/>
  <c r="A2051" i="1"/>
  <c r="Q2051" i="1" s="1"/>
  <c r="R2051" i="1" s="1"/>
  <c r="S2051" i="1" s="1"/>
  <c r="Z2051" i="1" s="1"/>
  <c r="H2050" i="1"/>
  <c r="U1997" i="1"/>
  <c r="W1997" i="1" s="1"/>
  <c r="T2050" i="1"/>
  <c r="C2050" i="1"/>
  <c r="AB2050" i="1"/>
  <c r="AA2050" i="1"/>
  <c r="G1997" i="1" l="1"/>
  <c r="L1997" i="1"/>
  <c r="D1998" i="1"/>
  <c r="F1998" i="1" s="1"/>
  <c r="AB2051" i="1"/>
  <c r="AA2051" i="1"/>
  <c r="T2051" i="1"/>
  <c r="C2051" i="1"/>
  <c r="A2052" i="1"/>
  <c r="Q2052" i="1" s="1"/>
  <c r="R2052" i="1" s="1"/>
  <c r="S2052" i="1" s="1"/>
  <c r="Z2052" i="1" s="1"/>
  <c r="H2051" i="1"/>
  <c r="J1999" i="1"/>
  <c r="K1999" i="1" s="1"/>
  <c r="E1999" i="1" s="1"/>
  <c r="M1999" i="1"/>
  <c r="I2000" i="1"/>
  <c r="U1998" i="1"/>
  <c r="W1998" i="1" s="1"/>
  <c r="G1998" i="1" l="1"/>
  <c r="L1998" i="1"/>
  <c r="D1999" i="1"/>
  <c r="F1999" i="1" s="1"/>
  <c r="J2000" i="1"/>
  <c r="K2000" i="1" s="1"/>
  <c r="E2000" i="1" s="1"/>
  <c r="M2000" i="1"/>
  <c r="I2001" i="1"/>
  <c r="T2052" i="1"/>
  <c r="C2052" i="1"/>
  <c r="AB2052" i="1"/>
  <c r="AA2052" i="1"/>
  <c r="U1999" i="1"/>
  <c r="W1999" i="1" s="1"/>
  <c r="A2053" i="1"/>
  <c r="Q2053" i="1" s="1"/>
  <c r="R2053" i="1" s="1"/>
  <c r="S2053" i="1" s="1"/>
  <c r="Z2053" i="1" s="1"/>
  <c r="H2052" i="1"/>
  <c r="G1999" i="1" l="1"/>
  <c r="D2000" i="1"/>
  <c r="F2000" i="1" s="1"/>
  <c r="L1999" i="1"/>
  <c r="U2000" i="1"/>
  <c r="W2000" i="1" s="1"/>
  <c r="A2054" i="1"/>
  <c r="Q2054" i="1" s="1"/>
  <c r="R2054" i="1" s="1"/>
  <c r="S2054" i="1" s="1"/>
  <c r="Z2054" i="1" s="1"/>
  <c r="H2053" i="1"/>
  <c r="AB2053" i="1"/>
  <c r="AA2053" i="1"/>
  <c r="T2053" i="1"/>
  <c r="C2053" i="1"/>
  <c r="J2001" i="1"/>
  <c r="K2001" i="1" s="1"/>
  <c r="E2001" i="1" s="1"/>
  <c r="M2001" i="1"/>
  <c r="I2002" i="1"/>
  <c r="L2000" i="1" l="1"/>
  <c r="G2000" i="1"/>
  <c r="D2001" i="1"/>
  <c r="F2001" i="1" s="1"/>
  <c r="T2054" i="1"/>
  <c r="C2054" i="1"/>
  <c r="AB2054" i="1"/>
  <c r="AA2054" i="1"/>
  <c r="J2002" i="1"/>
  <c r="K2002" i="1" s="1"/>
  <c r="E2002" i="1" s="1"/>
  <c r="M2002" i="1"/>
  <c r="I2003" i="1"/>
  <c r="A2055" i="1"/>
  <c r="Q2055" i="1" s="1"/>
  <c r="R2055" i="1" s="1"/>
  <c r="S2055" i="1" s="1"/>
  <c r="Z2055" i="1" s="1"/>
  <c r="H2054" i="1"/>
  <c r="U2001" i="1"/>
  <c r="W2001" i="1" s="1"/>
  <c r="L2001" i="1" l="1"/>
  <c r="G2001" i="1"/>
  <c r="D2002" i="1"/>
  <c r="F2002" i="1" s="1"/>
  <c r="A2056" i="1"/>
  <c r="Q2056" i="1" s="1"/>
  <c r="R2056" i="1" s="1"/>
  <c r="S2056" i="1" s="1"/>
  <c r="Z2056" i="1" s="1"/>
  <c r="H2055" i="1"/>
  <c r="U2002" i="1"/>
  <c r="W2002" i="1" s="1"/>
  <c r="AB2055" i="1"/>
  <c r="AA2055" i="1"/>
  <c r="T2055" i="1"/>
  <c r="C2055" i="1"/>
  <c r="J2003" i="1"/>
  <c r="K2003" i="1" s="1"/>
  <c r="E2003" i="1" s="1"/>
  <c r="M2003" i="1"/>
  <c r="I2004" i="1"/>
  <c r="G2002" i="1" l="1"/>
  <c r="D2003" i="1"/>
  <c r="F2003" i="1" s="1"/>
  <c r="L2002" i="1"/>
  <c r="U2003" i="1"/>
  <c r="W2003" i="1" s="1"/>
  <c r="J2004" i="1"/>
  <c r="K2004" i="1" s="1"/>
  <c r="E2004" i="1" s="1"/>
  <c r="M2004" i="1"/>
  <c r="I2005" i="1"/>
  <c r="A2057" i="1"/>
  <c r="Q2057" i="1" s="1"/>
  <c r="R2057" i="1" s="1"/>
  <c r="S2057" i="1" s="1"/>
  <c r="Z2057" i="1" s="1"/>
  <c r="H2056" i="1"/>
  <c r="T2056" i="1"/>
  <c r="C2056" i="1"/>
  <c r="AB2056" i="1"/>
  <c r="AA2056" i="1"/>
  <c r="L2003" i="1" l="1"/>
  <c r="G2003" i="1"/>
  <c r="D2004" i="1"/>
  <c r="F2004" i="1" s="1"/>
  <c r="J2005" i="1"/>
  <c r="K2005" i="1" s="1"/>
  <c r="E2005" i="1" s="1"/>
  <c r="M2005" i="1"/>
  <c r="I2006" i="1"/>
  <c r="A2058" i="1"/>
  <c r="Q2058" i="1" s="1"/>
  <c r="R2058" i="1" s="1"/>
  <c r="S2058" i="1" s="1"/>
  <c r="Z2058" i="1" s="1"/>
  <c r="H2057" i="1"/>
  <c r="U2004" i="1"/>
  <c r="W2004" i="1" s="1"/>
  <c r="AB2057" i="1"/>
  <c r="AA2057" i="1"/>
  <c r="T2057" i="1"/>
  <c r="C2057" i="1"/>
  <c r="L2004" i="1" l="1"/>
  <c r="G2004" i="1"/>
  <c r="D2005" i="1"/>
  <c r="F2005" i="1" s="1"/>
  <c r="J2006" i="1"/>
  <c r="K2006" i="1" s="1"/>
  <c r="E2006" i="1" s="1"/>
  <c r="M2006" i="1"/>
  <c r="I2007" i="1"/>
  <c r="A2059" i="1"/>
  <c r="Q2059" i="1" s="1"/>
  <c r="R2059" i="1" s="1"/>
  <c r="S2059" i="1" s="1"/>
  <c r="Z2059" i="1" s="1"/>
  <c r="H2058" i="1"/>
  <c r="U2005" i="1"/>
  <c r="W2005" i="1" s="1"/>
  <c r="T2058" i="1"/>
  <c r="C2058" i="1"/>
  <c r="AB2058" i="1"/>
  <c r="AA2058" i="1"/>
  <c r="G2005" i="1" l="1"/>
  <c r="L2005" i="1"/>
  <c r="D2006" i="1"/>
  <c r="F2006" i="1" s="1"/>
  <c r="U2006" i="1"/>
  <c r="W2006" i="1" s="1"/>
  <c r="AB2059" i="1"/>
  <c r="AA2059" i="1"/>
  <c r="T2059" i="1"/>
  <c r="C2059" i="1"/>
  <c r="A2060" i="1"/>
  <c r="Q2060" i="1" s="1"/>
  <c r="R2060" i="1" s="1"/>
  <c r="S2060" i="1" s="1"/>
  <c r="Z2060" i="1" s="1"/>
  <c r="H2059" i="1"/>
  <c r="J2007" i="1"/>
  <c r="K2007" i="1" s="1"/>
  <c r="E2007" i="1" s="1"/>
  <c r="M2007" i="1"/>
  <c r="I2008" i="1"/>
  <c r="G2006" i="1" l="1"/>
  <c r="L2006" i="1"/>
  <c r="D2007" i="1"/>
  <c r="F2007" i="1" s="1"/>
  <c r="J2008" i="1"/>
  <c r="K2008" i="1" s="1"/>
  <c r="E2008" i="1" s="1"/>
  <c r="M2008" i="1"/>
  <c r="I2009" i="1"/>
  <c r="T2060" i="1"/>
  <c r="C2060" i="1"/>
  <c r="AB2060" i="1"/>
  <c r="AA2060" i="1"/>
  <c r="U2007" i="1"/>
  <c r="W2007" i="1" s="1"/>
  <c r="A2061" i="1"/>
  <c r="Q2061" i="1" s="1"/>
  <c r="R2061" i="1" s="1"/>
  <c r="S2061" i="1" s="1"/>
  <c r="Z2061" i="1" s="1"/>
  <c r="H2060" i="1"/>
  <c r="L2007" i="1" l="1"/>
  <c r="G2007" i="1"/>
  <c r="D2008" i="1"/>
  <c r="F2008" i="1" s="1"/>
  <c r="J2009" i="1"/>
  <c r="K2009" i="1" s="1"/>
  <c r="E2009" i="1" s="1"/>
  <c r="M2009" i="1"/>
  <c r="I2010" i="1"/>
  <c r="U2008" i="1"/>
  <c r="W2008" i="1" s="1"/>
  <c r="A2062" i="1"/>
  <c r="Q2062" i="1" s="1"/>
  <c r="R2062" i="1" s="1"/>
  <c r="S2062" i="1" s="1"/>
  <c r="Z2062" i="1" s="1"/>
  <c r="H2061" i="1"/>
  <c r="AB2061" i="1"/>
  <c r="AA2061" i="1"/>
  <c r="T2061" i="1"/>
  <c r="C2061" i="1"/>
  <c r="G2008" i="1" l="1"/>
  <c r="D2009" i="1"/>
  <c r="F2009" i="1" s="1"/>
  <c r="L2008" i="1"/>
  <c r="A2063" i="1"/>
  <c r="Q2063" i="1" s="1"/>
  <c r="R2063" i="1" s="1"/>
  <c r="S2063" i="1" s="1"/>
  <c r="Z2063" i="1" s="1"/>
  <c r="H2062" i="1"/>
  <c r="U2009" i="1"/>
  <c r="W2009" i="1" s="1"/>
  <c r="T2062" i="1"/>
  <c r="C2062" i="1"/>
  <c r="AB2062" i="1"/>
  <c r="AA2062" i="1"/>
  <c r="J2010" i="1"/>
  <c r="K2010" i="1" s="1"/>
  <c r="E2010" i="1" s="1"/>
  <c r="M2010" i="1"/>
  <c r="I2011" i="1"/>
  <c r="L2009" i="1" l="1"/>
  <c r="G2009" i="1"/>
  <c r="D2010" i="1"/>
  <c r="F2010" i="1" s="1"/>
  <c r="U2010" i="1"/>
  <c r="W2010" i="1" s="1"/>
  <c r="J2011" i="1"/>
  <c r="K2011" i="1" s="1"/>
  <c r="E2011" i="1" s="1"/>
  <c r="M2011" i="1"/>
  <c r="I2012" i="1"/>
  <c r="AB2063" i="1"/>
  <c r="AA2063" i="1"/>
  <c r="T2063" i="1"/>
  <c r="C2063" i="1"/>
  <c r="A2064" i="1"/>
  <c r="Q2064" i="1" s="1"/>
  <c r="R2064" i="1" s="1"/>
  <c r="S2064" i="1" s="1"/>
  <c r="Z2064" i="1" s="1"/>
  <c r="H2063" i="1"/>
  <c r="L2010" i="1" l="1"/>
  <c r="G2010" i="1"/>
  <c r="D2011" i="1"/>
  <c r="F2011" i="1" s="1"/>
  <c r="U2011" i="1"/>
  <c r="W2011" i="1" s="1"/>
  <c r="T2064" i="1"/>
  <c r="C2064" i="1"/>
  <c r="AB2064" i="1"/>
  <c r="AA2064" i="1"/>
  <c r="J2012" i="1"/>
  <c r="K2012" i="1" s="1"/>
  <c r="E2012" i="1" s="1"/>
  <c r="M2012" i="1"/>
  <c r="I2013" i="1"/>
  <c r="A2065" i="1"/>
  <c r="Q2065" i="1" s="1"/>
  <c r="R2065" i="1" s="1"/>
  <c r="S2065" i="1" s="1"/>
  <c r="Z2065" i="1" s="1"/>
  <c r="H2064" i="1"/>
  <c r="G2011" i="1" l="1"/>
  <c r="L2011" i="1"/>
  <c r="D2012" i="1"/>
  <c r="F2012" i="1" s="1"/>
  <c r="U2012" i="1"/>
  <c r="W2012" i="1" s="1"/>
  <c r="A2066" i="1"/>
  <c r="Q2066" i="1" s="1"/>
  <c r="R2066" i="1" s="1"/>
  <c r="S2066" i="1" s="1"/>
  <c r="Z2066" i="1" s="1"/>
  <c r="H2065" i="1"/>
  <c r="AB2065" i="1"/>
  <c r="AA2065" i="1"/>
  <c r="T2065" i="1"/>
  <c r="C2065" i="1"/>
  <c r="J2013" i="1"/>
  <c r="K2013" i="1" s="1"/>
  <c r="E2013" i="1" s="1"/>
  <c r="M2013" i="1"/>
  <c r="I2014" i="1"/>
  <c r="L2012" i="1" l="1"/>
  <c r="G2012" i="1"/>
  <c r="D2013" i="1"/>
  <c r="F2013" i="1" s="1"/>
  <c r="T2066" i="1"/>
  <c r="C2066" i="1"/>
  <c r="AB2066" i="1"/>
  <c r="AA2066" i="1"/>
  <c r="U2013" i="1"/>
  <c r="W2013" i="1" s="1"/>
  <c r="A2067" i="1"/>
  <c r="Q2067" i="1" s="1"/>
  <c r="R2067" i="1" s="1"/>
  <c r="S2067" i="1" s="1"/>
  <c r="Z2067" i="1" s="1"/>
  <c r="H2066" i="1"/>
  <c r="J2014" i="1"/>
  <c r="K2014" i="1" s="1"/>
  <c r="E2014" i="1" s="1"/>
  <c r="M2014" i="1"/>
  <c r="I2015" i="1"/>
  <c r="G2013" i="1" l="1"/>
  <c r="L2013" i="1"/>
  <c r="D2014" i="1"/>
  <c r="F2014" i="1" s="1"/>
  <c r="U2014" i="1"/>
  <c r="W2014" i="1" s="1"/>
  <c r="AB2067" i="1"/>
  <c r="AA2067" i="1"/>
  <c r="T2067" i="1"/>
  <c r="C2067" i="1"/>
  <c r="J2015" i="1"/>
  <c r="K2015" i="1" s="1"/>
  <c r="E2015" i="1" s="1"/>
  <c r="M2015" i="1"/>
  <c r="I2016" i="1"/>
  <c r="A2068" i="1"/>
  <c r="Q2068" i="1" s="1"/>
  <c r="R2068" i="1" s="1"/>
  <c r="S2068" i="1" s="1"/>
  <c r="Z2068" i="1" s="1"/>
  <c r="H2067" i="1"/>
  <c r="L2014" i="1" l="1"/>
  <c r="G2014" i="1"/>
  <c r="D2015" i="1"/>
  <c r="F2015" i="1" s="1"/>
  <c r="U2015" i="1"/>
  <c r="W2015" i="1" s="1"/>
  <c r="T2068" i="1"/>
  <c r="C2068" i="1"/>
  <c r="AB2068" i="1"/>
  <c r="AA2068" i="1"/>
  <c r="J2016" i="1"/>
  <c r="K2016" i="1" s="1"/>
  <c r="E2016" i="1" s="1"/>
  <c r="M2016" i="1"/>
  <c r="I2017" i="1"/>
  <c r="H2068" i="1"/>
  <c r="A2069" i="1"/>
  <c r="Q2069" i="1" s="1"/>
  <c r="R2069" i="1" s="1"/>
  <c r="S2069" i="1" s="1"/>
  <c r="Z2069" i="1" s="1"/>
  <c r="L2015" i="1" l="1"/>
  <c r="G2015" i="1"/>
  <c r="D2016" i="1"/>
  <c r="F2016" i="1" s="1"/>
  <c r="AB2069" i="1"/>
  <c r="AA2069" i="1"/>
  <c r="T2069" i="1"/>
  <c r="C2069" i="1"/>
  <c r="U2016" i="1"/>
  <c r="W2016" i="1" s="1"/>
  <c r="H2069" i="1"/>
  <c r="A2070" i="1"/>
  <c r="Q2070" i="1" s="1"/>
  <c r="R2070" i="1" s="1"/>
  <c r="S2070" i="1" s="1"/>
  <c r="Z2070" i="1" s="1"/>
  <c r="J2017" i="1"/>
  <c r="K2017" i="1" s="1"/>
  <c r="E2017" i="1" s="1"/>
  <c r="M2017" i="1"/>
  <c r="I2018" i="1"/>
  <c r="L2016" i="1" l="1"/>
  <c r="G2016" i="1"/>
  <c r="D2017" i="1"/>
  <c r="F2017" i="1" s="1"/>
  <c r="U2017" i="1"/>
  <c r="W2017" i="1" s="1"/>
  <c r="AA2070" i="1"/>
  <c r="T2070" i="1"/>
  <c r="C2070" i="1"/>
  <c r="AB2070" i="1"/>
  <c r="J2018" i="1"/>
  <c r="K2018" i="1" s="1"/>
  <c r="E2018" i="1" s="1"/>
  <c r="M2018" i="1"/>
  <c r="I2019" i="1"/>
  <c r="H2070" i="1"/>
  <c r="A2071" i="1"/>
  <c r="Q2071" i="1" s="1"/>
  <c r="R2071" i="1" s="1"/>
  <c r="S2071" i="1" s="1"/>
  <c r="Z2071" i="1" s="1"/>
  <c r="L2017" i="1" l="1"/>
  <c r="G2017" i="1"/>
  <c r="D2018" i="1"/>
  <c r="F2018" i="1" s="1"/>
  <c r="A2072" i="1"/>
  <c r="Q2072" i="1" s="1"/>
  <c r="R2072" i="1" s="1"/>
  <c r="S2072" i="1" s="1"/>
  <c r="Z2072" i="1" s="1"/>
  <c r="H2071" i="1"/>
  <c r="J2019" i="1"/>
  <c r="K2019" i="1" s="1"/>
  <c r="E2019" i="1" s="1"/>
  <c r="M2019" i="1"/>
  <c r="I2020" i="1"/>
  <c r="U2018" i="1"/>
  <c r="W2018" i="1" s="1"/>
  <c r="T2071" i="1"/>
  <c r="C2071" i="1"/>
  <c r="AB2071" i="1"/>
  <c r="AA2071" i="1"/>
  <c r="L2018" i="1" l="1"/>
  <c r="G2018" i="1"/>
  <c r="D2019" i="1"/>
  <c r="F2019" i="1" s="1"/>
  <c r="AB2072" i="1"/>
  <c r="AA2072" i="1"/>
  <c r="T2072" i="1"/>
  <c r="C2072" i="1"/>
  <c r="U2019" i="1"/>
  <c r="W2019" i="1" s="1"/>
  <c r="J2020" i="1"/>
  <c r="K2020" i="1" s="1"/>
  <c r="E2020" i="1" s="1"/>
  <c r="I2021" i="1"/>
  <c r="A2073" i="1"/>
  <c r="Q2073" i="1" s="1"/>
  <c r="R2073" i="1" s="1"/>
  <c r="S2073" i="1" s="1"/>
  <c r="Z2073" i="1" s="1"/>
  <c r="H2072" i="1"/>
  <c r="L2019" i="1" l="1"/>
  <c r="M2020" i="1" s="1"/>
  <c r="M2021" i="1" s="1"/>
  <c r="G2019" i="1"/>
  <c r="D2020" i="1"/>
  <c r="F2020" i="1" s="1"/>
  <c r="T2073" i="1"/>
  <c r="C2073" i="1"/>
  <c r="AB2073" i="1"/>
  <c r="AA2073" i="1"/>
  <c r="J2021" i="1"/>
  <c r="K2021" i="1" s="1"/>
  <c r="E2021" i="1" s="1"/>
  <c r="I2022" i="1"/>
  <c r="H2073" i="1"/>
  <c r="A2074" i="1"/>
  <c r="Q2074" i="1" s="1"/>
  <c r="R2074" i="1" s="1"/>
  <c r="S2074" i="1" s="1"/>
  <c r="Z2074" i="1" s="1"/>
  <c r="U2020" i="1"/>
  <c r="W2020" i="1" s="1"/>
  <c r="L2020" i="1" l="1"/>
  <c r="G2020" i="1"/>
  <c r="D2021" i="1"/>
  <c r="F2021" i="1" s="1"/>
  <c r="A2075" i="1"/>
  <c r="Q2075" i="1" s="1"/>
  <c r="R2075" i="1" s="1"/>
  <c r="S2075" i="1" s="1"/>
  <c r="Z2075" i="1" s="1"/>
  <c r="H2074" i="1"/>
  <c r="U2021" i="1"/>
  <c r="W2021" i="1" s="1"/>
  <c r="AB2074" i="1"/>
  <c r="AA2074" i="1"/>
  <c r="T2074" i="1"/>
  <c r="C2074" i="1"/>
  <c r="J2022" i="1"/>
  <c r="K2022" i="1" s="1"/>
  <c r="E2022" i="1" s="1"/>
  <c r="M2022" i="1"/>
  <c r="I2023" i="1"/>
  <c r="G2021" i="1" l="1"/>
  <c r="D2022" i="1"/>
  <c r="F2022" i="1" s="1"/>
  <c r="L2021" i="1"/>
  <c r="U2022" i="1"/>
  <c r="W2022" i="1" s="1"/>
  <c r="AB2075" i="1"/>
  <c r="AA2075" i="1"/>
  <c r="T2075" i="1"/>
  <c r="C2075" i="1"/>
  <c r="J2023" i="1"/>
  <c r="K2023" i="1" s="1"/>
  <c r="E2023" i="1" s="1"/>
  <c r="M2023" i="1"/>
  <c r="I2024" i="1"/>
  <c r="A2076" i="1"/>
  <c r="Q2076" i="1" s="1"/>
  <c r="R2076" i="1" s="1"/>
  <c r="S2076" i="1" s="1"/>
  <c r="Z2076" i="1" s="1"/>
  <c r="H2075" i="1"/>
  <c r="L2022" i="1" l="1"/>
  <c r="G2022" i="1"/>
  <c r="D2023" i="1"/>
  <c r="F2023" i="1" s="1"/>
  <c r="A2077" i="1"/>
  <c r="Q2077" i="1" s="1"/>
  <c r="R2077" i="1" s="1"/>
  <c r="S2077" i="1" s="1"/>
  <c r="Z2077" i="1" s="1"/>
  <c r="H2076" i="1"/>
  <c r="J2024" i="1"/>
  <c r="K2024" i="1" s="1"/>
  <c r="E2024" i="1" s="1"/>
  <c r="M2024" i="1"/>
  <c r="I2025" i="1"/>
  <c r="T2076" i="1"/>
  <c r="C2076" i="1"/>
  <c r="AB2076" i="1"/>
  <c r="AA2076" i="1"/>
  <c r="U2023" i="1"/>
  <c r="W2023" i="1" s="1"/>
  <c r="G2023" i="1" l="1"/>
  <c r="L2023" i="1"/>
  <c r="D2024" i="1"/>
  <c r="F2024" i="1" s="1"/>
  <c r="J2025" i="1"/>
  <c r="K2025" i="1" s="1"/>
  <c r="E2025" i="1" s="1"/>
  <c r="M2025" i="1"/>
  <c r="I2026" i="1"/>
  <c r="AB2077" i="1"/>
  <c r="AA2077" i="1"/>
  <c r="T2077" i="1"/>
  <c r="C2077" i="1"/>
  <c r="U2024" i="1"/>
  <c r="W2024" i="1" s="1"/>
  <c r="A2078" i="1"/>
  <c r="Q2078" i="1" s="1"/>
  <c r="R2078" i="1" s="1"/>
  <c r="S2078" i="1" s="1"/>
  <c r="Z2078" i="1" s="1"/>
  <c r="H2077" i="1"/>
  <c r="L2024" i="1" l="1"/>
  <c r="G2024" i="1"/>
  <c r="D2025" i="1"/>
  <c r="F2025" i="1" s="1"/>
  <c r="T2078" i="1"/>
  <c r="C2078" i="1"/>
  <c r="AB2078" i="1"/>
  <c r="AA2078" i="1"/>
  <c r="U2025" i="1"/>
  <c r="W2025" i="1" s="1"/>
  <c r="A2079" i="1"/>
  <c r="Q2079" i="1" s="1"/>
  <c r="R2079" i="1" s="1"/>
  <c r="S2079" i="1" s="1"/>
  <c r="Z2079" i="1" s="1"/>
  <c r="H2078" i="1"/>
  <c r="J2026" i="1"/>
  <c r="K2026" i="1" s="1"/>
  <c r="E2026" i="1" s="1"/>
  <c r="M2026" i="1"/>
  <c r="I2027" i="1"/>
  <c r="G2025" i="1" l="1"/>
  <c r="L2025" i="1"/>
  <c r="D2026" i="1"/>
  <c r="F2026" i="1" s="1"/>
  <c r="AB2079" i="1"/>
  <c r="AA2079" i="1"/>
  <c r="T2079" i="1"/>
  <c r="C2079" i="1"/>
  <c r="J2027" i="1"/>
  <c r="K2027" i="1" s="1"/>
  <c r="E2027" i="1" s="1"/>
  <c r="M2027" i="1"/>
  <c r="I2028" i="1"/>
  <c r="U2026" i="1"/>
  <c r="W2026" i="1" s="1"/>
  <c r="A2080" i="1"/>
  <c r="Q2080" i="1" s="1"/>
  <c r="R2080" i="1" s="1"/>
  <c r="S2080" i="1" s="1"/>
  <c r="Z2080" i="1" s="1"/>
  <c r="H2079" i="1"/>
  <c r="L2026" i="1" l="1"/>
  <c r="G2026" i="1"/>
  <c r="D2027" i="1"/>
  <c r="F2027" i="1" s="1"/>
  <c r="U2027" i="1"/>
  <c r="W2027" i="1" s="1"/>
  <c r="A2081" i="1"/>
  <c r="Q2081" i="1" s="1"/>
  <c r="R2081" i="1" s="1"/>
  <c r="S2081" i="1" s="1"/>
  <c r="Z2081" i="1" s="1"/>
  <c r="H2080" i="1"/>
  <c r="T2080" i="1"/>
  <c r="C2080" i="1"/>
  <c r="AB2080" i="1"/>
  <c r="AA2080" i="1"/>
  <c r="J2028" i="1"/>
  <c r="K2028" i="1" s="1"/>
  <c r="E2028" i="1" s="1"/>
  <c r="M2028" i="1"/>
  <c r="I2029" i="1"/>
  <c r="G2027" i="1" l="1"/>
  <c r="L2027" i="1"/>
  <c r="D2028" i="1"/>
  <c r="F2028" i="1" s="1"/>
  <c r="A2082" i="1"/>
  <c r="Q2082" i="1" s="1"/>
  <c r="R2082" i="1" s="1"/>
  <c r="S2082" i="1" s="1"/>
  <c r="Z2082" i="1" s="1"/>
  <c r="H2081" i="1"/>
  <c r="U2028" i="1"/>
  <c r="W2028" i="1" s="1"/>
  <c r="AB2081" i="1"/>
  <c r="AA2081" i="1"/>
  <c r="T2081" i="1"/>
  <c r="C2081" i="1"/>
  <c r="J2029" i="1"/>
  <c r="K2029" i="1" s="1"/>
  <c r="E2029" i="1" s="1"/>
  <c r="M2029" i="1"/>
  <c r="I2030" i="1"/>
  <c r="G2028" i="1" l="1"/>
  <c r="D2029" i="1"/>
  <c r="F2029" i="1" s="1"/>
  <c r="L2028" i="1"/>
  <c r="T2082" i="1"/>
  <c r="C2082" i="1"/>
  <c r="AB2082" i="1"/>
  <c r="AA2082" i="1"/>
  <c r="M2030" i="1"/>
  <c r="J2030" i="1"/>
  <c r="K2030" i="1" s="1"/>
  <c r="E2030" i="1" s="1"/>
  <c r="I2031" i="1"/>
  <c r="U2029" i="1"/>
  <c r="W2029" i="1" s="1"/>
  <c r="A2083" i="1"/>
  <c r="Q2083" i="1" s="1"/>
  <c r="R2083" i="1" s="1"/>
  <c r="S2083" i="1" s="1"/>
  <c r="Z2083" i="1" s="1"/>
  <c r="H2082" i="1"/>
  <c r="L2029" i="1" l="1"/>
  <c r="G2029" i="1"/>
  <c r="D2030" i="1"/>
  <c r="F2030" i="1" s="1"/>
  <c r="A2084" i="1"/>
  <c r="Q2084" i="1" s="1"/>
  <c r="R2084" i="1" s="1"/>
  <c r="S2084" i="1" s="1"/>
  <c r="Z2084" i="1" s="1"/>
  <c r="H2083" i="1"/>
  <c r="U2030" i="1"/>
  <c r="W2030" i="1" s="1"/>
  <c r="AB2083" i="1"/>
  <c r="AA2083" i="1"/>
  <c r="T2083" i="1"/>
  <c r="C2083" i="1"/>
  <c r="J2031" i="1"/>
  <c r="K2031" i="1" s="1"/>
  <c r="E2031" i="1" s="1"/>
  <c r="M2031" i="1"/>
  <c r="I2032" i="1"/>
  <c r="G2030" i="1" l="1"/>
  <c r="D2031" i="1"/>
  <c r="F2031" i="1" s="1"/>
  <c r="L2030" i="1"/>
  <c r="J2032" i="1"/>
  <c r="K2032" i="1" s="1"/>
  <c r="E2032" i="1" s="1"/>
  <c r="M2032" i="1"/>
  <c r="I2033" i="1"/>
  <c r="A2085" i="1"/>
  <c r="Q2085" i="1" s="1"/>
  <c r="R2085" i="1" s="1"/>
  <c r="S2085" i="1" s="1"/>
  <c r="Z2085" i="1" s="1"/>
  <c r="H2084" i="1"/>
  <c r="U2031" i="1"/>
  <c r="W2031" i="1" s="1"/>
  <c r="T2084" i="1"/>
  <c r="C2084" i="1"/>
  <c r="AB2084" i="1"/>
  <c r="AA2084" i="1"/>
  <c r="L2031" i="1" l="1"/>
  <c r="G2031" i="1"/>
  <c r="D2032" i="1"/>
  <c r="F2032" i="1" s="1"/>
  <c r="J2033" i="1"/>
  <c r="K2033" i="1" s="1"/>
  <c r="E2033" i="1" s="1"/>
  <c r="M2033" i="1"/>
  <c r="I2034" i="1"/>
  <c r="A2086" i="1"/>
  <c r="Q2086" i="1" s="1"/>
  <c r="R2086" i="1" s="1"/>
  <c r="S2086" i="1" s="1"/>
  <c r="Z2086" i="1" s="1"/>
  <c r="H2085" i="1"/>
  <c r="U2032" i="1"/>
  <c r="W2032" i="1" s="1"/>
  <c r="AB2085" i="1"/>
  <c r="AA2085" i="1"/>
  <c r="T2085" i="1"/>
  <c r="C2085" i="1"/>
  <c r="G2032" i="1" l="1"/>
  <c r="L2032" i="1"/>
  <c r="D2033" i="1"/>
  <c r="F2033" i="1" s="1"/>
  <c r="U2033" i="1"/>
  <c r="W2033" i="1" s="1"/>
  <c r="A2087" i="1"/>
  <c r="Q2087" i="1" s="1"/>
  <c r="R2087" i="1" s="1"/>
  <c r="S2087" i="1" s="1"/>
  <c r="Z2087" i="1" s="1"/>
  <c r="H2086" i="1"/>
  <c r="J2034" i="1"/>
  <c r="K2034" i="1" s="1"/>
  <c r="E2034" i="1" s="1"/>
  <c r="M2034" i="1"/>
  <c r="I2035" i="1"/>
  <c r="T2086" i="1"/>
  <c r="C2086" i="1"/>
  <c r="AB2086" i="1"/>
  <c r="AA2086" i="1"/>
  <c r="L2033" i="1" l="1"/>
  <c r="G2033" i="1"/>
  <c r="D2034" i="1"/>
  <c r="F2034" i="1" s="1"/>
  <c r="U2034" i="1"/>
  <c r="W2034" i="1" s="1"/>
  <c r="J2035" i="1"/>
  <c r="K2035" i="1" s="1"/>
  <c r="E2035" i="1" s="1"/>
  <c r="M2035" i="1"/>
  <c r="I2036" i="1"/>
  <c r="A2088" i="1"/>
  <c r="Q2088" i="1" s="1"/>
  <c r="R2088" i="1" s="1"/>
  <c r="S2088" i="1" s="1"/>
  <c r="Z2088" i="1" s="1"/>
  <c r="H2087" i="1"/>
  <c r="AB2087" i="1"/>
  <c r="AA2087" i="1"/>
  <c r="T2087" i="1"/>
  <c r="C2087" i="1"/>
  <c r="L2034" i="1" l="1"/>
  <c r="G2034" i="1"/>
  <c r="D2035" i="1"/>
  <c r="F2035" i="1" s="1"/>
  <c r="A2089" i="1"/>
  <c r="Q2089" i="1" s="1"/>
  <c r="R2089" i="1" s="1"/>
  <c r="S2089" i="1" s="1"/>
  <c r="Z2089" i="1" s="1"/>
  <c r="H2088" i="1"/>
  <c r="T2088" i="1"/>
  <c r="C2088" i="1"/>
  <c r="AB2088" i="1"/>
  <c r="AA2088" i="1"/>
  <c r="J2036" i="1"/>
  <c r="K2036" i="1" s="1"/>
  <c r="E2036" i="1" s="1"/>
  <c r="M2036" i="1"/>
  <c r="I2037" i="1"/>
  <c r="U2035" i="1"/>
  <c r="W2035" i="1" s="1"/>
  <c r="G2035" i="1" l="1"/>
  <c r="L2035" i="1"/>
  <c r="D2036" i="1"/>
  <c r="F2036" i="1" s="1"/>
  <c r="AB2089" i="1"/>
  <c r="AA2089" i="1"/>
  <c r="T2089" i="1"/>
  <c r="C2089" i="1"/>
  <c r="U2036" i="1"/>
  <c r="W2036" i="1" s="1"/>
  <c r="A2090" i="1"/>
  <c r="Q2090" i="1" s="1"/>
  <c r="R2090" i="1" s="1"/>
  <c r="S2090" i="1" s="1"/>
  <c r="Z2090" i="1" s="1"/>
  <c r="H2089" i="1"/>
  <c r="J2037" i="1"/>
  <c r="K2037" i="1" s="1"/>
  <c r="E2037" i="1" s="1"/>
  <c r="M2037" i="1"/>
  <c r="I2038" i="1"/>
  <c r="G2036" i="1" l="1"/>
  <c r="L2036" i="1"/>
  <c r="D2037" i="1"/>
  <c r="F2037" i="1" s="1"/>
  <c r="U2037" i="1"/>
  <c r="W2037" i="1" s="1"/>
  <c r="T2090" i="1"/>
  <c r="C2090" i="1"/>
  <c r="AB2090" i="1"/>
  <c r="AA2090" i="1"/>
  <c r="J2038" i="1"/>
  <c r="K2038" i="1" s="1"/>
  <c r="E2038" i="1" s="1"/>
  <c r="M2038" i="1"/>
  <c r="I2039" i="1"/>
  <c r="A2091" i="1"/>
  <c r="Q2091" i="1" s="1"/>
  <c r="R2091" i="1" s="1"/>
  <c r="S2091" i="1" s="1"/>
  <c r="Z2091" i="1" s="1"/>
  <c r="H2090" i="1"/>
  <c r="L2037" i="1" l="1"/>
  <c r="G2037" i="1"/>
  <c r="D2038" i="1"/>
  <c r="F2038" i="1" s="1"/>
  <c r="AB2091" i="1"/>
  <c r="AA2091" i="1"/>
  <c r="T2091" i="1"/>
  <c r="C2091" i="1"/>
  <c r="A2092" i="1"/>
  <c r="Q2092" i="1" s="1"/>
  <c r="R2092" i="1" s="1"/>
  <c r="S2092" i="1" s="1"/>
  <c r="Z2092" i="1" s="1"/>
  <c r="H2091" i="1"/>
  <c r="J2039" i="1"/>
  <c r="K2039" i="1" s="1"/>
  <c r="E2039" i="1" s="1"/>
  <c r="M2039" i="1"/>
  <c r="I2040" i="1"/>
  <c r="U2038" i="1"/>
  <c r="W2038" i="1" s="1"/>
  <c r="L2038" i="1" l="1"/>
  <c r="G2038" i="1"/>
  <c r="D2039" i="1"/>
  <c r="F2039" i="1" s="1"/>
  <c r="J2040" i="1"/>
  <c r="K2040" i="1" s="1"/>
  <c r="E2040" i="1" s="1"/>
  <c r="M2040" i="1"/>
  <c r="I2041" i="1"/>
  <c r="T2092" i="1"/>
  <c r="C2092" i="1"/>
  <c r="AB2092" i="1"/>
  <c r="AA2092" i="1"/>
  <c r="U2039" i="1"/>
  <c r="W2039" i="1" s="1"/>
  <c r="A2093" i="1"/>
  <c r="Q2093" i="1" s="1"/>
  <c r="R2093" i="1" s="1"/>
  <c r="S2093" i="1" s="1"/>
  <c r="Z2093" i="1" s="1"/>
  <c r="H2092" i="1"/>
  <c r="L2039" i="1" l="1"/>
  <c r="G2039" i="1"/>
  <c r="D2040" i="1"/>
  <c r="F2040" i="1" s="1"/>
  <c r="U2040" i="1"/>
  <c r="W2040" i="1" s="1"/>
  <c r="AB2093" i="1"/>
  <c r="AA2093" i="1"/>
  <c r="T2093" i="1"/>
  <c r="C2093" i="1"/>
  <c r="J2041" i="1"/>
  <c r="K2041" i="1" s="1"/>
  <c r="E2041" i="1" s="1"/>
  <c r="M2041" i="1"/>
  <c r="I2042" i="1"/>
  <c r="A2094" i="1"/>
  <c r="Q2094" i="1" s="1"/>
  <c r="R2094" i="1" s="1"/>
  <c r="S2094" i="1" s="1"/>
  <c r="Z2094" i="1" s="1"/>
  <c r="H2093" i="1"/>
  <c r="G2040" i="1" l="1"/>
  <c r="L2040" i="1"/>
  <c r="D2041" i="1"/>
  <c r="F2041" i="1" s="1"/>
  <c r="T2094" i="1"/>
  <c r="C2094" i="1"/>
  <c r="AB2094" i="1"/>
  <c r="AA2094" i="1"/>
  <c r="A2095" i="1"/>
  <c r="Q2095" i="1" s="1"/>
  <c r="R2095" i="1" s="1"/>
  <c r="S2095" i="1" s="1"/>
  <c r="Z2095" i="1" s="1"/>
  <c r="H2094" i="1"/>
  <c r="J2042" i="1"/>
  <c r="K2042" i="1" s="1"/>
  <c r="E2042" i="1" s="1"/>
  <c r="M2042" i="1"/>
  <c r="I2043" i="1"/>
  <c r="U2041" i="1"/>
  <c r="W2041" i="1" s="1"/>
  <c r="L2041" i="1" l="1"/>
  <c r="G2041" i="1"/>
  <c r="D2042" i="1"/>
  <c r="F2042" i="1" s="1"/>
  <c r="U2042" i="1"/>
  <c r="W2042" i="1" s="1"/>
  <c r="J2043" i="1"/>
  <c r="K2043" i="1" s="1"/>
  <c r="E2043" i="1" s="1"/>
  <c r="M2043" i="1"/>
  <c r="I2044" i="1"/>
  <c r="A2096" i="1"/>
  <c r="Q2096" i="1" s="1"/>
  <c r="R2096" i="1" s="1"/>
  <c r="S2096" i="1" s="1"/>
  <c r="Z2096" i="1" s="1"/>
  <c r="H2095" i="1"/>
  <c r="AB2095" i="1"/>
  <c r="AA2095" i="1"/>
  <c r="T2095" i="1"/>
  <c r="C2095" i="1"/>
  <c r="G2042" i="1" l="1"/>
  <c r="L2042" i="1"/>
  <c r="D2043" i="1"/>
  <c r="F2043" i="1" s="1"/>
  <c r="T2096" i="1"/>
  <c r="C2096" i="1"/>
  <c r="AB2096" i="1"/>
  <c r="AA2096" i="1"/>
  <c r="J2044" i="1"/>
  <c r="K2044" i="1" s="1"/>
  <c r="E2044" i="1" s="1"/>
  <c r="M2044" i="1"/>
  <c r="I2045" i="1"/>
  <c r="A2097" i="1"/>
  <c r="Q2097" i="1" s="1"/>
  <c r="R2097" i="1" s="1"/>
  <c r="S2097" i="1" s="1"/>
  <c r="Z2097" i="1" s="1"/>
  <c r="H2096" i="1"/>
  <c r="U2043" i="1"/>
  <c r="W2043" i="1" s="1"/>
  <c r="L2043" i="1" l="1"/>
  <c r="G2043" i="1"/>
  <c r="D2044" i="1"/>
  <c r="F2044" i="1" s="1"/>
  <c r="U2044" i="1"/>
  <c r="W2044" i="1" s="1"/>
  <c r="A2098" i="1"/>
  <c r="Q2098" i="1" s="1"/>
  <c r="R2098" i="1" s="1"/>
  <c r="S2098" i="1" s="1"/>
  <c r="Z2098" i="1" s="1"/>
  <c r="H2097" i="1"/>
  <c r="AB2097" i="1"/>
  <c r="AA2097" i="1"/>
  <c r="T2097" i="1"/>
  <c r="C2097" i="1"/>
  <c r="J2045" i="1"/>
  <c r="K2045" i="1" s="1"/>
  <c r="E2045" i="1" s="1"/>
  <c r="M2045" i="1"/>
  <c r="I2046" i="1"/>
  <c r="G2044" i="1" l="1"/>
  <c r="L2044" i="1"/>
  <c r="D2045" i="1"/>
  <c r="F2045" i="1" s="1"/>
  <c r="J2046" i="1"/>
  <c r="K2046" i="1" s="1"/>
  <c r="E2046" i="1" s="1"/>
  <c r="M2046" i="1"/>
  <c r="I2047" i="1"/>
  <c r="T2098" i="1"/>
  <c r="C2098" i="1"/>
  <c r="AB2098" i="1"/>
  <c r="AA2098" i="1"/>
  <c r="U2045" i="1"/>
  <c r="W2045" i="1" s="1"/>
  <c r="A2099" i="1"/>
  <c r="Q2099" i="1" s="1"/>
  <c r="R2099" i="1" s="1"/>
  <c r="S2099" i="1" s="1"/>
  <c r="Z2099" i="1" s="1"/>
  <c r="H2098" i="1"/>
  <c r="G2045" i="1" l="1"/>
  <c r="D2046" i="1"/>
  <c r="F2046" i="1" s="1"/>
  <c r="L2045" i="1"/>
  <c r="J2047" i="1"/>
  <c r="K2047" i="1" s="1"/>
  <c r="E2047" i="1" s="1"/>
  <c r="M2047" i="1"/>
  <c r="I2048" i="1"/>
  <c r="A2100" i="1"/>
  <c r="Q2100" i="1" s="1"/>
  <c r="R2100" i="1" s="1"/>
  <c r="S2100" i="1" s="1"/>
  <c r="Z2100" i="1" s="1"/>
  <c r="H2099" i="1"/>
  <c r="U2046" i="1"/>
  <c r="W2046" i="1" s="1"/>
  <c r="AB2099" i="1"/>
  <c r="AA2099" i="1"/>
  <c r="T2099" i="1"/>
  <c r="C2099" i="1"/>
  <c r="G2046" i="1" l="1"/>
  <c r="L2046" i="1"/>
  <c r="D2047" i="1"/>
  <c r="F2047" i="1" s="1"/>
  <c r="U2047" i="1"/>
  <c r="W2047" i="1" s="1"/>
  <c r="T2100" i="1"/>
  <c r="C2100" i="1"/>
  <c r="AB2100" i="1"/>
  <c r="AA2100" i="1"/>
  <c r="J2048" i="1"/>
  <c r="K2048" i="1" s="1"/>
  <c r="E2048" i="1" s="1"/>
  <c r="M2048" i="1"/>
  <c r="I2049" i="1"/>
  <c r="A2101" i="1"/>
  <c r="Q2101" i="1" s="1"/>
  <c r="R2101" i="1" s="1"/>
  <c r="S2101" i="1" s="1"/>
  <c r="Z2101" i="1" s="1"/>
  <c r="H2100" i="1"/>
  <c r="L2047" i="1" l="1"/>
  <c r="G2047" i="1"/>
  <c r="D2048" i="1"/>
  <c r="F2048" i="1" s="1"/>
  <c r="AB2101" i="1"/>
  <c r="AA2101" i="1"/>
  <c r="T2101" i="1"/>
  <c r="C2101" i="1"/>
  <c r="U2048" i="1"/>
  <c r="W2048" i="1" s="1"/>
  <c r="J2049" i="1"/>
  <c r="K2049" i="1" s="1"/>
  <c r="E2049" i="1" s="1"/>
  <c r="M2049" i="1"/>
  <c r="I2050" i="1"/>
  <c r="A2102" i="1"/>
  <c r="Q2102" i="1" s="1"/>
  <c r="R2102" i="1" s="1"/>
  <c r="S2102" i="1" s="1"/>
  <c r="Z2102" i="1" s="1"/>
  <c r="H2101" i="1"/>
  <c r="L2048" i="1" l="1"/>
  <c r="G2048" i="1"/>
  <c r="D2049" i="1"/>
  <c r="F2049" i="1" s="1"/>
  <c r="T2102" i="1"/>
  <c r="C2102" i="1"/>
  <c r="AB2102" i="1"/>
  <c r="AA2102" i="1"/>
  <c r="A2103" i="1"/>
  <c r="Q2103" i="1" s="1"/>
  <c r="R2103" i="1" s="1"/>
  <c r="S2103" i="1" s="1"/>
  <c r="Z2103" i="1" s="1"/>
  <c r="H2102" i="1"/>
  <c r="U2049" i="1"/>
  <c r="W2049" i="1" s="1"/>
  <c r="J2050" i="1"/>
  <c r="K2050" i="1" s="1"/>
  <c r="E2050" i="1" s="1"/>
  <c r="M2050" i="1"/>
  <c r="I2051" i="1"/>
  <c r="G2049" i="1" l="1"/>
  <c r="L2049" i="1"/>
  <c r="D2050" i="1"/>
  <c r="F2050" i="1" s="1"/>
  <c r="J2051" i="1"/>
  <c r="K2051" i="1" s="1"/>
  <c r="E2051" i="1" s="1"/>
  <c r="M2051" i="1"/>
  <c r="I2052" i="1"/>
  <c r="U2050" i="1"/>
  <c r="W2050" i="1" s="1"/>
  <c r="A2104" i="1"/>
  <c r="Q2104" i="1" s="1"/>
  <c r="R2104" i="1" s="1"/>
  <c r="S2104" i="1" s="1"/>
  <c r="Z2104" i="1" s="1"/>
  <c r="H2103" i="1"/>
  <c r="AB2103" i="1"/>
  <c r="AA2103" i="1"/>
  <c r="T2103" i="1"/>
  <c r="C2103" i="1"/>
  <c r="G2050" i="1" l="1"/>
  <c r="D2051" i="1"/>
  <c r="F2051" i="1" s="1"/>
  <c r="L2050" i="1"/>
  <c r="A2105" i="1"/>
  <c r="Q2105" i="1" s="1"/>
  <c r="R2105" i="1" s="1"/>
  <c r="S2105" i="1" s="1"/>
  <c r="Z2105" i="1" s="1"/>
  <c r="H2104" i="1"/>
  <c r="J2052" i="1"/>
  <c r="K2052" i="1" s="1"/>
  <c r="E2052" i="1" s="1"/>
  <c r="I2053" i="1"/>
  <c r="U2051" i="1"/>
  <c r="W2051" i="1" s="1"/>
  <c r="T2104" i="1"/>
  <c r="C2104" i="1"/>
  <c r="AB2104" i="1"/>
  <c r="AA2104" i="1"/>
  <c r="G2051" i="1" l="1"/>
  <c r="L2051" i="1"/>
  <c r="M2052" i="1" s="1"/>
  <c r="M2053" i="1" s="1"/>
  <c r="D2052" i="1"/>
  <c r="F2052" i="1" s="1"/>
  <c r="U2052" i="1"/>
  <c r="W2052" i="1" s="1"/>
  <c r="AB2105" i="1"/>
  <c r="AA2105" i="1"/>
  <c r="T2105" i="1"/>
  <c r="C2105" i="1"/>
  <c r="J2053" i="1"/>
  <c r="K2053" i="1" s="1"/>
  <c r="E2053" i="1" s="1"/>
  <c r="I2054" i="1"/>
  <c r="A2106" i="1"/>
  <c r="Q2106" i="1" s="1"/>
  <c r="R2106" i="1" s="1"/>
  <c r="S2106" i="1" s="1"/>
  <c r="Z2106" i="1" s="1"/>
  <c r="H2105" i="1"/>
  <c r="G2052" i="1" l="1"/>
  <c r="L2052" i="1"/>
  <c r="D2053" i="1"/>
  <c r="F2053" i="1" s="1"/>
  <c r="T2106" i="1"/>
  <c r="C2106" i="1"/>
  <c r="AB2106" i="1"/>
  <c r="AA2106" i="1"/>
  <c r="U2053" i="1"/>
  <c r="W2053" i="1" s="1"/>
  <c r="A2107" i="1"/>
  <c r="Q2107" i="1" s="1"/>
  <c r="R2107" i="1" s="1"/>
  <c r="S2107" i="1" s="1"/>
  <c r="Z2107" i="1" s="1"/>
  <c r="H2106" i="1"/>
  <c r="J2054" i="1"/>
  <c r="K2054" i="1" s="1"/>
  <c r="E2054" i="1" s="1"/>
  <c r="M2054" i="1"/>
  <c r="I2055" i="1"/>
  <c r="L2053" i="1" l="1"/>
  <c r="G2053" i="1"/>
  <c r="D2054" i="1"/>
  <c r="F2054" i="1" s="1"/>
  <c r="U2054" i="1"/>
  <c r="W2054" i="1" s="1"/>
  <c r="J2055" i="1"/>
  <c r="K2055" i="1" s="1"/>
  <c r="E2055" i="1" s="1"/>
  <c r="M2055" i="1"/>
  <c r="I2056" i="1"/>
  <c r="A2108" i="1"/>
  <c r="Q2108" i="1" s="1"/>
  <c r="R2108" i="1" s="1"/>
  <c r="S2108" i="1" s="1"/>
  <c r="Z2108" i="1" s="1"/>
  <c r="H2107" i="1"/>
  <c r="AB2107" i="1"/>
  <c r="AA2107" i="1"/>
  <c r="T2107" i="1"/>
  <c r="C2107" i="1"/>
  <c r="L2054" i="1" l="1"/>
  <c r="G2054" i="1"/>
  <c r="D2055" i="1"/>
  <c r="F2055" i="1" s="1"/>
  <c r="H2108" i="1"/>
  <c r="A2109" i="1"/>
  <c r="Q2109" i="1" s="1"/>
  <c r="R2109" i="1" s="1"/>
  <c r="S2109" i="1" s="1"/>
  <c r="Z2109" i="1" s="1"/>
  <c r="U2055" i="1"/>
  <c r="W2055" i="1" s="1"/>
  <c r="T2108" i="1"/>
  <c r="C2108" i="1"/>
  <c r="AB2108" i="1"/>
  <c r="AA2108" i="1"/>
  <c r="J2056" i="1"/>
  <c r="K2056" i="1" s="1"/>
  <c r="E2056" i="1" s="1"/>
  <c r="M2056" i="1"/>
  <c r="I2057" i="1"/>
  <c r="G2055" i="1" l="1"/>
  <c r="D2056" i="1"/>
  <c r="F2056" i="1" s="1"/>
  <c r="L2055" i="1"/>
  <c r="U2056" i="1"/>
  <c r="W2056" i="1" s="1"/>
  <c r="T2109" i="1"/>
  <c r="AA2109" i="1"/>
  <c r="AB2109" i="1"/>
  <c r="C2109" i="1"/>
  <c r="J2057" i="1"/>
  <c r="K2057" i="1" s="1"/>
  <c r="E2057" i="1" s="1"/>
  <c r="M2057" i="1"/>
  <c r="I2058" i="1"/>
  <c r="A2110" i="1"/>
  <c r="Q2110" i="1" s="1"/>
  <c r="R2110" i="1" s="1"/>
  <c r="S2110" i="1" s="1"/>
  <c r="Z2110" i="1" s="1"/>
  <c r="H2109" i="1"/>
  <c r="G2056" i="1" l="1"/>
  <c r="L2056" i="1"/>
  <c r="D2057" i="1"/>
  <c r="F2057" i="1" s="1"/>
  <c r="J2058" i="1"/>
  <c r="K2058" i="1" s="1"/>
  <c r="E2058" i="1" s="1"/>
  <c r="M2058" i="1"/>
  <c r="I2059" i="1"/>
  <c r="U2057" i="1"/>
  <c r="W2057" i="1" s="1"/>
  <c r="A2111" i="1"/>
  <c r="Q2111" i="1" s="1"/>
  <c r="R2111" i="1" s="1"/>
  <c r="S2111" i="1" s="1"/>
  <c r="Z2111" i="1" s="1"/>
  <c r="H2110" i="1"/>
  <c r="AB2110" i="1"/>
  <c r="AA2110" i="1"/>
  <c r="C2110" i="1"/>
  <c r="T2110" i="1"/>
  <c r="G2057" i="1" l="1"/>
  <c r="D2058" i="1"/>
  <c r="F2058" i="1" s="1"/>
  <c r="L2057" i="1"/>
  <c r="J2059" i="1"/>
  <c r="K2059" i="1" s="1"/>
  <c r="E2059" i="1" s="1"/>
  <c r="M2059" i="1"/>
  <c r="I2060" i="1"/>
  <c r="A2112" i="1"/>
  <c r="Q2112" i="1" s="1"/>
  <c r="R2112" i="1" s="1"/>
  <c r="S2112" i="1" s="1"/>
  <c r="Z2112" i="1" s="1"/>
  <c r="H2111" i="1"/>
  <c r="U2058" i="1"/>
  <c r="W2058" i="1" s="1"/>
  <c r="AA2111" i="1"/>
  <c r="T2111" i="1"/>
  <c r="C2111" i="1"/>
  <c r="AB2111" i="1"/>
  <c r="L2058" i="1" l="1"/>
  <c r="G2058" i="1"/>
  <c r="D2059" i="1"/>
  <c r="F2059" i="1" s="1"/>
  <c r="AB2112" i="1"/>
  <c r="T2112" i="1"/>
  <c r="C2112" i="1"/>
  <c r="AA2112" i="1"/>
  <c r="A2113" i="1"/>
  <c r="Q2113" i="1" s="1"/>
  <c r="R2113" i="1" s="1"/>
  <c r="S2113" i="1" s="1"/>
  <c r="Z2113" i="1" s="1"/>
  <c r="H2112" i="1"/>
  <c r="J2060" i="1"/>
  <c r="K2060" i="1" s="1"/>
  <c r="E2060" i="1" s="1"/>
  <c r="M2060" i="1"/>
  <c r="I2061" i="1"/>
  <c r="U2059" i="1"/>
  <c r="W2059" i="1" s="1"/>
  <c r="L2059" i="1" l="1"/>
  <c r="G2059" i="1"/>
  <c r="D2060" i="1"/>
  <c r="F2060" i="1" s="1"/>
  <c r="J2061" i="1"/>
  <c r="K2061" i="1" s="1"/>
  <c r="E2061" i="1" s="1"/>
  <c r="M2061" i="1"/>
  <c r="I2062" i="1"/>
  <c r="H2113" i="1"/>
  <c r="A2114" i="1"/>
  <c r="Q2114" i="1" s="1"/>
  <c r="R2114" i="1" s="1"/>
  <c r="S2114" i="1" s="1"/>
  <c r="Z2114" i="1" s="1"/>
  <c r="AA2113" i="1"/>
  <c r="T2113" i="1"/>
  <c r="C2113" i="1"/>
  <c r="AB2113" i="1"/>
  <c r="U2060" i="1"/>
  <c r="W2060" i="1" s="1"/>
  <c r="L2060" i="1" l="1"/>
  <c r="G2060" i="1"/>
  <c r="D2061" i="1"/>
  <c r="F2061" i="1" s="1"/>
  <c r="T2114" i="1"/>
  <c r="C2114" i="1"/>
  <c r="AB2114" i="1"/>
  <c r="AA2114" i="1"/>
  <c r="H2114" i="1"/>
  <c r="A2115" i="1"/>
  <c r="Q2115" i="1" s="1"/>
  <c r="R2115" i="1" s="1"/>
  <c r="S2115" i="1" s="1"/>
  <c r="Z2115" i="1" s="1"/>
  <c r="J2062" i="1"/>
  <c r="K2062" i="1" s="1"/>
  <c r="E2062" i="1" s="1"/>
  <c r="M2062" i="1"/>
  <c r="I2063" i="1"/>
  <c r="U2061" i="1"/>
  <c r="W2061" i="1" s="1"/>
  <c r="G2061" i="1" l="1"/>
  <c r="L2061" i="1"/>
  <c r="D2062" i="1"/>
  <c r="F2062" i="1" s="1"/>
  <c r="AB2115" i="1"/>
  <c r="T2115" i="1"/>
  <c r="C2115" i="1"/>
  <c r="AA2115" i="1"/>
  <c r="U2062" i="1"/>
  <c r="W2062" i="1" s="1"/>
  <c r="A2116" i="1"/>
  <c r="Q2116" i="1" s="1"/>
  <c r="R2116" i="1" s="1"/>
  <c r="S2116" i="1" s="1"/>
  <c r="Z2116" i="1" s="1"/>
  <c r="H2115" i="1"/>
  <c r="J2063" i="1"/>
  <c r="K2063" i="1" s="1"/>
  <c r="E2063" i="1" s="1"/>
  <c r="M2063" i="1"/>
  <c r="I2064" i="1"/>
  <c r="G2062" i="1" l="1"/>
  <c r="L2062" i="1"/>
  <c r="D2063" i="1"/>
  <c r="F2063" i="1" s="1"/>
  <c r="U2063" i="1"/>
  <c r="W2063" i="1" s="1"/>
  <c r="A2117" i="1"/>
  <c r="Q2117" i="1" s="1"/>
  <c r="R2117" i="1" s="1"/>
  <c r="S2117" i="1" s="1"/>
  <c r="Z2117" i="1" s="1"/>
  <c r="H2116" i="1"/>
  <c r="J2064" i="1"/>
  <c r="K2064" i="1" s="1"/>
  <c r="E2064" i="1" s="1"/>
  <c r="M2064" i="1"/>
  <c r="I2065" i="1"/>
  <c r="AA2116" i="1"/>
  <c r="T2116" i="1"/>
  <c r="C2116" i="1"/>
  <c r="AB2116" i="1"/>
  <c r="G2063" i="1" l="1"/>
  <c r="L2063" i="1"/>
  <c r="D2064" i="1"/>
  <c r="F2064" i="1" s="1"/>
  <c r="J2065" i="1"/>
  <c r="K2065" i="1" s="1"/>
  <c r="E2065" i="1" s="1"/>
  <c r="M2065" i="1"/>
  <c r="I2066" i="1"/>
  <c r="AB2117" i="1"/>
  <c r="T2117" i="1"/>
  <c r="C2117" i="1"/>
  <c r="AA2117" i="1"/>
  <c r="U2064" i="1"/>
  <c r="W2064" i="1" s="1"/>
  <c r="H2117" i="1"/>
  <c r="A2118" i="1"/>
  <c r="Q2118" i="1" s="1"/>
  <c r="R2118" i="1" s="1"/>
  <c r="S2118" i="1" s="1"/>
  <c r="Z2118" i="1" s="1"/>
  <c r="L2064" i="1" l="1"/>
  <c r="G2064" i="1"/>
  <c r="D2065" i="1"/>
  <c r="F2065" i="1" s="1"/>
  <c r="U2065" i="1"/>
  <c r="W2065" i="1" s="1"/>
  <c r="A2119" i="1"/>
  <c r="Q2119" i="1" s="1"/>
  <c r="R2119" i="1" s="1"/>
  <c r="S2119" i="1" s="1"/>
  <c r="Z2119" i="1" s="1"/>
  <c r="H2118" i="1"/>
  <c r="J2066" i="1"/>
  <c r="K2066" i="1" s="1"/>
  <c r="E2066" i="1" s="1"/>
  <c r="M2066" i="1"/>
  <c r="I2067" i="1"/>
  <c r="AA2118" i="1"/>
  <c r="T2118" i="1"/>
  <c r="C2118" i="1"/>
  <c r="AB2118" i="1"/>
  <c r="G2065" i="1" l="1"/>
  <c r="L2065" i="1"/>
  <c r="D2066" i="1"/>
  <c r="F2066" i="1" s="1"/>
  <c r="U2066" i="1"/>
  <c r="W2066" i="1" s="1"/>
  <c r="H2119" i="1"/>
  <c r="A2120" i="1"/>
  <c r="Q2120" i="1" s="1"/>
  <c r="R2120" i="1" s="1"/>
  <c r="S2120" i="1" s="1"/>
  <c r="Z2120" i="1" s="1"/>
  <c r="AB2119" i="1"/>
  <c r="AA2119" i="1"/>
  <c r="C2119" i="1"/>
  <c r="T2119" i="1"/>
  <c r="J2067" i="1"/>
  <c r="K2067" i="1" s="1"/>
  <c r="E2067" i="1" s="1"/>
  <c r="M2067" i="1"/>
  <c r="I2068" i="1"/>
  <c r="L2066" i="1" l="1"/>
  <c r="G2066" i="1"/>
  <c r="D2067" i="1"/>
  <c r="F2067" i="1" s="1"/>
  <c r="AA2120" i="1"/>
  <c r="T2120" i="1"/>
  <c r="C2120" i="1"/>
  <c r="AB2120" i="1"/>
  <c r="A2121" i="1"/>
  <c r="Q2121" i="1" s="1"/>
  <c r="R2121" i="1" s="1"/>
  <c r="S2121" i="1" s="1"/>
  <c r="Z2121" i="1" s="1"/>
  <c r="H2120" i="1"/>
  <c r="U2067" i="1"/>
  <c r="W2067" i="1" s="1"/>
  <c r="J2068" i="1"/>
  <c r="K2068" i="1" s="1"/>
  <c r="E2068" i="1" s="1"/>
  <c r="M2068" i="1"/>
  <c r="I2069" i="1"/>
  <c r="G2067" i="1" l="1"/>
  <c r="L2067" i="1"/>
  <c r="D2068" i="1"/>
  <c r="F2068" i="1" s="1"/>
  <c r="J2069" i="1"/>
  <c r="K2069" i="1" s="1"/>
  <c r="E2069" i="1" s="1"/>
  <c r="M2069" i="1"/>
  <c r="I2070" i="1"/>
  <c r="AB2121" i="1"/>
  <c r="T2121" i="1"/>
  <c r="C2121" i="1"/>
  <c r="AA2121" i="1"/>
  <c r="U2068" i="1"/>
  <c r="W2068" i="1" s="1"/>
  <c r="A2122" i="1"/>
  <c r="Q2122" i="1" s="1"/>
  <c r="R2122" i="1" s="1"/>
  <c r="S2122" i="1" s="1"/>
  <c r="Z2122" i="1" s="1"/>
  <c r="H2121" i="1"/>
  <c r="G2068" i="1" l="1"/>
  <c r="D2069" i="1"/>
  <c r="F2069" i="1" s="1"/>
  <c r="L2068" i="1"/>
  <c r="M2070" i="1"/>
  <c r="J2070" i="1"/>
  <c r="K2070" i="1" s="1"/>
  <c r="E2070" i="1" s="1"/>
  <c r="I2071" i="1"/>
  <c r="AA2122" i="1"/>
  <c r="T2122" i="1"/>
  <c r="C2122" i="1"/>
  <c r="AB2122" i="1"/>
  <c r="U2069" i="1"/>
  <c r="W2069" i="1" s="1"/>
  <c r="A2123" i="1"/>
  <c r="Q2123" i="1" s="1"/>
  <c r="R2123" i="1" s="1"/>
  <c r="S2123" i="1" s="1"/>
  <c r="Z2123" i="1" s="1"/>
  <c r="H2122" i="1"/>
  <c r="L2069" i="1" l="1"/>
  <c r="G2069" i="1"/>
  <c r="D2070" i="1"/>
  <c r="F2070" i="1" s="1"/>
  <c r="AB2123" i="1"/>
  <c r="T2123" i="1"/>
  <c r="C2123" i="1"/>
  <c r="AA2123" i="1"/>
  <c r="A2124" i="1"/>
  <c r="Q2124" i="1" s="1"/>
  <c r="R2124" i="1" s="1"/>
  <c r="S2124" i="1" s="1"/>
  <c r="Z2124" i="1" s="1"/>
  <c r="H2123" i="1"/>
  <c r="J2071" i="1"/>
  <c r="K2071" i="1" s="1"/>
  <c r="E2071" i="1" s="1"/>
  <c r="M2071" i="1"/>
  <c r="I2072" i="1"/>
  <c r="U2070" i="1"/>
  <c r="W2070" i="1" s="1"/>
  <c r="G2070" i="1" l="1"/>
  <c r="L2070" i="1"/>
  <c r="D2071" i="1"/>
  <c r="F2071" i="1" s="1"/>
  <c r="J2072" i="1"/>
  <c r="K2072" i="1" s="1"/>
  <c r="E2072" i="1" s="1"/>
  <c r="M2072" i="1"/>
  <c r="I2073" i="1"/>
  <c r="AA2124" i="1"/>
  <c r="T2124" i="1"/>
  <c r="C2124" i="1"/>
  <c r="AB2124" i="1"/>
  <c r="U2071" i="1"/>
  <c r="W2071" i="1" s="1"/>
  <c r="A2125" i="1"/>
  <c r="Q2125" i="1" s="1"/>
  <c r="R2125" i="1" s="1"/>
  <c r="S2125" i="1" s="1"/>
  <c r="Z2125" i="1" s="1"/>
  <c r="H2124" i="1"/>
  <c r="L2071" i="1" l="1"/>
  <c r="G2071" i="1"/>
  <c r="D2072" i="1"/>
  <c r="F2072" i="1" s="1"/>
  <c r="H2125" i="1"/>
  <c r="A2126" i="1"/>
  <c r="Q2126" i="1" s="1"/>
  <c r="R2126" i="1" s="1"/>
  <c r="S2126" i="1" s="1"/>
  <c r="Z2126" i="1" s="1"/>
  <c r="U2072" i="1"/>
  <c r="W2072" i="1" s="1"/>
  <c r="AB2125" i="1"/>
  <c r="T2125" i="1"/>
  <c r="C2125" i="1"/>
  <c r="AA2125" i="1"/>
  <c r="J2073" i="1"/>
  <c r="K2073" i="1" s="1"/>
  <c r="E2073" i="1" s="1"/>
  <c r="M2073" i="1"/>
  <c r="I2074" i="1"/>
  <c r="G2072" i="1" l="1"/>
  <c r="D2073" i="1"/>
  <c r="F2073" i="1" s="1"/>
  <c r="L2072" i="1"/>
  <c r="AA2126" i="1"/>
  <c r="T2126" i="1"/>
  <c r="C2126" i="1"/>
  <c r="AB2126" i="1"/>
  <c r="J2074" i="1"/>
  <c r="K2074" i="1" s="1"/>
  <c r="E2074" i="1" s="1"/>
  <c r="M2074" i="1"/>
  <c r="I2075" i="1"/>
  <c r="A2127" i="1"/>
  <c r="Q2127" i="1" s="1"/>
  <c r="R2127" i="1" s="1"/>
  <c r="S2127" i="1" s="1"/>
  <c r="Z2127" i="1" s="1"/>
  <c r="H2126" i="1"/>
  <c r="U2073" i="1"/>
  <c r="W2073" i="1" s="1"/>
  <c r="L2073" i="1" l="1"/>
  <c r="G2073" i="1"/>
  <c r="D2074" i="1"/>
  <c r="F2074" i="1" s="1"/>
  <c r="AB2127" i="1"/>
  <c r="AA2127" i="1"/>
  <c r="C2127" i="1"/>
  <c r="T2127" i="1"/>
  <c r="J2075" i="1"/>
  <c r="K2075" i="1" s="1"/>
  <c r="E2075" i="1" s="1"/>
  <c r="M2075" i="1"/>
  <c r="I2076" i="1"/>
  <c r="U2074" i="1"/>
  <c r="W2074" i="1" s="1"/>
  <c r="H2127" i="1"/>
  <c r="A2128" i="1"/>
  <c r="Q2128" i="1" s="1"/>
  <c r="R2128" i="1" s="1"/>
  <c r="S2128" i="1" s="1"/>
  <c r="Z2128" i="1" s="1"/>
  <c r="L2074" i="1" l="1"/>
  <c r="G2074" i="1"/>
  <c r="D2075" i="1"/>
  <c r="F2075" i="1" s="1"/>
  <c r="U2075" i="1"/>
  <c r="W2075" i="1" s="1"/>
  <c r="AA2128" i="1"/>
  <c r="T2128" i="1"/>
  <c r="C2128" i="1"/>
  <c r="AB2128" i="1"/>
  <c r="J2076" i="1"/>
  <c r="K2076" i="1" s="1"/>
  <c r="E2076" i="1" s="1"/>
  <c r="M2076" i="1"/>
  <c r="I2077" i="1"/>
  <c r="A2129" i="1"/>
  <c r="Q2129" i="1" s="1"/>
  <c r="R2129" i="1" s="1"/>
  <c r="S2129" i="1" s="1"/>
  <c r="Z2129" i="1" s="1"/>
  <c r="H2128" i="1"/>
  <c r="L2075" i="1" l="1"/>
  <c r="G2075" i="1"/>
  <c r="D2076" i="1"/>
  <c r="F2076" i="1" s="1"/>
  <c r="A2130" i="1"/>
  <c r="Q2130" i="1" s="1"/>
  <c r="R2130" i="1" s="1"/>
  <c r="S2130" i="1" s="1"/>
  <c r="Z2130" i="1" s="1"/>
  <c r="H2129" i="1"/>
  <c r="U2076" i="1"/>
  <c r="W2076" i="1" s="1"/>
  <c r="AB2129" i="1"/>
  <c r="T2129" i="1"/>
  <c r="C2129" i="1"/>
  <c r="AA2129" i="1"/>
  <c r="J2077" i="1"/>
  <c r="K2077" i="1" s="1"/>
  <c r="E2077" i="1" s="1"/>
  <c r="M2077" i="1"/>
  <c r="I2078" i="1"/>
  <c r="G2076" i="1" l="1"/>
  <c r="D2077" i="1"/>
  <c r="F2077" i="1" s="1"/>
  <c r="L2076" i="1"/>
  <c r="U2077" i="1"/>
  <c r="W2077" i="1" s="1"/>
  <c r="J2078" i="1"/>
  <c r="K2078" i="1" s="1"/>
  <c r="E2078" i="1" s="1"/>
  <c r="M2078" i="1"/>
  <c r="I2079" i="1"/>
  <c r="AA2130" i="1"/>
  <c r="T2130" i="1"/>
  <c r="C2130" i="1"/>
  <c r="AB2130" i="1"/>
  <c r="A2131" i="1"/>
  <c r="Q2131" i="1" s="1"/>
  <c r="R2131" i="1" s="1"/>
  <c r="S2131" i="1" s="1"/>
  <c r="Z2131" i="1" s="1"/>
  <c r="H2130" i="1"/>
  <c r="L2077" i="1" l="1"/>
  <c r="G2077" i="1"/>
  <c r="D2078" i="1"/>
  <c r="F2078" i="1" s="1"/>
  <c r="AB2131" i="1"/>
  <c r="T2131" i="1"/>
  <c r="C2131" i="1"/>
  <c r="AA2131" i="1"/>
  <c r="J2079" i="1"/>
  <c r="K2079" i="1" s="1"/>
  <c r="E2079" i="1" s="1"/>
  <c r="M2079" i="1"/>
  <c r="I2080" i="1"/>
  <c r="U2078" i="1"/>
  <c r="W2078" i="1" s="1"/>
  <c r="A2132" i="1"/>
  <c r="Q2132" i="1" s="1"/>
  <c r="R2132" i="1" s="1"/>
  <c r="S2132" i="1" s="1"/>
  <c r="Z2132" i="1" s="1"/>
  <c r="H2131" i="1"/>
  <c r="L2078" i="1" l="1"/>
  <c r="G2078" i="1"/>
  <c r="D2079" i="1"/>
  <c r="F2079" i="1" s="1"/>
  <c r="AA2132" i="1"/>
  <c r="T2132" i="1"/>
  <c r="C2132" i="1"/>
  <c r="AB2132" i="1"/>
  <c r="J2080" i="1"/>
  <c r="K2080" i="1" s="1"/>
  <c r="E2080" i="1" s="1"/>
  <c r="M2080" i="1"/>
  <c r="I2081" i="1"/>
  <c r="A2133" i="1"/>
  <c r="Q2133" i="1" s="1"/>
  <c r="R2133" i="1" s="1"/>
  <c r="S2133" i="1" s="1"/>
  <c r="Z2133" i="1" s="1"/>
  <c r="H2132" i="1"/>
  <c r="U2079" i="1"/>
  <c r="W2079" i="1" s="1"/>
  <c r="L2079" i="1" l="1"/>
  <c r="G2079" i="1"/>
  <c r="D2080" i="1"/>
  <c r="F2080" i="1" s="1"/>
  <c r="AB2133" i="1"/>
  <c r="T2133" i="1"/>
  <c r="C2133" i="1"/>
  <c r="AA2133" i="1"/>
  <c r="H2133" i="1"/>
  <c r="A2134" i="1"/>
  <c r="Q2134" i="1" s="1"/>
  <c r="R2134" i="1" s="1"/>
  <c r="S2134" i="1" s="1"/>
  <c r="Z2134" i="1" s="1"/>
  <c r="J2081" i="1"/>
  <c r="K2081" i="1" s="1"/>
  <c r="E2081" i="1" s="1"/>
  <c r="I2082" i="1"/>
  <c r="U2080" i="1"/>
  <c r="W2080" i="1" s="1"/>
  <c r="L2080" i="1" l="1"/>
  <c r="M2081" i="1" s="1"/>
  <c r="M2082" i="1" s="1"/>
  <c r="G2080" i="1"/>
  <c r="D2081" i="1"/>
  <c r="F2081" i="1" s="1"/>
  <c r="U2081" i="1"/>
  <c r="W2081" i="1" s="1"/>
  <c r="A2135" i="1"/>
  <c r="Q2135" i="1" s="1"/>
  <c r="R2135" i="1" s="1"/>
  <c r="S2135" i="1" s="1"/>
  <c r="Z2135" i="1" s="1"/>
  <c r="H2134" i="1"/>
  <c r="J2082" i="1"/>
  <c r="K2082" i="1" s="1"/>
  <c r="E2082" i="1" s="1"/>
  <c r="I2083" i="1"/>
  <c r="AA2134" i="1"/>
  <c r="T2134" i="1"/>
  <c r="C2134" i="1"/>
  <c r="AB2134" i="1"/>
  <c r="L2081" i="1" l="1"/>
  <c r="G2081" i="1"/>
  <c r="D2082" i="1"/>
  <c r="F2082" i="1" s="1"/>
  <c r="J2083" i="1"/>
  <c r="K2083" i="1" s="1"/>
  <c r="E2083" i="1" s="1"/>
  <c r="M2083" i="1"/>
  <c r="I2084" i="1"/>
  <c r="H2135" i="1"/>
  <c r="A2136" i="1"/>
  <c r="Q2136" i="1" s="1"/>
  <c r="R2136" i="1" s="1"/>
  <c r="S2136" i="1" s="1"/>
  <c r="Z2136" i="1" s="1"/>
  <c r="U2082" i="1"/>
  <c r="W2082" i="1" s="1"/>
  <c r="AB2135" i="1"/>
  <c r="AA2135" i="1"/>
  <c r="C2135" i="1"/>
  <c r="T2135" i="1"/>
  <c r="G2082" i="1" l="1"/>
  <c r="L2082" i="1"/>
  <c r="D2083" i="1"/>
  <c r="F2083" i="1" s="1"/>
  <c r="U2083" i="1"/>
  <c r="W2083" i="1" s="1"/>
  <c r="A2137" i="1"/>
  <c r="Q2137" i="1" s="1"/>
  <c r="R2137" i="1" s="1"/>
  <c r="S2137" i="1" s="1"/>
  <c r="Z2137" i="1" s="1"/>
  <c r="H2136" i="1"/>
  <c r="J2084" i="1"/>
  <c r="K2084" i="1" s="1"/>
  <c r="E2084" i="1" s="1"/>
  <c r="M2084" i="1"/>
  <c r="I2085" i="1"/>
  <c r="AA2136" i="1"/>
  <c r="T2136" i="1"/>
  <c r="C2136" i="1"/>
  <c r="AB2136" i="1"/>
  <c r="L2083" i="1" l="1"/>
  <c r="G2083" i="1"/>
  <c r="D2084" i="1"/>
  <c r="F2084" i="1" s="1"/>
  <c r="U2084" i="1"/>
  <c r="W2084" i="1" s="1"/>
  <c r="A2138" i="1"/>
  <c r="Q2138" i="1" s="1"/>
  <c r="R2138" i="1" s="1"/>
  <c r="S2138" i="1" s="1"/>
  <c r="Z2138" i="1" s="1"/>
  <c r="H2137" i="1"/>
  <c r="J2085" i="1"/>
  <c r="K2085" i="1" s="1"/>
  <c r="E2085" i="1" s="1"/>
  <c r="M2085" i="1"/>
  <c r="I2086" i="1"/>
  <c r="AB2137" i="1"/>
  <c r="T2137" i="1"/>
  <c r="C2137" i="1"/>
  <c r="AA2137" i="1"/>
  <c r="L2084" i="1" l="1"/>
  <c r="G2084" i="1"/>
  <c r="D2085" i="1"/>
  <c r="F2085" i="1" s="1"/>
  <c r="J2086" i="1"/>
  <c r="K2086" i="1" s="1"/>
  <c r="E2086" i="1" s="1"/>
  <c r="M2086" i="1"/>
  <c r="I2087" i="1"/>
  <c r="U2085" i="1"/>
  <c r="W2085" i="1" s="1"/>
  <c r="AA2138" i="1"/>
  <c r="T2138" i="1"/>
  <c r="C2138" i="1"/>
  <c r="AB2138" i="1"/>
  <c r="A2139" i="1"/>
  <c r="Q2139" i="1" s="1"/>
  <c r="R2139" i="1" s="1"/>
  <c r="S2139" i="1" s="1"/>
  <c r="Z2139" i="1" s="1"/>
  <c r="H2138" i="1"/>
  <c r="G2085" i="1" l="1"/>
  <c r="D2086" i="1"/>
  <c r="F2086" i="1" s="1"/>
  <c r="L2085" i="1"/>
  <c r="A2140" i="1"/>
  <c r="Q2140" i="1" s="1"/>
  <c r="R2140" i="1" s="1"/>
  <c r="S2140" i="1" s="1"/>
  <c r="Z2140" i="1" s="1"/>
  <c r="H2139" i="1"/>
  <c r="J2087" i="1"/>
  <c r="K2087" i="1" s="1"/>
  <c r="E2087" i="1" s="1"/>
  <c r="M2087" i="1"/>
  <c r="I2088" i="1"/>
  <c r="AB2139" i="1"/>
  <c r="T2139" i="1"/>
  <c r="C2139" i="1"/>
  <c r="AA2139" i="1"/>
  <c r="U2086" i="1"/>
  <c r="W2086" i="1" s="1"/>
  <c r="G2086" i="1" l="1"/>
  <c r="L2086" i="1"/>
  <c r="D2087" i="1"/>
  <c r="F2087" i="1" s="1"/>
  <c r="U2087" i="1"/>
  <c r="W2087" i="1" s="1"/>
  <c r="AA2140" i="1"/>
  <c r="T2140" i="1"/>
  <c r="C2140" i="1"/>
  <c r="AB2140" i="1"/>
  <c r="A2141" i="1"/>
  <c r="Q2141" i="1" s="1"/>
  <c r="R2141" i="1" s="1"/>
  <c r="S2141" i="1" s="1"/>
  <c r="Z2141" i="1" s="1"/>
  <c r="H2140" i="1"/>
  <c r="J2088" i="1"/>
  <c r="K2088" i="1" s="1"/>
  <c r="E2088" i="1" s="1"/>
  <c r="M2088" i="1"/>
  <c r="I2089" i="1"/>
  <c r="G2087" i="1" l="1"/>
  <c r="L2087" i="1"/>
  <c r="D2088" i="1"/>
  <c r="F2088" i="1" s="1"/>
  <c r="U2088" i="1"/>
  <c r="W2088" i="1" s="1"/>
  <c r="J2089" i="1"/>
  <c r="K2089" i="1" s="1"/>
  <c r="E2089" i="1" s="1"/>
  <c r="M2089" i="1"/>
  <c r="I2090" i="1"/>
  <c r="AB2141" i="1"/>
  <c r="T2141" i="1"/>
  <c r="C2141" i="1"/>
  <c r="AA2141" i="1"/>
  <c r="H2141" i="1"/>
  <c r="A2142" i="1"/>
  <c r="Q2142" i="1" s="1"/>
  <c r="R2142" i="1" s="1"/>
  <c r="S2142" i="1" s="1"/>
  <c r="Z2142" i="1" s="1"/>
  <c r="L2088" i="1" l="1"/>
  <c r="G2088" i="1"/>
  <c r="D2089" i="1"/>
  <c r="F2089" i="1" s="1"/>
  <c r="U2089" i="1"/>
  <c r="W2089" i="1" s="1"/>
  <c r="AA2142" i="1"/>
  <c r="T2142" i="1"/>
  <c r="C2142" i="1"/>
  <c r="AB2142" i="1"/>
  <c r="A2143" i="1"/>
  <c r="Q2143" i="1" s="1"/>
  <c r="R2143" i="1" s="1"/>
  <c r="S2143" i="1" s="1"/>
  <c r="Z2143" i="1" s="1"/>
  <c r="H2142" i="1"/>
  <c r="J2090" i="1"/>
  <c r="K2090" i="1" s="1"/>
  <c r="E2090" i="1" s="1"/>
  <c r="M2090" i="1"/>
  <c r="I2091" i="1"/>
  <c r="L2089" i="1" l="1"/>
  <c r="G2089" i="1"/>
  <c r="D2090" i="1"/>
  <c r="F2090" i="1" s="1"/>
  <c r="J2091" i="1"/>
  <c r="K2091" i="1" s="1"/>
  <c r="E2091" i="1" s="1"/>
  <c r="M2091" i="1"/>
  <c r="I2092" i="1"/>
  <c r="AB2143" i="1"/>
  <c r="AA2143" i="1"/>
  <c r="C2143" i="1"/>
  <c r="T2143" i="1"/>
  <c r="U2090" i="1"/>
  <c r="W2090" i="1" s="1"/>
  <c r="H2143" i="1"/>
  <c r="A2144" i="1"/>
  <c r="Q2144" i="1" s="1"/>
  <c r="R2144" i="1" s="1"/>
  <c r="S2144" i="1" s="1"/>
  <c r="Z2144" i="1" s="1"/>
  <c r="L2090" i="1" l="1"/>
  <c r="G2090" i="1"/>
  <c r="D2091" i="1"/>
  <c r="F2091" i="1" s="1"/>
  <c r="AA2144" i="1"/>
  <c r="T2144" i="1"/>
  <c r="C2144" i="1"/>
  <c r="AB2144" i="1"/>
  <c r="J2092" i="1"/>
  <c r="K2092" i="1" s="1"/>
  <c r="E2092" i="1" s="1"/>
  <c r="M2092" i="1"/>
  <c r="I2093" i="1"/>
  <c r="A2145" i="1"/>
  <c r="Q2145" i="1" s="1"/>
  <c r="R2145" i="1" s="1"/>
  <c r="S2145" i="1" s="1"/>
  <c r="Z2145" i="1" s="1"/>
  <c r="H2144" i="1"/>
  <c r="U2091" i="1"/>
  <c r="W2091" i="1" s="1"/>
  <c r="G2091" i="1" l="1"/>
  <c r="L2091" i="1"/>
  <c r="D2092" i="1"/>
  <c r="F2092" i="1" s="1"/>
  <c r="A2146" i="1"/>
  <c r="Q2146" i="1" s="1"/>
  <c r="R2146" i="1" s="1"/>
  <c r="S2146" i="1" s="1"/>
  <c r="Z2146" i="1" s="1"/>
  <c r="H2145" i="1"/>
  <c r="U2092" i="1"/>
  <c r="W2092" i="1" s="1"/>
  <c r="AB2145" i="1"/>
  <c r="T2145" i="1"/>
  <c r="C2145" i="1"/>
  <c r="AA2145" i="1"/>
  <c r="J2093" i="1"/>
  <c r="K2093" i="1" s="1"/>
  <c r="E2093" i="1" s="1"/>
  <c r="M2093" i="1"/>
  <c r="I2094" i="1"/>
  <c r="G2092" i="1" l="1"/>
  <c r="L2092" i="1"/>
  <c r="D2093" i="1"/>
  <c r="F2093" i="1" s="1"/>
  <c r="AA2146" i="1"/>
  <c r="T2146" i="1"/>
  <c r="C2146" i="1"/>
  <c r="AB2146" i="1"/>
  <c r="J2094" i="1"/>
  <c r="K2094" i="1" s="1"/>
  <c r="E2094" i="1" s="1"/>
  <c r="M2094" i="1"/>
  <c r="I2095" i="1"/>
  <c r="A2147" i="1"/>
  <c r="Q2147" i="1" s="1"/>
  <c r="R2147" i="1" s="1"/>
  <c r="S2147" i="1" s="1"/>
  <c r="Z2147" i="1" s="1"/>
  <c r="H2146" i="1"/>
  <c r="U2093" i="1"/>
  <c r="W2093" i="1" s="1"/>
  <c r="L2093" i="1" l="1"/>
  <c r="G2093" i="1"/>
  <c r="D2094" i="1"/>
  <c r="F2094" i="1" s="1"/>
  <c r="AB2147" i="1"/>
  <c r="T2147" i="1"/>
  <c r="C2147" i="1"/>
  <c r="AA2147" i="1"/>
  <c r="U2094" i="1"/>
  <c r="W2094" i="1" s="1"/>
  <c r="A2148" i="1"/>
  <c r="Q2148" i="1" s="1"/>
  <c r="R2148" i="1" s="1"/>
  <c r="S2148" i="1" s="1"/>
  <c r="Z2148" i="1" s="1"/>
  <c r="H2147" i="1"/>
  <c r="J2095" i="1"/>
  <c r="K2095" i="1" s="1"/>
  <c r="E2095" i="1" s="1"/>
  <c r="M2095" i="1"/>
  <c r="I2096" i="1"/>
  <c r="L2094" i="1" l="1"/>
  <c r="G2094" i="1"/>
  <c r="D2095" i="1"/>
  <c r="F2095" i="1" s="1"/>
  <c r="AA2148" i="1"/>
  <c r="T2148" i="1"/>
  <c r="C2148" i="1"/>
  <c r="AB2148" i="1"/>
  <c r="J2096" i="1"/>
  <c r="K2096" i="1" s="1"/>
  <c r="E2096" i="1" s="1"/>
  <c r="M2096" i="1"/>
  <c r="I2097" i="1"/>
  <c r="H2148" i="1"/>
  <c r="A2149" i="1"/>
  <c r="Q2149" i="1" s="1"/>
  <c r="R2149" i="1" s="1"/>
  <c r="S2149" i="1" s="1"/>
  <c r="Z2149" i="1" s="1"/>
  <c r="U2095" i="1"/>
  <c r="W2095" i="1" s="1"/>
  <c r="L2095" i="1" l="1"/>
  <c r="G2095" i="1"/>
  <c r="D2096" i="1"/>
  <c r="F2096" i="1" s="1"/>
  <c r="J2097" i="1"/>
  <c r="K2097" i="1" s="1"/>
  <c r="E2097" i="1" s="1"/>
  <c r="M2097" i="1"/>
  <c r="I2098" i="1"/>
  <c r="U2096" i="1"/>
  <c r="W2096" i="1" s="1"/>
  <c r="A2150" i="1"/>
  <c r="Q2150" i="1" s="1"/>
  <c r="R2150" i="1" s="1"/>
  <c r="S2150" i="1" s="1"/>
  <c r="Z2150" i="1" s="1"/>
  <c r="H2149" i="1"/>
  <c r="T2149" i="1"/>
  <c r="C2149" i="1"/>
  <c r="AA2149" i="1"/>
  <c r="AB2149" i="1"/>
  <c r="G2096" i="1" l="1"/>
  <c r="D2097" i="1"/>
  <c r="F2097" i="1" s="1"/>
  <c r="L2096" i="1"/>
  <c r="J2098" i="1"/>
  <c r="K2098" i="1" s="1"/>
  <c r="E2098" i="1" s="1"/>
  <c r="M2098" i="1"/>
  <c r="I2099" i="1"/>
  <c r="AB2150" i="1"/>
  <c r="AA2150" i="1"/>
  <c r="C2150" i="1"/>
  <c r="T2150" i="1"/>
  <c r="U2097" i="1"/>
  <c r="W2097" i="1" s="1"/>
  <c r="A2151" i="1"/>
  <c r="Q2151" i="1" s="1"/>
  <c r="R2151" i="1" s="1"/>
  <c r="S2151" i="1" s="1"/>
  <c r="Z2151" i="1" s="1"/>
  <c r="H2150" i="1"/>
  <c r="L2097" i="1" l="1"/>
  <c r="G2097" i="1"/>
  <c r="D2098" i="1"/>
  <c r="F2098" i="1" s="1"/>
  <c r="A2152" i="1"/>
  <c r="Q2152" i="1" s="1"/>
  <c r="R2152" i="1" s="1"/>
  <c r="S2152" i="1" s="1"/>
  <c r="Z2152" i="1" s="1"/>
  <c r="H2151" i="1"/>
  <c r="J2099" i="1"/>
  <c r="K2099" i="1" s="1"/>
  <c r="E2099" i="1" s="1"/>
  <c r="M2099" i="1"/>
  <c r="I2100" i="1"/>
  <c r="U2098" i="1"/>
  <c r="W2098" i="1" s="1"/>
  <c r="AA2151" i="1"/>
  <c r="T2151" i="1"/>
  <c r="C2151" i="1"/>
  <c r="AB2151" i="1"/>
  <c r="G2098" i="1" l="1"/>
  <c r="L2098" i="1"/>
  <c r="D2099" i="1"/>
  <c r="F2099" i="1" s="1"/>
  <c r="J2100" i="1"/>
  <c r="K2100" i="1" s="1"/>
  <c r="E2100" i="1" s="1"/>
  <c r="M2100" i="1"/>
  <c r="I2101" i="1"/>
  <c r="A2153" i="1"/>
  <c r="Q2153" i="1" s="1"/>
  <c r="R2153" i="1" s="1"/>
  <c r="S2153" i="1" s="1"/>
  <c r="Z2153" i="1" s="1"/>
  <c r="H2152" i="1"/>
  <c r="U2099" i="1"/>
  <c r="W2099" i="1" s="1"/>
  <c r="AB2152" i="1"/>
  <c r="T2152" i="1"/>
  <c r="C2152" i="1"/>
  <c r="AA2152" i="1"/>
  <c r="G2099" i="1" l="1"/>
  <c r="L2099" i="1"/>
  <c r="D2100" i="1"/>
  <c r="F2100" i="1" s="1"/>
  <c r="U2100" i="1"/>
  <c r="W2100" i="1" s="1"/>
  <c r="AA2153" i="1"/>
  <c r="T2153" i="1"/>
  <c r="C2153" i="1"/>
  <c r="AB2153" i="1"/>
  <c r="H2153" i="1"/>
  <c r="A2154" i="1"/>
  <c r="Q2154" i="1" s="1"/>
  <c r="R2154" i="1" s="1"/>
  <c r="S2154" i="1" s="1"/>
  <c r="Z2154" i="1" s="1"/>
  <c r="J2101" i="1"/>
  <c r="K2101" i="1" s="1"/>
  <c r="E2101" i="1" s="1"/>
  <c r="M2101" i="1"/>
  <c r="I2102" i="1"/>
  <c r="L2100" i="1" l="1"/>
  <c r="G2100" i="1"/>
  <c r="D2101" i="1"/>
  <c r="F2101" i="1" s="1"/>
  <c r="U2101" i="1"/>
  <c r="W2101" i="1" s="1"/>
  <c r="T2154" i="1"/>
  <c r="C2154" i="1"/>
  <c r="AB2154" i="1"/>
  <c r="AA2154" i="1"/>
  <c r="J2102" i="1"/>
  <c r="K2102" i="1" s="1"/>
  <c r="E2102" i="1" s="1"/>
  <c r="M2102" i="1"/>
  <c r="I2103" i="1"/>
  <c r="H2154" i="1"/>
  <c r="A2155" i="1"/>
  <c r="Q2155" i="1" s="1"/>
  <c r="R2155" i="1" s="1"/>
  <c r="S2155" i="1" s="1"/>
  <c r="Z2155" i="1" s="1"/>
  <c r="L2101" i="1" l="1"/>
  <c r="G2101" i="1"/>
  <c r="D2102" i="1"/>
  <c r="F2102" i="1" s="1"/>
  <c r="AB2155" i="1"/>
  <c r="T2155" i="1"/>
  <c r="C2155" i="1"/>
  <c r="AA2155" i="1"/>
  <c r="U2102" i="1"/>
  <c r="W2102" i="1" s="1"/>
  <c r="A2156" i="1"/>
  <c r="Q2156" i="1" s="1"/>
  <c r="R2156" i="1" s="1"/>
  <c r="S2156" i="1" s="1"/>
  <c r="Z2156" i="1" s="1"/>
  <c r="H2155" i="1"/>
  <c r="J2103" i="1"/>
  <c r="K2103" i="1" s="1"/>
  <c r="E2103" i="1" s="1"/>
  <c r="M2103" i="1"/>
  <c r="I2104" i="1"/>
  <c r="G2102" i="1" l="1"/>
  <c r="L2102" i="1"/>
  <c r="D2103" i="1"/>
  <c r="F2103" i="1" s="1"/>
  <c r="J2104" i="1"/>
  <c r="K2104" i="1" s="1"/>
  <c r="E2104" i="1" s="1"/>
  <c r="M2104" i="1"/>
  <c r="I2105" i="1"/>
  <c r="A2157" i="1"/>
  <c r="Q2157" i="1" s="1"/>
  <c r="R2157" i="1" s="1"/>
  <c r="S2157" i="1" s="1"/>
  <c r="Z2157" i="1" s="1"/>
  <c r="H2156" i="1"/>
  <c r="U2103" i="1"/>
  <c r="W2103" i="1" s="1"/>
  <c r="AA2156" i="1"/>
  <c r="T2156" i="1"/>
  <c r="C2156" i="1"/>
  <c r="AB2156" i="1"/>
  <c r="L2103" i="1" l="1"/>
  <c r="G2103" i="1"/>
  <c r="D2104" i="1"/>
  <c r="F2104" i="1" s="1"/>
  <c r="AB2157" i="1"/>
  <c r="T2157" i="1"/>
  <c r="C2157" i="1"/>
  <c r="AA2157" i="1"/>
  <c r="H2157" i="1"/>
  <c r="A2158" i="1"/>
  <c r="Q2158" i="1" s="1"/>
  <c r="R2158" i="1" s="1"/>
  <c r="S2158" i="1" s="1"/>
  <c r="Z2158" i="1" s="1"/>
  <c r="J2105" i="1"/>
  <c r="K2105" i="1" s="1"/>
  <c r="E2105" i="1" s="1"/>
  <c r="M2105" i="1"/>
  <c r="I2106" i="1"/>
  <c r="U2104" i="1"/>
  <c r="W2104" i="1" s="1"/>
  <c r="G2104" i="1" l="1"/>
  <c r="L2104" i="1"/>
  <c r="D2105" i="1"/>
  <c r="F2105" i="1" s="1"/>
  <c r="U2105" i="1"/>
  <c r="W2105" i="1" s="1"/>
  <c r="A2159" i="1"/>
  <c r="Q2159" i="1" s="1"/>
  <c r="R2159" i="1" s="1"/>
  <c r="S2159" i="1" s="1"/>
  <c r="Z2159" i="1" s="1"/>
  <c r="H2158" i="1"/>
  <c r="J2106" i="1"/>
  <c r="K2106" i="1" s="1"/>
  <c r="E2106" i="1" s="1"/>
  <c r="M2106" i="1"/>
  <c r="I2107" i="1"/>
  <c r="AA2158" i="1"/>
  <c r="T2158" i="1"/>
  <c r="C2158" i="1"/>
  <c r="AB2158" i="1"/>
  <c r="G2105" i="1" l="1"/>
  <c r="L2105" i="1"/>
  <c r="D2106" i="1"/>
  <c r="F2106" i="1" s="1"/>
  <c r="J2107" i="1"/>
  <c r="K2107" i="1" s="1"/>
  <c r="E2107" i="1" s="1"/>
  <c r="M2107" i="1"/>
  <c r="I2108" i="1"/>
  <c r="AB2159" i="1"/>
  <c r="AA2159" i="1"/>
  <c r="C2159" i="1"/>
  <c r="T2159" i="1"/>
  <c r="U2106" i="1"/>
  <c r="W2106" i="1" s="1"/>
  <c r="H2159" i="1"/>
  <c r="A2160" i="1"/>
  <c r="Q2160" i="1" s="1"/>
  <c r="R2160" i="1" s="1"/>
  <c r="S2160" i="1" s="1"/>
  <c r="Z2160" i="1" s="1"/>
  <c r="L2106" i="1" l="1"/>
  <c r="G2106" i="1"/>
  <c r="D2107" i="1"/>
  <c r="F2107" i="1" s="1"/>
  <c r="U2107" i="1"/>
  <c r="W2107" i="1" s="1"/>
  <c r="AA2160" i="1"/>
  <c r="T2160" i="1"/>
  <c r="C2160" i="1"/>
  <c r="AB2160" i="1"/>
  <c r="J2108" i="1"/>
  <c r="K2108" i="1" s="1"/>
  <c r="E2108" i="1" s="1"/>
  <c r="M2108" i="1"/>
  <c r="I2109" i="1"/>
  <c r="A2161" i="1"/>
  <c r="Q2161" i="1" s="1"/>
  <c r="R2161" i="1" s="1"/>
  <c r="S2161" i="1" s="1"/>
  <c r="Z2161" i="1" s="1"/>
  <c r="H2160" i="1"/>
  <c r="G2107" i="1" l="1"/>
  <c r="L2107" i="1"/>
  <c r="D2108" i="1"/>
  <c r="F2108" i="1" s="1"/>
  <c r="AB2161" i="1"/>
  <c r="T2161" i="1"/>
  <c r="C2161" i="1"/>
  <c r="AA2161" i="1"/>
  <c r="M2109" i="1"/>
  <c r="J2109" i="1"/>
  <c r="K2109" i="1" s="1"/>
  <c r="E2109" i="1" s="1"/>
  <c r="I2110" i="1"/>
  <c r="A2162" i="1"/>
  <c r="Q2162" i="1" s="1"/>
  <c r="R2162" i="1" s="1"/>
  <c r="S2162" i="1" s="1"/>
  <c r="Z2162" i="1" s="1"/>
  <c r="H2161" i="1"/>
  <c r="U2108" i="1"/>
  <c r="W2108" i="1" s="1"/>
  <c r="G2108" i="1" l="1"/>
  <c r="L2108" i="1"/>
  <c r="D2109" i="1"/>
  <c r="F2109" i="1" s="1"/>
  <c r="AA2162" i="1"/>
  <c r="T2162" i="1"/>
  <c r="C2162" i="1"/>
  <c r="AB2162" i="1"/>
  <c r="A2163" i="1"/>
  <c r="Q2163" i="1" s="1"/>
  <c r="R2163" i="1" s="1"/>
  <c r="S2163" i="1" s="1"/>
  <c r="Z2163" i="1" s="1"/>
  <c r="H2162" i="1"/>
  <c r="J2110" i="1"/>
  <c r="K2110" i="1" s="1"/>
  <c r="E2110" i="1" s="1"/>
  <c r="M2110" i="1"/>
  <c r="I2111" i="1"/>
  <c r="U2109" i="1"/>
  <c r="W2109" i="1" s="1"/>
  <c r="L2109" i="1" l="1"/>
  <c r="G2109" i="1"/>
  <c r="D2110" i="1"/>
  <c r="F2110" i="1" s="1"/>
  <c r="J2111" i="1"/>
  <c r="K2111" i="1" s="1"/>
  <c r="E2111" i="1" s="1"/>
  <c r="I2112" i="1"/>
  <c r="AB2163" i="1"/>
  <c r="T2163" i="1"/>
  <c r="C2163" i="1"/>
  <c r="AA2163" i="1"/>
  <c r="U2110" i="1"/>
  <c r="W2110" i="1" s="1"/>
  <c r="A2164" i="1"/>
  <c r="Q2164" i="1" s="1"/>
  <c r="R2164" i="1" s="1"/>
  <c r="S2164" i="1" s="1"/>
  <c r="Z2164" i="1" s="1"/>
  <c r="H2163" i="1"/>
  <c r="G2110" i="1" l="1"/>
  <c r="L2110" i="1"/>
  <c r="M2111" i="1" s="1"/>
  <c r="M2112" i="1" s="1"/>
  <c r="D2111" i="1"/>
  <c r="F2111" i="1" s="1"/>
  <c r="U2111" i="1"/>
  <c r="W2111" i="1" s="1"/>
  <c r="A2165" i="1"/>
  <c r="Q2165" i="1" s="1"/>
  <c r="R2165" i="1" s="1"/>
  <c r="S2165" i="1" s="1"/>
  <c r="Z2165" i="1" s="1"/>
  <c r="H2164" i="1"/>
  <c r="AA2164" i="1"/>
  <c r="T2164" i="1"/>
  <c r="C2164" i="1"/>
  <c r="AB2164" i="1"/>
  <c r="J2112" i="1"/>
  <c r="K2112" i="1" s="1"/>
  <c r="E2112" i="1" s="1"/>
  <c r="I2113" i="1"/>
  <c r="G2111" i="1" l="1"/>
  <c r="L2111" i="1"/>
  <c r="D2112" i="1"/>
  <c r="F2112" i="1" s="1"/>
  <c r="U2112" i="1"/>
  <c r="W2112" i="1" s="1"/>
  <c r="AB2165" i="1"/>
  <c r="T2165" i="1"/>
  <c r="C2165" i="1"/>
  <c r="AA2165" i="1"/>
  <c r="M2113" i="1"/>
  <c r="J2113" i="1"/>
  <c r="K2113" i="1" s="1"/>
  <c r="E2113" i="1" s="1"/>
  <c r="I2114" i="1"/>
  <c r="H2165" i="1"/>
  <c r="A2166" i="1"/>
  <c r="Q2166" i="1" s="1"/>
  <c r="R2166" i="1" s="1"/>
  <c r="S2166" i="1" s="1"/>
  <c r="Z2166" i="1" s="1"/>
  <c r="L2112" i="1" l="1"/>
  <c r="G2112" i="1"/>
  <c r="D2113" i="1"/>
  <c r="F2113" i="1" s="1"/>
  <c r="AA2166" i="1"/>
  <c r="T2166" i="1"/>
  <c r="C2166" i="1"/>
  <c r="AB2166" i="1"/>
  <c r="A2167" i="1"/>
  <c r="Q2167" i="1" s="1"/>
  <c r="R2167" i="1" s="1"/>
  <c r="S2167" i="1" s="1"/>
  <c r="Z2167" i="1" s="1"/>
  <c r="H2166" i="1"/>
  <c r="M2114" i="1"/>
  <c r="J2114" i="1"/>
  <c r="K2114" i="1" s="1"/>
  <c r="E2114" i="1" s="1"/>
  <c r="I2115" i="1"/>
  <c r="U2113" i="1"/>
  <c r="W2113" i="1" s="1"/>
  <c r="G2113" i="1" l="1"/>
  <c r="L2113" i="1"/>
  <c r="D2114" i="1"/>
  <c r="F2114" i="1" s="1"/>
  <c r="AB2167" i="1"/>
  <c r="AA2167" i="1"/>
  <c r="C2167" i="1"/>
  <c r="T2167" i="1"/>
  <c r="J2115" i="1"/>
  <c r="K2115" i="1" s="1"/>
  <c r="E2115" i="1" s="1"/>
  <c r="M2115" i="1"/>
  <c r="I2116" i="1"/>
  <c r="U2114" i="1"/>
  <c r="W2114" i="1" s="1"/>
  <c r="H2167" i="1"/>
  <c r="A2168" i="1"/>
  <c r="Q2168" i="1" s="1"/>
  <c r="R2168" i="1" s="1"/>
  <c r="S2168" i="1" s="1"/>
  <c r="Z2168" i="1" s="1"/>
  <c r="L2114" i="1" l="1"/>
  <c r="G2114" i="1"/>
  <c r="D2115" i="1"/>
  <c r="F2115" i="1" s="1"/>
  <c r="M2116" i="1"/>
  <c r="J2116" i="1"/>
  <c r="K2116" i="1" s="1"/>
  <c r="E2116" i="1" s="1"/>
  <c r="I2117" i="1"/>
  <c r="AA2168" i="1"/>
  <c r="T2168" i="1"/>
  <c r="C2168" i="1"/>
  <c r="AB2168" i="1"/>
  <c r="U2115" i="1"/>
  <c r="W2115" i="1" s="1"/>
  <c r="A2169" i="1"/>
  <c r="Q2169" i="1" s="1"/>
  <c r="R2169" i="1" s="1"/>
  <c r="S2169" i="1" s="1"/>
  <c r="Z2169" i="1" s="1"/>
  <c r="H2168" i="1"/>
  <c r="L2115" i="1" l="1"/>
  <c r="G2115" i="1"/>
  <c r="D2116" i="1"/>
  <c r="F2116" i="1" s="1"/>
  <c r="J2117" i="1"/>
  <c r="K2117" i="1" s="1"/>
  <c r="E2117" i="1" s="1"/>
  <c r="M2117" i="1"/>
  <c r="I2118" i="1"/>
  <c r="A2170" i="1"/>
  <c r="Q2170" i="1" s="1"/>
  <c r="R2170" i="1" s="1"/>
  <c r="S2170" i="1" s="1"/>
  <c r="Z2170" i="1" s="1"/>
  <c r="H2169" i="1"/>
  <c r="U2116" i="1"/>
  <c r="W2116" i="1" s="1"/>
  <c r="AB2169" i="1"/>
  <c r="T2169" i="1"/>
  <c r="C2169" i="1"/>
  <c r="AA2169" i="1"/>
  <c r="L2116" i="1" l="1"/>
  <c r="G2116" i="1"/>
  <c r="D2117" i="1"/>
  <c r="F2117" i="1" s="1"/>
  <c r="A2171" i="1"/>
  <c r="Q2171" i="1" s="1"/>
  <c r="R2171" i="1" s="1"/>
  <c r="S2171" i="1" s="1"/>
  <c r="Z2171" i="1" s="1"/>
  <c r="H2170" i="1"/>
  <c r="M2118" i="1"/>
  <c r="J2118" i="1"/>
  <c r="K2118" i="1" s="1"/>
  <c r="E2118" i="1" s="1"/>
  <c r="I2119" i="1"/>
  <c r="AA2170" i="1"/>
  <c r="T2170" i="1"/>
  <c r="C2170" i="1"/>
  <c r="AB2170" i="1"/>
  <c r="U2117" i="1"/>
  <c r="W2117" i="1" s="1"/>
  <c r="G2117" i="1" l="1"/>
  <c r="L2117" i="1"/>
  <c r="D2118" i="1"/>
  <c r="F2118" i="1" s="1"/>
  <c r="J2119" i="1"/>
  <c r="K2119" i="1" s="1"/>
  <c r="E2119" i="1" s="1"/>
  <c r="M2119" i="1"/>
  <c r="I2120" i="1"/>
  <c r="A2172" i="1"/>
  <c r="Q2172" i="1" s="1"/>
  <c r="R2172" i="1" s="1"/>
  <c r="S2172" i="1" s="1"/>
  <c r="Z2172" i="1" s="1"/>
  <c r="H2171" i="1"/>
  <c r="U2118" i="1"/>
  <c r="W2118" i="1" s="1"/>
  <c r="AB2171" i="1"/>
  <c r="T2171" i="1"/>
  <c r="C2171" i="1"/>
  <c r="AA2171" i="1"/>
  <c r="L2118" i="1" l="1"/>
  <c r="G2118" i="1"/>
  <c r="D2119" i="1"/>
  <c r="F2119" i="1" s="1"/>
  <c r="U2119" i="1"/>
  <c r="W2119" i="1" s="1"/>
  <c r="AA2172" i="1"/>
  <c r="T2172" i="1"/>
  <c r="C2172" i="1"/>
  <c r="AB2172" i="1"/>
  <c r="A2173" i="1"/>
  <c r="Q2173" i="1" s="1"/>
  <c r="R2173" i="1" s="1"/>
  <c r="S2173" i="1" s="1"/>
  <c r="Z2173" i="1" s="1"/>
  <c r="H2172" i="1"/>
  <c r="M2120" i="1"/>
  <c r="J2120" i="1"/>
  <c r="K2120" i="1" s="1"/>
  <c r="E2120" i="1" s="1"/>
  <c r="I2121" i="1"/>
  <c r="L2119" i="1" l="1"/>
  <c r="G2119" i="1"/>
  <c r="D2120" i="1"/>
  <c r="F2120" i="1" s="1"/>
  <c r="H2173" i="1"/>
  <c r="A2174" i="1"/>
  <c r="Q2174" i="1" s="1"/>
  <c r="R2174" i="1" s="1"/>
  <c r="S2174" i="1" s="1"/>
  <c r="Z2174" i="1" s="1"/>
  <c r="J2121" i="1"/>
  <c r="K2121" i="1" s="1"/>
  <c r="E2121" i="1" s="1"/>
  <c r="M2121" i="1"/>
  <c r="I2122" i="1"/>
  <c r="AB2173" i="1"/>
  <c r="T2173" i="1"/>
  <c r="C2173" i="1"/>
  <c r="AA2173" i="1"/>
  <c r="U2120" i="1"/>
  <c r="W2120" i="1" s="1"/>
  <c r="G2120" i="1" l="1"/>
  <c r="L2120" i="1"/>
  <c r="D2121" i="1"/>
  <c r="F2121" i="1" s="1"/>
  <c r="U2121" i="1"/>
  <c r="W2121" i="1" s="1"/>
  <c r="AA2174" i="1"/>
  <c r="T2174" i="1"/>
  <c r="C2174" i="1"/>
  <c r="AB2174" i="1"/>
  <c r="A2175" i="1"/>
  <c r="Q2175" i="1" s="1"/>
  <c r="R2175" i="1" s="1"/>
  <c r="S2175" i="1" s="1"/>
  <c r="Z2175" i="1" s="1"/>
  <c r="H2174" i="1"/>
  <c r="M2122" i="1"/>
  <c r="J2122" i="1"/>
  <c r="K2122" i="1" s="1"/>
  <c r="E2122" i="1" s="1"/>
  <c r="I2123" i="1"/>
  <c r="L2121" i="1" l="1"/>
  <c r="G2121" i="1"/>
  <c r="D2122" i="1"/>
  <c r="F2122" i="1" s="1"/>
  <c r="U2122" i="1"/>
  <c r="W2122" i="1" s="1"/>
  <c r="H2175" i="1"/>
  <c r="A2176" i="1"/>
  <c r="Q2176" i="1" s="1"/>
  <c r="R2176" i="1" s="1"/>
  <c r="S2176" i="1" s="1"/>
  <c r="Z2176" i="1" s="1"/>
  <c r="AB2175" i="1"/>
  <c r="AA2175" i="1"/>
  <c r="C2175" i="1"/>
  <c r="T2175" i="1"/>
  <c r="J2123" i="1"/>
  <c r="K2123" i="1" s="1"/>
  <c r="E2123" i="1" s="1"/>
  <c r="M2123" i="1"/>
  <c r="I2124" i="1"/>
  <c r="G2122" i="1" l="1"/>
  <c r="L2122" i="1"/>
  <c r="D2123" i="1"/>
  <c r="F2123" i="1" s="1"/>
  <c r="U2123" i="1"/>
  <c r="W2123" i="1" s="1"/>
  <c r="AA2176" i="1"/>
  <c r="T2176" i="1"/>
  <c r="C2176" i="1"/>
  <c r="AB2176" i="1"/>
  <c r="A2177" i="1"/>
  <c r="Q2177" i="1" s="1"/>
  <c r="R2177" i="1" s="1"/>
  <c r="S2177" i="1" s="1"/>
  <c r="Z2177" i="1" s="1"/>
  <c r="H2176" i="1"/>
  <c r="M2124" i="1"/>
  <c r="J2124" i="1"/>
  <c r="K2124" i="1" s="1"/>
  <c r="E2124" i="1" s="1"/>
  <c r="I2125" i="1"/>
  <c r="L2123" i="1" l="1"/>
  <c r="G2123" i="1"/>
  <c r="D2124" i="1"/>
  <c r="F2124" i="1" s="1"/>
  <c r="U2124" i="1"/>
  <c r="W2124" i="1" s="1"/>
  <c r="A2178" i="1"/>
  <c r="Q2178" i="1" s="1"/>
  <c r="R2178" i="1" s="1"/>
  <c r="S2178" i="1" s="1"/>
  <c r="Z2178" i="1" s="1"/>
  <c r="H2177" i="1"/>
  <c r="J2125" i="1"/>
  <c r="K2125" i="1" s="1"/>
  <c r="E2125" i="1" s="1"/>
  <c r="M2125" i="1"/>
  <c r="I2126" i="1"/>
  <c r="AB2177" i="1"/>
  <c r="T2177" i="1"/>
  <c r="C2177" i="1"/>
  <c r="AA2177" i="1"/>
  <c r="L2124" i="1" l="1"/>
  <c r="G2124" i="1"/>
  <c r="D2125" i="1"/>
  <c r="F2125" i="1" s="1"/>
  <c r="AA2178" i="1"/>
  <c r="T2178" i="1"/>
  <c r="C2178" i="1"/>
  <c r="AB2178" i="1"/>
  <c r="U2125" i="1"/>
  <c r="W2125" i="1" s="1"/>
  <c r="A2179" i="1"/>
  <c r="Q2179" i="1" s="1"/>
  <c r="R2179" i="1" s="1"/>
  <c r="S2179" i="1" s="1"/>
  <c r="Z2179" i="1" s="1"/>
  <c r="H2178" i="1"/>
  <c r="M2126" i="1"/>
  <c r="J2126" i="1"/>
  <c r="K2126" i="1" s="1"/>
  <c r="E2126" i="1" s="1"/>
  <c r="I2127" i="1"/>
  <c r="L2125" i="1" l="1"/>
  <c r="G2125" i="1"/>
  <c r="D2126" i="1"/>
  <c r="F2126" i="1" s="1"/>
  <c r="AB2179" i="1"/>
  <c r="T2179" i="1"/>
  <c r="C2179" i="1"/>
  <c r="AA2179" i="1"/>
  <c r="J2127" i="1"/>
  <c r="K2127" i="1" s="1"/>
  <c r="E2127" i="1" s="1"/>
  <c r="M2127" i="1"/>
  <c r="I2128" i="1"/>
  <c r="A2180" i="1"/>
  <c r="Q2180" i="1" s="1"/>
  <c r="R2180" i="1" s="1"/>
  <c r="S2180" i="1" s="1"/>
  <c r="Z2180" i="1" s="1"/>
  <c r="H2179" i="1"/>
  <c r="U2126" i="1"/>
  <c r="W2126" i="1" s="1"/>
  <c r="L2126" i="1" l="1"/>
  <c r="G2126" i="1"/>
  <c r="D2127" i="1"/>
  <c r="F2127" i="1" s="1"/>
  <c r="AA2180" i="1"/>
  <c r="T2180" i="1"/>
  <c r="C2180" i="1"/>
  <c r="AB2180" i="1"/>
  <c r="M2128" i="1"/>
  <c r="J2128" i="1"/>
  <c r="K2128" i="1" s="1"/>
  <c r="E2128" i="1" s="1"/>
  <c r="I2129" i="1"/>
  <c r="A2181" i="1"/>
  <c r="Q2181" i="1" s="1"/>
  <c r="R2181" i="1" s="1"/>
  <c r="S2181" i="1" s="1"/>
  <c r="Z2181" i="1" s="1"/>
  <c r="H2180" i="1"/>
  <c r="U2127" i="1"/>
  <c r="W2127" i="1" s="1"/>
  <c r="G2127" i="1" l="1"/>
  <c r="L2127" i="1"/>
  <c r="D2128" i="1"/>
  <c r="F2128" i="1" s="1"/>
  <c r="AB2181" i="1"/>
  <c r="T2181" i="1"/>
  <c r="C2181" i="1"/>
  <c r="AA2181" i="1"/>
  <c r="H2181" i="1"/>
  <c r="A2182" i="1"/>
  <c r="Q2182" i="1" s="1"/>
  <c r="R2182" i="1" s="1"/>
  <c r="S2182" i="1" s="1"/>
  <c r="Z2182" i="1" s="1"/>
  <c r="J2129" i="1"/>
  <c r="K2129" i="1" s="1"/>
  <c r="E2129" i="1" s="1"/>
  <c r="M2129" i="1"/>
  <c r="I2130" i="1"/>
  <c r="U2128" i="1"/>
  <c r="W2128" i="1" s="1"/>
  <c r="L2128" i="1" l="1"/>
  <c r="G2128" i="1"/>
  <c r="D2129" i="1"/>
  <c r="F2129" i="1" s="1"/>
  <c r="M2130" i="1"/>
  <c r="J2130" i="1"/>
  <c r="K2130" i="1" s="1"/>
  <c r="E2130" i="1" s="1"/>
  <c r="I2131" i="1"/>
  <c r="AA2182" i="1"/>
  <c r="T2182" i="1"/>
  <c r="C2182" i="1"/>
  <c r="AB2182" i="1"/>
  <c r="A2183" i="1"/>
  <c r="Q2183" i="1" s="1"/>
  <c r="R2183" i="1" s="1"/>
  <c r="S2183" i="1" s="1"/>
  <c r="Z2183" i="1" s="1"/>
  <c r="H2182" i="1"/>
  <c r="U2129" i="1"/>
  <c r="W2129" i="1" s="1"/>
  <c r="G2129" i="1" l="1"/>
  <c r="L2129" i="1"/>
  <c r="D2130" i="1"/>
  <c r="F2130" i="1" s="1"/>
  <c r="H2183" i="1"/>
  <c r="A2184" i="1"/>
  <c r="Q2184" i="1" s="1"/>
  <c r="R2184" i="1" s="1"/>
  <c r="S2184" i="1" s="1"/>
  <c r="Z2184" i="1" s="1"/>
  <c r="J2131" i="1"/>
  <c r="K2131" i="1" s="1"/>
  <c r="E2131" i="1" s="1"/>
  <c r="M2131" i="1"/>
  <c r="I2132" i="1"/>
  <c r="U2130" i="1"/>
  <c r="W2130" i="1" s="1"/>
  <c r="AB2183" i="1"/>
  <c r="AA2183" i="1"/>
  <c r="C2183" i="1"/>
  <c r="T2183" i="1"/>
  <c r="L2130" i="1" l="1"/>
  <c r="G2130" i="1"/>
  <c r="D2131" i="1"/>
  <c r="F2131" i="1" s="1"/>
  <c r="U2131" i="1"/>
  <c r="W2131" i="1" s="1"/>
  <c r="AA2184" i="1"/>
  <c r="T2184" i="1"/>
  <c r="C2184" i="1"/>
  <c r="AB2184" i="1"/>
  <c r="M2132" i="1"/>
  <c r="J2132" i="1"/>
  <c r="K2132" i="1" s="1"/>
  <c r="E2132" i="1" s="1"/>
  <c r="I2133" i="1"/>
  <c r="A2185" i="1"/>
  <c r="Q2185" i="1" s="1"/>
  <c r="R2185" i="1" s="1"/>
  <c r="S2185" i="1" s="1"/>
  <c r="Z2185" i="1" s="1"/>
  <c r="H2184" i="1"/>
  <c r="G2131" i="1" l="1"/>
  <c r="L2131" i="1"/>
  <c r="D2132" i="1"/>
  <c r="F2132" i="1" s="1"/>
  <c r="AB2185" i="1"/>
  <c r="T2185" i="1"/>
  <c r="C2185" i="1"/>
  <c r="AA2185" i="1"/>
  <c r="J2133" i="1"/>
  <c r="K2133" i="1" s="1"/>
  <c r="E2133" i="1" s="1"/>
  <c r="M2133" i="1"/>
  <c r="I2134" i="1"/>
  <c r="A2186" i="1"/>
  <c r="Q2186" i="1" s="1"/>
  <c r="R2186" i="1" s="1"/>
  <c r="S2186" i="1" s="1"/>
  <c r="Z2186" i="1" s="1"/>
  <c r="H2185" i="1"/>
  <c r="U2132" i="1"/>
  <c r="W2132" i="1" s="1"/>
  <c r="L2132" i="1" l="1"/>
  <c r="G2132" i="1"/>
  <c r="D2133" i="1"/>
  <c r="F2133" i="1" s="1"/>
  <c r="AA2186" i="1"/>
  <c r="T2186" i="1"/>
  <c r="C2186" i="1"/>
  <c r="AB2186" i="1"/>
  <c r="U2133" i="1"/>
  <c r="W2133" i="1" s="1"/>
  <c r="A2187" i="1"/>
  <c r="Q2187" i="1" s="1"/>
  <c r="R2187" i="1" s="1"/>
  <c r="S2187" i="1" s="1"/>
  <c r="Z2187" i="1" s="1"/>
  <c r="H2186" i="1"/>
  <c r="M2134" i="1"/>
  <c r="J2134" i="1"/>
  <c r="K2134" i="1" s="1"/>
  <c r="E2134" i="1" s="1"/>
  <c r="I2135" i="1"/>
  <c r="G2133" i="1" l="1"/>
  <c r="L2133" i="1"/>
  <c r="D2134" i="1"/>
  <c r="F2134" i="1" s="1"/>
  <c r="U2134" i="1"/>
  <c r="W2134" i="1" s="1"/>
  <c r="A2188" i="1"/>
  <c r="Q2188" i="1" s="1"/>
  <c r="R2188" i="1" s="1"/>
  <c r="S2188" i="1" s="1"/>
  <c r="Z2188" i="1" s="1"/>
  <c r="H2187" i="1"/>
  <c r="J2135" i="1"/>
  <c r="K2135" i="1" s="1"/>
  <c r="E2135" i="1" s="1"/>
  <c r="M2135" i="1"/>
  <c r="I2136" i="1"/>
  <c r="AB2187" i="1"/>
  <c r="T2187" i="1"/>
  <c r="C2187" i="1"/>
  <c r="AA2187" i="1"/>
  <c r="L2134" i="1" l="1"/>
  <c r="G2134" i="1"/>
  <c r="D2135" i="1"/>
  <c r="F2135" i="1" s="1"/>
  <c r="AA2188" i="1"/>
  <c r="T2188" i="1"/>
  <c r="C2188" i="1"/>
  <c r="AB2188" i="1"/>
  <c r="U2135" i="1"/>
  <c r="W2135" i="1" s="1"/>
  <c r="H2188" i="1"/>
  <c r="A2189" i="1"/>
  <c r="Q2189" i="1" s="1"/>
  <c r="R2189" i="1" s="1"/>
  <c r="S2189" i="1" s="1"/>
  <c r="Z2189" i="1" s="1"/>
  <c r="M2136" i="1"/>
  <c r="J2136" i="1"/>
  <c r="K2136" i="1" s="1"/>
  <c r="E2136" i="1" s="1"/>
  <c r="I2137" i="1"/>
  <c r="L2135" i="1" l="1"/>
  <c r="G2135" i="1"/>
  <c r="D2136" i="1"/>
  <c r="F2136" i="1" s="1"/>
  <c r="A2190" i="1"/>
  <c r="Q2190" i="1" s="1"/>
  <c r="R2190" i="1" s="1"/>
  <c r="S2190" i="1" s="1"/>
  <c r="Z2190" i="1" s="1"/>
  <c r="H2189" i="1"/>
  <c r="T2189" i="1"/>
  <c r="C2189" i="1"/>
  <c r="AA2189" i="1"/>
  <c r="AB2189" i="1"/>
  <c r="J2137" i="1"/>
  <c r="K2137" i="1" s="1"/>
  <c r="E2137" i="1" s="1"/>
  <c r="M2137" i="1"/>
  <c r="I2138" i="1"/>
  <c r="U2136" i="1"/>
  <c r="W2136" i="1" s="1"/>
  <c r="L2136" i="1" l="1"/>
  <c r="G2136" i="1"/>
  <c r="D2137" i="1"/>
  <c r="F2137" i="1" s="1"/>
  <c r="U2137" i="1"/>
  <c r="W2137" i="1" s="1"/>
  <c r="A2191" i="1"/>
  <c r="Q2191" i="1" s="1"/>
  <c r="R2191" i="1" s="1"/>
  <c r="S2191" i="1" s="1"/>
  <c r="Z2191" i="1" s="1"/>
  <c r="H2190" i="1"/>
  <c r="M2138" i="1"/>
  <c r="J2138" i="1"/>
  <c r="K2138" i="1" s="1"/>
  <c r="E2138" i="1" s="1"/>
  <c r="I2139" i="1"/>
  <c r="AB2190" i="1"/>
  <c r="AA2190" i="1"/>
  <c r="C2190" i="1"/>
  <c r="T2190" i="1"/>
  <c r="L2137" i="1" l="1"/>
  <c r="G2137" i="1"/>
  <c r="D2138" i="1"/>
  <c r="F2138" i="1" s="1"/>
  <c r="J2139" i="1"/>
  <c r="K2139" i="1" s="1"/>
  <c r="E2139" i="1" s="1"/>
  <c r="M2139" i="1"/>
  <c r="I2140" i="1"/>
  <c r="AA2191" i="1"/>
  <c r="T2191" i="1"/>
  <c r="C2191" i="1"/>
  <c r="AB2191" i="1"/>
  <c r="U2138" i="1"/>
  <c r="W2138" i="1" s="1"/>
  <c r="A2192" i="1"/>
  <c r="Q2192" i="1" s="1"/>
  <c r="R2192" i="1" s="1"/>
  <c r="S2192" i="1" s="1"/>
  <c r="Z2192" i="1" s="1"/>
  <c r="H2191" i="1"/>
  <c r="L2138" i="1" l="1"/>
  <c r="G2138" i="1"/>
  <c r="D2139" i="1"/>
  <c r="F2139" i="1" s="1"/>
  <c r="M2140" i="1"/>
  <c r="J2140" i="1"/>
  <c r="K2140" i="1" s="1"/>
  <c r="E2140" i="1" s="1"/>
  <c r="I2141" i="1"/>
  <c r="AB2192" i="1"/>
  <c r="T2192" i="1"/>
  <c r="C2192" i="1"/>
  <c r="AA2192" i="1"/>
  <c r="U2139" i="1"/>
  <c r="W2139" i="1" s="1"/>
  <c r="A2193" i="1"/>
  <c r="Q2193" i="1" s="1"/>
  <c r="R2193" i="1" s="1"/>
  <c r="S2193" i="1" s="1"/>
  <c r="Z2193" i="1" s="1"/>
  <c r="H2192" i="1"/>
  <c r="L2139" i="1" l="1"/>
  <c r="G2139" i="1"/>
  <c r="D2140" i="1"/>
  <c r="F2140" i="1" s="1"/>
  <c r="AA2193" i="1"/>
  <c r="T2193" i="1"/>
  <c r="C2193" i="1"/>
  <c r="AB2193" i="1"/>
  <c r="J2141" i="1"/>
  <c r="K2141" i="1" s="1"/>
  <c r="E2141" i="1" s="1"/>
  <c r="M2141" i="1"/>
  <c r="I2142" i="1"/>
  <c r="H2193" i="1"/>
  <c r="A2194" i="1"/>
  <c r="Q2194" i="1" s="1"/>
  <c r="R2194" i="1" s="1"/>
  <c r="S2194" i="1" s="1"/>
  <c r="Z2194" i="1" s="1"/>
  <c r="U2140" i="1"/>
  <c r="W2140" i="1" s="1"/>
  <c r="L2140" i="1" l="1"/>
  <c r="G2140" i="1"/>
  <c r="D2141" i="1"/>
  <c r="F2141" i="1" s="1"/>
  <c r="T2194" i="1"/>
  <c r="C2194" i="1"/>
  <c r="AB2194" i="1"/>
  <c r="AA2194" i="1"/>
  <c r="U2141" i="1"/>
  <c r="W2141" i="1" s="1"/>
  <c r="H2194" i="1"/>
  <c r="A2195" i="1"/>
  <c r="Q2195" i="1" s="1"/>
  <c r="R2195" i="1" s="1"/>
  <c r="S2195" i="1" s="1"/>
  <c r="Z2195" i="1" s="1"/>
  <c r="M2142" i="1"/>
  <c r="J2142" i="1"/>
  <c r="K2142" i="1" s="1"/>
  <c r="E2142" i="1" s="1"/>
  <c r="I2143" i="1"/>
  <c r="G2141" i="1" l="1"/>
  <c r="L2141" i="1"/>
  <c r="D2142" i="1"/>
  <c r="F2142" i="1" s="1"/>
  <c r="U2142" i="1"/>
  <c r="W2142" i="1" s="1"/>
  <c r="AB2195" i="1"/>
  <c r="T2195" i="1"/>
  <c r="C2195" i="1"/>
  <c r="AA2195" i="1"/>
  <c r="J2143" i="1"/>
  <c r="K2143" i="1" s="1"/>
  <c r="E2143" i="1" s="1"/>
  <c r="I2144" i="1"/>
  <c r="A2196" i="1"/>
  <c r="Q2196" i="1" s="1"/>
  <c r="R2196" i="1" s="1"/>
  <c r="S2196" i="1" s="1"/>
  <c r="Z2196" i="1" s="1"/>
  <c r="H2195" i="1"/>
  <c r="L2142" i="1" l="1"/>
  <c r="M2143" i="1" s="1"/>
  <c r="M2144" i="1" s="1"/>
  <c r="G2142" i="1"/>
  <c r="D2143" i="1"/>
  <c r="F2143" i="1" s="1"/>
  <c r="AA2196" i="1"/>
  <c r="T2196" i="1"/>
  <c r="C2196" i="1"/>
  <c r="AB2196" i="1"/>
  <c r="U2143" i="1"/>
  <c r="W2143" i="1" s="1"/>
  <c r="A2197" i="1"/>
  <c r="Q2197" i="1" s="1"/>
  <c r="R2197" i="1" s="1"/>
  <c r="S2197" i="1" s="1"/>
  <c r="Z2197" i="1" s="1"/>
  <c r="H2196" i="1"/>
  <c r="J2144" i="1"/>
  <c r="K2144" i="1" s="1"/>
  <c r="E2144" i="1" s="1"/>
  <c r="I2145" i="1"/>
  <c r="G2143" i="1" l="1"/>
  <c r="L2143" i="1"/>
  <c r="D2144" i="1"/>
  <c r="F2144" i="1" s="1"/>
  <c r="U2144" i="1"/>
  <c r="W2144" i="1" s="1"/>
  <c r="H2197" i="1"/>
  <c r="A2198" i="1"/>
  <c r="Q2198" i="1" s="1"/>
  <c r="R2198" i="1" s="1"/>
  <c r="S2198" i="1" s="1"/>
  <c r="Z2198" i="1" s="1"/>
  <c r="J2145" i="1"/>
  <c r="K2145" i="1" s="1"/>
  <c r="E2145" i="1" s="1"/>
  <c r="M2145" i="1"/>
  <c r="I2146" i="1"/>
  <c r="AB2197" i="1"/>
  <c r="T2197" i="1"/>
  <c r="C2197" i="1"/>
  <c r="AA2197" i="1"/>
  <c r="L2144" i="1" l="1"/>
  <c r="G2144" i="1"/>
  <c r="D2145" i="1"/>
  <c r="F2145" i="1" s="1"/>
  <c r="U2145" i="1"/>
  <c r="W2145" i="1" s="1"/>
  <c r="M2146" i="1"/>
  <c r="J2146" i="1"/>
  <c r="K2146" i="1" s="1"/>
  <c r="E2146" i="1" s="1"/>
  <c r="I2147" i="1"/>
  <c r="A2199" i="1"/>
  <c r="Q2199" i="1" s="1"/>
  <c r="R2199" i="1" s="1"/>
  <c r="S2199" i="1" s="1"/>
  <c r="Z2199" i="1" s="1"/>
  <c r="H2198" i="1"/>
  <c r="AA2198" i="1"/>
  <c r="T2198" i="1"/>
  <c r="C2198" i="1"/>
  <c r="AB2198" i="1"/>
  <c r="L2145" i="1" l="1"/>
  <c r="G2145" i="1"/>
  <c r="D2146" i="1"/>
  <c r="F2146" i="1" s="1"/>
  <c r="U2146" i="1"/>
  <c r="W2146" i="1" s="1"/>
  <c r="H2199" i="1"/>
  <c r="A2200" i="1"/>
  <c r="Q2200" i="1" s="1"/>
  <c r="R2200" i="1" s="1"/>
  <c r="S2200" i="1" s="1"/>
  <c r="Z2200" i="1" s="1"/>
  <c r="AB2199" i="1"/>
  <c r="AA2199" i="1"/>
  <c r="C2199" i="1"/>
  <c r="T2199" i="1"/>
  <c r="J2147" i="1"/>
  <c r="K2147" i="1" s="1"/>
  <c r="E2147" i="1" s="1"/>
  <c r="M2147" i="1"/>
  <c r="I2148" i="1"/>
  <c r="G2146" i="1" l="1"/>
  <c r="L2146" i="1"/>
  <c r="D2147" i="1"/>
  <c r="F2147" i="1" s="1"/>
  <c r="AA2200" i="1"/>
  <c r="T2200" i="1"/>
  <c r="C2200" i="1"/>
  <c r="AB2200" i="1"/>
  <c r="M2148" i="1"/>
  <c r="J2148" i="1"/>
  <c r="K2148" i="1" s="1"/>
  <c r="E2148" i="1" s="1"/>
  <c r="I2149" i="1"/>
  <c r="A2201" i="1"/>
  <c r="Q2201" i="1" s="1"/>
  <c r="R2201" i="1" s="1"/>
  <c r="S2201" i="1" s="1"/>
  <c r="Z2201" i="1" s="1"/>
  <c r="H2200" i="1"/>
  <c r="U2147" i="1"/>
  <c r="W2147" i="1" s="1"/>
  <c r="G2147" i="1" l="1"/>
  <c r="L2147" i="1"/>
  <c r="D2148" i="1"/>
  <c r="F2148" i="1" s="1"/>
  <c r="A2202" i="1"/>
  <c r="R2202" i="1" s="1"/>
  <c r="H2201" i="1"/>
  <c r="M2149" i="1"/>
  <c r="J2149" i="1"/>
  <c r="K2149" i="1" s="1"/>
  <c r="E2149" i="1" s="1"/>
  <c r="I2150" i="1"/>
  <c r="AB2201" i="1"/>
  <c r="T2201" i="1"/>
  <c r="C2201" i="1"/>
  <c r="AA2201" i="1"/>
  <c r="U2148" i="1"/>
  <c r="W2148" i="1" s="1"/>
  <c r="L2148" i="1" l="1"/>
  <c r="G2148" i="1"/>
  <c r="D2149" i="1"/>
  <c r="F2149" i="1" s="1"/>
  <c r="AA2202" i="1"/>
  <c r="T2202" i="1"/>
  <c r="T2203" i="1" s="1"/>
  <c r="C2202" i="1"/>
  <c r="AB2202" i="1"/>
  <c r="A2203" i="1"/>
  <c r="Q2203" i="1" s="1"/>
  <c r="R2203" i="1" s="1"/>
  <c r="S2203" i="1" s="1"/>
  <c r="Z2203" i="1" s="1"/>
  <c r="H2202" i="1"/>
  <c r="J2150" i="1"/>
  <c r="K2150" i="1" s="1"/>
  <c r="E2150" i="1" s="1"/>
  <c r="M2150" i="1"/>
  <c r="I2151" i="1"/>
  <c r="U2149" i="1"/>
  <c r="W2149" i="1" s="1"/>
  <c r="G2149" i="1" l="1"/>
  <c r="L2149" i="1"/>
  <c r="D2150" i="1"/>
  <c r="F2150" i="1" s="1"/>
  <c r="M2151" i="1"/>
  <c r="J2151" i="1"/>
  <c r="K2151" i="1" s="1"/>
  <c r="E2151" i="1" s="1"/>
  <c r="I2152" i="1"/>
  <c r="AB2203" i="1"/>
  <c r="C2203" i="1"/>
  <c r="AA2203" i="1"/>
  <c r="U2150" i="1"/>
  <c r="W2150" i="1" s="1"/>
  <c r="A2204" i="1"/>
  <c r="Q2204" i="1" s="1"/>
  <c r="R2204" i="1" s="1"/>
  <c r="S2204" i="1" s="1"/>
  <c r="Z2204" i="1" s="1"/>
  <c r="H2203" i="1"/>
  <c r="L2150" i="1" l="1"/>
  <c r="G2150" i="1"/>
  <c r="D2151" i="1"/>
  <c r="F2151" i="1" s="1"/>
  <c r="A2205" i="1"/>
  <c r="Q2205" i="1" s="1"/>
  <c r="R2205" i="1" s="1"/>
  <c r="S2205" i="1" s="1"/>
  <c r="Z2205" i="1" s="1"/>
  <c r="H2204" i="1"/>
  <c r="AA2204" i="1"/>
  <c r="T2204" i="1"/>
  <c r="C2204" i="1"/>
  <c r="AB2204" i="1"/>
  <c r="J2152" i="1"/>
  <c r="K2152" i="1" s="1"/>
  <c r="E2152" i="1" s="1"/>
  <c r="M2152" i="1"/>
  <c r="I2153" i="1"/>
  <c r="U2151" i="1"/>
  <c r="W2151" i="1" s="1"/>
  <c r="G2151" i="1" l="1"/>
  <c r="L2151" i="1"/>
  <c r="D2152" i="1"/>
  <c r="F2152" i="1" s="1"/>
  <c r="H2205" i="1"/>
  <c r="A2206" i="1"/>
  <c r="Q2206" i="1" s="1"/>
  <c r="R2206" i="1" s="1"/>
  <c r="S2206" i="1" s="1"/>
  <c r="Z2206" i="1" s="1"/>
  <c r="U2152" i="1"/>
  <c r="W2152" i="1" s="1"/>
  <c r="M2153" i="1"/>
  <c r="J2153" i="1"/>
  <c r="K2153" i="1" s="1"/>
  <c r="E2153" i="1" s="1"/>
  <c r="I2154" i="1"/>
  <c r="AB2205" i="1"/>
  <c r="T2205" i="1"/>
  <c r="C2205" i="1"/>
  <c r="AA2205" i="1"/>
  <c r="G2152" i="1" l="1"/>
  <c r="D2153" i="1"/>
  <c r="F2153" i="1" s="1"/>
  <c r="L2152" i="1"/>
  <c r="U2153" i="1"/>
  <c r="W2153" i="1" s="1"/>
  <c r="M2154" i="1"/>
  <c r="J2154" i="1"/>
  <c r="K2154" i="1" s="1"/>
  <c r="E2154" i="1" s="1"/>
  <c r="I2155" i="1"/>
  <c r="A2207" i="1"/>
  <c r="Q2207" i="1" s="1"/>
  <c r="R2207" i="1" s="1"/>
  <c r="S2207" i="1" s="1"/>
  <c r="Z2207" i="1" s="1"/>
  <c r="H2206" i="1"/>
  <c r="AA2206" i="1"/>
  <c r="T2206" i="1"/>
  <c r="C2206" i="1"/>
  <c r="AB2206" i="1"/>
  <c r="G2153" i="1" l="1"/>
  <c r="L2153" i="1"/>
  <c r="D2154" i="1"/>
  <c r="F2154" i="1" s="1"/>
  <c r="U2154" i="1"/>
  <c r="W2154" i="1" s="1"/>
  <c r="AB2207" i="1"/>
  <c r="AA2207" i="1"/>
  <c r="C2207" i="1"/>
  <c r="T2207" i="1"/>
  <c r="H2207" i="1"/>
  <c r="A2208" i="1"/>
  <c r="Q2208" i="1" s="1"/>
  <c r="R2208" i="1" s="1"/>
  <c r="S2208" i="1" s="1"/>
  <c r="Z2208" i="1" s="1"/>
  <c r="J2155" i="1"/>
  <c r="K2155" i="1" s="1"/>
  <c r="E2155" i="1" s="1"/>
  <c r="M2155" i="1"/>
  <c r="I2156" i="1"/>
  <c r="L2154" i="1" l="1"/>
  <c r="G2154" i="1"/>
  <c r="D2155" i="1"/>
  <c r="F2155" i="1" s="1"/>
  <c r="U2155" i="1"/>
  <c r="W2155" i="1" s="1"/>
  <c r="AA2208" i="1"/>
  <c r="T2208" i="1"/>
  <c r="C2208" i="1"/>
  <c r="AB2208" i="1"/>
  <c r="M2156" i="1"/>
  <c r="J2156" i="1"/>
  <c r="K2156" i="1" s="1"/>
  <c r="E2156" i="1" s="1"/>
  <c r="I2157" i="1"/>
  <c r="A2209" i="1"/>
  <c r="Q2209" i="1" s="1"/>
  <c r="R2209" i="1" s="1"/>
  <c r="S2209" i="1" s="1"/>
  <c r="Z2209" i="1" s="1"/>
  <c r="H2208" i="1"/>
  <c r="L2155" i="1" l="1"/>
  <c r="G2155" i="1"/>
  <c r="D2156" i="1"/>
  <c r="F2156" i="1" s="1"/>
  <c r="AB2209" i="1"/>
  <c r="T2209" i="1"/>
  <c r="C2209" i="1"/>
  <c r="AA2209" i="1"/>
  <c r="J2157" i="1"/>
  <c r="K2157" i="1" s="1"/>
  <c r="E2157" i="1" s="1"/>
  <c r="M2157" i="1"/>
  <c r="I2158" i="1"/>
  <c r="A2210" i="1"/>
  <c r="Q2210" i="1" s="1"/>
  <c r="R2210" i="1" s="1"/>
  <c r="S2210" i="1" s="1"/>
  <c r="Z2210" i="1" s="1"/>
  <c r="H2209" i="1"/>
  <c r="U2156" i="1"/>
  <c r="W2156" i="1" s="1"/>
  <c r="L2156" i="1" l="1"/>
  <c r="G2156" i="1"/>
  <c r="D2157" i="1"/>
  <c r="F2157" i="1" s="1"/>
  <c r="AA2210" i="1"/>
  <c r="T2210" i="1"/>
  <c r="C2210" i="1"/>
  <c r="AB2210" i="1"/>
  <c r="M2158" i="1"/>
  <c r="J2158" i="1"/>
  <c r="K2158" i="1" s="1"/>
  <c r="E2158" i="1" s="1"/>
  <c r="I2159" i="1"/>
  <c r="A2211" i="1"/>
  <c r="Q2211" i="1" s="1"/>
  <c r="R2211" i="1" s="1"/>
  <c r="S2211" i="1" s="1"/>
  <c r="Z2211" i="1" s="1"/>
  <c r="H2210" i="1"/>
  <c r="U2157" i="1"/>
  <c r="W2157" i="1" s="1"/>
  <c r="G2157" i="1" l="1"/>
  <c r="L2157" i="1"/>
  <c r="D2158" i="1"/>
  <c r="F2158" i="1" s="1"/>
  <c r="J2159" i="1"/>
  <c r="K2159" i="1" s="1"/>
  <c r="E2159" i="1" s="1"/>
  <c r="M2159" i="1"/>
  <c r="I2160" i="1"/>
  <c r="AB2211" i="1"/>
  <c r="T2211" i="1"/>
  <c r="C2211" i="1"/>
  <c r="AA2211" i="1"/>
  <c r="U2158" i="1"/>
  <c r="W2158" i="1" s="1"/>
  <c r="A2212" i="1"/>
  <c r="Q2212" i="1" s="1"/>
  <c r="R2212" i="1" s="1"/>
  <c r="S2212" i="1" s="1"/>
  <c r="Z2212" i="1" s="1"/>
  <c r="H2211" i="1"/>
  <c r="L2158" i="1" l="1"/>
  <c r="G2158" i="1"/>
  <c r="D2159" i="1"/>
  <c r="F2159" i="1" s="1"/>
  <c r="A2213" i="1"/>
  <c r="Q2213" i="1" s="1"/>
  <c r="R2213" i="1" s="1"/>
  <c r="S2213" i="1" s="1"/>
  <c r="Z2213" i="1" s="1"/>
  <c r="H2212" i="1"/>
  <c r="M2160" i="1"/>
  <c r="J2160" i="1"/>
  <c r="K2160" i="1" s="1"/>
  <c r="E2160" i="1" s="1"/>
  <c r="I2161" i="1"/>
  <c r="U2159" i="1"/>
  <c r="W2159" i="1" s="1"/>
  <c r="AA2212" i="1"/>
  <c r="T2212" i="1"/>
  <c r="C2212" i="1"/>
  <c r="AB2212" i="1"/>
  <c r="L2159" i="1" l="1"/>
  <c r="G2159" i="1"/>
  <c r="D2160" i="1"/>
  <c r="F2160" i="1" s="1"/>
  <c r="U2160" i="1"/>
  <c r="W2160" i="1" s="1"/>
  <c r="AB2213" i="1"/>
  <c r="T2213" i="1"/>
  <c r="C2213" i="1"/>
  <c r="AA2213" i="1"/>
  <c r="J2161" i="1"/>
  <c r="K2161" i="1" s="1"/>
  <c r="E2161" i="1" s="1"/>
  <c r="M2161" i="1"/>
  <c r="I2162" i="1"/>
  <c r="H2213" i="1"/>
  <c r="A2214" i="1"/>
  <c r="Q2214" i="1" s="1"/>
  <c r="R2214" i="1" s="1"/>
  <c r="S2214" i="1" s="1"/>
  <c r="Z2214" i="1" s="1"/>
  <c r="G2160" i="1" l="1"/>
  <c r="L2160" i="1"/>
  <c r="D2161" i="1"/>
  <c r="F2161" i="1" s="1"/>
  <c r="A2215" i="1"/>
  <c r="Q2215" i="1" s="1"/>
  <c r="R2215" i="1" s="1"/>
  <c r="S2215" i="1" s="1"/>
  <c r="Z2215" i="1" s="1"/>
  <c r="H2214" i="1"/>
  <c r="U2161" i="1"/>
  <c r="W2161" i="1" s="1"/>
  <c r="AA2214" i="1"/>
  <c r="T2214" i="1"/>
  <c r="C2214" i="1"/>
  <c r="AB2214" i="1"/>
  <c r="M2162" i="1"/>
  <c r="J2162" i="1"/>
  <c r="K2162" i="1" s="1"/>
  <c r="E2162" i="1" s="1"/>
  <c r="I2163" i="1"/>
  <c r="G2161" i="1" l="1"/>
  <c r="D2162" i="1"/>
  <c r="F2162" i="1" s="1"/>
  <c r="L2161" i="1"/>
  <c r="J2163" i="1"/>
  <c r="K2163" i="1" s="1"/>
  <c r="E2163" i="1" s="1"/>
  <c r="M2163" i="1"/>
  <c r="I2164" i="1"/>
  <c r="H2215" i="1"/>
  <c r="A2216" i="1"/>
  <c r="Q2216" i="1" s="1"/>
  <c r="R2216" i="1" s="1"/>
  <c r="S2216" i="1" s="1"/>
  <c r="Z2216" i="1" s="1"/>
  <c r="U2162" i="1"/>
  <c r="W2162" i="1" s="1"/>
  <c r="AB2215" i="1"/>
  <c r="AA2215" i="1"/>
  <c r="C2215" i="1"/>
  <c r="T2215" i="1"/>
  <c r="L2162" i="1" l="1"/>
  <c r="G2162" i="1"/>
  <c r="D2163" i="1"/>
  <c r="F2163" i="1" s="1"/>
  <c r="M2164" i="1"/>
  <c r="J2164" i="1"/>
  <c r="K2164" i="1" s="1"/>
  <c r="E2164" i="1" s="1"/>
  <c r="I2165" i="1"/>
  <c r="U2163" i="1"/>
  <c r="W2163" i="1" s="1"/>
  <c r="AA2216" i="1"/>
  <c r="T2216" i="1"/>
  <c r="C2216" i="1"/>
  <c r="AB2216" i="1"/>
  <c r="A2217" i="1"/>
  <c r="Q2217" i="1" s="1"/>
  <c r="R2217" i="1" s="1"/>
  <c r="S2217" i="1" s="1"/>
  <c r="Z2217" i="1" s="1"/>
  <c r="H2216" i="1"/>
  <c r="G2163" i="1" l="1"/>
  <c r="D2164" i="1"/>
  <c r="F2164" i="1" s="1"/>
  <c r="L2163" i="1"/>
  <c r="J2165" i="1"/>
  <c r="K2165" i="1" s="1"/>
  <c r="E2165" i="1" s="1"/>
  <c r="M2165" i="1"/>
  <c r="I2166" i="1"/>
  <c r="H2217" i="1"/>
  <c r="A2218" i="1"/>
  <c r="Q2218" i="1" s="1"/>
  <c r="R2218" i="1" s="1"/>
  <c r="S2218" i="1" s="1"/>
  <c r="Z2218" i="1" s="1"/>
  <c r="U2164" i="1"/>
  <c r="W2164" i="1" s="1"/>
  <c r="AB2217" i="1"/>
  <c r="AA2217" i="1"/>
  <c r="C2217" i="1"/>
  <c r="T2217" i="1"/>
  <c r="G2164" i="1" l="1"/>
  <c r="D2165" i="1"/>
  <c r="F2165" i="1" s="1"/>
  <c r="L2164" i="1"/>
  <c r="AA2218" i="1"/>
  <c r="T2218" i="1"/>
  <c r="C2218" i="1"/>
  <c r="AB2218" i="1"/>
  <c r="A2219" i="1"/>
  <c r="Q2219" i="1" s="1"/>
  <c r="R2219" i="1" s="1"/>
  <c r="S2219" i="1" s="1"/>
  <c r="Z2219" i="1" s="1"/>
  <c r="H2218" i="1"/>
  <c r="M2166" i="1"/>
  <c r="J2166" i="1"/>
  <c r="K2166" i="1" s="1"/>
  <c r="E2166" i="1" s="1"/>
  <c r="I2167" i="1"/>
  <c r="U2165" i="1"/>
  <c r="W2165" i="1" s="1"/>
  <c r="L2165" i="1" l="1"/>
  <c r="G2165" i="1"/>
  <c r="D2166" i="1"/>
  <c r="F2166" i="1" s="1"/>
  <c r="J2167" i="1"/>
  <c r="K2167" i="1" s="1"/>
  <c r="E2167" i="1" s="1"/>
  <c r="M2167" i="1"/>
  <c r="I2168" i="1"/>
  <c r="AB2219" i="1"/>
  <c r="AA2219" i="1"/>
  <c r="C2219" i="1"/>
  <c r="T2219" i="1"/>
  <c r="U2166" i="1"/>
  <c r="W2166" i="1" s="1"/>
  <c r="H2219" i="1"/>
  <c r="A2220" i="1"/>
  <c r="Q2220" i="1" s="1"/>
  <c r="R2220" i="1" s="1"/>
  <c r="S2220" i="1" s="1"/>
  <c r="Z2220" i="1" s="1"/>
  <c r="G2166" i="1" l="1"/>
  <c r="D2167" i="1"/>
  <c r="F2167" i="1" s="1"/>
  <c r="L2166" i="1"/>
  <c r="M2168" i="1"/>
  <c r="J2168" i="1"/>
  <c r="K2168" i="1" s="1"/>
  <c r="E2168" i="1" s="1"/>
  <c r="I2169" i="1"/>
  <c r="AA2220" i="1"/>
  <c r="T2220" i="1"/>
  <c r="C2220" i="1"/>
  <c r="AB2220" i="1"/>
  <c r="U2167" i="1"/>
  <c r="W2167" i="1" s="1"/>
  <c r="A2221" i="1"/>
  <c r="Q2221" i="1" s="1"/>
  <c r="R2221" i="1" s="1"/>
  <c r="S2221" i="1" s="1"/>
  <c r="Z2221" i="1" s="1"/>
  <c r="H2220" i="1"/>
  <c r="L2167" i="1" l="1"/>
  <c r="G2167" i="1"/>
  <c r="D2168" i="1"/>
  <c r="F2168" i="1" s="1"/>
  <c r="H2221" i="1"/>
  <c r="A2222" i="1"/>
  <c r="Q2222" i="1" s="1"/>
  <c r="R2222" i="1" s="1"/>
  <c r="S2222" i="1" s="1"/>
  <c r="Z2222" i="1" s="1"/>
  <c r="AB2221" i="1"/>
  <c r="AA2221" i="1"/>
  <c r="C2221" i="1"/>
  <c r="T2221" i="1"/>
  <c r="J2169" i="1"/>
  <c r="K2169" i="1" s="1"/>
  <c r="E2169" i="1" s="1"/>
  <c r="M2169" i="1"/>
  <c r="I2170" i="1"/>
  <c r="U2168" i="1"/>
  <c r="W2168" i="1" s="1"/>
  <c r="L2168" i="1" l="1"/>
  <c r="G2168" i="1"/>
  <c r="D2169" i="1"/>
  <c r="F2169" i="1" s="1"/>
  <c r="U2169" i="1"/>
  <c r="W2169" i="1" s="1"/>
  <c r="M2170" i="1"/>
  <c r="J2170" i="1"/>
  <c r="K2170" i="1" s="1"/>
  <c r="E2170" i="1" s="1"/>
  <c r="I2171" i="1"/>
  <c r="AA2222" i="1"/>
  <c r="T2222" i="1"/>
  <c r="C2222" i="1"/>
  <c r="AB2222" i="1"/>
  <c r="A2223" i="1"/>
  <c r="Q2223" i="1" s="1"/>
  <c r="R2223" i="1" s="1"/>
  <c r="S2223" i="1" s="1"/>
  <c r="Z2223" i="1" s="1"/>
  <c r="H2222" i="1"/>
  <c r="L2169" i="1" l="1"/>
  <c r="G2169" i="1"/>
  <c r="D2170" i="1"/>
  <c r="F2170" i="1" s="1"/>
  <c r="AB2223" i="1"/>
  <c r="AA2223" i="1"/>
  <c r="C2223" i="1"/>
  <c r="T2223" i="1"/>
  <c r="J2171" i="1"/>
  <c r="K2171" i="1" s="1"/>
  <c r="E2171" i="1" s="1"/>
  <c r="M2171" i="1"/>
  <c r="I2172" i="1"/>
  <c r="U2170" i="1"/>
  <c r="W2170" i="1" s="1"/>
  <c r="H2223" i="1"/>
  <c r="A2224" i="1"/>
  <c r="Q2224" i="1" s="1"/>
  <c r="R2224" i="1" s="1"/>
  <c r="S2224" i="1" s="1"/>
  <c r="Z2224" i="1" s="1"/>
  <c r="G2170" i="1" l="1"/>
  <c r="D2171" i="1"/>
  <c r="F2171" i="1" s="1"/>
  <c r="L2170" i="1"/>
  <c r="AA2224" i="1"/>
  <c r="T2224" i="1"/>
  <c r="C2224" i="1"/>
  <c r="AB2224" i="1"/>
  <c r="A2225" i="1"/>
  <c r="Q2225" i="1" s="1"/>
  <c r="R2225" i="1" s="1"/>
  <c r="S2225" i="1" s="1"/>
  <c r="Z2225" i="1" s="1"/>
  <c r="H2224" i="1"/>
  <c r="M2172" i="1"/>
  <c r="J2172" i="1"/>
  <c r="K2172" i="1" s="1"/>
  <c r="E2172" i="1" s="1"/>
  <c r="I2173" i="1"/>
  <c r="U2171" i="1"/>
  <c r="W2171" i="1" s="1"/>
  <c r="L2171" i="1" l="1"/>
  <c r="G2171" i="1"/>
  <c r="D2172" i="1"/>
  <c r="F2172" i="1" s="1"/>
  <c r="J2173" i="1"/>
  <c r="K2173" i="1" s="1"/>
  <c r="E2173" i="1" s="1"/>
  <c r="I2174" i="1"/>
  <c r="AB2225" i="1"/>
  <c r="AA2225" i="1"/>
  <c r="C2225" i="1"/>
  <c r="T2225" i="1"/>
  <c r="U2172" i="1"/>
  <c r="W2172" i="1" s="1"/>
  <c r="H2225" i="1"/>
  <c r="A2226" i="1"/>
  <c r="R2226" i="1" s="1"/>
  <c r="S2226" i="1" s="1"/>
  <c r="Z2226" i="1" s="1"/>
  <c r="L2172" i="1" l="1"/>
  <c r="M2173" i="1" s="1"/>
  <c r="M2174" i="1" s="1"/>
  <c r="G2172" i="1"/>
  <c r="D2173" i="1"/>
  <c r="F2173" i="1" s="1"/>
  <c r="AA2226" i="1"/>
  <c r="T2226" i="1"/>
  <c r="C2226" i="1"/>
  <c r="AB2226" i="1"/>
  <c r="U2173" i="1"/>
  <c r="W2173" i="1" s="1"/>
  <c r="A2227" i="1"/>
  <c r="Q2227" i="1" s="1"/>
  <c r="R2227" i="1" s="1"/>
  <c r="S2227" i="1" s="1"/>
  <c r="Z2227" i="1" s="1"/>
  <c r="H2226" i="1"/>
  <c r="J2174" i="1"/>
  <c r="K2174" i="1" s="1"/>
  <c r="E2174" i="1" s="1"/>
  <c r="I2175" i="1"/>
  <c r="G2173" i="1" l="1"/>
  <c r="L2173" i="1"/>
  <c r="D2174" i="1"/>
  <c r="F2174" i="1" s="1"/>
  <c r="H2227" i="1"/>
  <c r="A2228" i="1"/>
  <c r="Q2228" i="1" s="1"/>
  <c r="R2228" i="1" s="1"/>
  <c r="S2228" i="1" s="1"/>
  <c r="Z2228" i="1" s="1"/>
  <c r="J2175" i="1"/>
  <c r="K2175" i="1" s="1"/>
  <c r="E2175" i="1" s="1"/>
  <c r="M2175" i="1"/>
  <c r="I2176" i="1"/>
  <c r="U2174" i="1"/>
  <c r="W2174" i="1" s="1"/>
  <c r="L2174" i="1" l="1"/>
  <c r="G2174" i="1"/>
  <c r="D2175" i="1"/>
  <c r="F2175" i="1" s="1"/>
  <c r="U2175" i="1"/>
  <c r="W2175" i="1" s="1"/>
  <c r="AA2228" i="1"/>
  <c r="T2228" i="1"/>
  <c r="AB2228" i="1"/>
  <c r="H2228" i="1"/>
  <c r="A2229" i="1"/>
  <c r="Q2229" i="1" s="1"/>
  <c r="R2229" i="1" s="1"/>
  <c r="S2229" i="1" s="1"/>
  <c r="Z2229" i="1" s="1"/>
  <c r="M2176" i="1"/>
  <c r="J2176" i="1"/>
  <c r="K2176" i="1" s="1"/>
  <c r="E2176" i="1" s="1"/>
  <c r="I2177" i="1"/>
  <c r="G2175" i="1" l="1"/>
  <c r="L2175" i="1"/>
  <c r="D2176" i="1"/>
  <c r="F2176" i="1" s="1"/>
  <c r="T2229" i="1"/>
  <c r="AB2229" i="1"/>
  <c r="AA2229" i="1"/>
  <c r="A2230" i="1"/>
  <c r="Q2230" i="1" s="1"/>
  <c r="R2230" i="1" s="1"/>
  <c r="S2230" i="1" s="1"/>
  <c r="Z2230" i="1" s="1"/>
  <c r="H2229" i="1"/>
  <c r="J2177" i="1"/>
  <c r="K2177" i="1" s="1"/>
  <c r="E2177" i="1" s="1"/>
  <c r="M2177" i="1"/>
  <c r="I2178" i="1"/>
  <c r="U2176" i="1"/>
  <c r="W2176" i="1" s="1"/>
  <c r="L2176" i="1" l="1"/>
  <c r="G2176" i="1"/>
  <c r="D2177" i="1"/>
  <c r="F2177" i="1" s="1"/>
  <c r="U2177" i="1"/>
  <c r="W2177" i="1" s="1"/>
  <c r="H2230" i="1"/>
  <c r="A2231" i="1"/>
  <c r="Q2231" i="1" s="1"/>
  <c r="R2231" i="1" s="1"/>
  <c r="S2231" i="1" s="1"/>
  <c r="Z2231" i="1" s="1"/>
  <c r="AB2230" i="1"/>
  <c r="AA2230" i="1"/>
  <c r="T2230" i="1"/>
  <c r="M2178" i="1"/>
  <c r="J2178" i="1"/>
  <c r="K2178" i="1" s="1"/>
  <c r="E2178" i="1" s="1"/>
  <c r="I2179" i="1"/>
  <c r="G2177" i="1" l="1"/>
  <c r="L2177" i="1"/>
  <c r="D2178" i="1"/>
  <c r="F2178" i="1" s="1"/>
  <c r="AA2231" i="1"/>
  <c r="T2231" i="1"/>
  <c r="AB2231" i="1"/>
  <c r="J2179" i="1"/>
  <c r="K2179" i="1" s="1"/>
  <c r="E2179" i="1" s="1"/>
  <c r="M2179" i="1"/>
  <c r="I2180" i="1"/>
  <c r="A2232" i="1"/>
  <c r="Q2232" i="1" s="1"/>
  <c r="R2232" i="1" s="1"/>
  <c r="S2232" i="1" s="1"/>
  <c r="Z2232" i="1" s="1"/>
  <c r="H2231" i="1"/>
  <c r="U2178" i="1"/>
  <c r="W2178" i="1" s="1"/>
  <c r="G2178" i="1" l="1"/>
  <c r="L2178" i="1"/>
  <c r="D2179" i="1"/>
  <c r="F2179" i="1" s="1"/>
  <c r="AB2232" i="1"/>
  <c r="AA2232" i="1"/>
  <c r="T2232" i="1"/>
  <c r="U2179" i="1"/>
  <c r="W2179" i="1" s="1"/>
  <c r="H2232" i="1"/>
  <c r="A2233" i="1"/>
  <c r="Q2233" i="1" s="1"/>
  <c r="R2233" i="1" s="1"/>
  <c r="S2233" i="1" s="1"/>
  <c r="Z2233" i="1" s="1"/>
  <c r="M2180" i="1"/>
  <c r="J2180" i="1"/>
  <c r="K2180" i="1" s="1"/>
  <c r="E2180" i="1" s="1"/>
  <c r="I2181" i="1"/>
  <c r="G2179" i="1" l="1"/>
  <c r="L2179" i="1"/>
  <c r="D2180" i="1"/>
  <c r="F2180" i="1" s="1"/>
  <c r="AA2233" i="1"/>
  <c r="T2233" i="1"/>
  <c r="AB2233" i="1"/>
  <c r="J2181" i="1"/>
  <c r="K2181" i="1" s="1"/>
  <c r="E2181" i="1" s="1"/>
  <c r="M2181" i="1"/>
  <c r="I2182" i="1"/>
  <c r="H2233" i="1"/>
  <c r="A2234" i="1"/>
  <c r="Q2234" i="1" s="1"/>
  <c r="R2234" i="1" s="1"/>
  <c r="S2234" i="1" s="1"/>
  <c r="Z2234" i="1" s="1"/>
  <c r="U2180" i="1"/>
  <c r="W2180" i="1" s="1"/>
  <c r="G2180" i="1" l="1"/>
  <c r="L2180" i="1"/>
  <c r="D2181" i="1"/>
  <c r="F2181" i="1" s="1"/>
  <c r="U2181" i="1"/>
  <c r="W2181" i="1" s="1"/>
  <c r="T2234" i="1"/>
  <c r="AB2234" i="1"/>
  <c r="AA2234" i="1"/>
  <c r="H2234" i="1"/>
  <c r="A2235" i="1"/>
  <c r="Q2235" i="1" s="1"/>
  <c r="R2235" i="1" s="1"/>
  <c r="S2235" i="1" s="1"/>
  <c r="Z2235" i="1" s="1"/>
  <c r="M2182" i="1"/>
  <c r="J2182" i="1"/>
  <c r="K2182" i="1" s="1"/>
  <c r="E2182" i="1" s="1"/>
  <c r="I2183" i="1"/>
  <c r="L2181" i="1" l="1"/>
  <c r="G2181" i="1"/>
  <c r="D2182" i="1"/>
  <c r="F2182" i="1" s="1"/>
  <c r="U2182" i="1"/>
  <c r="W2182" i="1" s="1"/>
  <c r="AB2235" i="1"/>
  <c r="AA2235" i="1"/>
  <c r="T2235" i="1"/>
  <c r="H2235" i="1"/>
  <c r="A2236" i="1"/>
  <c r="Q2236" i="1" s="1"/>
  <c r="R2236" i="1" s="1"/>
  <c r="S2236" i="1" s="1"/>
  <c r="Z2236" i="1" s="1"/>
  <c r="J2183" i="1"/>
  <c r="K2183" i="1" s="1"/>
  <c r="E2183" i="1" s="1"/>
  <c r="M2183" i="1"/>
  <c r="I2184" i="1"/>
  <c r="L2182" i="1" l="1"/>
  <c r="G2182" i="1"/>
  <c r="D2183" i="1"/>
  <c r="F2183" i="1" s="1"/>
  <c r="U2183" i="1"/>
  <c r="W2183" i="1" s="1"/>
  <c r="M2184" i="1"/>
  <c r="J2184" i="1"/>
  <c r="K2184" i="1" s="1"/>
  <c r="E2184" i="1" s="1"/>
  <c r="I2185" i="1"/>
  <c r="AA2236" i="1"/>
  <c r="T2236" i="1"/>
  <c r="AB2236" i="1"/>
  <c r="A2237" i="1"/>
  <c r="Q2237" i="1" s="1"/>
  <c r="R2237" i="1" s="1"/>
  <c r="S2237" i="1" s="1"/>
  <c r="Z2237" i="1" s="1"/>
  <c r="H2236" i="1"/>
  <c r="L2183" i="1" l="1"/>
  <c r="G2183" i="1"/>
  <c r="D2184" i="1"/>
  <c r="F2184" i="1" s="1"/>
  <c r="AB2237" i="1"/>
  <c r="AA2237" i="1"/>
  <c r="T2237" i="1"/>
  <c r="H2237" i="1"/>
  <c r="A2238" i="1"/>
  <c r="Q2238" i="1" s="1"/>
  <c r="R2238" i="1" s="1"/>
  <c r="S2238" i="1" s="1"/>
  <c r="Z2238" i="1" s="1"/>
  <c r="J2185" i="1"/>
  <c r="K2185" i="1" s="1"/>
  <c r="E2185" i="1" s="1"/>
  <c r="M2185" i="1"/>
  <c r="I2186" i="1"/>
  <c r="U2184" i="1"/>
  <c r="W2184" i="1" s="1"/>
  <c r="G2184" i="1" l="1"/>
  <c r="L2184" i="1"/>
  <c r="D2185" i="1"/>
  <c r="F2185" i="1" s="1"/>
  <c r="M2186" i="1"/>
  <c r="J2186" i="1"/>
  <c r="K2186" i="1" s="1"/>
  <c r="E2186" i="1" s="1"/>
  <c r="I2187" i="1"/>
  <c r="A2239" i="1"/>
  <c r="Q2239" i="1" s="1"/>
  <c r="R2239" i="1" s="1"/>
  <c r="S2239" i="1" s="1"/>
  <c r="Z2239" i="1" s="1"/>
  <c r="H2238" i="1"/>
  <c r="U2185" i="1"/>
  <c r="W2185" i="1" s="1"/>
  <c r="AA2238" i="1"/>
  <c r="T2238" i="1"/>
  <c r="AB2238" i="1"/>
  <c r="L2185" i="1" l="1"/>
  <c r="G2185" i="1"/>
  <c r="D2186" i="1"/>
  <c r="F2186" i="1" s="1"/>
  <c r="U2186" i="1"/>
  <c r="W2186" i="1" s="1"/>
  <c r="H2239" i="1"/>
  <c r="A2240" i="1"/>
  <c r="Q2240" i="1" s="1"/>
  <c r="R2240" i="1" s="1"/>
  <c r="S2240" i="1" s="1"/>
  <c r="Z2240" i="1" s="1"/>
  <c r="AB2239" i="1"/>
  <c r="AA2239" i="1"/>
  <c r="T2239" i="1"/>
  <c r="J2187" i="1"/>
  <c r="K2187" i="1" s="1"/>
  <c r="E2187" i="1" s="1"/>
  <c r="M2187" i="1"/>
  <c r="I2188" i="1"/>
  <c r="L2186" i="1" l="1"/>
  <c r="G2186" i="1"/>
  <c r="D2187" i="1"/>
  <c r="F2187" i="1" s="1"/>
  <c r="M2188" i="1"/>
  <c r="J2188" i="1"/>
  <c r="K2188" i="1" s="1"/>
  <c r="E2188" i="1" s="1"/>
  <c r="I2189" i="1"/>
  <c r="AA2240" i="1"/>
  <c r="T2240" i="1"/>
  <c r="AB2240" i="1"/>
  <c r="U2187" i="1"/>
  <c r="W2187" i="1" s="1"/>
  <c r="A2241" i="1"/>
  <c r="Q2241" i="1" s="1"/>
  <c r="R2241" i="1" s="1"/>
  <c r="S2241" i="1" s="1"/>
  <c r="Z2241" i="1" s="1"/>
  <c r="H2240" i="1"/>
  <c r="L2187" i="1" l="1"/>
  <c r="G2187" i="1"/>
  <c r="D2188" i="1"/>
  <c r="F2188" i="1" s="1"/>
  <c r="AB2241" i="1"/>
  <c r="AA2241" i="1"/>
  <c r="T2241" i="1"/>
  <c r="M2189" i="1"/>
  <c r="J2189" i="1"/>
  <c r="K2189" i="1" s="1"/>
  <c r="E2189" i="1" s="1"/>
  <c r="I2190" i="1"/>
  <c r="H2241" i="1"/>
  <c r="A2242" i="1"/>
  <c r="Q2242" i="1" s="1"/>
  <c r="R2242" i="1" s="1"/>
  <c r="S2242" i="1" s="1"/>
  <c r="Z2242" i="1" s="1"/>
  <c r="U2188" i="1"/>
  <c r="W2188" i="1" s="1"/>
  <c r="G2188" i="1" l="1"/>
  <c r="L2188" i="1"/>
  <c r="D2189" i="1"/>
  <c r="F2189" i="1" s="1"/>
  <c r="A2243" i="1"/>
  <c r="Q2243" i="1" s="1"/>
  <c r="R2243" i="1" s="1"/>
  <c r="S2243" i="1" s="1"/>
  <c r="Z2243" i="1" s="1"/>
  <c r="H2242" i="1"/>
  <c r="AA2242" i="1"/>
  <c r="T2242" i="1"/>
  <c r="AB2242" i="1"/>
  <c r="J2190" i="1"/>
  <c r="K2190" i="1" s="1"/>
  <c r="E2190" i="1" s="1"/>
  <c r="M2190" i="1"/>
  <c r="I2191" i="1"/>
  <c r="U2189" i="1"/>
  <c r="W2189" i="1" s="1"/>
  <c r="L2189" i="1" l="1"/>
  <c r="G2189" i="1"/>
  <c r="D2190" i="1"/>
  <c r="F2190" i="1" s="1"/>
  <c r="U2190" i="1"/>
  <c r="W2190" i="1" s="1"/>
  <c r="M2191" i="1"/>
  <c r="J2191" i="1"/>
  <c r="K2191" i="1" s="1"/>
  <c r="E2191" i="1" s="1"/>
  <c r="I2192" i="1"/>
  <c r="H2243" i="1"/>
  <c r="A2244" i="1"/>
  <c r="Q2244" i="1" s="1"/>
  <c r="R2244" i="1" s="1"/>
  <c r="S2244" i="1" s="1"/>
  <c r="Z2244" i="1" s="1"/>
  <c r="AB2243" i="1"/>
  <c r="AA2243" i="1"/>
  <c r="T2243" i="1"/>
  <c r="G2190" i="1" l="1"/>
  <c r="L2190" i="1"/>
  <c r="D2191" i="1"/>
  <c r="F2191" i="1" s="1"/>
  <c r="AA2244" i="1"/>
  <c r="T2244" i="1"/>
  <c r="AB2244" i="1"/>
  <c r="A2245" i="1"/>
  <c r="Q2245" i="1" s="1"/>
  <c r="R2245" i="1" s="1"/>
  <c r="S2245" i="1" s="1"/>
  <c r="Z2245" i="1" s="1"/>
  <c r="H2244" i="1"/>
  <c r="J2192" i="1"/>
  <c r="K2192" i="1" s="1"/>
  <c r="E2192" i="1" s="1"/>
  <c r="M2192" i="1"/>
  <c r="I2193" i="1"/>
  <c r="U2191" i="1"/>
  <c r="W2191" i="1" s="1"/>
  <c r="G2191" i="1" l="1"/>
  <c r="L2191" i="1"/>
  <c r="D2192" i="1"/>
  <c r="F2192" i="1" s="1"/>
  <c r="U2192" i="1"/>
  <c r="W2192" i="1" s="1"/>
  <c r="H2245" i="1"/>
  <c r="A2246" i="1"/>
  <c r="Q2246" i="1" s="1"/>
  <c r="R2246" i="1" s="1"/>
  <c r="S2246" i="1" s="1"/>
  <c r="Z2246" i="1" s="1"/>
  <c r="M2193" i="1"/>
  <c r="J2193" i="1"/>
  <c r="K2193" i="1" s="1"/>
  <c r="E2193" i="1" s="1"/>
  <c r="I2194" i="1"/>
  <c r="AB2245" i="1"/>
  <c r="AA2245" i="1"/>
  <c r="T2245" i="1"/>
  <c r="L2192" i="1" l="1"/>
  <c r="G2192" i="1"/>
  <c r="D2193" i="1"/>
  <c r="F2193" i="1" s="1"/>
  <c r="AA2246" i="1"/>
  <c r="T2246" i="1"/>
  <c r="AB2246" i="1"/>
  <c r="A2247" i="1"/>
  <c r="Q2247" i="1" s="1"/>
  <c r="R2247" i="1" s="1"/>
  <c r="S2247" i="1" s="1"/>
  <c r="Z2247" i="1" s="1"/>
  <c r="H2246" i="1"/>
  <c r="M2194" i="1"/>
  <c r="J2194" i="1"/>
  <c r="K2194" i="1" s="1"/>
  <c r="E2194" i="1" s="1"/>
  <c r="I2195" i="1"/>
  <c r="U2193" i="1"/>
  <c r="W2193" i="1" s="1"/>
  <c r="G2193" i="1" l="1"/>
  <c r="L2193" i="1"/>
  <c r="D2194" i="1"/>
  <c r="F2194" i="1" s="1"/>
  <c r="J2195" i="1"/>
  <c r="K2195" i="1" s="1"/>
  <c r="E2195" i="1" s="1"/>
  <c r="M2195" i="1"/>
  <c r="I2196" i="1"/>
  <c r="AB2247" i="1"/>
  <c r="AA2247" i="1"/>
  <c r="T2247" i="1"/>
  <c r="U2194" i="1"/>
  <c r="W2194" i="1" s="1"/>
  <c r="H2247" i="1"/>
  <c r="A2248" i="1"/>
  <c r="Q2248" i="1" s="1"/>
  <c r="R2248" i="1" s="1"/>
  <c r="S2248" i="1" s="1"/>
  <c r="Z2248" i="1" s="1"/>
  <c r="L2194" i="1" l="1"/>
  <c r="D2195" i="1"/>
  <c r="F2195" i="1" s="1"/>
  <c r="G2194" i="1"/>
  <c r="AA2248" i="1"/>
  <c r="T2248" i="1"/>
  <c r="AB2248" i="1"/>
  <c r="M2196" i="1"/>
  <c r="J2196" i="1"/>
  <c r="K2196" i="1" s="1"/>
  <c r="E2196" i="1" s="1"/>
  <c r="I2197" i="1"/>
  <c r="U2195" i="1"/>
  <c r="W2195" i="1" s="1"/>
  <c r="A2249" i="1"/>
  <c r="Q2249" i="1" s="1"/>
  <c r="R2249" i="1" s="1"/>
  <c r="S2249" i="1" s="1"/>
  <c r="Z2249" i="1" s="1"/>
  <c r="H2248" i="1"/>
  <c r="L2195" i="1" l="1"/>
  <c r="G2195" i="1"/>
  <c r="D2196" i="1"/>
  <c r="F2196" i="1" s="1"/>
  <c r="AB2249" i="1"/>
  <c r="AA2249" i="1"/>
  <c r="T2249" i="1"/>
  <c r="U2196" i="1"/>
  <c r="W2196" i="1" s="1"/>
  <c r="H2249" i="1"/>
  <c r="A2250" i="1"/>
  <c r="Q2250" i="1" s="1"/>
  <c r="R2250" i="1" s="1"/>
  <c r="S2250" i="1" s="1"/>
  <c r="Z2250" i="1" s="1"/>
  <c r="J2197" i="1"/>
  <c r="K2197" i="1" s="1"/>
  <c r="E2197" i="1" s="1"/>
  <c r="M2197" i="1"/>
  <c r="I2198" i="1"/>
  <c r="L2196" i="1" l="1"/>
  <c r="G2196" i="1"/>
  <c r="D2197" i="1"/>
  <c r="F2197" i="1" s="1"/>
  <c r="M2198" i="1"/>
  <c r="J2198" i="1"/>
  <c r="K2198" i="1" s="1"/>
  <c r="E2198" i="1" s="1"/>
  <c r="I2199" i="1"/>
  <c r="AA2250" i="1"/>
  <c r="T2250" i="1"/>
  <c r="AB2250" i="1"/>
  <c r="U2197" i="1"/>
  <c r="W2197" i="1" s="1"/>
  <c r="A2251" i="1"/>
  <c r="Q2251" i="1" s="1"/>
  <c r="R2251" i="1" s="1"/>
  <c r="S2251" i="1" s="1"/>
  <c r="Z2251" i="1" s="1"/>
  <c r="H2250" i="1"/>
  <c r="L2197" i="1" l="1"/>
  <c r="G2197" i="1"/>
  <c r="D2198" i="1"/>
  <c r="F2198" i="1" s="1"/>
  <c r="H2251" i="1"/>
  <c r="A2252" i="1"/>
  <c r="Q2252" i="1" s="1"/>
  <c r="R2252" i="1" s="1"/>
  <c r="S2252" i="1" s="1"/>
  <c r="Z2252" i="1" s="1"/>
  <c r="J2199" i="1"/>
  <c r="K2199" i="1" s="1"/>
  <c r="E2199" i="1" s="1"/>
  <c r="M2199" i="1"/>
  <c r="I2200" i="1"/>
  <c r="AB2251" i="1"/>
  <c r="AA2251" i="1"/>
  <c r="T2251" i="1"/>
  <c r="U2198" i="1"/>
  <c r="W2198" i="1" s="1"/>
  <c r="L2198" i="1" l="1"/>
  <c r="G2198" i="1"/>
  <c r="D2199" i="1"/>
  <c r="F2199" i="1" s="1"/>
  <c r="U2199" i="1"/>
  <c r="W2199" i="1" s="1"/>
  <c r="AA2252" i="1"/>
  <c r="T2252" i="1"/>
  <c r="AB2252" i="1"/>
  <c r="M2200" i="1"/>
  <c r="J2200" i="1"/>
  <c r="K2200" i="1" s="1"/>
  <c r="E2200" i="1" s="1"/>
  <c r="I2201" i="1"/>
  <c r="A2253" i="1"/>
  <c r="Q2253" i="1" s="1"/>
  <c r="R2253" i="1" s="1"/>
  <c r="S2253" i="1" s="1"/>
  <c r="Z2253" i="1" s="1"/>
  <c r="H2252" i="1"/>
  <c r="L2199" i="1" l="1"/>
  <c r="G2199" i="1"/>
  <c r="D2200" i="1"/>
  <c r="F2200" i="1" s="1"/>
  <c r="U2200" i="1"/>
  <c r="W2200" i="1" s="1"/>
  <c r="AB2253" i="1"/>
  <c r="AA2253" i="1"/>
  <c r="T2253" i="1"/>
  <c r="J2201" i="1"/>
  <c r="K2201" i="1" s="1"/>
  <c r="E2201" i="1" s="1"/>
  <c r="M2201" i="1"/>
  <c r="I2202" i="1"/>
  <c r="H2253" i="1"/>
  <c r="A2254" i="1"/>
  <c r="Q2254" i="1" s="1"/>
  <c r="R2254" i="1" s="1"/>
  <c r="S2254" i="1" s="1"/>
  <c r="Z2254" i="1" s="1"/>
  <c r="L2200" i="1" l="1"/>
  <c r="G2200" i="1"/>
  <c r="D2201" i="1"/>
  <c r="F2201" i="1" s="1"/>
  <c r="AA2254" i="1"/>
  <c r="T2254" i="1"/>
  <c r="AB2254" i="1"/>
  <c r="A2255" i="1"/>
  <c r="Q2255" i="1" s="1"/>
  <c r="R2255" i="1" s="1"/>
  <c r="S2255" i="1" s="1"/>
  <c r="Z2255" i="1" s="1"/>
  <c r="H2254" i="1"/>
  <c r="M2202" i="1"/>
  <c r="J2202" i="1"/>
  <c r="K2202" i="1" s="1"/>
  <c r="E2202" i="1" s="1"/>
  <c r="I2203" i="1"/>
  <c r="U2201" i="1"/>
  <c r="W2201" i="1" s="1"/>
  <c r="G2201" i="1" l="1"/>
  <c r="L2201" i="1"/>
  <c r="D2202" i="1"/>
  <c r="F2202" i="1" s="1"/>
  <c r="U2202" i="1"/>
  <c r="W2202" i="1" s="1"/>
  <c r="J2203" i="1"/>
  <c r="K2203" i="1" s="1"/>
  <c r="E2203" i="1" s="1"/>
  <c r="I2204" i="1"/>
  <c r="AB2255" i="1"/>
  <c r="AA2255" i="1"/>
  <c r="T2255" i="1"/>
  <c r="H2255" i="1"/>
  <c r="A2256" i="1"/>
  <c r="Q2256" i="1" s="1"/>
  <c r="R2256" i="1" s="1"/>
  <c r="S2256" i="1" s="1"/>
  <c r="Z2256" i="1" s="1"/>
  <c r="L2202" i="1" l="1"/>
  <c r="M2203" i="1" s="1"/>
  <c r="M2204" i="1" s="1"/>
  <c r="G2202" i="1"/>
  <c r="D2203" i="1"/>
  <c r="F2203" i="1" s="1"/>
  <c r="U2203" i="1"/>
  <c r="W2203" i="1" s="1"/>
  <c r="AA2256" i="1"/>
  <c r="T2256" i="1"/>
  <c r="AB2256" i="1"/>
  <c r="A2257" i="1"/>
  <c r="Q2257" i="1" s="1"/>
  <c r="R2257" i="1" s="1"/>
  <c r="S2257" i="1" s="1"/>
  <c r="Z2257" i="1" s="1"/>
  <c r="H2256" i="1"/>
  <c r="J2204" i="1"/>
  <c r="K2204" i="1" s="1"/>
  <c r="E2204" i="1" s="1"/>
  <c r="I2205" i="1"/>
  <c r="L2203" i="1" l="1"/>
  <c r="G2203" i="1"/>
  <c r="D2204" i="1"/>
  <c r="F2204" i="1" s="1"/>
  <c r="U2204" i="1"/>
  <c r="W2204" i="1" s="1"/>
  <c r="H2257" i="1"/>
  <c r="A2258" i="1"/>
  <c r="Q2258" i="1" s="1"/>
  <c r="R2258" i="1" s="1"/>
  <c r="S2258" i="1" s="1"/>
  <c r="Z2258" i="1" s="1"/>
  <c r="J2205" i="1"/>
  <c r="K2205" i="1" s="1"/>
  <c r="E2205" i="1" s="1"/>
  <c r="M2205" i="1"/>
  <c r="I2206" i="1"/>
  <c r="AB2257" i="1"/>
  <c r="AA2257" i="1"/>
  <c r="T2257" i="1"/>
  <c r="L2204" i="1" l="1"/>
  <c r="D2205" i="1"/>
  <c r="F2205" i="1" s="1"/>
  <c r="G2204" i="1"/>
  <c r="AA2258" i="1"/>
  <c r="T2258" i="1"/>
  <c r="AB2258" i="1"/>
  <c r="U2205" i="1"/>
  <c r="W2205" i="1" s="1"/>
  <c r="A2259" i="1"/>
  <c r="Q2259" i="1" s="1"/>
  <c r="R2259" i="1" s="1"/>
  <c r="S2259" i="1" s="1"/>
  <c r="Z2259" i="1" s="1"/>
  <c r="H2258" i="1"/>
  <c r="M2206" i="1"/>
  <c r="J2206" i="1"/>
  <c r="K2206" i="1" s="1"/>
  <c r="E2206" i="1" s="1"/>
  <c r="I2207" i="1"/>
  <c r="L2205" i="1" l="1"/>
  <c r="G2205" i="1"/>
  <c r="D2206" i="1"/>
  <c r="F2206" i="1" s="1"/>
  <c r="J2207" i="1"/>
  <c r="K2207" i="1" s="1"/>
  <c r="E2207" i="1" s="1"/>
  <c r="M2207" i="1"/>
  <c r="I2208" i="1"/>
  <c r="H2259" i="1"/>
  <c r="A2260" i="1"/>
  <c r="Q2260" i="1" s="1"/>
  <c r="R2260" i="1" s="1"/>
  <c r="S2260" i="1" s="1"/>
  <c r="Z2260" i="1" s="1"/>
  <c r="U2206" i="1"/>
  <c r="W2206" i="1" s="1"/>
  <c r="AB2259" i="1"/>
  <c r="AA2259" i="1"/>
  <c r="T2259" i="1"/>
  <c r="L2206" i="1" l="1"/>
  <c r="G2206" i="1"/>
  <c r="D2207" i="1"/>
  <c r="F2207" i="1" s="1"/>
  <c r="AA2260" i="1"/>
  <c r="T2260" i="1"/>
  <c r="AB2260" i="1"/>
  <c r="U2207" i="1"/>
  <c r="W2207" i="1" s="1"/>
  <c r="A2261" i="1"/>
  <c r="Q2261" i="1" s="1"/>
  <c r="R2261" i="1" s="1"/>
  <c r="S2261" i="1" s="1"/>
  <c r="Z2261" i="1" s="1"/>
  <c r="H2260" i="1"/>
  <c r="M2208" i="1"/>
  <c r="J2208" i="1"/>
  <c r="K2208" i="1" s="1"/>
  <c r="E2208" i="1" s="1"/>
  <c r="I2209" i="1"/>
  <c r="L2207" i="1" l="1"/>
  <c r="G2207" i="1"/>
  <c r="D2208" i="1"/>
  <c r="F2208" i="1" s="1"/>
  <c r="AB2261" i="1"/>
  <c r="AA2261" i="1"/>
  <c r="T2261" i="1"/>
  <c r="J2209" i="1"/>
  <c r="K2209" i="1" s="1"/>
  <c r="E2209" i="1" s="1"/>
  <c r="M2209" i="1"/>
  <c r="I2210" i="1"/>
  <c r="H2261" i="1"/>
  <c r="A2262" i="1"/>
  <c r="Q2262" i="1" s="1"/>
  <c r="R2262" i="1" s="1"/>
  <c r="S2262" i="1" s="1"/>
  <c r="Z2262" i="1" s="1"/>
  <c r="U2208" i="1"/>
  <c r="W2208" i="1" s="1"/>
  <c r="L2208" i="1" l="1"/>
  <c r="G2208" i="1"/>
  <c r="D2209" i="1"/>
  <c r="F2209" i="1" s="1"/>
  <c r="AA2262" i="1"/>
  <c r="T2262" i="1"/>
  <c r="AB2262" i="1"/>
  <c r="M2210" i="1"/>
  <c r="J2210" i="1"/>
  <c r="K2210" i="1" s="1"/>
  <c r="E2210" i="1" s="1"/>
  <c r="I2211" i="1"/>
  <c r="A2263" i="1"/>
  <c r="Q2263" i="1" s="1"/>
  <c r="R2263" i="1" s="1"/>
  <c r="S2263" i="1" s="1"/>
  <c r="Z2263" i="1" s="1"/>
  <c r="H2262" i="1"/>
  <c r="U2209" i="1"/>
  <c r="W2209" i="1" s="1"/>
  <c r="L2209" i="1" l="1"/>
  <c r="G2209" i="1"/>
  <c r="D2210" i="1"/>
  <c r="F2210" i="1" s="1"/>
  <c r="A2264" i="1"/>
  <c r="Q2264" i="1" s="1"/>
  <c r="R2264" i="1" s="1"/>
  <c r="S2264" i="1" s="1"/>
  <c r="Z2264" i="1" s="1"/>
  <c r="H2263" i="1"/>
  <c r="AB2263" i="1"/>
  <c r="AA2263" i="1"/>
  <c r="T2263" i="1"/>
  <c r="J2211" i="1"/>
  <c r="K2211" i="1" s="1"/>
  <c r="E2211" i="1" s="1"/>
  <c r="M2211" i="1"/>
  <c r="I2212" i="1"/>
  <c r="U2210" i="1"/>
  <c r="W2210" i="1" s="1"/>
  <c r="G2210" i="1" l="1"/>
  <c r="L2210" i="1"/>
  <c r="D2211" i="1"/>
  <c r="F2211" i="1" s="1"/>
  <c r="M2212" i="1"/>
  <c r="J2212" i="1"/>
  <c r="K2212" i="1" s="1"/>
  <c r="E2212" i="1" s="1"/>
  <c r="I2213" i="1"/>
  <c r="AB2264" i="1"/>
  <c r="AA2264" i="1"/>
  <c r="T2264" i="1"/>
  <c r="U2211" i="1"/>
  <c r="W2211" i="1" s="1"/>
  <c r="A2265" i="1"/>
  <c r="Q2265" i="1" s="1"/>
  <c r="R2265" i="1" s="1"/>
  <c r="S2265" i="1" s="1"/>
  <c r="Z2265" i="1" s="1"/>
  <c r="H2264" i="1"/>
  <c r="G2211" i="1" l="1"/>
  <c r="D2212" i="1"/>
  <c r="F2212" i="1" s="1"/>
  <c r="L2211" i="1"/>
  <c r="T2265" i="1"/>
  <c r="AB2265" i="1"/>
  <c r="AA2265" i="1"/>
  <c r="U2212" i="1"/>
  <c r="W2212" i="1" s="1"/>
  <c r="H2265" i="1"/>
  <c r="A2266" i="1"/>
  <c r="Q2266" i="1" s="1"/>
  <c r="R2266" i="1" s="1"/>
  <c r="S2266" i="1" s="1"/>
  <c r="Z2266" i="1" s="1"/>
  <c r="J2213" i="1"/>
  <c r="K2213" i="1" s="1"/>
  <c r="E2213" i="1" s="1"/>
  <c r="M2213" i="1"/>
  <c r="I2214" i="1"/>
  <c r="L2212" i="1" l="1"/>
  <c r="G2212" i="1"/>
  <c r="D2213" i="1"/>
  <c r="F2213" i="1" s="1"/>
  <c r="M2214" i="1"/>
  <c r="J2214" i="1"/>
  <c r="K2214" i="1" s="1"/>
  <c r="E2214" i="1" s="1"/>
  <c r="I2215" i="1"/>
  <c r="AB2266" i="1"/>
  <c r="AA2266" i="1"/>
  <c r="T2266" i="1"/>
  <c r="H2266" i="1"/>
  <c r="A2267" i="1"/>
  <c r="Q2267" i="1" s="1"/>
  <c r="R2267" i="1" s="1"/>
  <c r="S2267" i="1" s="1"/>
  <c r="Z2267" i="1" s="1"/>
  <c r="U2213" i="1"/>
  <c r="W2213" i="1" s="1"/>
  <c r="L2213" i="1" l="1"/>
  <c r="G2213" i="1"/>
  <c r="D2214" i="1"/>
  <c r="F2214" i="1" s="1"/>
  <c r="AA2267" i="1"/>
  <c r="T2267" i="1"/>
  <c r="AB2267" i="1"/>
  <c r="J2215" i="1"/>
  <c r="K2215" i="1" s="1"/>
  <c r="E2215" i="1" s="1"/>
  <c r="M2215" i="1"/>
  <c r="I2216" i="1"/>
  <c r="U2214" i="1"/>
  <c r="W2214" i="1" s="1"/>
  <c r="A2268" i="1"/>
  <c r="Q2268" i="1" s="1"/>
  <c r="R2268" i="1" s="1"/>
  <c r="S2268" i="1" s="1"/>
  <c r="Z2268" i="1" s="1"/>
  <c r="H2267" i="1"/>
  <c r="L2214" i="1" l="1"/>
  <c r="G2214" i="1"/>
  <c r="D2215" i="1"/>
  <c r="F2215" i="1" s="1"/>
  <c r="AB2268" i="1"/>
  <c r="AA2268" i="1"/>
  <c r="T2268" i="1"/>
  <c r="M2216" i="1"/>
  <c r="J2216" i="1"/>
  <c r="K2216" i="1" s="1"/>
  <c r="E2216" i="1" s="1"/>
  <c r="I2217" i="1"/>
  <c r="A2269" i="1"/>
  <c r="Q2269" i="1" s="1"/>
  <c r="R2269" i="1" s="1"/>
  <c r="S2269" i="1" s="1"/>
  <c r="Z2269" i="1" s="1"/>
  <c r="H2268" i="1"/>
  <c r="U2215" i="1"/>
  <c r="W2215" i="1" s="1"/>
  <c r="G2215" i="1" l="1"/>
  <c r="L2215" i="1"/>
  <c r="D2216" i="1"/>
  <c r="F2216" i="1" s="1"/>
  <c r="AB2269" i="1"/>
  <c r="AA2269" i="1"/>
  <c r="T2269" i="1"/>
  <c r="H2269" i="1"/>
  <c r="A2270" i="1"/>
  <c r="Q2270" i="1" s="1"/>
  <c r="R2270" i="1" s="1"/>
  <c r="S2270" i="1" s="1"/>
  <c r="Z2270" i="1" s="1"/>
  <c r="J2217" i="1"/>
  <c r="K2217" i="1" s="1"/>
  <c r="E2217" i="1" s="1"/>
  <c r="M2217" i="1"/>
  <c r="I2218" i="1"/>
  <c r="U2216" i="1"/>
  <c r="W2216" i="1" s="1"/>
  <c r="G2216" i="1" l="1"/>
  <c r="L2216" i="1"/>
  <c r="D2217" i="1"/>
  <c r="F2217" i="1" s="1"/>
  <c r="M2218" i="1"/>
  <c r="J2218" i="1"/>
  <c r="K2218" i="1" s="1"/>
  <c r="E2218" i="1" s="1"/>
  <c r="I2219" i="1"/>
  <c r="A2271" i="1"/>
  <c r="Q2271" i="1" s="1"/>
  <c r="R2271" i="1" s="1"/>
  <c r="S2271" i="1" s="1"/>
  <c r="Z2271" i="1" s="1"/>
  <c r="H2270" i="1"/>
  <c r="U2217" i="1"/>
  <c r="W2217" i="1" s="1"/>
  <c r="AA2270" i="1"/>
  <c r="T2270" i="1"/>
  <c r="AB2270" i="1"/>
  <c r="L2217" i="1" l="1"/>
  <c r="G2217" i="1"/>
  <c r="D2218" i="1"/>
  <c r="F2218" i="1" s="1"/>
  <c r="U2218" i="1"/>
  <c r="W2218" i="1" s="1"/>
  <c r="H2271" i="1"/>
  <c r="A2272" i="1"/>
  <c r="Q2272" i="1" s="1"/>
  <c r="R2272" i="1" s="1"/>
  <c r="S2272" i="1" s="1"/>
  <c r="Z2272" i="1" s="1"/>
  <c r="AB2271" i="1"/>
  <c r="AA2271" i="1"/>
  <c r="T2271" i="1"/>
  <c r="J2219" i="1"/>
  <c r="K2219" i="1" s="1"/>
  <c r="E2219" i="1" s="1"/>
  <c r="M2219" i="1"/>
  <c r="I2220" i="1"/>
  <c r="L2218" i="1" l="1"/>
  <c r="G2218" i="1"/>
  <c r="D2219" i="1"/>
  <c r="F2219" i="1" s="1"/>
  <c r="M2220" i="1"/>
  <c r="J2220" i="1"/>
  <c r="K2220" i="1" s="1"/>
  <c r="E2220" i="1" s="1"/>
  <c r="I2221" i="1"/>
  <c r="AA2272" i="1"/>
  <c r="T2272" i="1"/>
  <c r="AB2272" i="1"/>
  <c r="U2219" i="1"/>
  <c r="W2219" i="1" s="1"/>
  <c r="A2273" i="1"/>
  <c r="Q2273" i="1" s="1"/>
  <c r="R2273" i="1" s="1"/>
  <c r="S2273" i="1" s="1"/>
  <c r="Z2273" i="1" s="1"/>
  <c r="H2272" i="1"/>
  <c r="L2219" i="1" l="1"/>
  <c r="G2219" i="1"/>
  <c r="D2220" i="1"/>
  <c r="F2220" i="1" s="1"/>
  <c r="AB2273" i="1"/>
  <c r="AA2273" i="1"/>
  <c r="T2273" i="1"/>
  <c r="H2273" i="1"/>
  <c r="A2274" i="1"/>
  <c r="Q2274" i="1" s="1"/>
  <c r="R2274" i="1" s="1"/>
  <c r="S2274" i="1" s="1"/>
  <c r="Z2274" i="1" s="1"/>
  <c r="J2221" i="1"/>
  <c r="K2221" i="1" s="1"/>
  <c r="E2221" i="1" s="1"/>
  <c r="M2221" i="1"/>
  <c r="I2222" i="1"/>
  <c r="U2220" i="1"/>
  <c r="W2220" i="1" s="1"/>
  <c r="L2220" i="1" l="1"/>
  <c r="G2220" i="1"/>
  <c r="D2221" i="1"/>
  <c r="F2221" i="1" s="1"/>
  <c r="AA2274" i="1"/>
  <c r="T2274" i="1"/>
  <c r="AB2274" i="1"/>
  <c r="U2221" i="1"/>
  <c r="W2221" i="1" s="1"/>
  <c r="A2275" i="1"/>
  <c r="Q2275" i="1" s="1"/>
  <c r="R2275" i="1" s="1"/>
  <c r="S2275" i="1" s="1"/>
  <c r="Z2275" i="1" s="1"/>
  <c r="H2274" i="1"/>
  <c r="M2222" i="1"/>
  <c r="J2222" i="1"/>
  <c r="K2222" i="1" s="1"/>
  <c r="E2222" i="1" s="1"/>
  <c r="I2223" i="1"/>
  <c r="L2221" i="1" l="1"/>
  <c r="G2221" i="1"/>
  <c r="D2222" i="1"/>
  <c r="F2222" i="1" s="1"/>
  <c r="U2222" i="1"/>
  <c r="W2222" i="1" s="1"/>
  <c r="H2275" i="1"/>
  <c r="A2276" i="1"/>
  <c r="Q2276" i="1" s="1"/>
  <c r="R2276" i="1" s="1"/>
  <c r="S2276" i="1" s="1"/>
  <c r="Z2276" i="1" s="1"/>
  <c r="J2223" i="1"/>
  <c r="K2223" i="1" s="1"/>
  <c r="E2223" i="1" s="1"/>
  <c r="M2223" i="1"/>
  <c r="I2224" i="1"/>
  <c r="AB2275" i="1"/>
  <c r="AA2275" i="1"/>
  <c r="T2275" i="1"/>
  <c r="L2222" i="1" l="1"/>
  <c r="G2222" i="1"/>
  <c r="D2223" i="1"/>
  <c r="F2223" i="1" s="1"/>
  <c r="U2223" i="1"/>
  <c r="W2223" i="1" s="1"/>
  <c r="AA2276" i="1"/>
  <c r="T2276" i="1"/>
  <c r="AB2276" i="1"/>
  <c r="A2277" i="1"/>
  <c r="Q2277" i="1" s="1"/>
  <c r="R2277" i="1" s="1"/>
  <c r="S2277" i="1" s="1"/>
  <c r="Z2277" i="1" s="1"/>
  <c r="H2276" i="1"/>
  <c r="M2224" i="1"/>
  <c r="J2224" i="1"/>
  <c r="K2224" i="1" s="1"/>
  <c r="E2224" i="1" s="1"/>
  <c r="I2225" i="1"/>
  <c r="L2223" i="1" l="1"/>
  <c r="G2223" i="1"/>
  <c r="D2224" i="1"/>
  <c r="F2224" i="1" s="1"/>
  <c r="AB2277" i="1"/>
  <c r="AA2277" i="1"/>
  <c r="T2277" i="1"/>
  <c r="U2224" i="1"/>
  <c r="W2224" i="1" s="1"/>
  <c r="H2277" i="1"/>
  <c r="A2278" i="1"/>
  <c r="Q2278" i="1" s="1"/>
  <c r="R2278" i="1" s="1"/>
  <c r="S2278" i="1" s="1"/>
  <c r="Z2278" i="1" s="1"/>
  <c r="J2225" i="1"/>
  <c r="K2225" i="1" s="1"/>
  <c r="E2225" i="1" s="1"/>
  <c r="M2225" i="1"/>
  <c r="I2226" i="1"/>
  <c r="G2224" i="1" l="1"/>
  <c r="L2224" i="1"/>
  <c r="D2225" i="1"/>
  <c r="F2225" i="1" s="1"/>
  <c r="AA2278" i="1"/>
  <c r="T2278" i="1"/>
  <c r="AB2278" i="1"/>
  <c r="M2226" i="1"/>
  <c r="J2226" i="1"/>
  <c r="K2226" i="1" s="1"/>
  <c r="E2226" i="1" s="1"/>
  <c r="I2227" i="1"/>
  <c r="A2279" i="1"/>
  <c r="Q2279" i="1" s="1"/>
  <c r="R2279" i="1" s="1"/>
  <c r="S2279" i="1" s="1"/>
  <c r="Z2279" i="1" s="1"/>
  <c r="H2278" i="1"/>
  <c r="U2225" i="1"/>
  <c r="W2225" i="1" s="1"/>
  <c r="L2225" i="1" l="1"/>
  <c r="G2225" i="1"/>
  <c r="D2226" i="1"/>
  <c r="F2226" i="1" s="1"/>
  <c r="U2226" i="1"/>
  <c r="W2226" i="1" s="1"/>
  <c r="AB2279" i="1"/>
  <c r="AA2279" i="1"/>
  <c r="T2279" i="1"/>
  <c r="H2279" i="1"/>
  <c r="A2280" i="1"/>
  <c r="Q2280" i="1" s="1"/>
  <c r="R2280" i="1" s="1"/>
  <c r="S2280" i="1" s="1"/>
  <c r="Z2280" i="1" s="1"/>
  <c r="J2227" i="1"/>
  <c r="K2227" i="1" s="1"/>
  <c r="E2227" i="1" s="1"/>
  <c r="M2227" i="1"/>
  <c r="I2228" i="1"/>
  <c r="L2226" i="1" l="1"/>
  <c r="G2226" i="1"/>
  <c r="D2227" i="1"/>
  <c r="F2227" i="1" s="1"/>
  <c r="AA2280" i="1"/>
  <c r="T2280" i="1"/>
  <c r="AB2280" i="1"/>
  <c r="M2228" i="1"/>
  <c r="J2228" i="1"/>
  <c r="K2228" i="1" s="1"/>
  <c r="E2228" i="1" s="1"/>
  <c r="I2229" i="1"/>
  <c r="A2281" i="1"/>
  <c r="Q2281" i="1" s="1"/>
  <c r="R2281" i="1" s="1"/>
  <c r="S2281" i="1" s="1"/>
  <c r="Z2281" i="1" s="1"/>
  <c r="H2280" i="1"/>
  <c r="U2227" i="1"/>
  <c r="W2227" i="1" s="1"/>
  <c r="L2227" i="1" l="1"/>
  <c r="G2227" i="1"/>
  <c r="D2228" i="1"/>
  <c r="F2228" i="1" s="1"/>
  <c r="H2281" i="1"/>
  <c r="A2282" i="1"/>
  <c r="Q2282" i="1" s="1"/>
  <c r="R2282" i="1" s="1"/>
  <c r="S2282" i="1" s="1"/>
  <c r="Z2282" i="1" s="1"/>
  <c r="AB2281" i="1"/>
  <c r="AA2281" i="1"/>
  <c r="T2281" i="1"/>
  <c r="J2229" i="1"/>
  <c r="K2229" i="1" s="1"/>
  <c r="E2229" i="1" s="1"/>
  <c r="M2229" i="1"/>
  <c r="I2230" i="1"/>
  <c r="U2228" i="1"/>
  <c r="W2228" i="1" s="1"/>
  <c r="L2228" i="1" l="1"/>
  <c r="G2228" i="1"/>
  <c r="D2229" i="1"/>
  <c r="F2229" i="1" s="1"/>
  <c r="J2230" i="1"/>
  <c r="K2230" i="1" s="1"/>
  <c r="E2230" i="1" s="1"/>
  <c r="M2230" i="1"/>
  <c r="I2231" i="1"/>
  <c r="AA2282" i="1"/>
  <c r="T2282" i="1"/>
  <c r="AB2282" i="1"/>
  <c r="U2229" i="1"/>
  <c r="W2229" i="1" s="1"/>
  <c r="A2283" i="1"/>
  <c r="Q2283" i="1" s="1"/>
  <c r="R2283" i="1" s="1"/>
  <c r="S2283" i="1" s="1"/>
  <c r="Z2283" i="1" s="1"/>
  <c r="H2282" i="1"/>
  <c r="L2229" i="1" l="1"/>
  <c r="G2229" i="1"/>
  <c r="D2230" i="1"/>
  <c r="F2230" i="1" s="1"/>
  <c r="M2231" i="1"/>
  <c r="J2231" i="1"/>
  <c r="K2231" i="1" s="1"/>
  <c r="E2231" i="1" s="1"/>
  <c r="I2232" i="1"/>
  <c r="AB2283" i="1"/>
  <c r="AA2283" i="1"/>
  <c r="T2283" i="1"/>
  <c r="U2230" i="1"/>
  <c r="W2230" i="1" s="1"/>
  <c r="H2283" i="1"/>
  <c r="A2284" i="1"/>
  <c r="Q2284" i="1" s="1"/>
  <c r="R2284" i="1" s="1"/>
  <c r="S2284" i="1" s="1"/>
  <c r="Z2284" i="1" s="1"/>
  <c r="L2230" i="1" l="1"/>
  <c r="G2230" i="1"/>
  <c r="D2231" i="1"/>
  <c r="F2231" i="1" s="1"/>
  <c r="J2232" i="1"/>
  <c r="K2232" i="1" s="1"/>
  <c r="E2232" i="1" s="1"/>
  <c r="M2232" i="1"/>
  <c r="I2233" i="1"/>
  <c r="A2285" i="1"/>
  <c r="Q2285" i="1" s="1"/>
  <c r="R2285" i="1" s="1"/>
  <c r="S2285" i="1" s="1"/>
  <c r="Z2285" i="1" s="1"/>
  <c r="H2284" i="1"/>
  <c r="AA2284" i="1"/>
  <c r="T2284" i="1"/>
  <c r="AB2284" i="1"/>
  <c r="U2231" i="1"/>
  <c r="W2231" i="1" s="1"/>
  <c r="L2231" i="1" l="1"/>
  <c r="G2231" i="1"/>
  <c r="D2232" i="1"/>
  <c r="F2232" i="1" s="1"/>
  <c r="AB2285" i="1"/>
  <c r="AA2285" i="1"/>
  <c r="T2285" i="1"/>
  <c r="M2233" i="1"/>
  <c r="J2233" i="1"/>
  <c r="K2233" i="1" s="1"/>
  <c r="E2233" i="1" s="1"/>
  <c r="I2234" i="1"/>
  <c r="H2285" i="1"/>
  <c r="A2286" i="1"/>
  <c r="Q2286" i="1" s="1"/>
  <c r="R2286" i="1" s="1"/>
  <c r="S2286" i="1" s="1"/>
  <c r="Z2286" i="1" s="1"/>
  <c r="U2232" i="1"/>
  <c r="W2232" i="1" s="1"/>
  <c r="G2232" i="1" l="1"/>
  <c r="L2232" i="1"/>
  <c r="D2233" i="1"/>
  <c r="F2233" i="1" s="1"/>
  <c r="U2233" i="1"/>
  <c r="W2233" i="1" s="1"/>
  <c r="A2287" i="1"/>
  <c r="Q2287" i="1" s="1"/>
  <c r="R2287" i="1" s="1"/>
  <c r="S2287" i="1" s="1"/>
  <c r="Z2287" i="1" s="1"/>
  <c r="H2286" i="1"/>
  <c r="AA2286" i="1"/>
  <c r="T2286" i="1"/>
  <c r="AB2286" i="1"/>
  <c r="J2234" i="1"/>
  <c r="K2234" i="1" s="1"/>
  <c r="E2234" i="1" s="1"/>
  <c r="I2235" i="1"/>
  <c r="L2233" i="1" l="1"/>
  <c r="M2234" i="1" s="1"/>
  <c r="G2233" i="1"/>
  <c r="D2234" i="1"/>
  <c r="F2234" i="1" s="1"/>
  <c r="AB2287" i="1"/>
  <c r="AA2287" i="1"/>
  <c r="T2287" i="1"/>
  <c r="J2235" i="1"/>
  <c r="K2235" i="1" s="1"/>
  <c r="E2235" i="1" s="1"/>
  <c r="I2236" i="1"/>
  <c r="H2287" i="1"/>
  <c r="A2288" i="1"/>
  <c r="Q2288" i="1" s="1"/>
  <c r="R2288" i="1" s="1"/>
  <c r="S2288" i="1" s="1"/>
  <c r="Z2288" i="1" s="1"/>
  <c r="U2234" i="1"/>
  <c r="W2234" i="1" s="1"/>
  <c r="L2234" i="1" l="1"/>
  <c r="M2235" i="1" s="1"/>
  <c r="M2236" i="1" s="1"/>
  <c r="G2234" i="1"/>
  <c r="D2235" i="1"/>
  <c r="F2235" i="1" s="1"/>
  <c r="AA2288" i="1"/>
  <c r="T2288" i="1"/>
  <c r="AB2288" i="1"/>
  <c r="J2236" i="1"/>
  <c r="K2236" i="1" s="1"/>
  <c r="E2236" i="1" s="1"/>
  <c r="I2237" i="1"/>
  <c r="A2289" i="1"/>
  <c r="Q2289" i="1" s="1"/>
  <c r="R2289" i="1" s="1"/>
  <c r="S2289" i="1" s="1"/>
  <c r="Z2289" i="1" s="1"/>
  <c r="H2288" i="1"/>
  <c r="U2235" i="1"/>
  <c r="W2235" i="1" s="1"/>
  <c r="L2235" i="1" l="1"/>
  <c r="G2235" i="1"/>
  <c r="D2236" i="1"/>
  <c r="F2236" i="1" s="1"/>
  <c r="U2236" i="1"/>
  <c r="W2236" i="1" s="1"/>
  <c r="J2237" i="1"/>
  <c r="K2237" i="1" s="1"/>
  <c r="E2237" i="1" s="1"/>
  <c r="M2237" i="1"/>
  <c r="I2238" i="1"/>
  <c r="H2289" i="1"/>
  <c r="A2290" i="1"/>
  <c r="Q2290" i="1" s="1"/>
  <c r="R2290" i="1" s="1"/>
  <c r="S2290" i="1" s="1"/>
  <c r="Z2290" i="1" s="1"/>
  <c r="AB2289" i="1"/>
  <c r="AA2289" i="1"/>
  <c r="T2289" i="1"/>
  <c r="L2236" i="1" l="1"/>
  <c r="G2236" i="1"/>
  <c r="D2237" i="1"/>
  <c r="F2237" i="1" s="1"/>
  <c r="U2237" i="1"/>
  <c r="W2237" i="1" s="1"/>
  <c r="AA2290" i="1"/>
  <c r="T2290" i="1"/>
  <c r="AB2290" i="1"/>
  <c r="A2291" i="1"/>
  <c r="Q2291" i="1" s="1"/>
  <c r="R2291" i="1" s="1"/>
  <c r="S2291" i="1" s="1"/>
  <c r="Z2291" i="1" s="1"/>
  <c r="H2290" i="1"/>
  <c r="M2238" i="1"/>
  <c r="J2238" i="1"/>
  <c r="K2238" i="1" s="1"/>
  <c r="E2238" i="1" s="1"/>
  <c r="I2239" i="1"/>
  <c r="L2237" i="1" l="1"/>
  <c r="G2237" i="1"/>
  <c r="D2238" i="1"/>
  <c r="F2238" i="1" s="1"/>
  <c r="H2291" i="1"/>
  <c r="A2292" i="1"/>
  <c r="Q2292" i="1" s="1"/>
  <c r="R2292" i="1" s="1"/>
  <c r="S2292" i="1" s="1"/>
  <c r="Z2292" i="1" s="1"/>
  <c r="J2239" i="1"/>
  <c r="K2239" i="1" s="1"/>
  <c r="E2239" i="1" s="1"/>
  <c r="M2239" i="1"/>
  <c r="I2240" i="1"/>
  <c r="AB2291" i="1"/>
  <c r="AA2291" i="1"/>
  <c r="T2291" i="1"/>
  <c r="U2238" i="1"/>
  <c r="W2238" i="1" s="1"/>
  <c r="L2238" i="1" l="1"/>
  <c r="G2238" i="1"/>
  <c r="D2239" i="1"/>
  <c r="F2239" i="1" s="1"/>
  <c r="M2240" i="1"/>
  <c r="J2240" i="1"/>
  <c r="K2240" i="1" s="1"/>
  <c r="E2240" i="1" s="1"/>
  <c r="I2241" i="1"/>
  <c r="A2293" i="1"/>
  <c r="Q2293" i="1" s="1"/>
  <c r="R2293" i="1" s="1"/>
  <c r="S2293" i="1" s="1"/>
  <c r="Z2293" i="1" s="1"/>
  <c r="H2292" i="1"/>
  <c r="U2239" i="1"/>
  <c r="W2239" i="1" s="1"/>
  <c r="AA2292" i="1"/>
  <c r="T2292" i="1"/>
  <c r="AB2292" i="1"/>
  <c r="G2239" i="1" l="1"/>
  <c r="L2239" i="1"/>
  <c r="D2240" i="1"/>
  <c r="F2240" i="1" s="1"/>
  <c r="H2293" i="1"/>
  <c r="A2294" i="1"/>
  <c r="Q2294" i="1" s="1"/>
  <c r="R2294" i="1" s="1"/>
  <c r="S2294" i="1" s="1"/>
  <c r="Z2294" i="1" s="1"/>
  <c r="AB2293" i="1"/>
  <c r="AA2293" i="1"/>
  <c r="T2293" i="1"/>
  <c r="J2241" i="1"/>
  <c r="K2241" i="1" s="1"/>
  <c r="E2241" i="1" s="1"/>
  <c r="M2241" i="1"/>
  <c r="I2242" i="1"/>
  <c r="U2240" i="1"/>
  <c r="W2240" i="1" s="1"/>
  <c r="L2240" i="1" l="1"/>
  <c r="G2240" i="1"/>
  <c r="D2241" i="1"/>
  <c r="F2241" i="1" s="1"/>
  <c r="AA2294" i="1"/>
  <c r="T2294" i="1"/>
  <c r="AB2294" i="1"/>
  <c r="A2295" i="1"/>
  <c r="Q2295" i="1" s="1"/>
  <c r="R2295" i="1" s="1"/>
  <c r="S2295" i="1" s="1"/>
  <c r="Z2295" i="1" s="1"/>
  <c r="H2294" i="1"/>
  <c r="U2241" i="1"/>
  <c r="W2241" i="1" s="1"/>
  <c r="M2242" i="1"/>
  <c r="J2242" i="1"/>
  <c r="K2242" i="1" s="1"/>
  <c r="E2242" i="1" s="1"/>
  <c r="I2243" i="1"/>
  <c r="G2241" i="1" l="1"/>
  <c r="D2242" i="1"/>
  <c r="F2242" i="1" s="1"/>
  <c r="L2241" i="1"/>
  <c r="U2242" i="1"/>
  <c r="W2242" i="1" s="1"/>
  <c r="H2295" i="1"/>
  <c r="A2296" i="1"/>
  <c r="Q2296" i="1" s="1"/>
  <c r="R2296" i="1" s="1"/>
  <c r="S2296" i="1" s="1"/>
  <c r="Z2296" i="1" s="1"/>
  <c r="AB2295" i="1"/>
  <c r="AA2295" i="1"/>
  <c r="T2295" i="1"/>
  <c r="J2243" i="1"/>
  <c r="K2243" i="1" s="1"/>
  <c r="E2243" i="1" s="1"/>
  <c r="M2243" i="1"/>
  <c r="I2244" i="1"/>
  <c r="L2242" i="1" l="1"/>
  <c r="G2242" i="1"/>
  <c r="D2243" i="1"/>
  <c r="F2243" i="1" s="1"/>
  <c r="A2297" i="1"/>
  <c r="Q2297" i="1" s="1"/>
  <c r="R2297" i="1" s="1"/>
  <c r="S2297" i="1" s="1"/>
  <c r="Z2297" i="1" s="1"/>
  <c r="H2296" i="1"/>
  <c r="AA2296" i="1"/>
  <c r="T2296" i="1"/>
  <c r="AB2296" i="1"/>
  <c r="M2244" i="1"/>
  <c r="J2244" i="1"/>
  <c r="K2244" i="1" s="1"/>
  <c r="E2244" i="1" s="1"/>
  <c r="I2245" i="1"/>
  <c r="U2243" i="1"/>
  <c r="W2243" i="1" s="1"/>
  <c r="G2243" i="1" l="1"/>
  <c r="L2243" i="1"/>
  <c r="D2244" i="1"/>
  <c r="F2244" i="1" s="1"/>
  <c r="J2245" i="1"/>
  <c r="K2245" i="1" s="1"/>
  <c r="E2245" i="1" s="1"/>
  <c r="M2245" i="1"/>
  <c r="I2246" i="1"/>
  <c r="H2297" i="1"/>
  <c r="A2298" i="1"/>
  <c r="Q2298" i="1" s="1"/>
  <c r="R2298" i="1" s="1"/>
  <c r="S2298" i="1" s="1"/>
  <c r="Z2298" i="1" s="1"/>
  <c r="U2244" i="1"/>
  <c r="W2244" i="1" s="1"/>
  <c r="AB2297" i="1"/>
  <c r="AA2297" i="1"/>
  <c r="T2297" i="1"/>
  <c r="G2244" i="1" l="1"/>
  <c r="L2244" i="1"/>
  <c r="D2245" i="1"/>
  <c r="F2245" i="1" s="1"/>
  <c r="A2299" i="1"/>
  <c r="Q2299" i="1" s="1"/>
  <c r="R2299" i="1" s="1"/>
  <c r="S2299" i="1" s="1"/>
  <c r="Z2299" i="1" s="1"/>
  <c r="H2298" i="1"/>
  <c r="M2246" i="1"/>
  <c r="J2246" i="1"/>
  <c r="K2246" i="1" s="1"/>
  <c r="E2246" i="1" s="1"/>
  <c r="I2247" i="1"/>
  <c r="U2245" i="1"/>
  <c r="W2245" i="1" s="1"/>
  <c r="AA2298" i="1"/>
  <c r="T2298" i="1"/>
  <c r="AB2298" i="1"/>
  <c r="L2245" i="1" l="1"/>
  <c r="G2245" i="1"/>
  <c r="D2246" i="1"/>
  <c r="F2246" i="1" s="1"/>
  <c r="J2247" i="1"/>
  <c r="K2247" i="1" s="1"/>
  <c r="E2247" i="1" s="1"/>
  <c r="M2247" i="1"/>
  <c r="I2248" i="1"/>
  <c r="AB2299" i="1"/>
  <c r="AA2299" i="1"/>
  <c r="T2299" i="1"/>
  <c r="U2246" i="1"/>
  <c r="W2246" i="1" s="1"/>
  <c r="H2299" i="1"/>
  <c r="A2300" i="1"/>
  <c r="Q2300" i="1" s="1"/>
  <c r="R2300" i="1" s="1"/>
  <c r="S2300" i="1" s="1"/>
  <c r="Z2300" i="1" s="1"/>
  <c r="L2246" i="1" l="1"/>
  <c r="G2246" i="1"/>
  <c r="D2247" i="1"/>
  <c r="F2247" i="1" s="1"/>
  <c r="U2247" i="1"/>
  <c r="W2247" i="1" s="1"/>
  <c r="M2248" i="1"/>
  <c r="J2248" i="1"/>
  <c r="K2248" i="1" s="1"/>
  <c r="E2248" i="1" s="1"/>
  <c r="I2249" i="1"/>
  <c r="AA2300" i="1"/>
  <c r="T2300" i="1"/>
  <c r="AB2300" i="1"/>
  <c r="A2301" i="1"/>
  <c r="Q2301" i="1" s="1"/>
  <c r="R2301" i="1" s="1"/>
  <c r="S2301" i="1" s="1"/>
  <c r="Z2301" i="1" s="1"/>
  <c r="H2300" i="1"/>
  <c r="L2247" i="1" l="1"/>
  <c r="G2247" i="1"/>
  <c r="D2248" i="1"/>
  <c r="F2248" i="1" s="1"/>
  <c r="AB2301" i="1"/>
  <c r="AA2301" i="1"/>
  <c r="T2301" i="1"/>
  <c r="H2301" i="1"/>
  <c r="A2302" i="1"/>
  <c r="Q2302" i="1" s="1"/>
  <c r="R2302" i="1" s="1"/>
  <c r="S2302" i="1" s="1"/>
  <c r="Z2302" i="1" s="1"/>
  <c r="J2249" i="1"/>
  <c r="K2249" i="1" s="1"/>
  <c r="E2249" i="1" s="1"/>
  <c r="M2249" i="1"/>
  <c r="I2250" i="1"/>
  <c r="U2248" i="1"/>
  <c r="W2248" i="1" s="1"/>
  <c r="L2248" i="1" l="1"/>
  <c r="G2248" i="1"/>
  <c r="D2249" i="1"/>
  <c r="F2249" i="1" s="1"/>
  <c r="U2249" i="1"/>
  <c r="W2249" i="1" s="1"/>
  <c r="M2250" i="1"/>
  <c r="J2250" i="1"/>
  <c r="K2250" i="1" s="1"/>
  <c r="E2250" i="1" s="1"/>
  <c r="I2251" i="1"/>
  <c r="AA2302" i="1"/>
  <c r="T2302" i="1"/>
  <c r="AB2302" i="1"/>
  <c r="A2303" i="1"/>
  <c r="Q2303" i="1" s="1"/>
  <c r="R2303" i="1" s="1"/>
  <c r="S2303" i="1" s="1"/>
  <c r="Z2303" i="1" s="1"/>
  <c r="H2302" i="1"/>
  <c r="G2249" i="1" l="1"/>
  <c r="L2249" i="1"/>
  <c r="D2250" i="1"/>
  <c r="F2250" i="1" s="1"/>
  <c r="A2304" i="1"/>
  <c r="Q2304" i="1" s="1"/>
  <c r="R2304" i="1" s="1"/>
  <c r="S2304" i="1" s="1"/>
  <c r="Z2304" i="1" s="1"/>
  <c r="H2303" i="1"/>
  <c r="AB2303" i="1"/>
  <c r="AA2303" i="1"/>
  <c r="T2303" i="1"/>
  <c r="J2251" i="1"/>
  <c r="K2251" i="1" s="1"/>
  <c r="E2251" i="1" s="1"/>
  <c r="M2251" i="1"/>
  <c r="I2252" i="1"/>
  <c r="U2250" i="1"/>
  <c r="W2250" i="1" s="1"/>
  <c r="L2250" i="1" l="1"/>
  <c r="G2250" i="1"/>
  <c r="D2251" i="1"/>
  <c r="F2251" i="1" s="1"/>
  <c r="U2251" i="1"/>
  <c r="W2251" i="1" s="1"/>
  <c r="M2252" i="1"/>
  <c r="J2252" i="1"/>
  <c r="K2252" i="1" s="1"/>
  <c r="E2252" i="1" s="1"/>
  <c r="I2253" i="1"/>
  <c r="AB2304" i="1"/>
  <c r="AA2304" i="1"/>
  <c r="T2304" i="1"/>
  <c r="A2305" i="1"/>
  <c r="Q2305" i="1" s="1"/>
  <c r="R2305" i="1" s="1"/>
  <c r="S2305" i="1" s="1"/>
  <c r="Z2305" i="1" s="1"/>
  <c r="H2304" i="1"/>
  <c r="L2251" i="1" l="1"/>
  <c r="G2251" i="1"/>
  <c r="D2252" i="1"/>
  <c r="F2252" i="1" s="1"/>
  <c r="H2305" i="1"/>
  <c r="A2306" i="1"/>
  <c r="Q2306" i="1" s="1"/>
  <c r="R2306" i="1" s="1"/>
  <c r="S2306" i="1" s="1"/>
  <c r="Z2306" i="1" s="1"/>
  <c r="T2305" i="1"/>
  <c r="AB2305" i="1"/>
  <c r="AA2305" i="1"/>
  <c r="J2253" i="1"/>
  <c r="K2253" i="1" s="1"/>
  <c r="E2253" i="1" s="1"/>
  <c r="M2253" i="1"/>
  <c r="I2254" i="1"/>
  <c r="U2252" i="1"/>
  <c r="W2252" i="1" s="1"/>
  <c r="G2252" i="1" l="1"/>
  <c r="L2252" i="1"/>
  <c r="D2253" i="1"/>
  <c r="F2253" i="1" s="1"/>
  <c r="U2253" i="1"/>
  <c r="W2253" i="1" s="1"/>
  <c r="M2254" i="1"/>
  <c r="J2254" i="1"/>
  <c r="K2254" i="1" s="1"/>
  <c r="E2254" i="1" s="1"/>
  <c r="I2255" i="1"/>
  <c r="AB2306" i="1"/>
  <c r="AA2306" i="1"/>
  <c r="T2306" i="1"/>
  <c r="H2306" i="1"/>
  <c r="A2307" i="1"/>
  <c r="Q2307" i="1" s="1"/>
  <c r="R2307" i="1" s="1"/>
  <c r="S2307" i="1" s="1"/>
  <c r="Z2307" i="1" s="1"/>
  <c r="G2253" i="1" l="1"/>
  <c r="L2253" i="1"/>
  <c r="D2254" i="1"/>
  <c r="F2254" i="1" s="1"/>
  <c r="A2308" i="1"/>
  <c r="Q2308" i="1" s="1"/>
  <c r="R2308" i="1" s="1"/>
  <c r="S2308" i="1" s="1"/>
  <c r="Z2308" i="1" s="1"/>
  <c r="H2307" i="1"/>
  <c r="AA2307" i="1"/>
  <c r="T2307" i="1"/>
  <c r="AB2307" i="1"/>
  <c r="J2255" i="1"/>
  <c r="K2255" i="1" s="1"/>
  <c r="E2255" i="1" s="1"/>
  <c r="M2255" i="1"/>
  <c r="I2256" i="1"/>
  <c r="U2254" i="1"/>
  <c r="W2254" i="1" s="1"/>
  <c r="L2254" i="1" l="1"/>
  <c r="G2254" i="1"/>
  <c r="D2255" i="1"/>
  <c r="F2255" i="1" s="1"/>
  <c r="U2255" i="1"/>
  <c r="W2255" i="1" s="1"/>
  <c r="M2256" i="1"/>
  <c r="J2256" i="1"/>
  <c r="K2256" i="1" s="1"/>
  <c r="E2256" i="1" s="1"/>
  <c r="I2257" i="1"/>
  <c r="A2309" i="1"/>
  <c r="Q2309" i="1" s="1"/>
  <c r="R2309" i="1" s="1"/>
  <c r="S2309" i="1" s="1"/>
  <c r="Z2309" i="1" s="1"/>
  <c r="H2308" i="1"/>
  <c r="AB2308" i="1"/>
  <c r="AA2308" i="1"/>
  <c r="T2308" i="1"/>
  <c r="G2255" i="1" l="1"/>
  <c r="L2255" i="1"/>
  <c r="D2256" i="1"/>
  <c r="F2256" i="1" s="1"/>
  <c r="U2256" i="1"/>
  <c r="W2256" i="1" s="1"/>
  <c r="AB2309" i="1"/>
  <c r="AA2309" i="1"/>
  <c r="T2309" i="1"/>
  <c r="H2309" i="1"/>
  <c r="A2310" i="1"/>
  <c r="Q2310" i="1" s="1"/>
  <c r="R2310" i="1" s="1"/>
  <c r="S2310" i="1" s="1"/>
  <c r="Z2310" i="1" s="1"/>
  <c r="J2257" i="1"/>
  <c r="K2257" i="1" s="1"/>
  <c r="E2257" i="1" s="1"/>
  <c r="M2257" i="1"/>
  <c r="I2258" i="1"/>
  <c r="L2256" i="1" l="1"/>
  <c r="G2256" i="1"/>
  <c r="D2257" i="1"/>
  <c r="F2257" i="1" s="1"/>
  <c r="U2257" i="1"/>
  <c r="W2257" i="1" s="1"/>
  <c r="M2258" i="1"/>
  <c r="J2258" i="1"/>
  <c r="K2258" i="1" s="1"/>
  <c r="E2258" i="1" s="1"/>
  <c r="I2259" i="1"/>
  <c r="AA2310" i="1"/>
  <c r="T2310" i="1"/>
  <c r="AB2310" i="1"/>
  <c r="A2311" i="1"/>
  <c r="Q2311" i="1" s="1"/>
  <c r="R2311" i="1" s="1"/>
  <c r="S2311" i="1" s="1"/>
  <c r="Z2311" i="1" s="1"/>
  <c r="H2310" i="1"/>
  <c r="L2257" i="1" l="1"/>
  <c r="D2258" i="1"/>
  <c r="F2258" i="1" s="1"/>
  <c r="G2257" i="1"/>
  <c r="U2258" i="1"/>
  <c r="W2258" i="1" s="1"/>
  <c r="H2311" i="1"/>
  <c r="A2312" i="1"/>
  <c r="Q2312" i="1" s="1"/>
  <c r="R2312" i="1" s="1"/>
  <c r="S2312" i="1" s="1"/>
  <c r="Z2312" i="1" s="1"/>
  <c r="AB2311" i="1"/>
  <c r="AA2311" i="1"/>
  <c r="T2311" i="1"/>
  <c r="J2259" i="1"/>
  <c r="K2259" i="1" s="1"/>
  <c r="E2259" i="1" s="1"/>
  <c r="M2259" i="1"/>
  <c r="I2260" i="1"/>
  <c r="G2258" i="1" l="1"/>
  <c r="L2258" i="1"/>
  <c r="D2259" i="1"/>
  <c r="F2259" i="1" s="1"/>
  <c r="U2259" i="1"/>
  <c r="W2259" i="1" s="1"/>
  <c r="AA2312" i="1"/>
  <c r="T2312" i="1"/>
  <c r="AB2312" i="1"/>
  <c r="M2260" i="1"/>
  <c r="J2260" i="1"/>
  <c r="K2260" i="1" s="1"/>
  <c r="E2260" i="1" s="1"/>
  <c r="I2261" i="1"/>
  <c r="A2313" i="1"/>
  <c r="Q2313" i="1" s="1"/>
  <c r="R2313" i="1" s="1"/>
  <c r="S2313" i="1" s="1"/>
  <c r="Z2313" i="1" s="1"/>
  <c r="H2312" i="1"/>
  <c r="L2259" i="1" l="1"/>
  <c r="G2259" i="1"/>
  <c r="D2260" i="1"/>
  <c r="F2260" i="1" s="1"/>
  <c r="AB2313" i="1"/>
  <c r="AA2313" i="1"/>
  <c r="T2313" i="1"/>
  <c r="H2313" i="1"/>
  <c r="A2314" i="1"/>
  <c r="Q2314" i="1" s="1"/>
  <c r="R2314" i="1" s="1"/>
  <c r="S2314" i="1" s="1"/>
  <c r="Z2314" i="1" s="1"/>
  <c r="J2261" i="1"/>
  <c r="K2261" i="1" s="1"/>
  <c r="E2261" i="1" s="1"/>
  <c r="M2261" i="1"/>
  <c r="I2262" i="1"/>
  <c r="U2260" i="1"/>
  <c r="W2260" i="1" s="1"/>
  <c r="G2260" i="1" l="1"/>
  <c r="L2260" i="1"/>
  <c r="D2261" i="1"/>
  <c r="F2261" i="1" s="1"/>
  <c r="AA2314" i="1"/>
  <c r="T2314" i="1"/>
  <c r="AB2314" i="1"/>
  <c r="U2261" i="1"/>
  <c r="W2261" i="1" s="1"/>
  <c r="M2262" i="1"/>
  <c r="J2262" i="1"/>
  <c r="K2262" i="1" s="1"/>
  <c r="E2262" i="1" s="1"/>
  <c r="I2263" i="1"/>
  <c r="A2315" i="1"/>
  <c r="Q2315" i="1" s="1"/>
  <c r="R2315" i="1" s="1"/>
  <c r="S2315" i="1" s="1"/>
  <c r="Z2315" i="1" s="1"/>
  <c r="H2314" i="1"/>
  <c r="L2261" i="1" l="1"/>
  <c r="G2261" i="1"/>
  <c r="D2262" i="1"/>
  <c r="F2262" i="1" s="1"/>
  <c r="AB2315" i="1"/>
  <c r="AA2315" i="1"/>
  <c r="T2315" i="1"/>
  <c r="J2263" i="1"/>
  <c r="K2263" i="1" s="1"/>
  <c r="E2263" i="1" s="1"/>
  <c r="M2263" i="1"/>
  <c r="I2264" i="1"/>
  <c r="U2262" i="1"/>
  <c r="W2262" i="1" s="1"/>
  <c r="H2315" i="1"/>
  <c r="A2316" i="1"/>
  <c r="Q2316" i="1" s="1"/>
  <c r="R2316" i="1" s="1"/>
  <c r="S2316" i="1" s="1"/>
  <c r="Z2316" i="1" s="1"/>
  <c r="L2262" i="1" l="1"/>
  <c r="G2262" i="1"/>
  <c r="D2263" i="1"/>
  <c r="F2263" i="1" s="1"/>
  <c r="AA2316" i="1"/>
  <c r="T2316" i="1"/>
  <c r="AB2316" i="1"/>
  <c r="A2317" i="1"/>
  <c r="Q2317" i="1" s="1"/>
  <c r="R2317" i="1" s="1"/>
  <c r="S2317" i="1" s="1"/>
  <c r="Z2317" i="1" s="1"/>
  <c r="H2316" i="1"/>
  <c r="J2264" i="1"/>
  <c r="K2264" i="1" s="1"/>
  <c r="E2264" i="1" s="1"/>
  <c r="I2265" i="1"/>
  <c r="U2263" i="1"/>
  <c r="W2263" i="1" s="1"/>
  <c r="L2263" i="1" l="1"/>
  <c r="M2264" i="1" s="1"/>
  <c r="M2265" i="1" s="1"/>
  <c r="G2263" i="1"/>
  <c r="D2264" i="1"/>
  <c r="F2264" i="1" s="1"/>
  <c r="J2265" i="1"/>
  <c r="K2265" i="1" s="1"/>
  <c r="E2265" i="1" s="1"/>
  <c r="I2266" i="1"/>
  <c r="AB2317" i="1"/>
  <c r="AA2317" i="1"/>
  <c r="T2317" i="1"/>
  <c r="U2264" i="1"/>
  <c r="W2264" i="1" s="1"/>
  <c r="H2317" i="1"/>
  <c r="A2318" i="1"/>
  <c r="Q2318" i="1" s="1"/>
  <c r="R2318" i="1" s="1"/>
  <c r="S2318" i="1" s="1"/>
  <c r="Z2318" i="1" s="1"/>
  <c r="G2264" i="1" l="1"/>
  <c r="L2264" i="1"/>
  <c r="D2265" i="1"/>
  <c r="F2265" i="1" s="1"/>
  <c r="AA2318" i="1"/>
  <c r="T2318" i="1"/>
  <c r="AB2318" i="1"/>
  <c r="U2265" i="1"/>
  <c r="W2265" i="1" s="1"/>
  <c r="A2319" i="1"/>
  <c r="Q2319" i="1" s="1"/>
  <c r="R2319" i="1" s="1"/>
  <c r="S2319" i="1" s="1"/>
  <c r="Z2319" i="1" s="1"/>
  <c r="H2318" i="1"/>
  <c r="J2266" i="1"/>
  <c r="K2266" i="1" s="1"/>
  <c r="E2266" i="1" s="1"/>
  <c r="M2266" i="1"/>
  <c r="I2267" i="1"/>
  <c r="L2265" i="1" l="1"/>
  <c r="G2265" i="1"/>
  <c r="D2266" i="1"/>
  <c r="F2266" i="1" s="1"/>
  <c r="U2266" i="1"/>
  <c r="W2266" i="1" s="1"/>
  <c r="H2319" i="1"/>
  <c r="A2320" i="1"/>
  <c r="Q2320" i="1" s="1"/>
  <c r="R2320" i="1" s="1"/>
  <c r="S2320" i="1" s="1"/>
  <c r="Z2320" i="1" s="1"/>
  <c r="AB2319" i="1"/>
  <c r="AA2319" i="1"/>
  <c r="T2319" i="1"/>
  <c r="M2267" i="1"/>
  <c r="J2267" i="1"/>
  <c r="K2267" i="1" s="1"/>
  <c r="E2267" i="1" s="1"/>
  <c r="I2268" i="1"/>
  <c r="L2266" i="1" l="1"/>
  <c r="G2266" i="1"/>
  <c r="D2267" i="1"/>
  <c r="F2267" i="1" s="1"/>
  <c r="J2268" i="1"/>
  <c r="K2268" i="1" s="1"/>
  <c r="E2268" i="1" s="1"/>
  <c r="M2268" i="1"/>
  <c r="I2269" i="1"/>
  <c r="U2267" i="1"/>
  <c r="W2267" i="1" s="1"/>
  <c r="AA2320" i="1"/>
  <c r="T2320" i="1"/>
  <c r="AB2320" i="1"/>
  <c r="A2321" i="1"/>
  <c r="Q2321" i="1" s="1"/>
  <c r="R2321" i="1" s="1"/>
  <c r="S2321" i="1" s="1"/>
  <c r="Z2321" i="1" s="1"/>
  <c r="H2320" i="1"/>
  <c r="G2267" i="1" l="1"/>
  <c r="D2268" i="1"/>
  <c r="F2268" i="1" s="1"/>
  <c r="L2267" i="1"/>
  <c r="U2268" i="1"/>
  <c r="W2268" i="1" s="1"/>
  <c r="H2321" i="1"/>
  <c r="A2322" i="1"/>
  <c r="Q2322" i="1" s="1"/>
  <c r="R2322" i="1" s="1"/>
  <c r="S2322" i="1" s="1"/>
  <c r="Z2322" i="1" s="1"/>
  <c r="J2269" i="1"/>
  <c r="K2269" i="1" s="1"/>
  <c r="E2269" i="1" s="1"/>
  <c r="M2269" i="1"/>
  <c r="I2270" i="1"/>
  <c r="AB2321" i="1"/>
  <c r="AA2321" i="1"/>
  <c r="T2321" i="1"/>
  <c r="G2268" i="1" l="1"/>
  <c r="L2268" i="1"/>
  <c r="D2269" i="1"/>
  <c r="F2269" i="1" s="1"/>
  <c r="A2323" i="1"/>
  <c r="Q2323" i="1" s="1"/>
  <c r="R2323" i="1" s="1"/>
  <c r="S2323" i="1" s="1"/>
  <c r="Z2323" i="1" s="1"/>
  <c r="H2322" i="1"/>
  <c r="U2269" i="1"/>
  <c r="W2269" i="1" s="1"/>
  <c r="M2270" i="1"/>
  <c r="J2270" i="1"/>
  <c r="K2270" i="1" s="1"/>
  <c r="E2270" i="1" s="1"/>
  <c r="I2271" i="1"/>
  <c r="AA2322" i="1"/>
  <c r="T2322" i="1"/>
  <c r="AB2322" i="1"/>
  <c r="D2270" i="1" l="1"/>
  <c r="F2270" i="1" s="1"/>
  <c r="G2269" i="1"/>
  <c r="L2269" i="1"/>
  <c r="AB2323" i="1"/>
  <c r="AA2323" i="1"/>
  <c r="T2323" i="1"/>
  <c r="J2271" i="1"/>
  <c r="K2271" i="1" s="1"/>
  <c r="E2271" i="1" s="1"/>
  <c r="M2271" i="1"/>
  <c r="I2272" i="1"/>
  <c r="U2270" i="1"/>
  <c r="W2270" i="1" s="1"/>
  <c r="H2323" i="1"/>
  <c r="A2324" i="1"/>
  <c r="Q2324" i="1" s="1"/>
  <c r="R2324" i="1" s="1"/>
  <c r="S2324" i="1" s="1"/>
  <c r="Z2324" i="1" s="1"/>
  <c r="L2270" i="1" l="1"/>
  <c r="G2270" i="1"/>
  <c r="D2271" i="1"/>
  <c r="F2271" i="1" s="1"/>
  <c r="M2272" i="1"/>
  <c r="J2272" i="1"/>
  <c r="K2272" i="1" s="1"/>
  <c r="E2272" i="1" s="1"/>
  <c r="I2273" i="1"/>
  <c r="AA2324" i="1"/>
  <c r="T2324" i="1"/>
  <c r="AB2324" i="1"/>
  <c r="U2271" i="1"/>
  <c r="W2271" i="1" s="1"/>
  <c r="A2325" i="1"/>
  <c r="Q2325" i="1" s="1"/>
  <c r="R2325" i="1" s="1"/>
  <c r="S2325" i="1" s="1"/>
  <c r="Z2325" i="1" s="1"/>
  <c r="H2324" i="1"/>
  <c r="L2271" i="1" l="1"/>
  <c r="G2271" i="1"/>
  <c r="D2272" i="1"/>
  <c r="F2272" i="1" s="1"/>
  <c r="H2325" i="1"/>
  <c r="A2326" i="1"/>
  <c r="Q2326" i="1" s="1"/>
  <c r="R2326" i="1" s="1"/>
  <c r="S2326" i="1" s="1"/>
  <c r="Z2326" i="1" s="1"/>
  <c r="J2273" i="1"/>
  <c r="K2273" i="1" s="1"/>
  <c r="E2273" i="1" s="1"/>
  <c r="M2273" i="1"/>
  <c r="I2274" i="1"/>
  <c r="U2272" i="1"/>
  <c r="W2272" i="1" s="1"/>
  <c r="AB2325" i="1"/>
  <c r="AA2325" i="1"/>
  <c r="T2325" i="1"/>
  <c r="G2272" i="1" l="1"/>
  <c r="L2272" i="1"/>
  <c r="D2273" i="1"/>
  <c r="F2273" i="1" s="1"/>
  <c r="U2273" i="1"/>
  <c r="W2273" i="1" s="1"/>
  <c r="M2274" i="1"/>
  <c r="J2274" i="1"/>
  <c r="K2274" i="1" s="1"/>
  <c r="E2274" i="1" s="1"/>
  <c r="I2275" i="1"/>
  <c r="AA2326" i="1"/>
  <c r="T2326" i="1"/>
  <c r="AB2326" i="1"/>
  <c r="A2327" i="1"/>
  <c r="Q2327" i="1" s="1"/>
  <c r="R2327" i="1" s="1"/>
  <c r="S2327" i="1" s="1"/>
  <c r="Z2327" i="1" s="1"/>
  <c r="H2326" i="1"/>
  <c r="L2273" i="1" l="1"/>
  <c r="G2273" i="1"/>
  <c r="D2274" i="1"/>
  <c r="F2274" i="1" s="1"/>
  <c r="AB2327" i="1"/>
  <c r="AA2327" i="1"/>
  <c r="T2327" i="1"/>
  <c r="J2275" i="1"/>
  <c r="K2275" i="1" s="1"/>
  <c r="E2275" i="1" s="1"/>
  <c r="M2275" i="1"/>
  <c r="I2276" i="1"/>
  <c r="U2274" i="1"/>
  <c r="W2274" i="1" s="1"/>
  <c r="H2327" i="1"/>
  <c r="A2328" i="1"/>
  <c r="Q2328" i="1" s="1"/>
  <c r="R2328" i="1" s="1"/>
  <c r="S2328" i="1" s="1"/>
  <c r="Z2328" i="1" s="1"/>
  <c r="G2274" i="1" l="1"/>
  <c r="D2275" i="1"/>
  <c r="F2275" i="1" s="1"/>
  <c r="L2274" i="1"/>
  <c r="A2329" i="1"/>
  <c r="Q2329" i="1" s="1"/>
  <c r="R2329" i="1" s="1"/>
  <c r="S2329" i="1" s="1"/>
  <c r="Z2329" i="1" s="1"/>
  <c r="H2328" i="1"/>
  <c r="AA2328" i="1"/>
  <c r="T2328" i="1"/>
  <c r="AB2328" i="1"/>
  <c r="M2276" i="1"/>
  <c r="J2276" i="1"/>
  <c r="K2276" i="1" s="1"/>
  <c r="E2276" i="1" s="1"/>
  <c r="I2277" i="1"/>
  <c r="U2275" i="1"/>
  <c r="W2275" i="1" s="1"/>
  <c r="L2275" i="1" l="1"/>
  <c r="G2275" i="1"/>
  <c r="D2276" i="1"/>
  <c r="F2276" i="1" s="1"/>
  <c r="J2277" i="1"/>
  <c r="K2277" i="1" s="1"/>
  <c r="E2277" i="1" s="1"/>
  <c r="M2277" i="1"/>
  <c r="I2278" i="1"/>
  <c r="U2276" i="1"/>
  <c r="W2276" i="1" s="1"/>
  <c r="AB2329" i="1"/>
  <c r="AA2329" i="1"/>
  <c r="T2329" i="1"/>
  <c r="H2329" i="1"/>
  <c r="A2330" i="1"/>
  <c r="Q2330" i="1" s="1"/>
  <c r="R2330" i="1" s="1"/>
  <c r="S2330" i="1" s="1"/>
  <c r="Z2330" i="1" s="1"/>
  <c r="G2276" i="1" l="1"/>
  <c r="D2277" i="1"/>
  <c r="F2277" i="1" s="1"/>
  <c r="L2276" i="1"/>
  <c r="A2331" i="1"/>
  <c r="Q2331" i="1" s="1"/>
  <c r="R2331" i="1" s="1"/>
  <c r="S2331" i="1" s="1"/>
  <c r="Z2331" i="1" s="1"/>
  <c r="H2330" i="1"/>
  <c r="U2277" i="1"/>
  <c r="W2277" i="1" s="1"/>
  <c r="AA2330" i="1"/>
  <c r="T2330" i="1"/>
  <c r="AB2330" i="1"/>
  <c r="M2278" i="1"/>
  <c r="J2278" i="1"/>
  <c r="K2278" i="1" s="1"/>
  <c r="E2278" i="1" s="1"/>
  <c r="I2279" i="1"/>
  <c r="L2277" i="1" l="1"/>
  <c r="G2277" i="1"/>
  <c r="D2278" i="1"/>
  <c r="F2278" i="1" s="1"/>
  <c r="AB2331" i="1"/>
  <c r="AA2331" i="1"/>
  <c r="T2331" i="1"/>
  <c r="J2279" i="1"/>
  <c r="K2279" i="1" s="1"/>
  <c r="E2279" i="1" s="1"/>
  <c r="M2279" i="1"/>
  <c r="I2280" i="1"/>
  <c r="U2278" i="1"/>
  <c r="W2278" i="1" s="1"/>
  <c r="H2331" i="1"/>
  <c r="A2332" i="1"/>
  <c r="Q2332" i="1" s="1"/>
  <c r="R2332" i="1" s="1"/>
  <c r="S2332" i="1" s="1"/>
  <c r="Z2332" i="1" s="1"/>
  <c r="L2278" i="1" l="1"/>
  <c r="G2278" i="1"/>
  <c r="D2279" i="1"/>
  <c r="F2279" i="1" s="1"/>
  <c r="U2279" i="1"/>
  <c r="W2279" i="1" s="1"/>
  <c r="AA2332" i="1"/>
  <c r="T2332" i="1"/>
  <c r="AB2332" i="1"/>
  <c r="A2333" i="1"/>
  <c r="Q2333" i="1" s="1"/>
  <c r="R2333" i="1" s="1"/>
  <c r="S2333" i="1" s="1"/>
  <c r="Z2333" i="1" s="1"/>
  <c r="H2332" i="1"/>
  <c r="M2280" i="1"/>
  <c r="J2280" i="1"/>
  <c r="K2280" i="1" s="1"/>
  <c r="E2280" i="1" s="1"/>
  <c r="I2281" i="1"/>
  <c r="L2279" i="1" l="1"/>
  <c r="G2279" i="1"/>
  <c r="D2280" i="1"/>
  <c r="F2280" i="1" s="1"/>
  <c r="H2333" i="1"/>
  <c r="A2334" i="1"/>
  <c r="Q2334" i="1" s="1"/>
  <c r="R2334" i="1" s="1"/>
  <c r="S2334" i="1" s="1"/>
  <c r="Z2334" i="1" s="1"/>
  <c r="J2281" i="1"/>
  <c r="K2281" i="1" s="1"/>
  <c r="E2281" i="1" s="1"/>
  <c r="M2281" i="1"/>
  <c r="I2282" i="1"/>
  <c r="AB2333" i="1"/>
  <c r="AA2333" i="1"/>
  <c r="T2333" i="1"/>
  <c r="U2280" i="1"/>
  <c r="W2280" i="1" s="1"/>
  <c r="G2280" i="1" l="1"/>
  <c r="L2280" i="1"/>
  <c r="D2281" i="1"/>
  <c r="F2281" i="1" s="1"/>
  <c r="U2281" i="1"/>
  <c r="W2281" i="1" s="1"/>
  <c r="A2335" i="1"/>
  <c r="Q2335" i="1" s="1"/>
  <c r="R2335" i="1" s="1"/>
  <c r="S2335" i="1" s="1"/>
  <c r="Z2335" i="1" s="1"/>
  <c r="H2334" i="1"/>
  <c r="M2282" i="1"/>
  <c r="J2282" i="1"/>
  <c r="K2282" i="1" s="1"/>
  <c r="E2282" i="1" s="1"/>
  <c r="I2283" i="1"/>
  <c r="AA2334" i="1"/>
  <c r="T2334" i="1"/>
  <c r="AB2334" i="1"/>
  <c r="L2281" i="1" l="1"/>
  <c r="D2282" i="1"/>
  <c r="F2282" i="1" s="1"/>
  <c r="G2281" i="1"/>
  <c r="J2283" i="1"/>
  <c r="K2283" i="1" s="1"/>
  <c r="E2283" i="1" s="1"/>
  <c r="M2283" i="1"/>
  <c r="I2284" i="1"/>
  <c r="U2282" i="1"/>
  <c r="W2282" i="1" s="1"/>
  <c r="AB2335" i="1"/>
  <c r="AA2335" i="1"/>
  <c r="T2335" i="1"/>
  <c r="H2335" i="1"/>
  <c r="A2336" i="1"/>
  <c r="Q2336" i="1" s="1"/>
  <c r="R2336" i="1" s="1"/>
  <c r="S2336" i="1" s="1"/>
  <c r="Z2336" i="1" s="1"/>
  <c r="L2282" i="1" l="1"/>
  <c r="G2282" i="1"/>
  <c r="D2283" i="1"/>
  <c r="F2283" i="1" s="1"/>
  <c r="AA2336" i="1"/>
  <c r="T2336" i="1"/>
  <c r="AB2336" i="1"/>
  <c r="M2284" i="1"/>
  <c r="J2284" i="1"/>
  <c r="K2284" i="1" s="1"/>
  <c r="E2284" i="1" s="1"/>
  <c r="I2285" i="1"/>
  <c r="U2283" i="1"/>
  <c r="W2283" i="1" s="1"/>
  <c r="A2337" i="1"/>
  <c r="Q2337" i="1" s="1"/>
  <c r="R2337" i="1" s="1"/>
  <c r="S2337" i="1" s="1"/>
  <c r="Z2337" i="1" s="1"/>
  <c r="H2336" i="1"/>
  <c r="L2283" i="1" l="1"/>
  <c r="G2283" i="1"/>
  <c r="D2284" i="1"/>
  <c r="F2284" i="1" s="1"/>
  <c r="H2337" i="1"/>
  <c r="A2338" i="1"/>
  <c r="Q2338" i="1" s="1"/>
  <c r="R2338" i="1" s="1"/>
  <c r="S2338" i="1" s="1"/>
  <c r="Z2338" i="1" s="1"/>
  <c r="AB2337" i="1"/>
  <c r="AA2337" i="1"/>
  <c r="T2337" i="1"/>
  <c r="J2285" i="1"/>
  <c r="K2285" i="1" s="1"/>
  <c r="E2285" i="1" s="1"/>
  <c r="M2285" i="1"/>
  <c r="I2286" i="1"/>
  <c r="U2284" i="1"/>
  <c r="W2284" i="1" s="1"/>
  <c r="L2284" i="1" l="1"/>
  <c r="D2285" i="1"/>
  <c r="F2285" i="1" s="1"/>
  <c r="G2284" i="1"/>
  <c r="U2285" i="1"/>
  <c r="W2285" i="1" s="1"/>
  <c r="A2339" i="1"/>
  <c r="Q2339" i="1" s="1"/>
  <c r="R2339" i="1" s="1"/>
  <c r="S2339" i="1" s="1"/>
  <c r="Z2339" i="1" s="1"/>
  <c r="H2338" i="1"/>
  <c r="M2286" i="1"/>
  <c r="J2286" i="1"/>
  <c r="K2286" i="1" s="1"/>
  <c r="E2286" i="1" s="1"/>
  <c r="I2287" i="1"/>
  <c r="AA2338" i="1"/>
  <c r="T2338" i="1"/>
  <c r="AB2338" i="1"/>
  <c r="L2285" i="1" l="1"/>
  <c r="G2285" i="1"/>
  <c r="D2286" i="1"/>
  <c r="F2286" i="1" s="1"/>
  <c r="J2287" i="1"/>
  <c r="K2287" i="1" s="1"/>
  <c r="E2287" i="1" s="1"/>
  <c r="M2287" i="1"/>
  <c r="I2288" i="1"/>
  <c r="AB2339" i="1"/>
  <c r="AA2339" i="1"/>
  <c r="T2339" i="1"/>
  <c r="U2286" i="1"/>
  <c r="W2286" i="1" s="1"/>
  <c r="H2339" i="1"/>
  <c r="A2340" i="1"/>
  <c r="Q2340" i="1" s="1"/>
  <c r="R2340" i="1" s="1"/>
  <c r="S2340" i="1" s="1"/>
  <c r="Z2340" i="1" s="1"/>
  <c r="L2286" i="1" l="1"/>
  <c r="G2286" i="1"/>
  <c r="D2287" i="1"/>
  <c r="F2287" i="1" s="1"/>
  <c r="M2288" i="1"/>
  <c r="J2288" i="1"/>
  <c r="K2288" i="1" s="1"/>
  <c r="E2288" i="1" s="1"/>
  <c r="I2289" i="1"/>
  <c r="A2341" i="1"/>
  <c r="Q2341" i="1" s="1"/>
  <c r="R2341" i="1" s="1"/>
  <c r="S2341" i="1" s="1"/>
  <c r="Z2341" i="1" s="1"/>
  <c r="H2340" i="1"/>
  <c r="AA2340" i="1"/>
  <c r="T2340" i="1"/>
  <c r="AB2340" i="1"/>
  <c r="U2287" i="1"/>
  <c r="W2287" i="1" s="1"/>
  <c r="G2287" i="1" l="1"/>
  <c r="L2287" i="1"/>
  <c r="D2288" i="1"/>
  <c r="F2288" i="1" s="1"/>
  <c r="U2288" i="1"/>
  <c r="W2288" i="1" s="1"/>
  <c r="H2341" i="1"/>
  <c r="A2342" i="1"/>
  <c r="Q2342" i="1" s="1"/>
  <c r="R2342" i="1" s="1"/>
  <c r="S2342" i="1" s="1"/>
  <c r="Z2342" i="1" s="1"/>
  <c r="AB2341" i="1"/>
  <c r="AA2341" i="1"/>
  <c r="T2341" i="1"/>
  <c r="J2289" i="1"/>
  <c r="K2289" i="1" s="1"/>
  <c r="E2289" i="1" s="1"/>
  <c r="M2289" i="1"/>
  <c r="I2290" i="1"/>
  <c r="L2288" i="1" l="1"/>
  <c r="G2288" i="1"/>
  <c r="D2289" i="1"/>
  <c r="F2289" i="1" s="1"/>
  <c r="U2289" i="1"/>
  <c r="W2289" i="1" s="1"/>
  <c r="AA2342" i="1"/>
  <c r="T2342" i="1"/>
  <c r="AB2342" i="1"/>
  <c r="M2290" i="1"/>
  <c r="J2290" i="1"/>
  <c r="K2290" i="1" s="1"/>
  <c r="E2290" i="1" s="1"/>
  <c r="I2291" i="1"/>
  <c r="A2343" i="1"/>
  <c r="Q2343" i="1" s="1"/>
  <c r="R2343" i="1" s="1"/>
  <c r="S2343" i="1" s="1"/>
  <c r="Z2343" i="1" s="1"/>
  <c r="H2342" i="1"/>
  <c r="L2289" i="1" l="1"/>
  <c r="G2289" i="1"/>
  <c r="D2290" i="1"/>
  <c r="F2290" i="1" s="1"/>
  <c r="U2290" i="1"/>
  <c r="W2290" i="1" s="1"/>
  <c r="A2344" i="1"/>
  <c r="Q2344" i="1" s="1"/>
  <c r="R2344" i="1" s="1"/>
  <c r="S2344" i="1" s="1"/>
  <c r="Z2344" i="1" s="1"/>
  <c r="H2343" i="1"/>
  <c r="AB2343" i="1"/>
  <c r="AA2343" i="1"/>
  <c r="T2343" i="1"/>
  <c r="J2291" i="1"/>
  <c r="K2291" i="1" s="1"/>
  <c r="E2291" i="1" s="1"/>
  <c r="M2291" i="1"/>
  <c r="I2292" i="1"/>
  <c r="L2290" i="1" l="1"/>
  <c r="G2290" i="1"/>
  <c r="D2291" i="1"/>
  <c r="F2291" i="1" s="1"/>
  <c r="AB2344" i="1"/>
  <c r="AA2344" i="1"/>
  <c r="T2344" i="1"/>
  <c r="U2291" i="1"/>
  <c r="W2291" i="1" s="1"/>
  <c r="A2345" i="1"/>
  <c r="Q2345" i="1" s="1"/>
  <c r="R2345" i="1" s="1"/>
  <c r="S2345" i="1" s="1"/>
  <c r="Z2345" i="1" s="1"/>
  <c r="H2344" i="1"/>
  <c r="M2292" i="1"/>
  <c r="J2292" i="1"/>
  <c r="K2292" i="1" s="1"/>
  <c r="E2292" i="1" s="1"/>
  <c r="I2293" i="1"/>
  <c r="G2291" i="1" l="1"/>
  <c r="L2291" i="1"/>
  <c r="D2292" i="1"/>
  <c r="F2292" i="1" s="1"/>
  <c r="J2293" i="1"/>
  <c r="K2293" i="1" s="1"/>
  <c r="E2293" i="1" s="1"/>
  <c r="M2293" i="1"/>
  <c r="I2294" i="1"/>
  <c r="T2345" i="1"/>
  <c r="AB2345" i="1"/>
  <c r="AA2345" i="1"/>
  <c r="U2292" i="1"/>
  <c r="W2292" i="1" s="1"/>
  <c r="H2345" i="1"/>
  <c r="A2346" i="1"/>
  <c r="Q2346" i="1" s="1"/>
  <c r="R2346" i="1" s="1"/>
  <c r="S2346" i="1" s="1"/>
  <c r="Z2346" i="1" s="1"/>
  <c r="L2292" i="1" l="1"/>
  <c r="G2292" i="1"/>
  <c r="D2293" i="1"/>
  <c r="F2293" i="1" s="1"/>
  <c r="AB2346" i="1"/>
  <c r="AA2346" i="1"/>
  <c r="T2346" i="1"/>
  <c r="M2294" i="1"/>
  <c r="J2294" i="1"/>
  <c r="K2294" i="1" s="1"/>
  <c r="E2294" i="1" s="1"/>
  <c r="I2295" i="1"/>
  <c r="H2346" i="1"/>
  <c r="A2347" i="1"/>
  <c r="Q2347" i="1" s="1"/>
  <c r="R2347" i="1" s="1"/>
  <c r="S2347" i="1" s="1"/>
  <c r="Z2347" i="1" s="1"/>
  <c r="U2293" i="1"/>
  <c r="W2293" i="1" s="1"/>
  <c r="G2293" i="1" l="1"/>
  <c r="L2293" i="1"/>
  <c r="D2294" i="1"/>
  <c r="F2294" i="1" s="1"/>
  <c r="J2295" i="1"/>
  <c r="K2295" i="1" s="1"/>
  <c r="E2295" i="1" s="1"/>
  <c r="M2295" i="1"/>
  <c r="I2296" i="1"/>
  <c r="U2294" i="1"/>
  <c r="W2294" i="1" s="1"/>
  <c r="AA2347" i="1"/>
  <c r="T2347" i="1"/>
  <c r="AB2347" i="1"/>
  <c r="A2348" i="1"/>
  <c r="Q2348" i="1" s="1"/>
  <c r="R2348" i="1" s="1"/>
  <c r="S2348" i="1" s="1"/>
  <c r="Z2348" i="1" s="1"/>
  <c r="H2347" i="1"/>
  <c r="G2294" i="1" l="1"/>
  <c r="D2295" i="1"/>
  <c r="F2295" i="1" s="1"/>
  <c r="L2294" i="1"/>
  <c r="A2349" i="1"/>
  <c r="Q2349" i="1" s="1"/>
  <c r="R2349" i="1" s="1"/>
  <c r="S2349" i="1" s="1"/>
  <c r="Z2349" i="1" s="1"/>
  <c r="H2348" i="1"/>
  <c r="U2295" i="1"/>
  <c r="W2295" i="1" s="1"/>
  <c r="AB2348" i="1"/>
  <c r="AA2348" i="1"/>
  <c r="T2348" i="1"/>
  <c r="M2296" i="1"/>
  <c r="J2296" i="1"/>
  <c r="K2296" i="1" s="1"/>
  <c r="E2296" i="1" s="1"/>
  <c r="I2297" i="1"/>
  <c r="L2295" i="1" l="1"/>
  <c r="G2295" i="1"/>
  <c r="D2296" i="1"/>
  <c r="F2296" i="1" s="1"/>
  <c r="J2297" i="1"/>
  <c r="K2297" i="1" s="1"/>
  <c r="E2297" i="1" s="1"/>
  <c r="I2298" i="1"/>
  <c r="AB2349" i="1"/>
  <c r="AA2349" i="1"/>
  <c r="T2349" i="1"/>
  <c r="H2349" i="1"/>
  <c r="A2350" i="1"/>
  <c r="Q2350" i="1" s="1"/>
  <c r="R2350" i="1" s="1"/>
  <c r="S2350" i="1" s="1"/>
  <c r="Z2350" i="1" s="1"/>
  <c r="U2296" i="1"/>
  <c r="W2296" i="1" s="1"/>
  <c r="L2296" i="1" l="1"/>
  <c r="M2297" i="1" s="1"/>
  <c r="M2298" i="1" s="1"/>
  <c r="G2296" i="1"/>
  <c r="D2297" i="1"/>
  <c r="F2297" i="1" s="1"/>
  <c r="U2297" i="1"/>
  <c r="W2297" i="1" s="1"/>
  <c r="AA2350" i="1"/>
  <c r="T2350" i="1"/>
  <c r="AB2350" i="1"/>
  <c r="A2351" i="1"/>
  <c r="Q2351" i="1" s="1"/>
  <c r="R2351" i="1" s="1"/>
  <c r="S2351" i="1" s="1"/>
  <c r="Z2351" i="1" s="1"/>
  <c r="H2350" i="1"/>
  <c r="J2298" i="1"/>
  <c r="K2298" i="1" s="1"/>
  <c r="E2298" i="1" s="1"/>
  <c r="I2299" i="1"/>
  <c r="L2297" i="1" l="1"/>
  <c r="G2297" i="1"/>
  <c r="D2298" i="1"/>
  <c r="F2298" i="1" s="1"/>
  <c r="J2299" i="1"/>
  <c r="K2299" i="1" s="1"/>
  <c r="E2299" i="1" s="1"/>
  <c r="M2299" i="1"/>
  <c r="I2300" i="1"/>
  <c r="AB2351" i="1"/>
  <c r="AA2351" i="1"/>
  <c r="T2351" i="1"/>
  <c r="U2298" i="1"/>
  <c r="W2298" i="1" s="1"/>
  <c r="H2351" i="1"/>
  <c r="A2352" i="1"/>
  <c r="Q2352" i="1" s="1"/>
  <c r="R2352" i="1" s="1"/>
  <c r="S2352" i="1" s="1"/>
  <c r="Z2352" i="1" s="1"/>
  <c r="G2298" i="1" l="1"/>
  <c r="D2299" i="1"/>
  <c r="F2299" i="1" s="1"/>
  <c r="L2298" i="1"/>
  <c r="M2300" i="1"/>
  <c r="J2300" i="1"/>
  <c r="K2300" i="1" s="1"/>
  <c r="E2300" i="1" s="1"/>
  <c r="I2301" i="1"/>
  <c r="A2353" i="1"/>
  <c r="Q2353" i="1" s="1"/>
  <c r="R2353" i="1" s="1"/>
  <c r="S2353" i="1" s="1"/>
  <c r="Z2353" i="1" s="1"/>
  <c r="H2352" i="1"/>
  <c r="AA2352" i="1"/>
  <c r="T2352" i="1"/>
  <c r="AB2352" i="1"/>
  <c r="U2299" i="1"/>
  <c r="W2299" i="1" s="1"/>
  <c r="L2299" i="1" l="1"/>
  <c r="G2299" i="1"/>
  <c r="D2300" i="1"/>
  <c r="F2300" i="1" s="1"/>
  <c r="AB2353" i="1"/>
  <c r="AA2353" i="1"/>
  <c r="T2353" i="1"/>
  <c r="H2353" i="1"/>
  <c r="A2354" i="1"/>
  <c r="Q2354" i="1" s="1"/>
  <c r="R2354" i="1" s="1"/>
  <c r="S2354" i="1" s="1"/>
  <c r="Z2354" i="1" s="1"/>
  <c r="J2301" i="1"/>
  <c r="K2301" i="1" s="1"/>
  <c r="E2301" i="1" s="1"/>
  <c r="M2301" i="1"/>
  <c r="I2302" i="1"/>
  <c r="U2300" i="1"/>
  <c r="W2300" i="1" s="1"/>
  <c r="G2300" i="1" l="1"/>
  <c r="L2300" i="1"/>
  <c r="D2301" i="1"/>
  <c r="F2301" i="1" s="1"/>
  <c r="A2355" i="1"/>
  <c r="Q2355" i="1" s="1"/>
  <c r="R2355" i="1" s="1"/>
  <c r="S2355" i="1" s="1"/>
  <c r="Z2355" i="1" s="1"/>
  <c r="H2354" i="1"/>
  <c r="U2301" i="1"/>
  <c r="W2301" i="1" s="1"/>
  <c r="M2302" i="1"/>
  <c r="J2302" i="1"/>
  <c r="K2302" i="1" s="1"/>
  <c r="E2302" i="1" s="1"/>
  <c r="I2303" i="1"/>
  <c r="AA2354" i="1"/>
  <c r="T2354" i="1"/>
  <c r="AB2354" i="1"/>
  <c r="G2301" i="1" l="1"/>
  <c r="D2302" i="1"/>
  <c r="F2302" i="1" s="1"/>
  <c r="L2301" i="1"/>
  <c r="AB2355" i="1"/>
  <c r="AA2355" i="1"/>
  <c r="T2355" i="1"/>
  <c r="U2302" i="1"/>
  <c r="W2302" i="1" s="1"/>
  <c r="J2303" i="1"/>
  <c r="K2303" i="1" s="1"/>
  <c r="E2303" i="1" s="1"/>
  <c r="M2303" i="1"/>
  <c r="I2304" i="1"/>
  <c r="H2355" i="1"/>
  <c r="A2356" i="1"/>
  <c r="Q2356" i="1" s="1"/>
  <c r="R2356" i="1" s="1"/>
  <c r="S2356" i="1" s="1"/>
  <c r="Z2356" i="1" s="1"/>
  <c r="L2302" i="1" l="1"/>
  <c r="G2302" i="1"/>
  <c r="D2303" i="1"/>
  <c r="F2303" i="1" s="1"/>
  <c r="J2304" i="1"/>
  <c r="K2304" i="1" s="1"/>
  <c r="E2304" i="1" s="1"/>
  <c r="M2304" i="1"/>
  <c r="I2305" i="1"/>
  <c r="AA2356" i="1"/>
  <c r="T2356" i="1"/>
  <c r="AB2356" i="1"/>
  <c r="A2357" i="1"/>
  <c r="Q2357" i="1" s="1"/>
  <c r="R2357" i="1" s="1"/>
  <c r="S2357" i="1" s="1"/>
  <c r="Z2357" i="1" s="1"/>
  <c r="H2356" i="1"/>
  <c r="U2303" i="1"/>
  <c r="W2303" i="1" s="1"/>
  <c r="L2303" i="1" l="1"/>
  <c r="G2303" i="1"/>
  <c r="D2304" i="1"/>
  <c r="F2304" i="1" s="1"/>
  <c r="U2304" i="1"/>
  <c r="W2304" i="1" s="1"/>
  <c r="AB2357" i="1"/>
  <c r="AA2357" i="1"/>
  <c r="T2357" i="1"/>
  <c r="J2305" i="1"/>
  <c r="K2305" i="1" s="1"/>
  <c r="E2305" i="1" s="1"/>
  <c r="M2305" i="1"/>
  <c r="I2306" i="1"/>
  <c r="H2357" i="1"/>
  <c r="A2358" i="1"/>
  <c r="Q2358" i="1" s="1"/>
  <c r="R2358" i="1" s="1"/>
  <c r="S2358" i="1" s="1"/>
  <c r="Z2358" i="1" s="1"/>
  <c r="L2304" i="1" l="1"/>
  <c r="G2304" i="1"/>
  <c r="D2305" i="1"/>
  <c r="F2305" i="1" s="1"/>
  <c r="AA2358" i="1"/>
  <c r="T2358" i="1"/>
  <c r="AB2358" i="1"/>
  <c r="A2359" i="1"/>
  <c r="Q2359" i="1" s="1"/>
  <c r="R2359" i="1" s="1"/>
  <c r="S2359" i="1" s="1"/>
  <c r="Z2359" i="1" s="1"/>
  <c r="H2358" i="1"/>
  <c r="J2306" i="1"/>
  <c r="K2306" i="1" s="1"/>
  <c r="E2306" i="1" s="1"/>
  <c r="M2306" i="1"/>
  <c r="I2307" i="1"/>
  <c r="U2305" i="1"/>
  <c r="W2305" i="1" s="1"/>
  <c r="L2305" i="1" l="1"/>
  <c r="G2305" i="1"/>
  <c r="D2306" i="1"/>
  <c r="F2306" i="1" s="1"/>
  <c r="U2306" i="1"/>
  <c r="W2306" i="1" s="1"/>
  <c r="AB2359" i="1"/>
  <c r="AA2359" i="1"/>
  <c r="T2359" i="1"/>
  <c r="M2307" i="1"/>
  <c r="J2307" i="1"/>
  <c r="K2307" i="1" s="1"/>
  <c r="E2307" i="1" s="1"/>
  <c r="I2308" i="1"/>
  <c r="H2359" i="1"/>
  <c r="A2360" i="1"/>
  <c r="Q2360" i="1" s="1"/>
  <c r="R2360" i="1" s="1"/>
  <c r="S2360" i="1" s="1"/>
  <c r="Z2360" i="1" s="1"/>
  <c r="L2306" i="1" l="1"/>
  <c r="G2306" i="1"/>
  <c r="D2307" i="1"/>
  <c r="F2307" i="1" s="1"/>
  <c r="AA2360" i="1"/>
  <c r="T2360" i="1"/>
  <c r="AB2360" i="1"/>
  <c r="U2307" i="1"/>
  <c r="W2307" i="1" s="1"/>
  <c r="A2361" i="1"/>
  <c r="Q2361" i="1" s="1"/>
  <c r="R2361" i="1" s="1"/>
  <c r="S2361" i="1" s="1"/>
  <c r="Z2361" i="1" s="1"/>
  <c r="H2360" i="1"/>
  <c r="J2308" i="1"/>
  <c r="K2308" i="1" s="1"/>
  <c r="E2308" i="1" s="1"/>
  <c r="M2308" i="1"/>
  <c r="I2309" i="1"/>
  <c r="L2307" i="1" l="1"/>
  <c r="G2307" i="1"/>
  <c r="D2308" i="1"/>
  <c r="F2308" i="1" s="1"/>
  <c r="U2308" i="1"/>
  <c r="W2308" i="1" s="1"/>
  <c r="H2361" i="1"/>
  <c r="A2362" i="1"/>
  <c r="Q2362" i="1" s="1"/>
  <c r="R2362" i="1" s="1"/>
  <c r="S2362" i="1" s="1"/>
  <c r="Z2362" i="1" s="1"/>
  <c r="AB2361" i="1"/>
  <c r="AA2361" i="1"/>
  <c r="T2361" i="1"/>
  <c r="J2309" i="1"/>
  <c r="K2309" i="1" s="1"/>
  <c r="E2309" i="1" s="1"/>
  <c r="M2309" i="1"/>
  <c r="I2310" i="1"/>
  <c r="L2308" i="1" l="1"/>
  <c r="G2308" i="1"/>
  <c r="D2309" i="1"/>
  <c r="F2309" i="1" s="1"/>
  <c r="U2309" i="1"/>
  <c r="W2309" i="1" s="1"/>
  <c r="AA2362" i="1"/>
  <c r="T2362" i="1"/>
  <c r="AB2362" i="1"/>
  <c r="A2363" i="1"/>
  <c r="Q2363" i="1" s="1"/>
  <c r="R2363" i="1" s="1"/>
  <c r="S2363" i="1" s="1"/>
  <c r="Z2363" i="1" s="1"/>
  <c r="H2362" i="1"/>
  <c r="M2310" i="1"/>
  <c r="J2310" i="1"/>
  <c r="K2310" i="1" s="1"/>
  <c r="E2310" i="1" s="1"/>
  <c r="I2311" i="1"/>
  <c r="G2309" i="1" l="1"/>
  <c r="L2309" i="1"/>
  <c r="D2310" i="1"/>
  <c r="F2310" i="1" s="1"/>
  <c r="U2310" i="1"/>
  <c r="W2310" i="1" s="1"/>
  <c r="H2363" i="1"/>
  <c r="A2364" i="1"/>
  <c r="Q2364" i="1" s="1"/>
  <c r="R2364" i="1" s="1"/>
  <c r="S2364" i="1" s="1"/>
  <c r="Z2364" i="1" s="1"/>
  <c r="J2311" i="1"/>
  <c r="K2311" i="1" s="1"/>
  <c r="E2311" i="1" s="1"/>
  <c r="M2311" i="1"/>
  <c r="I2312" i="1"/>
  <c r="AB2363" i="1"/>
  <c r="AA2363" i="1"/>
  <c r="T2363" i="1"/>
  <c r="G2310" i="1" l="1"/>
  <c r="L2310" i="1"/>
  <c r="D2311" i="1"/>
  <c r="F2311" i="1" s="1"/>
  <c r="M2312" i="1"/>
  <c r="J2312" i="1"/>
  <c r="K2312" i="1" s="1"/>
  <c r="E2312" i="1" s="1"/>
  <c r="I2313" i="1"/>
  <c r="AA2364" i="1"/>
  <c r="T2364" i="1"/>
  <c r="AB2364" i="1"/>
  <c r="A2365" i="1"/>
  <c r="Q2365" i="1" s="1"/>
  <c r="R2365" i="1" s="1"/>
  <c r="S2365" i="1" s="1"/>
  <c r="Z2365" i="1" s="1"/>
  <c r="H2364" i="1"/>
  <c r="U2311" i="1"/>
  <c r="W2311" i="1" s="1"/>
  <c r="L2311" i="1" l="1"/>
  <c r="G2311" i="1"/>
  <c r="D2312" i="1"/>
  <c r="F2312" i="1" s="1"/>
  <c r="AB2365" i="1"/>
  <c r="AA2365" i="1"/>
  <c r="T2365" i="1"/>
  <c r="H2365" i="1"/>
  <c r="A2366" i="1"/>
  <c r="Q2366" i="1" s="1"/>
  <c r="R2366" i="1" s="1"/>
  <c r="S2366" i="1" s="1"/>
  <c r="Z2366" i="1" s="1"/>
  <c r="J2313" i="1"/>
  <c r="K2313" i="1" s="1"/>
  <c r="E2313" i="1" s="1"/>
  <c r="M2313" i="1"/>
  <c r="I2314" i="1"/>
  <c r="U2312" i="1"/>
  <c r="W2312" i="1" s="1"/>
  <c r="G2312" i="1" l="1"/>
  <c r="L2312" i="1"/>
  <c r="D2313" i="1"/>
  <c r="F2313" i="1" s="1"/>
  <c r="A2367" i="1"/>
  <c r="Q2367" i="1" s="1"/>
  <c r="R2367" i="1" s="1"/>
  <c r="S2367" i="1" s="1"/>
  <c r="Z2367" i="1" s="1"/>
  <c r="H2366" i="1"/>
  <c r="U2313" i="1"/>
  <c r="W2313" i="1" s="1"/>
  <c r="M2314" i="1"/>
  <c r="J2314" i="1"/>
  <c r="K2314" i="1" s="1"/>
  <c r="E2314" i="1" s="1"/>
  <c r="I2315" i="1"/>
  <c r="AA2366" i="1"/>
  <c r="T2366" i="1"/>
  <c r="AB2366" i="1"/>
  <c r="G2313" i="1" l="1"/>
  <c r="D2314" i="1"/>
  <c r="F2314" i="1" s="1"/>
  <c r="L2313" i="1"/>
  <c r="J2315" i="1"/>
  <c r="K2315" i="1" s="1"/>
  <c r="E2315" i="1" s="1"/>
  <c r="M2315" i="1"/>
  <c r="I2316" i="1"/>
  <c r="U2314" i="1"/>
  <c r="W2314" i="1" s="1"/>
  <c r="AB2367" i="1"/>
  <c r="AA2367" i="1"/>
  <c r="T2367" i="1"/>
  <c r="H2367" i="1"/>
  <c r="A2368" i="1"/>
  <c r="Q2368" i="1" s="1"/>
  <c r="R2368" i="1" s="1"/>
  <c r="S2368" i="1" s="1"/>
  <c r="Z2368" i="1" s="1"/>
  <c r="L2314" i="1" l="1"/>
  <c r="G2314" i="1"/>
  <c r="D2315" i="1"/>
  <c r="F2315" i="1" s="1"/>
  <c r="U2315" i="1"/>
  <c r="W2315" i="1" s="1"/>
  <c r="AA2368" i="1"/>
  <c r="T2368" i="1"/>
  <c r="AB2368" i="1"/>
  <c r="M2316" i="1"/>
  <c r="J2316" i="1"/>
  <c r="K2316" i="1" s="1"/>
  <c r="E2316" i="1" s="1"/>
  <c r="I2317" i="1"/>
  <c r="A2369" i="1"/>
  <c r="Q2369" i="1" s="1"/>
  <c r="R2369" i="1" s="1"/>
  <c r="S2369" i="1" s="1"/>
  <c r="Z2369" i="1" s="1"/>
  <c r="H2368" i="1"/>
  <c r="L2315" i="1" l="1"/>
  <c r="G2315" i="1"/>
  <c r="D2316" i="1"/>
  <c r="F2316" i="1" s="1"/>
  <c r="AB2369" i="1"/>
  <c r="AA2369" i="1"/>
  <c r="T2369" i="1"/>
  <c r="J2317" i="1"/>
  <c r="K2317" i="1" s="1"/>
  <c r="E2317" i="1" s="1"/>
  <c r="M2317" i="1"/>
  <c r="I2318" i="1"/>
  <c r="U2316" i="1"/>
  <c r="W2316" i="1" s="1"/>
  <c r="H2369" i="1"/>
  <c r="A2370" i="1"/>
  <c r="Q2370" i="1" s="1"/>
  <c r="R2370" i="1" s="1"/>
  <c r="S2370" i="1" s="1"/>
  <c r="Z2370" i="1" s="1"/>
  <c r="L2316" i="1" l="1"/>
  <c r="G2316" i="1"/>
  <c r="D2317" i="1"/>
  <c r="F2317" i="1" s="1"/>
  <c r="U2317" i="1"/>
  <c r="W2317" i="1" s="1"/>
  <c r="AA2370" i="1"/>
  <c r="T2370" i="1"/>
  <c r="AB2370" i="1"/>
  <c r="A2371" i="1"/>
  <c r="Q2371" i="1" s="1"/>
  <c r="R2371" i="1" s="1"/>
  <c r="S2371" i="1" s="1"/>
  <c r="Z2371" i="1" s="1"/>
  <c r="H2370" i="1"/>
  <c r="M2318" i="1"/>
  <c r="J2318" i="1"/>
  <c r="K2318" i="1" s="1"/>
  <c r="E2318" i="1" s="1"/>
  <c r="I2319" i="1"/>
  <c r="G2317" i="1" l="1"/>
  <c r="L2317" i="1"/>
  <c r="D2318" i="1"/>
  <c r="F2318" i="1" s="1"/>
  <c r="J2319" i="1"/>
  <c r="K2319" i="1" s="1"/>
  <c r="E2319" i="1" s="1"/>
  <c r="M2319" i="1"/>
  <c r="I2320" i="1"/>
  <c r="AB2371" i="1"/>
  <c r="AA2371" i="1"/>
  <c r="T2371" i="1"/>
  <c r="U2318" i="1"/>
  <c r="W2318" i="1" s="1"/>
  <c r="H2371" i="1"/>
  <c r="A2372" i="1"/>
  <c r="Q2372" i="1" s="1"/>
  <c r="R2372" i="1" s="1"/>
  <c r="S2372" i="1" s="1"/>
  <c r="Z2372" i="1" s="1"/>
  <c r="L2318" i="1" l="1"/>
  <c r="G2318" i="1"/>
  <c r="D2319" i="1"/>
  <c r="F2319" i="1" s="1"/>
  <c r="AA2372" i="1"/>
  <c r="T2372" i="1"/>
  <c r="AB2372" i="1"/>
  <c r="M2320" i="1"/>
  <c r="J2320" i="1"/>
  <c r="K2320" i="1" s="1"/>
  <c r="E2320" i="1" s="1"/>
  <c r="I2321" i="1"/>
  <c r="U2319" i="1"/>
  <c r="W2319" i="1" s="1"/>
  <c r="A2373" i="1"/>
  <c r="Q2373" i="1" s="1"/>
  <c r="R2373" i="1" s="1"/>
  <c r="S2373" i="1" s="1"/>
  <c r="Z2373" i="1" s="1"/>
  <c r="H2372" i="1"/>
  <c r="L2319" i="1" l="1"/>
  <c r="G2319" i="1"/>
  <c r="D2320" i="1"/>
  <c r="F2320" i="1" s="1"/>
  <c r="AB2373" i="1"/>
  <c r="AA2373" i="1"/>
  <c r="T2373" i="1"/>
  <c r="H2373" i="1"/>
  <c r="A2374" i="1"/>
  <c r="Q2374" i="1" s="1"/>
  <c r="R2374" i="1" s="1"/>
  <c r="S2374" i="1" s="1"/>
  <c r="Z2374" i="1" s="1"/>
  <c r="J2321" i="1"/>
  <c r="K2321" i="1" s="1"/>
  <c r="E2321" i="1" s="1"/>
  <c r="M2321" i="1"/>
  <c r="I2322" i="1"/>
  <c r="U2320" i="1"/>
  <c r="W2320" i="1" s="1"/>
  <c r="G2320" i="1" l="1"/>
  <c r="L2320" i="1"/>
  <c r="D2321" i="1"/>
  <c r="F2321" i="1" s="1"/>
  <c r="U2321" i="1"/>
  <c r="W2321" i="1" s="1"/>
  <c r="AA2374" i="1"/>
  <c r="T2374" i="1"/>
  <c r="AB2374" i="1"/>
  <c r="M2322" i="1"/>
  <c r="J2322" i="1"/>
  <c r="K2322" i="1" s="1"/>
  <c r="E2322" i="1" s="1"/>
  <c r="I2323" i="1"/>
  <c r="A2375" i="1"/>
  <c r="Q2375" i="1" s="1"/>
  <c r="R2375" i="1" s="1"/>
  <c r="S2375" i="1" s="1"/>
  <c r="Z2375" i="1" s="1"/>
  <c r="H2374" i="1"/>
  <c r="G2321" i="1" l="1"/>
  <c r="L2321" i="1"/>
  <c r="D2322" i="1"/>
  <c r="F2322" i="1" s="1"/>
  <c r="AB2375" i="1"/>
  <c r="AA2375" i="1"/>
  <c r="T2375" i="1"/>
  <c r="J2323" i="1"/>
  <c r="K2323" i="1" s="1"/>
  <c r="E2323" i="1" s="1"/>
  <c r="M2323" i="1"/>
  <c r="I2324" i="1"/>
  <c r="U2322" i="1"/>
  <c r="W2322" i="1" s="1"/>
  <c r="H2375" i="1"/>
  <c r="A2376" i="1"/>
  <c r="Q2376" i="1" s="1"/>
  <c r="R2376" i="1" s="1"/>
  <c r="S2376" i="1" s="1"/>
  <c r="Z2376" i="1" s="1"/>
  <c r="L2322" i="1" l="1"/>
  <c r="G2322" i="1"/>
  <c r="D2323" i="1"/>
  <c r="F2323" i="1" s="1"/>
  <c r="A2377" i="1"/>
  <c r="Q2377" i="1" s="1"/>
  <c r="R2377" i="1" s="1"/>
  <c r="S2377" i="1" s="1"/>
  <c r="Z2377" i="1" s="1"/>
  <c r="H2376" i="1"/>
  <c r="M2324" i="1"/>
  <c r="J2324" i="1"/>
  <c r="K2324" i="1" s="1"/>
  <c r="E2324" i="1" s="1"/>
  <c r="I2325" i="1"/>
  <c r="U2323" i="1"/>
  <c r="W2323" i="1" s="1"/>
  <c r="AA2376" i="1"/>
  <c r="T2376" i="1"/>
  <c r="AB2376" i="1"/>
  <c r="G2323" i="1" l="1"/>
  <c r="L2323" i="1"/>
  <c r="D2324" i="1"/>
  <c r="F2324" i="1" s="1"/>
  <c r="J2325" i="1"/>
  <c r="K2325" i="1" s="1"/>
  <c r="E2325" i="1" s="1"/>
  <c r="M2325" i="1"/>
  <c r="I2326" i="1"/>
  <c r="AB2377" i="1"/>
  <c r="AA2377" i="1"/>
  <c r="T2377" i="1"/>
  <c r="U2324" i="1"/>
  <c r="W2324" i="1" s="1"/>
  <c r="H2377" i="1"/>
  <c r="A2378" i="1"/>
  <c r="Q2378" i="1" s="1"/>
  <c r="R2378" i="1" s="1"/>
  <c r="S2378" i="1" s="1"/>
  <c r="Z2378" i="1" s="1"/>
  <c r="L2324" i="1" l="1"/>
  <c r="G2324" i="1"/>
  <c r="D2325" i="1"/>
  <c r="F2325" i="1" s="1"/>
  <c r="AA2378" i="1"/>
  <c r="T2378" i="1"/>
  <c r="AB2378" i="1"/>
  <c r="U2325" i="1"/>
  <c r="W2325" i="1" s="1"/>
  <c r="A2379" i="1"/>
  <c r="Q2379" i="1" s="1"/>
  <c r="R2379" i="1" s="1"/>
  <c r="S2379" i="1" s="1"/>
  <c r="Z2379" i="1" s="1"/>
  <c r="H2378" i="1"/>
  <c r="J2326" i="1"/>
  <c r="K2326" i="1" s="1"/>
  <c r="E2326" i="1" s="1"/>
  <c r="I2327" i="1"/>
  <c r="L2325" i="1" l="1"/>
  <c r="M2326" i="1" s="1"/>
  <c r="M2327" i="1" s="1"/>
  <c r="G2325" i="1"/>
  <c r="D2326" i="1"/>
  <c r="F2326" i="1" s="1"/>
  <c r="AB2379" i="1"/>
  <c r="AA2379" i="1"/>
  <c r="T2379" i="1"/>
  <c r="J2327" i="1"/>
  <c r="K2327" i="1" s="1"/>
  <c r="E2327" i="1" s="1"/>
  <c r="I2328" i="1"/>
  <c r="H2379" i="1"/>
  <c r="A2380" i="1"/>
  <c r="Q2380" i="1" s="1"/>
  <c r="R2380" i="1" s="1"/>
  <c r="S2380" i="1" s="1"/>
  <c r="Z2380" i="1" s="1"/>
  <c r="U2326" i="1"/>
  <c r="W2326" i="1" s="1"/>
  <c r="L2326" i="1" l="1"/>
  <c r="G2326" i="1"/>
  <c r="D2327" i="1"/>
  <c r="F2327" i="1" s="1"/>
  <c r="AA2380" i="1"/>
  <c r="T2380" i="1"/>
  <c r="AB2380" i="1"/>
  <c r="A2381" i="1"/>
  <c r="Q2381" i="1" s="1"/>
  <c r="R2381" i="1" s="1"/>
  <c r="S2381" i="1" s="1"/>
  <c r="Z2381" i="1" s="1"/>
  <c r="H2380" i="1"/>
  <c r="M2328" i="1"/>
  <c r="J2328" i="1"/>
  <c r="K2328" i="1" s="1"/>
  <c r="E2328" i="1" s="1"/>
  <c r="I2329" i="1"/>
  <c r="U2327" i="1"/>
  <c r="W2327" i="1" s="1"/>
  <c r="L2327" i="1" l="1"/>
  <c r="G2327" i="1"/>
  <c r="D2328" i="1"/>
  <c r="F2328" i="1" s="1"/>
  <c r="U2328" i="1"/>
  <c r="W2328" i="1" s="1"/>
  <c r="AB2381" i="1"/>
  <c r="AA2381" i="1"/>
  <c r="T2381" i="1"/>
  <c r="J2329" i="1"/>
  <c r="K2329" i="1" s="1"/>
  <c r="E2329" i="1" s="1"/>
  <c r="M2329" i="1"/>
  <c r="I2330" i="1"/>
  <c r="H2381" i="1"/>
  <c r="A2382" i="1"/>
  <c r="Q2382" i="1" s="1"/>
  <c r="R2382" i="1" s="1"/>
  <c r="S2382" i="1" s="1"/>
  <c r="Z2382" i="1" s="1"/>
  <c r="L2328" i="1" l="1"/>
  <c r="G2328" i="1"/>
  <c r="D2329" i="1"/>
  <c r="F2329" i="1" s="1"/>
  <c r="A2383" i="1"/>
  <c r="Q2383" i="1" s="1"/>
  <c r="R2383" i="1" s="1"/>
  <c r="S2383" i="1" s="1"/>
  <c r="Z2383" i="1" s="1"/>
  <c r="H2382" i="1"/>
  <c r="AA2382" i="1"/>
  <c r="T2382" i="1"/>
  <c r="AB2382" i="1"/>
  <c r="M2330" i="1"/>
  <c r="J2330" i="1"/>
  <c r="K2330" i="1" s="1"/>
  <c r="E2330" i="1" s="1"/>
  <c r="I2331" i="1"/>
  <c r="U2329" i="1"/>
  <c r="W2329" i="1" s="1"/>
  <c r="L2329" i="1" l="1"/>
  <c r="G2329" i="1"/>
  <c r="D2330" i="1"/>
  <c r="F2330" i="1" s="1"/>
  <c r="U2330" i="1"/>
  <c r="W2330" i="1" s="1"/>
  <c r="A2384" i="1"/>
  <c r="Q2384" i="1" s="1"/>
  <c r="R2384" i="1" s="1"/>
  <c r="S2384" i="1" s="1"/>
  <c r="Z2384" i="1" s="1"/>
  <c r="H2383" i="1"/>
  <c r="J2331" i="1"/>
  <c r="K2331" i="1" s="1"/>
  <c r="E2331" i="1" s="1"/>
  <c r="M2331" i="1"/>
  <c r="I2332" i="1"/>
  <c r="AB2383" i="1"/>
  <c r="AA2383" i="1"/>
  <c r="T2383" i="1"/>
  <c r="L2330" i="1" l="1"/>
  <c r="G2330" i="1"/>
  <c r="D2331" i="1"/>
  <c r="F2331" i="1" s="1"/>
  <c r="AB2384" i="1"/>
  <c r="AA2384" i="1"/>
  <c r="T2384" i="1"/>
  <c r="U2331" i="1"/>
  <c r="W2331" i="1" s="1"/>
  <c r="M2332" i="1"/>
  <c r="J2332" i="1"/>
  <c r="K2332" i="1" s="1"/>
  <c r="E2332" i="1" s="1"/>
  <c r="I2333" i="1"/>
  <c r="A2385" i="1"/>
  <c r="Q2385" i="1" s="1"/>
  <c r="R2385" i="1" s="1"/>
  <c r="S2385" i="1" s="1"/>
  <c r="Z2385" i="1" s="1"/>
  <c r="H2384" i="1"/>
  <c r="L2331" i="1" l="1"/>
  <c r="G2331" i="1"/>
  <c r="D2332" i="1"/>
  <c r="F2332" i="1" s="1"/>
  <c r="H2385" i="1"/>
  <c r="A2386" i="1"/>
  <c r="Q2386" i="1" s="1"/>
  <c r="R2386" i="1" s="1"/>
  <c r="S2386" i="1" s="1"/>
  <c r="Z2386" i="1" s="1"/>
  <c r="U2332" i="1"/>
  <c r="W2332" i="1" s="1"/>
  <c r="T2385" i="1"/>
  <c r="AB2385" i="1"/>
  <c r="AA2385" i="1"/>
  <c r="J2333" i="1"/>
  <c r="K2333" i="1" s="1"/>
  <c r="E2333" i="1" s="1"/>
  <c r="M2333" i="1"/>
  <c r="I2334" i="1"/>
  <c r="G2332" i="1" l="1"/>
  <c r="D2333" i="1"/>
  <c r="F2333" i="1" s="1"/>
  <c r="L2332" i="1"/>
  <c r="U2333" i="1"/>
  <c r="W2333" i="1" s="1"/>
  <c r="AB2386" i="1"/>
  <c r="AA2386" i="1"/>
  <c r="T2386" i="1"/>
  <c r="M2334" i="1"/>
  <c r="J2334" i="1"/>
  <c r="K2334" i="1" s="1"/>
  <c r="E2334" i="1" s="1"/>
  <c r="I2335" i="1"/>
  <c r="H2386" i="1"/>
  <c r="A2387" i="1"/>
  <c r="Q2387" i="1" s="1"/>
  <c r="R2387" i="1" s="1"/>
  <c r="S2387" i="1" s="1"/>
  <c r="Z2387" i="1" s="1"/>
  <c r="L2333" i="1" l="1"/>
  <c r="G2333" i="1"/>
  <c r="D2334" i="1"/>
  <c r="F2334" i="1" s="1"/>
  <c r="U2334" i="1"/>
  <c r="W2334" i="1" s="1"/>
  <c r="A2388" i="1"/>
  <c r="Q2388" i="1" s="1"/>
  <c r="R2388" i="1" s="1"/>
  <c r="S2388" i="1" s="1"/>
  <c r="Z2388" i="1" s="1"/>
  <c r="H2387" i="1"/>
  <c r="AA2387" i="1"/>
  <c r="T2387" i="1"/>
  <c r="AB2387" i="1"/>
  <c r="J2335" i="1"/>
  <c r="K2335" i="1" s="1"/>
  <c r="E2335" i="1" s="1"/>
  <c r="M2335" i="1"/>
  <c r="I2336" i="1"/>
  <c r="L2334" i="1" l="1"/>
  <c r="G2334" i="1"/>
  <c r="D2335" i="1"/>
  <c r="F2335" i="1" s="1"/>
  <c r="AB2388" i="1"/>
  <c r="AA2388" i="1"/>
  <c r="T2388" i="1"/>
  <c r="U2335" i="1"/>
  <c r="W2335" i="1" s="1"/>
  <c r="A2389" i="1"/>
  <c r="Q2389" i="1" s="1"/>
  <c r="R2389" i="1" s="1"/>
  <c r="S2389" i="1" s="1"/>
  <c r="Z2389" i="1" s="1"/>
  <c r="H2388" i="1"/>
  <c r="M2336" i="1"/>
  <c r="J2336" i="1"/>
  <c r="K2336" i="1" s="1"/>
  <c r="E2336" i="1" s="1"/>
  <c r="I2337" i="1"/>
  <c r="G2335" i="1" l="1"/>
  <c r="L2335" i="1"/>
  <c r="D2336" i="1"/>
  <c r="F2336" i="1" s="1"/>
  <c r="J2337" i="1"/>
  <c r="K2337" i="1" s="1"/>
  <c r="E2337" i="1" s="1"/>
  <c r="M2337" i="1"/>
  <c r="I2338" i="1"/>
  <c r="H2389" i="1"/>
  <c r="A2390" i="1"/>
  <c r="Q2390" i="1" s="1"/>
  <c r="R2390" i="1" s="1"/>
  <c r="S2390" i="1" s="1"/>
  <c r="Z2390" i="1" s="1"/>
  <c r="U2336" i="1"/>
  <c r="W2336" i="1" s="1"/>
  <c r="AB2389" i="1"/>
  <c r="AA2389" i="1"/>
  <c r="T2389" i="1"/>
  <c r="G2336" i="1" l="1"/>
  <c r="L2336" i="1"/>
  <c r="D2337" i="1"/>
  <c r="F2337" i="1" s="1"/>
  <c r="A2391" i="1"/>
  <c r="Q2391" i="1" s="1"/>
  <c r="R2391" i="1" s="1"/>
  <c r="S2391" i="1" s="1"/>
  <c r="Z2391" i="1" s="1"/>
  <c r="H2390" i="1"/>
  <c r="M2338" i="1"/>
  <c r="J2338" i="1"/>
  <c r="K2338" i="1" s="1"/>
  <c r="E2338" i="1" s="1"/>
  <c r="I2339" i="1"/>
  <c r="AA2390" i="1"/>
  <c r="T2390" i="1"/>
  <c r="AB2390" i="1"/>
  <c r="U2337" i="1"/>
  <c r="W2337" i="1" s="1"/>
  <c r="G2337" i="1" l="1"/>
  <c r="L2337" i="1"/>
  <c r="D2338" i="1"/>
  <c r="F2338" i="1" s="1"/>
  <c r="J2339" i="1"/>
  <c r="K2339" i="1" s="1"/>
  <c r="E2339" i="1" s="1"/>
  <c r="M2339" i="1"/>
  <c r="I2340" i="1"/>
  <c r="H2391" i="1"/>
  <c r="A2392" i="1"/>
  <c r="Q2392" i="1" s="1"/>
  <c r="R2392" i="1" s="1"/>
  <c r="S2392" i="1" s="1"/>
  <c r="Z2392" i="1" s="1"/>
  <c r="U2338" i="1"/>
  <c r="W2338" i="1" s="1"/>
  <c r="AB2391" i="1"/>
  <c r="AA2391" i="1"/>
  <c r="T2391" i="1"/>
  <c r="G2338" i="1" l="1"/>
  <c r="L2338" i="1"/>
  <c r="D2339" i="1"/>
  <c r="F2339" i="1" s="1"/>
  <c r="AA2392" i="1"/>
  <c r="T2392" i="1"/>
  <c r="AB2392" i="1"/>
  <c r="A2393" i="1"/>
  <c r="Q2393" i="1" s="1"/>
  <c r="R2393" i="1" s="1"/>
  <c r="S2393" i="1" s="1"/>
  <c r="Z2393" i="1" s="1"/>
  <c r="H2392" i="1"/>
  <c r="M2340" i="1"/>
  <c r="J2340" i="1"/>
  <c r="K2340" i="1" s="1"/>
  <c r="E2340" i="1" s="1"/>
  <c r="I2341" i="1"/>
  <c r="U2339" i="1"/>
  <c r="W2339" i="1" s="1"/>
  <c r="L2339" i="1" l="1"/>
  <c r="G2339" i="1"/>
  <c r="D2340" i="1"/>
  <c r="F2340" i="1" s="1"/>
  <c r="J2341" i="1"/>
  <c r="K2341" i="1" s="1"/>
  <c r="E2341" i="1" s="1"/>
  <c r="M2341" i="1"/>
  <c r="I2342" i="1"/>
  <c r="AB2393" i="1"/>
  <c r="AA2393" i="1"/>
  <c r="T2393" i="1"/>
  <c r="U2340" i="1"/>
  <c r="W2340" i="1" s="1"/>
  <c r="H2393" i="1"/>
  <c r="A2394" i="1"/>
  <c r="Q2394" i="1" s="1"/>
  <c r="R2394" i="1" s="1"/>
  <c r="S2394" i="1" s="1"/>
  <c r="Z2394" i="1" s="1"/>
  <c r="L2340" i="1" l="1"/>
  <c r="G2340" i="1"/>
  <c r="D2341" i="1"/>
  <c r="F2341" i="1" s="1"/>
  <c r="A2395" i="1"/>
  <c r="Q2395" i="1" s="1"/>
  <c r="R2395" i="1" s="1"/>
  <c r="S2395" i="1" s="1"/>
  <c r="Z2395" i="1" s="1"/>
  <c r="H2394" i="1"/>
  <c r="AA2394" i="1"/>
  <c r="T2394" i="1"/>
  <c r="AB2394" i="1"/>
  <c r="U2341" i="1"/>
  <c r="W2341" i="1" s="1"/>
  <c r="M2342" i="1"/>
  <c r="J2342" i="1"/>
  <c r="K2342" i="1" s="1"/>
  <c r="E2342" i="1" s="1"/>
  <c r="I2343" i="1"/>
  <c r="L2341" i="1" l="1"/>
  <c r="G2341" i="1"/>
  <c r="D2342" i="1"/>
  <c r="F2342" i="1" s="1"/>
  <c r="H2395" i="1"/>
  <c r="A2396" i="1"/>
  <c r="Q2396" i="1" s="1"/>
  <c r="R2396" i="1" s="1"/>
  <c r="S2396" i="1" s="1"/>
  <c r="Z2396" i="1" s="1"/>
  <c r="U2342" i="1"/>
  <c r="W2342" i="1" s="1"/>
  <c r="J2343" i="1"/>
  <c r="K2343" i="1" s="1"/>
  <c r="E2343" i="1" s="1"/>
  <c r="M2343" i="1"/>
  <c r="I2344" i="1"/>
  <c r="AB2395" i="1"/>
  <c r="AA2395" i="1"/>
  <c r="T2395" i="1"/>
  <c r="G2342" i="1" l="1"/>
  <c r="D2343" i="1"/>
  <c r="F2343" i="1" s="1"/>
  <c r="L2342" i="1"/>
  <c r="J2344" i="1"/>
  <c r="K2344" i="1" s="1"/>
  <c r="E2344" i="1" s="1"/>
  <c r="M2344" i="1"/>
  <c r="I2345" i="1"/>
  <c r="AA2396" i="1"/>
  <c r="T2396" i="1"/>
  <c r="AB2396" i="1"/>
  <c r="U2343" i="1"/>
  <c r="W2343" i="1" s="1"/>
  <c r="A2397" i="1"/>
  <c r="Q2397" i="1" s="1"/>
  <c r="R2397" i="1" s="1"/>
  <c r="S2397" i="1" s="1"/>
  <c r="Z2397" i="1" s="1"/>
  <c r="H2396" i="1"/>
  <c r="L2343" i="1" l="1"/>
  <c r="G2343" i="1"/>
  <c r="D2344" i="1"/>
  <c r="F2344" i="1" s="1"/>
  <c r="H2397" i="1"/>
  <c r="A2398" i="1"/>
  <c r="Q2398" i="1" s="1"/>
  <c r="R2398" i="1" s="1"/>
  <c r="S2398" i="1" s="1"/>
  <c r="Z2398" i="1" s="1"/>
  <c r="U2344" i="1"/>
  <c r="W2344" i="1" s="1"/>
  <c r="AB2397" i="1"/>
  <c r="AA2397" i="1"/>
  <c r="T2397" i="1"/>
  <c r="J2345" i="1"/>
  <c r="K2345" i="1" s="1"/>
  <c r="E2345" i="1" s="1"/>
  <c r="M2345" i="1"/>
  <c r="I2346" i="1"/>
  <c r="G2344" i="1" l="1"/>
  <c r="D2345" i="1"/>
  <c r="F2345" i="1" s="1"/>
  <c r="L2344" i="1"/>
  <c r="J2346" i="1"/>
  <c r="K2346" i="1" s="1"/>
  <c r="E2346" i="1" s="1"/>
  <c r="M2346" i="1"/>
  <c r="I2347" i="1"/>
  <c r="A2399" i="1"/>
  <c r="Q2399" i="1" s="1"/>
  <c r="R2399" i="1" s="1"/>
  <c r="S2399" i="1" s="1"/>
  <c r="Z2399" i="1" s="1"/>
  <c r="H2398" i="1"/>
  <c r="U2345" i="1"/>
  <c r="W2345" i="1" s="1"/>
  <c r="AA2398" i="1"/>
  <c r="T2398" i="1"/>
  <c r="AB2398" i="1"/>
  <c r="G2345" i="1" l="1"/>
  <c r="D2346" i="1"/>
  <c r="F2346" i="1" s="1"/>
  <c r="L2345" i="1"/>
  <c r="AB2399" i="1"/>
  <c r="AA2399" i="1"/>
  <c r="T2399" i="1"/>
  <c r="H2399" i="1"/>
  <c r="A2400" i="1"/>
  <c r="Q2400" i="1" s="1"/>
  <c r="R2400" i="1" s="1"/>
  <c r="S2400" i="1" s="1"/>
  <c r="Z2400" i="1" s="1"/>
  <c r="M2347" i="1"/>
  <c r="J2347" i="1"/>
  <c r="K2347" i="1" s="1"/>
  <c r="E2347" i="1" s="1"/>
  <c r="I2348" i="1"/>
  <c r="U2346" i="1"/>
  <c r="W2346" i="1" s="1"/>
  <c r="L2346" i="1" l="1"/>
  <c r="G2346" i="1"/>
  <c r="D2347" i="1"/>
  <c r="F2347" i="1" s="1"/>
  <c r="J2348" i="1"/>
  <c r="K2348" i="1" s="1"/>
  <c r="E2348" i="1" s="1"/>
  <c r="M2348" i="1"/>
  <c r="I2349" i="1"/>
  <c r="A2401" i="1"/>
  <c r="Q2401" i="1" s="1"/>
  <c r="R2401" i="1" s="1"/>
  <c r="S2401" i="1" s="1"/>
  <c r="Z2401" i="1" s="1"/>
  <c r="H2400" i="1"/>
  <c r="U2347" i="1"/>
  <c r="W2347" i="1" s="1"/>
  <c r="AA2400" i="1"/>
  <c r="T2400" i="1"/>
  <c r="AB2400" i="1"/>
  <c r="L2347" i="1" l="1"/>
  <c r="D2348" i="1"/>
  <c r="F2348" i="1" s="1"/>
  <c r="G2347" i="1"/>
  <c r="J2349" i="1"/>
  <c r="K2349" i="1" s="1"/>
  <c r="E2349" i="1" s="1"/>
  <c r="M2349" i="1"/>
  <c r="I2350" i="1"/>
  <c r="H2401" i="1"/>
  <c r="A2402" i="1"/>
  <c r="Q2402" i="1" s="1"/>
  <c r="R2402" i="1" s="1"/>
  <c r="S2402" i="1" s="1"/>
  <c r="Z2402" i="1" s="1"/>
  <c r="U2348" i="1"/>
  <c r="W2348" i="1" s="1"/>
  <c r="AB2401" i="1"/>
  <c r="AA2401" i="1"/>
  <c r="T2401" i="1"/>
  <c r="D2349" i="1" l="1"/>
  <c r="F2349" i="1" s="1"/>
  <c r="G2348" i="1"/>
  <c r="L2348" i="1"/>
  <c r="U2349" i="1"/>
  <c r="W2349" i="1" s="1"/>
  <c r="AA2402" i="1"/>
  <c r="T2402" i="1"/>
  <c r="AB2402" i="1"/>
  <c r="M2350" i="1"/>
  <c r="J2350" i="1"/>
  <c r="K2350" i="1" s="1"/>
  <c r="E2350" i="1" s="1"/>
  <c r="I2351" i="1"/>
  <c r="A2403" i="1"/>
  <c r="Q2403" i="1" s="1"/>
  <c r="R2403" i="1" s="1"/>
  <c r="S2403" i="1" s="1"/>
  <c r="Z2403" i="1" s="1"/>
  <c r="H2402" i="1"/>
  <c r="L2349" i="1" l="1"/>
  <c r="G2349" i="1"/>
  <c r="D2350" i="1"/>
  <c r="F2350" i="1" s="1"/>
  <c r="U2350" i="1"/>
  <c r="W2350" i="1" s="1"/>
  <c r="AB2403" i="1"/>
  <c r="AA2403" i="1"/>
  <c r="T2403" i="1"/>
  <c r="H2403" i="1"/>
  <c r="A2404" i="1"/>
  <c r="Q2404" i="1" s="1"/>
  <c r="R2404" i="1" s="1"/>
  <c r="S2404" i="1" s="1"/>
  <c r="Z2404" i="1" s="1"/>
  <c r="J2351" i="1"/>
  <c r="K2351" i="1" s="1"/>
  <c r="E2351" i="1" s="1"/>
  <c r="M2351" i="1"/>
  <c r="I2352" i="1"/>
  <c r="L2350" i="1" l="1"/>
  <c r="G2350" i="1"/>
  <c r="D2351" i="1"/>
  <c r="F2351" i="1" s="1"/>
  <c r="AA2404" i="1"/>
  <c r="T2404" i="1"/>
  <c r="AB2404" i="1"/>
  <c r="M2352" i="1"/>
  <c r="J2352" i="1"/>
  <c r="K2352" i="1" s="1"/>
  <c r="E2352" i="1" s="1"/>
  <c r="I2353" i="1"/>
  <c r="A2405" i="1"/>
  <c r="Q2405" i="1" s="1"/>
  <c r="R2405" i="1" s="1"/>
  <c r="S2405" i="1" s="1"/>
  <c r="Z2405" i="1" s="1"/>
  <c r="H2404" i="1"/>
  <c r="U2351" i="1"/>
  <c r="W2351" i="1" s="1"/>
  <c r="L2351" i="1" l="1"/>
  <c r="G2351" i="1"/>
  <c r="D2352" i="1"/>
  <c r="F2352" i="1" s="1"/>
  <c r="AB2405" i="1"/>
  <c r="AA2405" i="1"/>
  <c r="T2405" i="1"/>
  <c r="J2353" i="1"/>
  <c r="K2353" i="1" s="1"/>
  <c r="E2353" i="1" s="1"/>
  <c r="M2353" i="1"/>
  <c r="I2354" i="1"/>
  <c r="U2352" i="1"/>
  <c r="W2352" i="1" s="1"/>
  <c r="H2405" i="1"/>
  <c r="A2406" i="1"/>
  <c r="Q2406" i="1" s="1"/>
  <c r="R2406" i="1" s="1"/>
  <c r="S2406" i="1" s="1"/>
  <c r="Z2406" i="1" s="1"/>
  <c r="L2352" i="1" l="1"/>
  <c r="D2353" i="1"/>
  <c r="F2353" i="1" s="1"/>
  <c r="G2352" i="1"/>
  <c r="U2353" i="1"/>
  <c r="W2353" i="1" s="1"/>
  <c r="A2407" i="1"/>
  <c r="Q2407" i="1" s="1"/>
  <c r="R2407" i="1" s="1"/>
  <c r="S2407" i="1" s="1"/>
  <c r="Z2407" i="1" s="1"/>
  <c r="H2406" i="1"/>
  <c r="J2354" i="1"/>
  <c r="K2354" i="1" s="1"/>
  <c r="E2354" i="1" s="1"/>
  <c r="I2355" i="1"/>
  <c r="AA2406" i="1"/>
  <c r="T2406" i="1"/>
  <c r="AB2406" i="1"/>
  <c r="L2353" i="1" l="1"/>
  <c r="M2354" i="1" s="1"/>
  <c r="M2355" i="1" s="1"/>
  <c r="G2353" i="1"/>
  <c r="D2354" i="1"/>
  <c r="F2354" i="1" s="1"/>
  <c r="AB2407" i="1"/>
  <c r="AA2407" i="1"/>
  <c r="T2407" i="1"/>
  <c r="J2355" i="1"/>
  <c r="K2355" i="1" s="1"/>
  <c r="E2355" i="1" s="1"/>
  <c r="I2356" i="1"/>
  <c r="U2354" i="1"/>
  <c r="W2354" i="1" s="1"/>
  <c r="H2407" i="1"/>
  <c r="A2408" i="1"/>
  <c r="Q2408" i="1" s="1"/>
  <c r="R2408" i="1" s="1"/>
  <c r="S2408" i="1" s="1"/>
  <c r="Z2408" i="1" s="1"/>
  <c r="G2354" i="1" l="1"/>
  <c r="L2354" i="1"/>
  <c r="D2355" i="1"/>
  <c r="F2355" i="1" s="1"/>
  <c r="M2356" i="1"/>
  <c r="J2356" i="1"/>
  <c r="K2356" i="1" s="1"/>
  <c r="E2356" i="1" s="1"/>
  <c r="I2357" i="1"/>
  <c r="AA2408" i="1"/>
  <c r="T2408" i="1"/>
  <c r="AB2408" i="1"/>
  <c r="U2355" i="1"/>
  <c r="W2355" i="1" s="1"/>
  <c r="A2409" i="1"/>
  <c r="Q2409" i="1" s="1"/>
  <c r="R2409" i="1" s="1"/>
  <c r="S2409" i="1" s="1"/>
  <c r="Z2409" i="1" s="1"/>
  <c r="H2408" i="1"/>
  <c r="L2355" i="1" l="1"/>
  <c r="G2355" i="1"/>
  <c r="D2356" i="1"/>
  <c r="F2356" i="1" s="1"/>
  <c r="H2409" i="1"/>
  <c r="A2410" i="1"/>
  <c r="Q2410" i="1" s="1"/>
  <c r="R2410" i="1" s="1"/>
  <c r="S2410" i="1" s="1"/>
  <c r="Z2410" i="1" s="1"/>
  <c r="J2357" i="1"/>
  <c r="K2357" i="1" s="1"/>
  <c r="E2357" i="1" s="1"/>
  <c r="M2357" i="1"/>
  <c r="I2358" i="1"/>
  <c r="U2356" i="1"/>
  <c r="W2356" i="1" s="1"/>
  <c r="AB2409" i="1"/>
  <c r="AA2409" i="1"/>
  <c r="T2409" i="1"/>
  <c r="L2356" i="1" l="1"/>
  <c r="G2356" i="1"/>
  <c r="D2357" i="1"/>
  <c r="F2357" i="1" s="1"/>
  <c r="M2358" i="1"/>
  <c r="J2358" i="1"/>
  <c r="K2358" i="1" s="1"/>
  <c r="E2358" i="1" s="1"/>
  <c r="I2359" i="1"/>
  <c r="U2357" i="1"/>
  <c r="W2357" i="1" s="1"/>
  <c r="AA2410" i="1"/>
  <c r="T2410" i="1"/>
  <c r="AB2410" i="1"/>
  <c r="A2411" i="1"/>
  <c r="Q2411" i="1" s="1"/>
  <c r="R2411" i="1" s="1"/>
  <c r="S2411" i="1" s="1"/>
  <c r="Z2411" i="1" s="1"/>
  <c r="H2410" i="1"/>
  <c r="G2357" i="1" l="1"/>
  <c r="D2358" i="1"/>
  <c r="F2358" i="1" s="1"/>
  <c r="L2357" i="1"/>
  <c r="U2358" i="1"/>
  <c r="W2358" i="1" s="1"/>
  <c r="H2411" i="1"/>
  <c r="A2412" i="1"/>
  <c r="Q2412" i="1" s="1"/>
  <c r="R2412" i="1" s="1"/>
  <c r="S2412" i="1" s="1"/>
  <c r="Z2412" i="1" s="1"/>
  <c r="AB2411" i="1"/>
  <c r="AA2411" i="1"/>
  <c r="T2411" i="1"/>
  <c r="J2359" i="1"/>
  <c r="K2359" i="1" s="1"/>
  <c r="E2359" i="1" s="1"/>
  <c r="M2359" i="1"/>
  <c r="I2360" i="1"/>
  <c r="L2358" i="1" l="1"/>
  <c r="G2358" i="1"/>
  <c r="D2359" i="1"/>
  <c r="F2359" i="1" s="1"/>
  <c r="A2413" i="1"/>
  <c r="Q2413" i="1" s="1"/>
  <c r="R2413" i="1" s="1"/>
  <c r="S2413" i="1" s="1"/>
  <c r="Z2413" i="1" s="1"/>
  <c r="H2412" i="1"/>
  <c r="U2359" i="1"/>
  <c r="W2359" i="1" s="1"/>
  <c r="M2360" i="1"/>
  <c r="J2360" i="1"/>
  <c r="K2360" i="1" s="1"/>
  <c r="E2360" i="1" s="1"/>
  <c r="I2361" i="1"/>
  <c r="AA2412" i="1"/>
  <c r="T2412" i="1"/>
  <c r="AB2412" i="1"/>
  <c r="G2359" i="1" l="1"/>
  <c r="L2359" i="1"/>
  <c r="D2360" i="1"/>
  <c r="F2360" i="1" s="1"/>
  <c r="U2360" i="1"/>
  <c r="W2360" i="1" s="1"/>
  <c r="AB2413" i="1"/>
  <c r="AA2413" i="1"/>
  <c r="T2413" i="1"/>
  <c r="J2361" i="1"/>
  <c r="K2361" i="1" s="1"/>
  <c r="E2361" i="1" s="1"/>
  <c r="M2361" i="1"/>
  <c r="I2362" i="1"/>
  <c r="H2413" i="1"/>
  <c r="A2414" i="1"/>
  <c r="Q2414" i="1" s="1"/>
  <c r="R2414" i="1" s="1"/>
  <c r="S2414" i="1" s="1"/>
  <c r="Z2414" i="1" s="1"/>
  <c r="L2360" i="1" l="1"/>
  <c r="G2360" i="1"/>
  <c r="D2361" i="1"/>
  <c r="F2361" i="1" s="1"/>
  <c r="AA2414" i="1"/>
  <c r="T2414" i="1"/>
  <c r="AB2414" i="1"/>
  <c r="U2361" i="1"/>
  <c r="W2361" i="1" s="1"/>
  <c r="A2415" i="1"/>
  <c r="Q2415" i="1" s="1"/>
  <c r="R2415" i="1" s="1"/>
  <c r="S2415" i="1" s="1"/>
  <c r="Z2415" i="1" s="1"/>
  <c r="H2414" i="1"/>
  <c r="M2362" i="1"/>
  <c r="J2362" i="1"/>
  <c r="K2362" i="1" s="1"/>
  <c r="E2362" i="1" s="1"/>
  <c r="I2363" i="1"/>
  <c r="G2361" i="1" l="1"/>
  <c r="L2361" i="1"/>
  <c r="D2362" i="1"/>
  <c r="F2362" i="1" s="1"/>
  <c r="AB2415" i="1"/>
  <c r="AA2415" i="1"/>
  <c r="T2415" i="1"/>
  <c r="U2362" i="1"/>
  <c r="W2362" i="1" s="1"/>
  <c r="J2363" i="1"/>
  <c r="K2363" i="1" s="1"/>
  <c r="E2363" i="1" s="1"/>
  <c r="M2363" i="1"/>
  <c r="I2364" i="1"/>
  <c r="H2415" i="1"/>
  <c r="A2416" i="1"/>
  <c r="Q2416" i="1" s="1"/>
  <c r="R2416" i="1" s="1"/>
  <c r="S2416" i="1" s="1"/>
  <c r="Z2416" i="1" s="1"/>
  <c r="L2362" i="1" l="1"/>
  <c r="D2363" i="1"/>
  <c r="F2363" i="1" s="1"/>
  <c r="G2362" i="1"/>
  <c r="A2417" i="1"/>
  <c r="Q2417" i="1" s="1"/>
  <c r="R2417" i="1" s="1"/>
  <c r="S2417" i="1" s="1"/>
  <c r="Z2417" i="1" s="1"/>
  <c r="H2416" i="1"/>
  <c r="M2364" i="1"/>
  <c r="J2364" i="1"/>
  <c r="K2364" i="1" s="1"/>
  <c r="E2364" i="1" s="1"/>
  <c r="I2365" i="1"/>
  <c r="AA2416" i="1"/>
  <c r="T2416" i="1"/>
  <c r="AB2416" i="1"/>
  <c r="U2363" i="1"/>
  <c r="W2363" i="1" s="1"/>
  <c r="L2363" i="1" l="1"/>
  <c r="G2363" i="1"/>
  <c r="D2364" i="1"/>
  <c r="F2364" i="1" s="1"/>
  <c r="J2365" i="1"/>
  <c r="K2365" i="1" s="1"/>
  <c r="E2365" i="1" s="1"/>
  <c r="M2365" i="1"/>
  <c r="I2366" i="1"/>
  <c r="U2364" i="1"/>
  <c r="W2364" i="1" s="1"/>
  <c r="AB2417" i="1"/>
  <c r="AA2417" i="1"/>
  <c r="T2417" i="1"/>
  <c r="H2417" i="1"/>
  <c r="A2418" i="1"/>
  <c r="Q2418" i="1" s="1"/>
  <c r="R2418" i="1" s="1"/>
  <c r="S2418" i="1" s="1"/>
  <c r="Z2418" i="1" s="1"/>
  <c r="G2364" i="1" l="1"/>
  <c r="D2365" i="1"/>
  <c r="F2365" i="1" s="1"/>
  <c r="L2364" i="1"/>
  <c r="AA2418" i="1"/>
  <c r="T2418" i="1"/>
  <c r="AB2418" i="1"/>
  <c r="A2419" i="1"/>
  <c r="Q2419" i="1" s="1"/>
  <c r="R2419" i="1" s="1"/>
  <c r="S2419" i="1" s="1"/>
  <c r="Z2419" i="1" s="1"/>
  <c r="H2418" i="1"/>
  <c r="M2366" i="1"/>
  <c r="J2366" i="1"/>
  <c r="K2366" i="1" s="1"/>
  <c r="E2366" i="1" s="1"/>
  <c r="I2367" i="1"/>
  <c r="U2365" i="1"/>
  <c r="W2365" i="1" s="1"/>
  <c r="L2365" i="1" l="1"/>
  <c r="G2365" i="1"/>
  <c r="D2366" i="1"/>
  <c r="F2366" i="1" s="1"/>
  <c r="J2367" i="1"/>
  <c r="K2367" i="1" s="1"/>
  <c r="E2367" i="1" s="1"/>
  <c r="M2367" i="1"/>
  <c r="I2368" i="1"/>
  <c r="H2419" i="1"/>
  <c r="A2420" i="1"/>
  <c r="Q2420" i="1" s="1"/>
  <c r="R2420" i="1" s="1"/>
  <c r="S2420" i="1" s="1"/>
  <c r="Z2420" i="1" s="1"/>
  <c r="U2366" i="1"/>
  <c r="W2366" i="1" s="1"/>
  <c r="AB2419" i="1"/>
  <c r="AA2419" i="1"/>
  <c r="T2419" i="1"/>
  <c r="G2366" i="1" l="1"/>
  <c r="L2366" i="1"/>
  <c r="D2367" i="1"/>
  <c r="F2367" i="1" s="1"/>
  <c r="U2367" i="1"/>
  <c r="W2367" i="1" s="1"/>
  <c r="A2421" i="1"/>
  <c r="Q2421" i="1" s="1"/>
  <c r="R2421" i="1" s="1"/>
  <c r="S2421" i="1" s="1"/>
  <c r="Z2421" i="1" s="1"/>
  <c r="H2420" i="1"/>
  <c r="AA2420" i="1"/>
  <c r="T2420" i="1"/>
  <c r="AB2420" i="1"/>
  <c r="M2368" i="1"/>
  <c r="J2368" i="1"/>
  <c r="K2368" i="1" s="1"/>
  <c r="E2368" i="1" s="1"/>
  <c r="I2369" i="1"/>
  <c r="L2367" i="1" l="1"/>
  <c r="D2368" i="1"/>
  <c r="F2368" i="1" s="1"/>
  <c r="G2367" i="1"/>
  <c r="J2369" i="1"/>
  <c r="K2369" i="1" s="1"/>
  <c r="E2369" i="1" s="1"/>
  <c r="M2369" i="1"/>
  <c r="I2370" i="1"/>
  <c r="U2368" i="1"/>
  <c r="W2368" i="1" s="1"/>
  <c r="H2421" i="1"/>
  <c r="A2422" i="1"/>
  <c r="Q2422" i="1" s="1"/>
  <c r="R2422" i="1" s="1"/>
  <c r="S2422" i="1" s="1"/>
  <c r="Z2422" i="1" s="1"/>
  <c r="AB2421" i="1"/>
  <c r="AA2421" i="1"/>
  <c r="T2421" i="1"/>
  <c r="L2368" i="1" l="1"/>
  <c r="G2368" i="1"/>
  <c r="D2369" i="1"/>
  <c r="F2369" i="1" s="1"/>
  <c r="A2423" i="1"/>
  <c r="Q2423" i="1" s="1"/>
  <c r="R2423" i="1" s="1"/>
  <c r="S2423" i="1" s="1"/>
  <c r="Z2423" i="1" s="1"/>
  <c r="H2422" i="1"/>
  <c r="M2370" i="1"/>
  <c r="J2370" i="1"/>
  <c r="K2370" i="1" s="1"/>
  <c r="E2370" i="1" s="1"/>
  <c r="I2371" i="1"/>
  <c r="U2369" i="1"/>
  <c r="W2369" i="1" s="1"/>
  <c r="AA2422" i="1"/>
  <c r="T2422" i="1"/>
  <c r="AB2422" i="1"/>
  <c r="L2369" i="1" l="1"/>
  <c r="D2370" i="1"/>
  <c r="F2370" i="1" s="1"/>
  <c r="G2369" i="1"/>
  <c r="J2371" i="1"/>
  <c r="K2371" i="1" s="1"/>
  <c r="E2371" i="1" s="1"/>
  <c r="M2371" i="1"/>
  <c r="I2372" i="1"/>
  <c r="AB2423" i="1"/>
  <c r="AA2423" i="1"/>
  <c r="T2423" i="1"/>
  <c r="U2370" i="1"/>
  <c r="W2370" i="1" s="1"/>
  <c r="A2424" i="1"/>
  <c r="Q2424" i="1" s="1"/>
  <c r="R2424" i="1" s="1"/>
  <c r="S2424" i="1" s="1"/>
  <c r="Z2424" i="1" s="1"/>
  <c r="H2423" i="1"/>
  <c r="L2370" i="1" l="1"/>
  <c r="G2370" i="1"/>
  <c r="D2371" i="1"/>
  <c r="F2371" i="1" s="1"/>
  <c r="A2425" i="1"/>
  <c r="Q2425" i="1" s="1"/>
  <c r="R2425" i="1" s="1"/>
  <c r="S2425" i="1" s="1"/>
  <c r="Z2425" i="1" s="1"/>
  <c r="H2424" i="1"/>
  <c r="M2372" i="1"/>
  <c r="J2372" i="1"/>
  <c r="K2372" i="1" s="1"/>
  <c r="E2372" i="1" s="1"/>
  <c r="I2373" i="1"/>
  <c r="AB2424" i="1"/>
  <c r="AA2424" i="1"/>
  <c r="T2424" i="1"/>
  <c r="U2371" i="1"/>
  <c r="W2371" i="1" s="1"/>
  <c r="L2371" i="1" l="1"/>
  <c r="D2372" i="1"/>
  <c r="F2372" i="1" s="1"/>
  <c r="G2371" i="1"/>
  <c r="T2425" i="1"/>
  <c r="AB2425" i="1"/>
  <c r="AA2425" i="1"/>
  <c r="J2373" i="1"/>
  <c r="K2373" i="1" s="1"/>
  <c r="E2373" i="1" s="1"/>
  <c r="M2373" i="1"/>
  <c r="I2374" i="1"/>
  <c r="U2372" i="1"/>
  <c r="W2372" i="1" s="1"/>
  <c r="H2425" i="1"/>
  <c r="A2426" i="1"/>
  <c r="Q2426" i="1" s="1"/>
  <c r="R2426" i="1" s="1"/>
  <c r="S2426" i="1" s="1"/>
  <c r="Z2426" i="1" s="1"/>
  <c r="L2372" i="1" l="1"/>
  <c r="G2372" i="1"/>
  <c r="D2373" i="1"/>
  <c r="F2373" i="1" s="1"/>
  <c r="AB2426" i="1"/>
  <c r="AA2426" i="1"/>
  <c r="T2426" i="1"/>
  <c r="M2374" i="1"/>
  <c r="J2374" i="1"/>
  <c r="K2374" i="1" s="1"/>
  <c r="E2374" i="1" s="1"/>
  <c r="I2375" i="1"/>
  <c r="H2426" i="1"/>
  <c r="A2427" i="1"/>
  <c r="Q2427" i="1" s="1"/>
  <c r="R2427" i="1" s="1"/>
  <c r="S2427" i="1" s="1"/>
  <c r="Z2427" i="1" s="1"/>
  <c r="U2373" i="1"/>
  <c r="W2373" i="1" s="1"/>
  <c r="L2373" i="1" l="1"/>
  <c r="G2373" i="1"/>
  <c r="D2374" i="1"/>
  <c r="F2374" i="1" s="1"/>
  <c r="AA2427" i="1"/>
  <c r="T2427" i="1"/>
  <c r="AB2427" i="1"/>
  <c r="A2428" i="1"/>
  <c r="Q2428" i="1" s="1"/>
  <c r="R2428" i="1" s="1"/>
  <c r="S2428" i="1" s="1"/>
  <c r="Z2428" i="1" s="1"/>
  <c r="H2427" i="1"/>
  <c r="J2375" i="1"/>
  <c r="K2375" i="1" s="1"/>
  <c r="E2375" i="1" s="1"/>
  <c r="M2375" i="1"/>
  <c r="I2376" i="1"/>
  <c r="U2374" i="1"/>
  <c r="W2374" i="1" s="1"/>
  <c r="G2374" i="1" l="1"/>
  <c r="L2374" i="1"/>
  <c r="D2375" i="1"/>
  <c r="F2375" i="1" s="1"/>
  <c r="M2376" i="1"/>
  <c r="J2376" i="1"/>
  <c r="K2376" i="1" s="1"/>
  <c r="E2376" i="1" s="1"/>
  <c r="I2377" i="1"/>
  <c r="AB2428" i="1"/>
  <c r="AA2428" i="1"/>
  <c r="T2428" i="1"/>
  <c r="U2375" i="1"/>
  <c r="W2375" i="1" s="1"/>
  <c r="A2429" i="1"/>
  <c r="Q2429" i="1" s="1"/>
  <c r="R2429" i="1" s="1"/>
  <c r="S2429" i="1" s="1"/>
  <c r="Z2429" i="1" s="1"/>
  <c r="H2428" i="1"/>
  <c r="L2375" i="1" l="1"/>
  <c r="G2375" i="1"/>
  <c r="D2376" i="1"/>
  <c r="F2376" i="1" s="1"/>
  <c r="U2376" i="1"/>
  <c r="W2376" i="1" s="1"/>
  <c r="H2429" i="1"/>
  <c r="A2430" i="1"/>
  <c r="Q2430" i="1" s="1"/>
  <c r="R2430" i="1" s="1"/>
  <c r="S2430" i="1" s="1"/>
  <c r="Z2430" i="1" s="1"/>
  <c r="AB2429" i="1"/>
  <c r="AA2429" i="1"/>
  <c r="T2429" i="1"/>
  <c r="J2377" i="1"/>
  <c r="K2377" i="1" s="1"/>
  <c r="E2377" i="1" s="1"/>
  <c r="M2377" i="1"/>
  <c r="I2378" i="1"/>
  <c r="L2376" i="1" l="1"/>
  <c r="G2376" i="1"/>
  <c r="D2377" i="1"/>
  <c r="F2377" i="1" s="1"/>
  <c r="M2378" i="1"/>
  <c r="J2378" i="1"/>
  <c r="K2378" i="1" s="1"/>
  <c r="E2378" i="1" s="1"/>
  <c r="I2379" i="1"/>
  <c r="AA2430" i="1"/>
  <c r="T2430" i="1"/>
  <c r="AB2430" i="1"/>
  <c r="U2377" i="1"/>
  <c r="W2377" i="1" s="1"/>
  <c r="A2431" i="1"/>
  <c r="Q2431" i="1" s="1"/>
  <c r="R2431" i="1" s="1"/>
  <c r="S2431" i="1" s="1"/>
  <c r="Z2431" i="1" s="1"/>
  <c r="H2430" i="1"/>
  <c r="L2377" i="1" l="1"/>
  <c r="G2377" i="1"/>
  <c r="D2378" i="1"/>
  <c r="F2378" i="1" s="1"/>
  <c r="H2431" i="1"/>
  <c r="A2432" i="1"/>
  <c r="Q2432" i="1" s="1"/>
  <c r="R2432" i="1" s="1"/>
  <c r="S2432" i="1" s="1"/>
  <c r="Z2432" i="1" s="1"/>
  <c r="J2379" i="1"/>
  <c r="K2379" i="1" s="1"/>
  <c r="E2379" i="1" s="1"/>
  <c r="M2379" i="1"/>
  <c r="I2380" i="1"/>
  <c r="U2378" i="1"/>
  <c r="W2378" i="1" s="1"/>
  <c r="AB2431" i="1"/>
  <c r="AA2431" i="1"/>
  <c r="T2431" i="1"/>
  <c r="L2378" i="1" l="1"/>
  <c r="D2379" i="1"/>
  <c r="F2379" i="1" s="1"/>
  <c r="G2378" i="1"/>
  <c r="U2379" i="1"/>
  <c r="W2379" i="1" s="1"/>
  <c r="M2380" i="1"/>
  <c r="J2380" i="1"/>
  <c r="K2380" i="1" s="1"/>
  <c r="E2380" i="1" s="1"/>
  <c r="I2381" i="1"/>
  <c r="AA2432" i="1"/>
  <c r="T2432" i="1"/>
  <c r="AB2432" i="1"/>
  <c r="A2433" i="1"/>
  <c r="Q2433" i="1" s="1"/>
  <c r="R2433" i="1" s="1"/>
  <c r="S2433" i="1" s="1"/>
  <c r="Z2433" i="1" s="1"/>
  <c r="H2432" i="1"/>
  <c r="L2379" i="1" l="1"/>
  <c r="G2379" i="1"/>
  <c r="D2380" i="1"/>
  <c r="F2380" i="1" s="1"/>
  <c r="AB2433" i="1"/>
  <c r="AA2433" i="1"/>
  <c r="T2433" i="1"/>
  <c r="J2381" i="1"/>
  <c r="K2381" i="1" s="1"/>
  <c r="E2381" i="1" s="1"/>
  <c r="M2381" i="1"/>
  <c r="I2382" i="1"/>
  <c r="U2380" i="1"/>
  <c r="W2380" i="1" s="1"/>
  <c r="H2433" i="1"/>
  <c r="A2434" i="1"/>
  <c r="Q2434" i="1" s="1"/>
  <c r="R2434" i="1" s="1"/>
  <c r="S2434" i="1" s="1"/>
  <c r="Z2434" i="1" s="1"/>
  <c r="L2380" i="1" l="1"/>
  <c r="G2380" i="1"/>
  <c r="D2381" i="1"/>
  <c r="F2381" i="1" s="1"/>
  <c r="A2435" i="1"/>
  <c r="Q2435" i="1" s="1"/>
  <c r="R2435" i="1" s="1"/>
  <c r="S2435" i="1" s="1"/>
  <c r="Z2435" i="1" s="1"/>
  <c r="H2434" i="1"/>
  <c r="U2381" i="1"/>
  <c r="W2381" i="1" s="1"/>
  <c r="AA2434" i="1"/>
  <c r="T2434" i="1"/>
  <c r="AB2434" i="1"/>
  <c r="M2382" i="1"/>
  <c r="J2382" i="1"/>
  <c r="K2382" i="1" s="1"/>
  <c r="E2382" i="1" s="1"/>
  <c r="I2383" i="1"/>
  <c r="G2381" i="1" l="1"/>
  <c r="D2382" i="1"/>
  <c r="F2382" i="1" s="1"/>
  <c r="L2381" i="1"/>
  <c r="J2383" i="1"/>
  <c r="K2383" i="1" s="1"/>
  <c r="E2383" i="1" s="1"/>
  <c r="M2383" i="1"/>
  <c r="I2384" i="1"/>
  <c r="H2435" i="1"/>
  <c r="A2436" i="1"/>
  <c r="Q2436" i="1" s="1"/>
  <c r="R2436" i="1" s="1"/>
  <c r="S2436" i="1" s="1"/>
  <c r="Z2436" i="1" s="1"/>
  <c r="U2382" i="1"/>
  <c r="W2382" i="1" s="1"/>
  <c r="AB2435" i="1"/>
  <c r="AA2435" i="1"/>
  <c r="T2435" i="1"/>
  <c r="L2382" i="1" l="1"/>
  <c r="G2382" i="1"/>
  <c r="D2383" i="1"/>
  <c r="F2383" i="1" s="1"/>
  <c r="AA2436" i="1"/>
  <c r="T2436" i="1"/>
  <c r="AB2436" i="1"/>
  <c r="U2383" i="1"/>
  <c r="W2383" i="1" s="1"/>
  <c r="A2437" i="1"/>
  <c r="Q2437" i="1" s="1"/>
  <c r="R2437" i="1" s="1"/>
  <c r="S2437" i="1" s="1"/>
  <c r="Z2437" i="1" s="1"/>
  <c r="H2436" i="1"/>
  <c r="J2384" i="1"/>
  <c r="K2384" i="1" s="1"/>
  <c r="E2384" i="1" s="1"/>
  <c r="M2384" i="1"/>
  <c r="I2385" i="1"/>
  <c r="L2383" i="1" l="1"/>
  <c r="G2383" i="1"/>
  <c r="D2384" i="1"/>
  <c r="F2384" i="1" s="1"/>
  <c r="AB2437" i="1"/>
  <c r="AA2437" i="1"/>
  <c r="T2437" i="1"/>
  <c r="J2385" i="1"/>
  <c r="K2385" i="1" s="1"/>
  <c r="E2385" i="1" s="1"/>
  <c r="I2386" i="1"/>
  <c r="H2437" i="1"/>
  <c r="A2438" i="1"/>
  <c r="Q2438" i="1" s="1"/>
  <c r="R2438" i="1" s="1"/>
  <c r="S2438" i="1" s="1"/>
  <c r="Z2438" i="1" s="1"/>
  <c r="U2384" i="1"/>
  <c r="W2384" i="1" s="1"/>
  <c r="L2384" i="1" l="1"/>
  <c r="M2385" i="1" s="1"/>
  <c r="M2386" i="1" s="1"/>
  <c r="D2385" i="1"/>
  <c r="F2385" i="1" s="1"/>
  <c r="G2384" i="1"/>
  <c r="J2386" i="1"/>
  <c r="K2386" i="1" s="1"/>
  <c r="E2386" i="1" s="1"/>
  <c r="I2387" i="1"/>
  <c r="AA2438" i="1"/>
  <c r="T2438" i="1"/>
  <c r="AB2438" i="1"/>
  <c r="U2385" i="1"/>
  <c r="W2385" i="1" s="1"/>
  <c r="A2439" i="1"/>
  <c r="Q2439" i="1" s="1"/>
  <c r="R2439" i="1" s="1"/>
  <c r="S2439" i="1" s="1"/>
  <c r="Z2439" i="1" s="1"/>
  <c r="H2438" i="1"/>
  <c r="L2385" i="1" l="1"/>
  <c r="G2385" i="1"/>
  <c r="D2386" i="1"/>
  <c r="F2386" i="1" s="1"/>
  <c r="U2386" i="1"/>
  <c r="W2386" i="1" s="1"/>
  <c r="H2439" i="1"/>
  <c r="A2440" i="1"/>
  <c r="Q2440" i="1" s="1"/>
  <c r="R2440" i="1" s="1"/>
  <c r="S2440" i="1" s="1"/>
  <c r="Z2440" i="1" s="1"/>
  <c r="AB2439" i="1"/>
  <c r="AA2439" i="1"/>
  <c r="T2439" i="1"/>
  <c r="M2387" i="1"/>
  <c r="J2387" i="1"/>
  <c r="K2387" i="1" s="1"/>
  <c r="E2387" i="1" s="1"/>
  <c r="I2388" i="1"/>
  <c r="L2386" i="1" l="1"/>
  <c r="G2386" i="1"/>
  <c r="D2387" i="1"/>
  <c r="F2387" i="1" s="1"/>
  <c r="U2387" i="1"/>
  <c r="W2387" i="1" s="1"/>
  <c r="J2388" i="1"/>
  <c r="K2388" i="1" s="1"/>
  <c r="E2388" i="1" s="1"/>
  <c r="I2389" i="1"/>
  <c r="AA2440" i="1"/>
  <c r="T2440" i="1"/>
  <c r="AB2440" i="1"/>
  <c r="A2441" i="1"/>
  <c r="Q2441" i="1" s="1"/>
  <c r="R2441" i="1" s="1"/>
  <c r="S2441" i="1" s="1"/>
  <c r="Z2441" i="1" s="1"/>
  <c r="H2440" i="1"/>
  <c r="L2387" i="1" l="1"/>
  <c r="M2388" i="1" s="1"/>
  <c r="M2389" i="1" s="1"/>
  <c r="G2387" i="1"/>
  <c r="D2388" i="1"/>
  <c r="F2388" i="1" s="1"/>
  <c r="J2389" i="1"/>
  <c r="K2389" i="1" s="1"/>
  <c r="E2389" i="1" s="1"/>
  <c r="I2390" i="1"/>
  <c r="AB2441" i="1"/>
  <c r="AA2441" i="1"/>
  <c r="T2441" i="1"/>
  <c r="U2388" i="1"/>
  <c r="W2388" i="1" s="1"/>
  <c r="H2441" i="1"/>
  <c r="A2442" i="1"/>
  <c r="Q2442" i="1" s="1"/>
  <c r="R2442" i="1" s="1"/>
  <c r="S2442" i="1" s="1"/>
  <c r="Z2442" i="1" s="1"/>
  <c r="L2388" i="1" l="1"/>
  <c r="G2388" i="1"/>
  <c r="D2389" i="1"/>
  <c r="F2389" i="1" s="1"/>
  <c r="AA2442" i="1"/>
  <c r="T2442" i="1"/>
  <c r="AB2442" i="1"/>
  <c r="A2443" i="1"/>
  <c r="Q2443" i="1" s="1"/>
  <c r="R2443" i="1" s="1"/>
  <c r="S2443" i="1" s="1"/>
  <c r="Z2443" i="1" s="1"/>
  <c r="H2442" i="1"/>
  <c r="M2390" i="1"/>
  <c r="J2390" i="1"/>
  <c r="K2390" i="1" s="1"/>
  <c r="E2390" i="1" s="1"/>
  <c r="I2391" i="1"/>
  <c r="U2389" i="1"/>
  <c r="W2389" i="1" s="1"/>
  <c r="L2389" i="1" l="1"/>
  <c r="G2389" i="1"/>
  <c r="D2390" i="1"/>
  <c r="F2390" i="1" s="1"/>
  <c r="J2391" i="1"/>
  <c r="K2391" i="1" s="1"/>
  <c r="E2391" i="1" s="1"/>
  <c r="M2391" i="1"/>
  <c r="I2392" i="1"/>
  <c r="AB2443" i="1"/>
  <c r="AA2443" i="1"/>
  <c r="T2443" i="1"/>
  <c r="U2390" i="1"/>
  <c r="W2390" i="1" s="1"/>
  <c r="H2443" i="1"/>
  <c r="A2444" i="1"/>
  <c r="Q2444" i="1" s="1"/>
  <c r="R2444" i="1" s="1"/>
  <c r="S2444" i="1" s="1"/>
  <c r="Z2444" i="1" s="1"/>
  <c r="L2390" i="1" l="1"/>
  <c r="G2390" i="1"/>
  <c r="D2391" i="1"/>
  <c r="F2391" i="1" s="1"/>
  <c r="AA2444" i="1"/>
  <c r="T2444" i="1"/>
  <c r="AB2444" i="1"/>
  <c r="A2445" i="1"/>
  <c r="Q2445" i="1" s="1"/>
  <c r="R2445" i="1" s="1"/>
  <c r="S2445" i="1" s="1"/>
  <c r="Z2445" i="1" s="1"/>
  <c r="H2444" i="1"/>
  <c r="M2392" i="1"/>
  <c r="J2392" i="1"/>
  <c r="K2392" i="1" s="1"/>
  <c r="E2392" i="1" s="1"/>
  <c r="I2393" i="1"/>
  <c r="U2391" i="1"/>
  <c r="W2391" i="1" s="1"/>
  <c r="L2391" i="1" l="1"/>
  <c r="G2391" i="1"/>
  <c r="D2392" i="1"/>
  <c r="F2392" i="1" s="1"/>
  <c r="J2393" i="1"/>
  <c r="K2393" i="1" s="1"/>
  <c r="E2393" i="1" s="1"/>
  <c r="M2393" i="1"/>
  <c r="I2394" i="1"/>
  <c r="H2445" i="1"/>
  <c r="A2446" i="1"/>
  <c r="Q2446" i="1" s="1"/>
  <c r="R2446" i="1" s="1"/>
  <c r="S2446" i="1" s="1"/>
  <c r="Z2446" i="1" s="1"/>
  <c r="U2392" i="1"/>
  <c r="W2392" i="1" s="1"/>
  <c r="AB2445" i="1"/>
  <c r="AA2445" i="1"/>
  <c r="T2445" i="1"/>
  <c r="G2392" i="1" l="1"/>
  <c r="L2392" i="1"/>
  <c r="D2393" i="1"/>
  <c r="F2393" i="1" s="1"/>
  <c r="U2393" i="1"/>
  <c r="W2393" i="1" s="1"/>
  <c r="AA2446" i="1"/>
  <c r="T2446" i="1"/>
  <c r="AB2446" i="1"/>
  <c r="A2447" i="1"/>
  <c r="Q2447" i="1" s="1"/>
  <c r="R2447" i="1" s="1"/>
  <c r="S2447" i="1" s="1"/>
  <c r="Z2447" i="1" s="1"/>
  <c r="H2446" i="1"/>
  <c r="M2394" i="1"/>
  <c r="J2394" i="1"/>
  <c r="K2394" i="1" s="1"/>
  <c r="E2394" i="1" s="1"/>
  <c r="I2395" i="1"/>
  <c r="G2393" i="1" l="1"/>
  <c r="L2393" i="1"/>
  <c r="D2394" i="1"/>
  <c r="F2394" i="1" s="1"/>
  <c r="J2395" i="1"/>
  <c r="K2395" i="1" s="1"/>
  <c r="E2395" i="1" s="1"/>
  <c r="M2395" i="1"/>
  <c r="I2396" i="1"/>
  <c r="AB2447" i="1"/>
  <c r="AA2447" i="1"/>
  <c r="T2447" i="1"/>
  <c r="U2394" i="1"/>
  <c r="W2394" i="1" s="1"/>
  <c r="H2447" i="1"/>
  <c r="A2448" i="1"/>
  <c r="Q2448" i="1" s="1"/>
  <c r="R2448" i="1" s="1"/>
  <c r="S2448" i="1" s="1"/>
  <c r="Z2448" i="1" s="1"/>
  <c r="L2394" i="1" l="1"/>
  <c r="G2394" i="1"/>
  <c r="D2395" i="1"/>
  <c r="F2395" i="1" s="1"/>
  <c r="M2396" i="1"/>
  <c r="J2396" i="1"/>
  <c r="K2396" i="1" s="1"/>
  <c r="E2396" i="1" s="1"/>
  <c r="I2397" i="1"/>
  <c r="U2395" i="1"/>
  <c r="W2395" i="1" s="1"/>
  <c r="AA2448" i="1"/>
  <c r="T2448" i="1"/>
  <c r="AB2448" i="1"/>
  <c r="A2449" i="1"/>
  <c r="Q2449" i="1" s="1"/>
  <c r="R2449" i="1" s="1"/>
  <c r="S2449" i="1" s="1"/>
  <c r="Z2449" i="1" s="1"/>
  <c r="H2448" i="1"/>
  <c r="G2395" i="1" l="1"/>
  <c r="D2396" i="1"/>
  <c r="F2396" i="1" s="1"/>
  <c r="L2395" i="1"/>
  <c r="J2397" i="1"/>
  <c r="K2397" i="1" s="1"/>
  <c r="E2397" i="1" s="1"/>
  <c r="M2397" i="1"/>
  <c r="I2398" i="1"/>
  <c r="U2396" i="1"/>
  <c r="W2396" i="1" s="1"/>
  <c r="H2449" i="1"/>
  <c r="A2450" i="1"/>
  <c r="Q2450" i="1" s="1"/>
  <c r="R2450" i="1" s="1"/>
  <c r="S2450" i="1" s="1"/>
  <c r="Z2450" i="1" s="1"/>
  <c r="AB2449" i="1"/>
  <c r="AA2449" i="1"/>
  <c r="T2449" i="1"/>
  <c r="L2396" i="1" l="1"/>
  <c r="G2396" i="1"/>
  <c r="D2397" i="1"/>
  <c r="F2397" i="1" s="1"/>
  <c r="A2451" i="1"/>
  <c r="Q2451" i="1" s="1"/>
  <c r="R2451" i="1" s="1"/>
  <c r="S2451" i="1" s="1"/>
  <c r="Z2451" i="1" s="1"/>
  <c r="H2450" i="1"/>
  <c r="AA2450" i="1"/>
  <c r="T2450" i="1"/>
  <c r="AB2450" i="1"/>
  <c r="U2397" i="1"/>
  <c r="W2397" i="1" s="1"/>
  <c r="M2398" i="1"/>
  <c r="J2398" i="1"/>
  <c r="K2398" i="1" s="1"/>
  <c r="E2398" i="1" s="1"/>
  <c r="I2399" i="1"/>
  <c r="L2397" i="1" l="1"/>
  <c r="G2397" i="1"/>
  <c r="D2398" i="1"/>
  <c r="F2398" i="1" s="1"/>
  <c r="H2451" i="1"/>
  <c r="A2452" i="1"/>
  <c r="Q2452" i="1" s="1"/>
  <c r="R2452" i="1" s="1"/>
  <c r="S2452" i="1" s="1"/>
  <c r="Z2452" i="1" s="1"/>
  <c r="J2399" i="1"/>
  <c r="K2399" i="1" s="1"/>
  <c r="E2399" i="1" s="1"/>
  <c r="M2399" i="1"/>
  <c r="I2400" i="1"/>
  <c r="U2398" i="1"/>
  <c r="W2398" i="1" s="1"/>
  <c r="AB2451" i="1"/>
  <c r="AA2451" i="1"/>
  <c r="T2451" i="1"/>
  <c r="L2398" i="1" l="1"/>
  <c r="G2398" i="1"/>
  <c r="D2399" i="1"/>
  <c r="F2399" i="1" s="1"/>
  <c r="U2399" i="1"/>
  <c r="W2399" i="1" s="1"/>
  <c r="AA2452" i="1"/>
  <c r="T2452" i="1"/>
  <c r="AB2452" i="1"/>
  <c r="M2400" i="1"/>
  <c r="J2400" i="1"/>
  <c r="K2400" i="1" s="1"/>
  <c r="E2400" i="1" s="1"/>
  <c r="I2401" i="1"/>
  <c r="A2453" i="1"/>
  <c r="Q2453" i="1" s="1"/>
  <c r="R2453" i="1" s="1"/>
  <c r="S2453" i="1" s="1"/>
  <c r="Z2453" i="1" s="1"/>
  <c r="H2452" i="1"/>
  <c r="L2399" i="1" l="1"/>
  <c r="G2399" i="1"/>
  <c r="D2400" i="1"/>
  <c r="F2400" i="1" s="1"/>
  <c r="U2400" i="1"/>
  <c r="W2400" i="1" s="1"/>
  <c r="H2453" i="1"/>
  <c r="A2454" i="1"/>
  <c r="Q2454" i="1" s="1"/>
  <c r="R2454" i="1" s="1"/>
  <c r="S2454" i="1" s="1"/>
  <c r="Z2454" i="1" s="1"/>
  <c r="AB2453" i="1"/>
  <c r="AA2453" i="1"/>
  <c r="T2453" i="1"/>
  <c r="J2401" i="1"/>
  <c r="K2401" i="1" s="1"/>
  <c r="E2401" i="1" s="1"/>
  <c r="M2401" i="1"/>
  <c r="I2402" i="1"/>
  <c r="L2400" i="1" l="1"/>
  <c r="G2400" i="1"/>
  <c r="D2401" i="1"/>
  <c r="F2401" i="1" s="1"/>
  <c r="U2401" i="1"/>
  <c r="W2401" i="1" s="1"/>
  <c r="A2455" i="1"/>
  <c r="Q2455" i="1" s="1"/>
  <c r="R2455" i="1" s="1"/>
  <c r="S2455" i="1" s="1"/>
  <c r="Z2455" i="1" s="1"/>
  <c r="H2454" i="1"/>
  <c r="M2402" i="1"/>
  <c r="J2402" i="1"/>
  <c r="K2402" i="1" s="1"/>
  <c r="E2402" i="1" s="1"/>
  <c r="I2403" i="1"/>
  <c r="AA2454" i="1"/>
  <c r="T2454" i="1"/>
  <c r="AB2454" i="1"/>
  <c r="L2401" i="1" l="1"/>
  <c r="G2401" i="1"/>
  <c r="D2402" i="1"/>
  <c r="F2402" i="1" s="1"/>
  <c r="AB2455" i="1"/>
  <c r="AA2455" i="1"/>
  <c r="T2455" i="1"/>
  <c r="J2403" i="1"/>
  <c r="K2403" i="1" s="1"/>
  <c r="E2403" i="1" s="1"/>
  <c r="M2403" i="1"/>
  <c r="I2404" i="1"/>
  <c r="H2455" i="1"/>
  <c r="A2456" i="1"/>
  <c r="Q2456" i="1" s="1"/>
  <c r="R2456" i="1" s="1"/>
  <c r="S2456" i="1" s="1"/>
  <c r="Z2456" i="1" s="1"/>
  <c r="U2402" i="1"/>
  <c r="W2402" i="1" s="1"/>
  <c r="G2402" i="1" l="1"/>
  <c r="L2402" i="1"/>
  <c r="D2403" i="1"/>
  <c r="F2403" i="1" s="1"/>
  <c r="AA2456" i="1"/>
  <c r="T2456" i="1"/>
  <c r="AB2456" i="1"/>
  <c r="A2457" i="1"/>
  <c r="Q2457" i="1" s="1"/>
  <c r="R2457" i="1" s="1"/>
  <c r="S2457" i="1" s="1"/>
  <c r="Z2457" i="1" s="1"/>
  <c r="H2456" i="1"/>
  <c r="M2404" i="1"/>
  <c r="J2404" i="1"/>
  <c r="K2404" i="1" s="1"/>
  <c r="E2404" i="1" s="1"/>
  <c r="I2405" i="1"/>
  <c r="U2403" i="1"/>
  <c r="W2403" i="1" s="1"/>
  <c r="G2403" i="1" l="1"/>
  <c r="L2403" i="1"/>
  <c r="D2404" i="1"/>
  <c r="F2404" i="1" s="1"/>
  <c r="J2405" i="1"/>
  <c r="K2405" i="1" s="1"/>
  <c r="E2405" i="1" s="1"/>
  <c r="M2405" i="1"/>
  <c r="I2406" i="1"/>
  <c r="U2404" i="1"/>
  <c r="W2404" i="1" s="1"/>
  <c r="AB2457" i="1"/>
  <c r="AA2457" i="1"/>
  <c r="T2457" i="1"/>
  <c r="H2457" i="1"/>
  <c r="A2458" i="1"/>
  <c r="Q2458" i="1" s="1"/>
  <c r="R2458" i="1" s="1"/>
  <c r="S2458" i="1" s="1"/>
  <c r="Z2458" i="1" s="1"/>
  <c r="L2404" i="1" l="1"/>
  <c r="G2404" i="1"/>
  <c r="D2405" i="1"/>
  <c r="F2405" i="1" s="1"/>
  <c r="A2459" i="1"/>
  <c r="Q2459" i="1" s="1"/>
  <c r="R2459" i="1" s="1"/>
  <c r="S2459" i="1" s="1"/>
  <c r="Z2459" i="1" s="1"/>
  <c r="H2458" i="1"/>
  <c r="M2406" i="1"/>
  <c r="J2406" i="1"/>
  <c r="K2406" i="1" s="1"/>
  <c r="E2406" i="1" s="1"/>
  <c r="I2407" i="1"/>
  <c r="AA2458" i="1"/>
  <c r="T2458" i="1"/>
  <c r="AB2458" i="1"/>
  <c r="U2405" i="1"/>
  <c r="W2405" i="1" s="1"/>
  <c r="L2405" i="1" l="1"/>
  <c r="G2405" i="1"/>
  <c r="D2406" i="1"/>
  <c r="F2406" i="1" s="1"/>
  <c r="U2406" i="1"/>
  <c r="W2406" i="1" s="1"/>
  <c r="H2459" i="1"/>
  <c r="A2460" i="1"/>
  <c r="Q2460" i="1" s="1"/>
  <c r="R2460" i="1" s="1"/>
  <c r="S2460" i="1" s="1"/>
  <c r="Z2460" i="1" s="1"/>
  <c r="J2407" i="1"/>
  <c r="K2407" i="1" s="1"/>
  <c r="E2407" i="1" s="1"/>
  <c r="M2407" i="1"/>
  <c r="I2408" i="1"/>
  <c r="AB2459" i="1"/>
  <c r="AA2459" i="1"/>
  <c r="T2459" i="1"/>
  <c r="G2406" i="1" l="1"/>
  <c r="L2406" i="1"/>
  <c r="D2407" i="1"/>
  <c r="F2407" i="1" s="1"/>
  <c r="M2408" i="1"/>
  <c r="J2408" i="1"/>
  <c r="K2408" i="1" s="1"/>
  <c r="E2408" i="1" s="1"/>
  <c r="I2409" i="1"/>
  <c r="AA2460" i="1"/>
  <c r="T2460" i="1"/>
  <c r="AB2460" i="1"/>
  <c r="U2407" i="1"/>
  <c r="W2407" i="1" s="1"/>
  <c r="A2461" i="1"/>
  <c r="Q2461" i="1" s="1"/>
  <c r="R2461" i="1" s="1"/>
  <c r="S2461" i="1" s="1"/>
  <c r="Z2461" i="1" s="1"/>
  <c r="H2460" i="1"/>
  <c r="L2407" i="1" l="1"/>
  <c r="G2407" i="1"/>
  <c r="D2408" i="1"/>
  <c r="F2408" i="1" s="1"/>
  <c r="U2408" i="1"/>
  <c r="W2408" i="1" s="1"/>
  <c r="AB2461" i="1"/>
  <c r="AA2461" i="1"/>
  <c r="T2461" i="1"/>
  <c r="H2461" i="1"/>
  <c r="A2462" i="1"/>
  <c r="Q2462" i="1" s="1"/>
  <c r="R2462" i="1" s="1"/>
  <c r="S2462" i="1" s="1"/>
  <c r="Z2462" i="1" s="1"/>
  <c r="J2409" i="1"/>
  <c r="K2409" i="1" s="1"/>
  <c r="E2409" i="1" s="1"/>
  <c r="M2409" i="1"/>
  <c r="I2410" i="1"/>
  <c r="L2408" i="1" l="1"/>
  <c r="G2408" i="1"/>
  <c r="D2409" i="1"/>
  <c r="F2409" i="1" s="1"/>
  <c r="U2409" i="1"/>
  <c r="W2409" i="1" s="1"/>
  <c r="M2410" i="1"/>
  <c r="J2410" i="1"/>
  <c r="K2410" i="1" s="1"/>
  <c r="E2410" i="1" s="1"/>
  <c r="I2411" i="1"/>
  <c r="AA2462" i="1"/>
  <c r="T2462" i="1"/>
  <c r="AB2462" i="1"/>
  <c r="A2463" i="1"/>
  <c r="Q2463" i="1" s="1"/>
  <c r="R2463" i="1" s="1"/>
  <c r="S2463" i="1" s="1"/>
  <c r="Z2463" i="1" s="1"/>
  <c r="H2462" i="1"/>
  <c r="G2409" i="1" l="1"/>
  <c r="L2409" i="1"/>
  <c r="D2410" i="1"/>
  <c r="F2410" i="1" s="1"/>
  <c r="AB2463" i="1"/>
  <c r="AA2463" i="1"/>
  <c r="T2463" i="1"/>
  <c r="A2464" i="1"/>
  <c r="Q2464" i="1" s="1"/>
  <c r="R2464" i="1" s="1"/>
  <c r="S2464" i="1" s="1"/>
  <c r="Z2464" i="1" s="1"/>
  <c r="H2463" i="1"/>
  <c r="J2411" i="1"/>
  <c r="K2411" i="1" s="1"/>
  <c r="E2411" i="1" s="1"/>
  <c r="M2411" i="1"/>
  <c r="I2412" i="1"/>
  <c r="U2410" i="1"/>
  <c r="W2410" i="1" s="1"/>
  <c r="L2410" i="1" l="1"/>
  <c r="G2410" i="1"/>
  <c r="D2411" i="1"/>
  <c r="F2411" i="1" s="1"/>
  <c r="U2411" i="1"/>
  <c r="W2411" i="1" s="1"/>
  <c r="A2465" i="1"/>
  <c r="Q2465" i="1" s="1"/>
  <c r="R2465" i="1" s="1"/>
  <c r="S2465" i="1" s="1"/>
  <c r="Z2465" i="1" s="1"/>
  <c r="H2464" i="1"/>
  <c r="AB2464" i="1"/>
  <c r="AA2464" i="1"/>
  <c r="T2464" i="1"/>
  <c r="M2412" i="1"/>
  <c r="J2412" i="1"/>
  <c r="K2412" i="1" s="1"/>
  <c r="E2412" i="1" s="1"/>
  <c r="I2413" i="1"/>
  <c r="L2411" i="1" l="1"/>
  <c r="G2411" i="1"/>
  <c r="D2412" i="1"/>
  <c r="F2412" i="1" s="1"/>
  <c r="T2465" i="1"/>
  <c r="AB2465" i="1"/>
  <c r="AA2465" i="1"/>
  <c r="J2413" i="1"/>
  <c r="K2413" i="1" s="1"/>
  <c r="E2413" i="1" s="1"/>
  <c r="M2413" i="1"/>
  <c r="I2414" i="1"/>
  <c r="U2412" i="1"/>
  <c r="W2412" i="1" s="1"/>
  <c r="H2465" i="1"/>
  <c r="A2466" i="1"/>
  <c r="Q2466" i="1" s="1"/>
  <c r="R2466" i="1" s="1"/>
  <c r="S2466" i="1" s="1"/>
  <c r="Z2466" i="1" s="1"/>
  <c r="L2412" i="1" l="1"/>
  <c r="G2412" i="1"/>
  <c r="D2413" i="1"/>
  <c r="F2413" i="1" s="1"/>
  <c r="AB2466" i="1"/>
  <c r="AA2466" i="1"/>
  <c r="T2466" i="1"/>
  <c r="M2414" i="1"/>
  <c r="J2414" i="1"/>
  <c r="K2414" i="1" s="1"/>
  <c r="E2414" i="1" s="1"/>
  <c r="I2415" i="1"/>
  <c r="H2466" i="1"/>
  <c r="A2467" i="1"/>
  <c r="Q2467" i="1" s="1"/>
  <c r="R2467" i="1" s="1"/>
  <c r="S2467" i="1" s="1"/>
  <c r="Z2467" i="1" s="1"/>
  <c r="U2413" i="1"/>
  <c r="W2413" i="1" s="1"/>
  <c r="L2413" i="1" l="1"/>
  <c r="G2413" i="1"/>
  <c r="D2414" i="1"/>
  <c r="F2414" i="1" s="1"/>
  <c r="AA2467" i="1"/>
  <c r="T2467" i="1"/>
  <c r="AB2467" i="1"/>
  <c r="A2468" i="1"/>
  <c r="Q2468" i="1" s="1"/>
  <c r="R2468" i="1" s="1"/>
  <c r="S2468" i="1" s="1"/>
  <c r="Z2468" i="1" s="1"/>
  <c r="H2467" i="1"/>
  <c r="J2415" i="1"/>
  <c r="K2415" i="1" s="1"/>
  <c r="E2415" i="1" s="1"/>
  <c r="M2415" i="1"/>
  <c r="I2416" i="1"/>
  <c r="U2414" i="1"/>
  <c r="W2414" i="1" s="1"/>
  <c r="L2414" i="1" l="1"/>
  <c r="G2414" i="1"/>
  <c r="D2415" i="1"/>
  <c r="F2415" i="1" s="1"/>
  <c r="AB2468" i="1"/>
  <c r="AA2468" i="1"/>
  <c r="T2468" i="1"/>
  <c r="J2416" i="1"/>
  <c r="K2416" i="1" s="1"/>
  <c r="E2416" i="1" s="1"/>
  <c r="I2417" i="1"/>
  <c r="A2469" i="1"/>
  <c r="Q2469" i="1" s="1"/>
  <c r="R2469" i="1" s="1"/>
  <c r="S2469" i="1" s="1"/>
  <c r="Z2469" i="1" s="1"/>
  <c r="H2468" i="1"/>
  <c r="U2415" i="1"/>
  <c r="W2415" i="1" s="1"/>
  <c r="L2415" i="1" l="1"/>
  <c r="M2416" i="1" s="1"/>
  <c r="M2417" i="1" s="1"/>
  <c r="G2415" i="1"/>
  <c r="D2416" i="1"/>
  <c r="F2416" i="1" s="1"/>
  <c r="H2469" i="1"/>
  <c r="A2470" i="1"/>
  <c r="Q2470" i="1" s="1"/>
  <c r="R2470" i="1" s="1"/>
  <c r="S2470" i="1" s="1"/>
  <c r="Z2470" i="1" s="1"/>
  <c r="AB2469" i="1"/>
  <c r="AA2469" i="1"/>
  <c r="T2469" i="1"/>
  <c r="J2417" i="1"/>
  <c r="K2417" i="1" s="1"/>
  <c r="E2417" i="1" s="1"/>
  <c r="I2418" i="1"/>
  <c r="U2416" i="1"/>
  <c r="W2416" i="1" s="1"/>
  <c r="L2416" i="1" l="1"/>
  <c r="G2416" i="1"/>
  <c r="D2417" i="1"/>
  <c r="F2417" i="1" s="1"/>
  <c r="AA2470" i="1"/>
  <c r="T2470" i="1"/>
  <c r="AB2470" i="1"/>
  <c r="M2418" i="1"/>
  <c r="J2418" i="1"/>
  <c r="K2418" i="1" s="1"/>
  <c r="E2418" i="1" s="1"/>
  <c r="I2419" i="1"/>
  <c r="A2471" i="1"/>
  <c r="Q2471" i="1" s="1"/>
  <c r="R2471" i="1" s="1"/>
  <c r="S2471" i="1" s="1"/>
  <c r="Z2471" i="1" s="1"/>
  <c r="H2470" i="1"/>
  <c r="U2417" i="1"/>
  <c r="W2417" i="1" s="1"/>
  <c r="G2417" i="1" l="1"/>
  <c r="L2417" i="1"/>
  <c r="D2418" i="1"/>
  <c r="F2418" i="1" s="1"/>
  <c r="H2471" i="1"/>
  <c r="A2472" i="1"/>
  <c r="Q2472" i="1" s="1"/>
  <c r="R2472" i="1" s="1"/>
  <c r="S2472" i="1" s="1"/>
  <c r="Z2472" i="1" s="1"/>
  <c r="AB2471" i="1"/>
  <c r="AA2471" i="1"/>
  <c r="T2471" i="1"/>
  <c r="J2419" i="1"/>
  <c r="K2419" i="1" s="1"/>
  <c r="E2419" i="1" s="1"/>
  <c r="M2419" i="1"/>
  <c r="I2420" i="1"/>
  <c r="U2418" i="1"/>
  <c r="W2418" i="1" s="1"/>
  <c r="L2418" i="1" l="1"/>
  <c r="G2418" i="1"/>
  <c r="D2419" i="1"/>
  <c r="F2419" i="1" s="1"/>
  <c r="M2420" i="1"/>
  <c r="J2420" i="1"/>
  <c r="K2420" i="1" s="1"/>
  <c r="E2420" i="1" s="1"/>
  <c r="I2421" i="1"/>
  <c r="AA2472" i="1"/>
  <c r="T2472" i="1"/>
  <c r="AB2472" i="1"/>
  <c r="U2419" i="1"/>
  <c r="W2419" i="1" s="1"/>
  <c r="A2473" i="1"/>
  <c r="Q2473" i="1" s="1"/>
  <c r="R2473" i="1" s="1"/>
  <c r="S2473" i="1" s="1"/>
  <c r="Z2473" i="1" s="1"/>
  <c r="H2472" i="1"/>
  <c r="G2419" i="1" l="1"/>
  <c r="L2419" i="1"/>
  <c r="D2420" i="1"/>
  <c r="F2420" i="1" s="1"/>
  <c r="AB2473" i="1"/>
  <c r="AA2473" i="1"/>
  <c r="T2473" i="1"/>
  <c r="J2421" i="1"/>
  <c r="K2421" i="1" s="1"/>
  <c r="E2421" i="1" s="1"/>
  <c r="M2421" i="1"/>
  <c r="I2422" i="1"/>
  <c r="U2420" i="1"/>
  <c r="W2420" i="1" s="1"/>
  <c r="H2473" i="1"/>
  <c r="A2474" i="1"/>
  <c r="Q2474" i="1" s="1"/>
  <c r="R2474" i="1" s="1"/>
  <c r="S2474" i="1" s="1"/>
  <c r="Z2474" i="1" s="1"/>
  <c r="L2420" i="1" l="1"/>
  <c r="G2420" i="1"/>
  <c r="D2421" i="1"/>
  <c r="F2421" i="1" s="1"/>
  <c r="U2421" i="1"/>
  <c r="W2421" i="1" s="1"/>
  <c r="A2475" i="1"/>
  <c r="Q2475" i="1" s="1"/>
  <c r="R2475" i="1" s="1"/>
  <c r="S2475" i="1" s="1"/>
  <c r="Z2475" i="1" s="1"/>
  <c r="H2474" i="1"/>
  <c r="M2422" i="1"/>
  <c r="J2422" i="1"/>
  <c r="K2422" i="1" s="1"/>
  <c r="E2422" i="1" s="1"/>
  <c r="I2423" i="1"/>
  <c r="AA2474" i="1"/>
  <c r="T2474" i="1"/>
  <c r="AB2474" i="1"/>
  <c r="L2421" i="1" l="1"/>
  <c r="G2421" i="1"/>
  <c r="D2422" i="1"/>
  <c r="F2422" i="1" s="1"/>
  <c r="AB2475" i="1"/>
  <c r="AA2475" i="1"/>
  <c r="T2475" i="1"/>
  <c r="J2423" i="1"/>
  <c r="K2423" i="1" s="1"/>
  <c r="E2423" i="1" s="1"/>
  <c r="M2423" i="1"/>
  <c r="I2424" i="1"/>
  <c r="H2475" i="1"/>
  <c r="A2476" i="1"/>
  <c r="U2422" i="1"/>
  <c r="W2422" i="1" s="1"/>
  <c r="Q2476" i="1" l="1"/>
  <c r="R2476" i="1" s="1"/>
  <c r="S2476" i="1" s="1"/>
  <c r="Z2476" i="1" s="1"/>
  <c r="L2422" i="1"/>
  <c r="G2422" i="1"/>
  <c r="D2423" i="1"/>
  <c r="F2423" i="1" s="1"/>
  <c r="U2423" i="1"/>
  <c r="W2423" i="1" s="1"/>
  <c r="A2477" i="1"/>
  <c r="Q2477" i="1" s="1"/>
  <c r="R2477" i="1" s="1"/>
  <c r="S2477" i="1" s="1"/>
  <c r="Z2477" i="1" s="1"/>
  <c r="H2476" i="1"/>
  <c r="J2424" i="1"/>
  <c r="K2424" i="1" s="1"/>
  <c r="E2424" i="1" s="1"/>
  <c r="M2424" i="1"/>
  <c r="I2425" i="1"/>
  <c r="AA2476" i="1"/>
  <c r="T2476" i="1"/>
  <c r="AB2476" i="1"/>
  <c r="G2423" i="1" l="1"/>
  <c r="L2423" i="1"/>
  <c r="D2424" i="1"/>
  <c r="G2424" i="1" s="1"/>
  <c r="H2477" i="1"/>
  <c r="A2478" i="1"/>
  <c r="Q2478" i="1" s="1"/>
  <c r="R2478" i="1" s="1"/>
  <c r="S2478" i="1" s="1"/>
  <c r="Z2478" i="1" s="1"/>
  <c r="J2425" i="1"/>
  <c r="M2425" i="1"/>
  <c r="I2426" i="1"/>
  <c r="AB2477" i="1"/>
  <c r="AA2477" i="1"/>
  <c r="T2477" i="1"/>
  <c r="U2424" i="1"/>
  <c r="L2424" i="1" l="1"/>
  <c r="F2424" i="1"/>
  <c r="K2425" i="1"/>
  <c r="E2425" i="1" s="1"/>
  <c r="J2426" i="1"/>
  <c r="M2426" i="1"/>
  <c r="I2427" i="1"/>
  <c r="AA2478" i="1"/>
  <c r="T2478" i="1"/>
  <c r="AB2478" i="1"/>
  <c r="W2424" i="1"/>
  <c r="A2479" i="1"/>
  <c r="Q2479" i="1" s="1"/>
  <c r="R2479" i="1" s="1"/>
  <c r="S2479" i="1" s="1"/>
  <c r="Z2479" i="1" s="1"/>
  <c r="H2478" i="1"/>
  <c r="D2425" i="1" l="1"/>
  <c r="G2425" i="1" s="1"/>
  <c r="AB2479" i="1"/>
  <c r="AA2479" i="1"/>
  <c r="T2479" i="1"/>
  <c r="H2479" i="1"/>
  <c r="A2480" i="1"/>
  <c r="Q2480" i="1" s="1"/>
  <c r="R2480" i="1" s="1"/>
  <c r="S2480" i="1" s="1"/>
  <c r="Z2480" i="1" s="1"/>
  <c r="M2427" i="1"/>
  <c r="J2427" i="1"/>
  <c r="I2428" i="1"/>
  <c r="U2425" i="1"/>
  <c r="K2426" i="1"/>
  <c r="E2426" i="1" s="1"/>
  <c r="L2425" i="1" l="1"/>
  <c r="D2426" i="1"/>
  <c r="G2426" i="1" s="1"/>
  <c r="F2425" i="1"/>
  <c r="AA2480" i="1"/>
  <c r="T2480" i="1"/>
  <c r="AB2480" i="1"/>
  <c r="J2428" i="1"/>
  <c r="M2428" i="1"/>
  <c r="I2429" i="1"/>
  <c r="A2481" i="1"/>
  <c r="Q2481" i="1" s="1"/>
  <c r="R2481" i="1" s="1"/>
  <c r="S2481" i="1" s="1"/>
  <c r="Z2481" i="1" s="1"/>
  <c r="H2480" i="1"/>
  <c r="K2427" i="1"/>
  <c r="E2427" i="1" s="1"/>
  <c r="U2426" i="1"/>
  <c r="W2425" i="1"/>
  <c r="L2426" i="1" l="1"/>
  <c r="D2427" i="1"/>
  <c r="G2427" i="1" s="1"/>
  <c r="F2426" i="1"/>
  <c r="K2428" i="1"/>
  <c r="E2428" i="1" s="1"/>
  <c r="AB2481" i="1"/>
  <c r="AA2481" i="1"/>
  <c r="T2481" i="1"/>
  <c r="W2426" i="1"/>
  <c r="J2429" i="1"/>
  <c r="M2429" i="1"/>
  <c r="I2430" i="1"/>
  <c r="U2427" i="1"/>
  <c r="H2481" i="1"/>
  <c r="A2482" i="1"/>
  <c r="Q2482" i="1" s="1"/>
  <c r="R2482" i="1" s="1"/>
  <c r="S2482" i="1" s="1"/>
  <c r="Z2482" i="1" s="1"/>
  <c r="L2427" i="1" l="1"/>
  <c r="D2428" i="1"/>
  <c r="G2428" i="1" s="1"/>
  <c r="F2427" i="1"/>
  <c r="AA2482" i="1"/>
  <c r="T2482" i="1"/>
  <c r="AB2482" i="1"/>
  <c r="M2430" i="1"/>
  <c r="J2430" i="1"/>
  <c r="I2431" i="1"/>
  <c r="A2483" i="1"/>
  <c r="Q2483" i="1" s="1"/>
  <c r="R2483" i="1" s="1"/>
  <c r="S2483" i="1" s="1"/>
  <c r="Z2483" i="1" s="1"/>
  <c r="H2482" i="1"/>
  <c r="K2429" i="1"/>
  <c r="E2429" i="1" s="1"/>
  <c r="W2427" i="1"/>
  <c r="U2428" i="1"/>
  <c r="L2428" i="1" l="1"/>
  <c r="D2429" i="1"/>
  <c r="G2429" i="1" s="1"/>
  <c r="F2428" i="1"/>
  <c r="W2428" i="1"/>
  <c r="U2429" i="1"/>
  <c r="H2483" i="1"/>
  <c r="A2484" i="1"/>
  <c r="Q2484" i="1" s="1"/>
  <c r="R2484" i="1" s="1"/>
  <c r="S2484" i="1" s="1"/>
  <c r="Z2484" i="1" s="1"/>
  <c r="J2431" i="1"/>
  <c r="M2431" i="1"/>
  <c r="I2432" i="1"/>
  <c r="K2430" i="1"/>
  <c r="E2430" i="1" s="1"/>
  <c r="AB2483" i="1"/>
  <c r="AA2483" i="1"/>
  <c r="T2483" i="1"/>
  <c r="L2429" i="1" l="1"/>
  <c r="D2430" i="1"/>
  <c r="G2430" i="1" s="1"/>
  <c r="F2429" i="1"/>
  <c r="AA2484" i="1"/>
  <c r="T2484" i="1"/>
  <c r="AB2484" i="1"/>
  <c r="M2432" i="1"/>
  <c r="J2432" i="1"/>
  <c r="I2433" i="1"/>
  <c r="A2485" i="1"/>
  <c r="Q2485" i="1" s="1"/>
  <c r="R2485" i="1" s="1"/>
  <c r="S2485" i="1" s="1"/>
  <c r="Z2485" i="1" s="1"/>
  <c r="H2484" i="1"/>
  <c r="U2430" i="1"/>
  <c r="K2431" i="1"/>
  <c r="E2431" i="1" s="1"/>
  <c r="W2429" i="1"/>
  <c r="L2430" i="1" l="1"/>
  <c r="D2431" i="1"/>
  <c r="G2431" i="1" s="1"/>
  <c r="F2430" i="1"/>
  <c r="W2430" i="1"/>
  <c r="H2485" i="1"/>
  <c r="A2486" i="1"/>
  <c r="Q2486" i="1" s="1"/>
  <c r="R2486" i="1" s="1"/>
  <c r="S2486" i="1" s="1"/>
  <c r="Z2486" i="1" s="1"/>
  <c r="AB2485" i="1"/>
  <c r="AA2485" i="1"/>
  <c r="T2485" i="1"/>
  <c r="U2431" i="1"/>
  <c r="J2433" i="1"/>
  <c r="M2433" i="1"/>
  <c r="I2434" i="1"/>
  <c r="K2432" i="1"/>
  <c r="E2432" i="1" s="1"/>
  <c r="L2431" i="1" l="1"/>
  <c r="D2432" i="1"/>
  <c r="G2432" i="1" s="1"/>
  <c r="F2431" i="1"/>
  <c r="W2431" i="1"/>
  <c r="AA2486" i="1"/>
  <c r="T2486" i="1"/>
  <c r="AB2486" i="1"/>
  <c r="U2432" i="1"/>
  <c r="M2434" i="1"/>
  <c r="J2434" i="1"/>
  <c r="I2435" i="1"/>
  <c r="A2487" i="1"/>
  <c r="Q2487" i="1" s="1"/>
  <c r="R2487" i="1" s="1"/>
  <c r="S2487" i="1" s="1"/>
  <c r="Z2487" i="1" s="1"/>
  <c r="H2486" i="1"/>
  <c r="K2433" i="1"/>
  <c r="E2433" i="1" s="1"/>
  <c r="L2432" i="1" l="1"/>
  <c r="D2433" i="1"/>
  <c r="G2433" i="1" s="1"/>
  <c r="F2432" i="1"/>
  <c r="J2435" i="1"/>
  <c r="M2435" i="1"/>
  <c r="I2436" i="1"/>
  <c r="K2434" i="1"/>
  <c r="E2434" i="1" s="1"/>
  <c r="W2432" i="1"/>
  <c r="U2433" i="1"/>
  <c r="H2487" i="1"/>
  <c r="A2488" i="1"/>
  <c r="Q2488" i="1" s="1"/>
  <c r="R2488" i="1" s="1"/>
  <c r="S2488" i="1" s="1"/>
  <c r="Z2488" i="1" s="1"/>
  <c r="AB2487" i="1"/>
  <c r="AA2487" i="1"/>
  <c r="T2487" i="1"/>
  <c r="L2433" i="1" l="1"/>
  <c r="D2434" i="1"/>
  <c r="G2434" i="1" s="1"/>
  <c r="F2433" i="1"/>
  <c r="A2489" i="1"/>
  <c r="Q2489" i="1" s="1"/>
  <c r="R2489" i="1" s="1"/>
  <c r="S2489" i="1" s="1"/>
  <c r="Z2489" i="1" s="1"/>
  <c r="H2488" i="1"/>
  <c r="W2433" i="1"/>
  <c r="K2435" i="1"/>
  <c r="E2435" i="1" s="1"/>
  <c r="AA2488" i="1"/>
  <c r="T2488" i="1"/>
  <c r="AB2488" i="1"/>
  <c r="U2434" i="1"/>
  <c r="M2436" i="1"/>
  <c r="J2436" i="1"/>
  <c r="I2437" i="1"/>
  <c r="L2434" i="1" l="1"/>
  <c r="D2435" i="1"/>
  <c r="G2435" i="1" s="1"/>
  <c r="F2434" i="1"/>
  <c r="K2436" i="1"/>
  <c r="E2436" i="1" s="1"/>
  <c r="W2434" i="1"/>
  <c r="H2489" i="1"/>
  <c r="A2490" i="1"/>
  <c r="Q2490" i="1" s="1"/>
  <c r="R2490" i="1" s="1"/>
  <c r="S2490" i="1" s="1"/>
  <c r="Z2490" i="1" s="1"/>
  <c r="J2437" i="1"/>
  <c r="M2437" i="1"/>
  <c r="I2438" i="1"/>
  <c r="AB2489" i="1"/>
  <c r="AA2489" i="1"/>
  <c r="T2489" i="1"/>
  <c r="U2435" i="1"/>
  <c r="L2435" i="1" l="1"/>
  <c r="D2436" i="1"/>
  <c r="G2436" i="1" s="1"/>
  <c r="F2435" i="1"/>
  <c r="K2437" i="1"/>
  <c r="E2437" i="1" s="1"/>
  <c r="AA2490" i="1"/>
  <c r="T2490" i="1"/>
  <c r="AB2490" i="1"/>
  <c r="M2438" i="1"/>
  <c r="J2438" i="1"/>
  <c r="I2439" i="1"/>
  <c r="A2491" i="1"/>
  <c r="Q2491" i="1" s="1"/>
  <c r="R2491" i="1" s="1"/>
  <c r="S2491" i="1" s="1"/>
  <c r="Z2491" i="1" s="1"/>
  <c r="H2490" i="1"/>
  <c r="W2435" i="1"/>
  <c r="U2436" i="1"/>
  <c r="L2436" i="1" l="1"/>
  <c r="D2437" i="1"/>
  <c r="G2437" i="1" s="1"/>
  <c r="F2436" i="1"/>
  <c r="J2439" i="1"/>
  <c r="M2439" i="1"/>
  <c r="I2440" i="1"/>
  <c r="K2438" i="1"/>
  <c r="E2438" i="1" s="1"/>
  <c r="AB2491" i="1"/>
  <c r="AA2491" i="1"/>
  <c r="T2491" i="1"/>
  <c r="H2491" i="1"/>
  <c r="A2492" i="1"/>
  <c r="Q2492" i="1" s="1"/>
  <c r="R2492" i="1" s="1"/>
  <c r="S2492" i="1" s="1"/>
  <c r="Z2492" i="1" s="1"/>
  <c r="W2436" i="1"/>
  <c r="U2437" i="1"/>
  <c r="L2437" i="1" l="1"/>
  <c r="D2438" i="1"/>
  <c r="G2438" i="1" s="1"/>
  <c r="F2437" i="1"/>
  <c r="U2438" i="1"/>
  <c r="A2493" i="1"/>
  <c r="Q2493" i="1" s="1"/>
  <c r="R2493" i="1" s="1"/>
  <c r="S2493" i="1" s="1"/>
  <c r="Z2493" i="1" s="1"/>
  <c r="H2492" i="1"/>
  <c r="M2440" i="1"/>
  <c r="J2440" i="1"/>
  <c r="I2441" i="1"/>
  <c r="W2437" i="1"/>
  <c r="AA2492" i="1"/>
  <c r="T2492" i="1"/>
  <c r="AB2492" i="1"/>
  <c r="K2439" i="1"/>
  <c r="E2439" i="1" s="1"/>
  <c r="L2438" i="1" l="1"/>
  <c r="D2439" i="1"/>
  <c r="G2439" i="1" s="1"/>
  <c r="F2438" i="1"/>
  <c r="AB2493" i="1"/>
  <c r="AA2493" i="1"/>
  <c r="T2493" i="1"/>
  <c r="U2439" i="1"/>
  <c r="J2441" i="1"/>
  <c r="M2441" i="1"/>
  <c r="I2442" i="1"/>
  <c r="H2493" i="1"/>
  <c r="A2494" i="1"/>
  <c r="Q2494" i="1" s="1"/>
  <c r="R2494" i="1" s="1"/>
  <c r="S2494" i="1" s="1"/>
  <c r="Z2494" i="1" s="1"/>
  <c r="W2438" i="1"/>
  <c r="K2440" i="1"/>
  <c r="E2440" i="1" s="1"/>
  <c r="L2439" i="1" l="1"/>
  <c r="D2440" i="1"/>
  <c r="G2440" i="1" s="1"/>
  <c r="F2439" i="1"/>
  <c r="AA2494" i="1"/>
  <c r="T2494" i="1"/>
  <c r="AB2494" i="1"/>
  <c r="A2495" i="1"/>
  <c r="Q2495" i="1" s="1"/>
  <c r="R2495" i="1" s="1"/>
  <c r="S2495" i="1" s="1"/>
  <c r="Z2495" i="1" s="1"/>
  <c r="H2494" i="1"/>
  <c r="M2442" i="1"/>
  <c r="J2442" i="1"/>
  <c r="I2443" i="1"/>
  <c r="U2440" i="1"/>
  <c r="K2441" i="1"/>
  <c r="E2441" i="1" s="1"/>
  <c r="W2439" i="1"/>
  <c r="L2440" i="1" l="1"/>
  <c r="D2441" i="1"/>
  <c r="G2441" i="1" s="1"/>
  <c r="F2440" i="1"/>
  <c r="W2440" i="1"/>
  <c r="J2443" i="1"/>
  <c r="M2443" i="1"/>
  <c r="I2444" i="1"/>
  <c r="AB2495" i="1"/>
  <c r="AA2495" i="1"/>
  <c r="T2495" i="1"/>
  <c r="K2442" i="1"/>
  <c r="E2442" i="1" s="1"/>
  <c r="U2441" i="1"/>
  <c r="H2495" i="1"/>
  <c r="A2496" i="1"/>
  <c r="Q2496" i="1" s="1"/>
  <c r="R2496" i="1" s="1"/>
  <c r="S2496" i="1" s="1"/>
  <c r="Z2496" i="1" s="1"/>
  <c r="L2441" i="1" l="1"/>
  <c r="D2442" i="1"/>
  <c r="G2442" i="1" s="1"/>
  <c r="F2441" i="1"/>
  <c r="K2443" i="1"/>
  <c r="E2443" i="1" s="1"/>
  <c r="W2441" i="1"/>
  <c r="AA2496" i="1"/>
  <c r="T2496" i="1"/>
  <c r="AB2496" i="1"/>
  <c r="U2442" i="1"/>
  <c r="A2497" i="1"/>
  <c r="Q2497" i="1" s="1"/>
  <c r="R2497" i="1" s="1"/>
  <c r="S2497" i="1" s="1"/>
  <c r="Z2497" i="1" s="1"/>
  <c r="H2496" i="1"/>
  <c r="M2444" i="1"/>
  <c r="J2444" i="1"/>
  <c r="I2445" i="1"/>
  <c r="L2442" i="1" l="1"/>
  <c r="D2443" i="1"/>
  <c r="G2443" i="1" s="1"/>
  <c r="F2442" i="1"/>
  <c r="AB2497" i="1"/>
  <c r="AA2497" i="1"/>
  <c r="T2497" i="1"/>
  <c r="W2442" i="1"/>
  <c r="K2444" i="1"/>
  <c r="E2444" i="1" s="1"/>
  <c r="H2497" i="1"/>
  <c r="A2498" i="1"/>
  <c r="Q2498" i="1" s="1"/>
  <c r="R2498" i="1" s="1"/>
  <c r="S2498" i="1" s="1"/>
  <c r="Z2498" i="1" s="1"/>
  <c r="J2445" i="1"/>
  <c r="M2445" i="1"/>
  <c r="I2446" i="1"/>
  <c r="U2443" i="1"/>
  <c r="L2443" i="1" l="1"/>
  <c r="D2444" i="1"/>
  <c r="G2444" i="1" s="1"/>
  <c r="F2443" i="1"/>
  <c r="K2445" i="1"/>
  <c r="E2445" i="1" s="1"/>
  <c r="A2499" i="1"/>
  <c r="Q2499" i="1" s="1"/>
  <c r="R2499" i="1" s="1"/>
  <c r="S2499" i="1" s="1"/>
  <c r="Z2499" i="1" s="1"/>
  <c r="H2498" i="1"/>
  <c r="U2444" i="1"/>
  <c r="J2446" i="1"/>
  <c r="I2447" i="1"/>
  <c r="W2443" i="1"/>
  <c r="AA2498" i="1"/>
  <c r="T2498" i="1"/>
  <c r="AB2498" i="1"/>
  <c r="L2444" i="1" l="1"/>
  <c r="D2445" i="1"/>
  <c r="G2445" i="1" s="1"/>
  <c r="F2444" i="1"/>
  <c r="K2446" i="1"/>
  <c r="E2446" i="1" s="1"/>
  <c r="H2499" i="1"/>
  <c r="A2500" i="1"/>
  <c r="Q2500" i="1" s="1"/>
  <c r="R2500" i="1" s="1"/>
  <c r="S2500" i="1" s="1"/>
  <c r="Z2500" i="1" s="1"/>
  <c r="W2444" i="1"/>
  <c r="AB2499" i="1"/>
  <c r="AA2499" i="1"/>
  <c r="T2499" i="1"/>
  <c r="J2447" i="1"/>
  <c r="I2448" i="1"/>
  <c r="U2445" i="1"/>
  <c r="L2445" i="1" l="1"/>
  <c r="M2446" i="1" s="1"/>
  <c r="D2446" i="1"/>
  <c r="G2446" i="1" s="1"/>
  <c r="F2445" i="1"/>
  <c r="W2445" i="1"/>
  <c r="AA2500" i="1"/>
  <c r="T2500" i="1"/>
  <c r="AB2500" i="1"/>
  <c r="J2448" i="1"/>
  <c r="I2449" i="1"/>
  <c r="A2501" i="1"/>
  <c r="Q2501" i="1" s="1"/>
  <c r="R2501" i="1" s="1"/>
  <c r="S2501" i="1" s="1"/>
  <c r="Z2501" i="1" s="1"/>
  <c r="H2500" i="1"/>
  <c r="K2447" i="1"/>
  <c r="E2447" i="1" s="1"/>
  <c r="U2446" i="1"/>
  <c r="L2446" i="1" l="1"/>
  <c r="D2447" i="1"/>
  <c r="G2447" i="1" s="1"/>
  <c r="F2446" i="1"/>
  <c r="AB2501" i="1"/>
  <c r="AA2501" i="1"/>
  <c r="T2501" i="1"/>
  <c r="J2449" i="1"/>
  <c r="I2450" i="1"/>
  <c r="M2447" i="1"/>
  <c r="M2448" i="1" s="1"/>
  <c r="M2449" i="1" s="1"/>
  <c r="K2448" i="1"/>
  <c r="E2448" i="1" s="1"/>
  <c r="W2446" i="1"/>
  <c r="H2501" i="1"/>
  <c r="A2502" i="1"/>
  <c r="Q2502" i="1" s="1"/>
  <c r="R2502" i="1" s="1"/>
  <c r="S2502" i="1" s="1"/>
  <c r="Z2502" i="1" s="1"/>
  <c r="U2447" i="1"/>
  <c r="L2447" i="1" l="1"/>
  <c r="D2448" i="1"/>
  <c r="G2448" i="1" s="1"/>
  <c r="F2447" i="1"/>
  <c r="A2503" i="1"/>
  <c r="Q2503" i="1" s="1"/>
  <c r="R2503" i="1" s="1"/>
  <c r="S2503" i="1" s="1"/>
  <c r="Z2503" i="1" s="1"/>
  <c r="H2502" i="1"/>
  <c r="U2448" i="1"/>
  <c r="M2450" i="1"/>
  <c r="J2450" i="1"/>
  <c r="I2451" i="1"/>
  <c r="W2447" i="1"/>
  <c r="AA2502" i="1"/>
  <c r="T2502" i="1"/>
  <c r="AB2502" i="1"/>
  <c r="K2449" i="1"/>
  <c r="E2449" i="1" s="1"/>
  <c r="L2448" i="1" l="1"/>
  <c r="D2449" i="1"/>
  <c r="G2449" i="1" s="1"/>
  <c r="F2448" i="1"/>
  <c r="A2504" i="1"/>
  <c r="Q2504" i="1" s="1"/>
  <c r="R2504" i="1" s="1"/>
  <c r="S2504" i="1" s="1"/>
  <c r="Z2504" i="1" s="1"/>
  <c r="H2503" i="1"/>
  <c r="U2449" i="1"/>
  <c r="J2451" i="1"/>
  <c r="M2451" i="1"/>
  <c r="I2452" i="1"/>
  <c r="AB2503" i="1"/>
  <c r="AA2503" i="1"/>
  <c r="T2503" i="1"/>
  <c r="K2450" i="1"/>
  <c r="E2450" i="1" s="1"/>
  <c r="W2448" i="1"/>
  <c r="L2449" i="1" l="1"/>
  <c r="D2450" i="1"/>
  <c r="G2450" i="1" s="1"/>
  <c r="F2449" i="1"/>
  <c r="AB2504" i="1"/>
  <c r="AA2504" i="1"/>
  <c r="T2504" i="1"/>
  <c r="M2452" i="1"/>
  <c r="J2452" i="1"/>
  <c r="I2453" i="1"/>
  <c r="W2449" i="1"/>
  <c r="U2450" i="1"/>
  <c r="A2505" i="1"/>
  <c r="Q2505" i="1" s="1"/>
  <c r="R2505" i="1" s="1"/>
  <c r="S2505" i="1" s="1"/>
  <c r="Z2505" i="1" s="1"/>
  <c r="H2504" i="1"/>
  <c r="K2451" i="1"/>
  <c r="E2451" i="1" s="1"/>
  <c r="L2450" i="1" l="1"/>
  <c r="D2451" i="1"/>
  <c r="G2451" i="1" s="1"/>
  <c r="F2450" i="1"/>
  <c r="K2452" i="1"/>
  <c r="E2452" i="1" s="1"/>
  <c r="H2505" i="1"/>
  <c r="A2506" i="1"/>
  <c r="Q2506" i="1" s="1"/>
  <c r="R2506" i="1" s="1"/>
  <c r="S2506" i="1" s="1"/>
  <c r="Z2506" i="1" s="1"/>
  <c r="U2451" i="1"/>
  <c r="T2505" i="1"/>
  <c r="AB2505" i="1"/>
  <c r="AA2505" i="1"/>
  <c r="W2450" i="1"/>
  <c r="J2453" i="1"/>
  <c r="M2453" i="1"/>
  <c r="I2454" i="1"/>
  <c r="L2451" i="1" l="1"/>
  <c r="D2452" i="1"/>
  <c r="G2452" i="1" s="1"/>
  <c r="F2451" i="1"/>
  <c r="K2453" i="1"/>
  <c r="E2453" i="1" s="1"/>
  <c r="H2506" i="1"/>
  <c r="A2507" i="1"/>
  <c r="Q2507" i="1" s="1"/>
  <c r="R2507" i="1" s="1"/>
  <c r="S2507" i="1" s="1"/>
  <c r="Z2507" i="1" s="1"/>
  <c r="AB2506" i="1"/>
  <c r="AA2506" i="1"/>
  <c r="T2506" i="1"/>
  <c r="M2454" i="1"/>
  <c r="J2454" i="1"/>
  <c r="I2455" i="1"/>
  <c r="W2451" i="1"/>
  <c r="U2452" i="1"/>
  <c r="L2452" i="1" l="1"/>
  <c r="D2453" i="1"/>
  <c r="G2453" i="1" s="1"/>
  <c r="F2452" i="1"/>
  <c r="AA2507" i="1"/>
  <c r="T2507" i="1"/>
  <c r="AB2507" i="1"/>
  <c r="W2452" i="1"/>
  <c r="A2508" i="1"/>
  <c r="Q2508" i="1" s="1"/>
  <c r="R2508" i="1" s="1"/>
  <c r="S2508" i="1" s="1"/>
  <c r="Z2508" i="1" s="1"/>
  <c r="H2507" i="1"/>
  <c r="K2454" i="1"/>
  <c r="E2454" i="1" s="1"/>
  <c r="J2455" i="1"/>
  <c r="M2455" i="1"/>
  <c r="I2456" i="1"/>
  <c r="U2453" i="1"/>
  <c r="L2453" i="1" l="1"/>
  <c r="D2454" i="1"/>
  <c r="G2454" i="1" s="1"/>
  <c r="F2453" i="1"/>
  <c r="K2455" i="1"/>
  <c r="E2455" i="1" s="1"/>
  <c r="A2509" i="1"/>
  <c r="Q2509" i="1" s="1"/>
  <c r="R2509" i="1" s="1"/>
  <c r="S2509" i="1" s="1"/>
  <c r="Z2509" i="1" s="1"/>
  <c r="H2508" i="1"/>
  <c r="U2454" i="1"/>
  <c r="W2453" i="1"/>
  <c r="M2456" i="1"/>
  <c r="J2456" i="1"/>
  <c r="I2457" i="1"/>
  <c r="AB2508" i="1"/>
  <c r="AA2508" i="1"/>
  <c r="T2508" i="1"/>
  <c r="L2454" i="1" l="1"/>
  <c r="D2455" i="1"/>
  <c r="G2455" i="1" s="1"/>
  <c r="F2454" i="1"/>
  <c r="AB2509" i="1"/>
  <c r="AA2509" i="1"/>
  <c r="T2509" i="1"/>
  <c r="J2457" i="1"/>
  <c r="M2457" i="1"/>
  <c r="I2458" i="1"/>
  <c r="H2509" i="1"/>
  <c r="A2510" i="1"/>
  <c r="Q2510" i="1" s="1"/>
  <c r="R2510" i="1" s="1"/>
  <c r="S2510" i="1" s="1"/>
  <c r="Z2510" i="1" s="1"/>
  <c r="K2456" i="1"/>
  <c r="E2456" i="1" s="1"/>
  <c r="W2454" i="1"/>
  <c r="U2455" i="1"/>
  <c r="L2455" i="1" l="1"/>
  <c r="D2456" i="1"/>
  <c r="G2456" i="1" s="1"/>
  <c r="F2455" i="1"/>
  <c r="AA2510" i="1"/>
  <c r="T2510" i="1"/>
  <c r="AB2510" i="1"/>
  <c r="U2456" i="1"/>
  <c r="A2511" i="1"/>
  <c r="Q2511" i="1" s="1"/>
  <c r="R2511" i="1" s="1"/>
  <c r="S2511" i="1" s="1"/>
  <c r="Z2511" i="1" s="1"/>
  <c r="H2510" i="1"/>
  <c r="M2458" i="1"/>
  <c r="J2458" i="1"/>
  <c r="I2459" i="1"/>
  <c r="W2455" i="1"/>
  <c r="K2457" i="1"/>
  <c r="E2457" i="1" s="1"/>
  <c r="L2456" i="1" l="1"/>
  <c r="D2457" i="1"/>
  <c r="G2457" i="1" s="1"/>
  <c r="F2456" i="1"/>
  <c r="U2457" i="1"/>
  <c r="J2459" i="1"/>
  <c r="M2459" i="1"/>
  <c r="I2460" i="1"/>
  <c r="AB2511" i="1"/>
  <c r="AA2511" i="1"/>
  <c r="T2511" i="1"/>
  <c r="K2458" i="1"/>
  <c r="E2458" i="1" s="1"/>
  <c r="H2511" i="1"/>
  <c r="A2512" i="1"/>
  <c r="Q2512" i="1" s="1"/>
  <c r="R2512" i="1" s="1"/>
  <c r="S2512" i="1" s="1"/>
  <c r="Z2512" i="1" s="1"/>
  <c r="W2456" i="1"/>
  <c r="L2457" i="1" l="1"/>
  <c r="D2458" i="1"/>
  <c r="G2458" i="1" s="1"/>
  <c r="F2457" i="1"/>
  <c r="U2458" i="1"/>
  <c r="M2460" i="1"/>
  <c r="J2460" i="1"/>
  <c r="I2461" i="1"/>
  <c r="A2513" i="1"/>
  <c r="Q2513" i="1" s="1"/>
  <c r="R2513" i="1" s="1"/>
  <c r="S2513" i="1" s="1"/>
  <c r="Z2513" i="1" s="1"/>
  <c r="H2512" i="1"/>
  <c r="AA2512" i="1"/>
  <c r="T2512" i="1"/>
  <c r="AB2512" i="1"/>
  <c r="K2459" i="1"/>
  <c r="E2459" i="1" s="1"/>
  <c r="W2457" i="1"/>
  <c r="L2458" i="1" l="1"/>
  <c r="D2459" i="1"/>
  <c r="G2459" i="1" s="1"/>
  <c r="F2458" i="1"/>
  <c r="U2459" i="1"/>
  <c r="H2513" i="1"/>
  <c r="A2514" i="1"/>
  <c r="Q2514" i="1" s="1"/>
  <c r="R2514" i="1" s="1"/>
  <c r="S2514" i="1" s="1"/>
  <c r="Z2514" i="1" s="1"/>
  <c r="J2461" i="1"/>
  <c r="M2461" i="1"/>
  <c r="I2462" i="1"/>
  <c r="K2460" i="1"/>
  <c r="E2460" i="1" s="1"/>
  <c r="AB2513" i="1"/>
  <c r="AA2513" i="1"/>
  <c r="T2513" i="1"/>
  <c r="W2458" i="1"/>
  <c r="L2459" i="1" l="1"/>
  <c r="D2460" i="1"/>
  <c r="G2460" i="1" s="1"/>
  <c r="F2459" i="1"/>
  <c r="K2461" i="1"/>
  <c r="E2461" i="1" s="1"/>
  <c r="U2460" i="1"/>
  <c r="AA2514" i="1"/>
  <c r="T2514" i="1"/>
  <c r="AB2514" i="1"/>
  <c r="W2459" i="1"/>
  <c r="M2462" i="1"/>
  <c r="J2462" i="1"/>
  <c r="I2463" i="1"/>
  <c r="A2515" i="1"/>
  <c r="Q2515" i="1" s="1"/>
  <c r="R2515" i="1" s="1"/>
  <c r="S2515" i="1" s="1"/>
  <c r="Z2515" i="1" s="1"/>
  <c r="H2514" i="1"/>
  <c r="L2460" i="1" l="1"/>
  <c r="D2461" i="1"/>
  <c r="G2461" i="1" s="1"/>
  <c r="F2460" i="1"/>
  <c r="J2463" i="1"/>
  <c r="M2463" i="1"/>
  <c r="I2464" i="1"/>
  <c r="W2460" i="1"/>
  <c r="K2462" i="1"/>
  <c r="E2462" i="1" s="1"/>
  <c r="AB2515" i="1"/>
  <c r="AA2515" i="1"/>
  <c r="T2515" i="1"/>
  <c r="H2515" i="1"/>
  <c r="A2516" i="1"/>
  <c r="Q2516" i="1" s="1"/>
  <c r="R2516" i="1" s="1"/>
  <c r="S2516" i="1" s="1"/>
  <c r="Z2516" i="1" s="1"/>
  <c r="U2461" i="1"/>
  <c r="L2461" i="1" l="1"/>
  <c r="D2462" i="1"/>
  <c r="G2462" i="1" s="1"/>
  <c r="F2461" i="1"/>
  <c r="K2463" i="1"/>
  <c r="E2463" i="1" s="1"/>
  <c r="AA2516" i="1"/>
  <c r="T2516" i="1"/>
  <c r="AB2516" i="1"/>
  <c r="A2517" i="1"/>
  <c r="Q2517" i="1" s="1"/>
  <c r="R2517" i="1" s="1"/>
  <c r="S2517" i="1" s="1"/>
  <c r="Z2517" i="1" s="1"/>
  <c r="H2516" i="1"/>
  <c r="U2462" i="1"/>
  <c r="W2461" i="1"/>
  <c r="J2464" i="1"/>
  <c r="M2464" i="1"/>
  <c r="I2465" i="1"/>
  <c r="L2462" i="1" l="1"/>
  <c r="D2463" i="1"/>
  <c r="G2463" i="1" s="1"/>
  <c r="F2462" i="1"/>
  <c r="K2464" i="1"/>
  <c r="E2464" i="1" s="1"/>
  <c r="H2517" i="1"/>
  <c r="A2518" i="1"/>
  <c r="Q2518" i="1" s="1"/>
  <c r="R2518" i="1" s="1"/>
  <c r="S2518" i="1" s="1"/>
  <c r="Z2518" i="1" s="1"/>
  <c r="W2462" i="1"/>
  <c r="J2465" i="1"/>
  <c r="M2465" i="1"/>
  <c r="I2466" i="1"/>
  <c r="AB2517" i="1"/>
  <c r="AA2517" i="1"/>
  <c r="T2517" i="1"/>
  <c r="U2463" i="1"/>
  <c r="L2463" i="1" l="1"/>
  <c r="D2464" i="1"/>
  <c r="L2464" i="1" s="1"/>
  <c r="F2463" i="1"/>
  <c r="K2465" i="1"/>
  <c r="E2465" i="1" s="1"/>
  <c r="AA2518" i="1"/>
  <c r="T2518" i="1"/>
  <c r="AB2518" i="1"/>
  <c r="J2466" i="1"/>
  <c r="M2466" i="1"/>
  <c r="I2467" i="1"/>
  <c r="W2463" i="1"/>
  <c r="A2519" i="1"/>
  <c r="Q2519" i="1" s="1"/>
  <c r="R2519" i="1" s="1"/>
  <c r="S2519" i="1" s="1"/>
  <c r="Z2519" i="1" s="1"/>
  <c r="H2518" i="1"/>
  <c r="U2464" i="1"/>
  <c r="G2464" i="1" l="1"/>
  <c r="D2465" i="1"/>
  <c r="G2465" i="1" s="1"/>
  <c r="F2464" i="1"/>
  <c r="W2464" i="1"/>
  <c r="H2519" i="1"/>
  <c r="A2520" i="1"/>
  <c r="Q2520" i="1" s="1"/>
  <c r="R2520" i="1" s="1"/>
  <c r="S2520" i="1" s="1"/>
  <c r="Z2520" i="1" s="1"/>
  <c r="AB2519" i="1"/>
  <c r="AA2519" i="1"/>
  <c r="T2519" i="1"/>
  <c r="M2467" i="1"/>
  <c r="J2467" i="1"/>
  <c r="I2468" i="1"/>
  <c r="U2465" i="1"/>
  <c r="K2466" i="1"/>
  <c r="E2466" i="1" s="1"/>
  <c r="L2465" i="1" l="1"/>
  <c r="D2466" i="1"/>
  <c r="G2466" i="1" s="1"/>
  <c r="F2465" i="1"/>
  <c r="W2465" i="1"/>
  <c r="J2468" i="1"/>
  <c r="M2468" i="1"/>
  <c r="I2469" i="1"/>
  <c r="AA2520" i="1"/>
  <c r="T2520" i="1"/>
  <c r="AB2520" i="1"/>
  <c r="K2467" i="1"/>
  <c r="E2467" i="1" s="1"/>
  <c r="A2521" i="1"/>
  <c r="Q2521" i="1" s="1"/>
  <c r="R2521" i="1" s="1"/>
  <c r="S2521" i="1" s="1"/>
  <c r="Z2521" i="1" s="1"/>
  <c r="H2520" i="1"/>
  <c r="U2466" i="1"/>
  <c r="L2466" i="1" l="1"/>
  <c r="D2467" i="1"/>
  <c r="G2467" i="1" s="1"/>
  <c r="F2466" i="1"/>
  <c r="K2468" i="1"/>
  <c r="E2468" i="1" s="1"/>
  <c r="H2521" i="1"/>
  <c r="A2522" i="1"/>
  <c r="Q2522" i="1" s="1"/>
  <c r="R2522" i="1" s="1"/>
  <c r="S2522" i="1" s="1"/>
  <c r="Z2522" i="1" s="1"/>
  <c r="U2467" i="1"/>
  <c r="J2469" i="1"/>
  <c r="M2469" i="1"/>
  <c r="I2470" i="1"/>
  <c r="W2466" i="1"/>
  <c r="AB2521" i="1"/>
  <c r="AA2521" i="1"/>
  <c r="T2521" i="1"/>
  <c r="L2467" i="1" l="1"/>
  <c r="D2468" i="1"/>
  <c r="G2468" i="1" s="1"/>
  <c r="F2467" i="1"/>
  <c r="W2467" i="1"/>
  <c r="K2469" i="1"/>
  <c r="E2469" i="1" s="1"/>
  <c r="AA2522" i="1"/>
  <c r="T2522" i="1"/>
  <c r="AB2522" i="1"/>
  <c r="M2470" i="1"/>
  <c r="J2470" i="1"/>
  <c r="I2471" i="1"/>
  <c r="A2523" i="1"/>
  <c r="Q2523" i="1" s="1"/>
  <c r="R2523" i="1" s="1"/>
  <c r="S2523" i="1" s="1"/>
  <c r="Z2523" i="1" s="1"/>
  <c r="H2522" i="1"/>
  <c r="U2468" i="1"/>
  <c r="L2468" i="1" l="1"/>
  <c r="D2469" i="1"/>
  <c r="G2469" i="1" s="1"/>
  <c r="F2468" i="1"/>
  <c r="U2469" i="1"/>
  <c r="AB2523" i="1"/>
  <c r="AA2523" i="1"/>
  <c r="T2523" i="1"/>
  <c r="W2468" i="1"/>
  <c r="H2523" i="1"/>
  <c r="A2524" i="1"/>
  <c r="Q2524" i="1" s="1"/>
  <c r="R2524" i="1" s="1"/>
  <c r="S2524" i="1" s="1"/>
  <c r="Z2524" i="1" s="1"/>
  <c r="J2471" i="1"/>
  <c r="M2471" i="1"/>
  <c r="I2472" i="1"/>
  <c r="K2470" i="1"/>
  <c r="E2470" i="1" s="1"/>
  <c r="L2469" i="1" l="1"/>
  <c r="D2470" i="1"/>
  <c r="G2470" i="1" s="1"/>
  <c r="F2469" i="1"/>
  <c r="U2470" i="1"/>
  <c r="M2472" i="1"/>
  <c r="J2472" i="1"/>
  <c r="I2473" i="1"/>
  <c r="A2525" i="1"/>
  <c r="Q2525" i="1" s="1"/>
  <c r="R2525" i="1" s="1"/>
  <c r="S2525" i="1" s="1"/>
  <c r="Z2525" i="1" s="1"/>
  <c r="H2524" i="1"/>
  <c r="K2471" i="1"/>
  <c r="E2471" i="1" s="1"/>
  <c r="W2469" i="1"/>
  <c r="AA2524" i="1"/>
  <c r="T2524" i="1"/>
  <c r="AB2524" i="1"/>
  <c r="L2470" i="1" l="1"/>
  <c r="D2471" i="1"/>
  <c r="G2471" i="1" s="1"/>
  <c r="F2470" i="1"/>
  <c r="U2471" i="1"/>
  <c r="A2526" i="1"/>
  <c r="Q2526" i="1" s="1"/>
  <c r="R2526" i="1" s="1"/>
  <c r="S2526" i="1" s="1"/>
  <c r="Z2526" i="1" s="1"/>
  <c r="H2525" i="1"/>
  <c r="J2473" i="1"/>
  <c r="M2473" i="1"/>
  <c r="I2474" i="1"/>
  <c r="K2472" i="1"/>
  <c r="E2472" i="1" s="1"/>
  <c r="W2470" i="1"/>
  <c r="AB2525" i="1"/>
  <c r="T2525" i="1"/>
  <c r="AA2525" i="1"/>
  <c r="L2471" i="1" l="1"/>
  <c r="D2472" i="1"/>
  <c r="G2472" i="1" s="1"/>
  <c r="F2471" i="1"/>
  <c r="K2473" i="1"/>
  <c r="E2473" i="1" s="1"/>
  <c r="AA2526" i="1"/>
  <c r="T2526" i="1"/>
  <c r="AB2526" i="1"/>
  <c r="U2472" i="1"/>
  <c r="A2527" i="1"/>
  <c r="Q2527" i="1" s="1"/>
  <c r="R2527" i="1" s="1"/>
  <c r="S2527" i="1" s="1"/>
  <c r="Z2527" i="1" s="1"/>
  <c r="H2526" i="1"/>
  <c r="W2471" i="1"/>
  <c r="M2474" i="1"/>
  <c r="J2474" i="1"/>
  <c r="I2475" i="1"/>
  <c r="L2472" i="1" l="1"/>
  <c r="D2473" i="1"/>
  <c r="G2473" i="1" s="1"/>
  <c r="F2472" i="1"/>
  <c r="J2475" i="1"/>
  <c r="M2475" i="1"/>
  <c r="I2476" i="1"/>
  <c r="A2528" i="1"/>
  <c r="Q2528" i="1" s="1"/>
  <c r="R2528" i="1" s="1"/>
  <c r="S2528" i="1" s="1"/>
  <c r="Z2528" i="1" s="1"/>
  <c r="H2527" i="1"/>
  <c r="AB2527" i="1"/>
  <c r="T2527" i="1"/>
  <c r="AA2527" i="1"/>
  <c r="W2472" i="1"/>
  <c r="U2473" i="1"/>
  <c r="K2474" i="1"/>
  <c r="E2474" i="1" s="1"/>
  <c r="L2473" i="1" l="1"/>
  <c r="D2474" i="1"/>
  <c r="G2474" i="1" s="1"/>
  <c r="F2473" i="1"/>
  <c r="W2473" i="1"/>
  <c r="J2476" i="1"/>
  <c r="I2477" i="1"/>
  <c r="A2529" i="1"/>
  <c r="Q2529" i="1" s="1"/>
  <c r="R2529" i="1" s="1"/>
  <c r="S2529" i="1" s="1"/>
  <c r="Z2529" i="1" s="1"/>
  <c r="H2528" i="1"/>
  <c r="AA2528" i="1"/>
  <c r="T2528" i="1"/>
  <c r="AB2528" i="1"/>
  <c r="K2475" i="1"/>
  <c r="E2475" i="1" s="1"/>
  <c r="U2474" i="1"/>
  <c r="L2474" i="1" l="1"/>
  <c r="D2475" i="1"/>
  <c r="G2475" i="1" s="1"/>
  <c r="F2474" i="1"/>
  <c r="U2475" i="1"/>
  <c r="H2529" i="1"/>
  <c r="A2530" i="1"/>
  <c r="Q2530" i="1" s="1"/>
  <c r="R2530" i="1" s="1"/>
  <c r="S2530" i="1" s="1"/>
  <c r="Z2530" i="1" s="1"/>
  <c r="J2477" i="1"/>
  <c r="K2477" i="1" s="1"/>
  <c r="E2477" i="1" s="1"/>
  <c r="I2478" i="1"/>
  <c r="K2476" i="1"/>
  <c r="E2476" i="1" s="1"/>
  <c r="W2474" i="1"/>
  <c r="AB2529" i="1"/>
  <c r="T2529" i="1"/>
  <c r="AA2529" i="1"/>
  <c r="L2475" i="1" l="1"/>
  <c r="M2476" i="1" s="1"/>
  <c r="D2476" i="1"/>
  <c r="G2476" i="1" s="1"/>
  <c r="F2475" i="1"/>
  <c r="AA2530" i="1"/>
  <c r="T2530" i="1"/>
  <c r="AB2530" i="1"/>
  <c r="U2476" i="1"/>
  <c r="A2531" i="1"/>
  <c r="Q2531" i="1" s="1"/>
  <c r="R2531" i="1" s="1"/>
  <c r="S2531" i="1" s="1"/>
  <c r="Z2531" i="1" s="1"/>
  <c r="H2530" i="1"/>
  <c r="W2475" i="1"/>
  <c r="J2478" i="1"/>
  <c r="K2478" i="1" s="1"/>
  <c r="E2478" i="1" s="1"/>
  <c r="I2479" i="1"/>
  <c r="L2476" i="1" l="1"/>
  <c r="D2477" i="1"/>
  <c r="L2477" i="1" s="1"/>
  <c r="F2476" i="1"/>
  <c r="H2531" i="1"/>
  <c r="A2532" i="1"/>
  <c r="Q2532" i="1" s="1"/>
  <c r="R2532" i="1" s="1"/>
  <c r="S2532" i="1" s="1"/>
  <c r="Z2532" i="1" s="1"/>
  <c r="J2479" i="1"/>
  <c r="K2479" i="1" s="1"/>
  <c r="E2479" i="1" s="1"/>
  <c r="I2480" i="1"/>
  <c r="M2477" i="1"/>
  <c r="M2478" i="1" s="1"/>
  <c r="M2479" i="1" s="1"/>
  <c r="AB2531" i="1"/>
  <c r="AA2531" i="1"/>
  <c r="T2531" i="1"/>
  <c r="W2476" i="1"/>
  <c r="U2477" i="1"/>
  <c r="W2477" i="1" s="1"/>
  <c r="F2477" i="1" l="1"/>
  <c r="D2478" i="1"/>
  <c r="D2479" i="1" s="1"/>
  <c r="G2477" i="1"/>
  <c r="M2480" i="1"/>
  <c r="J2480" i="1"/>
  <c r="K2480" i="1" s="1"/>
  <c r="E2480" i="1" s="1"/>
  <c r="I2481" i="1"/>
  <c r="AA2532" i="1"/>
  <c r="T2532" i="1"/>
  <c r="AB2532" i="1"/>
  <c r="A2533" i="1"/>
  <c r="Q2533" i="1" s="1"/>
  <c r="R2533" i="1" s="1"/>
  <c r="S2533" i="1" s="1"/>
  <c r="Z2533" i="1" s="1"/>
  <c r="H2532" i="1"/>
  <c r="U2478" i="1"/>
  <c r="W2478" i="1" s="1"/>
  <c r="F2478" i="1" l="1"/>
  <c r="F2479" i="1" s="1"/>
  <c r="G2479" i="1"/>
  <c r="L2479" i="1"/>
  <c r="G2478" i="1"/>
  <c r="L2478" i="1"/>
  <c r="D2480" i="1"/>
  <c r="G2480" i="1" s="1"/>
  <c r="U2479" i="1"/>
  <c r="W2479" i="1" s="1"/>
  <c r="A2534" i="1"/>
  <c r="Q2534" i="1" s="1"/>
  <c r="R2534" i="1" s="1"/>
  <c r="S2534" i="1" s="1"/>
  <c r="Z2534" i="1" s="1"/>
  <c r="H2533" i="1"/>
  <c r="AB2533" i="1"/>
  <c r="T2533" i="1"/>
  <c r="AA2533" i="1"/>
  <c r="J2481" i="1"/>
  <c r="K2481" i="1" s="1"/>
  <c r="E2481" i="1" s="1"/>
  <c r="M2481" i="1"/>
  <c r="I2482" i="1"/>
  <c r="U2480" i="1" l="1"/>
  <c r="W2480" i="1" s="1"/>
  <c r="L2480" i="1"/>
  <c r="D2481" i="1"/>
  <c r="L2481" i="1" s="1"/>
  <c r="F2480" i="1"/>
  <c r="AA2534" i="1"/>
  <c r="T2534" i="1"/>
  <c r="AB2534" i="1"/>
  <c r="M2482" i="1"/>
  <c r="J2482" i="1"/>
  <c r="K2482" i="1" s="1"/>
  <c r="E2482" i="1" s="1"/>
  <c r="I2483" i="1"/>
  <c r="A2535" i="1"/>
  <c r="Q2535" i="1" s="1"/>
  <c r="R2535" i="1" s="1"/>
  <c r="S2535" i="1" s="1"/>
  <c r="Z2535" i="1" s="1"/>
  <c r="H2534" i="1"/>
  <c r="U2481" i="1"/>
  <c r="W2481" i="1" s="1"/>
  <c r="G2481" i="1" l="1"/>
  <c r="D2482" i="1"/>
  <c r="G2482" i="1" s="1"/>
  <c r="F2481" i="1"/>
  <c r="J2483" i="1"/>
  <c r="K2483" i="1" s="1"/>
  <c r="E2483" i="1" s="1"/>
  <c r="M2483" i="1"/>
  <c r="I2484" i="1"/>
  <c r="U2482" i="1"/>
  <c r="W2482" i="1" s="1"/>
  <c r="A2536" i="1"/>
  <c r="Q2536" i="1" s="1"/>
  <c r="R2536" i="1" s="1"/>
  <c r="S2536" i="1" s="1"/>
  <c r="Z2536" i="1" s="1"/>
  <c r="H2535" i="1"/>
  <c r="AB2535" i="1"/>
  <c r="T2535" i="1"/>
  <c r="AA2535" i="1"/>
  <c r="L2482" i="1" l="1"/>
  <c r="D2483" i="1"/>
  <c r="G2483" i="1" s="1"/>
  <c r="F2482" i="1"/>
  <c r="AA2536" i="1"/>
  <c r="T2536" i="1"/>
  <c r="AB2536" i="1"/>
  <c r="M2484" i="1"/>
  <c r="J2484" i="1"/>
  <c r="K2484" i="1" s="1"/>
  <c r="E2484" i="1" s="1"/>
  <c r="I2485" i="1"/>
  <c r="A2537" i="1"/>
  <c r="Q2537" i="1" s="1"/>
  <c r="R2537" i="1" s="1"/>
  <c r="S2537" i="1" s="1"/>
  <c r="Z2537" i="1" s="1"/>
  <c r="H2536" i="1"/>
  <c r="U2483" i="1"/>
  <c r="W2483" i="1" s="1"/>
  <c r="L2483" i="1" l="1"/>
  <c r="D2484" i="1"/>
  <c r="L2484" i="1" s="1"/>
  <c r="F2483" i="1"/>
  <c r="J2485" i="1"/>
  <c r="K2485" i="1" s="1"/>
  <c r="E2485" i="1" s="1"/>
  <c r="M2485" i="1"/>
  <c r="I2486" i="1"/>
  <c r="U2484" i="1"/>
  <c r="W2484" i="1" s="1"/>
  <c r="H2537" i="1"/>
  <c r="A2538" i="1"/>
  <c r="Q2538" i="1" s="1"/>
  <c r="R2538" i="1" s="1"/>
  <c r="S2538" i="1" s="1"/>
  <c r="Z2538" i="1" s="1"/>
  <c r="AB2537" i="1"/>
  <c r="T2537" i="1"/>
  <c r="AA2537" i="1"/>
  <c r="G2484" i="1" l="1"/>
  <c r="D2485" i="1"/>
  <c r="L2485" i="1" s="1"/>
  <c r="F2484" i="1"/>
  <c r="AA2538" i="1"/>
  <c r="T2538" i="1"/>
  <c r="AB2538" i="1"/>
  <c r="M2486" i="1"/>
  <c r="J2486" i="1"/>
  <c r="K2486" i="1" s="1"/>
  <c r="E2486" i="1" s="1"/>
  <c r="I2487" i="1"/>
  <c r="U2485" i="1"/>
  <c r="W2485" i="1" s="1"/>
  <c r="A2539" i="1"/>
  <c r="Q2539" i="1" s="1"/>
  <c r="R2539" i="1" s="1"/>
  <c r="S2539" i="1" s="1"/>
  <c r="Z2539" i="1" s="1"/>
  <c r="H2538" i="1"/>
  <c r="G2485" i="1" l="1"/>
  <c r="D2486" i="1"/>
  <c r="G2486" i="1" s="1"/>
  <c r="F2485" i="1"/>
  <c r="H2539" i="1"/>
  <c r="A2540" i="1"/>
  <c r="Q2540" i="1" s="1"/>
  <c r="R2540" i="1" s="1"/>
  <c r="S2540" i="1" s="1"/>
  <c r="Z2540" i="1" s="1"/>
  <c r="AB2539" i="1"/>
  <c r="AA2539" i="1"/>
  <c r="T2539" i="1"/>
  <c r="J2487" i="1"/>
  <c r="K2487" i="1" s="1"/>
  <c r="E2487" i="1" s="1"/>
  <c r="M2487" i="1"/>
  <c r="I2488" i="1"/>
  <c r="U2486" i="1"/>
  <c r="W2486" i="1" s="1"/>
  <c r="L2486" i="1" l="1"/>
  <c r="D2487" i="1"/>
  <c r="G2487" i="1" s="1"/>
  <c r="F2486" i="1"/>
  <c r="M2488" i="1"/>
  <c r="J2488" i="1"/>
  <c r="K2488" i="1" s="1"/>
  <c r="E2488" i="1" s="1"/>
  <c r="I2489" i="1"/>
  <c r="A2541" i="1"/>
  <c r="Q2541" i="1" s="1"/>
  <c r="R2541" i="1" s="1"/>
  <c r="S2541" i="1" s="1"/>
  <c r="Z2541" i="1" s="1"/>
  <c r="H2540" i="1"/>
  <c r="U2487" i="1"/>
  <c r="W2487" i="1" s="1"/>
  <c r="AA2540" i="1"/>
  <c r="T2540" i="1"/>
  <c r="AB2540" i="1"/>
  <c r="L2487" i="1" l="1"/>
  <c r="D2488" i="1"/>
  <c r="G2488" i="1" s="1"/>
  <c r="F2487" i="1"/>
  <c r="J2489" i="1"/>
  <c r="K2489" i="1" s="1"/>
  <c r="E2489" i="1" s="1"/>
  <c r="M2489" i="1"/>
  <c r="I2490" i="1"/>
  <c r="U2488" i="1"/>
  <c r="W2488" i="1" s="1"/>
  <c r="H2541" i="1"/>
  <c r="A2542" i="1"/>
  <c r="Q2542" i="1" s="1"/>
  <c r="R2542" i="1" s="1"/>
  <c r="S2542" i="1" s="1"/>
  <c r="Z2542" i="1" s="1"/>
  <c r="AB2541" i="1"/>
  <c r="AA2541" i="1"/>
  <c r="T2541" i="1"/>
  <c r="L2488" i="1" l="1"/>
  <c r="D2489" i="1"/>
  <c r="G2489" i="1" s="1"/>
  <c r="F2488" i="1"/>
  <c r="AA2542" i="1"/>
  <c r="T2542" i="1"/>
  <c r="AB2542" i="1"/>
  <c r="A2543" i="1"/>
  <c r="Q2543" i="1" s="1"/>
  <c r="R2543" i="1" s="1"/>
  <c r="S2543" i="1" s="1"/>
  <c r="Z2543" i="1" s="1"/>
  <c r="H2542" i="1"/>
  <c r="M2490" i="1"/>
  <c r="J2490" i="1"/>
  <c r="K2490" i="1" s="1"/>
  <c r="E2490" i="1" s="1"/>
  <c r="I2491" i="1"/>
  <c r="U2489" i="1"/>
  <c r="W2489" i="1" s="1"/>
  <c r="L2489" i="1" l="1"/>
  <c r="D2490" i="1"/>
  <c r="G2490" i="1" s="1"/>
  <c r="F2489" i="1"/>
  <c r="A2544" i="1"/>
  <c r="Q2544" i="1" s="1"/>
  <c r="R2544" i="1" s="1"/>
  <c r="S2544" i="1" s="1"/>
  <c r="Z2544" i="1" s="1"/>
  <c r="H2543" i="1"/>
  <c r="J2491" i="1"/>
  <c r="K2491" i="1" s="1"/>
  <c r="E2491" i="1" s="1"/>
  <c r="M2491" i="1"/>
  <c r="I2492" i="1"/>
  <c r="AB2543" i="1"/>
  <c r="AA2543" i="1"/>
  <c r="T2543" i="1"/>
  <c r="U2490" i="1"/>
  <c r="W2490" i="1" s="1"/>
  <c r="L2490" i="1" l="1"/>
  <c r="D2491" i="1"/>
  <c r="G2491" i="1" s="1"/>
  <c r="F2490" i="1"/>
  <c r="U2491" i="1"/>
  <c r="W2491" i="1" s="1"/>
  <c r="AB2544" i="1"/>
  <c r="AA2544" i="1"/>
  <c r="T2544" i="1"/>
  <c r="M2492" i="1"/>
  <c r="J2492" i="1"/>
  <c r="K2492" i="1" s="1"/>
  <c r="E2492" i="1" s="1"/>
  <c r="I2493" i="1"/>
  <c r="A2545" i="1"/>
  <c r="Q2545" i="1" s="1"/>
  <c r="R2545" i="1" s="1"/>
  <c r="S2545" i="1" s="1"/>
  <c r="Z2545" i="1" s="1"/>
  <c r="H2544" i="1"/>
  <c r="L2491" i="1" l="1"/>
  <c r="D2492" i="1"/>
  <c r="G2492" i="1" s="1"/>
  <c r="F2491" i="1"/>
  <c r="U2492" i="1"/>
  <c r="W2492" i="1" s="1"/>
  <c r="T2545" i="1"/>
  <c r="AB2545" i="1"/>
  <c r="AA2545" i="1"/>
  <c r="H2545" i="1"/>
  <c r="A2546" i="1"/>
  <c r="Q2546" i="1" s="1"/>
  <c r="R2546" i="1" s="1"/>
  <c r="S2546" i="1" s="1"/>
  <c r="Z2546" i="1" s="1"/>
  <c r="J2493" i="1"/>
  <c r="K2493" i="1" s="1"/>
  <c r="E2493" i="1" s="1"/>
  <c r="M2493" i="1"/>
  <c r="I2494" i="1"/>
  <c r="L2492" i="1" l="1"/>
  <c r="D2493" i="1"/>
  <c r="G2493" i="1" s="1"/>
  <c r="F2492" i="1"/>
  <c r="M2494" i="1"/>
  <c r="J2494" i="1"/>
  <c r="K2494" i="1" s="1"/>
  <c r="E2494" i="1" s="1"/>
  <c r="I2495" i="1"/>
  <c r="A2547" i="1"/>
  <c r="Q2547" i="1" s="1"/>
  <c r="R2547" i="1" s="1"/>
  <c r="S2547" i="1" s="1"/>
  <c r="Z2547" i="1" s="1"/>
  <c r="H2546" i="1"/>
  <c r="U2493" i="1"/>
  <c r="W2493" i="1" s="1"/>
  <c r="AB2546" i="1"/>
  <c r="AA2546" i="1"/>
  <c r="T2546" i="1"/>
  <c r="L2493" i="1" l="1"/>
  <c r="D2494" i="1"/>
  <c r="G2494" i="1" s="1"/>
  <c r="F2493" i="1"/>
  <c r="J2495" i="1"/>
  <c r="K2495" i="1" s="1"/>
  <c r="E2495" i="1" s="1"/>
  <c r="M2495" i="1"/>
  <c r="I2496" i="1"/>
  <c r="U2494" i="1"/>
  <c r="W2494" i="1" s="1"/>
  <c r="A2548" i="1"/>
  <c r="Q2548" i="1" s="1"/>
  <c r="R2548" i="1" s="1"/>
  <c r="S2548" i="1" s="1"/>
  <c r="Z2548" i="1" s="1"/>
  <c r="H2547" i="1"/>
  <c r="AA2547" i="1"/>
  <c r="T2547" i="1"/>
  <c r="AB2547" i="1"/>
  <c r="L2494" i="1" l="1"/>
  <c r="D2495" i="1"/>
  <c r="G2495" i="1" s="1"/>
  <c r="F2494" i="1"/>
  <c r="M2496" i="1"/>
  <c r="J2496" i="1"/>
  <c r="K2496" i="1" s="1"/>
  <c r="E2496" i="1" s="1"/>
  <c r="I2497" i="1"/>
  <c r="AB2548" i="1"/>
  <c r="AA2548" i="1"/>
  <c r="T2548" i="1"/>
  <c r="U2495" i="1"/>
  <c r="W2495" i="1" s="1"/>
  <c r="A2549" i="1"/>
  <c r="Q2549" i="1" s="1"/>
  <c r="R2549" i="1" s="1"/>
  <c r="S2549" i="1" s="1"/>
  <c r="Z2549" i="1" s="1"/>
  <c r="H2548" i="1"/>
  <c r="L2495" i="1" l="1"/>
  <c r="D2496" i="1"/>
  <c r="G2496" i="1" s="1"/>
  <c r="F2495" i="1"/>
  <c r="U2496" i="1"/>
  <c r="W2496" i="1" s="1"/>
  <c r="AB2549" i="1"/>
  <c r="AA2549" i="1"/>
  <c r="T2549" i="1"/>
  <c r="H2549" i="1"/>
  <c r="A2550" i="1"/>
  <c r="Q2550" i="1" s="1"/>
  <c r="R2550" i="1" s="1"/>
  <c r="S2550" i="1" s="1"/>
  <c r="Z2550" i="1" s="1"/>
  <c r="J2497" i="1"/>
  <c r="K2497" i="1" s="1"/>
  <c r="E2497" i="1" s="1"/>
  <c r="M2497" i="1"/>
  <c r="I2498" i="1"/>
  <c r="L2496" i="1" l="1"/>
  <c r="D2497" i="1"/>
  <c r="G2497" i="1" s="1"/>
  <c r="F2496" i="1"/>
  <c r="AA2550" i="1"/>
  <c r="T2550" i="1"/>
  <c r="AB2550" i="1"/>
  <c r="M2498" i="1"/>
  <c r="J2498" i="1"/>
  <c r="K2498" i="1" s="1"/>
  <c r="E2498" i="1" s="1"/>
  <c r="I2499" i="1"/>
  <c r="A2551" i="1"/>
  <c r="Q2551" i="1" s="1"/>
  <c r="R2551" i="1" s="1"/>
  <c r="S2551" i="1" s="1"/>
  <c r="Z2551" i="1" s="1"/>
  <c r="H2550" i="1"/>
  <c r="U2497" i="1"/>
  <c r="W2497" i="1" s="1"/>
  <c r="L2497" i="1" l="1"/>
  <c r="D2498" i="1"/>
  <c r="G2498" i="1" s="1"/>
  <c r="F2497" i="1"/>
  <c r="H2551" i="1"/>
  <c r="A2552" i="1"/>
  <c r="Q2552" i="1" s="1"/>
  <c r="R2552" i="1" s="1"/>
  <c r="S2552" i="1" s="1"/>
  <c r="Z2552" i="1" s="1"/>
  <c r="J2499" i="1"/>
  <c r="K2499" i="1" s="1"/>
  <c r="E2499" i="1" s="1"/>
  <c r="M2499" i="1"/>
  <c r="I2500" i="1"/>
  <c r="U2498" i="1"/>
  <c r="W2498" i="1" s="1"/>
  <c r="AB2551" i="1"/>
  <c r="AA2551" i="1"/>
  <c r="T2551" i="1"/>
  <c r="L2498" i="1" l="1"/>
  <c r="D2499" i="1"/>
  <c r="G2499" i="1" s="1"/>
  <c r="F2498" i="1"/>
  <c r="U2499" i="1"/>
  <c r="W2499" i="1" s="1"/>
  <c r="M2500" i="1"/>
  <c r="J2500" i="1"/>
  <c r="K2500" i="1" s="1"/>
  <c r="E2500" i="1" s="1"/>
  <c r="I2501" i="1"/>
  <c r="AA2552" i="1"/>
  <c r="T2552" i="1"/>
  <c r="AB2552" i="1"/>
  <c r="A2553" i="1"/>
  <c r="Q2553" i="1" s="1"/>
  <c r="R2553" i="1" s="1"/>
  <c r="S2553" i="1" s="1"/>
  <c r="Z2553" i="1" s="1"/>
  <c r="H2552" i="1"/>
  <c r="L2499" i="1" l="1"/>
  <c r="D2500" i="1"/>
  <c r="G2500" i="1" s="1"/>
  <c r="F2499" i="1"/>
  <c r="H2553" i="1"/>
  <c r="A2554" i="1"/>
  <c r="Q2554" i="1" s="1"/>
  <c r="R2554" i="1" s="1"/>
  <c r="S2554" i="1" s="1"/>
  <c r="Z2554" i="1" s="1"/>
  <c r="J2501" i="1"/>
  <c r="K2501" i="1" s="1"/>
  <c r="E2501" i="1" s="1"/>
  <c r="M2501" i="1"/>
  <c r="I2502" i="1"/>
  <c r="U2500" i="1"/>
  <c r="W2500" i="1" s="1"/>
  <c r="AB2553" i="1"/>
  <c r="AA2553" i="1"/>
  <c r="T2553" i="1"/>
  <c r="D2501" i="1" l="1"/>
  <c r="G2501" i="1" s="1"/>
  <c r="F2500" i="1"/>
  <c r="L2500" i="1"/>
  <c r="U2501" i="1"/>
  <c r="W2501" i="1" s="1"/>
  <c r="A2555" i="1"/>
  <c r="Q2555" i="1" s="1"/>
  <c r="R2555" i="1" s="1"/>
  <c r="S2555" i="1" s="1"/>
  <c r="Z2555" i="1" s="1"/>
  <c r="H2554" i="1"/>
  <c r="M2502" i="1"/>
  <c r="J2502" i="1"/>
  <c r="K2502" i="1" s="1"/>
  <c r="E2502" i="1" s="1"/>
  <c r="I2503" i="1"/>
  <c r="AA2554" i="1"/>
  <c r="T2554" i="1"/>
  <c r="AB2554" i="1"/>
  <c r="L2501" i="1" l="1"/>
  <c r="D2502" i="1"/>
  <c r="G2502" i="1" s="1"/>
  <c r="F2501" i="1"/>
  <c r="J2503" i="1"/>
  <c r="K2503" i="1" s="1"/>
  <c r="E2503" i="1" s="1"/>
  <c r="M2503" i="1"/>
  <c r="I2504" i="1"/>
  <c r="U2502" i="1"/>
  <c r="W2502" i="1" s="1"/>
  <c r="AB2555" i="1"/>
  <c r="AA2555" i="1"/>
  <c r="T2555" i="1"/>
  <c r="H2555" i="1"/>
  <c r="A2556" i="1"/>
  <c r="Q2556" i="1" s="1"/>
  <c r="R2556" i="1" s="1"/>
  <c r="S2556" i="1" s="1"/>
  <c r="Z2556" i="1" s="1"/>
  <c r="L2502" i="1" l="1"/>
  <c r="D2503" i="1"/>
  <c r="G2503" i="1" s="1"/>
  <c r="F2502" i="1"/>
  <c r="J2504" i="1"/>
  <c r="K2504" i="1" s="1"/>
  <c r="E2504" i="1" s="1"/>
  <c r="M2504" i="1"/>
  <c r="I2505" i="1"/>
  <c r="A2557" i="1"/>
  <c r="Q2557" i="1" s="1"/>
  <c r="R2557" i="1" s="1"/>
  <c r="S2557" i="1" s="1"/>
  <c r="Z2557" i="1" s="1"/>
  <c r="H2556" i="1"/>
  <c r="AA2556" i="1"/>
  <c r="T2556" i="1"/>
  <c r="AB2556" i="1"/>
  <c r="U2503" i="1"/>
  <c r="W2503" i="1" s="1"/>
  <c r="L2503" i="1" l="1"/>
  <c r="D2504" i="1"/>
  <c r="G2504" i="1" s="1"/>
  <c r="F2503" i="1"/>
  <c r="H2557" i="1"/>
  <c r="A2558" i="1"/>
  <c r="Q2558" i="1" s="1"/>
  <c r="R2558" i="1" s="1"/>
  <c r="S2558" i="1" s="1"/>
  <c r="Z2558" i="1" s="1"/>
  <c r="U2504" i="1"/>
  <c r="W2504" i="1" s="1"/>
  <c r="AB2557" i="1"/>
  <c r="AA2557" i="1"/>
  <c r="T2557" i="1"/>
  <c r="J2505" i="1"/>
  <c r="K2505" i="1" s="1"/>
  <c r="E2505" i="1" s="1"/>
  <c r="M2505" i="1"/>
  <c r="I2506" i="1"/>
  <c r="L2504" i="1" l="1"/>
  <c r="D2505" i="1"/>
  <c r="G2505" i="1" s="1"/>
  <c r="F2504" i="1"/>
  <c r="U2505" i="1"/>
  <c r="W2505" i="1" s="1"/>
  <c r="J2506" i="1"/>
  <c r="K2506" i="1" s="1"/>
  <c r="E2506" i="1" s="1"/>
  <c r="M2506" i="1"/>
  <c r="I2507" i="1"/>
  <c r="A2559" i="1"/>
  <c r="Q2559" i="1" s="1"/>
  <c r="R2559" i="1" s="1"/>
  <c r="S2559" i="1" s="1"/>
  <c r="Z2559" i="1" s="1"/>
  <c r="H2558" i="1"/>
  <c r="AA2558" i="1"/>
  <c r="T2558" i="1"/>
  <c r="AB2558" i="1"/>
  <c r="L2505" i="1" l="1"/>
  <c r="D2506" i="1"/>
  <c r="G2506" i="1" s="1"/>
  <c r="F2505" i="1"/>
  <c r="U2506" i="1"/>
  <c r="W2506" i="1" s="1"/>
  <c r="AB2559" i="1"/>
  <c r="AA2559" i="1"/>
  <c r="T2559" i="1"/>
  <c r="H2559" i="1"/>
  <c r="A2560" i="1"/>
  <c r="Q2560" i="1" s="1"/>
  <c r="R2560" i="1" s="1"/>
  <c r="S2560" i="1" s="1"/>
  <c r="Z2560" i="1" s="1"/>
  <c r="J2507" i="1"/>
  <c r="K2507" i="1" s="1"/>
  <c r="E2507" i="1" s="1"/>
  <c r="I2508" i="1"/>
  <c r="L2506" i="1" l="1"/>
  <c r="M2507" i="1" s="1"/>
  <c r="M2508" i="1" s="1"/>
  <c r="D2507" i="1"/>
  <c r="G2507" i="1" s="1"/>
  <c r="F2506" i="1"/>
  <c r="J2508" i="1"/>
  <c r="K2508" i="1" s="1"/>
  <c r="E2508" i="1" s="1"/>
  <c r="I2509" i="1"/>
  <c r="AA2560" i="1"/>
  <c r="T2560" i="1"/>
  <c r="AB2560" i="1"/>
  <c r="U2507" i="1"/>
  <c r="W2507" i="1" s="1"/>
  <c r="A2561" i="1"/>
  <c r="Q2561" i="1" s="1"/>
  <c r="R2561" i="1" s="1"/>
  <c r="S2561" i="1" s="1"/>
  <c r="Z2561" i="1" s="1"/>
  <c r="H2560" i="1"/>
  <c r="L2507" i="1" l="1"/>
  <c r="D2508" i="1"/>
  <c r="G2508" i="1" s="1"/>
  <c r="F2507" i="1"/>
  <c r="J2509" i="1"/>
  <c r="K2509" i="1" s="1"/>
  <c r="E2509" i="1" s="1"/>
  <c r="M2509" i="1"/>
  <c r="I2510" i="1"/>
  <c r="H2561" i="1"/>
  <c r="A2562" i="1"/>
  <c r="Q2562" i="1" s="1"/>
  <c r="R2562" i="1" s="1"/>
  <c r="S2562" i="1" s="1"/>
  <c r="Z2562" i="1" s="1"/>
  <c r="U2508" i="1"/>
  <c r="W2508" i="1" s="1"/>
  <c r="AB2561" i="1"/>
  <c r="AA2561" i="1"/>
  <c r="T2561" i="1"/>
  <c r="L2508" i="1" l="1"/>
  <c r="D2509" i="1"/>
  <c r="G2509" i="1" s="1"/>
  <c r="F2508" i="1"/>
  <c r="A2563" i="1"/>
  <c r="Q2563" i="1" s="1"/>
  <c r="R2563" i="1" s="1"/>
  <c r="S2563" i="1" s="1"/>
  <c r="Z2563" i="1" s="1"/>
  <c r="H2562" i="1"/>
  <c r="U2509" i="1"/>
  <c r="W2509" i="1" s="1"/>
  <c r="AA2562" i="1"/>
  <c r="T2562" i="1"/>
  <c r="AB2562" i="1"/>
  <c r="M2510" i="1"/>
  <c r="J2510" i="1"/>
  <c r="K2510" i="1" s="1"/>
  <c r="E2510" i="1" s="1"/>
  <c r="I2511" i="1"/>
  <c r="L2509" i="1" l="1"/>
  <c r="D2510" i="1"/>
  <c r="G2510" i="1" s="1"/>
  <c r="F2509" i="1"/>
  <c r="J2511" i="1"/>
  <c r="K2511" i="1" s="1"/>
  <c r="E2511" i="1" s="1"/>
  <c r="M2511" i="1"/>
  <c r="I2512" i="1"/>
  <c r="H2563" i="1"/>
  <c r="A2564" i="1"/>
  <c r="Q2564" i="1" s="1"/>
  <c r="R2564" i="1" s="1"/>
  <c r="S2564" i="1" s="1"/>
  <c r="Z2564" i="1" s="1"/>
  <c r="U2510" i="1"/>
  <c r="W2510" i="1" s="1"/>
  <c r="AB2563" i="1"/>
  <c r="AA2563" i="1"/>
  <c r="T2563" i="1"/>
  <c r="L2510" i="1" l="1"/>
  <c r="D2511" i="1"/>
  <c r="G2511" i="1" s="1"/>
  <c r="F2510" i="1"/>
  <c r="AA2564" i="1"/>
  <c r="T2564" i="1"/>
  <c r="AB2564" i="1"/>
  <c r="M2512" i="1"/>
  <c r="J2512" i="1"/>
  <c r="K2512" i="1" s="1"/>
  <c r="E2512" i="1" s="1"/>
  <c r="I2513" i="1"/>
  <c r="U2511" i="1"/>
  <c r="W2511" i="1" s="1"/>
  <c r="A2565" i="1"/>
  <c r="Q2565" i="1" s="1"/>
  <c r="R2565" i="1" s="1"/>
  <c r="S2565" i="1" s="1"/>
  <c r="Z2565" i="1" s="1"/>
  <c r="H2564" i="1"/>
  <c r="L2511" i="1" l="1"/>
  <c r="D2512" i="1"/>
  <c r="G2512" i="1" s="1"/>
  <c r="F2511" i="1"/>
  <c r="H2565" i="1"/>
  <c r="A2566" i="1"/>
  <c r="Q2566" i="1" s="1"/>
  <c r="R2566" i="1" s="1"/>
  <c r="S2566" i="1" s="1"/>
  <c r="Z2566" i="1" s="1"/>
  <c r="AB2565" i="1"/>
  <c r="AA2565" i="1"/>
  <c r="T2565" i="1"/>
  <c r="J2513" i="1"/>
  <c r="K2513" i="1" s="1"/>
  <c r="E2513" i="1" s="1"/>
  <c r="M2513" i="1"/>
  <c r="I2514" i="1"/>
  <c r="U2512" i="1"/>
  <c r="W2512" i="1" s="1"/>
  <c r="L2512" i="1" l="1"/>
  <c r="D2513" i="1"/>
  <c r="G2513" i="1" s="1"/>
  <c r="F2512" i="1"/>
  <c r="M2514" i="1"/>
  <c r="J2514" i="1"/>
  <c r="K2514" i="1" s="1"/>
  <c r="E2514" i="1" s="1"/>
  <c r="I2515" i="1"/>
  <c r="A2567" i="1"/>
  <c r="Q2567" i="1" s="1"/>
  <c r="R2567" i="1" s="1"/>
  <c r="S2567" i="1" s="1"/>
  <c r="Z2567" i="1" s="1"/>
  <c r="H2566" i="1"/>
  <c r="U2513" i="1"/>
  <c r="W2513" i="1" s="1"/>
  <c r="AA2566" i="1"/>
  <c r="T2566" i="1"/>
  <c r="AB2566" i="1"/>
  <c r="L2513" i="1" l="1"/>
  <c r="D2514" i="1"/>
  <c r="G2514" i="1" s="1"/>
  <c r="F2513" i="1"/>
  <c r="U2514" i="1"/>
  <c r="W2514" i="1" s="1"/>
  <c r="AB2567" i="1"/>
  <c r="AA2567" i="1"/>
  <c r="T2567" i="1"/>
  <c r="H2567" i="1"/>
  <c r="A2568" i="1"/>
  <c r="J2515" i="1"/>
  <c r="K2515" i="1" s="1"/>
  <c r="E2515" i="1" s="1"/>
  <c r="M2515" i="1"/>
  <c r="I2516" i="1"/>
  <c r="Q2568" i="1" l="1"/>
  <c r="R2568" i="1" s="1"/>
  <c r="S2568" i="1" s="1"/>
  <c r="Z2568" i="1" s="1"/>
  <c r="A2569" i="1"/>
  <c r="L2514" i="1"/>
  <c r="D2515" i="1"/>
  <c r="G2515" i="1" s="1"/>
  <c r="F2514" i="1"/>
  <c r="M2516" i="1"/>
  <c r="J2516" i="1"/>
  <c r="K2516" i="1" s="1"/>
  <c r="E2516" i="1" s="1"/>
  <c r="I2517" i="1"/>
  <c r="AA2568" i="1"/>
  <c r="T2568" i="1"/>
  <c r="AB2568" i="1"/>
  <c r="H2568" i="1"/>
  <c r="U2515" i="1"/>
  <c r="W2515" i="1" s="1"/>
  <c r="AB2569" i="1" l="1"/>
  <c r="AA2569" i="1"/>
  <c r="H2569" i="1"/>
  <c r="T2569" i="1"/>
  <c r="L2515" i="1"/>
  <c r="D2516" i="1"/>
  <c r="G2516" i="1" s="1"/>
  <c r="F2515" i="1"/>
  <c r="U2516" i="1"/>
  <c r="W2516" i="1" s="1"/>
  <c r="A2570" i="1"/>
  <c r="Q2570" i="1" s="1"/>
  <c r="R2570" i="1" s="1"/>
  <c r="S2570" i="1" s="1"/>
  <c r="Z2570" i="1" s="1"/>
  <c r="J2517" i="1"/>
  <c r="K2517" i="1" s="1"/>
  <c r="E2517" i="1" s="1"/>
  <c r="M2517" i="1"/>
  <c r="I2518" i="1"/>
  <c r="L2516" i="1" l="1"/>
  <c r="D2517" i="1"/>
  <c r="G2517" i="1" s="1"/>
  <c r="F2516" i="1"/>
  <c r="M2518" i="1"/>
  <c r="J2518" i="1"/>
  <c r="K2518" i="1" s="1"/>
  <c r="E2518" i="1" s="1"/>
  <c r="I2519" i="1"/>
  <c r="AA2570" i="1"/>
  <c r="T2570" i="1"/>
  <c r="AB2570" i="1"/>
  <c r="A2571" i="1"/>
  <c r="Q2571" i="1" s="1"/>
  <c r="R2571" i="1" s="1"/>
  <c r="S2571" i="1" s="1"/>
  <c r="Z2571" i="1" s="1"/>
  <c r="H2570" i="1"/>
  <c r="U2517" i="1"/>
  <c r="W2517" i="1" s="1"/>
  <c r="L2517" i="1" l="1"/>
  <c r="D2518" i="1"/>
  <c r="G2518" i="1" s="1"/>
  <c r="F2517" i="1"/>
  <c r="H2571" i="1"/>
  <c r="A2572" i="1"/>
  <c r="Q2572" i="1" s="1"/>
  <c r="R2572" i="1" s="1"/>
  <c r="S2572" i="1" s="1"/>
  <c r="Z2572" i="1" s="1"/>
  <c r="J2519" i="1"/>
  <c r="K2519" i="1" s="1"/>
  <c r="E2519" i="1" s="1"/>
  <c r="M2519" i="1"/>
  <c r="I2520" i="1"/>
  <c r="U2518" i="1"/>
  <c r="W2518" i="1" s="1"/>
  <c r="AB2571" i="1"/>
  <c r="AA2571" i="1"/>
  <c r="T2571" i="1"/>
  <c r="L2518" i="1" l="1"/>
  <c r="D2519" i="1"/>
  <c r="G2519" i="1" s="1"/>
  <c r="F2518" i="1"/>
  <c r="U2519" i="1"/>
  <c r="W2519" i="1" s="1"/>
  <c r="A2573" i="1"/>
  <c r="Q2573" i="1" s="1"/>
  <c r="R2573" i="1" s="1"/>
  <c r="S2573" i="1" s="1"/>
  <c r="Z2573" i="1" s="1"/>
  <c r="H2572" i="1"/>
  <c r="M2520" i="1"/>
  <c r="J2520" i="1"/>
  <c r="K2520" i="1" s="1"/>
  <c r="E2520" i="1" s="1"/>
  <c r="I2521" i="1"/>
  <c r="AA2572" i="1"/>
  <c r="T2572" i="1"/>
  <c r="AB2572" i="1"/>
  <c r="L2519" i="1" l="1"/>
  <c r="D2520" i="1"/>
  <c r="G2520" i="1" s="1"/>
  <c r="F2519" i="1"/>
  <c r="H2573" i="1"/>
  <c r="A2574" i="1"/>
  <c r="Q2574" i="1" s="1"/>
  <c r="R2574" i="1" s="1"/>
  <c r="S2574" i="1" s="1"/>
  <c r="Z2574" i="1" s="1"/>
  <c r="U2520" i="1"/>
  <c r="W2520" i="1" s="1"/>
  <c r="J2521" i="1"/>
  <c r="K2521" i="1" s="1"/>
  <c r="E2521" i="1" s="1"/>
  <c r="M2521" i="1"/>
  <c r="I2522" i="1"/>
  <c r="AB2573" i="1"/>
  <c r="AA2573" i="1"/>
  <c r="T2573" i="1"/>
  <c r="L2520" i="1" l="1"/>
  <c r="D2521" i="1"/>
  <c r="G2521" i="1" s="1"/>
  <c r="F2520" i="1"/>
  <c r="AA2574" i="1"/>
  <c r="T2574" i="1"/>
  <c r="AB2574" i="1"/>
  <c r="U2521" i="1"/>
  <c r="W2521" i="1" s="1"/>
  <c r="M2522" i="1"/>
  <c r="J2522" i="1"/>
  <c r="K2522" i="1" s="1"/>
  <c r="E2522" i="1" s="1"/>
  <c r="I2523" i="1"/>
  <c r="A2575" i="1"/>
  <c r="Q2575" i="1" s="1"/>
  <c r="R2575" i="1" s="1"/>
  <c r="S2575" i="1" s="1"/>
  <c r="Z2575" i="1" s="1"/>
  <c r="H2574" i="1"/>
  <c r="L2521" i="1" l="1"/>
  <c r="D2522" i="1"/>
  <c r="G2522" i="1" s="1"/>
  <c r="F2521" i="1"/>
  <c r="U2522" i="1"/>
  <c r="W2522" i="1" s="1"/>
  <c r="AB2575" i="1"/>
  <c r="AA2575" i="1"/>
  <c r="T2575" i="1"/>
  <c r="H2575" i="1"/>
  <c r="A2576" i="1"/>
  <c r="Q2576" i="1" s="1"/>
  <c r="R2576" i="1" s="1"/>
  <c r="S2576" i="1" s="1"/>
  <c r="Z2576" i="1" s="1"/>
  <c r="J2523" i="1"/>
  <c r="K2523" i="1" s="1"/>
  <c r="E2523" i="1" s="1"/>
  <c r="M2523" i="1"/>
  <c r="I2524" i="1"/>
  <c r="L2522" i="1" l="1"/>
  <c r="D2523" i="1"/>
  <c r="G2523" i="1" s="1"/>
  <c r="F2522" i="1"/>
  <c r="M2524" i="1"/>
  <c r="J2524" i="1"/>
  <c r="K2524" i="1" s="1"/>
  <c r="E2524" i="1" s="1"/>
  <c r="I2525" i="1"/>
  <c r="A2577" i="1"/>
  <c r="Q2577" i="1" s="1"/>
  <c r="R2577" i="1" s="1"/>
  <c r="S2577" i="1" s="1"/>
  <c r="Z2577" i="1" s="1"/>
  <c r="H2576" i="1"/>
  <c r="AA2576" i="1"/>
  <c r="T2576" i="1"/>
  <c r="AB2576" i="1"/>
  <c r="U2523" i="1"/>
  <c r="W2523" i="1" s="1"/>
  <c r="L2523" i="1" l="1"/>
  <c r="D2524" i="1"/>
  <c r="G2524" i="1" s="1"/>
  <c r="F2523" i="1"/>
  <c r="AB2577" i="1"/>
  <c r="AA2577" i="1"/>
  <c r="T2577" i="1"/>
  <c r="J2525" i="1"/>
  <c r="K2525" i="1" s="1"/>
  <c r="E2525" i="1" s="1"/>
  <c r="M2525" i="1"/>
  <c r="I2526" i="1"/>
  <c r="U2524" i="1"/>
  <c r="W2524" i="1" s="1"/>
  <c r="H2577" i="1"/>
  <c r="A2578" i="1"/>
  <c r="Q2578" i="1" s="1"/>
  <c r="R2578" i="1" s="1"/>
  <c r="S2578" i="1" s="1"/>
  <c r="Z2578" i="1" s="1"/>
  <c r="L2524" i="1" l="1"/>
  <c r="D2525" i="1"/>
  <c r="G2525" i="1" s="1"/>
  <c r="F2524" i="1"/>
  <c r="A2579" i="1"/>
  <c r="Q2579" i="1" s="1"/>
  <c r="R2579" i="1" s="1"/>
  <c r="S2579" i="1" s="1"/>
  <c r="Z2579" i="1" s="1"/>
  <c r="H2578" i="1"/>
  <c r="M2526" i="1"/>
  <c r="J2526" i="1"/>
  <c r="K2526" i="1" s="1"/>
  <c r="E2526" i="1" s="1"/>
  <c r="I2527" i="1"/>
  <c r="U2525" i="1"/>
  <c r="W2525" i="1" s="1"/>
  <c r="AA2578" i="1"/>
  <c r="T2578" i="1"/>
  <c r="AB2578" i="1"/>
  <c r="D2526" i="1" l="1"/>
  <c r="G2526" i="1" s="1"/>
  <c r="F2525" i="1"/>
  <c r="L2525" i="1"/>
  <c r="U2526" i="1"/>
  <c r="W2526" i="1" s="1"/>
  <c r="H2579" i="1"/>
  <c r="A2580" i="1"/>
  <c r="Q2580" i="1" s="1"/>
  <c r="R2580" i="1" s="1"/>
  <c r="S2580" i="1" s="1"/>
  <c r="Z2580" i="1" s="1"/>
  <c r="J2527" i="1"/>
  <c r="K2527" i="1" s="1"/>
  <c r="E2527" i="1" s="1"/>
  <c r="M2527" i="1"/>
  <c r="I2528" i="1"/>
  <c r="AB2579" i="1"/>
  <c r="AA2579" i="1"/>
  <c r="T2579" i="1"/>
  <c r="L2526" i="1" l="1"/>
  <c r="D2527" i="1"/>
  <c r="G2527" i="1" s="1"/>
  <c r="F2526" i="1"/>
  <c r="AA2580" i="1"/>
  <c r="T2580" i="1"/>
  <c r="AB2580" i="1"/>
  <c r="M2528" i="1"/>
  <c r="J2528" i="1"/>
  <c r="K2528" i="1" s="1"/>
  <c r="E2528" i="1" s="1"/>
  <c r="I2529" i="1"/>
  <c r="A2581" i="1"/>
  <c r="Q2581" i="1" s="1"/>
  <c r="R2581" i="1" s="1"/>
  <c r="S2581" i="1" s="1"/>
  <c r="Z2581" i="1" s="1"/>
  <c r="H2580" i="1"/>
  <c r="U2527" i="1"/>
  <c r="W2527" i="1" s="1"/>
  <c r="L2527" i="1" l="1"/>
  <c r="D2528" i="1"/>
  <c r="G2528" i="1" s="1"/>
  <c r="F2527" i="1"/>
  <c r="J2529" i="1"/>
  <c r="K2529" i="1" s="1"/>
  <c r="E2529" i="1" s="1"/>
  <c r="M2529" i="1"/>
  <c r="I2530" i="1"/>
  <c r="H2581" i="1"/>
  <c r="A2582" i="1"/>
  <c r="Q2582" i="1" s="1"/>
  <c r="R2582" i="1" s="1"/>
  <c r="S2582" i="1" s="1"/>
  <c r="Z2582" i="1" s="1"/>
  <c r="U2528" i="1"/>
  <c r="W2528" i="1" s="1"/>
  <c r="AB2581" i="1"/>
  <c r="AA2581" i="1"/>
  <c r="T2581" i="1"/>
  <c r="L2528" i="1" l="1"/>
  <c r="D2529" i="1"/>
  <c r="G2529" i="1" s="1"/>
  <c r="F2528" i="1"/>
  <c r="A2583" i="1"/>
  <c r="Q2583" i="1" s="1"/>
  <c r="R2583" i="1" s="1"/>
  <c r="S2583" i="1" s="1"/>
  <c r="Z2583" i="1" s="1"/>
  <c r="H2582" i="1"/>
  <c r="M2530" i="1"/>
  <c r="J2530" i="1"/>
  <c r="K2530" i="1" s="1"/>
  <c r="E2530" i="1" s="1"/>
  <c r="I2531" i="1"/>
  <c r="U2529" i="1"/>
  <c r="W2529" i="1" s="1"/>
  <c r="AA2582" i="1"/>
  <c r="T2582" i="1"/>
  <c r="AB2582" i="1"/>
  <c r="L2529" i="1" l="1"/>
  <c r="D2530" i="1"/>
  <c r="L2530" i="1" s="1"/>
  <c r="F2529" i="1"/>
  <c r="U2530" i="1"/>
  <c r="W2530" i="1" s="1"/>
  <c r="A2584" i="1"/>
  <c r="Q2584" i="1" s="1"/>
  <c r="R2584" i="1" s="1"/>
  <c r="S2584" i="1" s="1"/>
  <c r="Z2584" i="1" s="1"/>
  <c r="H2583" i="1"/>
  <c r="J2531" i="1"/>
  <c r="K2531" i="1" s="1"/>
  <c r="E2531" i="1" s="1"/>
  <c r="M2531" i="1"/>
  <c r="I2532" i="1"/>
  <c r="AB2583" i="1"/>
  <c r="AA2583" i="1"/>
  <c r="T2583" i="1"/>
  <c r="G2530" i="1" l="1"/>
  <c r="D2531" i="1"/>
  <c r="G2531" i="1" s="1"/>
  <c r="F2530" i="1"/>
  <c r="M2532" i="1"/>
  <c r="J2532" i="1"/>
  <c r="K2532" i="1" s="1"/>
  <c r="E2532" i="1" s="1"/>
  <c r="I2533" i="1"/>
  <c r="AB2584" i="1"/>
  <c r="AA2584" i="1"/>
  <c r="T2584" i="1"/>
  <c r="U2531" i="1"/>
  <c r="W2531" i="1" s="1"/>
  <c r="A2585" i="1"/>
  <c r="Q2585" i="1" s="1"/>
  <c r="R2585" i="1" s="1"/>
  <c r="S2585" i="1" s="1"/>
  <c r="Z2585" i="1" s="1"/>
  <c r="H2584" i="1"/>
  <c r="L2531" i="1" l="1"/>
  <c r="D2532" i="1"/>
  <c r="G2532" i="1" s="1"/>
  <c r="F2531" i="1"/>
  <c r="H2585" i="1"/>
  <c r="A2586" i="1"/>
  <c r="Q2586" i="1" s="1"/>
  <c r="R2586" i="1" s="1"/>
  <c r="S2586" i="1" s="1"/>
  <c r="Z2586" i="1" s="1"/>
  <c r="J2533" i="1"/>
  <c r="K2533" i="1" s="1"/>
  <c r="E2533" i="1" s="1"/>
  <c r="M2533" i="1"/>
  <c r="I2534" i="1"/>
  <c r="U2532" i="1"/>
  <c r="W2532" i="1" s="1"/>
  <c r="T2585" i="1"/>
  <c r="AB2585" i="1"/>
  <c r="AA2585" i="1"/>
  <c r="D2533" i="1" l="1"/>
  <c r="G2533" i="1" s="1"/>
  <c r="F2532" i="1"/>
  <c r="L2532" i="1"/>
  <c r="M2534" i="1"/>
  <c r="J2534" i="1"/>
  <c r="K2534" i="1" s="1"/>
  <c r="E2534" i="1" s="1"/>
  <c r="I2535" i="1"/>
  <c r="AB2586" i="1"/>
  <c r="AA2586" i="1"/>
  <c r="T2586" i="1"/>
  <c r="A2587" i="1"/>
  <c r="Q2587" i="1" s="1"/>
  <c r="R2587" i="1" s="1"/>
  <c r="S2587" i="1" s="1"/>
  <c r="Z2587" i="1" s="1"/>
  <c r="H2586" i="1"/>
  <c r="U2533" i="1"/>
  <c r="W2533" i="1" s="1"/>
  <c r="L2533" i="1" l="1"/>
  <c r="D2534" i="1"/>
  <c r="G2534" i="1" s="1"/>
  <c r="F2533" i="1"/>
  <c r="U2534" i="1"/>
  <c r="W2534" i="1" s="1"/>
  <c r="A2588" i="1"/>
  <c r="Q2588" i="1" s="1"/>
  <c r="R2588" i="1" s="1"/>
  <c r="S2588" i="1" s="1"/>
  <c r="Z2588" i="1" s="1"/>
  <c r="H2587" i="1"/>
  <c r="AA2587" i="1"/>
  <c r="T2587" i="1"/>
  <c r="AB2587" i="1"/>
  <c r="J2535" i="1"/>
  <c r="K2535" i="1" s="1"/>
  <c r="E2535" i="1" s="1"/>
  <c r="M2535" i="1"/>
  <c r="I2536" i="1"/>
  <c r="L2534" i="1" l="1"/>
  <c r="D2535" i="1"/>
  <c r="L2535" i="1" s="1"/>
  <c r="F2534" i="1"/>
  <c r="AB2588" i="1"/>
  <c r="AA2588" i="1"/>
  <c r="T2588" i="1"/>
  <c r="U2535" i="1"/>
  <c r="W2535" i="1" s="1"/>
  <c r="M2536" i="1"/>
  <c r="J2536" i="1"/>
  <c r="K2536" i="1" s="1"/>
  <c r="E2536" i="1" s="1"/>
  <c r="I2537" i="1"/>
  <c r="A2589" i="1"/>
  <c r="Q2589" i="1" s="1"/>
  <c r="R2589" i="1" s="1"/>
  <c r="S2589" i="1" s="1"/>
  <c r="Z2589" i="1" s="1"/>
  <c r="H2588" i="1"/>
  <c r="G2535" i="1" l="1"/>
  <c r="D2536" i="1"/>
  <c r="G2536" i="1" s="1"/>
  <c r="F2535" i="1"/>
  <c r="U2536" i="1"/>
  <c r="W2536" i="1" s="1"/>
  <c r="AB2589" i="1"/>
  <c r="AA2589" i="1"/>
  <c r="T2589" i="1"/>
  <c r="H2589" i="1"/>
  <c r="A2590" i="1"/>
  <c r="Q2590" i="1" s="1"/>
  <c r="R2590" i="1" s="1"/>
  <c r="S2590" i="1" s="1"/>
  <c r="Z2590" i="1" s="1"/>
  <c r="J2537" i="1"/>
  <c r="K2537" i="1" s="1"/>
  <c r="E2537" i="1" s="1"/>
  <c r="M2537" i="1"/>
  <c r="I2538" i="1"/>
  <c r="L2536" i="1" l="1"/>
  <c r="D2537" i="1"/>
  <c r="G2537" i="1" s="1"/>
  <c r="F2536" i="1"/>
  <c r="U2537" i="1"/>
  <c r="W2537" i="1" s="1"/>
  <c r="J2538" i="1"/>
  <c r="K2538" i="1" s="1"/>
  <c r="E2538" i="1" s="1"/>
  <c r="I2539" i="1"/>
  <c r="A2591" i="1"/>
  <c r="Q2591" i="1" s="1"/>
  <c r="R2591" i="1" s="1"/>
  <c r="S2591" i="1" s="1"/>
  <c r="Z2591" i="1" s="1"/>
  <c r="H2590" i="1"/>
  <c r="AA2590" i="1"/>
  <c r="T2590" i="1"/>
  <c r="AB2590" i="1"/>
  <c r="L2537" i="1" l="1"/>
  <c r="M2538" i="1" s="1"/>
  <c r="M2539" i="1" s="1"/>
  <c r="D2538" i="1"/>
  <c r="G2538" i="1" s="1"/>
  <c r="F2537" i="1"/>
  <c r="U2538" i="1"/>
  <c r="W2538" i="1" s="1"/>
  <c r="AB2591" i="1"/>
  <c r="AA2591" i="1"/>
  <c r="T2591" i="1"/>
  <c r="J2539" i="1"/>
  <c r="K2539" i="1" s="1"/>
  <c r="E2539" i="1" s="1"/>
  <c r="I2540" i="1"/>
  <c r="H2591" i="1"/>
  <c r="A2592" i="1"/>
  <c r="Q2592" i="1" s="1"/>
  <c r="R2592" i="1" s="1"/>
  <c r="S2592" i="1" s="1"/>
  <c r="Z2592" i="1" s="1"/>
  <c r="L2538" i="1" l="1"/>
  <c r="D2539" i="1"/>
  <c r="L2539" i="1" s="1"/>
  <c r="F2538" i="1"/>
  <c r="U2539" i="1"/>
  <c r="W2539" i="1" s="1"/>
  <c r="AA2592" i="1"/>
  <c r="T2592" i="1"/>
  <c r="AB2592" i="1"/>
  <c r="A2593" i="1"/>
  <c r="Q2593" i="1" s="1"/>
  <c r="R2593" i="1" s="1"/>
  <c r="S2593" i="1" s="1"/>
  <c r="Z2593" i="1" s="1"/>
  <c r="H2592" i="1"/>
  <c r="M2540" i="1"/>
  <c r="J2540" i="1"/>
  <c r="K2540" i="1" s="1"/>
  <c r="E2540" i="1" s="1"/>
  <c r="I2541" i="1"/>
  <c r="G2539" i="1" l="1"/>
  <c r="D2540" i="1"/>
  <c r="G2540" i="1" s="1"/>
  <c r="F2539" i="1"/>
  <c r="U2540" i="1"/>
  <c r="W2540" i="1" s="1"/>
  <c r="H2593" i="1"/>
  <c r="A2594" i="1"/>
  <c r="Q2594" i="1" s="1"/>
  <c r="R2594" i="1" s="1"/>
  <c r="S2594" i="1" s="1"/>
  <c r="Z2594" i="1" s="1"/>
  <c r="J2541" i="1"/>
  <c r="K2541" i="1" s="1"/>
  <c r="E2541" i="1" s="1"/>
  <c r="M2541" i="1"/>
  <c r="I2542" i="1"/>
  <c r="AB2593" i="1"/>
  <c r="AA2593" i="1"/>
  <c r="T2593" i="1"/>
  <c r="L2540" i="1" l="1"/>
  <c r="D2541" i="1"/>
  <c r="G2541" i="1" s="1"/>
  <c r="F2540" i="1"/>
  <c r="U2541" i="1"/>
  <c r="W2541" i="1" s="1"/>
  <c r="M2542" i="1"/>
  <c r="J2542" i="1"/>
  <c r="K2542" i="1" s="1"/>
  <c r="E2542" i="1" s="1"/>
  <c r="I2543" i="1"/>
  <c r="AA2594" i="1"/>
  <c r="T2594" i="1"/>
  <c r="AB2594" i="1"/>
  <c r="A2595" i="1"/>
  <c r="Q2595" i="1" s="1"/>
  <c r="R2595" i="1" s="1"/>
  <c r="S2595" i="1" s="1"/>
  <c r="Z2595" i="1" s="1"/>
  <c r="H2594" i="1"/>
  <c r="L2541" i="1" l="1"/>
  <c r="D2542" i="1"/>
  <c r="G2542" i="1" s="1"/>
  <c r="F2541" i="1"/>
  <c r="H2595" i="1"/>
  <c r="A2596" i="1"/>
  <c r="Q2596" i="1" s="1"/>
  <c r="R2596" i="1" s="1"/>
  <c r="S2596" i="1" s="1"/>
  <c r="Z2596" i="1" s="1"/>
  <c r="J2543" i="1"/>
  <c r="K2543" i="1" s="1"/>
  <c r="E2543" i="1" s="1"/>
  <c r="M2543" i="1"/>
  <c r="I2544" i="1"/>
  <c r="U2542" i="1"/>
  <c r="W2542" i="1" s="1"/>
  <c r="AB2595" i="1"/>
  <c r="AA2595" i="1"/>
  <c r="T2595" i="1"/>
  <c r="D2543" i="1" l="1"/>
  <c r="G2543" i="1" s="1"/>
  <c r="F2542" i="1"/>
  <c r="L2542" i="1"/>
  <c r="J2544" i="1"/>
  <c r="K2544" i="1" s="1"/>
  <c r="E2544" i="1" s="1"/>
  <c r="M2544" i="1"/>
  <c r="I2545" i="1"/>
  <c r="AA2596" i="1"/>
  <c r="T2596" i="1"/>
  <c r="AB2596" i="1"/>
  <c r="U2543" i="1"/>
  <c r="W2543" i="1" s="1"/>
  <c r="A2597" i="1"/>
  <c r="Q2597" i="1" s="1"/>
  <c r="R2597" i="1" s="1"/>
  <c r="S2597" i="1" s="1"/>
  <c r="Z2597" i="1" s="1"/>
  <c r="H2596" i="1"/>
  <c r="L2543" i="1" l="1"/>
  <c r="D2544" i="1"/>
  <c r="G2544" i="1" s="1"/>
  <c r="F2543" i="1"/>
  <c r="U2544" i="1"/>
  <c r="W2544" i="1" s="1"/>
  <c r="H2597" i="1"/>
  <c r="A2598" i="1"/>
  <c r="Q2598" i="1" s="1"/>
  <c r="R2598" i="1" s="1"/>
  <c r="S2598" i="1" s="1"/>
  <c r="Z2598" i="1" s="1"/>
  <c r="AB2597" i="1"/>
  <c r="AA2597" i="1"/>
  <c r="T2597" i="1"/>
  <c r="J2545" i="1"/>
  <c r="K2545" i="1" s="1"/>
  <c r="E2545" i="1" s="1"/>
  <c r="M2545" i="1"/>
  <c r="I2546" i="1"/>
  <c r="L2544" i="1" l="1"/>
  <c r="D2545" i="1"/>
  <c r="G2545" i="1" s="1"/>
  <c r="F2544" i="1"/>
  <c r="A2599" i="1"/>
  <c r="Q2599" i="1" s="1"/>
  <c r="R2599" i="1" s="1"/>
  <c r="S2599" i="1" s="1"/>
  <c r="Z2599" i="1" s="1"/>
  <c r="H2598" i="1"/>
  <c r="U2545" i="1"/>
  <c r="W2545" i="1" s="1"/>
  <c r="J2546" i="1"/>
  <c r="K2546" i="1" s="1"/>
  <c r="E2546" i="1" s="1"/>
  <c r="M2546" i="1"/>
  <c r="I2547" i="1"/>
  <c r="AA2598" i="1"/>
  <c r="T2598" i="1"/>
  <c r="AB2598" i="1"/>
  <c r="L2545" i="1" l="1"/>
  <c r="D2546" i="1"/>
  <c r="G2546" i="1" s="1"/>
  <c r="F2545" i="1"/>
  <c r="U2546" i="1"/>
  <c r="W2546" i="1" s="1"/>
  <c r="AB2599" i="1"/>
  <c r="AA2599" i="1"/>
  <c r="T2599" i="1"/>
  <c r="M2547" i="1"/>
  <c r="J2547" i="1"/>
  <c r="K2547" i="1" s="1"/>
  <c r="E2547" i="1" s="1"/>
  <c r="I2548" i="1"/>
  <c r="H2599" i="1"/>
  <c r="A2600" i="1"/>
  <c r="Q2600" i="1" s="1"/>
  <c r="R2600" i="1" s="1"/>
  <c r="S2600" i="1" s="1"/>
  <c r="Z2600" i="1" s="1"/>
  <c r="L2546" i="1" l="1"/>
  <c r="D2547" i="1"/>
  <c r="G2547" i="1" s="1"/>
  <c r="F2546" i="1"/>
  <c r="AA2600" i="1"/>
  <c r="T2600" i="1"/>
  <c r="AB2600" i="1"/>
  <c r="A2601" i="1"/>
  <c r="Q2601" i="1" s="1"/>
  <c r="R2601" i="1" s="1"/>
  <c r="S2601" i="1" s="1"/>
  <c r="Z2601" i="1" s="1"/>
  <c r="H2600" i="1"/>
  <c r="J2548" i="1"/>
  <c r="K2548" i="1" s="1"/>
  <c r="E2548" i="1" s="1"/>
  <c r="M2548" i="1"/>
  <c r="I2549" i="1"/>
  <c r="U2547" i="1"/>
  <c r="W2547" i="1" s="1"/>
  <c r="L2547" i="1" l="1"/>
  <c r="D2548" i="1"/>
  <c r="G2548" i="1" s="1"/>
  <c r="F2547" i="1"/>
  <c r="J2549" i="1"/>
  <c r="K2549" i="1" s="1"/>
  <c r="E2549" i="1" s="1"/>
  <c r="M2549" i="1"/>
  <c r="I2550" i="1"/>
  <c r="AB2601" i="1"/>
  <c r="AA2601" i="1"/>
  <c r="T2601" i="1"/>
  <c r="U2548" i="1"/>
  <c r="W2548" i="1" s="1"/>
  <c r="H2601" i="1"/>
  <c r="A2602" i="1"/>
  <c r="Q2602" i="1" s="1"/>
  <c r="R2602" i="1" s="1"/>
  <c r="S2602" i="1" s="1"/>
  <c r="Z2602" i="1" s="1"/>
  <c r="L2548" i="1" l="1"/>
  <c r="D2549" i="1"/>
  <c r="G2549" i="1" s="1"/>
  <c r="F2548" i="1"/>
  <c r="U2549" i="1"/>
  <c r="W2549" i="1" s="1"/>
  <c r="AA2602" i="1"/>
  <c r="T2602" i="1"/>
  <c r="AB2602" i="1"/>
  <c r="A2603" i="1"/>
  <c r="Q2603" i="1" s="1"/>
  <c r="R2603" i="1" s="1"/>
  <c r="S2603" i="1" s="1"/>
  <c r="Z2603" i="1" s="1"/>
  <c r="H2602" i="1"/>
  <c r="M2550" i="1"/>
  <c r="J2550" i="1"/>
  <c r="K2550" i="1" s="1"/>
  <c r="E2550" i="1" s="1"/>
  <c r="I2551" i="1"/>
  <c r="L2549" i="1" l="1"/>
  <c r="D2550" i="1"/>
  <c r="G2550" i="1" s="1"/>
  <c r="F2549" i="1"/>
  <c r="H2603" i="1"/>
  <c r="A2604" i="1"/>
  <c r="Q2604" i="1" s="1"/>
  <c r="R2604" i="1" s="1"/>
  <c r="S2604" i="1" s="1"/>
  <c r="Z2604" i="1" s="1"/>
  <c r="J2551" i="1"/>
  <c r="K2551" i="1" s="1"/>
  <c r="E2551" i="1" s="1"/>
  <c r="M2551" i="1"/>
  <c r="I2552" i="1"/>
  <c r="U2550" i="1"/>
  <c r="W2550" i="1" s="1"/>
  <c r="AB2603" i="1"/>
  <c r="AA2603" i="1"/>
  <c r="T2603" i="1"/>
  <c r="D2551" i="1" l="1"/>
  <c r="G2551" i="1" s="1"/>
  <c r="F2550" i="1"/>
  <c r="L2550" i="1"/>
  <c r="M2552" i="1"/>
  <c r="J2552" i="1"/>
  <c r="K2552" i="1" s="1"/>
  <c r="E2552" i="1" s="1"/>
  <c r="I2553" i="1"/>
  <c r="U2551" i="1"/>
  <c r="W2551" i="1" s="1"/>
  <c r="AA2604" i="1"/>
  <c r="T2604" i="1"/>
  <c r="AB2604" i="1"/>
  <c r="A2605" i="1"/>
  <c r="Q2605" i="1" s="1"/>
  <c r="R2605" i="1" s="1"/>
  <c r="S2605" i="1" s="1"/>
  <c r="Z2605" i="1" s="1"/>
  <c r="H2604" i="1"/>
  <c r="L2551" i="1" l="1"/>
  <c r="D2552" i="1"/>
  <c r="G2552" i="1" s="1"/>
  <c r="F2551" i="1"/>
  <c r="U2552" i="1"/>
  <c r="W2552" i="1" s="1"/>
  <c r="AB2605" i="1"/>
  <c r="AA2605" i="1"/>
  <c r="T2605" i="1"/>
  <c r="H2605" i="1"/>
  <c r="A2606" i="1"/>
  <c r="Q2606" i="1" s="1"/>
  <c r="R2606" i="1" s="1"/>
  <c r="S2606" i="1" s="1"/>
  <c r="Z2606" i="1" s="1"/>
  <c r="J2553" i="1"/>
  <c r="K2553" i="1" s="1"/>
  <c r="E2553" i="1" s="1"/>
  <c r="M2553" i="1"/>
  <c r="I2554" i="1"/>
  <c r="L2552" i="1" l="1"/>
  <c r="D2553" i="1"/>
  <c r="G2553" i="1" s="1"/>
  <c r="F2552" i="1"/>
  <c r="M2554" i="1"/>
  <c r="J2554" i="1"/>
  <c r="K2554" i="1" s="1"/>
  <c r="E2554" i="1" s="1"/>
  <c r="I2555" i="1"/>
  <c r="AA2606" i="1"/>
  <c r="T2606" i="1"/>
  <c r="AB2606" i="1"/>
  <c r="U2553" i="1"/>
  <c r="W2553" i="1" s="1"/>
  <c r="A2607" i="1"/>
  <c r="Q2607" i="1" s="1"/>
  <c r="R2607" i="1" s="1"/>
  <c r="S2607" i="1" s="1"/>
  <c r="Z2607" i="1" s="1"/>
  <c r="H2606" i="1"/>
  <c r="L2553" i="1" l="1"/>
  <c r="D2554" i="1"/>
  <c r="G2554" i="1" s="1"/>
  <c r="F2553" i="1"/>
  <c r="AB2607" i="1"/>
  <c r="AA2607" i="1"/>
  <c r="T2607" i="1"/>
  <c r="J2555" i="1"/>
  <c r="K2555" i="1" s="1"/>
  <c r="E2555" i="1" s="1"/>
  <c r="M2555" i="1"/>
  <c r="I2556" i="1"/>
  <c r="U2554" i="1"/>
  <c r="W2554" i="1" s="1"/>
  <c r="H2607" i="1"/>
  <c r="A2608" i="1"/>
  <c r="Q2608" i="1" s="1"/>
  <c r="R2608" i="1" s="1"/>
  <c r="S2608" i="1" s="1"/>
  <c r="Z2608" i="1" s="1"/>
  <c r="L2554" i="1" l="1"/>
  <c r="D2555" i="1"/>
  <c r="G2555" i="1" s="1"/>
  <c r="F2554" i="1"/>
  <c r="AA2608" i="1"/>
  <c r="T2608" i="1"/>
  <c r="AB2608" i="1"/>
  <c r="M2556" i="1"/>
  <c r="J2556" i="1"/>
  <c r="K2556" i="1" s="1"/>
  <c r="E2556" i="1" s="1"/>
  <c r="I2557" i="1"/>
  <c r="A2609" i="1"/>
  <c r="Q2609" i="1" s="1"/>
  <c r="R2609" i="1" s="1"/>
  <c r="S2609" i="1" s="1"/>
  <c r="Z2609" i="1" s="1"/>
  <c r="H2608" i="1"/>
  <c r="U2555" i="1"/>
  <c r="W2555" i="1" s="1"/>
  <c r="L2555" i="1" l="1"/>
  <c r="D2556" i="1"/>
  <c r="G2556" i="1" s="1"/>
  <c r="F2555" i="1"/>
  <c r="U2556" i="1"/>
  <c r="W2556" i="1" s="1"/>
  <c r="AB2609" i="1"/>
  <c r="AA2609" i="1"/>
  <c r="T2609" i="1"/>
  <c r="H2609" i="1"/>
  <c r="A2610" i="1"/>
  <c r="Q2610" i="1" s="1"/>
  <c r="R2610" i="1" s="1"/>
  <c r="S2610" i="1" s="1"/>
  <c r="Z2610" i="1" s="1"/>
  <c r="J2557" i="1"/>
  <c r="K2557" i="1" s="1"/>
  <c r="E2557" i="1" s="1"/>
  <c r="M2557" i="1"/>
  <c r="I2558" i="1"/>
  <c r="L2556" i="1" l="1"/>
  <c r="D2557" i="1"/>
  <c r="G2557" i="1" s="1"/>
  <c r="F2556" i="1"/>
  <c r="M2558" i="1"/>
  <c r="J2558" i="1"/>
  <c r="K2558" i="1" s="1"/>
  <c r="E2558" i="1" s="1"/>
  <c r="I2559" i="1"/>
  <c r="AA2610" i="1"/>
  <c r="T2610" i="1"/>
  <c r="AB2610" i="1"/>
  <c r="U2557" i="1"/>
  <c r="W2557" i="1" s="1"/>
  <c r="A2611" i="1"/>
  <c r="Q2611" i="1" s="1"/>
  <c r="R2611" i="1" s="1"/>
  <c r="S2611" i="1" s="1"/>
  <c r="Z2611" i="1" s="1"/>
  <c r="H2610" i="1"/>
  <c r="L2557" i="1" l="1"/>
  <c r="D2558" i="1"/>
  <c r="G2558" i="1" s="1"/>
  <c r="F2557" i="1"/>
  <c r="H2611" i="1"/>
  <c r="A2612" i="1"/>
  <c r="Q2612" i="1" s="1"/>
  <c r="R2612" i="1" s="1"/>
  <c r="S2612" i="1" s="1"/>
  <c r="Z2612" i="1" s="1"/>
  <c r="J2559" i="1"/>
  <c r="K2559" i="1" s="1"/>
  <c r="E2559" i="1" s="1"/>
  <c r="M2559" i="1"/>
  <c r="I2560" i="1"/>
  <c r="U2558" i="1"/>
  <c r="W2558" i="1" s="1"/>
  <c r="AB2611" i="1"/>
  <c r="AA2611" i="1"/>
  <c r="T2611" i="1"/>
  <c r="D2559" i="1" l="1"/>
  <c r="G2559" i="1" s="1"/>
  <c r="F2558" i="1"/>
  <c r="L2558" i="1"/>
  <c r="M2560" i="1"/>
  <c r="J2560" i="1"/>
  <c r="K2560" i="1" s="1"/>
  <c r="E2560" i="1" s="1"/>
  <c r="I2561" i="1"/>
  <c r="AA2612" i="1"/>
  <c r="T2612" i="1"/>
  <c r="AB2612" i="1"/>
  <c r="U2559" i="1"/>
  <c r="W2559" i="1" s="1"/>
  <c r="A2613" i="1"/>
  <c r="Q2613" i="1" s="1"/>
  <c r="R2613" i="1" s="1"/>
  <c r="S2613" i="1" s="1"/>
  <c r="Z2613" i="1" s="1"/>
  <c r="H2612" i="1"/>
  <c r="L2559" i="1" l="1"/>
  <c r="D2560" i="1"/>
  <c r="G2560" i="1" s="1"/>
  <c r="F2559" i="1"/>
  <c r="U2560" i="1"/>
  <c r="W2560" i="1" s="1"/>
  <c r="AB2613" i="1"/>
  <c r="AA2613" i="1"/>
  <c r="T2613" i="1"/>
  <c r="H2613" i="1"/>
  <c r="A2614" i="1"/>
  <c r="Q2614" i="1" s="1"/>
  <c r="R2614" i="1" s="1"/>
  <c r="S2614" i="1" s="1"/>
  <c r="Z2614" i="1" s="1"/>
  <c r="J2561" i="1"/>
  <c r="K2561" i="1" s="1"/>
  <c r="E2561" i="1" s="1"/>
  <c r="M2561" i="1"/>
  <c r="I2562" i="1"/>
  <c r="L2560" i="1" l="1"/>
  <c r="D2561" i="1"/>
  <c r="G2561" i="1" s="1"/>
  <c r="F2560" i="1"/>
  <c r="A2615" i="1"/>
  <c r="Q2615" i="1" s="1"/>
  <c r="R2615" i="1" s="1"/>
  <c r="S2615" i="1" s="1"/>
  <c r="Z2615" i="1" s="1"/>
  <c r="H2614" i="1"/>
  <c r="M2562" i="1"/>
  <c r="J2562" i="1"/>
  <c r="K2562" i="1" s="1"/>
  <c r="E2562" i="1" s="1"/>
  <c r="I2563" i="1"/>
  <c r="AA2614" i="1"/>
  <c r="T2614" i="1"/>
  <c r="AB2614" i="1"/>
  <c r="U2561" i="1"/>
  <c r="W2561" i="1" s="1"/>
  <c r="L2561" i="1" l="1"/>
  <c r="D2562" i="1"/>
  <c r="G2562" i="1" s="1"/>
  <c r="F2561" i="1"/>
  <c r="J2563" i="1"/>
  <c r="K2563" i="1" s="1"/>
  <c r="E2563" i="1" s="1"/>
  <c r="M2563" i="1"/>
  <c r="I2564" i="1"/>
  <c r="AB2615" i="1"/>
  <c r="AA2615" i="1"/>
  <c r="T2615" i="1"/>
  <c r="U2562" i="1"/>
  <c r="W2562" i="1" s="1"/>
  <c r="H2615" i="1"/>
  <c r="A2616" i="1"/>
  <c r="Q2616" i="1" s="1"/>
  <c r="R2616" i="1" s="1"/>
  <c r="S2616" i="1" s="1"/>
  <c r="Z2616" i="1" s="1"/>
  <c r="L2562" i="1" l="1"/>
  <c r="D2563" i="1"/>
  <c r="G2563" i="1" s="1"/>
  <c r="F2562" i="1"/>
  <c r="U2563" i="1"/>
  <c r="W2563" i="1" s="1"/>
  <c r="A2617" i="1"/>
  <c r="Q2617" i="1" s="1"/>
  <c r="R2617" i="1" s="1"/>
  <c r="S2617" i="1" s="1"/>
  <c r="Z2617" i="1" s="1"/>
  <c r="H2616" i="1"/>
  <c r="M2564" i="1"/>
  <c r="J2564" i="1"/>
  <c r="K2564" i="1" s="1"/>
  <c r="E2564" i="1" s="1"/>
  <c r="I2565" i="1"/>
  <c r="AA2616" i="1"/>
  <c r="T2616" i="1"/>
  <c r="AB2616" i="1"/>
  <c r="L2563" i="1" l="1"/>
  <c r="D2564" i="1"/>
  <c r="L2564" i="1" s="1"/>
  <c r="F2563" i="1"/>
  <c r="U2564" i="1"/>
  <c r="W2564" i="1" s="1"/>
  <c r="AB2617" i="1"/>
  <c r="AA2617" i="1"/>
  <c r="T2617" i="1"/>
  <c r="H2617" i="1"/>
  <c r="A2618" i="1"/>
  <c r="Q2618" i="1" s="1"/>
  <c r="R2618" i="1" s="1"/>
  <c r="S2618" i="1" s="1"/>
  <c r="Z2618" i="1" s="1"/>
  <c r="J2565" i="1"/>
  <c r="K2565" i="1" s="1"/>
  <c r="E2565" i="1" s="1"/>
  <c r="M2565" i="1"/>
  <c r="I2566" i="1"/>
  <c r="G2564" i="1" l="1"/>
  <c r="D2565" i="1"/>
  <c r="G2565" i="1" s="1"/>
  <c r="F2564" i="1"/>
  <c r="U2565" i="1"/>
  <c r="W2565" i="1" s="1"/>
  <c r="AA2618" i="1"/>
  <c r="T2618" i="1"/>
  <c r="AB2618" i="1"/>
  <c r="A2619" i="1"/>
  <c r="Q2619" i="1" s="1"/>
  <c r="R2619" i="1" s="1"/>
  <c r="S2619" i="1" s="1"/>
  <c r="Z2619" i="1" s="1"/>
  <c r="H2618" i="1"/>
  <c r="M2566" i="1"/>
  <c r="J2566" i="1"/>
  <c r="K2566" i="1" s="1"/>
  <c r="E2566" i="1" s="1"/>
  <c r="I2567" i="1"/>
  <c r="L2565" i="1" l="1"/>
  <c r="D2566" i="1"/>
  <c r="G2566" i="1" s="1"/>
  <c r="F2565" i="1"/>
  <c r="AB2619" i="1"/>
  <c r="AA2619" i="1"/>
  <c r="T2619" i="1"/>
  <c r="J2567" i="1"/>
  <c r="K2567" i="1" s="1"/>
  <c r="E2567" i="1" s="1"/>
  <c r="M2567" i="1"/>
  <c r="I2568" i="1"/>
  <c r="I2569" i="1" s="1"/>
  <c r="H2619" i="1"/>
  <c r="A2620" i="1"/>
  <c r="Q2620" i="1" s="1"/>
  <c r="R2620" i="1" s="1"/>
  <c r="S2620" i="1" s="1"/>
  <c r="Z2620" i="1" s="1"/>
  <c r="U2566" i="1"/>
  <c r="W2566" i="1" s="1"/>
  <c r="L2566" i="1" l="1"/>
  <c r="D2567" i="1"/>
  <c r="G2567" i="1" s="1"/>
  <c r="F2566" i="1"/>
  <c r="U2567" i="1"/>
  <c r="W2567" i="1" s="1"/>
  <c r="AA2620" i="1"/>
  <c r="T2620" i="1"/>
  <c r="AB2620" i="1"/>
  <c r="A2621" i="1"/>
  <c r="Q2621" i="1" s="1"/>
  <c r="R2621" i="1" s="1"/>
  <c r="S2621" i="1" s="1"/>
  <c r="Z2621" i="1" s="1"/>
  <c r="H2620" i="1"/>
  <c r="M2568" i="1"/>
  <c r="M2569" i="1" s="1"/>
  <c r="J2568" i="1"/>
  <c r="K2568" i="1" s="1"/>
  <c r="E2568" i="1" s="1"/>
  <c r="J2569" i="1" l="1"/>
  <c r="K2569" i="1" s="1"/>
  <c r="E2569" i="1" s="1"/>
  <c r="L2567" i="1"/>
  <c r="D2568" i="1"/>
  <c r="G2568" i="1" s="1"/>
  <c r="F2567" i="1"/>
  <c r="I2570" i="1"/>
  <c r="AB2621" i="1"/>
  <c r="AA2621" i="1"/>
  <c r="T2621" i="1"/>
  <c r="U2568" i="1"/>
  <c r="H2621" i="1"/>
  <c r="A2622" i="1"/>
  <c r="Q2622" i="1" s="1"/>
  <c r="R2622" i="1" s="1"/>
  <c r="S2622" i="1" s="1"/>
  <c r="Z2622" i="1" s="1"/>
  <c r="W2568" i="1" l="1"/>
  <c r="U2569" i="1"/>
  <c r="W2569" i="1" s="1"/>
  <c r="D2569" i="1"/>
  <c r="L2568" i="1"/>
  <c r="F2568" i="1"/>
  <c r="A2623" i="1"/>
  <c r="Q2623" i="1" s="1"/>
  <c r="R2623" i="1" s="1"/>
  <c r="S2623" i="1" s="1"/>
  <c r="Z2623" i="1" s="1"/>
  <c r="H2622" i="1"/>
  <c r="J2570" i="1"/>
  <c r="K2570" i="1" s="1"/>
  <c r="E2570" i="1" s="1"/>
  <c r="I2571" i="1"/>
  <c r="AA2622" i="1"/>
  <c r="T2622" i="1"/>
  <c r="AB2622" i="1"/>
  <c r="F2569" i="1" l="1"/>
  <c r="L2569" i="1"/>
  <c r="G2569" i="1"/>
  <c r="D2570" i="1"/>
  <c r="G2570" i="1" s="1"/>
  <c r="A2624" i="1"/>
  <c r="Q2624" i="1" s="1"/>
  <c r="R2624" i="1" s="1"/>
  <c r="S2624" i="1" s="1"/>
  <c r="Z2624" i="1" s="1"/>
  <c r="H2623" i="1"/>
  <c r="J2571" i="1"/>
  <c r="K2571" i="1" s="1"/>
  <c r="E2571" i="1" s="1"/>
  <c r="I2572" i="1"/>
  <c r="U2570" i="1"/>
  <c r="W2570" i="1" s="1"/>
  <c r="AB2623" i="1"/>
  <c r="AA2623" i="1"/>
  <c r="T2623" i="1"/>
  <c r="M2570" i="1" l="1"/>
  <c r="M2571" i="1" s="1"/>
  <c r="M2572" i="1" s="1"/>
  <c r="L2570" i="1"/>
  <c r="D2571" i="1"/>
  <c r="G2571" i="1" s="1"/>
  <c r="F2570" i="1"/>
  <c r="J2572" i="1"/>
  <c r="K2572" i="1" s="1"/>
  <c r="E2572" i="1" s="1"/>
  <c r="I2573" i="1"/>
  <c r="AB2624" i="1"/>
  <c r="AA2624" i="1"/>
  <c r="T2624" i="1"/>
  <c r="U2571" i="1"/>
  <c r="W2571" i="1" s="1"/>
  <c r="A2625" i="1"/>
  <c r="Q2625" i="1" s="1"/>
  <c r="R2625" i="1" s="1"/>
  <c r="S2625" i="1" s="1"/>
  <c r="Z2625" i="1" s="1"/>
  <c r="H2624" i="1"/>
  <c r="L2571" i="1" l="1"/>
  <c r="D2572" i="1"/>
  <c r="G2572" i="1" s="1"/>
  <c r="F2571" i="1"/>
  <c r="U2572" i="1"/>
  <c r="W2572" i="1" s="1"/>
  <c r="T2625" i="1"/>
  <c r="AB2625" i="1"/>
  <c r="AA2625" i="1"/>
  <c r="H2625" i="1"/>
  <c r="A2626" i="1"/>
  <c r="Q2626" i="1" s="1"/>
  <c r="R2626" i="1" s="1"/>
  <c r="S2626" i="1" s="1"/>
  <c r="Z2626" i="1" s="1"/>
  <c r="J2573" i="1"/>
  <c r="K2573" i="1" s="1"/>
  <c r="E2573" i="1" s="1"/>
  <c r="M2573" i="1"/>
  <c r="I2574" i="1"/>
  <c r="L2572" i="1" l="1"/>
  <c r="D2573" i="1"/>
  <c r="G2573" i="1" s="1"/>
  <c r="F2572" i="1"/>
  <c r="U2573" i="1"/>
  <c r="W2573" i="1" s="1"/>
  <c r="M2574" i="1"/>
  <c r="J2574" i="1"/>
  <c r="K2574" i="1" s="1"/>
  <c r="E2574" i="1" s="1"/>
  <c r="I2575" i="1"/>
  <c r="AB2626" i="1"/>
  <c r="AA2626" i="1"/>
  <c r="T2626" i="1"/>
  <c r="A2627" i="1"/>
  <c r="Q2627" i="1" s="1"/>
  <c r="R2627" i="1" s="1"/>
  <c r="S2627" i="1" s="1"/>
  <c r="Z2627" i="1" s="1"/>
  <c r="H2626" i="1"/>
  <c r="L2573" i="1" l="1"/>
  <c r="D2574" i="1"/>
  <c r="G2574" i="1" s="1"/>
  <c r="F2573" i="1"/>
  <c r="AA2627" i="1"/>
  <c r="T2627" i="1"/>
  <c r="AB2627" i="1"/>
  <c r="A2628" i="1"/>
  <c r="Q2628" i="1" s="1"/>
  <c r="R2628" i="1" s="1"/>
  <c r="S2628" i="1" s="1"/>
  <c r="Z2628" i="1" s="1"/>
  <c r="H2627" i="1"/>
  <c r="J2575" i="1"/>
  <c r="K2575" i="1" s="1"/>
  <c r="E2575" i="1" s="1"/>
  <c r="M2575" i="1"/>
  <c r="I2576" i="1"/>
  <c r="U2574" i="1"/>
  <c r="W2574" i="1" s="1"/>
  <c r="L2574" i="1" l="1"/>
  <c r="D2575" i="1"/>
  <c r="L2575" i="1" s="1"/>
  <c r="F2574" i="1"/>
  <c r="U2575" i="1"/>
  <c r="W2575" i="1" s="1"/>
  <c r="A2629" i="1"/>
  <c r="Q2629" i="1" s="1"/>
  <c r="R2629" i="1" s="1"/>
  <c r="S2629" i="1" s="1"/>
  <c r="Z2629" i="1" s="1"/>
  <c r="H2628" i="1"/>
  <c r="M2576" i="1"/>
  <c r="J2576" i="1"/>
  <c r="K2576" i="1" s="1"/>
  <c r="E2576" i="1" s="1"/>
  <c r="I2577" i="1"/>
  <c r="AB2628" i="1"/>
  <c r="AA2628" i="1"/>
  <c r="T2628" i="1"/>
  <c r="G2575" i="1" l="1"/>
  <c r="D2576" i="1"/>
  <c r="G2576" i="1" s="1"/>
  <c r="F2575" i="1"/>
  <c r="AB2629" i="1"/>
  <c r="AA2629" i="1"/>
  <c r="T2629" i="1"/>
  <c r="H2629" i="1"/>
  <c r="A2630" i="1"/>
  <c r="Q2630" i="1" s="1"/>
  <c r="R2630" i="1" s="1"/>
  <c r="S2630" i="1" s="1"/>
  <c r="Z2630" i="1" s="1"/>
  <c r="J2577" i="1"/>
  <c r="K2577" i="1" s="1"/>
  <c r="E2577" i="1" s="1"/>
  <c r="M2577" i="1"/>
  <c r="I2578" i="1"/>
  <c r="U2576" i="1"/>
  <c r="W2576" i="1" s="1"/>
  <c r="L2576" i="1" l="1"/>
  <c r="D2577" i="1"/>
  <c r="G2577" i="1" s="1"/>
  <c r="F2576" i="1"/>
  <c r="M2578" i="1"/>
  <c r="J2578" i="1"/>
  <c r="K2578" i="1" s="1"/>
  <c r="E2578" i="1" s="1"/>
  <c r="I2579" i="1"/>
  <c r="A2631" i="1"/>
  <c r="Q2631" i="1" s="1"/>
  <c r="R2631" i="1" s="1"/>
  <c r="S2631" i="1" s="1"/>
  <c r="Z2631" i="1" s="1"/>
  <c r="H2630" i="1"/>
  <c r="U2577" i="1"/>
  <c r="W2577" i="1" s="1"/>
  <c r="AA2630" i="1"/>
  <c r="T2630" i="1"/>
  <c r="AB2630" i="1"/>
  <c r="D2578" i="1" l="1"/>
  <c r="G2578" i="1" s="1"/>
  <c r="F2577" i="1"/>
  <c r="L2577" i="1"/>
  <c r="J2579" i="1"/>
  <c r="K2579" i="1" s="1"/>
  <c r="E2579" i="1" s="1"/>
  <c r="M2579" i="1"/>
  <c r="I2580" i="1"/>
  <c r="U2578" i="1"/>
  <c r="W2578" i="1" s="1"/>
  <c r="H2631" i="1"/>
  <c r="A2632" i="1"/>
  <c r="Q2632" i="1" s="1"/>
  <c r="R2632" i="1" s="1"/>
  <c r="S2632" i="1" s="1"/>
  <c r="Z2632" i="1" s="1"/>
  <c r="AB2631" i="1"/>
  <c r="AA2631" i="1"/>
  <c r="T2631" i="1"/>
  <c r="L2578" i="1" l="1"/>
  <c r="D2579" i="1"/>
  <c r="G2579" i="1" s="1"/>
  <c r="F2578" i="1"/>
  <c r="U2579" i="1"/>
  <c r="W2579" i="1" s="1"/>
  <c r="AA2632" i="1"/>
  <c r="T2632" i="1"/>
  <c r="AB2632" i="1"/>
  <c r="A2633" i="1"/>
  <c r="Q2633" i="1" s="1"/>
  <c r="R2633" i="1" s="1"/>
  <c r="S2633" i="1" s="1"/>
  <c r="Z2633" i="1" s="1"/>
  <c r="H2632" i="1"/>
  <c r="M2580" i="1"/>
  <c r="J2580" i="1"/>
  <c r="K2580" i="1" s="1"/>
  <c r="E2580" i="1" s="1"/>
  <c r="I2581" i="1"/>
  <c r="L2579" i="1" l="1"/>
  <c r="D2580" i="1"/>
  <c r="G2580" i="1" s="1"/>
  <c r="F2579" i="1"/>
  <c r="J2581" i="1"/>
  <c r="K2581" i="1" s="1"/>
  <c r="E2581" i="1" s="1"/>
  <c r="M2581" i="1"/>
  <c r="I2582" i="1"/>
  <c r="AB2633" i="1"/>
  <c r="AA2633" i="1"/>
  <c r="T2633" i="1"/>
  <c r="U2580" i="1"/>
  <c r="W2580" i="1" s="1"/>
  <c r="H2633" i="1"/>
  <c r="A2634" i="1"/>
  <c r="Q2634" i="1" s="1"/>
  <c r="R2634" i="1" s="1"/>
  <c r="S2634" i="1" s="1"/>
  <c r="Z2634" i="1" s="1"/>
  <c r="L2580" i="1" l="1"/>
  <c r="D2581" i="1"/>
  <c r="G2581" i="1" s="1"/>
  <c r="F2580" i="1"/>
  <c r="M2582" i="1"/>
  <c r="J2582" i="1"/>
  <c r="K2582" i="1" s="1"/>
  <c r="E2582" i="1" s="1"/>
  <c r="I2583" i="1"/>
  <c r="U2581" i="1"/>
  <c r="W2581" i="1" s="1"/>
  <c r="AA2634" i="1"/>
  <c r="T2634" i="1"/>
  <c r="AB2634" i="1"/>
  <c r="A2635" i="1"/>
  <c r="Q2635" i="1" s="1"/>
  <c r="R2635" i="1" s="1"/>
  <c r="S2635" i="1" s="1"/>
  <c r="Z2635" i="1" s="1"/>
  <c r="H2634" i="1"/>
  <c r="L2581" i="1" l="1"/>
  <c r="D2582" i="1"/>
  <c r="G2582" i="1" s="1"/>
  <c r="F2581" i="1"/>
  <c r="U2582" i="1"/>
  <c r="W2582" i="1" s="1"/>
  <c r="AB2635" i="1"/>
  <c r="AA2635" i="1"/>
  <c r="T2635" i="1"/>
  <c r="H2635" i="1"/>
  <c r="A2636" i="1"/>
  <c r="Q2636" i="1" s="1"/>
  <c r="R2636" i="1" s="1"/>
  <c r="S2636" i="1" s="1"/>
  <c r="Z2636" i="1" s="1"/>
  <c r="J2583" i="1"/>
  <c r="K2583" i="1" s="1"/>
  <c r="E2583" i="1" s="1"/>
  <c r="M2583" i="1"/>
  <c r="I2584" i="1"/>
  <c r="L2582" i="1" l="1"/>
  <c r="D2583" i="1"/>
  <c r="G2583" i="1" s="1"/>
  <c r="F2582" i="1"/>
  <c r="J2584" i="1"/>
  <c r="K2584" i="1" s="1"/>
  <c r="E2584" i="1" s="1"/>
  <c r="M2584" i="1"/>
  <c r="I2585" i="1"/>
  <c r="U2583" i="1"/>
  <c r="W2583" i="1" s="1"/>
  <c r="AA2636" i="1"/>
  <c r="T2636" i="1"/>
  <c r="AB2636" i="1"/>
  <c r="A2637" i="1"/>
  <c r="Q2637" i="1" s="1"/>
  <c r="R2637" i="1" s="1"/>
  <c r="S2637" i="1" s="1"/>
  <c r="Z2637" i="1" s="1"/>
  <c r="H2636" i="1"/>
  <c r="L2583" i="1" l="1"/>
  <c r="D2584" i="1"/>
  <c r="G2584" i="1" s="1"/>
  <c r="F2583" i="1"/>
  <c r="J2585" i="1"/>
  <c r="K2585" i="1" s="1"/>
  <c r="E2585" i="1" s="1"/>
  <c r="M2585" i="1"/>
  <c r="I2586" i="1"/>
  <c r="H2637" i="1"/>
  <c r="A2638" i="1"/>
  <c r="Q2638" i="1" s="1"/>
  <c r="R2638" i="1" s="1"/>
  <c r="S2638" i="1" s="1"/>
  <c r="Z2638" i="1" s="1"/>
  <c r="U2584" i="1"/>
  <c r="W2584" i="1" s="1"/>
  <c r="AB2637" i="1"/>
  <c r="AA2637" i="1"/>
  <c r="T2637" i="1"/>
  <c r="L2584" i="1" l="1"/>
  <c r="D2585" i="1"/>
  <c r="G2585" i="1" s="1"/>
  <c r="F2584" i="1"/>
  <c r="AA2638" i="1"/>
  <c r="T2638" i="1"/>
  <c r="AB2638" i="1"/>
  <c r="A2639" i="1"/>
  <c r="Q2639" i="1" s="1"/>
  <c r="R2639" i="1" s="1"/>
  <c r="S2639" i="1" s="1"/>
  <c r="Z2639" i="1" s="1"/>
  <c r="H2638" i="1"/>
  <c r="J2586" i="1"/>
  <c r="K2586" i="1" s="1"/>
  <c r="E2586" i="1" s="1"/>
  <c r="M2586" i="1"/>
  <c r="I2587" i="1"/>
  <c r="U2585" i="1"/>
  <c r="W2585" i="1" s="1"/>
  <c r="L2585" i="1" l="1"/>
  <c r="D2586" i="1"/>
  <c r="G2586" i="1" s="1"/>
  <c r="F2585" i="1"/>
  <c r="M2587" i="1"/>
  <c r="J2587" i="1"/>
  <c r="K2587" i="1" s="1"/>
  <c r="E2587" i="1" s="1"/>
  <c r="I2588" i="1"/>
  <c r="AB2639" i="1"/>
  <c r="AA2639" i="1"/>
  <c r="T2639" i="1"/>
  <c r="U2586" i="1"/>
  <c r="W2586" i="1" s="1"/>
  <c r="H2639" i="1"/>
  <c r="A2640" i="1"/>
  <c r="Q2640" i="1" s="1"/>
  <c r="R2640" i="1" s="1"/>
  <c r="S2640" i="1" s="1"/>
  <c r="Z2640" i="1" s="1"/>
  <c r="L2586" i="1" l="1"/>
  <c r="D2587" i="1"/>
  <c r="G2587" i="1" s="1"/>
  <c r="F2586" i="1"/>
  <c r="J2588" i="1"/>
  <c r="K2588" i="1" s="1"/>
  <c r="E2588" i="1" s="1"/>
  <c r="M2588" i="1"/>
  <c r="I2589" i="1"/>
  <c r="U2587" i="1"/>
  <c r="W2587" i="1" s="1"/>
  <c r="AA2640" i="1"/>
  <c r="T2640" i="1"/>
  <c r="AB2640" i="1"/>
  <c r="A2641" i="1"/>
  <c r="Q2641" i="1" s="1"/>
  <c r="R2641" i="1" s="1"/>
  <c r="S2641" i="1" s="1"/>
  <c r="Z2641" i="1" s="1"/>
  <c r="H2640" i="1"/>
  <c r="L2587" i="1" l="1"/>
  <c r="D2588" i="1"/>
  <c r="G2588" i="1" s="1"/>
  <c r="F2587" i="1"/>
  <c r="U2588" i="1"/>
  <c r="W2588" i="1" s="1"/>
  <c r="AB2641" i="1"/>
  <c r="AA2641" i="1"/>
  <c r="T2641" i="1"/>
  <c r="J2589" i="1"/>
  <c r="K2589" i="1" s="1"/>
  <c r="E2589" i="1" s="1"/>
  <c r="M2589" i="1"/>
  <c r="I2590" i="1"/>
  <c r="H2641" i="1"/>
  <c r="A2642" i="1"/>
  <c r="Q2642" i="1" s="1"/>
  <c r="R2642" i="1" s="1"/>
  <c r="S2642" i="1" s="1"/>
  <c r="Z2642" i="1" s="1"/>
  <c r="L2588" i="1" l="1"/>
  <c r="D2589" i="1"/>
  <c r="G2589" i="1" s="1"/>
  <c r="F2588" i="1"/>
  <c r="M2590" i="1"/>
  <c r="J2590" i="1"/>
  <c r="K2590" i="1" s="1"/>
  <c r="E2590" i="1" s="1"/>
  <c r="I2591" i="1"/>
  <c r="AA2642" i="1"/>
  <c r="T2642" i="1"/>
  <c r="AB2642" i="1"/>
  <c r="U2589" i="1"/>
  <c r="W2589" i="1" s="1"/>
  <c r="A2643" i="1"/>
  <c r="Q2643" i="1" s="1"/>
  <c r="R2643" i="1" s="1"/>
  <c r="S2643" i="1" s="1"/>
  <c r="Z2643" i="1" s="1"/>
  <c r="H2642" i="1"/>
  <c r="L2589" i="1" l="1"/>
  <c r="D2590" i="1"/>
  <c r="G2590" i="1" s="1"/>
  <c r="F2589" i="1"/>
  <c r="H2643" i="1"/>
  <c r="A2644" i="1"/>
  <c r="Q2644" i="1" s="1"/>
  <c r="R2644" i="1" s="1"/>
  <c r="S2644" i="1" s="1"/>
  <c r="Z2644" i="1" s="1"/>
  <c r="AB2643" i="1"/>
  <c r="AA2643" i="1"/>
  <c r="T2643" i="1"/>
  <c r="J2591" i="1"/>
  <c r="K2591" i="1" s="1"/>
  <c r="E2591" i="1" s="1"/>
  <c r="M2591" i="1"/>
  <c r="I2592" i="1"/>
  <c r="U2590" i="1"/>
  <c r="W2590" i="1" s="1"/>
  <c r="L2590" i="1" l="1"/>
  <c r="D2591" i="1"/>
  <c r="G2591" i="1" s="1"/>
  <c r="F2590" i="1"/>
  <c r="U2591" i="1"/>
  <c r="W2591" i="1" s="1"/>
  <c r="A2645" i="1"/>
  <c r="Q2645" i="1" s="1"/>
  <c r="R2645" i="1" s="1"/>
  <c r="S2645" i="1" s="1"/>
  <c r="Z2645" i="1" s="1"/>
  <c r="H2644" i="1"/>
  <c r="M2592" i="1"/>
  <c r="J2592" i="1"/>
  <c r="K2592" i="1" s="1"/>
  <c r="E2592" i="1" s="1"/>
  <c r="I2593" i="1"/>
  <c r="AA2644" i="1"/>
  <c r="T2644" i="1"/>
  <c r="AB2644" i="1"/>
  <c r="L2591" i="1" l="1"/>
  <c r="D2592" i="1"/>
  <c r="G2592" i="1" s="1"/>
  <c r="F2591" i="1"/>
  <c r="AB2645" i="1"/>
  <c r="AA2645" i="1"/>
  <c r="T2645" i="1"/>
  <c r="J2593" i="1"/>
  <c r="K2593" i="1" s="1"/>
  <c r="E2593" i="1" s="1"/>
  <c r="M2593" i="1"/>
  <c r="I2594" i="1"/>
  <c r="H2645" i="1"/>
  <c r="A2646" i="1"/>
  <c r="Q2646" i="1" s="1"/>
  <c r="R2646" i="1" s="1"/>
  <c r="S2646" i="1" s="1"/>
  <c r="Z2646" i="1" s="1"/>
  <c r="U2592" i="1"/>
  <c r="W2592" i="1" s="1"/>
  <c r="L2592" i="1" l="1"/>
  <c r="D2593" i="1"/>
  <c r="G2593" i="1" s="1"/>
  <c r="F2592" i="1"/>
  <c r="AA2646" i="1"/>
  <c r="T2646" i="1"/>
  <c r="AB2646" i="1"/>
  <c r="A2647" i="1"/>
  <c r="Q2647" i="1" s="1"/>
  <c r="R2647" i="1" s="1"/>
  <c r="S2647" i="1" s="1"/>
  <c r="Z2647" i="1" s="1"/>
  <c r="H2646" i="1"/>
  <c r="M2594" i="1"/>
  <c r="J2594" i="1"/>
  <c r="K2594" i="1" s="1"/>
  <c r="E2594" i="1" s="1"/>
  <c r="I2595" i="1"/>
  <c r="U2593" i="1"/>
  <c r="W2593" i="1" s="1"/>
  <c r="L2593" i="1" l="1"/>
  <c r="D2594" i="1"/>
  <c r="G2594" i="1" s="1"/>
  <c r="F2593" i="1"/>
  <c r="U2594" i="1"/>
  <c r="W2594" i="1" s="1"/>
  <c r="AB2647" i="1"/>
  <c r="AA2647" i="1"/>
  <c r="T2647" i="1"/>
  <c r="J2595" i="1"/>
  <c r="K2595" i="1" s="1"/>
  <c r="E2595" i="1" s="1"/>
  <c r="M2595" i="1"/>
  <c r="I2596" i="1"/>
  <c r="H2647" i="1"/>
  <c r="A2648" i="1"/>
  <c r="Q2648" i="1" s="1"/>
  <c r="R2648" i="1" s="1"/>
  <c r="S2648" i="1" s="1"/>
  <c r="Z2648" i="1" s="1"/>
  <c r="L2594" i="1" l="1"/>
  <c r="D2595" i="1"/>
  <c r="L2595" i="1" s="1"/>
  <c r="F2594" i="1"/>
  <c r="U2595" i="1"/>
  <c r="W2595" i="1" s="1"/>
  <c r="AA2648" i="1"/>
  <c r="T2648" i="1"/>
  <c r="AB2648" i="1"/>
  <c r="M2596" i="1"/>
  <c r="J2596" i="1"/>
  <c r="K2596" i="1" s="1"/>
  <c r="E2596" i="1" s="1"/>
  <c r="I2597" i="1"/>
  <c r="A2649" i="1"/>
  <c r="Q2649" i="1" s="1"/>
  <c r="R2649" i="1" s="1"/>
  <c r="S2649" i="1" s="1"/>
  <c r="Z2649" i="1" s="1"/>
  <c r="H2648" i="1"/>
  <c r="G2595" i="1" l="1"/>
  <c r="D2596" i="1"/>
  <c r="G2596" i="1" s="1"/>
  <c r="F2595" i="1"/>
  <c r="H2649" i="1"/>
  <c r="A2650" i="1"/>
  <c r="Q2650" i="1" s="1"/>
  <c r="R2650" i="1" s="1"/>
  <c r="S2650" i="1" s="1"/>
  <c r="Z2650" i="1" s="1"/>
  <c r="J2597" i="1"/>
  <c r="K2597" i="1" s="1"/>
  <c r="E2597" i="1" s="1"/>
  <c r="M2597" i="1"/>
  <c r="I2598" i="1"/>
  <c r="U2596" i="1"/>
  <c r="W2596" i="1" s="1"/>
  <c r="AB2649" i="1"/>
  <c r="AA2649" i="1"/>
  <c r="T2649" i="1"/>
  <c r="D2597" i="1" l="1"/>
  <c r="G2597" i="1" s="1"/>
  <c r="F2596" i="1"/>
  <c r="L2596" i="1"/>
  <c r="A2651" i="1"/>
  <c r="Q2651" i="1" s="1"/>
  <c r="R2651" i="1" s="1"/>
  <c r="S2651" i="1" s="1"/>
  <c r="Z2651" i="1" s="1"/>
  <c r="H2650" i="1"/>
  <c r="U2597" i="1"/>
  <c r="W2597" i="1" s="1"/>
  <c r="M2598" i="1"/>
  <c r="J2598" i="1"/>
  <c r="K2598" i="1" s="1"/>
  <c r="E2598" i="1" s="1"/>
  <c r="I2599" i="1"/>
  <c r="AA2650" i="1"/>
  <c r="T2650" i="1"/>
  <c r="AB2650" i="1"/>
  <c r="L2597" i="1" l="1"/>
  <c r="D2598" i="1"/>
  <c r="G2598" i="1" s="1"/>
  <c r="F2597" i="1"/>
  <c r="U2598" i="1"/>
  <c r="W2598" i="1" s="1"/>
  <c r="H2651" i="1"/>
  <c r="A2652" i="1"/>
  <c r="Q2652" i="1" s="1"/>
  <c r="R2652" i="1" s="1"/>
  <c r="S2652" i="1" s="1"/>
  <c r="Z2652" i="1" s="1"/>
  <c r="J2599" i="1"/>
  <c r="K2599" i="1" s="1"/>
  <c r="E2599" i="1" s="1"/>
  <c r="I2600" i="1"/>
  <c r="AB2651" i="1"/>
  <c r="AA2651" i="1"/>
  <c r="T2651" i="1"/>
  <c r="L2598" i="1" l="1"/>
  <c r="M2599" i="1" s="1"/>
  <c r="D2599" i="1"/>
  <c r="G2599" i="1" s="1"/>
  <c r="F2598" i="1"/>
  <c r="J2600" i="1"/>
  <c r="K2600" i="1" s="1"/>
  <c r="E2600" i="1" s="1"/>
  <c r="I2601" i="1"/>
  <c r="AA2652" i="1"/>
  <c r="T2652" i="1"/>
  <c r="AB2652" i="1"/>
  <c r="U2599" i="1"/>
  <c r="W2599" i="1" s="1"/>
  <c r="A2653" i="1"/>
  <c r="Q2653" i="1" s="1"/>
  <c r="R2653" i="1" s="1"/>
  <c r="S2653" i="1" s="1"/>
  <c r="Z2653" i="1" s="1"/>
  <c r="H2652" i="1"/>
  <c r="L2599" i="1" l="1"/>
  <c r="M2600" i="1" s="1"/>
  <c r="M2601" i="1" s="1"/>
  <c r="D2600" i="1"/>
  <c r="G2600" i="1" s="1"/>
  <c r="F2599" i="1"/>
  <c r="U2600" i="1"/>
  <c r="W2600" i="1" s="1"/>
  <c r="H2653" i="1"/>
  <c r="A2654" i="1"/>
  <c r="Q2654" i="1" s="1"/>
  <c r="R2654" i="1" s="1"/>
  <c r="S2654" i="1" s="1"/>
  <c r="Z2654" i="1" s="1"/>
  <c r="AB2653" i="1"/>
  <c r="AA2653" i="1"/>
  <c r="T2653" i="1"/>
  <c r="J2601" i="1"/>
  <c r="K2601" i="1" s="1"/>
  <c r="E2601" i="1" s="1"/>
  <c r="I2602" i="1"/>
  <c r="L2600" i="1" l="1"/>
  <c r="D2601" i="1"/>
  <c r="G2601" i="1" s="1"/>
  <c r="F2600" i="1"/>
  <c r="M2602" i="1"/>
  <c r="J2602" i="1"/>
  <c r="K2602" i="1" s="1"/>
  <c r="E2602" i="1" s="1"/>
  <c r="I2603" i="1"/>
  <c r="AA2654" i="1"/>
  <c r="T2654" i="1"/>
  <c r="AB2654" i="1"/>
  <c r="A2655" i="1"/>
  <c r="Q2655" i="1" s="1"/>
  <c r="R2655" i="1" s="1"/>
  <c r="S2655" i="1" s="1"/>
  <c r="Z2655" i="1" s="1"/>
  <c r="H2654" i="1"/>
  <c r="U2601" i="1"/>
  <c r="W2601" i="1" s="1"/>
  <c r="L2601" i="1" l="1"/>
  <c r="D2602" i="1"/>
  <c r="G2602" i="1" s="1"/>
  <c r="F2601" i="1"/>
  <c r="J2603" i="1"/>
  <c r="K2603" i="1" s="1"/>
  <c r="E2603" i="1" s="1"/>
  <c r="M2603" i="1"/>
  <c r="I2604" i="1"/>
  <c r="U2602" i="1"/>
  <c r="W2602" i="1" s="1"/>
  <c r="AB2655" i="1"/>
  <c r="AA2655" i="1"/>
  <c r="T2655" i="1"/>
  <c r="H2655" i="1"/>
  <c r="A2656" i="1"/>
  <c r="Q2656" i="1" s="1"/>
  <c r="R2656" i="1" s="1"/>
  <c r="S2656" i="1" s="1"/>
  <c r="Z2656" i="1" s="1"/>
  <c r="L2602" i="1" l="1"/>
  <c r="D2603" i="1"/>
  <c r="G2603" i="1" s="1"/>
  <c r="F2602" i="1"/>
  <c r="M2604" i="1"/>
  <c r="J2604" i="1"/>
  <c r="K2604" i="1" s="1"/>
  <c r="E2604" i="1" s="1"/>
  <c r="I2605" i="1"/>
  <c r="AA2656" i="1"/>
  <c r="T2656" i="1"/>
  <c r="AB2656" i="1"/>
  <c r="U2603" i="1"/>
  <c r="W2603" i="1" s="1"/>
  <c r="A2657" i="1"/>
  <c r="Q2657" i="1" s="1"/>
  <c r="R2657" i="1" s="1"/>
  <c r="S2657" i="1" s="1"/>
  <c r="Z2657" i="1" s="1"/>
  <c r="H2656" i="1"/>
  <c r="L2603" i="1" l="1"/>
  <c r="D2604" i="1"/>
  <c r="G2604" i="1" s="1"/>
  <c r="F2603" i="1"/>
  <c r="H2657" i="1"/>
  <c r="A2658" i="1"/>
  <c r="Q2658" i="1" s="1"/>
  <c r="R2658" i="1" s="1"/>
  <c r="S2658" i="1" s="1"/>
  <c r="Z2658" i="1" s="1"/>
  <c r="J2605" i="1"/>
  <c r="K2605" i="1" s="1"/>
  <c r="E2605" i="1" s="1"/>
  <c r="M2605" i="1"/>
  <c r="I2606" i="1"/>
  <c r="U2604" i="1"/>
  <c r="W2604" i="1" s="1"/>
  <c r="AB2657" i="1"/>
  <c r="AA2657" i="1"/>
  <c r="T2657" i="1"/>
  <c r="L2604" i="1" l="1"/>
  <c r="D2605" i="1"/>
  <c r="G2605" i="1" s="1"/>
  <c r="F2604" i="1"/>
  <c r="A2659" i="1"/>
  <c r="Q2659" i="1" s="1"/>
  <c r="R2659" i="1" s="1"/>
  <c r="S2659" i="1" s="1"/>
  <c r="Z2659" i="1" s="1"/>
  <c r="H2658" i="1"/>
  <c r="U2605" i="1"/>
  <c r="W2605" i="1" s="1"/>
  <c r="M2606" i="1"/>
  <c r="J2606" i="1"/>
  <c r="K2606" i="1" s="1"/>
  <c r="E2606" i="1" s="1"/>
  <c r="I2607" i="1"/>
  <c r="AA2658" i="1"/>
  <c r="T2658" i="1"/>
  <c r="AB2658" i="1"/>
  <c r="L2605" i="1" l="1"/>
  <c r="D2606" i="1"/>
  <c r="G2606" i="1" s="1"/>
  <c r="F2605" i="1"/>
  <c r="AB2659" i="1"/>
  <c r="AA2659" i="1"/>
  <c r="T2659" i="1"/>
  <c r="J2607" i="1"/>
  <c r="K2607" i="1" s="1"/>
  <c r="E2607" i="1" s="1"/>
  <c r="M2607" i="1"/>
  <c r="I2608" i="1"/>
  <c r="U2606" i="1"/>
  <c r="W2606" i="1" s="1"/>
  <c r="H2659" i="1"/>
  <c r="A2660" i="1"/>
  <c r="Q2660" i="1" s="1"/>
  <c r="R2660" i="1" s="1"/>
  <c r="S2660" i="1" s="1"/>
  <c r="Z2660" i="1" s="1"/>
  <c r="L2606" i="1" l="1"/>
  <c r="D2607" i="1"/>
  <c r="G2607" i="1" s="1"/>
  <c r="F2606" i="1"/>
  <c r="AA2660" i="1"/>
  <c r="T2660" i="1"/>
  <c r="AB2660" i="1"/>
  <c r="M2608" i="1"/>
  <c r="J2608" i="1"/>
  <c r="K2608" i="1" s="1"/>
  <c r="E2608" i="1" s="1"/>
  <c r="I2609" i="1"/>
  <c r="A2661" i="1"/>
  <c r="Q2661" i="1" s="1"/>
  <c r="R2661" i="1" s="1"/>
  <c r="S2661" i="1" s="1"/>
  <c r="Z2661" i="1" s="1"/>
  <c r="H2660" i="1"/>
  <c r="U2607" i="1"/>
  <c r="W2607" i="1" s="1"/>
  <c r="L2607" i="1" l="1"/>
  <c r="D2608" i="1"/>
  <c r="G2608" i="1" s="1"/>
  <c r="F2607" i="1"/>
  <c r="H2661" i="1"/>
  <c r="A2662" i="1"/>
  <c r="Q2662" i="1" s="1"/>
  <c r="R2662" i="1" s="1"/>
  <c r="S2662" i="1" s="1"/>
  <c r="Z2662" i="1" s="1"/>
  <c r="AB2661" i="1"/>
  <c r="AA2661" i="1"/>
  <c r="T2661" i="1"/>
  <c r="J2609" i="1"/>
  <c r="K2609" i="1" s="1"/>
  <c r="E2609" i="1" s="1"/>
  <c r="M2609" i="1"/>
  <c r="I2610" i="1"/>
  <c r="U2608" i="1"/>
  <c r="W2608" i="1" s="1"/>
  <c r="L2608" i="1" l="1"/>
  <c r="D2609" i="1"/>
  <c r="G2609" i="1" s="1"/>
  <c r="F2608" i="1"/>
  <c r="A2663" i="1"/>
  <c r="Q2663" i="1" s="1"/>
  <c r="R2663" i="1" s="1"/>
  <c r="S2663" i="1" s="1"/>
  <c r="Z2663" i="1" s="1"/>
  <c r="H2662" i="1"/>
  <c r="U2609" i="1"/>
  <c r="W2609" i="1" s="1"/>
  <c r="M2610" i="1"/>
  <c r="J2610" i="1"/>
  <c r="K2610" i="1" s="1"/>
  <c r="E2610" i="1" s="1"/>
  <c r="I2611" i="1"/>
  <c r="AA2662" i="1"/>
  <c r="T2662" i="1"/>
  <c r="AB2662" i="1"/>
  <c r="L2609" i="1" l="1"/>
  <c r="D2610" i="1"/>
  <c r="G2610" i="1" s="1"/>
  <c r="F2609" i="1"/>
  <c r="U2610" i="1"/>
  <c r="W2610" i="1" s="1"/>
  <c r="J2611" i="1"/>
  <c r="K2611" i="1" s="1"/>
  <c r="E2611" i="1" s="1"/>
  <c r="M2611" i="1"/>
  <c r="I2612" i="1"/>
  <c r="AB2663" i="1"/>
  <c r="AA2663" i="1"/>
  <c r="T2663" i="1"/>
  <c r="A2664" i="1"/>
  <c r="Q2664" i="1" s="1"/>
  <c r="R2664" i="1" s="1"/>
  <c r="S2664" i="1" s="1"/>
  <c r="Z2664" i="1" s="1"/>
  <c r="H2663" i="1"/>
  <c r="L2610" i="1" l="1"/>
  <c r="D2611" i="1"/>
  <c r="G2611" i="1" s="1"/>
  <c r="F2610" i="1"/>
  <c r="A2665" i="1"/>
  <c r="Q2665" i="1" s="1"/>
  <c r="R2665" i="1" s="1"/>
  <c r="S2665" i="1" s="1"/>
  <c r="Z2665" i="1" s="1"/>
  <c r="H2664" i="1"/>
  <c r="AB2664" i="1"/>
  <c r="AA2664" i="1"/>
  <c r="T2664" i="1"/>
  <c r="U2611" i="1"/>
  <c r="W2611" i="1" s="1"/>
  <c r="M2612" i="1"/>
  <c r="J2612" i="1"/>
  <c r="K2612" i="1" s="1"/>
  <c r="E2612" i="1" s="1"/>
  <c r="I2613" i="1"/>
  <c r="L2611" i="1" l="1"/>
  <c r="D2612" i="1"/>
  <c r="G2612" i="1" s="1"/>
  <c r="F2611" i="1"/>
  <c r="H2665" i="1"/>
  <c r="A2666" i="1"/>
  <c r="Q2666" i="1" s="1"/>
  <c r="R2666" i="1" s="1"/>
  <c r="S2666" i="1" s="1"/>
  <c r="Z2666" i="1" s="1"/>
  <c r="J2613" i="1"/>
  <c r="K2613" i="1" s="1"/>
  <c r="E2613" i="1" s="1"/>
  <c r="M2613" i="1"/>
  <c r="I2614" i="1"/>
  <c r="U2612" i="1"/>
  <c r="W2612" i="1" s="1"/>
  <c r="T2665" i="1"/>
  <c r="AB2665" i="1"/>
  <c r="AA2665" i="1"/>
  <c r="D2613" i="1" l="1"/>
  <c r="G2613" i="1" s="1"/>
  <c r="F2612" i="1"/>
  <c r="L2612" i="1"/>
  <c r="M2614" i="1"/>
  <c r="J2614" i="1"/>
  <c r="K2614" i="1" s="1"/>
  <c r="E2614" i="1" s="1"/>
  <c r="I2615" i="1"/>
  <c r="U2613" i="1"/>
  <c r="W2613" i="1" s="1"/>
  <c r="AB2666" i="1"/>
  <c r="AA2666" i="1"/>
  <c r="T2666" i="1"/>
  <c r="A2667" i="1"/>
  <c r="Q2667" i="1" s="1"/>
  <c r="R2667" i="1" s="1"/>
  <c r="S2667" i="1" s="1"/>
  <c r="Z2667" i="1" s="1"/>
  <c r="H2666" i="1"/>
  <c r="L2613" i="1" l="1"/>
  <c r="D2614" i="1"/>
  <c r="G2614" i="1" s="1"/>
  <c r="F2613" i="1"/>
  <c r="AA2667" i="1"/>
  <c r="T2667" i="1"/>
  <c r="AB2667" i="1"/>
  <c r="J2615" i="1"/>
  <c r="K2615" i="1" s="1"/>
  <c r="E2615" i="1" s="1"/>
  <c r="M2615" i="1"/>
  <c r="I2616" i="1"/>
  <c r="U2614" i="1"/>
  <c r="W2614" i="1" s="1"/>
  <c r="A2668" i="1"/>
  <c r="Q2668" i="1" s="1"/>
  <c r="R2668" i="1" s="1"/>
  <c r="S2668" i="1" s="1"/>
  <c r="Z2668" i="1" s="1"/>
  <c r="H2667" i="1"/>
  <c r="L2614" i="1" l="1"/>
  <c r="D2615" i="1"/>
  <c r="F2614" i="1"/>
  <c r="A2669" i="1"/>
  <c r="Q2669" i="1" s="1"/>
  <c r="R2669" i="1" s="1"/>
  <c r="S2669" i="1" s="1"/>
  <c r="Z2669" i="1" s="1"/>
  <c r="H2668" i="1"/>
  <c r="M2616" i="1"/>
  <c r="J2616" i="1"/>
  <c r="K2616" i="1" s="1"/>
  <c r="E2616" i="1" s="1"/>
  <c r="I2617" i="1"/>
  <c r="AB2668" i="1"/>
  <c r="AA2668" i="1"/>
  <c r="T2668" i="1"/>
  <c r="U2615" i="1"/>
  <c r="W2615" i="1" s="1"/>
  <c r="F2615" i="1" l="1"/>
  <c r="D2616" i="1"/>
  <c r="G2615" i="1"/>
  <c r="L2615" i="1"/>
  <c r="U2616" i="1"/>
  <c r="W2616" i="1" s="1"/>
  <c r="AB2669" i="1"/>
  <c r="AA2669" i="1"/>
  <c r="T2669" i="1"/>
  <c r="H2669" i="1"/>
  <c r="A2670" i="1"/>
  <c r="Q2670" i="1" s="1"/>
  <c r="R2670" i="1" s="1"/>
  <c r="S2670" i="1" s="1"/>
  <c r="Z2670" i="1" s="1"/>
  <c r="J2617" i="1"/>
  <c r="K2617" i="1" s="1"/>
  <c r="E2617" i="1" s="1"/>
  <c r="M2617" i="1"/>
  <c r="I2618" i="1"/>
  <c r="F2616" i="1" l="1"/>
  <c r="L2616" i="1"/>
  <c r="G2616" i="1"/>
  <c r="D2617" i="1"/>
  <c r="U2617" i="1"/>
  <c r="W2617" i="1" s="1"/>
  <c r="AA2670" i="1"/>
  <c r="T2670" i="1"/>
  <c r="AB2670" i="1"/>
  <c r="M2618" i="1"/>
  <c r="J2618" i="1"/>
  <c r="K2618" i="1" s="1"/>
  <c r="E2618" i="1" s="1"/>
  <c r="I2619" i="1"/>
  <c r="A2671" i="1"/>
  <c r="Q2671" i="1" s="1"/>
  <c r="R2671" i="1" s="1"/>
  <c r="S2671" i="1" s="1"/>
  <c r="Z2671" i="1" s="1"/>
  <c r="H2670" i="1"/>
  <c r="F2617" i="1" l="1"/>
  <c r="G2617" i="1"/>
  <c r="L2617" i="1"/>
  <c r="D2618" i="1"/>
  <c r="H2671" i="1"/>
  <c r="A2672" i="1"/>
  <c r="Q2672" i="1" s="1"/>
  <c r="R2672" i="1" s="1"/>
  <c r="S2672" i="1" s="1"/>
  <c r="Z2672" i="1" s="1"/>
  <c r="J2619" i="1"/>
  <c r="K2619" i="1" s="1"/>
  <c r="E2619" i="1" s="1"/>
  <c r="M2619" i="1"/>
  <c r="I2620" i="1"/>
  <c r="U2618" i="1"/>
  <c r="W2618" i="1" s="1"/>
  <c r="AB2671" i="1"/>
  <c r="AA2671" i="1"/>
  <c r="T2671" i="1"/>
  <c r="F2618" i="1" l="1"/>
  <c r="L2618" i="1"/>
  <c r="G2618" i="1"/>
  <c r="D2619" i="1"/>
  <c r="U2619" i="1"/>
  <c r="W2619" i="1" s="1"/>
  <c r="M2620" i="1"/>
  <c r="J2620" i="1"/>
  <c r="K2620" i="1" s="1"/>
  <c r="E2620" i="1" s="1"/>
  <c r="I2621" i="1"/>
  <c r="AA2672" i="1"/>
  <c r="T2672" i="1"/>
  <c r="AB2672" i="1"/>
  <c r="A2673" i="1"/>
  <c r="Q2673" i="1" s="1"/>
  <c r="R2673" i="1" s="1"/>
  <c r="S2673" i="1" s="1"/>
  <c r="Z2673" i="1" s="1"/>
  <c r="H2672" i="1"/>
  <c r="F2619" i="1" l="1"/>
  <c r="L2619" i="1"/>
  <c r="G2619" i="1"/>
  <c r="D2620" i="1"/>
  <c r="U2620" i="1"/>
  <c r="W2620" i="1" s="1"/>
  <c r="AB2673" i="1"/>
  <c r="AA2673" i="1"/>
  <c r="T2673" i="1"/>
  <c r="H2673" i="1"/>
  <c r="A2674" i="1"/>
  <c r="Q2674" i="1" s="1"/>
  <c r="R2674" i="1" s="1"/>
  <c r="S2674" i="1" s="1"/>
  <c r="Z2674" i="1" s="1"/>
  <c r="J2621" i="1"/>
  <c r="K2621" i="1" s="1"/>
  <c r="E2621" i="1" s="1"/>
  <c r="M2621" i="1"/>
  <c r="I2622" i="1"/>
  <c r="F2620" i="1" l="1"/>
  <c r="L2620" i="1"/>
  <c r="G2620" i="1"/>
  <c r="D2621" i="1"/>
  <c r="U2621" i="1"/>
  <c r="W2621" i="1" s="1"/>
  <c r="AA2674" i="1"/>
  <c r="T2674" i="1"/>
  <c r="AB2674" i="1"/>
  <c r="M2622" i="1"/>
  <c r="J2622" i="1"/>
  <c r="K2622" i="1" s="1"/>
  <c r="E2622" i="1" s="1"/>
  <c r="I2623" i="1"/>
  <c r="A2675" i="1"/>
  <c r="Q2675" i="1" s="1"/>
  <c r="R2675" i="1" s="1"/>
  <c r="S2675" i="1" s="1"/>
  <c r="Z2675" i="1" s="1"/>
  <c r="H2674" i="1"/>
  <c r="F2621" i="1" l="1"/>
  <c r="L2621" i="1"/>
  <c r="D2622" i="1"/>
  <c r="G2621" i="1"/>
  <c r="H2675" i="1"/>
  <c r="A2676" i="1"/>
  <c r="Q2676" i="1" s="1"/>
  <c r="R2676" i="1" s="1"/>
  <c r="S2676" i="1" s="1"/>
  <c r="Z2676" i="1" s="1"/>
  <c r="AB2675" i="1"/>
  <c r="AA2675" i="1"/>
  <c r="T2675" i="1"/>
  <c r="J2623" i="1"/>
  <c r="K2623" i="1" s="1"/>
  <c r="E2623" i="1" s="1"/>
  <c r="M2623" i="1"/>
  <c r="I2624" i="1"/>
  <c r="U2622" i="1"/>
  <c r="W2622" i="1" s="1"/>
  <c r="F2622" i="1" l="1"/>
  <c r="L2622" i="1"/>
  <c r="G2622" i="1"/>
  <c r="D2623" i="1"/>
  <c r="U2623" i="1"/>
  <c r="W2623" i="1" s="1"/>
  <c r="A2677" i="1"/>
  <c r="Q2677" i="1" s="1"/>
  <c r="R2677" i="1" s="1"/>
  <c r="S2677" i="1" s="1"/>
  <c r="Z2677" i="1" s="1"/>
  <c r="H2676" i="1"/>
  <c r="J2624" i="1"/>
  <c r="K2624" i="1" s="1"/>
  <c r="E2624" i="1" s="1"/>
  <c r="M2624" i="1"/>
  <c r="I2625" i="1"/>
  <c r="AA2676" i="1"/>
  <c r="T2676" i="1"/>
  <c r="AB2676" i="1"/>
  <c r="F2623" i="1" l="1"/>
  <c r="L2623" i="1"/>
  <c r="D2624" i="1"/>
  <c r="G2623" i="1"/>
  <c r="J2625" i="1"/>
  <c r="K2625" i="1" s="1"/>
  <c r="E2625" i="1" s="1"/>
  <c r="M2625" i="1"/>
  <c r="I2626" i="1"/>
  <c r="H2677" i="1"/>
  <c r="A2678" i="1"/>
  <c r="Q2678" i="1" s="1"/>
  <c r="R2678" i="1" s="1"/>
  <c r="S2678" i="1" s="1"/>
  <c r="Z2678" i="1" s="1"/>
  <c r="U2624" i="1"/>
  <c r="W2624" i="1" s="1"/>
  <c r="AB2677" i="1"/>
  <c r="AA2677" i="1"/>
  <c r="T2677" i="1"/>
  <c r="F2624" i="1" l="1"/>
  <c r="L2624" i="1"/>
  <c r="G2624" i="1"/>
  <c r="D2625" i="1"/>
  <c r="AA2678" i="1"/>
  <c r="T2678" i="1"/>
  <c r="AB2678" i="1"/>
  <c r="A2679" i="1"/>
  <c r="Q2679" i="1" s="1"/>
  <c r="R2679" i="1" s="1"/>
  <c r="S2679" i="1" s="1"/>
  <c r="Z2679" i="1" s="1"/>
  <c r="H2678" i="1"/>
  <c r="J2626" i="1"/>
  <c r="K2626" i="1" s="1"/>
  <c r="E2626" i="1" s="1"/>
  <c r="M2626" i="1"/>
  <c r="I2627" i="1"/>
  <c r="U2625" i="1"/>
  <c r="W2625" i="1" s="1"/>
  <c r="F2625" i="1" l="1"/>
  <c r="L2625" i="1"/>
  <c r="G2625" i="1"/>
  <c r="D2626" i="1"/>
  <c r="M2627" i="1"/>
  <c r="J2627" i="1"/>
  <c r="K2627" i="1" s="1"/>
  <c r="E2627" i="1" s="1"/>
  <c r="I2628" i="1"/>
  <c r="AB2679" i="1"/>
  <c r="AA2679" i="1"/>
  <c r="T2679" i="1"/>
  <c r="U2626" i="1"/>
  <c r="W2626" i="1" s="1"/>
  <c r="H2679" i="1"/>
  <c r="A2680" i="1"/>
  <c r="Q2680" i="1" s="1"/>
  <c r="R2680" i="1" s="1"/>
  <c r="S2680" i="1" s="1"/>
  <c r="Z2680" i="1" s="1"/>
  <c r="F2626" i="1" l="1"/>
  <c r="L2626" i="1"/>
  <c r="G2626" i="1"/>
  <c r="D2627" i="1"/>
  <c r="J2628" i="1"/>
  <c r="K2628" i="1" s="1"/>
  <c r="E2628" i="1" s="1"/>
  <c r="M2628" i="1"/>
  <c r="I2629" i="1"/>
  <c r="U2627" i="1"/>
  <c r="W2627" i="1" s="1"/>
  <c r="AA2680" i="1"/>
  <c r="T2680" i="1"/>
  <c r="AB2680" i="1"/>
  <c r="A2681" i="1"/>
  <c r="Q2681" i="1" s="1"/>
  <c r="R2681" i="1" s="1"/>
  <c r="S2681" i="1" s="1"/>
  <c r="Z2681" i="1" s="1"/>
  <c r="H2680" i="1"/>
  <c r="F2627" i="1" l="1"/>
  <c r="G2627" i="1"/>
  <c r="D2628" i="1"/>
  <c r="L2627" i="1"/>
  <c r="U2628" i="1"/>
  <c r="W2628" i="1" s="1"/>
  <c r="AB2681" i="1"/>
  <c r="AA2681" i="1"/>
  <c r="T2681" i="1"/>
  <c r="J2629" i="1"/>
  <c r="K2629" i="1" s="1"/>
  <c r="E2629" i="1" s="1"/>
  <c r="I2630" i="1"/>
  <c r="H2681" i="1"/>
  <c r="A2682" i="1"/>
  <c r="Q2682" i="1" s="1"/>
  <c r="R2682" i="1" s="1"/>
  <c r="S2682" i="1" s="1"/>
  <c r="Z2682" i="1" s="1"/>
  <c r="F2628" i="1" l="1"/>
  <c r="L2628" i="1"/>
  <c r="M2629" i="1" s="1"/>
  <c r="M2630" i="1" s="1"/>
  <c r="G2628" i="1"/>
  <c r="D2629" i="1"/>
  <c r="U2629" i="1"/>
  <c r="W2629" i="1" s="1"/>
  <c r="AA2682" i="1"/>
  <c r="T2682" i="1"/>
  <c r="AB2682" i="1"/>
  <c r="A2683" i="1"/>
  <c r="Q2683" i="1" s="1"/>
  <c r="R2683" i="1" s="1"/>
  <c r="S2683" i="1" s="1"/>
  <c r="Z2683" i="1" s="1"/>
  <c r="H2682" i="1"/>
  <c r="J2630" i="1"/>
  <c r="K2630" i="1" s="1"/>
  <c r="E2630" i="1" s="1"/>
  <c r="I2631" i="1"/>
  <c r="F2629" i="1" l="1"/>
  <c r="L2629" i="1"/>
  <c r="G2629" i="1"/>
  <c r="D2630" i="1"/>
  <c r="H2683" i="1"/>
  <c r="A2684" i="1"/>
  <c r="Q2684" i="1" s="1"/>
  <c r="R2684" i="1" s="1"/>
  <c r="S2684" i="1" s="1"/>
  <c r="Z2684" i="1" s="1"/>
  <c r="J2631" i="1"/>
  <c r="K2631" i="1" s="1"/>
  <c r="E2631" i="1" s="1"/>
  <c r="M2631" i="1"/>
  <c r="I2632" i="1"/>
  <c r="U2630" i="1"/>
  <c r="W2630" i="1" s="1"/>
  <c r="AB2683" i="1"/>
  <c r="AA2683" i="1"/>
  <c r="T2683" i="1"/>
  <c r="F2630" i="1" l="1"/>
  <c r="L2630" i="1"/>
  <c r="G2630" i="1"/>
  <c r="D2631" i="1"/>
  <c r="U2631" i="1"/>
  <c r="W2631" i="1" s="1"/>
  <c r="AA2684" i="1"/>
  <c r="T2684" i="1"/>
  <c r="AB2684" i="1"/>
  <c r="A2685" i="1"/>
  <c r="Q2685" i="1" s="1"/>
  <c r="R2685" i="1" s="1"/>
  <c r="S2685" i="1" s="1"/>
  <c r="Z2685" i="1" s="1"/>
  <c r="H2684" i="1"/>
  <c r="M2632" i="1"/>
  <c r="J2632" i="1"/>
  <c r="K2632" i="1" s="1"/>
  <c r="E2632" i="1" s="1"/>
  <c r="I2633" i="1"/>
  <c r="F2631" i="1" l="1"/>
  <c r="L2631" i="1"/>
  <c r="G2631" i="1"/>
  <c r="D2632" i="1"/>
  <c r="AB2685" i="1"/>
  <c r="AA2685" i="1"/>
  <c r="T2685" i="1"/>
  <c r="J2633" i="1"/>
  <c r="K2633" i="1" s="1"/>
  <c r="E2633" i="1" s="1"/>
  <c r="M2633" i="1"/>
  <c r="I2634" i="1"/>
  <c r="U2632" i="1"/>
  <c r="W2632" i="1" s="1"/>
  <c r="H2685" i="1"/>
  <c r="A2686" i="1"/>
  <c r="Q2686" i="1" s="1"/>
  <c r="R2686" i="1" s="1"/>
  <c r="S2686" i="1" s="1"/>
  <c r="Z2686" i="1" s="1"/>
  <c r="F2632" i="1" l="1"/>
  <c r="L2632" i="1"/>
  <c r="G2632" i="1"/>
  <c r="D2633" i="1"/>
  <c r="U2633" i="1"/>
  <c r="W2633" i="1" s="1"/>
  <c r="AA2686" i="1"/>
  <c r="T2686" i="1"/>
  <c r="AB2686" i="1"/>
  <c r="A2687" i="1"/>
  <c r="Q2687" i="1" s="1"/>
  <c r="R2687" i="1" s="1"/>
  <c r="S2687" i="1" s="1"/>
  <c r="Z2687" i="1" s="1"/>
  <c r="H2686" i="1"/>
  <c r="M2634" i="1"/>
  <c r="J2634" i="1"/>
  <c r="K2634" i="1" s="1"/>
  <c r="E2634" i="1" s="1"/>
  <c r="I2635" i="1"/>
  <c r="F2633" i="1" l="1"/>
  <c r="L2633" i="1"/>
  <c r="G2633" i="1"/>
  <c r="D2634" i="1"/>
  <c r="U2634" i="1"/>
  <c r="W2634" i="1" s="1"/>
  <c r="AB2687" i="1"/>
  <c r="AA2687" i="1"/>
  <c r="T2687" i="1"/>
  <c r="H2687" i="1"/>
  <c r="A2688" i="1"/>
  <c r="Q2688" i="1" s="1"/>
  <c r="R2688" i="1" s="1"/>
  <c r="S2688" i="1" s="1"/>
  <c r="Z2688" i="1" s="1"/>
  <c r="J2635" i="1"/>
  <c r="K2635" i="1" s="1"/>
  <c r="E2635" i="1" s="1"/>
  <c r="M2635" i="1"/>
  <c r="I2636" i="1"/>
  <c r="F2634" i="1" l="1"/>
  <c r="L2634" i="1"/>
  <c r="G2634" i="1"/>
  <c r="D2635" i="1"/>
  <c r="M2636" i="1"/>
  <c r="J2636" i="1"/>
  <c r="K2636" i="1" s="1"/>
  <c r="E2636" i="1" s="1"/>
  <c r="I2637" i="1"/>
  <c r="AA2688" i="1"/>
  <c r="T2688" i="1"/>
  <c r="AB2688" i="1"/>
  <c r="A2689" i="1"/>
  <c r="Q2689" i="1" s="1"/>
  <c r="R2689" i="1" s="1"/>
  <c r="S2689" i="1" s="1"/>
  <c r="Z2689" i="1" s="1"/>
  <c r="H2688" i="1"/>
  <c r="U2635" i="1"/>
  <c r="W2635" i="1" s="1"/>
  <c r="F2635" i="1" l="1"/>
  <c r="G2635" i="1"/>
  <c r="L2635" i="1"/>
  <c r="D2636" i="1"/>
  <c r="H2689" i="1"/>
  <c r="A2690" i="1"/>
  <c r="Q2690" i="1" s="1"/>
  <c r="R2690" i="1" s="1"/>
  <c r="S2690" i="1" s="1"/>
  <c r="Z2690" i="1" s="1"/>
  <c r="J2637" i="1"/>
  <c r="K2637" i="1" s="1"/>
  <c r="E2637" i="1" s="1"/>
  <c r="M2637" i="1"/>
  <c r="I2638" i="1"/>
  <c r="U2636" i="1"/>
  <c r="W2636" i="1" s="1"/>
  <c r="AB2689" i="1"/>
  <c r="AA2689" i="1"/>
  <c r="T2689" i="1"/>
  <c r="F2636" i="1" l="1"/>
  <c r="L2636" i="1"/>
  <c r="G2636" i="1"/>
  <c r="D2637" i="1"/>
  <c r="M2638" i="1"/>
  <c r="J2638" i="1"/>
  <c r="K2638" i="1" s="1"/>
  <c r="E2638" i="1" s="1"/>
  <c r="I2639" i="1"/>
  <c r="AA2690" i="1"/>
  <c r="T2690" i="1"/>
  <c r="AB2690" i="1"/>
  <c r="U2637" i="1"/>
  <c r="W2637" i="1" s="1"/>
  <c r="A2691" i="1"/>
  <c r="Q2691" i="1" s="1"/>
  <c r="R2691" i="1" s="1"/>
  <c r="S2691" i="1" s="1"/>
  <c r="Z2691" i="1" s="1"/>
  <c r="H2690" i="1"/>
  <c r="F2637" i="1" l="1"/>
  <c r="L2637" i="1"/>
  <c r="G2637" i="1"/>
  <c r="D2638" i="1"/>
  <c r="U2638" i="1"/>
  <c r="W2638" i="1" s="1"/>
  <c r="AB2691" i="1"/>
  <c r="AA2691" i="1"/>
  <c r="T2691" i="1"/>
  <c r="H2691" i="1"/>
  <c r="A2692" i="1"/>
  <c r="Q2692" i="1" s="1"/>
  <c r="R2692" i="1" s="1"/>
  <c r="S2692" i="1" s="1"/>
  <c r="Z2692" i="1" s="1"/>
  <c r="J2639" i="1"/>
  <c r="K2639" i="1" s="1"/>
  <c r="E2639" i="1" s="1"/>
  <c r="M2639" i="1"/>
  <c r="I2640" i="1"/>
  <c r="F2638" i="1" l="1"/>
  <c r="L2638" i="1"/>
  <c r="G2638" i="1"/>
  <c r="D2639" i="1"/>
  <c r="AA2692" i="1"/>
  <c r="T2692" i="1"/>
  <c r="AB2692" i="1"/>
  <c r="M2640" i="1"/>
  <c r="J2640" i="1"/>
  <c r="K2640" i="1" s="1"/>
  <c r="E2640" i="1" s="1"/>
  <c r="I2641" i="1"/>
  <c r="A2693" i="1"/>
  <c r="Q2693" i="1" s="1"/>
  <c r="R2693" i="1" s="1"/>
  <c r="S2693" i="1" s="1"/>
  <c r="Z2693" i="1" s="1"/>
  <c r="H2692" i="1"/>
  <c r="U2639" i="1"/>
  <c r="W2639" i="1" s="1"/>
  <c r="F2639" i="1" l="1"/>
  <c r="G2639" i="1"/>
  <c r="L2639" i="1"/>
  <c r="D2640" i="1"/>
  <c r="J2641" i="1"/>
  <c r="K2641" i="1" s="1"/>
  <c r="E2641" i="1" s="1"/>
  <c r="M2641" i="1"/>
  <c r="I2642" i="1"/>
  <c r="U2640" i="1"/>
  <c r="W2640" i="1" s="1"/>
  <c r="H2693" i="1"/>
  <c r="A2694" i="1"/>
  <c r="Q2694" i="1" s="1"/>
  <c r="R2694" i="1" s="1"/>
  <c r="S2694" i="1" s="1"/>
  <c r="Z2694" i="1" s="1"/>
  <c r="AB2693" i="1"/>
  <c r="AA2693" i="1"/>
  <c r="T2693" i="1"/>
  <c r="F2640" i="1" l="1"/>
  <c r="G2640" i="1"/>
  <c r="D2641" i="1"/>
  <c r="L2640" i="1"/>
  <c r="AA2694" i="1"/>
  <c r="T2694" i="1"/>
  <c r="AB2694" i="1"/>
  <c r="M2642" i="1"/>
  <c r="J2642" i="1"/>
  <c r="K2642" i="1" s="1"/>
  <c r="E2642" i="1" s="1"/>
  <c r="I2643" i="1"/>
  <c r="A2695" i="1"/>
  <c r="Q2695" i="1" s="1"/>
  <c r="R2695" i="1" s="1"/>
  <c r="S2695" i="1" s="1"/>
  <c r="Z2695" i="1" s="1"/>
  <c r="H2694" i="1"/>
  <c r="U2641" i="1"/>
  <c r="W2641" i="1" s="1"/>
  <c r="F2641" i="1" l="1"/>
  <c r="L2641" i="1"/>
  <c r="G2641" i="1"/>
  <c r="D2642" i="1"/>
  <c r="AB2695" i="1"/>
  <c r="AA2695" i="1"/>
  <c r="T2695" i="1"/>
  <c r="J2643" i="1"/>
  <c r="K2643" i="1" s="1"/>
  <c r="E2643" i="1" s="1"/>
  <c r="M2643" i="1"/>
  <c r="I2644" i="1"/>
  <c r="U2642" i="1"/>
  <c r="W2642" i="1" s="1"/>
  <c r="H2695" i="1"/>
  <c r="A2696" i="1"/>
  <c r="Q2696" i="1" s="1"/>
  <c r="R2696" i="1" s="1"/>
  <c r="S2696" i="1" s="1"/>
  <c r="Z2696" i="1" s="1"/>
  <c r="F2642" i="1" l="1"/>
  <c r="L2642" i="1"/>
  <c r="G2642" i="1"/>
  <c r="D2643" i="1"/>
  <c r="AA2696" i="1"/>
  <c r="T2696" i="1"/>
  <c r="AB2696" i="1"/>
  <c r="U2643" i="1"/>
  <c r="W2643" i="1" s="1"/>
  <c r="A2697" i="1"/>
  <c r="Q2697" i="1" s="1"/>
  <c r="R2697" i="1" s="1"/>
  <c r="S2697" i="1" s="1"/>
  <c r="Z2697" i="1" s="1"/>
  <c r="H2696" i="1"/>
  <c r="M2644" i="1"/>
  <c r="J2644" i="1"/>
  <c r="K2644" i="1" s="1"/>
  <c r="E2644" i="1" s="1"/>
  <c r="I2645" i="1"/>
  <c r="F2643" i="1" l="1"/>
  <c r="L2643" i="1"/>
  <c r="G2643" i="1"/>
  <c r="D2644" i="1"/>
  <c r="U2644" i="1"/>
  <c r="W2644" i="1" s="1"/>
  <c r="AB2697" i="1"/>
  <c r="AA2697" i="1"/>
  <c r="T2697" i="1"/>
  <c r="J2645" i="1"/>
  <c r="K2645" i="1" s="1"/>
  <c r="E2645" i="1" s="1"/>
  <c r="M2645" i="1"/>
  <c r="I2646" i="1"/>
  <c r="H2697" i="1"/>
  <c r="A2698" i="1"/>
  <c r="Q2698" i="1" s="1"/>
  <c r="R2698" i="1" s="1"/>
  <c r="S2698" i="1" s="1"/>
  <c r="Z2698" i="1" s="1"/>
  <c r="F2644" i="1" l="1"/>
  <c r="L2644" i="1"/>
  <c r="G2644" i="1"/>
  <c r="D2645" i="1"/>
  <c r="U2645" i="1"/>
  <c r="W2645" i="1" s="1"/>
  <c r="AA2698" i="1"/>
  <c r="T2698" i="1"/>
  <c r="AB2698" i="1"/>
  <c r="A2699" i="1"/>
  <c r="Q2699" i="1" s="1"/>
  <c r="R2699" i="1" s="1"/>
  <c r="S2699" i="1" s="1"/>
  <c r="Z2699" i="1" s="1"/>
  <c r="H2698" i="1"/>
  <c r="M2646" i="1"/>
  <c r="J2646" i="1"/>
  <c r="K2646" i="1" s="1"/>
  <c r="E2646" i="1" s="1"/>
  <c r="I2647" i="1"/>
  <c r="F2645" i="1" l="1"/>
  <c r="L2645" i="1"/>
  <c r="G2645" i="1"/>
  <c r="D2646" i="1"/>
  <c r="U2646" i="1"/>
  <c r="W2646" i="1" s="1"/>
  <c r="H2699" i="1"/>
  <c r="A2700" i="1"/>
  <c r="Q2700" i="1" s="1"/>
  <c r="R2700" i="1" s="1"/>
  <c r="S2700" i="1" s="1"/>
  <c r="Z2700" i="1" s="1"/>
  <c r="J2647" i="1"/>
  <c r="K2647" i="1" s="1"/>
  <c r="E2647" i="1" s="1"/>
  <c r="M2647" i="1"/>
  <c r="I2648" i="1"/>
  <c r="AB2699" i="1"/>
  <c r="AA2699" i="1"/>
  <c r="T2699" i="1"/>
  <c r="F2646" i="1" l="1"/>
  <c r="L2646" i="1"/>
  <c r="G2646" i="1"/>
  <c r="D2647" i="1"/>
  <c r="M2648" i="1"/>
  <c r="J2648" i="1"/>
  <c r="K2648" i="1" s="1"/>
  <c r="E2648" i="1" s="1"/>
  <c r="I2649" i="1"/>
  <c r="AA2700" i="1"/>
  <c r="T2700" i="1"/>
  <c r="AB2700" i="1"/>
  <c r="U2647" i="1"/>
  <c r="W2647" i="1" s="1"/>
  <c r="A2701" i="1"/>
  <c r="Q2701" i="1" s="1"/>
  <c r="R2701" i="1" s="1"/>
  <c r="S2701" i="1" s="1"/>
  <c r="Z2701" i="1" s="1"/>
  <c r="H2700" i="1"/>
  <c r="F2647" i="1" l="1"/>
  <c r="L2647" i="1"/>
  <c r="G2647" i="1"/>
  <c r="D2648" i="1"/>
  <c r="H2701" i="1"/>
  <c r="A2702" i="1"/>
  <c r="Q2702" i="1" s="1"/>
  <c r="R2702" i="1" s="1"/>
  <c r="S2702" i="1" s="1"/>
  <c r="Z2702" i="1" s="1"/>
  <c r="AB2701" i="1"/>
  <c r="AA2701" i="1"/>
  <c r="T2701" i="1"/>
  <c r="J2649" i="1"/>
  <c r="K2649" i="1" s="1"/>
  <c r="E2649" i="1" s="1"/>
  <c r="M2649" i="1"/>
  <c r="I2650" i="1"/>
  <c r="U2648" i="1"/>
  <c r="W2648" i="1" s="1"/>
  <c r="F2648" i="1" l="1"/>
  <c r="L2648" i="1"/>
  <c r="G2648" i="1"/>
  <c r="D2649" i="1"/>
  <c r="U2649" i="1"/>
  <c r="W2649" i="1" s="1"/>
  <c r="A2703" i="1"/>
  <c r="Q2703" i="1" s="1"/>
  <c r="R2703" i="1" s="1"/>
  <c r="S2703" i="1" s="1"/>
  <c r="Z2703" i="1" s="1"/>
  <c r="H2702" i="1"/>
  <c r="M2650" i="1"/>
  <c r="J2650" i="1"/>
  <c r="K2650" i="1" s="1"/>
  <c r="E2650" i="1" s="1"/>
  <c r="I2651" i="1"/>
  <c r="AA2702" i="1"/>
  <c r="T2702" i="1"/>
  <c r="AB2702" i="1"/>
  <c r="F2649" i="1" l="1"/>
  <c r="L2649" i="1"/>
  <c r="G2649" i="1"/>
  <c r="D2650" i="1"/>
  <c r="U2650" i="1"/>
  <c r="W2650" i="1" s="1"/>
  <c r="T2703" i="1"/>
  <c r="AB2703" i="1"/>
  <c r="AA2703" i="1"/>
  <c r="H2703" i="1"/>
  <c r="A2704" i="1"/>
  <c r="Q2704" i="1" s="1"/>
  <c r="R2704" i="1" s="1"/>
  <c r="S2704" i="1" s="1"/>
  <c r="Z2704" i="1" s="1"/>
  <c r="J2651" i="1"/>
  <c r="K2651" i="1" s="1"/>
  <c r="E2651" i="1" s="1"/>
  <c r="M2651" i="1"/>
  <c r="I2652" i="1"/>
  <c r="F2650" i="1" l="1"/>
  <c r="L2650" i="1"/>
  <c r="G2650" i="1"/>
  <c r="D2651" i="1"/>
  <c r="U2651" i="1"/>
  <c r="W2651" i="1" s="1"/>
  <c r="AA2704" i="1"/>
  <c r="T2704" i="1"/>
  <c r="AB2704" i="1"/>
  <c r="M2652" i="1"/>
  <c r="J2652" i="1"/>
  <c r="K2652" i="1" s="1"/>
  <c r="E2652" i="1" s="1"/>
  <c r="I2653" i="1"/>
  <c r="H2704" i="1"/>
  <c r="A2705" i="1"/>
  <c r="Q2705" i="1" s="1"/>
  <c r="R2705" i="1" s="1"/>
  <c r="S2705" i="1" s="1"/>
  <c r="Z2705" i="1" s="1"/>
  <c r="F2651" i="1" l="1"/>
  <c r="G2651" i="1"/>
  <c r="L2651" i="1"/>
  <c r="D2652" i="1"/>
  <c r="U2652" i="1"/>
  <c r="W2652" i="1" s="1"/>
  <c r="AA2705" i="1"/>
  <c r="AB2705" i="1"/>
  <c r="T2705" i="1"/>
  <c r="A2706" i="1"/>
  <c r="Q2706" i="1" s="1"/>
  <c r="R2706" i="1" s="1"/>
  <c r="S2706" i="1" s="1"/>
  <c r="Z2706" i="1" s="1"/>
  <c r="H2705" i="1"/>
  <c r="J2653" i="1"/>
  <c r="K2653" i="1" s="1"/>
  <c r="E2653" i="1" s="1"/>
  <c r="M2653" i="1"/>
  <c r="I2654" i="1"/>
  <c r="F2652" i="1" l="1"/>
  <c r="G2652" i="1"/>
  <c r="L2652" i="1"/>
  <c r="D2653" i="1"/>
  <c r="U2653" i="1"/>
  <c r="W2653" i="1" s="1"/>
  <c r="A2707" i="1"/>
  <c r="Q2707" i="1" s="1"/>
  <c r="R2707" i="1" s="1"/>
  <c r="S2707" i="1" s="1"/>
  <c r="Z2707" i="1" s="1"/>
  <c r="H2706" i="1"/>
  <c r="M2654" i="1"/>
  <c r="J2654" i="1"/>
  <c r="K2654" i="1" s="1"/>
  <c r="E2654" i="1" s="1"/>
  <c r="I2655" i="1"/>
  <c r="T2706" i="1"/>
  <c r="AB2706" i="1"/>
  <c r="AA2706" i="1"/>
  <c r="F2653" i="1" l="1"/>
  <c r="G2653" i="1"/>
  <c r="L2653" i="1"/>
  <c r="D2654" i="1"/>
  <c r="J2655" i="1"/>
  <c r="K2655" i="1" s="1"/>
  <c r="E2655" i="1" s="1"/>
  <c r="M2655" i="1"/>
  <c r="I2656" i="1"/>
  <c r="A2708" i="1"/>
  <c r="Q2708" i="1" s="1"/>
  <c r="R2708" i="1" s="1"/>
  <c r="S2708" i="1" s="1"/>
  <c r="Z2708" i="1" s="1"/>
  <c r="H2707" i="1"/>
  <c r="U2654" i="1"/>
  <c r="W2654" i="1" s="1"/>
  <c r="AB2707" i="1"/>
  <c r="T2707" i="1"/>
  <c r="AA2707" i="1"/>
  <c r="F2654" i="1" l="1"/>
  <c r="L2654" i="1"/>
  <c r="G2654" i="1"/>
  <c r="D2655" i="1"/>
  <c r="T2708" i="1"/>
  <c r="AB2708" i="1"/>
  <c r="AA2708" i="1"/>
  <c r="M2656" i="1"/>
  <c r="J2656" i="1"/>
  <c r="K2656" i="1" s="1"/>
  <c r="E2656" i="1" s="1"/>
  <c r="I2657" i="1"/>
  <c r="U2655" i="1"/>
  <c r="W2655" i="1" s="1"/>
  <c r="H2708" i="1"/>
  <c r="A2709" i="1"/>
  <c r="Q2709" i="1" s="1"/>
  <c r="R2709" i="1" s="1"/>
  <c r="S2709" i="1" s="1"/>
  <c r="Z2709" i="1" s="1"/>
  <c r="F2655" i="1" l="1"/>
  <c r="L2655" i="1"/>
  <c r="G2655" i="1"/>
  <c r="D2656" i="1"/>
  <c r="AA2709" i="1"/>
  <c r="AB2709" i="1"/>
  <c r="T2709" i="1"/>
  <c r="A2710" i="1"/>
  <c r="Q2710" i="1" s="1"/>
  <c r="R2710" i="1" s="1"/>
  <c r="S2710" i="1" s="1"/>
  <c r="Z2710" i="1" s="1"/>
  <c r="H2709" i="1"/>
  <c r="J2657" i="1"/>
  <c r="K2657" i="1" s="1"/>
  <c r="E2657" i="1" s="1"/>
  <c r="M2657" i="1"/>
  <c r="I2658" i="1"/>
  <c r="U2656" i="1"/>
  <c r="W2656" i="1" s="1"/>
  <c r="F2656" i="1" l="1"/>
  <c r="L2656" i="1"/>
  <c r="G2656" i="1"/>
  <c r="D2657" i="1"/>
  <c r="A2711" i="1"/>
  <c r="Q2711" i="1" s="1"/>
  <c r="R2711" i="1" s="1"/>
  <c r="S2711" i="1" s="1"/>
  <c r="Z2711" i="1" s="1"/>
  <c r="H2710" i="1"/>
  <c r="U2657" i="1"/>
  <c r="W2657" i="1" s="1"/>
  <c r="M2658" i="1"/>
  <c r="J2658" i="1"/>
  <c r="K2658" i="1" s="1"/>
  <c r="E2658" i="1" s="1"/>
  <c r="I2659" i="1"/>
  <c r="AB2710" i="1"/>
  <c r="T2710" i="1"/>
  <c r="AA2710" i="1"/>
  <c r="F2657" i="1" l="1"/>
  <c r="G2657" i="1"/>
  <c r="D2658" i="1"/>
  <c r="L2657" i="1"/>
  <c r="J2659" i="1"/>
  <c r="K2659" i="1" s="1"/>
  <c r="E2659" i="1" s="1"/>
  <c r="M2659" i="1"/>
  <c r="I2660" i="1"/>
  <c r="T2711" i="1"/>
  <c r="AB2711" i="1"/>
  <c r="AA2711" i="1"/>
  <c r="A2712" i="1"/>
  <c r="Q2712" i="1" s="1"/>
  <c r="R2712" i="1" s="1"/>
  <c r="S2712" i="1" s="1"/>
  <c r="Z2712" i="1" s="1"/>
  <c r="H2711" i="1"/>
  <c r="U2658" i="1"/>
  <c r="W2658" i="1" s="1"/>
  <c r="F2658" i="1" l="1"/>
  <c r="L2658" i="1"/>
  <c r="G2658" i="1"/>
  <c r="D2659" i="1"/>
  <c r="A2713" i="1"/>
  <c r="Q2713" i="1" s="1"/>
  <c r="R2713" i="1" s="1"/>
  <c r="S2713" i="1" s="1"/>
  <c r="Z2713" i="1" s="1"/>
  <c r="H2712" i="1"/>
  <c r="M2660" i="1"/>
  <c r="J2660" i="1"/>
  <c r="K2660" i="1" s="1"/>
  <c r="E2660" i="1" s="1"/>
  <c r="I2661" i="1"/>
  <c r="AB2712" i="1"/>
  <c r="T2712" i="1"/>
  <c r="AA2712" i="1"/>
  <c r="U2659" i="1"/>
  <c r="W2659" i="1" s="1"/>
  <c r="F2659" i="1" l="1"/>
  <c r="G2659" i="1"/>
  <c r="L2659" i="1"/>
  <c r="D2660" i="1"/>
  <c r="T2713" i="1"/>
  <c r="AB2713" i="1"/>
  <c r="AA2713" i="1"/>
  <c r="J2661" i="1"/>
  <c r="K2661" i="1" s="1"/>
  <c r="E2661" i="1" s="1"/>
  <c r="I2662" i="1"/>
  <c r="U2660" i="1"/>
  <c r="W2660" i="1" s="1"/>
  <c r="A2714" i="1"/>
  <c r="Q2714" i="1" s="1"/>
  <c r="R2714" i="1" s="1"/>
  <c r="S2714" i="1" s="1"/>
  <c r="Z2714" i="1" s="1"/>
  <c r="H2713" i="1"/>
  <c r="F2660" i="1" l="1"/>
  <c r="L2660" i="1"/>
  <c r="M2661" i="1" s="1"/>
  <c r="M2662" i="1" s="1"/>
  <c r="G2660" i="1"/>
  <c r="D2661" i="1"/>
  <c r="J2662" i="1"/>
  <c r="K2662" i="1" s="1"/>
  <c r="E2662" i="1" s="1"/>
  <c r="I2663" i="1"/>
  <c r="A2715" i="1"/>
  <c r="Q2715" i="1" s="1"/>
  <c r="R2715" i="1" s="1"/>
  <c r="S2715" i="1" s="1"/>
  <c r="Z2715" i="1" s="1"/>
  <c r="H2714" i="1"/>
  <c r="U2661" i="1"/>
  <c r="W2661" i="1" s="1"/>
  <c r="AB2714" i="1"/>
  <c r="T2714" i="1"/>
  <c r="AA2714" i="1"/>
  <c r="F2661" i="1" l="1"/>
  <c r="L2661" i="1"/>
  <c r="G2661" i="1"/>
  <c r="D2662" i="1"/>
  <c r="T2715" i="1"/>
  <c r="AB2715" i="1"/>
  <c r="AA2715" i="1"/>
  <c r="J2663" i="1"/>
  <c r="K2663" i="1" s="1"/>
  <c r="E2663" i="1" s="1"/>
  <c r="M2663" i="1"/>
  <c r="I2664" i="1"/>
  <c r="U2662" i="1"/>
  <c r="W2662" i="1" s="1"/>
  <c r="A2716" i="1"/>
  <c r="Q2716" i="1" s="1"/>
  <c r="R2716" i="1" s="1"/>
  <c r="S2716" i="1" s="1"/>
  <c r="Z2716" i="1" s="1"/>
  <c r="H2715" i="1"/>
  <c r="F2662" i="1" l="1"/>
  <c r="L2662" i="1"/>
  <c r="G2662" i="1"/>
  <c r="D2663" i="1"/>
  <c r="A2717" i="1"/>
  <c r="Q2717" i="1" s="1"/>
  <c r="R2717" i="1" s="1"/>
  <c r="S2717" i="1" s="1"/>
  <c r="Z2717" i="1" s="1"/>
  <c r="H2716" i="1"/>
  <c r="J2664" i="1"/>
  <c r="K2664" i="1" s="1"/>
  <c r="E2664" i="1" s="1"/>
  <c r="M2664" i="1"/>
  <c r="I2665" i="1"/>
  <c r="AB2716" i="1"/>
  <c r="T2716" i="1"/>
  <c r="AA2716" i="1"/>
  <c r="U2663" i="1"/>
  <c r="W2663" i="1" s="1"/>
  <c r="F2663" i="1" l="1"/>
  <c r="G2663" i="1"/>
  <c r="L2663" i="1"/>
  <c r="D2664" i="1"/>
  <c r="U2664" i="1"/>
  <c r="W2664" i="1" s="1"/>
  <c r="A2718" i="1"/>
  <c r="Q2718" i="1" s="1"/>
  <c r="R2718" i="1" s="1"/>
  <c r="S2718" i="1" s="1"/>
  <c r="Z2718" i="1" s="1"/>
  <c r="H2717" i="1"/>
  <c r="J2665" i="1"/>
  <c r="K2665" i="1" s="1"/>
  <c r="E2665" i="1" s="1"/>
  <c r="M2665" i="1"/>
  <c r="I2666" i="1"/>
  <c r="T2717" i="1"/>
  <c r="AB2717" i="1"/>
  <c r="AA2717" i="1"/>
  <c r="F2664" i="1" l="1"/>
  <c r="L2664" i="1"/>
  <c r="G2664" i="1"/>
  <c r="D2665" i="1"/>
  <c r="J2666" i="1"/>
  <c r="K2666" i="1" s="1"/>
  <c r="E2666" i="1" s="1"/>
  <c r="M2666" i="1"/>
  <c r="I2667" i="1"/>
  <c r="A2719" i="1"/>
  <c r="Q2719" i="1" s="1"/>
  <c r="R2719" i="1" s="1"/>
  <c r="S2719" i="1" s="1"/>
  <c r="Z2719" i="1" s="1"/>
  <c r="H2718" i="1"/>
  <c r="U2665" i="1"/>
  <c r="W2665" i="1" s="1"/>
  <c r="AB2718" i="1"/>
  <c r="T2718" i="1"/>
  <c r="AA2718" i="1"/>
  <c r="F2665" i="1" l="1"/>
  <c r="L2665" i="1"/>
  <c r="G2665" i="1"/>
  <c r="D2666" i="1"/>
  <c r="A2720" i="1"/>
  <c r="Q2720" i="1" s="1"/>
  <c r="R2720" i="1" s="1"/>
  <c r="S2720" i="1" s="1"/>
  <c r="Z2720" i="1" s="1"/>
  <c r="H2719" i="1"/>
  <c r="M2667" i="1"/>
  <c r="J2667" i="1"/>
  <c r="K2667" i="1" s="1"/>
  <c r="E2667" i="1" s="1"/>
  <c r="I2668" i="1"/>
  <c r="T2719" i="1"/>
  <c r="AB2719" i="1"/>
  <c r="AA2719" i="1"/>
  <c r="U2666" i="1"/>
  <c r="W2666" i="1" s="1"/>
  <c r="F2666" i="1" l="1"/>
  <c r="G2666" i="1"/>
  <c r="L2666" i="1"/>
  <c r="D2667" i="1"/>
  <c r="AB2720" i="1"/>
  <c r="T2720" i="1"/>
  <c r="AA2720" i="1"/>
  <c r="J2668" i="1"/>
  <c r="K2668" i="1" s="1"/>
  <c r="E2668" i="1" s="1"/>
  <c r="M2668" i="1"/>
  <c r="I2669" i="1"/>
  <c r="U2667" i="1"/>
  <c r="W2667" i="1" s="1"/>
  <c r="A2721" i="1"/>
  <c r="Q2721" i="1" s="1"/>
  <c r="R2721" i="1" s="1"/>
  <c r="S2721" i="1" s="1"/>
  <c r="Z2721" i="1" s="1"/>
  <c r="H2720" i="1"/>
  <c r="F2667" i="1" l="1"/>
  <c r="G2667" i="1"/>
  <c r="D2668" i="1"/>
  <c r="L2667" i="1"/>
  <c r="A2722" i="1"/>
  <c r="Q2722" i="1" s="1"/>
  <c r="R2722" i="1" s="1"/>
  <c r="S2722" i="1" s="1"/>
  <c r="Z2722" i="1" s="1"/>
  <c r="H2721" i="1"/>
  <c r="J2669" i="1"/>
  <c r="K2669" i="1" s="1"/>
  <c r="E2669" i="1" s="1"/>
  <c r="M2669" i="1"/>
  <c r="I2670" i="1"/>
  <c r="T2721" i="1"/>
  <c r="AB2721" i="1"/>
  <c r="AA2721" i="1"/>
  <c r="U2668" i="1"/>
  <c r="W2668" i="1" s="1"/>
  <c r="F2668" i="1" l="1"/>
  <c r="L2668" i="1"/>
  <c r="G2668" i="1"/>
  <c r="D2669" i="1"/>
  <c r="M2670" i="1"/>
  <c r="J2670" i="1"/>
  <c r="K2670" i="1" s="1"/>
  <c r="E2670" i="1" s="1"/>
  <c r="I2671" i="1"/>
  <c r="AB2722" i="1"/>
  <c r="T2722" i="1"/>
  <c r="AA2722" i="1"/>
  <c r="U2669" i="1"/>
  <c r="W2669" i="1" s="1"/>
  <c r="A2723" i="1"/>
  <c r="Q2723" i="1" s="1"/>
  <c r="R2723" i="1" s="1"/>
  <c r="S2723" i="1" s="1"/>
  <c r="Z2723" i="1" s="1"/>
  <c r="H2722" i="1"/>
  <c r="F2669" i="1" l="1"/>
  <c r="L2669" i="1"/>
  <c r="G2669" i="1"/>
  <c r="D2670" i="1"/>
  <c r="T2723" i="1"/>
  <c r="AB2723" i="1"/>
  <c r="AA2723" i="1"/>
  <c r="A2724" i="1"/>
  <c r="Q2724" i="1" s="1"/>
  <c r="R2724" i="1" s="1"/>
  <c r="S2724" i="1" s="1"/>
  <c r="Z2724" i="1" s="1"/>
  <c r="H2723" i="1"/>
  <c r="J2671" i="1"/>
  <c r="K2671" i="1" s="1"/>
  <c r="E2671" i="1" s="1"/>
  <c r="M2671" i="1"/>
  <c r="I2672" i="1"/>
  <c r="U2670" i="1"/>
  <c r="W2670" i="1" s="1"/>
  <c r="F2670" i="1" l="1"/>
  <c r="L2670" i="1"/>
  <c r="G2670" i="1"/>
  <c r="D2671" i="1"/>
  <c r="U2671" i="1"/>
  <c r="W2671" i="1" s="1"/>
  <c r="A2725" i="1"/>
  <c r="Q2725" i="1" s="1"/>
  <c r="R2725" i="1" s="1"/>
  <c r="S2725" i="1" s="1"/>
  <c r="Z2725" i="1" s="1"/>
  <c r="H2724" i="1"/>
  <c r="M2672" i="1"/>
  <c r="J2672" i="1"/>
  <c r="K2672" i="1" s="1"/>
  <c r="E2672" i="1" s="1"/>
  <c r="I2673" i="1"/>
  <c r="AB2724" i="1"/>
  <c r="T2724" i="1"/>
  <c r="AA2724" i="1"/>
  <c r="F2671" i="1" l="1"/>
  <c r="L2671" i="1"/>
  <c r="G2671" i="1"/>
  <c r="D2672" i="1"/>
  <c r="T2725" i="1"/>
  <c r="AB2725" i="1"/>
  <c r="AA2725" i="1"/>
  <c r="J2673" i="1"/>
  <c r="K2673" i="1" s="1"/>
  <c r="E2673" i="1" s="1"/>
  <c r="M2673" i="1"/>
  <c r="I2674" i="1"/>
  <c r="A2726" i="1"/>
  <c r="Q2726" i="1" s="1"/>
  <c r="R2726" i="1" s="1"/>
  <c r="S2726" i="1" s="1"/>
  <c r="Z2726" i="1" s="1"/>
  <c r="H2725" i="1"/>
  <c r="U2672" i="1"/>
  <c r="W2672" i="1" s="1"/>
  <c r="F2672" i="1" l="1"/>
  <c r="L2672" i="1"/>
  <c r="G2672" i="1"/>
  <c r="D2673" i="1"/>
  <c r="A2727" i="1"/>
  <c r="Q2727" i="1" s="1"/>
  <c r="R2727" i="1" s="1"/>
  <c r="S2727" i="1" s="1"/>
  <c r="Z2727" i="1" s="1"/>
  <c r="H2726" i="1"/>
  <c r="M2674" i="1"/>
  <c r="J2674" i="1"/>
  <c r="K2674" i="1" s="1"/>
  <c r="E2674" i="1" s="1"/>
  <c r="I2675" i="1"/>
  <c r="AB2726" i="1"/>
  <c r="T2726" i="1"/>
  <c r="AA2726" i="1"/>
  <c r="U2673" i="1"/>
  <c r="W2673" i="1" s="1"/>
  <c r="F2673" i="1" l="1"/>
  <c r="G2673" i="1"/>
  <c r="L2673" i="1"/>
  <c r="D2674" i="1"/>
  <c r="T2727" i="1"/>
  <c r="AB2727" i="1"/>
  <c r="AA2727" i="1"/>
  <c r="J2675" i="1"/>
  <c r="K2675" i="1" s="1"/>
  <c r="E2675" i="1" s="1"/>
  <c r="M2675" i="1"/>
  <c r="I2676" i="1"/>
  <c r="A2728" i="1"/>
  <c r="Q2728" i="1" s="1"/>
  <c r="R2728" i="1" s="1"/>
  <c r="S2728" i="1" s="1"/>
  <c r="Z2728" i="1" s="1"/>
  <c r="H2727" i="1"/>
  <c r="U2674" i="1"/>
  <c r="W2674" i="1" s="1"/>
  <c r="F2674" i="1" l="1"/>
  <c r="L2674" i="1"/>
  <c r="G2674" i="1"/>
  <c r="D2675" i="1"/>
  <c r="AB2728" i="1"/>
  <c r="T2728" i="1"/>
  <c r="AA2728" i="1"/>
  <c r="M2676" i="1"/>
  <c r="J2676" i="1"/>
  <c r="K2676" i="1" s="1"/>
  <c r="E2676" i="1" s="1"/>
  <c r="I2677" i="1"/>
  <c r="U2675" i="1"/>
  <c r="W2675" i="1" s="1"/>
  <c r="A2729" i="1"/>
  <c r="Q2729" i="1" s="1"/>
  <c r="R2729" i="1" s="1"/>
  <c r="S2729" i="1" s="1"/>
  <c r="Z2729" i="1" s="1"/>
  <c r="H2728" i="1"/>
  <c r="F2675" i="1" l="1"/>
  <c r="G2675" i="1"/>
  <c r="D2676" i="1"/>
  <c r="L2675" i="1"/>
  <c r="T2729" i="1"/>
  <c r="AB2729" i="1"/>
  <c r="AA2729" i="1"/>
  <c r="A2730" i="1"/>
  <c r="Q2730" i="1" s="1"/>
  <c r="R2730" i="1" s="1"/>
  <c r="S2730" i="1" s="1"/>
  <c r="Z2730" i="1" s="1"/>
  <c r="H2729" i="1"/>
  <c r="J2677" i="1"/>
  <c r="K2677" i="1" s="1"/>
  <c r="E2677" i="1" s="1"/>
  <c r="M2677" i="1"/>
  <c r="I2678" i="1"/>
  <c r="U2676" i="1"/>
  <c r="W2676" i="1" s="1"/>
  <c r="F2676" i="1" l="1"/>
  <c r="G2676" i="1"/>
  <c r="D2677" i="1"/>
  <c r="L2676" i="1"/>
  <c r="A2731" i="1"/>
  <c r="Q2731" i="1" s="1"/>
  <c r="R2731" i="1" s="1"/>
  <c r="S2731" i="1" s="1"/>
  <c r="Z2731" i="1" s="1"/>
  <c r="H2730" i="1"/>
  <c r="U2677" i="1"/>
  <c r="W2677" i="1" s="1"/>
  <c r="AB2730" i="1"/>
  <c r="T2730" i="1"/>
  <c r="AA2730" i="1"/>
  <c r="M2678" i="1"/>
  <c r="J2678" i="1"/>
  <c r="K2678" i="1" s="1"/>
  <c r="E2678" i="1" s="1"/>
  <c r="I2679" i="1"/>
  <c r="F2677" i="1" l="1"/>
  <c r="L2677" i="1"/>
  <c r="D2678" i="1"/>
  <c r="G2677" i="1"/>
  <c r="J2679" i="1"/>
  <c r="K2679" i="1" s="1"/>
  <c r="E2679" i="1" s="1"/>
  <c r="M2679" i="1"/>
  <c r="I2680" i="1"/>
  <c r="T2731" i="1"/>
  <c r="AB2731" i="1"/>
  <c r="AA2731" i="1"/>
  <c r="U2678" i="1"/>
  <c r="W2678" i="1" s="1"/>
  <c r="A2732" i="1"/>
  <c r="Q2732" i="1" s="1"/>
  <c r="R2732" i="1" s="1"/>
  <c r="S2732" i="1" s="1"/>
  <c r="Z2732" i="1" s="1"/>
  <c r="H2731" i="1"/>
  <c r="F2678" i="1" l="1"/>
  <c r="L2678" i="1"/>
  <c r="D2679" i="1"/>
  <c r="G2678" i="1"/>
  <c r="AB2732" i="1"/>
  <c r="T2732" i="1"/>
  <c r="AA2732" i="1"/>
  <c r="A2733" i="1"/>
  <c r="Q2733" i="1" s="1"/>
  <c r="R2733" i="1" s="1"/>
  <c r="S2733" i="1" s="1"/>
  <c r="Z2733" i="1" s="1"/>
  <c r="H2732" i="1"/>
  <c r="M2680" i="1"/>
  <c r="J2680" i="1"/>
  <c r="K2680" i="1" s="1"/>
  <c r="E2680" i="1" s="1"/>
  <c r="I2681" i="1"/>
  <c r="U2679" i="1"/>
  <c r="W2679" i="1" s="1"/>
  <c r="F2679" i="1" l="1"/>
  <c r="D2680" i="1"/>
  <c r="G2679" i="1"/>
  <c r="L2679" i="1"/>
  <c r="T2733" i="1"/>
  <c r="AB2733" i="1"/>
  <c r="AA2733" i="1"/>
  <c r="J2681" i="1"/>
  <c r="K2681" i="1" s="1"/>
  <c r="E2681" i="1" s="1"/>
  <c r="M2681" i="1"/>
  <c r="I2682" i="1"/>
  <c r="U2680" i="1"/>
  <c r="W2680" i="1" s="1"/>
  <c r="A2734" i="1"/>
  <c r="Q2734" i="1" s="1"/>
  <c r="R2734" i="1" s="1"/>
  <c r="S2734" i="1" s="1"/>
  <c r="Z2734" i="1" s="1"/>
  <c r="H2733" i="1"/>
  <c r="F2680" i="1" l="1"/>
  <c r="L2680" i="1"/>
  <c r="G2680" i="1"/>
  <c r="D2681" i="1"/>
  <c r="AB2734" i="1"/>
  <c r="T2734" i="1"/>
  <c r="AA2734" i="1"/>
  <c r="U2681" i="1"/>
  <c r="W2681" i="1" s="1"/>
  <c r="A2735" i="1"/>
  <c r="Q2735" i="1" s="1"/>
  <c r="R2735" i="1" s="1"/>
  <c r="S2735" i="1" s="1"/>
  <c r="Z2735" i="1" s="1"/>
  <c r="H2734" i="1"/>
  <c r="M2682" i="1"/>
  <c r="J2682" i="1"/>
  <c r="K2682" i="1" s="1"/>
  <c r="E2682" i="1" s="1"/>
  <c r="I2683" i="1"/>
  <c r="F2681" i="1" l="1"/>
  <c r="L2681" i="1"/>
  <c r="G2681" i="1"/>
  <c r="D2682" i="1"/>
  <c r="J2683" i="1"/>
  <c r="K2683" i="1" s="1"/>
  <c r="E2683" i="1" s="1"/>
  <c r="M2683" i="1"/>
  <c r="I2684" i="1"/>
  <c r="A2736" i="1"/>
  <c r="Q2736" i="1" s="1"/>
  <c r="R2736" i="1" s="1"/>
  <c r="S2736" i="1" s="1"/>
  <c r="Z2736" i="1" s="1"/>
  <c r="H2735" i="1"/>
  <c r="U2682" i="1"/>
  <c r="W2682" i="1" s="1"/>
  <c r="T2735" i="1"/>
  <c r="AB2735" i="1"/>
  <c r="AA2735" i="1"/>
  <c r="F2682" i="1" l="1"/>
  <c r="G2682" i="1"/>
  <c r="L2682" i="1"/>
  <c r="D2683" i="1"/>
  <c r="A2737" i="1"/>
  <c r="Q2737" i="1" s="1"/>
  <c r="R2737" i="1" s="1"/>
  <c r="S2737" i="1" s="1"/>
  <c r="Z2737" i="1" s="1"/>
  <c r="H2736" i="1"/>
  <c r="M2684" i="1"/>
  <c r="J2684" i="1"/>
  <c r="K2684" i="1" s="1"/>
  <c r="E2684" i="1" s="1"/>
  <c r="I2685" i="1"/>
  <c r="AB2736" i="1"/>
  <c r="T2736" i="1"/>
  <c r="AA2736" i="1"/>
  <c r="U2683" i="1"/>
  <c r="W2683" i="1" s="1"/>
  <c r="F2683" i="1" l="1"/>
  <c r="L2683" i="1"/>
  <c r="G2683" i="1"/>
  <c r="D2684" i="1"/>
  <c r="A2738" i="1"/>
  <c r="Q2738" i="1" s="1"/>
  <c r="R2738" i="1" s="1"/>
  <c r="S2738" i="1" s="1"/>
  <c r="Z2738" i="1" s="1"/>
  <c r="H2737" i="1"/>
  <c r="J2685" i="1"/>
  <c r="K2685" i="1" s="1"/>
  <c r="E2685" i="1" s="1"/>
  <c r="M2685" i="1"/>
  <c r="I2686" i="1"/>
  <c r="T2737" i="1"/>
  <c r="AB2737" i="1"/>
  <c r="AA2737" i="1"/>
  <c r="U2684" i="1"/>
  <c r="W2684" i="1" s="1"/>
  <c r="F2684" i="1" l="1"/>
  <c r="G2684" i="1"/>
  <c r="L2684" i="1"/>
  <c r="D2685" i="1"/>
  <c r="AB2738" i="1"/>
  <c r="T2738" i="1"/>
  <c r="AA2738" i="1"/>
  <c r="U2685" i="1"/>
  <c r="W2685" i="1" s="1"/>
  <c r="A2739" i="1"/>
  <c r="Q2739" i="1" s="1"/>
  <c r="R2739" i="1" s="1"/>
  <c r="S2739" i="1" s="1"/>
  <c r="Z2739" i="1" s="1"/>
  <c r="H2738" i="1"/>
  <c r="M2686" i="1"/>
  <c r="J2686" i="1"/>
  <c r="K2686" i="1" s="1"/>
  <c r="E2686" i="1" s="1"/>
  <c r="I2687" i="1"/>
  <c r="F2685" i="1" l="1"/>
  <c r="G2685" i="1"/>
  <c r="L2685" i="1"/>
  <c r="D2686" i="1"/>
  <c r="T2739" i="1"/>
  <c r="AB2739" i="1"/>
  <c r="AA2739" i="1"/>
  <c r="J2687" i="1"/>
  <c r="K2687" i="1" s="1"/>
  <c r="E2687" i="1" s="1"/>
  <c r="M2687" i="1"/>
  <c r="I2688" i="1"/>
  <c r="A2740" i="1"/>
  <c r="Q2740" i="1" s="1"/>
  <c r="R2740" i="1" s="1"/>
  <c r="S2740" i="1" s="1"/>
  <c r="Z2740" i="1" s="1"/>
  <c r="H2739" i="1"/>
  <c r="U2686" i="1"/>
  <c r="W2686" i="1" s="1"/>
  <c r="F2686" i="1" l="1"/>
  <c r="G2686" i="1"/>
  <c r="L2686" i="1"/>
  <c r="D2687" i="1"/>
  <c r="M2688" i="1"/>
  <c r="J2688" i="1"/>
  <c r="K2688" i="1" s="1"/>
  <c r="E2688" i="1" s="1"/>
  <c r="I2689" i="1"/>
  <c r="AB2740" i="1"/>
  <c r="T2740" i="1"/>
  <c r="AA2740" i="1"/>
  <c r="U2687" i="1"/>
  <c r="W2687" i="1" s="1"/>
  <c r="A2741" i="1"/>
  <c r="Q2741" i="1" s="1"/>
  <c r="R2741" i="1" s="1"/>
  <c r="S2741" i="1" s="1"/>
  <c r="Z2741" i="1" s="1"/>
  <c r="H2740" i="1"/>
  <c r="F2687" i="1" l="1"/>
  <c r="L2687" i="1"/>
  <c r="G2687" i="1"/>
  <c r="D2688" i="1"/>
  <c r="U2688" i="1"/>
  <c r="W2688" i="1" s="1"/>
  <c r="T2741" i="1"/>
  <c r="AB2741" i="1"/>
  <c r="AA2741" i="1"/>
  <c r="A2742" i="1"/>
  <c r="Q2742" i="1" s="1"/>
  <c r="R2742" i="1" s="1"/>
  <c r="S2742" i="1" s="1"/>
  <c r="Z2742" i="1" s="1"/>
  <c r="H2741" i="1"/>
  <c r="J2689" i="1"/>
  <c r="K2689" i="1" s="1"/>
  <c r="E2689" i="1" s="1"/>
  <c r="M2689" i="1"/>
  <c r="I2690" i="1"/>
  <c r="F2688" i="1" l="1"/>
  <c r="G2688" i="1"/>
  <c r="L2688" i="1"/>
  <c r="D2689" i="1"/>
  <c r="U2689" i="1"/>
  <c r="W2689" i="1" s="1"/>
  <c r="M2690" i="1"/>
  <c r="J2690" i="1"/>
  <c r="K2690" i="1" s="1"/>
  <c r="E2690" i="1" s="1"/>
  <c r="I2691" i="1"/>
  <c r="A2743" i="1"/>
  <c r="Q2743" i="1" s="1"/>
  <c r="R2743" i="1" s="1"/>
  <c r="S2743" i="1" s="1"/>
  <c r="Z2743" i="1" s="1"/>
  <c r="H2742" i="1"/>
  <c r="AB2742" i="1"/>
  <c r="T2742" i="1"/>
  <c r="AA2742" i="1"/>
  <c r="F2689" i="1" l="1"/>
  <c r="L2689" i="1"/>
  <c r="G2689" i="1"/>
  <c r="D2690" i="1"/>
  <c r="U2690" i="1"/>
  <c r="W2690" i="1" s="1"/>
  <c r="T2743" i="1"/>
  <c r="AB2743" i="1"/>
  <c r="AA2743" i="1"/>
  <c r="J2691" i="1"/>
  <c r="K2691" i="1" s="1"/>
  <c r="E2691" i="1" s="1"/>
  <c r="I2692" i="1"/>
  <c r="H2743" i="1"/>
  <c r="A2744" i="1"/>
  <c r="Q2744" i="1" s="1"/>
  <c r="R2744" i="1" s="1"/>
  <c r="S2744" i="1" s="1"/>
  <c r="Z2744" i="1" s="1"/>
  <c r="F2690" i="1" l="1"/>
  <c r="L2690" i="1"/>
  <c r="M2691" i="1" s="1"/>
  <c r="M2692" i="1" s="1"/>
  <c r="G2690" i="1"/>
  <c r="D2691" i="1"/>
  <c r="H2744" i="1"/>
  <c r="A2745" i="1"/>
  <c r="Q2745" i="1" s="1"/>
  <c r="R2745" i="1" s="1"/>
  <c r="S2745" i="1" s="1"/>
  <c r="Z2745" i="1" s="1"/>
  <c r="J2692" i="1"/>
  <c r="K2692" i="1" s="1"/>
  <c r="E2692" i="1" s="1"/>
  <c r="I2693" i="1"/>
  <c r="U2691" i="1"/>
  <c r="W2691" i="1" s="1"/>
  <c r="AA2744" i="1"/>
  <c r="T2744" i="1"/>
  <c r="AB2744" i="1"/>
  <c r="F2691" i="1" l="1"/>
  <c r="L2691" i="1"/>
  <c r="D2692" i="1"/>
  <c r="G2691" i="1"/>
  <c r="U2692" i="1"/>
  <c r="W2692" i="1" s="1"/>
  <c r="A2746" i="1"/>
  <c r="Q2746" i="1" s="1"/>
  <c r="R2746" i="1" s="1"/>
  <c r="S2746" i="1" s="1"/>
  <c r="Z2746" i="1" s="1"/>
  <c r="H2745" i="1"/>
  <c r="J2693" i="1"/>
  <c r="K2693" i="1" s="1"/>
  <c r="E2693" i="1" s="1"/>
  <c r="M2693" i="1"/>
  <c r="I2694" i="1"/>
  <c r="AA2745" i="1"/>
  <c r="T2745" i="1"/>
  <c r="AB2745" i="1"/>
  <c r="F2692" i="1" l="1"/>
  <c r="L2692" i="1"/>
  <c r="G2692" i="1"/>
  <c r="D2693" i="1"/>
  <c r="U2693" i="1"/>
  <c r="W2693" i="1" s="1"/>
  <c r="T2746" i="1"/>
  <c r="AB2746" i="1"/>
  <c r="AA2746" i="1"/>
  <c r="M2694" i="1"/>
  <c r="J2694" i="1"/>
  <c r="K2694" i="1" s="1"/>
  <c r="E2694" i="1" s="1"/>
  <c r="I2695" i="1"/>
  <c r="A2747" i="1"/>
  <c r="Q2747" i="1" s="1"/>
  <c r="R2747" i="1" s="1"/>
  <c r="S2747" i="1" s="1"/>
  <c r="Z2747" i="1" s="1"/>
  <c r="H2746" i="1"/>
  <c r="F2693" i="1" l="1"/>
  <c r="L2693" i="1"/>
  <c r="G2693" i="1"/>
  <c r="D2694" i="1"/>
  <c r="AB2747" i="1"/>
  <c r="T2747" i="1"/>
  <c r="AA2747" i="1"/>
  <c r="A2748" i="1"/>
  <c r="Q2748" i="1" s="1"/>
  <c r="R2748" i="1" s="1"/>
  <c r="S2748" i="1" s="1"/>
  <c r="Z2748" i="1" s="1"/>
  <c r="H2747" i="1"/>
  <c r="J2695" i="1"/>
  <c r="K2695" i="1" s="1"/>
  <c r="E2695" i="1" s="1"/>
  <c r="M2695" i="1"/>
  <c r="I2696" i="1"/>
  <c r="U2694" i="1"/>
  <c r="W2694" i="1" s="1"/>
  <c r="F2694" i="1" l="1"/>
  <c r="L2694" i="1"/>
  <c r="G2694" i="1"/>
  <c r="D2695" i="1"/>
  <c r="U2695" i="1"/>
  <c r="W2695" i="1" s="1"/>
  <c r="H2748" i="1"/>
  <c r="A2749" i="1"/>
  <c r="Q2749" i="1" s="1"/>
  <c r="R2749" i="1" s="1"/>
  <c r="S2749" i="1" s="1"/>
  <c r="Z2749" i="1" s="1"/>
  <c r="M2696" i="1"/>
  <c r="J2696" i="1"/>
  <c r="K2696" i="1" s="1"/>
  <c r="E2696" i="1" s="1"/>
  <c r="I2697" i="1"/>
  <c r="T2748" i="1"/>
  <c r="AB2748" i="1"/>
  <c r="AA2748" i="1"/>
  <c r="F2695" i="1" l="1"/>
  <c r="L2695" i="1"/>
  <c r="G2695" i="1"/>
  <c r="D2696" i="1"/>
  <c r="U2696" i="1"/>
  <c r="W2696" i="1" s="1"/>
  <c r="A2750" i="1"/>
  <c r="Q2750" i="1" s="1"/>
  <c r="R2750" i="1" s="1"/>
  <c r="S2750" i="1" s="1"/>
  <c r="Z2750" i="1" s="1"/>
  <c r="H2749" i="1"/>
  <c r="J2697" i="1"/>
  <c r="K2697" i="1" s="1"/>
  <c r="E2697" i="1" s="1"/>
  <c r="M2697" i="1"/>
  <c r="I2698" i="1"/>
  <c r="AA2749" i="1"/>
  <c r="T2749" i="1"/>
  <c r="AB2749" i="1"/>
  <c r="F2696" i="1" l="1"/>
  <c r="L2696" i="1"/>
  <c r="G2696" i="1"/>
  <c r="D2697" i="1"/>
  <c r="M2698" i="1"/>
  <c r="J2698" i="1"/>
  <c r="K2698" i="1" s="1"/>
  <c r="E2698" i="1" s="1"/>
  <c r="I2699" i="1"/>
  <c r="AB2750" i="1"/>
  <c r="T2750" i="1"/>
  <c r="AA2750" i="1"/>
  <c r="A2751" i="1"/>
  <c r="Q2751" i="1" s="1"/>
  <c r="R2751" i="1" s="1"/>
  <c r="S2751" i="1" s="1"/>
  <c r="Z2751" i="1" s="1"/>
  <c r="H2750" i="1"/>
  <c r="U2697" i="1"/>
  <c r="W2697" i="1" s="1"/>
  <c r="F2697" i="1" l="1"/>
  <c r="G2697" i="1"/>
  <c r="L2697" i="1"/>
  <c r="D2698" i="1"/>
  <c r="A2752" i="1"/>
  <c r="Q2752" i="1" s="1"/>
  <c r="R2752" i="1" s="1"/>
  <c r="S2752" i="1" s="1"/>
  <c r="Z2752" i="1" s="1"/>
  <c r="H2751" i="1"/>
  <c r="T2751" i="1"/>
  <c r="AB2751" i="1"/>
  <c r="AA2751" i="1"/>
  <c r="J2699" i="1"/>
  <c r="K2699" i="1" s="1"/>
  <c r="E2699" i="1" s="1"/>
  <c r="M2699" i="1"/>
  <c r="I2700" i="1"/>
  <c r="U2698" i="1"/>
  <c r="W2698" i="1" s="1"/>
  <c r="F2698" i="1" l="1"/>
  <c r="L2698" i="1"/>
  <c r="G2698" i="1"/>
  <c r="D2699" i="1"/>
  <c r="U2699" i="1"/>
  <c r="W2699" i="1" s="1"/>
  <c r="A2753" i="1"/>
  <c r="Q2753" i="1" s="1"/>
  <c r="R2753" i="1" s="1"/>
  <c r="S2753" i="1" s="1"/>
  <c r="Z2753" i="1" s="1"/>
  <c r="H2752" i="1"/>
  <c r="AB2752" i="1"/>
  <c r="T2752" i="1"/>
  <c r="AA2752" i="1"/>
  <c r="M2700" i="1"/>
  <c r="J2700" i="1"/>
  <c r="K2700" i="1" s="1"/>
  <c r="E2700" i="1" s="1"/>
  <c r="I2701" i="1"/>
  <c r="F2699" i="1" l="1"/>
  <c r="L2699" i="1"/>
  <c r="G2699" i="1"/>
  <c r="D2700" i="1"/>
  <c r="J2701" i="1"/>
  <c r="K2701" i="1" s="1"/>
  <c r="E2701" i="1" s="1"/>
  <c r="M2701" i="1"/>
  <c r="I2702" i="1"/>
  <c r="A2754" i="1"/>
  <c r="Q2754" i="1" s="1"/>
  <c r="R2754" i="1" s="1"/>
  <c r="S2754" i="1" s="1"/>
  <c r="Z2754" i="1" s="1"/>
  <c r="H2753" i="1"/>
  <c r="U2700" i="1"/>
  <c r="W2700" i="1" s="1"/>
  <c r="T2753" i="1"/>
  <c r="AB2753" i="1"/>
  <c r="AA2753" i="1"/>
  <c r="F2700" i="1" l="1"/>
  <c r="G2700" i="1"/>
  <c r="L2700" i="1"/>
  <c r="D2701" i="1"/>
  <c r="M2702" i="1"/>
  <c r="J2702" i="1"/>
  <c r="K2702" i="1" s="1"/>
  <c r="E2702" i="1" s="1"/>
  <c r="I2703" i="1"/>
  <c r="U2701" i="1"/>
  <c r="W2701" i="1" s="1"/>
  <c r="A2755" i="1"/>
  <c r="Q2755" i="1" s="1"/>
  <c r="R2755" i="1" s="1"/>
  <c r="S2755" i="1" s="1"/>
  <c r="Z2755" i="1" s="1"/>
  <c r="H2754" i="1"/>
  <c r="AB2754" i="1"/>
  <c r="AA2754" i="1"/>
  <c r="T2754" i="1"/>
  <c r="F2701" i="1" l="1"/>
  <c r="G2701" i="1"/>
  <c r="D2702" i="1"/>
  <c r="L2701" i="1"/>
  <c r="U2702" i="1"/>
  <c r="W2702" i="1" s="1"/>
  <c r="T2755" i="1"/>
  <c r="AB2755" i="1"/>
  <c r="AA2755" i="1"/>
  <c r="A2756" i="1"/>
  <c r="Q2756" i="1" s="1"/>
  <c r="R2756" i="1" s="1"/>
  <c r="S2756" i="1" s="1"/>
  <c r="Z2756" i="1" s="1"/>
  <c r="H2755" i="1"/>
  <c r="J2703" i="1"/>
  <c r="K2703" i="1" s="1"/>
  <c r="E2703" i="1" s="1"/>
  <c r="M2703" i="1"/>
  <c r="I2704" i="1"/>
  <c r="F2702" i="1" l="1"/>
  <c r="G2702" i="1"/>
  <c r="L2702" i="1"/>
  <c r="D2703" i="1"/>
  <c r="AB2756" i="1"/>
  <c r="AA2756" i="1"/>
  <c r="T2756" i="1"/>
  <c r="M2704" i="1"/>
  <c r="J2704" i="1"/>
  <c r="K2704" i="1" s="1"/>
  <c r="E2704" i="1" s="1"/>
  <c r="I2705" i="1"/>
  <c r="A2757" i="1"/>
  <c r="Q2757" i="1" s="1"/>
  <c r="R2757" i="1" s="1"/>
  <c r="S2757" i="1" s="1"/>
  <c r="Z2757" i="1" s="1"/>
  <c r="H2756" i="1"/>
  <c r="U2703" i="1"/>
  <c r="W2703" i="1" s="1"/>
  <c r="F2703" i="1" l="1"/>
  <c r="G2703" i="1"/>
  <c r="L2703" i="1"/>
  <c r="D2704" i="1"/>
  <c r="T2757" i="1"/>
  <c r="AB2757" i="1"/>
  <c r="AA2757" i="1"/>
  <c r="A2758" i="1"/>
  <c r="Q2758" i="1" s="1"/>
  <c r="R2758" i="1" s="1"/>
  <c r="S2758" i="1" s="1"/>
  <c r="Z2758" i="1" s="1"/>
  <c r="H2757" i="1"/>
  <c r="M2705" i="1"/>
  <c r="J2705" i="1"/>
  <c r="K2705" i="1" s="1"/>
  <c r="E2705" i="1" s="1"/>
  <c r="I2706" i="1"/>
  <c r="U2704" i="1"/>
  <c r="W2704" i="1" s="1"/>
  <c r="F2704" i="1" l="1"/>
  <c r="L2704" i="1"/>
  <c r="G2704" i="1"/>
  <c r="D2705" i="1"/>
  <c r="J2706" i="1"/>
  <c r="K2706" i="1" s="1"/>
  <c r="E2706" i="1" s="1"/>
  <c r="M2706" i="1"/>
  <c r="I2707" i="1"/>
  <c r="A2759" i="1"/>
  <c r="Q2759" i="1" s="1"/>
  <c r="R2759" i="1" s="1"/>
  <c r="S2759" i="1" s="1"/>
  <c r="Z2759" i="1" s="1"/>
  <c r="H2758" i="1"/>
  <c r="AB2758" i="1"/>
  <c r="AA2758" i="1"/>
  <c r="T2758" i="1"/>
  <c r="U2705" i="1"/>
  <c r="W2705" i="1" s="1"/>
  <c r="F2705" i="1" l="1"/>
  <c r="L2705" i="1"/>
  <c r="G2705" i="1"/>
  <c r="D2706" i="1"/>
  <c r="J2707" i="1"/>
  <c r="K2707" i="1" s="1"/>
  <c r="E2707" i="1" s="1"/>
  <c r="M2707" i="1"/>
  <c r="I2708" i="1"/>
  <c r="A2760" i="1"/>
  <c r="Q2760" i="1" s="1"/>
  <c r="R2760" i="1" s="1"/>
  <c r="S2760" i="1" s="1"/>
  <c r="Z2760" i="1" s="1"/>
  <c r="H2759" i="1"/>
  <c r="U2706" i="1"/>
  <c r="W2706" i="1" s="1"/>
  <c r="T2759" i="1"/>
  <c r="AB2759" i="1"/>
  <c r="AA2759" i="1"/>
  <c r="F2706" i="1" l="1"/>
  <c r="L2706" i="1"/>
  <c r="G2706" i="1"/>
  <c r="D2707" i="1"/>
  <c r="AB2760" i="1"/>
  <c r="AA2760" i="1"/>
  <c r="T2760" i="1"/>
  <c r="J2708" i="1"/>
  <c r="K2708" i="1" s="1"/>
  <c r="E2708" i="1" s="1"/>
  <c r="M2708" i="1"/>
  <c r="I2709" i="1"/>
  <c r="A2761" i="1"/>
  <c r="Q2761" i="1" s="1"/>
  <c r="R2761" i="1" s="1"/>
  <c r="S2761" i="1" s="1"/>
  <c r="Z2761" i="1" s="1"/>
  <c r="H2760" i="1"/>
  <c r="U2707" i="1"/>
  <c r="W2707" i="1" s="1"/>
  <c r="F2707" i="1" l="1"/>
  <c r="L2707" i="1"/>
  <c r="G2707" i="1"/>
  <c r="D2708" i="1"/>
  <c r="T2761" i="1"/>
  <c r="AB2761" i="1"/>
  <c r="AA2761" i="1"/>
  <c r="A2762" i="1"/>
  <c r="Q2762" i="1" s="1"/>
  <c r="R2762" i="1" s="1"/>
  <c r="S2762" i="1" s="1"/>
  <c r="Z2762" i="1" s="1"/>
  <c r="H2761" i="1"/>
  <c r="M2709" i="1"/>
  <c r="J2709" i="1"/>
  <c r="K2709" i="1" s="1"/>
  <c r="E2709" i="1" s="1"/>
  <c r="I2710" i="1"/>
  <c r="U2708" i="1"/>
  <c r="W2708" i="1" s="1"/>
  <c r="F2708" i="1" l="1"/>
  <c r="L2708" i="1"/>
  <c r="G2708" i="1"/>
  <c r="D2709" i="1"/>
  <c r="U2709" i="1"/>
  <c r="W2709" i="1" s="1"/>
  <c r="J2710" i="1"/>
  <c r="K2710" i="1" s="1"/>
  <c r="E2710" i="1" s="1"/>
  <c r="M2710" i="1"/>
  <c r="I2711" i="1"/>
  <c r="A2763" i="1"/>
  <c r="Q2763" i="1" s="1"/>
  <c r="R2763" i="1" s="1"/>
  <c r="S2763" i="1" s="1"/>
  <c r="Z2763" i="1" s="1"/>
  <c r="H2762" i="1"/>
  <c r="AB2762" i="1"/>
  <c r="AA2762" i="1"/>
  <c r="T2762" i="1"/>
  <c r="F2709" i="1" l="1"/>
  <c r="G2709" i="1"/>
  <c r="L2709" i="1"/>
  <c r="D2710" i="1"/>
  <c r="U2710" i="1"/>
  <c r="W2710" i="1" s="1"/>
  <c r="A2764" i="1"/>
  <c r="Q2764" i="1" s="1"/>
  <c r="R2764" i="1" s="1"/>
  <c r="S2764" i="1" s="1"/>
  <c r="Z2764" i="1" s="1"/>
  <c r="H2763" i="1"/>
  <c r="T2763" i="1"/>
  <c r="AB2763" i="1"/>
  <c r="AA2763" i="1"/>
  <c r="J2711" i="1"/>
  <c r="K2711" i="1" s="1"/>
  <c r="E2711" i="1" s="1"/>
  <c r="M2711" i="1"/>
  <c r="I2712" i="1"/>
  <c r="F2710" i="1" l="1"/>
  <c r="G2710" i="1"/>
  <c r="L2710" i="1"/>
  <c r="D2711" i="1"/>
  <c r="AB2764" i="1"/>
  <c r="AA2764" i="1"/>
  <c r="T2764" i="1"/>
  <c r="J2712" i="1"/>
  <c r="K2712" i="1" s="1"/>
  <c r="E2712" i="1" s="1"/>
  <c r="M2712" i="1"/>
  <c r="I2713" i="1"/>
  <c r="A2765" i="1"/>
  <c r="Q2765" i="1" s="1"/>
  <c r="R2765" i="1" s="1"/>
  <c r="S2765" i="1" s="1"/>
  <c r="Z2765" i="1" s="1"/>
  <c r="H2764" i="1"/>
  <c r="U2711" i="1"/>
  <c r="W2711" i="1" s="1"/>
  <c r="F2711" i="1" l="1"/>
  <c r="G2711" i="1"/>
  <c r="L2711" i="1"/>
  <c r="D2712" i="1"/>
  <c r="U2712" i="1"/>
  <c r="W2712" i="1" s="1"/>
  <c r="J2713" i="1"/>
  <c r="K2713" i="1" s="1"/>
  <c r="E2713" i="1" s="1"/>
  <c r="M2713" i="1"/>
  <c r="I2714" i="1"/>
  <c r="T2765" i="1"/>
  <c r="AB2765" i="1"/>
  <c r="AA2765" i="1"/>
  <c r="A2766" i="1"/>
  <c r="Q2766" i="1" s="1"/>
  <c r="R2766" i="1" s="1"/>
  <c r="S2766" i="1" s="1"/>
  <c r="Z2766" i="1" s="1"/>
  <c r="H2765" i="1"/>
  <c r="F2712" i="1" l="1"/>
  <c r="L2712" i="1"/>
  <c r="G2712" i="1"/>
  <c r="D2713" i="1"/>
  <c r="J2714" i="1"/>
  <c r="K2714" i="1" s="1"/>
  <c r="E2714" i="1" s="1"/>
  <c r="M2714" i="1"/>
  <c r="I2715" i="1"/>
  <c r="AB2766" i="1"/>
  <c r="AA2766" i="1"/>
  <c r="T2766" i="1"/>
  <c r="A2767" i="1"/>
  <c r="Q2767" i="1" s="1"/>
  <c r="R2767" i="1" s="1"/>
  <c r="S2767" i="1" s="1"/>
  <c r="Z2767" i="1" s="1"/>
  <c r="H2766" i="1"/>
  <c r="U2713" i="1"/>
  <c r="W2713" i="1" s="1"/>
  <c r="F2713" i="1" l="1"/>
  <c r="G2713" i="1"/>
  <c r="L2713" i="1"/>
  <c r="D2714" i="1"/>
  <c r="U2714" i="1"/>
  <c r="W2714" i="1" s="1"/>
  <c r="A2768" i="1"/>
  <c r="Q2768" i="1" s="1"/>
  <c r="R2768" i="1" s="1"/>
  <c r="S2768" i="1" s="1"/>
  <c r="Z2768" i="1" s="1"/>
  <c r="H2767" i="1"/>
  <c r="J2715" i="1"/>
  <c r="K2715" i="1" s="1"/>
  <c r="E2715" i="1" s="1"/>
  <c r="M2715" i="1"/>
  <c r="I2716" i="1"/>
  <c r="T2767" i="1"/>
  <c r="AB2767" i="1"/>
  <c r="AA2767" i="1"/>
  <c r="F2714" i="1" l="1"/>
  <c r="L2714" i="1"/>
  <c r="G2714" i="1"/>
  <c r="D2715" i="1"/>
  <c r="J2716" i="1"/>
  <c r="K2716" i="1" s="1"/>
  <c r="E2716" i="1" s="1"/>
  <c r="M2716" i="1"/>
  <c r="I2717" i="1"/>
  <c r="AB2768" i="1"/>
  <c r="AA2768" i="1"/>
  <c r="T2768" i="1"/>
  <c r="U2715" i="1"/>
  <c r="W2715" i="1" s="1"/>
  <c r="A2769" i="1"/>
  <c r="Q2769" i="1" s="1"/>
  <c r="R2769" i="1" s="1"/>
  <c r="S2769" i="1" s="1"/>
  <c r="Z2769" i="1" s="1"/>
  <c r="H2768" i="1"/>
  <c r="F2715" i="1" l="1"/>
  <c r="L2715" i="1"/>
  <c r="G2715" i="1"/>
  <c r="D2716" i="1"/>
  <c r="J2717" i="1"/>
  <c r="K2717" i="1" s="1"/>
  <c r="E2717" i="1" s="1"/>
  <c r="M2717" i="1"/>
  <c r="I2718" i="1"/>
  <c r="U2716" i="1"/>
  <c r="W2716" i="1" s="1"/>
  <c r="T2769" i="1"/>
  <c r="AB2769" i="1"/>
  <c r="AA2769" i="1"/>
  <c r="A2770" i="1"/>
  <c r="Q2770" i="1" s="1"/>
  <c r="R2770" i="1" s="1"/>
  <c r="S2770" i="1" s="1"/>
  <c r="Z2770" i="1" s="1"/>
  <c r="H2769" i="1"/>
  <c r="F2716" i="1" l="1"/>
  <c r="G2716" i="1"/>
  <c r="D2717" i="1"/>
  <c r="L2716" i="1"/>
  <c r="U2717" i="1"/>
  <c r="W2717" i="1" s="1"/>
  <c r="A2771" i="1"/>
  <c r="Q2771" i="1" s="1"/>
  <c r="R2771" i="1" s="1"/>
  <c r="S2771" i="1" s="1"/>
  <c r="Z2771" i="1" s="1"/>
  <c r="H2770" i="1"/>
  <c r="AB2770" i="1"/>
  <c r="AA2770" i="1"/>
  <c r="T2770" i="1"/>
  <c r="J2718" i="1"/>
  <c r="K2718" i="1" s="1"/>
  <c r="E2718" i="1" s="1"/>
  <c r="M2718" i="1"/>
  <c r="I2719" i="1"/>
  <c r="F2717" i="1" l="1"/>
  <c r="G2717" i="1"/>
  <c r="L2717" i="1"/>
  <c r="D2718" i="1"/>
  <c r="J2719" i="1"/>
  <c r="K2719" i="1" s="1"/>
  <c r="E2719" i="1" s="1"/>
  <c r="I2720" i="1"/>
  <c r="T2771" i="1"/>
  <c r="AB2771" i="1"/>
  <c r="AA2771" i="1"/>
  <c r="U2718" i="1"/>
  <c r="W2718" i="1" s="1"/>
  <c r="A2772" i="1"/>
  <c r="Q2772" i="1" s="1"/>
  <c r="R2772" i="1" s="1"/>
  <c r="S2772" i="1" s="1"/>
  <c r="Z2772" i="1" s="1"/>
  <c r="H2771" i="1"/>
  <c r="F2718" i="1" l="1"/>
  <c r="G2718" i="1"/>
  <c r="L2718" i="1"/>
  <c r="M2719" i="1" s="1"/>
  <c r="M2720" i="1" s="1"/>
  <c r="D2719" i="1"/>
  <c r="U2719" i="1"/>
  <c r="W2719" i="1" s="1"/>
  <c r="AB2772" i="1"/>
  <c r="AA2772" i="1"/>
  <c r="T2772" i="1"/>
  <c r="J2720" i="1"/>
  <c r="K2720" i="1" s="1"/>
  <c r="E2720" i="1" s="1"/>
  <c r="I2721" i="1"/>
  <c r="A2773" i="1"/>
  <c r="Q2773" i="1" s="1"/>
  <c r="R2773" i="1" s="1"/>
  <c r="S2773" i="1" s="1"/>
  <c r="Z2773" i="1" s="1"/>
  <c r="H2772" i="1"/>
  <c r="F2719" i="1" l="1"/>
  <c r="L2719" i="1"/>
  <c r="G2719" i="1"/>
  <c r="D2720" i="1"/>
  <c r="U2720" i="1"/>
  <c r="W2720" i="1" s="1"/>
  <c r="T2773" i="1"/>
  <c r="AB2773" i="1"/>
  <c r="AA2773" i="1"/>
  <c r="A2774" i="1"/>
  <c r="Q2774" i="1" s="1"/>
  <c r="R2774" i="1" s="1"/>
  <c r="S2774" i="1" s="1"/>
  <c r="Z2774" i="1" s="1"/>
  <c r="H2773" i="1"/>
  <c r="J2721" i="1"/>
  <c r="K2721" i="1" s="1"/>
  <c r="E2721" i="1" s="1"/>
  <c r="M2721" i="1"/>
  <c r="I2722" i="1"/>
  <c r="F2720" i="1" l="1"/>
  <c r="G2720" i="1"/>
  <c r="L2720" i="1"/>
  <c r="D2721" i="1"/>
  <c r="AB2774" i="1"/>
  <c r="AA2774" i="1"/>
  <c r="T2774" i="1"/>
  <c r="U2721" i="1"/>
  <c r="W2721" i="1" s="1"/>
  <c r="J2722" i="1"/>
  <c r="K2722" i="1" s="1"/>
  <c r="E2722" i="1" s="1"/>
  <c r="M2722" i="1"/>
  <c r="I2723" i="1"/>
  <c r="A2775" i="1"/>
  <c r="Q2775" i="1" s="1"/>
  <c r="R2775" i="1" s="1"/>
  <c r="S2775" i="1" s="1"/>
  <c r="Z2775" i="1" s="1"/>
  <c r="H2774" i="1"/>
  <c r="F2721" i="1" l="1"/>
  <c r="L2721" i="1"/>
  <c r="G2721" i="1"/>
  <c r="D2722" i="1"/>
  <c r="T2775" i="1"/>
  <c r="AB2775" i="1"/>
  <c r="AA2775" i="1"/>
  <c r="J2723" i="1"/>
  <c r="K2723" i="1" s="1"/>
  <c r="E2723" i="1" s="1"/>
  <c r="M2723" i="1"/>
  <c r="I2724" i="1"/>
  <c r="A2776" i="1"/>
  <c r="Q2776" i="1" s="1"/>
  <c r="R2776" i="1" s="1"/>
  <c r="S2776" i="1" s="1"/>
  <c r="Z2776" i="1" s="1"/>
  <c r="H2775" i="1"/>
  <c r="U2722" i="1"/>
  <c r="W2722" i="1" s="1"/>
  <c r="F2722" i="1" l="1"/>
  <c r="L2722" i="1"/>
  <c r="G2722" i="1"/>
  <c r="D2723" i="1"/>
  <c r="U2723" i="1"/>
  <c r="W2723" i="1" s="1"/>
  <c r="A2777" i="1"/>
  <c r="Q2777" i="1" s="1"/>
  <c r="R2777" i="1" s="1"/>
  <c r="S2777" i="1" s="1"/>
  <c r="Z2777" i="1" s="1"/>
  <c r="H2776" i="1"/>
  <c r="J2724" i="1"/>
  <c r="K2724" i="1" s="1"/>
  <c r="E2724" i="1" s="1"/>
  <c r="M2724" i="1"/>
  <c r="I2725" i="1"/>
  <c r="AB2776" i="1"/>
  <c r="AA2776" i="1"/>
  <c r="T2776" i="1"/>
  <c r="F2723" i="1" l="1"/>
  <c r="G2723" i="1"/>
  <c r="L2723" i="1"/>
  <c r="D2724" i="1"/>
  <c r="J2725" i="1"/>
  <c r="K2725" i="1" s="1"/>
  <c r="E2725" i="1" s="1"/>
  <c r="M2725" i="1"/>
  <c r="I2726" i="1"/>
  <c r="T2777" i="1"/>
  <c r="AB2777" i="1"/>
  <c r="AA2777" i="1"/>
  <c r="U2724" i="1"/>
  <c r="W2724" i="1" s="1"/>
  <c r="A2778" i="1"/>
  <c r="Q2778" i="1" s="1"/>
  <c r="R2778" i="1" s="1"/>
  <c r="S2778" i="1" s="1"/>
  <c r="Z2778" i="1" s="1"/>
  <c r="H2777" i="1"/>
  <c r="F2724" i="1" l="1"/>
  <c r="L2724" i="1"/>
  <c r="G2724" i="1"/>
  <c r="D2725" i="1"/>
  <c r="U2725" i="1"/>
  <c r="W2725" i="1" s="1"/>
  <c r="AB2778" i="1"/>
  <c r="AA2778" i="1"/>
  <c r="T2778" i="1"/>
  <c r="J2726" i="1"/>
  <c r="K2726" i="1" s="1"/>
  <c r="E2726" i="1" s="1"/>
  <c r="M2726" i="1"/>
  <c r="I2727" i="1"/>
  <c r="A2779" i="1"/>
  <c r="Q2779" i="1" s="1"/>
  <c r="R2779" i="1" s="1"/>
  <c r="S2779" i="1" s="1"/>
  <c r="Z2779" i="1" s="1"/>
  <c r="H2778" i="1"/>
  <c r="F2725" i="1" l="1"/>
  <c r="L2725" i="1"/>
  <c r="G2725" i="1"/>
  <c r="D2726" i="1"/>
  <c r="A2780" i="1"/>
  <c r="Q2780" i="1" s="1"/>
  <c r="R2780" i="1" s="1"/>
  <c r="S2780" i="1" s="1"/>
  <c r="Z2780" i="1" s="1"/>
  <c r="H2779" i="1"/>
  <c r="J2727" i="1"/>
  <c r="K2727" i="1" s="1"/>
  <c r="E2727" i="1" s="1"/>
  <c r="M2727" i="1"/>
  <c r="I2728" i="1"/>
  <c r="T2779" i="1"/>
  <c r="AB2779" i="1"/>
  <c r="AA2779" i="1"/>
  <c r="U2726" i="1"/>
  <c r="W2726" i="1" s="1"/>
  <c r="F2726" i="1" l="1"/>
  <c r="L2726" i="1"/>
  <c r="G2726" i="1"/>
  <c r="D2727" i="1"/>
  <c r="U2727" i="1"/>
  <c r="W2727" i="1" s="1"/>
  <c r="AB2780" i="1"/>
  <c r="AA2780" i="1"/>
  <c r="T2780" i="1"/>
  <c r="J2728" i="1"/>
  <c r="K2728" i="1" s="1"/>
  <c r="E2728" i="1" s="1"/>
  <c r="M2728" i="1"/>
  <c r="I2729" i="1"/>
  <c r="A2781" i="1"/>
  <c r="Q2781" i="1" s="1"/>
  <c r="R2781" i="1" s="1"/>
  <c r="S2781" i="1" s="1"/>
  <c r="Z2781" i="1" s="1"/>
  <c r="H2780" i="1"/>
  <c r="F2727" i="1" l="1"/>
  <c r="L2727" i="1"/>
  <c r="G2727" i="1"/>
  <c r="D2728" i="1"/>
  <c r="T2781" i="1"/>
  <c r="AB2781" i="1"/>
  <c r="AA2781" i="1"/>
  <c r="J2729" i="1"/>
  <c r="K2729" i="1" s="1"/>
  <c r="E2729" i="1" s="1"/>
  <c r="M2729" i="1"/>
  <c r="I2730" i="1"/>
  <c r="A2782" i="1"/>
  <c r="Q2782" i="1" s="1"/>
  <c r="R2782" i="1" s="1"/>
  <c r="S2782" i="1" s="1"/>
  <c r="Z2782" i="1" s="1"/>
  <c r="H2781" i="1"/>
  <c r="U2728" i="1"/>
  <c r="W2728" i="1" s="1"/>
  <c r="F2728" i="1" l="1"/>
  <c r="G2728" i="1"/>
  <c r="L2728" i="1"/>
  <c r="D2729" i="1"/>
  <c r="AB2782" i="1"/>
  <c r="AA2782" i="1"/>
  <c r="T2782" i="1"/>
  <c r="A2783" i="1"/>
  <c r="Q2783" i="1" s="1"/>
  <c r="R2783" i="1" s="1"/>
  <c r="S2783" i="1" s="1"/>
  <c r="Z2783" i="1" s="1"/>
  <c r="H2782" i="1"/>
  <c r="J2730" i="1"/>
  <c r="K2730" i="1" s="1"/>
  <c r="E2730" i="1" s="1"/>
  <c r="M2730" i="1"/>
  <c r="I2731" i="1"/>
  <c r="U2729" i="1"/>
  <c r="W2729" i="1" s="1"/>
  <c r="F2729" i="1" l="1"/>
  <c r="L2729" i="1"/>
  <c r="G2729" i="1"/>
  <c r="D2730" i="1"/>
  <c r="J2731" i="1"/>
  <c r="K2731" i="1" s="1"/>
  <c r="E2731" i="1" s="1"/>
  <c r="M2731" i="1"/>
  <c r="I2732" i="1"/>
  <c r="H2783" i="1"/>
  <c r="A2784" i="1"/>
  <c r="Q2784" i="1" s="1"/>
  <c r="R2784" i="1" s="1"/>
  <c r="S2784" i="1" s="1"/>
  <c r="Z2784" i="1" s="1"/>
  <c r="U2730" i="1"/>
  <c r="W2730" i="1" s="1"/>
  <c r="T2783" i="1"/>
  <c r="AB2783" i="1"/>
  <c r="AA2783" i="1"/>
  <c r="F2730" i="1" l="1"/>
  <c r="L2730" i="1"/>
  <c r="G2730" i="1"/>
  <c r="D2731" i="1"/>
  <c r="U2731" i="1"/>
  <c r="W2731" i="1" s="1"/>
  <c r="H2784" i="1"/>
  <c r="A2785" i="1"/>
  <c r="Q2785" i="1" s="1"/>
  <c r="R2785" i="1" s="1"/>
  <c r="S2785" i="1" s="1"/>
  <c r="Z2785" i="1" s="1"/>
  <c r="AB2784" i="1"/>
  <c r="AA2784" i="1"/>
  <c r="T2784" i="1"/>
  <c r="J2732" i="1"/>
  <c r="K2732" i="1" s="1"/>
  <c r="E2732" i="1" s="1"/>
  <c r="M2732" i="1"/>
  <c r="I2733" i="1"/>
  <c r="F2731" i="1" l="1"/>
  <c r="L2731" i="1"/>
  <c r="G2731" i="1"/>
  <c r="D2732" i="1"/>
  <c r="J2733" i="1"/>
  <c r="K2733" i="1" s="1"/>
  <c r="E2733" i="1" s="1"/>
  <c r="M2733" i="1"/>
  <c r="I2734" i="1"/>
  <c r="H2785" i="1"/>
  <c r="A2786" i="1"/>
  <c r="Q2786" i="1" s="1"/>
  <c r="R2786" i="1" s="1"/>
  <c r="S2786" i="1" s="1"/>
  <c r="Z2786" i="1" s="1"/>
  <c r="U2732" i="1"/>
  <c r="W2732" i="1" s="1"/>
  <c r="AA2785" i="1"/>
  <c r="T2785" i="1"/>
  <c r="AB2785" i="1"/>
  <c r="F2732" i="1" l="1"/>
  <c r="G2732" i="1"/>
  <c r="L2732" i="1"/>
  <c r="D2733" i="1"/>
  <c r="U2733" i="1"/>
  <c r="W2733" i="1" s="1"/>
  <c r="T2786" i="1"/>
  <c r="AB2786" i="1"/>
  <c r="AA2786" i="1"/>
  <c r="A2787" i="1"/>
  <c r="Q2787" i="1" s="1"/>
  <c r="R2787" i="1" s="1"/>
  <c r="S2787" i="1" s="1"/>
  <c r="Z2787" i="1" s="1"/>
  <c r="H2786" i="1"/>
  <c r="J2734" i="1"/>
  <c r="K2734" i="1" s="1"/>
  <c r="E2734" i="1" s="1"/>
  <c r="M2734" i="1"/>
  <c r="I2735" i="1"/>
  <c r="F2733" i="1" l="1"/>
  <c r="G2733" i="1"/>
  <c r="L2733" i="1"/>
  <c r="D2734" i="1"/>
  <c r="J2735" i="1"/>
  <c r="K2735" i="1" s="1"/>
  <c r="E2735" i="1" s="1"/>
  <c r="M2735" i="1"/>
  <c r="I2736" i="1"/>
  <c r="AB2787" i="1"/>
  <c r="AA2787" i="1"/>
  <c r="T2787" i="1"/>
  <c r="U2734" i="1"/>
  <c r="W2734" i="1" s="1"/>
  <c r="A2788" i="1"/>
  <c r="Q2788" i="1" s="1"/>
  <c r="R2788" i="1" s="1"/>
  <c r="S2788" i="1" s="1"/>
  <c r="Z2788" i="1" s="1"/>
  <c r="H2787" i="1"/>
  <c r="F2734" i="1" l="1"/>
  <c r="L2734" i="1"/>
  <c r="G2734" i="1"/>
  <c r="D2735" i="1"/>
  <c r="J2736" i="1"/>
  <c r="K2736" i="1" s="1"/>
  <c r="E2736" i="1" s="1"/>
  <c r="M2736" i="1"/>
  <c r="I2737" i="1"/>
  <c r="T2788" i="1"/>
  <c r="AB2788" i="1"/>
  <c r="AA2788" i="1"/>
  <c r="U2735" i="1"/>
  <c r="W2735" i="1" s="1"/>
  <c r="H2788" i="1"/>
  <c r="A2789" i="1"/>
  <c r="Q2789" i="1" s="1"/>
  <c r="R2789" i="1" s="1"/>
  <c r="S2789" i="1" s="1"/>
  <c r="Z2789" i="1" s="1"/>
  <c r="F2735" i="1" l="1"/>
  <c r="L2735" i="1"/>
  <c r="G2735" i="1"/>
  <c r="D2736" i="1"/>
  <c r="AB2789" i="1"/>
  <c r="AA2789" i="1"/>
  <c r="T2789" i="1"/>
  <c r="A2790" i="1"/>
  <c r="Q2790" i="1" s="1"/>
  <c r="R2790" i="1" s="1"/>
  <c r="S2790" i="1" s="1"/>
  <c r="Z2790" i="1" s="1"/>
  <c r="H2789" i="1"/>
  <c r="J2737" i="1"/>
  <c r="K2737" i="1" s="1"/>
  <c r="E2737" i="1" s="1"/>
  <c r="M2737" i="1"/>
  <c r="I2738" i="1"/>
  <c r="U2736" i="1"/>
  <c r="W2736" i="1" s="1"/>
  <c r="F2736" i="1" l="1"/>
  <c r="L2736" i="1"/>
  <c r="G2736" i="1"/>
  <c r="D2737" i="1"/>
  <c r="AB2790" i="1"/>
  <c r="AA2790" i="1"/>
  <c r="T2790" i="1"/>
  <c r="J2738" i="1"/>
  <c r="K2738" i="1" s="1"/>
  <c r="E2738" i="1" s="1"/>
  <c r="M2738" i="1"/>
  <c r="I2739" i="1"/>
  <c r="A2791" i="1"/>
  <c r="Q2791" i="1" s="1"/>
  <c r="R2791" i="1" s="1"/>
  <c r="S2791" i="1" s="1"/>
  <c r="Z2791" i="1" s="1"/>
  <c r="H2790" i="1"/>
  <c r="U2737" i="1"/>
  <c r="W2737" i="1" s="1"/>
  <c r="F2737" i="1" l="1"/>
  <c r="G2737" i="1"/>
  <c r="L2737" i="1"/>
  <c r="D2738" i="1"/>
  <c r="J2739" i="1"/>
  <c r="K2739" i="1" s="1"/>
  <c r="E2739" i="1" s="1"/>
  <c r="M2739" i="1"/>
  <c r="I2740" i="1"/>
  <c r="A2792" i="1"/>
  <c r="Q2792" i="1" s="1"/>
  <c r="R2792" i="1" s="1"/>
  <c r="S2792" i="1" s="1"/>
  <c r="Z2792" i="1" s="1"/>
  <c r="H2791" i="1"/>
  <c r="U2738" i="1"/>
  <c r="W2738" i="1" s="1"/>
  <c r="T2791" i="1"/>
  <c r="AB2791" i="1"/>
  <c r="AA2791" i="1"/>
  <c r="F2738" i="1" l="1"/>
  <c r="G2738" i="1"/>
  <c r="L2738" i="1"/>
  <c r="D2739" i="1"/>
  <c r="AB2792" i="1"/>
  <c r="AA2792" i="1"/>
  <c r="T2792" i="1"/>
  <c r="A2793" i="1"/>
  <c r="Q2793" i="1" s="1"/>
  <c r="R2793" i="1" s="1"/>
  <c r="S2793" i="1" s="1"/>
  <c r="Z2793" i="1" s="1"/>
  <c r="H2792" i="1"/>
  <c r="J2740" i="1"/>
  <c r="K2740" i="1" s="1"/>
  <c r="E2740" i="1" s="1"/>
  <c r="M2740" i="1"/>
  <c r="I2741" i="1"/>
  <c r="U2739" i="1"/>
  <c r="W2739" i="1" s="1"/>
  <c r="F2739" i="1" l="1"/>
  <c r="L2739" i="1"/>
  <c r="G2739" i="1"/>
  <c r="D2740" i="1"/>
  <c r="U2740" i="1"/>
  <c r="W2740" i="1" s="1"/>
  <c r="A2794" i="1"/>
  <c r="Q2794" i="1" s="1"/>
  <c r="R2794" i="1" s="1"/>
  <c r="S2794" i="1" s="1"/>
  <c r="Z2794" i="1" s="1"/>
  <c r="H2793" i="1"/>
  <c r="J2741" i="1"/>
  <c r="K2741" i="1" s="1"/>
  <c r="E2741" i="1" s="1"/>
  <c r="M2741" i="1"/>
  <c r="I2742" i="1"/>
  <c r="T2793" i="1"/>
  <c r="AB2793" i="1"/>
  <c r="AA2793" i="1"/>
  <c r="F2740" i="1" l="1"/>
  <c r="G2740" i="1"/>
  <c r="L2740" i="1"/>
  <c r="D2741" i="1"/>
  <c r="J2742" i="1"/>
  <c r="K2742" i="1" s="1"/>
  <c r="E2742" i="1" s="1"/>
  <c r="M2742" i="1"/>
  <c r="I2743" i="1"/>
  <c r="U2741" i="1"/>
  <c r="W2741" i="1" s="1"/>
  <c r="A2795" i="1"/>
  <c r="Q2795" i="1" s="1"/>
  <c r="R2795" i="1" s="1"/>
  <c r="S2795" i="1" s="1"/>
  <c r="Z2795" i="1" s="1"/>
  <c r="H2794" i="1"/>
  <c r="AB2794" i="1"/>
  <c r="AA2794" i="1"/>
  <c r="T2794" i="1"/>
  <c r="F2741" i="1" l="1"/>
  <c r="G2741" i="1"/>
  <c r="D2742" i="1"/>
  <c r="L2741" i="1"/>
  <c r="T2795" i="1"/>
  <c r="AB2795" i="1"/>
  <c r="AA2795" i="1"/>
  <c r="J2743" i="1"/>
  <c r="K2743" i="1" s="1"/>
  <c r="E2743" i="1" s="1"/>
  <c r="M2743" i="1"/>
  <c r="I2744" i="1"/>
  <c r="U2742" i="1"/>
  <c r="W2742" i="1" s="1"/>
  <c r="A2796" i="1"/>
  <c r="Q2796" i="1" s="1"/>
  <c r="R2796" i="1" s="1"/>
  <c r="S2796" i="1" s="1"/>
  <c r="Z2796" i="1" s="1"/>
  <c r="H2795" i="1"/>
  <c r="F2742" i="1" l="1"/>
  <c r="L2742" i="1"/>
  <c r="G2742" i="1"/>
  <c r="D2743" i="1"/>
  <c r="U2743" i="1"/>
  <c r="W2743" i="1" s="1"/>
  <c r="A2797" i="1"/>
  <c r="Q2797" i="1" s="1"/>
  <c r="R2797" i="1" s="1"/>
  <c r="S2797" i="1" s="1"/>
  <c r="Z2797" i="1" s="1"/>
  <c r="H2796" i="1"/>
  <c r="AB2796" i="1"/>
  <c r="AA2796" i="1"/>
  <c r="T2796" i="1"/>
  <c r="M2744" i="1"/>
  <c r="J2744" i="1"/>
  <c r="K2744" i="1" s="1"/>
  <c r="E2744" i="1" s="1"/>
  <c r="I2745" i="1"/>
  <c r="F2743" i="1" l="1"/>
  <c r="L2743" i="1"/>
  <c r="G2743" i="1"/>
  <c r="D2744" i="1"/>
  <c r="A2798" i="1"/>
  <c r="Q2798" i="1" s="1"/>
  <c r="R2798" i="1" s="1"/>
  <c r="S2798" i="1" s="1"/>
  <c r="Z2798" i="1" s="1"/>
  <c r="H2797" i="1"/>
  <c r="U2744" i="1"/>
  <c r="W2744" i="1" s="1"/>
  <c r="T2797" i="1"/>
  <c r="AB2797" i="1"/>
  <c r="AA2797" i="1"/>
  <c r="M2745" i="1"/>
  <c r="J2745" i="1"/>
  <c r="K2745" i="1" s="1"/>
  <c r="E2745" i="1" s="1"/>
  <c r="I2746" i="1"/>
  <c r="F2744" i="1" l="1"/>
  <c r="G2744" i="1"/>
  <c r="D2745" i="1"/>
  <c r="L2744" i="1"/>
  <c r="A2799" i="1"/>
  <c r="Q2799" i="1" s="1"/>
  <c r="R2799" i="1" s="1"/>
  <c r="S2799" i="1" s="1"/>
  <c r="Z2799" i="1" s="1"/>
  <c r="H2798" i="1"/>
  <c r="U2745" i="1"/>
  <c r="W2745" i="1" s="1"/>
  <c r="AB2798" i="1"/>
  <c r="AA2798" i="1"/>
  <c r="T2798" i="1"/>
  <c r="J2746" i="1"/>
  <c r="K2746" i="1" s="1"/>
  <c r="E2746" i="1" s="1"/>
  <c r="M2746" i="1"/>
  <c r="I2747" i="1"/>
  <c r="F2745" i="1" l="1"/>
  <c r="G2745" i="1"/>
  <c r="L2745" i="1"/>
  <c r="D2746" i="1"/>
  <c r="J2747" i="1"/>
  <c r="K2747" i="1" s="1"/>
  <c r="E2747" i="1" s="1"/>
  <c r="M2747" i="1"/>
  <c r="I2748" i="1"/>
  <c r="A2800" i="1"/>
  <c r="Q2800" i="1" s="1"/>
  <c r="R2800" i="1" s="1"/>
  <c r="S2800" i="1" s="1"/>
  <c r="Z2800" i="1" s="1"/>
  <c r="H2799" i="1"/>
  <c r="U2746" i="1"/>
  <c r="W2746" i="1" s="1"/>
  <c r="T2799" i="1"/>
  <c r="AB2799" i="1"/>
  <c r="AA2799" i="1"/>
  <c r="F2746" i="1" l="1"/>
  <c r="L2746" i="1"/>
  <c r="G2746" i="1"/>
  <c r="D2747" i="1"/>
  <c r="AB2800" i="1"/>
  <c r="AA2800" i="1"/>
  <c r="T2800" i="1"/>
  <c r="A2801" i="1"/>
  <c r="Q2801" i="1" s="1"/>
  <c r="R2801" i="1" s="1"/>
  <c r="S2801" i="1" s="1"/>
  <c r="Z2801" i="1" s="1"/>
  <c r="H2800" i="1"/>
  <c r="J2748" i="1"/>
  <c r="K2748" i="1" s="1"/>
  <c r="E2748" i="1" s="1"/>
  <c r="M2748" i="1"/>
  <c r="I2749" i="1"/>
  <c r="U2747" i="1"/>
  <c r="W2747" i="1" s="1"/>
  <c r="F2747" i="1" l="1"/>
  <c r="L2747" i="1"/>
  <c r="G2747" i="1"/>
  <c r="D2748" i="1"/>
  <c r="U2748" i="1"/>
  <c r="W2748" i="1" s="1"/>
  <c r="A2802" i="1"/>
  <c r="Q2802" i="1" s="1"/>
  <c r="R2802" i="1" s="1"/>
  <c r="S2802" i="1" s="1"/>
  <c r="Z2802" i="1" s="1"/>
  <c r="H2801" i="1"/>
  <c r="M2749" i="1"/>
  <c r="J2749" i="1"/>
  <c r="K2749" i="1" s="1"/>
  <c r="E2749" i="1" s="1"/>
  <c r="I2750" i="1"/>
  <c r="T2801" i="1"/>
  <c r="AB2801" i="1"/>
  <c r="AA2801" i="1"/>
  <c r="F2748" i="1" l="1"/>
  <c r="L2748" i="1"/>
  <c r="G2748" i="1"/>
  <c r="D2749" i="1"/>
  <c r="J2750" i="1"/>
  <c r="K2750" i="1" s="1"/>
  <c r="E2750" i="1" s="1"/>
  <c r="M2750" i="1"/>
  <c r="I2751" i="1"/>
  <c r="A2803" i="1"/>
  <c r="Q2803" i="1" s="1"/>
  <c r="R2803" i="1" s="1"/>
  <c r="S2803" i="1" s="1"/>
  <c r="Z2803" i="1" s="1"/>
  <c r="H2802" i="1"/>
  <c r="U2749" i="1"/>
  <c r="W2749" i="1" s="1"/>
  <c r="AB2802" i="1"/>
  <c r="AA2802" i="1"/>
  <c r="T2802" i="1"/>
  <c r="F2749" i="1" l="1"/>
  <c r="G2749" i="1"/>
  <c r="L2749" i="1"/>
  <c r="D2750" i="1"/>
  <c r="J2751" i="1"/>
  <c r="K2751" i="1" s="1"/>
  <c r="E2751" i="1" s="1"/>
  <c r="M2751" i="1"/>
  <c r="I2752" i="1"/>
  <c r="A2804" i="1"/>
  <c r="Q2804" i="1" s="1"/>
  <c r="R2804" i="1" s="1"/>
  <c r="S2804" i="1" s="1"/>
  <c r="Z2804" i="1" s="1"/>
  <c r="H2803" i="1"/>
  <c r="U2750" i="1"/>
  <c r="W2750" i="1" s="1"/>
  <c r="T2803" i="1"/>
  <c r="AB2803" i="1"/>
  <c r="AA2803" i="1"/>
  <c r="F2750" i="1" l="1"/>
  <c r="G2750" i="1"/>
  <c r="L2750" i="1"/>
  <c r="D2751" i="1"/>
  <c r="U2751" i="1"/>
  <c r="W2751" i="1" s="1"/>
  <c r="A2805" i="1"/>
  <c r="Q2805" i="1" s="1"/>
  <c r="R2805" i="1" s="1"/>
  <c r="S2805" i="1" s="1"/>
  <c r="Z2805" i="1" s="1"/>
  <c r="H2804" i="1"/>
  <c r="AB2804" i="1"/>
  <c r="AA2804" i="1"/>
  <c r="T2804" i="1"/>
  <c r="J2752" i="1"/>
  <c r="K2752" i="1" s="1"/>
  <c r="E2752" i="1" s="1"/>
  <c r="I2753" i="1"/>
  <c r="F2751" i="1" l="1"/>
  <c r="L2751" i="1"/>
  <c r="M2752" i="1" s="1"/>
  <c r="M2753" i="1" s="1"/>
  <c r="G2751" i="1"/>
  <c r="D2752" i="1"/>
  <c r="U2752" i="1"/>
  <c r="W2752" i="1" s="1"/>
  <c r="T2805" i="1"/>
  <c r="AB2805" i="1"/>
  <c r="AA2805" i="1"/>
  <c r="J2753" i="1"/>
  <c r="K2753" i="1" s="1"/>
  <c r="E2753" i="1" s="1"/>
  <c r="I2754" i="1"/>
  <c r="A2806" i="1"/>
  <c r="Q2806" i="1" s="1"/>
  <c r="R2806" i="1" s="1"/>
  <c r="S2806" i="1" s="1"/>
  <c r="Z2806" i="1" s="1"/>
  <c r="H2805" i="1"/>
  <c r="F2752" i="1" l="1"/>
  <c r="L2752" i="1"/>
  <c r="G2752" i="1"/>
  <c r="D2753" i="1"/>
  <c r="U2753" i="1"/>
  <c r="W2753" i="1" s="1"/>
  <c r="A2807" i="1"/>
  <c r="Q2807" i="1" s="1"/>
  <c r="R2807" i="1" s="1"/>
  <c r="S2807" i="1" s="1"/>
  <c r="Z2807" i="1" s="1"/>
  <c r="H2806" i="1"/>
  <c r="J2754" i="1"/>
  <c r="K2754" i="1" s="1"/>
  <c r="E2754" i="1" s="1"/>
  <c r="M2754" i="1"/>
  <c r="I2755" i="1"/>
  <c r="AB2806" i="1"/>
  <c r="AA2806" i="1"/>
  <c r="T2806" i="1"/>
  <c r="F2753" i="1" l="1"/>
  <c r="L2753" i="1"/>
  <c r="G2753" i="1"/>
  <c r="D2754" i="1"/>
  <c r="J2755" i="1"/>
  <c r="K2755" i="1" s="1"/>
  <c r="E2755" i="1" s="1"/>
  <c r="M2755" i="1"/>
  <c r="I2756" i="1"/>
  <c r="T2807" i="1"/>
  <c r="AB2807" i="1"/>
  <c r="AA2807" i="1"/>
  <c r="U2754" i="1"/>
  <c r="W2754" i="1" s="1"/>
  <c r="A2808" i="1"/>
  <c r="Q2808" i="1" s="1"/>
  <c r="R2808" i="1" s="1"/>
  <c r="S2808" i="1" s="1"/>
  <c r="Z2808" i="1" s="1"/>
  <c r="H2807" i="1"/>
  <c r="F2754" i="1" l="1"/>
  <c r="L2754" i="1"/>
  <c r="G2754" i="1"/>
  <c r="D2755" i="1"/>
  <c r="A2809" i="1"/>
  <c r="Q2809" i="1" s="1"/>
  <c r="R2809" i="1" s="1"/>
  <c r="S2809" i="1" s="1"/>
  <c r="Z2809" i="1" s="1"/>
  <c r="H2808" i="1"/>
  <c r="U2755" i="1"/>
  <c r="W2755" i="1" s="1"/>
  <c r="AB2808" i="1"/>
  <c r="AA2808" i="1"/>
  <c r="T2808" i="1"/>
  <c r="J2756" i="1"/>
  <c r="K2756" i="1" s="1"/>
  <c r="E2756" i="1" s="1"/>
  <c r="M2756" i="1"/>
  <c r="I2757" i="1"/>
  <c r="F2755" i="1" l="1"/>
  <c r="G2755" i="1"/>
  <c r="D2756" i="1"/>
  <c r="L2755" i="1"/>
  <c r="U2756" i="1"/>
  <c r="W2756" i="1" s="1"/>
  <c r="A2810" i="1"/>
  <c r="Q2810" i="1" s="1"/>
  <c r="R2810" i="1" s="1"/>
  <c r="S2810" i="1" s="1"/>
  <c r="Z2810" i="1" s="1"/>
  <c r="H2809" i="1"/>
  <c r="J2757" i="1"/>
  <c r="K2757" i="1" s="1"/>
  <c r="E2757" i="1" s="1"/>
  <c r="M2757" i="1"/>
  <c r="I2758" i="1"/>
  <c r="T2809" i="1"/>
  <c r="AB2809" i="1"/>
  <c r="AA2809" i="1"/>
  <c r="F2756" i="1" l="1"/>
  <c r="L2756" i="1"/>
  <c r="G2756" i="1"/>
  <c r="D2757" i="1"/>
  <c r="U2757" i="1"/>
  <c r="W2757" i="1" s="1"/>
  <c r="A2811" i="1"/>
  <c r="Q2811" i="1" s="1"/>
  <c r="R2811" i="1" s="1"/>
  <c r="S2811" i="1" s="1"/>
  <c r="Z2811" i="1" s="1"/>
  <c r="H2810" i="1"/>
  <c r="AB2810" i="1"/>
  <c r="AA2810" i="1"/>
  <c r="T2810" i="1"/>
  <c r="J2758" i="1"/>
  <c r="K2758" i="1" s="1"/>
  <c r="E2758" i="1" s="1"/>
  <c r="M2758" i="1"/>
  <c r="I2759" i="1"/>
  <c r="F2757" i="1" l="1"/>
  <c r="L2757" i="1"/>
  <c r="G2757" i="1"/>
  <c r="D2758" i="1"/>
  <c r="U2758" i="1"/>
  <c r="W2758" i="1" s="1"/>
  <c r="T2811" i="1"/>
  <c r="AB2811" i="1"/>
  <c r="AA2811" i="1"/>
  <c r="J2759" i="1"/>
  <c r="K2759" i="1" s="1"/>
  <c r="E2759" i="1" s="1"/>
  <c r="M2759" i="1"/>
  <c r="I2760" i="1"/>
  <c r="A2812" i="1"/>
  <c r="Q2812" i="1" s="1"/>
  <c r="R2812" i="1" s="1"/>
  <c r="S2812" i="1" s="1"/>
  <c r="Z2812" i="1" s="1"/>
  <c r="H2811" i="1"/>
  <c r="F2758" i="1" l="1"/>
  <c r="G2758" i="1"/>
  <c r="L2758" i="1"/>
  <c r="D2759" i="1"/>
  <c r="U2759" i="1"/>
  <c r="W2759" i="1" s="1"/>
  <c r="A2813" i="1"/>
  <c r="Q2813" i="1" s="1"/>
  <c r="R2813" i="1" s="1"/>
  <c r="S2813" i="1" s="1"/>
  <c r="Z2813" i="1" s="1"/>
  <c r="H2812" i="1"/>
  <c r="AB2812" i="1"/>
  <c r="AA2812" i="1"/>
  <c r="T2812" i="1"/>
  <c r="J2760" i="1"/>
  <c r="K2760" i="1" s="1"/>
  <c r="E2760" i="1" s="1"/>
  <c r="M2760" i="1"/>
  <c r="I2761" i="1"/>
  <c r="F2759" i="1" l="1"/>
  <c r="L2759" i="1"/>
  <c r="G2759" i="1"/>
  <c r="D2760" i="1"/>
  <c r="J2761" i="1"/>
  <c r="K2761" i="1" s="1"/>
  <c r="E2761" i="1" s="1"/>
  <c r="M2761" i="1"/>
  <c r="I2762" i="1"/>
  <c r="A2814" i="1"/>
  <c r="Q2814" i="1" s="1"/>
  <c r="R2814" i="1" s="1"/>
  <c r="S2814" i="1" s="1"/>
  <c r="Z2814" i="1" s="1"/>
  <c r="H2813" i="1"/>
  <c r="U2760" i="1"/>
  <c r="W2760" i="1" s="1"/>
  <c r="T2813" i="1"/>
  <c r="AB2813" i="1"/>
  <c r="AA2813" i="1"/>
  <c r="F2760" i="1" l="1"/>
  <c r="G2760" i="1"/>
  <c r="L2760" i="1"/>
  <c r="D2761" i="1"/>
  <c r="A2815" i="1"/>
  <c r="Q2815" i="1" s="1"/>
  <c r="R2815" i="1" s="1"/>
  <c r="S2815" i="1" s="1"/>
  <c r="Z2815" i="1" s="1"/>
  <c r="H2814" i="1"/>
  <c r="J2762" i="1"/>
  <c r="K2762" i="1" s="1"/>
  <c r="E2762" i="1" s="1"/>
  <c r="M2762" i="1"/>
  <c r="I2763" i="1"/>
  <c r="U2761" i="1"/>
  <c r="W2761" i="1" s="1"/>
  <c r="AB2814" i="1"/>
  <c r="AA2814" i="1"/>
  <c r="T2814" i="1"/>
  <c r="F2761" i="1" l="1"/>
  <c r="G2761" i="1"/>
  <c r="L2761" i="1"/>
  <c r="D2762" i="1"/>
  <c r="U2762" i="1"/>
  <c r="W2762" i="1" s="1"/>
  <c r="A2816" i="1"/>
  <c r="Q2816" i="1" s="1"/>
  <c r="R2816" i="1" s="1"/>
  <c r="S2816" i="1" s="1"/>
  <c r="Z2816" i="1" s="1"/>
  <c r="H2815" i="1"/>
  <c r="J2763" i="1"/>
  <c r="K2763" i="1" s="1"/>
  <c r="E2763" i="1" s="1"/>
  <c r="M2763" i="1"/>
  <c r="I2764" i="1"/>
  <c r="T2815" i="1"/>
  <c r="AB2815" i="1"/>
  <c r="AA2815" i="1"/>
  <c r="F2762" i="1" l="1"/>
  <c r="L2762" i="1"/>
  <c r="G2762" i="1"/>
  <c r="D2763" i="1"/>
  <c r="U2763" i="1"/>
  <c r="W2763" i="1" s="1"/>
  <c r="AB2816" i="1"/>
  <c r="AA2816" i="1"/>
  <c r="T2816" i="1"/>
  <c r="J2764" i="1"/>
  <c r="K2764" i="1" s="1"/>
  <c r="E2764" i="1" s="1"/>
  <c r="M2764" i="1"/>
  <c r="I2765" i="1"/>
  <c r="A2817" i="1"/>
  <c r="Q2817" i="1" s="1"/>
  <c r="R2817" i="1" s="1"/>
  <c r="S2817" i="1" s="1"/>
  <c r="Z2817" i="1" s="1"/>
  <c r="H2816" i="1"/>
  <c r="F2763" i="1" l="1"/>
  <c r="G2763" i="1"/>
  <c r="L2763" i="1"/>
  <c r="D2764" i="1"/>
  <c r="U2764" i="1"/>
  <c r="W2764" i="1" s="1"/>
  <c r="T2817" i="1"/>
  <c r="AB2817" i="1"/>
  <c r="AA2817" i="1"/>
  <c r="A2818" i="1"/>
  <c r="Q2818" i="1" s="1"/>
  <c r="R2818" i="1" s="1"/>
  <c r="S2818" i="1" s="1"/>
  <c r="Z2818" i="1" s="1"/>
  <c r="H2817" i="1"/>
  <c r="J2765" i="1"/>
  <c r="K2765" i="1" s="1"/>
  <c r="E2765" i="1" s="1"/>
  <c r="M2765" i="1"/>
  <c r="I2766" i="1"/>
  <c r="F2764" i="1" l="1"/>
  <c r="L2764" i="1"/>
  <c r="G2764" i="1"/>
  <c r="D2765" i="1"/>
  <c r="U2765" i="1"/>
  <c r="W2765" i="1" s="1"/>
  <c r="J2766" i="1"/>
  <c r="K2766" i="1" s="1"/>
  <c r="E2766" i="1" s="1"/>
  <c r="M2766" i="1"/>
  <c r="I2767" i="1"/>
  <c r="H2818" i="1"/>
  <c r="A2819" i="1"/>
  <c r="Q2819" i="1" s="1"/>
  <c r="R2819" i="1" s="1"/>
  <c r="S2819" i="1" s="1"/>
  <c r="Z2819" i="1" s="1"/>
  <c r="AB2818" i="1"/>
  <c r="AA2818" i="1"/>
  <c r="T2818" i="1"/>
  <c r="F2765" i="1" l="1"/>
  <c r="G2765" i="1"/>
  <c r="L2765" i="1"/>
  <c r="D2766" i="1"/>
  <c r="A2820" i="1"/>
  <c r="Q2820" i="1" s="1"/>
  <c r="R2820" i="1" s="1"/>
  <c r="S2820" i="1" s="1"/>
  <c r="Z2820" i="1" s="1"/>
  <c r="H2819" i="1"/>
  <c r="J2767" i="1"/>
  <c r="K2767" i="1" s="1"/>
  <c r="E2767" i="1" s="1"/>
  <c r="M2767" i="1"/>
  <c r="I2768" i="1"/>
  <c r="U2766" i="1"/>
  <c r="W2766" i="1" s="1"/>
  <c r="AA2819" i="1"/>
  <c r="T2819" i="1"/>
  <c r="AB2819" i="1"/>
  <c r="F2766" i="1" l="1"/>
  <c r="L2766" i="1"/>
  <c r="G2766" i="1"/>
  <c r="D2767" i="1"/>
  <c r="J2768" i="1"/>
  <c r="K2768" i="1" s="1"/>
  <c r="E2768" i="1" s="1"/>
  <c r="M2768" i="1"/>
  <c r="I2769" i="1"/>
  <c r="AB2820" i="1"/>
  <c r="AA2820" i="1"/>
  <c r="T2820" i="1"/>
  <c r="U2767" i="1"/>
  <c r="W2767" i="1" s="1"/>
  <c r="A2821" i="1"/>
  <c r="Q2821" i="1" s="1"/>
  <c r="R2821" i="1" s="1"/>
  <c r="S2821" i="1" s="1"/>
  <c r="Z2821" i="1" s="1"/>
  <c r="H2820" i="1"/>
  <c r="F2767" i="1" l="1"/>
  <c r="L2767" i="1"/>
  <c r="G2767" i="1"/>
  <c r="D2768" i="1"/>
  <c r="J2769" i="1"/>
  <c r="K2769" i="1" s="1"/>
  <c r="E2769" i="1" s="1"/>
  <c r="M2769" i="1"/>
  <c r="I2770" i="1"/>
  <c r="A2822" i="1"/>
  <c r="Q2822" i="1" s="1"/>
  <c r="R2822" i="1" s="1"/>
  <c r="S2822" i="1" s="1"/>
  <c r="Z2822" i="1" s="1"/>
  <c r="H2821" i="1"/>
  <c r="U2768" i="1"/>
  <c r="W2768" i="1" s="1"/>
  <c r="AB2821" i="1"/>
  <c r="AA2821" i="1"/>
  <c r="T2821" i="1"/>
  <c r="F2768" i="1" l="1"/>
  <c r="L2768" i="1"/>
  <c r="G2768" i="1"/>
  <c r="D2769" i="1"/>
  <c r="T2822" i="1"/>
  <c r="AB2822" i="1"/>
  <c r="AA2822" i="1"/>
  <c r="J2770" i="1"/>
  <c r="K2770" i="1" s="1"/>
  <c r="E2770" i="1" s="1"/>
  <c r="M2770" i="1"/>
  <c r="I2771" i="1"/>
  <c r="A2823" i="1"/>
  <c r="Q2823" i="1" s="1"/>
  <c r="R2823" i="1" s="1"/>
  <c r="S2823" i="1" s="1"/>
  <c r="Z2823" i="1" s="1"/>
  <c r="H2822" i="1"/>
  <c r="U2769" i="1"/>
  <c r="W2769" i="1" s="1"/>
  <c r="F2769" i="1" l="1"/>
  <c r="G2769" i="1"/>
  <c r="L2769" i="1"/>
  <c r="D2770" i="1"/>
  <c r="U2770" i="1"/>
  <c r="W2770" i="1" s="1"/>
  <c r="AB2823" i="1"/>
  <c r="AA2823" i="1"/>
  <c r="T2823" i="1"/>
  <c r="J2771" i="1"/>
  <c r="K2771" i="1" s="1"/>
  <c r="E2771" i="1" s="1"/>
  <c r="M2771" i="1"/>
  <c r="I2772" i="1"/>
  <c r="H2823" i="1"/>
  <c r="A2824" i="1"/>
  <c r="Q2824" i="1" s="1"/>
  <c r="R2824" i="1" s="1"/>
  <c r="S2824" i="1" s="1"/>
  <c r="Z2824" i="1" s="1"/>
  <c r="F2770" i="1" l="1"/>
  <c r="L2770" i="1"/>
  <c r="G2770" i="1"/>
  <c r="D2771" i="1"/>
  <c r="U2771" i="1"/>
  <c r="W2771" i="1" s="1"/>
  <c r="H2824" i="1"/>
  <c r="A2825" i="1"/>
  <c r="Q2825" i="1" s="1"/>
  <c r="R2825" i="1" s="1"/>
  <c r="S2825" i="1" s="1"/>
  <c r="Z2825" i="1" s="1"/>
  <c r="J2772" i="1"/>
  <c r="K2772" i="1" s="1"/>
  <c r="E2772" i="1" s="1"/>
  <c r="M2772" i="1"/>
  <c r="I2773" i="1"/>
  <c r="AA2824" i="1"/>
  <c r="T2824" i="1"/>
  <c r="AB2824" i="1"/>
  <c r="F2771" i="1" l="1"/>
  <c r="L2771" i="1"/>
  <c r="G2771" i="1"/>
  <c r="D2772" i="1"/>
  <c r="J2773" i="1"/>
  <c r="K2773" i="1" s="1"/>
  <c r="E2773" i="1" s="1"/>
  <c r="M2773" i="1"/>
  <c r="I2774" i="1"/>
  <c r="T2825" i="1"/>
  <c r="AB2825" i="1"/>
  <c r="AA2825" i="1"/>
  <c r="U2772" i="1"/>
  <c r="W2772" i="1" s="1"/>
  <c r="A2826" i="1"/>
  <c r="Q2826" i="1" s="1"/>
  <c r="R2826" i="1" s="1"/>
  <c r="S2826" i="1" s="1"/>
  <c r="Z2826" i="1" s="1"/>
  <c r="H2825" i="1"/>
  <c r="F2772" i="1" l="1"/>
  <c r="L2772" i="1"/>
  <c r="G2772" i="1"/>
  <c r="D2773" i="1"/>
  <c r="AB2826" i="1"/>
  <c r="AA2826" i="1"/>
  <c r="T2826" i="1"/>
  <c r="J2774" i="1"/>
  <c r="K2774" i="1" s="1"/>
  <c r="E2774" i="1" s="1"/>
  <c r="M2774" i="1"/>
  <c r="I2775" i="1"/>
  <c r="A2827" i="1"/>
  <c r="Q2827" i="1" s="1"/>
  <c r="R2827" i="1" s="1"/>
  <c r="S2827" i="1" s="1"/>
  <c r="Z2827" i="1" s="1"/>
  <c r="H2826" i="1"/>
  <c r="U2773" i="1"/>
  <c r="W2773" i="1" s="1"/>
  <c r="F2773" i="1" l="1"/>
  <c r="G2773" i="1"/>
  <c r="L2773" i="1"/>
  <c r="D2774" i="1"/>
  <c r="U2774" i="1"/>
  <c r="W2774" i="1" s="1"/>
  <c r="T2827" i="1"/>
  <c r="AB2827" i="1"/>
  <c r="AA2827" i="1"/>
  <c r="A2828" i="1"/>
  <c r="Q2828" i="1" s="1"/>
  <c r="R2828" i="1" s="1"/>
  <c r="S2828" i="1" s="1"/>
  <c r="Z2828" i="1" s="1"/>
  <c r="H2827" i="1"/>
  <c r="J2775" i="1"/>
  <c r="K2775" i="1" s="1"/>
  <c r="E2775" i="1" s="1"/>
  <c r="M2775" i="1"/>
  <c r="I2776" i="1"/>
  <c r="F2774" i="1" l="1"/>
  <c r="G2774" i="1"/>
  <c r="L2774" i="1"/>
  <c r="D2775" i="1"/>
  <c r="U2775" i="1"/>
  <c r="W2775" i="1" s="1"/>
  <c r="J2776" i="1"/>
  <c r="K2776" i="1" s="1"/>
  <c r="E2776" i="1" s="1"/>
  <c r="M2776" i="1"/>
  <c r="I2777" i="1"/>
  <c r="A2829" i="1"/>
  <c r="Q2829" i="1" s="1"/>
  <c r="R2829" i="1" s="1"/>
  <c r="S2829" i="1" s="1"/>
  <c r="Z2829" i="1" s="1"/>
  <c r="H2828" i="1"/>
  <c r="AB2828" i="1"/>
  <c r="AA2828" i="1"/>
  <c r="T2828" i="1"/>
  <c r="F2775" i="1" l="1"/>
  <c r="L2775" i="1"/>
  <c r="G2775" i="1"/>
  <c r="D2776" i="1"/>
  <c r="J2777" i="1"/>
  <c r="K2777" i="1" s="1"/>
  <c r="E2777" i="1" s="1"/>
  <c r="M2777" i="1"/>
  <c r="I2778" i="1"/>
  <c r="A2830" i="1"/>
  <c r="Q2830" i="1" s="1"/>
  <c r="R2830" i="1" s="1"/>
  <c r="S2830" i="1" s="1"/>
  <c r="Z2830" i="1" s="1"/>
  <c r="H2829" i="1"/>
  <c r="U2776" i="1"/>
  <c r="W2776" i="1" s="1"/>
  <c r="T2829" i="1"/>
  <c r="AB2829" i="1"/>
  <c r="AA2829" i="1"/>
  <c r="F2776" i="1" l="1"/>
  <c r="L2776" i="1"/>
  <c r="G2776" i="1"/>
  <c r="D2777" i="1"/>
  <c r="A2831" i="1"/>
  <c r="Q2831" i="1" s="1"/>
  <c r="R2831" i="1" s="1"/>
  <c r="S2831" i="1" s="1"/>
  <c r="Z2831" i="1" s="1"/>
  <c r="H2830" i="1"/>
  <c r="U2777" i="1"/>
  <c r="W2777" i="1" s="1"/>
  <c r="AB2830" i="1"/>
  <c r="AA2830" i="1"/>
  <c r="T2830" i="1"/>
  <c r="J2778" i="1"/>
  <c r="K2778" i="1" s="1"/>
  <c r="E2778" i="1" s="1"/>
  <c r="M2778" i="1"/>
  <c r="I2779" i="1"/>
  <c r="F2777" i="1" l="1"/>
  <c r="G2777" i="1"/>
  <c r="D2778" i="1"/>
  <c r="L2777" i="1"/>
  <c r="J2779" i="1"/>
  <c r="K2779" i="1" s="1"/>
  <c r="E2779" i="1" s="1"/>
  <c r="M2779" i="1"/>
  <c r="I2780" i="1"/>
  <c r="A2832" i="1"/>
  <c r="Q2832" i="1" s="1"/>
  <c r="R2832" i="1" s="1"/>
  <c r="S2832" i="1" s="1"/>
  <c r="Z2832" i="1" s="1"/>
  <c r="H2831" i="1"/>
  <c r="U2778" i="1"/>
  <c r="W2778" i="1" s="1"/>
  <c r="T2831" i="1"/>
  <c r="AB2831" i="1"/>
  <c r="AA2831" i="1"/>
  <c r="F2778" i="1" l="1"/>
  <c r="G2778" i="1"/>
  <c r="L2778" i="1"/>
  <c r="D2779" i="1"/>
  <c r="A2833" i="1"/>
  <c r="Q2833" i="1" s="1"/>
  <c r="R2833" i="1" s="1"/>
  <c r="S2833" i="1" s="1"/>
  <c r="Z2833" i="1" s="1"/>
  <c r="H2832" i="1"/>
  <c r="J2780" i="1"/>
  <c r="K2780" i="1" s="1"/>
  <c r="E2780" i="1" s="1"/>
  <c r="I2781" i="1"/>
  <c r="AB2832" i="1"/>
  <c r="AA2832" i="1"/>
  <c r="T2832" i="1"/>
  <c r="U2779" i="1"/>
  <c r="W2779" i="1" s="1"/>
  <c r="F2779" i="1" l="1"/>
  <c r="G2779" i="1"/>
  <c r="L2779" i="1"/>
  <c r="M2780" i="1" s="1"/>
  <c r="M2781" i="1" s="1"/>
  <c r="D2780" i="1"/>
  <c r="J2781" i="1"/>
  <c r="K2781" i="1" s="1"/>
  <c r="E2781" i="1" s="1"/>
  <c r="I2782" i="1"/>
  <c r="T2833" i="1"/>
  <c r="AB2833" i="1"/>
  <c r="AA2833" i="1"/>
  <c r="U2780" i="1"/>
  <c r="W2780" i="1" s="1"/>
  <c r="A2834" i="1"/>
  <c r="Q2834" i="1" s="1"/>
  <c r="R2834" i="1" s="1"/>
  <c r="S2834" i="1" s="1"/>
  <c r="Z2834" i="1" s="1"/>
  <c r="H2833" i="1"/>
  <c r="F2780" i="1" l="1"/>
  <c r="L2780" i="1"/>
  <c r="G2780" i="1"/>
  <c r="D2781" i="1"/>
  <c r="A2835" i="1"/>
  <c r="Q2835" i="1" s="1"/>
  <c r="R2835" i="1" s="1"/>
  <c r="S2835" i="1" s="1"/>
  <c r="Z2835" i="1" s="1"/>
  <c r="H2834" i="1"/>
  <c r="J2782" i="1"/>
  <c r="K2782" i="1" s="1"/>
  <c r="E2782" i="1" s="1"/>
  <c r="M2782" i="1"/>
  <c r="I2783" i="1"/>
  <c r="U2781" i="1"/>
  <c r="W2781" i="1" s="1"/>
  <c r="AB2834" i="1"/>
  <c r="AA2834" i="1"/>
  <c r="T2834" i="1"/>
  <c r="F2781" i="1" l="1"/>
  <c r="L2781" i="1"/>
  <c r="G2781" i="1"/>
  <c r="D2782" i="1"/>
  <c r="J2783" i="1"/>
  <c r="K2783" i="1" s="1"/>
  <c r="E2783" i="1" s="1"/>
  <c r="M2783" i="1"/>
  <c r="I2784" i="1"/>
  <c r="T2835" i="1"/>
  <c r="AB2835" i="1"/>
  <c r="AA2835" i="1"/>
  <c r="U2782" i="1"/>
  <c r="W2782" i="1" s="1"/>
  <c r="A2836" i="1"/>
  <c r="Q2836" i="1" s="1"/>
  <c r="R2836" i="1" s="1"/>
  <c r="S2836" i="1" s="1"/>
  <c r="Z2836" i="1" s="1"/>
  <c r="H2835" i="1"/>
  <c r="F2782" i="1" l="1"/>
  <c r="L2782" i="1"/>
  <c r="G2782" i="1"/>
  <c r="D2783" i="1"/>
  <c r="U2783" i="1"/>
  <c r="W2783" i="1" s="1"/>
  <c r="A2837" i="1"/>
  <c r="Q2837" i="1" s="1"/>
  <c r="R2837" i="1" s="1"/>
  <c r="S2837" i="1" s="1"/>
  <c r="Z2837" i="1" s="1"/>
  <c r="H2836" i="1"/>
  <c r="AB2836" i="1"/>
  <c r="AA2836" i="1"/>
  <c r="T2836" i="1"/>
  <c r="J2784" i="1"/>
  <c r="K2784" i="1" s="1"/>
  <c r="E2784" i="1" s="1"/>
  <c r="M2784" i="1"/>
  <c r="I2785" i="1"/>
  <c r="F2783" i="1" l="1"/>
  <c r="L2783" i="1"/>
  <c r="G2783" i="1"/>
  <c r="D2784" i="1"/>
  <c r="T2837" i="1"/>
  <c r="AB2837" i="1"/>
  <c r="AA2837" i="1"/>
  <c r="U2784" i="1"/>
  <c r="W2784" i="1" s="1"/>
  <c r="A2838" i="1"/>
  <c r="Q2838" i="1" s="1"/>
  <c r="R2838" i="1" s="1"/>
  <c r="S2838" i="1" s="1"/>
  <c r="Z2838" i="1" s="1"/>
  <c r="H2837" i="1"/>
  <c r="M2785" i="1"/>
  <c r="J2785" i="1"/>
  <c r="K2785" i="1" s="1"/>
  <c r="E2785" i="1" s="1"/>
  <c r="I2786" i="1"/>
  <c r="F2784" i="1" l="1"/>
  <c r="L2784" i="1"/>
  <c r="G2784" i="1"/>
  <c r="D2785" i="1"/>
  <c r="J2786" i="1"/>
  <c r="K2786" i="1" s="1"/>
  <c r="E2786" i="1" s="1"/>
  <c r="M2786" i="1"/>
  <c r="I2787" i="1"/>
  <c r="A2839" i="1"/>
  <c r="Q2839" i="1" s="1"/>
  <c r="R2839" i="1" s="1"/>
  <c r="S2839" i="1" s="1"/>
  <c r="Z2839" i="1" s="1"/>
  <c r="H2838" i="1"/>
  <c r="U2785" i="1"/>
  <c r="W2785" i="1" s="1"/>
  <c r="AB2838" i="1"/>
  <c r="AA2838" i="1"/>
  <c r="T2838" i="1"/>
  <c r="F2785" i="1" l="1"/>
  <c r="G2785" i="1"/>
  <c r="L2785" i="1"/>
  <c r="D2786" i="1"/>
  <c r="J2787" i="1"/>
  <c r="K2787" i="1" s="1"/>
  <c r="E2787" i="1" s="1"/>
  <c r="M2787" i="1"/>
  <c r="I2788" i="1"/>
  <c r="A2840" i="1"/>
  <c r="Q2840" i="1" s="1"/>
  <c r="R2840" i="1" s="1"/>
  <c r="S2840" i="1" s="1"/>
  <c r="Z2840" i="1" s="1"/>
  <c r="H2839" i="1"/>
  <c r="U2786" i="1"/>
  <c r="W2786" i="1" s="1"/>
  <c r="T2839" i="1"/>
  <c r="AB2839" i="1"/>
  <c r="AA2839" i="1"/>
  <c r="F2786" i="1" l="1"/>
  <c r="G2786" i="1"/>
  <c r="L2786" i="1"/>
  <c r="D2787" i="1"/>
  <c r="U2787" i="1"/>
  <c r="W2787" i="1" s="1"/>
  <c r="A2841" i="1"/>
  <c r="Q2841" i="1" s="1"/>
  <c r="R2841" i="1" s="1"/>
  <c r="S2841" i="1" s="1"/>
  <c r="Z2841" i="1" s="1"/>
  <c r="H2840" i="1"/>
  <c r="AB2840" i="1"/>
  <c r="AA2840" i="1"/>
  <c r="T2840" i="1"/>
  <c r="J2788" i="1"/>
  <c r="K2788" i="1" s="1"/>
  <c r="E2788" i="1" s="1"/>
  <c r="M2788" i="1"/>
  <c r="I2789" i="1"/>
  <c r="F2787" i="1" l="1"/>
  <c r="G2787" i="1"/>
  <c r="L2787" i="1"/>
  <c r="D2788" i="1"/>
  <c r="U2788" i="1"/>
  <c r="W2788" i="1" s="1"/>
  <c r="A2842" i="1"/>
  <c r="Q2842" i="1" s="1"/>
  <c r="R2842" i="1" s="1"/>
  <c r="S2842" i="1" s="1"/>
  <c r="Z2842" i="1" s="1"/>
  <c r="H2841" i="1"/>
  <c r="J2789" i="1"/>
  <c r="K2789" i="1" s="1"/>
  <c r="E2789" i="1" s="1"/>
  <c r="M2789" i="1"/>
  <c r="I2790" i="1"/>
  <c r="T2841" i="1"/>
  <c r="AB2841" i="1"/>
  <c r="AA2841" i="1"/>
  <c r="F2788" i="1" l="1"/>
  <c r="L2788" i="1"/>
  <c r="G2788" i="1"/>
  <c r="D2789" i="1"/>
  <c r="J2790" i="1"/>
  <c r="K2790" i="1" s="1"/>
  <c r="E2790" i="1" s="1"/>
  <c r="M2790" i="1"/>
  <c r="I2791" i="1"/>
  <c r="AB2842" i="1"/>
  <c r="AA2842" i="1"/>
  <c r="T2842" i="1"/>
  <c r="U2789" i="1"/>
  <c r="W2789" i="1" s="1"/>
  <c r="A2843" i="1"/>
  <c r="Q2843" i="1" s="1"/>
  <c r="R2843" i="1" s="1"/>
  <c r="S2843" i="1" s="1"/>
  <c r="Z2843" i="1" s="1"/>
  <c r="H2842" i="1"/>
  <c r="F2789" i="1" l="1"/>
  <c r="L2789" i="1"/>
  <c r="G2789" i="1"/>
  <c r="D2790" i="1"/>
  <c r="U2790" i="1"/>
  <c r="W2790" i="1" s="1"/>
  <c r="A2844" i="1"/>
  <c r="Q2844" i="1" s="1"/>
  <c r="R2844" i="1" s="1"/>
  <c r="S2844" i="1" s="1"/>
  <c r="Z2844" i="1" s="1"/>
  <c r="H2843" i="1"/>
  <c r="T2843" i="1"/>
  <c r="AB2843" i="1"/>
  <c r="AA2843" i="1"/>
  <c r="J2791" i="1"/>
  <c r="K2791" i="1" s="1"/>
  <c r="E2791" i="1" s="1"/>
  <c r="M2791" i="1"/>
  <c r="I2792" i="1"/>
  <c r="F2790" i="1" l="1"/>
  <c r="L2790" i="1"/>
  <c r="G2790" i="1"/>
  <c r="D2791" i="1"/>
  <c r="U2791" i="1"/>
  <c r="W2791" i="1" s="1"/>
  <c r="A2845" i="1"/>
  <c r="Q2845" i="1" s="1"/>
  <c r="R2845" i="1" s="1"/>
  <c r="S2845" i="1" s="1"/>
  <c r="Z2845" i="1" s="1"/>
  <c r="H2844" i="1"/>
  <c r="AB2844" i="1"/>
  <c r="AA2844" i="1"/>
  <c r="T2844" i="1"/>
  <c r="J2792" i="1"/>
  <c r="K2792" i="1" s="1"/>
  <c r="E2792" i="1" s="1"/>
  <c r="M2792" i="1"/>
  <c r="I2793" i="1"/>
  <c r="F2791" i="1" l="1"/>
  <c r="L2791" i="1"/>
  <c r="G2791" i="1"/>
  <c r="D2792" i="1"/>
  <c r="J2793" i="1"/>
  <c r="K2793" i="1" s="1"/>
  <c r="E2793" i="1" s="1"/>
  <c r="M2793" i="1"/>
  <c r="I2794" i="1"/>
  <c r="A2846" i="1"/>
  <c r="Q2846" i="1" s="1"/>
  <c r="R2846" i="1" s="1"/>
  <c r="S2846" i="1" s="1"/>
  <c r="Z2846" i="1" s="1"/>
  <c r="H2845" i="1"/>
  <c r="U2792" i="1"/>
  <c r="W2792" i="1" s="1"/>
  <c r="T2845" i="1"/>
  <c r="AB2845" i="1"/>
  <c r="AA2845" i="1"/>
  <c r="F2792" i="1" l="1"/>
  <c r="L2792" i="1"/>
  <c r="G2792" i="1"/>
  <c r="D2793" i="1"/>
  <c r="J2794" i="1"/>
  <c r="K2794" i="1" s="1"/>
  <c r="E2794" i="1" s="1"/>
  <c r="M2794" i="1"/>
  <c r="I2795" i="1"/>
  <c r="A2847" i="1"/>
  <c r="Q2847" i="1" s="1"/>
  <c r="R2847" i="1" s="1"/>
  <c r="S2847" i="1" s="1"/>
  <c r="Z2847" i="1" s="1"/>
  <c r="H2846" i="1"/>
  <c r="U2793" i="1"/>
  <c r="W2793" i="1" s="1"/>
  <c r="AB2846" i="1"/>
  <c r="AA2846" i="1"/>
  <c r="T2846" i="1"/>
  <c r="F2793" i="1" l="1"/>
  <c r="G2793" i="1"/>
  <c r="L2793" i="1"/>
  <c r="D2794" i="1"/>
  <c r="U2794" i="1"/>
  <c r="W2794" i="1" s="1"/>
  <c r="A2848" i="1"/>
  <c r="Q2848" i="1" s="1"/>
  <c r="R2848" i="1" s="1"/>
  <c r="S2848" i="1" s="1"/>
  <c r="Z2848" i="1" s="1"/>
  <c r="H2847" i="1"/>
  <c r="J2795" i="1"/>
  <c r="K2795" i="1" s="1"/>
  <c r="E2795" i="1" s="1"/>
  <c r="M2795" i="1"/>
  <c r="I2796" i="1"/>
  <c r="T2847" i="1"/>
  <c r="AB2847" i="1"/>
  <c r="AA2847" i="1"/>
  <c r="F2794" i="1" l="1"/>
  <c r="G2794" i="1"/>
  <c r="L2794" i="1"/>
  <c r="D2795" i="1"/>
  <c r="J2796" i="1"/>
  <c r="K2796" i="1" s="1"/>
  <c r="E2796" i="1" s="1"/>
  <c r="M2796" i="1"/>
  <c r="I2797" i="1"/>
  <c r="A2849" i="1"/>
  <c r="Q2849" i="1" s="1"/>
  <c r="R2849" i="1" s="1"/>
  <c r="S2849" i="1" s="1"/>
  <c r="Z2849" i="1" s="1"/>
  <c r="H2848" i="1"/>
  <c r="U2795" i="1"/>
  <c r="W2795" i="1" s="1"/>
  <c r="AB2848" i="1"/>
  <c r="AA2848" i="1"/>
  <c r="T2848" i="1"/>
  <c r="F2795" i="1" l="1"/>
  <c r="G2795" i="1"/>
  <c r="L2795" i="1"/>
  <c r="D2796" i="1"/>
  <c r="U2796" i="1"/>
  <c r="W2796" i="1" s="1"/>
  <c r="A2850" i="1"/>
  <c r="Q2850" i="1" s="1"/>
  <c r="R2850" i="1" s="1"/>
  <c r="S2850" i="1" s="1"/>
  <c r="Z2850" i="1" s="1"/>
  <c r="H2849" i="1"/>
  <c r="T2849" i="1"/>
  <c r="AB2849" i="1"/>
  <c r="AA2849" i="1"/>
  <c r="J2797" i="1"/>
  <c r="K2797" i="1" s="1"/>
  <c r="E2797" i="1" s="1"/>
  <c r="M2797" i="1"/>
  <c r="I2798" i="1"/>
  <c r="F2796" i="1" l="1"/>
  <c r="L2796" i="1"/>
  <c r="G2796" i="1"/>
  <c r="D2797" i="1"/>
  <c r="J2798" i="1"/>
  <c r="K2798" i="1" s="1"/>
  <c r="E2798" i="1" s="1"/>
  <c r="M2798" i="1"/>
  <c r="I2799" i="1"/>
  <c r="A2851" i="1"/>
  <c r="Q2851" i="1" s="1"/>
  <c r="R2851" i="1" s="1"/>
  <c r="S2851" i="1" s="1"/>
  <c r="Z2851" i="1" s="1"/>
  <c r="H2850" i="1"/>
  <c r="U2797" i="1"/>
  <c r="W2797" i="1" s="1"/>
  <c r="AB2850" i="1"/>
  <c r="AA2850" i="1"/>
  <c r="T2850" i="1"/>
  <c r="F2797" i="1" l="1"/>
  <c r="L2797" i="1"/>
  <c r="G2797" i="1"/>
  <c r="D2798" i="1"/>
  <c r="J2799" i="1"/>
  <c r="K2799" i="1" s="1"/>
  <c r="E2799" i="1" s="1"/>
  <c r="M2799" i="1"/>
  <c r="I2800" i="1"/>
  <c r="A2852" i="1"/>
  <c r="Q2852" i="1" s="1"/>
  <c r="R2852" i="1" s="1"/>
  <c r="S2852" i="1" s="1"/>
  <c r="Z2852" i="1" s="1"/>
  <c r="H2851" i="1"/>
  <c r="U2798" i="1"/>
  <c r="W2798" i="1" s="1"/>
  <c r="T2851" i="1"/>
  <c r="AB2851" i="1"/>
  <c r="AA2851" i="1"/>
  <c r="F2798" i="1" l="1"/>
  <c r="G2798" i="1"/>
  <c r="L2798" i="1"/>
  <c r="D2799" i="1"/>
  <c r="AB2852" i="1"/>
  <c r="AA2852" i="1"/>
  <c r="T2852" i="1"/>
  <c r="A2853" i="1"/>
  <c r="Q2853" i="1" s="1"/>
  <c r="R2853" i="1" s="1"/>
  <c r="S2853" i="1" s="1"/>
  <c r="Z2853" i="1" s="1"/>
  <c r="H2852" i="1"/>
  <c r="J2800" i="1"/>
  <c r="K2800" i="1" s="1"/>
  <c r="E2800" i="1" s="1"/>
  <c r="M2800" i="1"/>
  <c r="I2801" i="1"/>
  <c r="U2799" i="1"/>
  <c r="W2799" i="1" s="1"/>
  <c r="F2799" i="1" l="1"/>
  <c r="L2799" i="1"/>
  <c r="G2799" i="1"/>
  <c r="D2800" i="1"/>
  <c r="U2800" i="1"/>
  <c r="W2800" i="1" s="1"/>
  <c r="A2854" i="1"/>
  <c r="Q2854" i="1" s="1"/>
  <c r="R2854" i="1" s="1"/>
  <c r="S2854" i="1" s="1"/>
  <c r="Z2854" i="1" s="1"/>
  <c r="H2853" i="1"/>
  <c r="J2801" i="1"/>
  <c r="K2801" i="1" s="1"/>
  <c r="E2801" i="1" s="1"/>
  <c r="M2801" i="1"/>
  <c r="I2802" i="1"/>
  <c r="T2853" i="1"/>
  <c r="AB2853" i="1"/>
  <c r="AA2853" i="1"/>
  <c r="F2800" i="1" l="1"/>
  <c r="L2800" i="1"/>
  <c r="G2800" i="1"/>
  <c r="D2801" i="1"/>
  <c r="J2802" i="1"/>
  <c r="K2802" i="1" s="1"/>
  <c r="E2802" i="1" s="1"/>
  <c r="M2802" i="1"/>
  <c r="I2803" i="1"/>
  <c r="AB2854" i="1"/>
  <c r="AA2854" i="1"/>
  <c r="T2854" i="1"/>
  <c r="U2801" i="1"/>
  <c r="W2801" i="1" s="1"/>
  <c r="A2855" i="1"/>
  <c r="Q2855" i="1" s="1"/>
  <c r="R2855" i="1" s="1"/>
  <c r="S2855" i="1" s="1"/>
  <c r="Z2855" i="1" s="1"/>
  <c r="H2854" i="1"/>
  <c r="F2801" i="1" l="1"/>
  <c r="L2801" i="1"/>
  <c r="G2801" i="1"/>
  <c r="D2802" i="1"/>
  <c r="T2855" i="1"/>
  <c r="AB2855" i="1"/>
  <c r="AA2855" i="1"/>
  <c r="J2803" i="1"/>
  <c r="K2803" i="1" s="1"/>
  <c r="E2803" i="1" s="1"/>
  <c r="M2803" i="1"/>
  <c r="I2804" i="1"/>
  <c r="A2856" i="1"/>
  <c r="Q2856" i="1" s="1"/>
  <c r="R2856" i="1" s="1"/>
  <c r="S2856" i="1" s="1"/>
  <c r="Z2856" i="1" s="1"/>
  <c r="H2855" i="1"/>
  <c r="U2802" i="1"/>
  <c r="W2802" i="1" s="1"/>
  <c r="F2802" i="1" l="1"/>
  <c r="G2802" i="1"/>
  <c r="L2802" i="1"/>
  <c r="D2803" i="1"/>
  <c r="U2803" i="1"/>
  <c r="W2803" i="1" s="1"/>
  <c r="A2857" i="1"/>
  <c r="Q2857" i="1" s="1"/>
  <c r="R2857" i="1" s="1"/>
  <c r="S2857" i="1" s="1"/>
  <c r="Z2857" i="1" s="1"/>
  <c r="H2856" i="1"/>
  <c r="AB2856" i="1"/>
  <c r="AA2856" i="1"/>
  <c r="T2856" i="1"/>
  <c r="J2804" i="1"/>
  <c r="K2804" i="1" s="1"/>
  <c r="E2804" i="1" s="1"/>
  <c r="M2804" i="1"/>
  <c r="I2805" i="1"/>
  <c r="F2803" i="1" l="1"/>
  <c r="G2803" i="1"/>
  <c r="L2803" i="1"/>
  <c r="D2804" i="1"/>
  <c r="U2804" i="1"/>
  <c r="W2804" i="1" s="1"/>
  <c r="A2858" i="1"/>
  <c r="Q2858" i="1" s="1"/>
  <c r="R2858" i="1" s="1"/>
  <c r="S2858" i="1" s="1"/>
  <c r="Z2858" i="1" s="1"/>
  <c r="H2857" i="1"/>
  <c r="J2805" i="1"/>
  <c r="K2805" i="1" s="1"/>
  <c r="E2805" i="1" s="1"/>
  <c r="M2805" i="1"/>
  <c r="I2806" i="1"/>
  <c r="T2857" i="1"/>
  <c r="AB2857" i="1"/>
  <c r="AA2857" i="1"/>
  <c r="F2804" i="1" l="1"/>
  <c r="G2804" i="1"/>
  <c r="L2804" i="1"/>
  <c r="D2805" i="1"/>
  <c r="J2806" i="1"/>
  <c r="K2806" i="1" s="1"/>
  <c r="E2806" i="1" s="1"/>
  <c r="M2806" i="1"/>
  <c r="I2807" i="1"/>
  <c r="AB2858" i="1"/>
  <c r="AA2858" i="1"/>
  <c r="T2858" i="1"/>
  <c r="U2805" i="1"/>
  <c r="W2805" i="1" s="1"/>
  <c r="H2858" i="1"/>
  <c r="A2859" i="1"/>
  <c r="Q2859" i="1" s="1"/>
  <c r="R2859" i="1" s="1"/>
  <c r="S2859" i="1" s="1"/>
  <c r="Z2859" i="1" s="1"/>
  <c r="F2805" i="1" l="1"/>
  <c r="L2805" i="1"/>
  <c r="G2805" i="1"/>
  <c r="D2806" i="1"/>
  <c r="F2806" i="1" s="1"/>
  <c r="U2806" i="1"/>
  <c r="W2806" i="1" s="1"/>
  <c r="A2860" i="1"/>
  <c r="Q2860" i="1" s="1"/>
  <c r="R2860" i="1" s="1"/>
  <c r="S2860" i="1" s="1"/>
  <c r="Z2860" i="1" s="1"/>
  <c r="H2859" i="1"/>
  <c r="AA2859" i="1"/>
  <c r="T2859" i="1"/>
  <c r="AB2859" i="1"/>
  <c r="J2807" i="1"/>
  <c r="K2807" i="1" s="1"/>
  <c r="E2807" i="1" s="1"/>
  <c r="M2807" i="1"/>
  <c r="I2808" i="1"/>
  <c r="G2806" i="1" l="1"/>
  <c r="L2806" i="1"/>
  <c r="D2807" i="1"/>
  <c r="F2807" i="1" s="1"/>
  <c r="J2808" i="1"/>
  <c r="K2808" i="1" s="1"/>
  <c r="E2808" i="1" s="1"/>
  <c r="M2808" i="1"/>
  <c r="I2809" i="1"/>
  <c r="A2861" i="1"/>
  <c r="Q2861" i="1" s="1"/>
  <c r="R2861" i="1" s="1"/>
  <c r="S2861" i="1" s="1"/>
  <c r="Z2861" i="1" s="1"/>
  <c r="H2860" i="1"/>
  <c r="AB2860" i="1"/>
  <c r="AA2860" i="1"/>
  <c r="T2860" i="1"/>
  <c r="U2807" i="1"/>
  <c r="W2807" i="1" s="1"/>
  <c r="L2807" i="1" l="1"/>
  <c r="G2807" i="1"/>
  <c r="D2808" i="1"/>
  <c r="F2808" i="1" s="1"/>
  <c r="U2808" i="1"/>
  <c r="W2808" i="1" s="1"/>
  <c r="A2862" i="1"/>
  <c r="Q2862" i="1" s="1"/>
  <c r="R2862" i="1" s="1"/>
  <c r="S2862" i="1" s="1"/>
  <c r="Z2862" i="1" s="1"/>
  <c r="H2861" i="1"/>
  <c r="T2861" i="1"/>
  <c r="AB2861" i="1"/>
  <c r="AA2861" i="1"/>
  <c r="J2809" i="1"/>
  <c r="K2809" i="1" s="1"/>
  <c r="E2809" i="1" s="1"/>
  <c r="M2809" i="1"/>
  <c r="I2810" i="1"/>
  <c r="L2808" i="1" l="1"/>
  <c r="G2808" i="1"/>
  <c r="D2809" i="1"/>
  <c r="F2809" i="1" s="1"/>
  <c r="J2810" i="1"/>
  <c r="K2810" i="1" s="1"/>
  <c r="E2810" i="1" s="1"/>
  <c r="M2810" i="1"/>
  <c r="I2811" i="1"/>
  <c r="H2862" i="1"/>
  <c r="A2863" i="1"/>
  <c r="Q2863" i="1" s="1"/>
  <c r="R2863" i="1" s="1"/>
  <c r="S2863" i="1" s="1"/>
  <c r="Z2863" i="1" s="1"/>
  <c r="AB2862" i="1"/>
  <c r="T2862" i="1"/>
  <c r="AA2862" i="1"/>
  <c r="U2809" i="1"/>
  <c r="W2809" i="1" s="1"/>
  <c r="G2809" i="1" l="1"/>
  <c r="L2809" i="1"/>
  <c r="D2810" i="1"/>
  <c r="F2810" i="1" s="1"/>
  <c r="AA2863" i="1"/>
  <c r="T2863" i="1"/>
  <c r="AB2863" i="1"/>
  <c r="J2811" i="1"/>
  <c r="K2811" i="1" s="1"/>
  <c r="E2811" i="1" s="1"/>
  <c r="I2812" i="1"/>
  <c r="H2863" i="1"/>
  <c r="A2864" i="1"/>
  <c r="Q2864" i="1" s="1"/>
  <c r="R2864" i="1" s="1"/>
  <c r="S2864" i="1" s="1"/>
  <c r="Z2864" i="1" s="1"/>
  <c r="U2810" i="1"/>
  <c r="W2810" i="1" s="1"/>
  <c r="L2810" i="1" l="1"/>
  <c r="M2811" i="1" s="1"/>
  <c r="M2812" i="1" s="1"/>
  <c r="G2810" i="1"/>
  <c r="D2811" i="1"/>
  <c r="F2811" i="1" s="1"/>
  <c r="T2864" i="1"/>
  <c r="AA2864" i="1"/>
  <c r="AB2864" i="1"/>
  <c r="J2812" i="1"/>
  <c r="K2812" i="1" s="1"/>
  <c r="E2812" i="1" s="1"/>
  <c r="I2813" i="1"/>
  <c r="H2864" i="1"/>
  <c r="A2865" i="1"/>
  <c r="Q2865" i="1" s="1"/>
  <c r="R2865" i="1" s="1"/>
  <c r="S2865" i="1" s="1"/>
  <c r="Z2865" i="1" s="1"/>
  <c r="U2811" i="1"/>
  <c r="W2811" i="1" s="1"/>
  <c r="G2811" i="1" l="1"/>
  <c r="L2811" i="1"/>
  <c r="D2812" i="1"/>
  <c r="F2812" i="1" s="1"/>
  <c r="U2812" i="1"/>
  <c r="W2812" i="1" s="1"/>
  <c r="AB2865" i="1"/>
  <c r="T2865" i="1"/>
  <c r="AA2865" i="1"/>
  <c r="J2813" i="1"/>
  <c r="K2813" i="1" s="1"/>
  <c r="E2813" i="1" s="1"/>
  <c r="M2813" i="1"/>
  <c r="I2814" i="1"/>
  <c r="H2865" i="1"/>
  <c r="A2866" i="1"/>
  <c r="Q2866" i="1" s="1"/>
  <c r="R2866" i="1" s="1"/>
  <c r="S2866" i="1" s="1"/>
  <c r="Z2866" i="1" s="1"/>
  <c r="G2812" i="1" l="1"/>
  <c r="L2812" i="1"/>
  <c r="D2813" i="1"/>
  <c r="F2813" i="1" s="1"/>
  <c r="U2813" i="1"/>
  <c r="W2813" i="1" s="1"/>
  <c r="AA2866" i="1"/>
  <c r="T2866" i="1"/>
  <c r="AB2866" i="1"/>
  <c r="A2867" i="1"/>
  <c r="Q2867" i="1" s="1"/>
  <c r="R2867" i="1" s="1"/>
  <c r="S2867" i="1" s="1"/>
  <c r="Z2867" i="1" s="1"/>
  <c r="H2866" i="1"/>
  <c r="J2814" i="1"/>
  <c r="K2814" i="1" s="1"/>
  <c r="E2814" i="1" s="1"/>
  <c r="M2814" i="1"/>
  <c r="I2815" i="1"/>
  <c r="L2813" i="1" l="1"/>
  <c r="G2813" i="1"/>
  <c r="D2814" i="1"/>
  <c r="F2814" i="1" s="1"/>
  <c r="U2814" i="1"/>
  <c r="W2814" i="1" s="1"/>
  <c r="H2867" i="1"/>
  <c r="A2868" i="1"/>
  <c r="Q2868" i="1" s="1"/>
  <c r="R2868" i="1" s="1"/>
  <c r="S2868" i="1" s="1"/>
  <c r="Z2868" i="1" s="1"/>
  <c r="J2815" i="1"/>
  <c r="K2815" i="1" s="1"/>
  <c r="E2815" i="1" s="1"/>
  <c r="M2815" i="1"/>
  <c r="I2816" i="1"/>
  <c r="AB2867" i="1"/>
  <c r="AA2867" i="1"/>
  <c r="T2867" i="1"/>
  <c r="L2814" i="1" l="1"/>
  <c r="G2814" i="1"/>
  <c r="D2815" i="1"/>
  <c r="F2815" i="1" s="1"/>
  <c r="J2816" i="1"/>
  <c r="K2816" i="1" s="1"/>
  <c r="E2816" i="1" s="1"/>
  <c r="M2816" i="1"/>
  <c r="I2817" i="1"/>
  <c r="AA2868" i="1"/>
  <c r="T2868" i="1"/>
  <c r="AB2868" i="1"/>
  <c r="A2869" i="1"/>
  <c r="Q2869" i="1" s="1"/>
  <c r="R2869" i="1" s="1"/>
  <c r="S2869" i="1" s="1"/>
  <c r="Z2869" i="1" s="1"/>
  <c r="H2868" i="1"/>
  <c r="U2815" i="1"/>
  <c r="W2815" i="1" s="1"/>
  <c r="L2815" i="1" l="1"/>
  <c r="G2815" i="1"/>
  <c r="D2816" i="1"/>
  <c r="F2816" i="1" s="1"/>
  <c r="AB2869" i="1"/>
  <c r="T2869" i="1"/>
  <c r="AA2869" i="1"/>
  <c r="U2816" i="1"/>
  <c r="W2816" i="1" s="1"/>
  <c r="A2870" i="1"/>
  <c r="Q2870" i="1" s="1"/>
  <c r="R2870" i="1" s="1"/>
  <c r="S2870" i="1" s="1"/>
  <c r="Z2870" i="1" s="1"/>
  <c r="H2869" i="1"/>
  <c r="J2817" i="1"/>
  <c r="K2817" i="1" s="1"/>
  <c r="E2817" i="1" s="1"/>
  <c r="M2817" i="1"/>
  <c r="I2818" i="1"/>
  <c r="G2816" i="1" l="1"/>
  <c r="L2816" i="1"/>
  <c r="D2817" i="1"/>
  <c r="F2817" i="1" s="1"/>
  <c r="AA2870" i="1"/>
  <c r="T2870" i="1"/>
  <c r="AB2870" i="1"/>
  <c r="U2817" i="1"/>
  <c r="W2817" i="1" s="1"/>
  <c r="A2871" i="1"/>
  <c r="Q2871" i="1" s="1"/>
  <c r="R2871" i="1" s="1"/>
  <c r="S2871" i="1" s="1"/>
  <c r="Z2871" i="1" s="1"/>
  <c r="H2870" i="1"/>
  <c r="J2818" i="1"/>
  <c r="K2818" i="1" s="1"/>
  <c r="E2818" i="1" s="1"/>
  <c r="M2818" i="1"/>
  <c r="I2819" i="1"/>
  <c r="L2817" i="1" l="1"/>
  <c r="G2817" i="1"/>
  <c r="D2818" i="1"/>
  <c r="F2818" i="1" s="1"/>
  <c r="AB2871" i="1"/>
  <c r="T2871" i="1"/>
  <c r="AA2871" i="1"/>
  <c r="M2819" i="1"/>
  <c r="J2819" i="1"/>
  <c r="K2819" i="1" s="1"/>
  <c r="E2819" i="1" s="1"/>
  <c r="I2820" i="1"/>
  <c r="U2818" i="1"/>
  <c r="W2818" i="1" s="1"/>
  <c r="A2872" i="1"/>
  <c r="Q2872" i="1" s="1"/>
  <c r="R2872" i="1" s="1"/>
  <c r="S2872" i="1" s="1"/>
  <c r="Z2872" i="1" s="1"/>
  <c r="H2871" i="1"/>
  <c r="L2818" i="1" l="1"/>
  <c r="G2818" i="1"/>
  <c r="D2819" i="1"/>
  <c r="F2819" i="1" s="1"/>
  <c r="AA2872" i="1"/>
  <c r="T2872" i="1"/>
  <c r="AB2872" i="1"/>
  <c r="A2873" i="1"/>
  <c r="Q2873" i="1" s="1"/>
  <c r="R2873" i="1" s="1"/>
  <c r="S2873" i="1" s="1"/>
  <c r="Z2873" i="1" s="1"/>
  <c r="H2872" i="1"/>
  <c r="J2820" i="1"/>
  <c r="K2820" i="1" s="1"/>
  <c r="E2820" i="1" s="1"/>
  <c r="M2820" i="1"/>
  <c r="I2821" i="1"/>
  <c r="U2819" i="1"/>
  <c r="W2819" i="1" s="1"/>
  <c r="G2819" i="1" l="1"/>
  <c r="L2819" i="1"/>
  <c r="D2820" i="1"/>
  <c r="F2820" i="1" s="1"/>
  <c r="U2820" i="1"/>
  <c r="W2820" i="1" s="1"/>
  <c r="H2873" i="1"/>
  <c r="A2874" i="1"/>
  <c r="Q2874" i="1" s="1"/>
  <c r="R2874" i="1" s="1"/>
  <c r="S2874" i="1" s="1"/>
  <c r="Z2874" i="1" s="1"/>
  <c r="J2821" i="1"/>
  <c r="K2821" i="1" s="1"/>
  <c r="E2821" i="1" s="1"/>
  <c r="M2821" i="1"/>
  <c r="I2822" i="1"/>
  <c r="AB2873" i="1"/>
  <c r="T2873" i="1"/>
  <c r="AA2873" i="1"/>
  <c r="G2820" i="1" l="1"/>
  <c r="L2820" i="1"/>
  <c r="D2821" i="1"/>
  <c r="F2821" i="1" s="1"/>
  <c r="J2822" i="1"/>
  <c r="K2822" i="1" s="1"/>
  <c r="E2822" i="1" s="1"/>
  <c r="M2822" i="1"/>
  <c r="I2823" i="1"/>
  <c r="A2875" i="1"/>
  <c r="Q2875" i="1" s="1"/>
  <c r="R2875" i="1" s="1"/>
  <c r="S2875" i="1" s="1"/>
  <c r="Z2875" i="1" s="1"/>
  <c r="H2874" i="1"/>
  <c r="U2821" i="1"/>
  <c r="W2821" i="1" s="1"/>
  <c r="AA2874" i="1"/>
  <c r="T2874" i="1"/>
  <c r="AB2874" i="1"/>
  <c r="L2821" i="1" l="1"/>
  <c r="G2821" i="1"/>
  <c r="D2822" i="1"/>
  <c r="F2822" i="1" s="1"/>
  <c r="AB2875" i="1"/>
  <c r="AA2875" i="1"/>
  <c r="T2875" i="1"/>
  <c r="U2822" i="1"/>
  <c r="W2822" i="1" s="1"/>
  <c r="H2875" i="1"/>
  <c r="A2876" i="1"/>
  <c r="Q2876" i="1" s="1"/>
  <c r="R2876" i="1" s="1"/>
  <c r="S2876" i="1" s="1"/>
  <c r="Z2876" i="1" s="1"/>
  <c r="J2823" i="1"/>
  <c r="K2823" i="1" s="1"/>
  <c r="E2823" i="1" s="1"/>
  <c r="M2823" i="1"/>
  <c r="I2824" i="1"/>
  <c r="G2822" i="1" l="1"/>
  <c r="L2822" i="1"/>
  <c r="D2823" i="1"/>
  <c r="F2823" i="1" s="1"/>
  <c r="AA2876" i="1"/>
  <c r="T2876" i="1"/>
  <c r="AB2876" i="1"/>
  <c r="A2877" i="1"/>
  <c r="Q2877" i="1" s="1"/>
  <c r="R2877" i="1" s="1"/>
  <c r="S2877" i="1" s="1"/>
  <c r="Z2877" i="1" s="1"/>
  <c r="H2876" i="1"/>
  <c r="U2823" i="1"/>
  <c r="W2823" i="1" s="1"/>
  <c r="M2824" i="1"/>
  <c r="J2824" i="1"/>
  <c r="K2824" i="1" s="1"/>
  <c r="E2824" i="1" s="1"/>
  <c r="I2825" i="1"/>
  <c r="L2823" i="1" l="1"/>
  <c r="G2823" i="1"/>
  <c r="D2824" i="1"/>
  <c r="F2824" i="1" s="1"/>
  <c r="J2825" i="1"/>
  <c r="K2825" i="1" s="1"/>
  <c r="E2825" i="1" s="1"/>
  <c r="M2825" i="1"/>
  <c r="I2826" i="1"/>
  <c r="AB2877" i="1"/>
  <c r="T2877" i="1"/>
  <c r="AA2877" i="1"/>
  <c r="U2824" i="1"/>
  <c r="W2824" i="1" s="1"/>
  <c r="A2878" i="1"/>
  <c r="Q2878" i="1" s="1"/>
  <c r="R2878" i="1" s="1"/>
  <c r="S2878" i="1" s="1"/>
  <c r="Z2878" i="1" s="1"/>
  <c r="H2877" i="1"/>
  <c r="L2824" i="1" l="1"/>
  <c r="G2824" i="1"/>
  <c r="D2825" i="1"/>
  <c r="F2825" i="1" s="1"/>
  <c r="U2825" i="1"/>
  <c r="W2825" i="1" s="1"/>
  <c r="A2879" i="1"/>
  <c r="Q2879" i="1" s="1"/>
  <c r="R2879" i="1" s="1"/>
  <c r="S2879" i="1" s="1"/>
  <c r="Z2879" i="1" s="1"/>
  <c r="H2878" i="1"/>
  <c r="AA2878" i="1"/>
  <c r="T2878" i="1"/>
  <c r="AB2878" i="1"/>
  <c r="J2826" i="1"/>
  <c r="K2826" i="1" s="1"/>
  <c r="E2826" i="1" s="1"/>
  <c r="M2826" i="1"/>
  <c r="I2827" i="1"/>
  <c r="L2825" i="1" l="1"/>
  <c r="G2825" i="1"/>
  <c r="D2826" i="1"/>
  <c r="F2826" i="1" s="1"/>
  <c r="AB2879" i="1"/>
  <c r="T2879" i="1"/>
  <c r="AA2879" i="1"/>
  <c r="J2827" i="1"/>
  <c r="K2827" i="1" s="1"/>
  <c r="E2827" i="1" s="1"/>
  <c r="M2827" i="1"/>
  <c r="I2828" i="1"/>
  <c r="A2880" i="1"/>
  <c r="Q2880" i="1" s="1"/>
  <c r="R2880" i="1" s="1"/>
  <c r="S2880" i="1" s="1"/>
  <c r="Z2880" i="1" s="1"/>
  <c r="H2879" i="1"/>
  <c r="U2826" i="1"/>
  <c r="W2826" i="1" s="1"/>
  <c r="G2826" i="1" l="1"/>
  <c r="L2826" i="1"/>
  <c r="D2827" i="1"/>
  <c r="F2827" i="1" s="1"/>
  <c r="A2881" i="1"/>
  <c r="Q2881" i="1" s="1"/>
  <c r="R2881" i="1" s="1"/>
  <c r="S2881" i="1" s="1"/>
  <c r="Z2881" i="1" s="1"/>
  <c r="H2880" i="1"/>
  <c r="J2828" i="1"/>
  <c r="K2828" i="1" s="1"/>
  <c r="E2828" i="1" s="1"/>
  <c r="M2828" i="1"/>
  <c r="I2829" i="1"/>
  <c r="AA2880" i="1"/>
  <c r="T2880" i="1"/>
  <c r="AB2880" i="1"/>
  <c r="U2827" i="1"/>
  <c r="W2827" i="1" s="1"/>
  <c r="G2827" i="1" l="1"/>
  <c r="L2827" i="1"/>
  <c r="D2828" i="1"/>
  <c r="F2828" i="1" s="1"/>
  <c r="U2828" i="1"/>
  <c r="W2828" i="1" s="1"/>
  <c r="H2881" i="1"/>
  <c r="A2882" i="1"/>
  <c r="Q2882" i="1" s="1"/>
  <c r="R2882" i="1" s="1"/>
  <c r="S2882" i="1" s="1"/>
  <c r="Z2882" i="1" s="1"/>
  <c r="J2829" i="1"/>
  <c r="K2829" i="1" s="1"/>
  <c r="E2829" i="1" s="1"/>
  <c r="M2829" i="1"/>
  <c r="I2830" i="1"/>
  <c r="AB2881" i="1"/>
  <c r="T2881" i="1"/>
  <c r="AA2881" i="1"/>
  <c r="L2828" i="1" l="1"/>
  <c r="G2828" i="1"/>
  <c r="D2829" i="1"/>
  <c r="F2829" i="1" s="1"/>
  <c r="A2883" i="1"/>
  <c r="Q2883" i="1" s="1"/>
  <c r="R2883" i="1" s="1"/>
  <c r="S2883" i="1" s="1"/>
  <c r="Z2883" i="1" s="1"/>
  <c r="H2882" i="1"/>
  <c r="U2829" i="1"/>
  <c r="W2829" i="1" s="1"/>
  <c r="J2830" i="1"/>
  <c r="K2830" i="1" s="1"/>
  <c r="E2830" i="1" s="1"/>
  <c r="M2830" i="1"/>
  <c r="I2831" i="1"/>
  <c r="AA2882" i="1"/>
  <c r="T2882" i="1"/>
  <c r="AB2882" i="1"/>
  <c r="L2829" i="1" l="1"/>
  <c r="G2829" i="1"/>
  <c r="D2830" i="1"/>
  <c r="F2830" i="1" s="1"/>
  <c r="J2831" i="1"/>
  <c r="K2831" i="1" s="1"/>
  <c r="E2831" i="1" s="1"/>
  <c r="M2831" i="1"/>
  <c r="I2832" i="1"/>
  <c r="H2883" i="1"/>
  <c r="A2884" i="1"/>
  <c r="Q2884" i="1" s="1"/>
  <c r="R2884" i="1" s="1"/>
  <c r="S2884" i="1" s="1"/>
  <c r="Z2884" i="1" s="1"/>
  <c r="U2830" i="1"/>
  <c r="W2830" i="1" s="1"/>
  <c r="AB2883" i="1"/>
  <c r="AA2883" i="1"/>
  <c r="T2883" i="1"/>
  <c r="G2830" i="1" l="1"/>
  <c r="L2830" i="1"/>
  <c r="D2831" i="1"/>
  <c r="F2831" i="1" s="1"/>
  <c r="U2831" i="1"/>
  <c r="W2831" i="1" s="1"/>
  <c r="AA2884" i="1"/>
  <c r="T2884" i="1"/>
  <c r="AB2884" i="1"/>
  <c r="A2885" i="1"/>
  <c r="Q2885" i="1" s="1"/>
  <c r="R2885" i="1" s="1"/>
  <c r="S2885" i="1" s="1"/>
  <c r="Z2885" i="1" s="1"/>
  <c r="H2884" i="1"/>
  <c r="J2832" i="1"/>
  <c r="K2832" i="1" s="1"/>
  <c r="E2832" i="1" s="1"/>
  <c r="M2832" i="1"/>
  <c r="I2833" i="1"/>
  <c r="G2831" i="1" l="1"/>
  <c r="L2831" i="1"/>
  <c r="D2832" i="1"/>
  <c r="F2832" i="1" s="1"/>
  <c r="J2833" i="1"/>
  <c r="K2833" i="1" s="1"/>
  <c r="E2833" i="1" s="1"/>
  <c r="M2833" i="1"/>
  <c r="I2834" i="1"/>
  <c r="AB2885" i="1"/>
  <c r="T2885" i="1"/>
  <c r="AA2885" i="1"/>
  <c r="U2832" i="1"/>
  <c r="W2832" i="1" s="1"/>
  <c r="A2886" i="1"/>
  <c r="Q2886" i="1" s="1"/>
  <c r="R2886" i="1" s="1"/>
  <c r="S2886" i="1" s="1"/>
  <c r="Z2886" i="1" s="1"/>
  <c r="H2885" i="1"/>
  <c r="L2832" i="1" l="1"/>
  <c r="G2832" i="1"/>
  <c r="D2833" i="1"/>
  <c r="F2833" i="1" s="1"/>
  <c r="A2887" i="1"/>
  <c r="S2887" i="1" s="1"/>
  <c r="Z2887" i="1" s="1"/>
  <c r="H2886" i="1"/>
  <c r="J2834" i="1"/>
  <c r="K2834" i="1" s="1"/>
  <c r="E2834" i="1" s="1"/>
  <c r="M2834" i="1"/>
  <c r="I2835" i="1"/>
  <c r="AA2886" i="1"/>
  <c r="T2886" i="1"/>
  <c r="AB2886" i="1"/>
  <c r="U2833" i="1"/>
  <c r="W2833" i="1" s="1"/>
  <c r="L2833" i="1" l="1"/>
  <c r="G2833" i="1"/>
  <c r="D2834" i="1"/>
  <c r="F2834" i="1" s="1"/>
  <c r="U2834" i="1"/>
  <c r="W2834" i="1" s="1"/>
  <c r="A2888" i="1"/>
  <c r="Q2888" i="1" s="1"/>
  <c r="R2888" i="1" s="1"/>
  <c r="S2888" i="1" s="1"/>
  <c r="Z2888" i="1" s="1"/>
  <c r="H2887" i="1"/>
  <c r="J2835" i="1"/>
  <c r="K2835" i="1" s="1"/>
  <c r="E2835" i="1" s="1"/>
  <c r="M2835" i="1"/>
  <c r="I2836" i="1"/>
  <c r="AB2887" i="1"/>
  <c r="T2887" i="1"/>
  <c r="AA2887" i="1"/>
  <c r="L2834" i="1" l="1"/>
  <c r="G2834" i="1"/>
  <c r="J2836" i="1"/>
  <c r="M2836" i="1"/>
  <c r="I2837" i="1"/>
  <c r="A2889" i="1"/>
  <c r="Q2889" i="1" s="1"/>
  <c r="R2889" i="1" s="1"/>
  <c r="S2889" i="1" s="1"/>
  <c r="Z2889" i="1" s="1"/>
  <c r="H2888" i="1"/>
  <c r="U2835" i="1"/>
  <c r="D2835" i="1" l="1"/>
  <c r="G2835" i="1" s="1"/>
  <c r="W2835" i="1"/>
  <c r="J2837" i="1"/>
  <c r="M2837" i="1"/>
  <c r="I2838" i="1"/>
  <c r="AB2889" i="1"/>
  <c r="T2889" i="1"/>
  <c r="AA2889" i="1"/>
  <c r="H2889" i="1"/>
  <c r="A2890" i="1"/>
  <c r="Q2890" i="1" s="1"/>
  <c r="R2890" i="1" s="1"/>
  <c r="S2890" i="1" s="1"/>
  <c r="Z2890" i="1" s="1"/>
  <c r="K2836" i="1"/>
  <c r="E2836" i="1" s="1"/>
  <c r="D2836" i="1" l="1"/>
  <c r="G2836" i="1" s="1"/>
  <c r="F2835" i="1"/>
  <c r="L2835" i="1"/>
  <c r="U2836" i="1"/>
  <c r="J2838" i="1"/>
  <c r="M2838" i="1"/>
  <c r="I2839" i="1"/>
  <c r="K2837" i="1"/>
  <c r="E2837" i="1" s="1"/>
  <c r="AA2890" i="1"/>
  <c r="T2890" i="1"/>
  <c r="AB2890" i="1"/>
  <c r="A2891" i="1"/>
  <c r="Q2891" i="1" s="1"/>
  <c r="R2891" i="1" s="1"/>
  <c r="S2891" i="1" s="1"/>
  <c r="Z2891" i="1" s="1"/>
  <c r="H2890" i="1"/>
  <c r="L2836" i="1" l="1"/>
  <c r="D2837" i="1"/>
  <c r="G2837" i="1" s="1"/>
  <c r="F2836" i="1"/>
  <c r="U2837" i="1"/>
  <c r="AB2891" i="1"/>
  <c r="AA2891" i="1"/>
  <c r="T2891" i="1"/>
  <c r="J2839" i="1"/>
  <c r="M2839" i="1"/>
  <c r="I2840" i="1"/>
  <c r="H2891" i="1"/>
  <c r="A2892" i="1"/>
  <c r="Q2892" i="1" s="1"/>
  <c r="R2892" i="1" s="1"/>
  <c r="S2892" i="1" s="1"/>
  <c r="Z2892" i="1" s="1"/>
  <c r="W2836" i="1"/>
  <c r="K2838" i="1"/>
  <c r="E2838" i="1" s="1"/>
  <c r="L2837" i="1" l="1"/>
  <c r="D2838" i="1"/>
  <c r="G2838" i="1" s="1"/>
  <c r="F2837" i="1"/>
  <c r="U2838" i="1"/>
  <c r="K2839" i="1"/>
  <c r="E2839" i="1" s="1"/>
  <c r="W2837" i="1"/>
  <c r="J2840" i="1"/>
  <c r="M2840" i="1"/>
  <c r="I2841" i="1"/>
  <c r="AA2892" i="1"/>
  <c r="T2892" i="1"/>
  <c r="AB2892" i="1"/>
  <c r="A2893" i="1"/>
  <c r="Q2893" i="1" s="1"/>
  <c r="R2893" i="1" s="1"/>
  <c r="S2893" i="1" s="1"/>
  <c r="Z2893" i="1" s="1"/>
  <c r="H2892" i="1"/>
  <c r="L2838" i="1" l="1"/>
  <c r="D2839" i="1"/>
  <c r="G2839" i="1" s="1"/>
  <c r="F2838" i="1"/>
  <c r="AB2893" i="1"/>
  <c r="T2893" i="1"/>
  <c r="AA2893" i="1"/>
  <c r="U2839" i="1"/>
  <c r="W2838" i="1"/>
  <c r="A2894" i="1"/>
  <c r="Q2894" i="1" s="1"/>
  <c r="R2894" i="1" s="1"/>
  <c r="S2894" i="1" s="1"/>
  <c r="Z2894" i="1" s="1"/>
  <c r="H2893" i="1"/>
  <c r="J2841" i="1"/>
  <c r="M2841" i="1"/>
  <c r="I2842" i="1"/>
  <c r="K2840" i="1"/>
  <c r="E2840" i="1" s="1"/>
  <c r="L2839" i="1" l="1"/>
  <c r="D2840" i="1"/>
  <c r="G2840" i="1" s="1"/>
  <c r="F2839" i="1"/>
  <c r="U2840" i="1"/>
  <c r="W2839" i="1"/>
  <c r="J2842" i="1"/>
  <c r="M2842" i="1"/>
  <c r="I2843" i="1"/>
  <c r="AA2894" i="1"/>
  <c r="T2894" i="1"/>
  <c r="AB2894" i="1"/>
  <c r="K2841" i="1"/>
  <c r="E2841" i="1" s="1"/>
  <c r="A2895" i="1"/>
  <c r="Q2895" i="1" s="1"/>
  <c r="R2895" i="1" s="1"/>
  <c r="S2895" i="1" s="1"/>
  <c r="Z2895" i="1" s="1"/>
  <c r="H2894" i="1"/>
  <c r="L2840" i="1" l="1"/>
  <c r="D2841" i="1"/>
  <c r="G2841" i="1" s="1"/>
  <c r="F2840" i="1"/>
  <c r="A2896" i="1"/>
  <c r="Q2896" i="1" s="1"/>
  <c r="R2896" i="1" s="1"/>
  <c r="S2896" i="1" s="1"/>
  <c r="Z2896" i="1" s="1"/>
  <c r="H2895" i="1"/>
  <c r="U2841" i="1"/>
  <c r="J2843" i="1"/>
  <c r="I2844" i="1"/>
  <c r="AB2895" i="1"/>
  <c r="T2895" i="1"/>
  <c r="AA2895" i="1"/>
  <c r="W2840" i="1"/>
  <c r="K2842" i="1"/>
  <c r="E2842" i="1" s="1"/>
  <c r="L2841" i="1" l="1"/>
  <c r="D2842" i="1"/>
  <c r="G2842" i="1" s="1"/>
  <c r="F2841" i="1"/>
  <c r="J2844" i="1"/>
  <c r="I2845" i="1"/>
  <c r="U2842" i="1"/>
  <c r="K2843" i="1"/>
  <c r="E2843" i="1" s="1"/>
  <c r="W2841" i="1"/>
  <c r="AA2896" i="1"/>
  <c r="T2896" i="1"/>
  <c r="AB2896" i="1"/>
  <c r="A2897" i="1"/>
  <c r="Q2897" i="1" s="1"/>
  <c r="R2897" i="1" s="1"/>
  <c r="S2897" i="1" s="1"/>
  <c r="Z2897" i="1" s="1"/>
  <c r="H2896" i="1"/>
  <c r="L2842" i="1" l="1"/>
  <c r="M2843" i="1" s="1"/>
  <c r="D2843" i="1"/>
  <c r="G2843" i="1" s="1"/>
  <c r="F2842" i="1"/>
  <c r="AB2897" i="1"/>
  <c r="T2897" i="1"/>
  <c r="AA2897" i="1"/>
  <c r="W2842" i="1"/>
  <c r="H2897" i="1"/>
  <c r="A2898" i="1"/>
  <c r="Q2898" i="1" s="1"/>
  <c r="R2898" i="1" s="1"/>
  <c r="S2898" i="1" s="1"/>
  <c r="Z2898" i="1" s="1"/>
  <c r="J2845" i="1"/>
  <c r="I2846" i="1"/>
  <c r="U2843" i="1"/>
  <c r="K2844" i="1"/>
  <c r="E2844" i="1" s="1"/>
  <c r="L2843" i="1" l="1"/>
  <c r="D2844" i="1"/>
  <c r="G2844" i="1" s="1"/>
  <c r="F2843" i="1"/>
  <c r="U2844" i="1"/>
  <c r="J2846" i="1"/>
  <c r="I2847" i="1"/>
  <c r="H2898" i="1"/>
  <c r="A2899" i="1"/>
  <c r="Q2899" i="1" s="1"/>
  <c r="R2899" i="1" s="1"/>
  <c r="S2899" i="1" s="1"/>
  <c r="Z2899" i="1" s="1"/>
  <c r="M2844" i="1"/>
  <c r="M2845" i="1" s="1"/>
  <c r="M2846" i="1" s="1"/>
  <c r="K2845" i="1"/>
  <c r="E2845" i="1" s="1"/>
  <c r="W2843" i="1"/>
  <c r="AA2898" i="1"/>
  <c r="T2898" i="1"/>
  <c r="AB2898" i="1"/>
  <c r="L2844" i="1" l="1"/>
  <c r="D2845" i="1"/>
  <c r="G2845" i="1" s="1"/>
  <c r="F2844" i="1"/>
  <c r="T2899" i="1"/>
  <c r="AB2899" i="1"/>
  <c r="AA2899" i="1"/>
  <c r="U2845" i="1"/>
  <c r="A2900" i="1"/>
  <c r="Q2900" i="1" s="1"/>
  <c r="R2900" i="1" s="1"/>
  <c r="S2900" i="1" s="1"/>
  <c r="Z2900" i="1" s="1"/>
  <c r="H2899" i="1"/>
  <c r="J2847" i="1"/>
  <c r="M2847" i="1"/>
  <c r="I2848" i="1"/>
  <c r="W2844" i="1"/>
  <c r="K2846" i="1"/>
  <c r="E2846" i="1" s="1"/>
  <c r="L2845" i="1" l="1"/>
  <c r="D2846" i="1"/>
  <c r="G2846" i="1" s="1"/>
  <c r="F2845" i="1"/>
  <c r="U2846" i="1"/>
  <c r="J2848" i="1"/>
  <c r="M2848" i="1"/>
  <c r="I2849" i="1"/>
  <c r="A2901" i="1"/>
  <c r="Q2901" i="1" s="1"/>
  <c r="R2901" i="1" s="1"/>
  <c r="S2901" i="1" s="1"/>
  <c r="Z2901" i="1" s="1"/>
  <c r="H2900" i="1"/>
  <c r="K2847" i="1"/>
  <c r="E2847" i="1" s="1"/>
  <c r="AB2900" i="1"/>
  <c r="AA2900" i="1"/>
  <c r="T2900" i="1"/>
  <c r="W2845" i="1"/>
  <c r="L2846" i="1" l="1"/>
  <c r="D2847" i="1"/>
  <c r="G2847" i="1" s="1"/>
  <c r="F2846" i="1"/>
  <c r="AA2901" i="1"/>
  <c r="T2901" i="1"/>
  <c r="AB2901" i="1"/>
  <c r="W2846" i="1"/>
  <c r="J2849" i="1"/>
  <c r="M2849" i="1"/>
  <c r="I2850" i="1"/>
  <c r="U2847" i="1"/>
  <c r="A2902" i="1"/>
  <c r="Q2902" i="1" s="1"/>
  <c r="R2902" i="1" s="1"/>
  <c r="S2902" i="1" s="1"/>
  <c r="Z2902" i="1" s="1"/>
  <c r="H2901" i="1"/>
  <c r="K2848" i="1"/>
  <c r="E2848" i="1" s="1"/>
  <c r="L2847" i="1" l="1"/>
  <c r="D2848" i="1"/>
  <c r="G2848" i="1" s="1"/>
  <c r="F2847" i="1"/>
  <c r="H2902" i="1"/>
  <c r="A2903" i="1"/>
  <c r="Q2903" i="1" s="1"/>
  <c r="R2903" i="1" s="1"/>
  <c r="S2903" i="1" s="1"/>
  <c r="Z2903" i="1" s="1"/>
  <c r="U2848" i="1"/>
  <c r="W2847" i="1"/>
  <c r="J2850" i="1"/>
  <c r="M2850" i="1"/>
  <c r="I2851" i="1"/>
  <c r="AB2902" i="1"/>
  <c r="T2902" i="1"/>
  <c r="AA2902" i="1"/>
  <c r="K2849" i="1"/>
  <c r="E2849" i="1" s="1"/>
  <c r="L2848" i="1" l="1"/>
  <c r="D2849" i="1"/>
  <c r="G2849" i="1" s="1"/>
  <c r="F2848" i="1"/>
  <c r="J2851" i="1"/>
  <c r="M2851" i="1"/>
  <c r="I2852" i="1"/>
  <c r="W2848" i="1"/>
  <c r="AA2903" i="1"/>
  <c r="AB2903" i="1"/>
  <c r="U2849" i="1"/>
  <c r="H2903" i="1"/>
  <c r="A2904" i="1"/>
  <c r="Q2904" i="1" s="1"/>
  <c r="R2904" i="1" s="1"/>
  <c r="S2904" i="1" s="1"/>
  <c r="Z2904" i="1" s="1"/>
  <c r="K2850" i="1"/>
  <c r="E2850" i="1" s="1"/>
  <c r="L2849" i="1" l="1"/>
  <c r="D2850" i="1"/>
  <c r="G2850" i="1" s="1"/>
  <c r="F2849" i="1"/>
  <c r="K2851" i="1"/>
  <c r="E2851" i="1" s="1"/>
  <c r="H2904" i="1"/>
  <c r="A2905" i="1"/>
  <c r="Q2905" i="1" s="1"/>
  <c r="R2905" i="1" s="1"/>
  <c r="S2905" i="1" s="1"/>
  <c r="Z2905" i="1" s="1"/>
  <c r="T2904" i="1"/>
  <c r="AA2904" i="1"/>
  <c r="AB2904" i="1"/>
  <c r="W2849" i="1"/>
  <c r="J2852" i="1"/>
  <c r="M2852" i="1"/>
  <c r="I2853" i="1"/>
  <c r="U2850" i="1"/>
  <c r="L2850" i="1" l="1"/>
  <c r="D2851" i="1"/>
  <c r="G2851" i="1" s="1"/>
  <c r="F2850" i="1"/>
  <c r="K2852" i="1"/>
  <c r="E2852" i="1" s="1"/>
  <c r="W2850" i="1"/>
  <c r="H2905" i="1"/>
  <c r="A2906" i="1"/>
  <c r="Q2906" i="1" s="1"/>
  <c r="R2906" i="1" s="1"/>
  <c r="S2906" i="1" s="1"/>
  <c r="Z2906" i="1" s="1"/>
  <c r="J2853" i="1"/>
  <c r="M2853" i="1"/>
  <c r="I2854" i="1"/>
  <c r="AB2905" i="1"/>
  <c r="T2905" i="1"/>
  <c r="AA2905" i="1"/>
  <c r="U2851" i="1"/>
  <c r="L2851" i="1" l="1"/>
  <c r="D2852" i="1"/>
  <c r="G2852" i="1" s="1"/>
  <c r="F2851" i="1"/>
  <c r="W2851" i="1"/>
  <c r="AA2906" i="1"/>
  <c r="T2906" i="1"/>
  <c r="AB2906" i="1"/>
  <c r="J2854" i="1"/>
  <c r="M2854" i="1"/>
  <c r="I2855" i="1"/>
  <c r="A2907" i="1"/>
  <c r="Q2907" i="1" s="1"/>
  <c r="R2907" i="1" s="1"/>
  <c r="S2907" i="1" s="1"/>
  <c r="Z2907" i="1" s="1"/>
  <c r="H2906" i="1"/>
  <c r="K2853" i="1"/>
  <c r="E2853" i="1" s="1"/>
  <c r="U2852" i="1"/>
  <c r="L2852" i="1" l="1"/>
  <c r="D2853" i="1"/>
  <c r="G2853" i="1" s="1"/>
  <c r="F2852" i="1"/>
  <c r="W2852" i="1"/>
  <c r="AB2907" i="1"/>
  <c r="AA2907" i="1"/>
  <c r="T2907" i="1"/>
  <c r="U2853" i="1"/>
  <c r="J2855" i="1"/>
  <c r="M2855" i="1"/>
  <c r="I2856" i="1"/>
  <c r="H2907" i="1"/>
  <c r="A2908" i="1"/>
  <c r="Q2908" i="1" s="1"/>
  <c r="R2908" i="1" s="1"/>
  <c r="S2908" i="1" s="1"/>
  <c r="Z2908" i="1" s="1"/>
  <c r="K2854" i="1"/>
  <c r="E2854" i="1" s="1"/>
  <c r="L2853" i="1" l="1"/>
  <c r="D2854" i="1"/>
  <c r="G2854" i="1" s="1"/>
  <c r="F2853" i="1"/>
  <c r="U2854" i="1"/>
  <c r="W2853" i="1"/>
  <c r="K2855" i="1"/>
  <c r="E2855" i="1" s="1"/>
  <c r="AA2908" i="1"/>
  <c r="T2908" i="1"/>
  <c r="AB2908" i="1"/>
  <c r="A2909" i="1"/>
  <c r="Q2909" i="1" s="1"/>
  <c r="R2909" i="1" s="1"/>
  <c r="S2909" i="1" s="1"/>
  <c r="Z2909" i="1" s="1"/>
  <c r="H2908" i="1"/>
  <c r="J2856" i="1"/>
  <c r="M2856" i="1"/>
  <c r="I2857" i="1"/>
  <c r="L2854" i="1" l="1"/>
  <c r="D2855" i="1"/>
  <c r="G2855" i="1" s="1"/>
  <c r="F2854" i="1"/>
  <c r="J2857" i="1"/>
  <c r="M2857" i="1"/>
  <c r="I2858" i="1"/>
  <c r="K2856" i="1"/>
  <c r="E2856" i="1" s="1"/>
  <c r="A2910" i="1"/>
  <c r="Q2910" i="1" s="1"/>
  <c r="R2910" i="1" s="1"/>
  <c r="S2910" i="1" s="1"/>
  <c r="Z2910" i="1" s="1"/>
  <c r="H2909" i="1"/>
  <c r="U2855" i="1"/>
  <c r="W2854" i="1"/>
  <c r="AB2909" i="1"/>
  <c r="T2909" i="1"/>
  <c r="AA2909" i="1"/>
  <c r="L2855" i="1" l="1"/>
  <c r="D2856" i="1"/>
  <c r="G2856" i="1" s="1"/>
  <c r="F2855" i="1"/>
  <c r="W2855" i="1"/>
  <c r="J2858" i="1"/>
  <c r="M2858" i="1"/>
  <c r="I2859" i="1"/>
  <c r="U2856" i="1"/>
  <c r="K2857" i="1"/>
  <c r="E2857" i="1" s="1"/>
  <c r="AA2910" i="1"/>
  <c r="T2910" i="1"/>
  <c r="AB2910" i="1"/>
  <c r="A2911" i="1"/>
  <c r="Q2911" i="1" s="1"/>
  <c r="R2911" i="1" s="1"/>
  <c r="S2911" i="1" s="1"/>
  <c r="Z2911" i="1" s="1"/>
  <c r="H2910" i="1"/>
  <c r="L2856" i="1" l="1"/>
  <c r="D2857" i="1"/>
  <c r="G2857" i="1" s="1"/>
  <c r="F2856" i="1"/>
  <c r="AB2911" i="1"/>
  <c r="T2911" i="1"/>
  <c r="AA2911" i="1"/>
  <c r="K2858" i="1"/>
  <c r="E2858" i="1" s="1"/>
  <c r="W2856" i="1"/>
  <c r="A2912" i="1"/>
  <c r="Q2912" i="1" s="1"/>
  <c r="R2912" i="1" s="1"/>
  <c r="S2912" i="1" s="1"/>
  <c r="Z2912" i="1" s="1"/>
  <c r="H2911" i="1"/>
  <c r="U2857" i="1"/>
  <c r="M2859" i="1"/>
  <c r="J2859" i="1"/>
  <c r="I2860" i="1"/>
  <c r="L2857" i="1" l="1"/>
  <c r="D2858" i="1"/>
  <c r="G2858" i="1" s="1"/>
  <c r="F2857" i="1"/>
  <c r="U2858" i="1"/>
  <c r="J2860" i="1"/>
  <c r="M2860" i="1"/>
  <c r="I2861" i="1"/>
  <c r="AA2912" i="1"/>
  <c r="T2912" i="1"/>
  <c r="AB2912" i="1"/>
  <c r="K2859" i="1"/>
  <c r="E2859" i="1" s="1"/>
  <c r="W2857" i="1"/>
  <c r="A2913" i="1"/>
  <c r="Q2913" i="1" s="1"/>
  <c r="R2913" i="1" s="1"/>
  <c r="S2913" i="1" s="1"/>
  <c r="Z2913" i="1" s="1"/>
  <c r="H2912" i="1"/>
  <c r="L2858" i="1" l="1"/>
  <c r="D2859" i="1"/>
  <c r="G2859" i="1" s="1"/>
  <c r="F2858" i="1"/>
  <c r="U2859" i="1"/>
  <c r="J2861" i="1"/>
  <c r="M2861" i="1"/>
  <c r="I2862" i="1"/>
  <c r="H2913" i="1"/>
  <c r="A2914" i="1"/>
  <c r="Q2914" i="1" s="1"/>
  <c r="R2914" i="1" s="1"/>
  <c r="S2914" i="1" s="1"/>
  <c r="Z2914" i="1" s="1"/>
  <c r="AB2913" i="1"/>
  <c r="T2913" i="1"/>
  <c r="AA2913" i="1"/>
  <c r="K2860" i="1"/>
  <c r="E2860" i="1" s="1"/>
  <c r="W2858" i="1"/>
  <c r="L2859" i="1" l="1"/>
  <c r="D2860" i="1"/>
  <c r="G2860" i="1" s="1"/>
  <c r="F2859" i="1"/>
  <c r="J2862" i="1"/>
  <c r="M2862" i="1"/>
  <c r="I2863" i="1"/>
  <c r="A2915" i="1"/>
  <c r="Q2915" i="1" s="1"/>
  <c r="R2915" i="1" s="1"/>
  <c r="S2915" i="1" s="1"/>
  <c r="Z2915" i="1" s="1"/>
  <c r="H2914" i="1"/>
  <c r="U2860" i="1"/>
  <c r="AA2914" i="1"/>
  <c r="T2914" i="1"/>
  <c r="AB2914" i="1"/>
  <c r="W2859" i="1"/>
  <c r="K2861" i="1"/>
  <c r="E2861" i="1" s="1"/>
  <c r="L2860" i="1" l="1"/>
  <c r="D2861" i="1"/>
  <c r="G2861" i="1" s="1"/>
  <c r="F2860" i="1"/>
  <c r="K2862" i="1"/>
  <c r="E2862" i="1" s="1"/>
  <c r="U2861" i="1"/>
  <c r="W2860" i="1"/>
  <c r="H2915" i="1"/>
  <c r="A2916" i="1"/>
  <c r="Q2916" i="1" s="1"/>
  <c r="R2916" i="1" s="1"/>
  <c r="S2916" i="1" s="1"/>
  <c r="Z2916" i="1" s="1"/>
  <c r="M2863" i="1"/>
  <c r="J2863" i="1"/>
  <c r="I2864" i="1"/>
  <c r="AB2915" i="1"/>
  <c r="AA2915" i="1"/>
  <c r="T2915" i="1"/>
  <c r="L2861" i="1" l="1"/>
  <c r="D2862" i="1"/>
  <c r="G2862" i="1" s="1"/>
  <c r="F2861" i="1"/>
  <c r="K2863" i="1"/>
  <c r="E2863" i="1" s="1"/>
  <c r="W2861" i="1"/>
  <c r="M2864" i="1"/>
  <c r="J2864" i="1"/>
  <c r="I2865" i="1"/>
  <c r="AA2916" i="1"/>
  <c r="T2916" i="1"/>
  <c r="AB2916" i="1"/>
  <c r="A2917" i="1"/>
  <c r="Q2917" i="1" s="1"/>
  <c r="H2916" i="1"/>
  <c r="U2862" i="1"/>
  <c r="R2917" i="1" l="1"/>
  <c r="S2917" i="1" s="1"/>
  <c r="Z2917" i="1" s="1"/>
  <c r="L2862" i="1"/>
  <c r="D2863" i="1"/>
  <c r="G2863" i="1" s="1"/>
  <c r="F2862" i="1"/>
  <c r="AB2917" i="1"/>
  <c r="T2917" i="1"/>
  <c r="T2918" i="1" s="1"/>
  <c r="AA2917" i="1"/>
  <c r="W2862" i="1"/>
  <c r="A2918" i="1"/>
  <c r="Q2918" i="1" s="1"/>
  <c r="H2917" i="1"/>
  <c r="J2865" i="1"/>
  <c r="M2865" i="1"/>
  <c r="I2866" i="1"/>
  <c r="K2864" i="1"/>
  <c r="E2864" i="1" s="1"/>
  <c r="U2863" i="1"/>
  <c r="R2918" i="1" l="1"/>
  <c r="S2918" i="1" s="1"/>
  <c r="Z2918" i="1" s="1"/>
  <c r="T2919" i="1"/>
  <c r="L2863" i="1"/>
  <c r="D2864" i="1"/>
  <c r="G2864" i="1" s="1"/>
  <c r="F2863" i="1"/>
  <c r="K2865" i="1"/>
  <c r="E2865" i="1" s="1"/>
  <c r="U2864" i="1"/>
  <c r="AA2918" i="1"/>
  <c r="AB2918" i="1"/>
  <c r="W2863" i="1"/>
  <c r="M2866" i="1"/>
  <c r="J2866" i="1"/>
  <c r="I2867" i="1"/>
  <c r="A2919" i="1"/>
  <c r="Q2919" i="1" s="1"/>
  <c r="R2919" i="1" s="1"/>
  <c r="S2919" i="1" s="1"/>
  <c r="Z2919" i="1" s="1"/>
  <c r="H2918" i="1"/>
  <c r="L2864" i="1" l="1"/>
  <c r="D2865" i="1"/>
  <c r="G2865" i="1" s="1"/>
  <c r="F2864" i="1"/>
  <c r="K2866" i="1"/>
  <c r="E2866" i="1" s="1"/>
  <c r="U2865" i="1"/>
  <c r="W2864" i="1"/>
  <c r="J2867" i="1"/>
  <c r="M2867" i="1"/>
  <c r="I2868" i="1"/>
  <c r="A2920" i="1"/>
  <c r="Q2920" i="1" s="1"/>
  <c r="H2919" i="1"/>
  <c r="AB2919" i="1"/>
  <c r="AA2919" i="1"/>
  <c r="R2920" i="1" l="1"/>
  <c r="S2920" i="1" s="1"/>
  <c r="Z2920" i="1" s="1"/>
  <c r="T2921" i="1"/>
  <c r="L2865" i="1"/>
  <c r="D2866" i="1"/>
  <c r="G2866" i="1" s="1"/>
  <c r="F2865" i="1"/>
  <c r="W2865" i="1"/>
  <c r="AA2920" i="1"/>
  <c r="AB2920" i="1"/>
  <c r="M2868" i="1"/>
  <c r="J2868" i="1"/>
  <c r="I2869" i="1"/>
  <c r="K2867" i="1"/>
  <c r="E2867" i="1" s="1"/>
  <c r="A2921" i="1"/>
  <c r="Q2921" i="1" s="1"/>
  <c r="R2921" i="1" s="1"/>
  <c r="S2921" i="1" s="1"/>
  <c r="Z2921" i="1" s="1"/>
  <c r="H2920" i="1"/>
  <c r="U2866" i="1"/>
  <c r="T2922" i="1" l="1"/>
  <c r="L2866" i="1"/>
  <c r="D2867" i="1"/>
  <c r="G2867" i="1" s="1"/>
  <c r="F2866" i="1"/>
  <c r="U2867" i="1"/>
  <c r="AB2921" i="1"/>
  <c r="AA2921" i="1"/>
  <c r="J2869" i="1"/>
  <c r="M2869" i="1"/>
  <c r="I2870" i="1"/>
  <c r="K2868" i="1"/>
  <c r="E2868" i="1" s="1"/>
  <c r="W2866" i="1"/>
  <c r="H2921" i="1"/>
  <c r="A2922" i="1"/>
  <c r="Q2922" i="1" s="1"/>
  <c r="R2922" i="1" s="1"/>
  <c r="S2922" i="1" s="1"/>
  <c r="Z2922" i="1" s="1"/>
  <c r="T2923" i="1" l="1"/>
  <c r="L2867" i="1"/>
  <c r="D2868" i="1"/>
  <c r="G2868" i="1" s="1"/>
  <c r="F2867" i="1"/>
  <c r="K2869" i="1"/>
  <c r="E2869" i="1" s="1"/>
  <c r="AA2922" i="1"/>
  <c r="AB2922" i="1"/>
  <c r="U2868" i="1"/>
  <c r="A2923" i="1"/>
  <c r="Q2923" i="1" s="1"/>
  <c r="R2923" i="1" s="1"/>
  <c r="S2923" i="1" s="1"/>
  <c r="Z2923" i="1" s="1"/>
  <c r="H2922" i="1"/>
  <c r="M2870" i="1"/>
  <c r="J2870" i="1"/>
  <c r="I2871" i="1"/>
  <c r="W2867" i="1"/>
  <c r="T2924" i="1" l="1"/>
  <c r="L2868" i="1"/>
  <c r="D2869" i="1"/>
  <c r="G2869" i="1" s="1"/>
  <c r="F2868" i="1"/>
  <c r="H2923" i="1"/>
  <c r="A2924" i="1"/>
  <c r="Q2924" i="1" s="1"/>
  <c r="R2924" i="1" s="1"/>
  <c r="S2924" i="1" s="1"/>
  <c r="Z2924" i="1" s="1"/>
  <c r="W2868" i="1"/>
  <c r="K2870" i="1"/>
  <c r="E2870" i="1" s="1"/>
  <c r="J2871" i="1"/>
  <c r="M2871" i="1"/>
  <c r="I2872" i="1"/>
  <c r="AB2923" i="1"/>
  <c r="AA2923" i="1"/>
  <c r="U2869" i="1"/>
  <c r="T2925" i="1" l="1"/>
  <c r="L2869" i="1"/>
  <c r="D2870" i="1"/>
  <c r="G2870" i="1" s="1"/>
  <c r="F2869" i="1"/>
  <c r="K2871" i="1"/>
  <c r="E2871" i="1" s="1"/>
  <c r="AA2924" i="1"/>
  <c r="AB2924" i="1"/>
  <c r="A2925" i="1"/>
  <c r="Q2925" i="1" s="1"/>
  <c r="R2925" i="1" s="1"/>
  <c r="S2925" i="1" s="1"/>
  <c r="Z2925" i="1" s="1"/>
  <c r="H2924" i="1"/>
  <c r="W2869" i="1"/>
  <c r="J2872" i="1"/>
  <c r="I2873" i="1"/>
  <c r="U2870" i="1"/>
  <c r="T2926" i="1" l="1"/>
  <c r="L2870" i="1"/>
  <c r="D2871" i="1"/>
  <c r="G2871" i="1" s="1"/>
  <c r="F2870" i="1"/>
  <c r="W2870" i="1"/>
  <c r="J2873" i="1"/>
  <c r="I2874" i="1"/>
  <c r="K2872" i="1"/>
  <c r="E2872" i="1" s="1"/>
  <c r="A2926" i="1"/>
  <c r="Q2926" i="1" s="1"/>
  <c r="R2926" i="1" s="1"/>
  <c r="S2926" i="1" s="1"/>
  <c r="Z2926" i="1" s="1"/>
  <c r="H2925" i="1"/>
  <c r="AB2925" i="1"/>
  <c r="AA2925" i="1"/>
  <c r="U2871" i="1"/>
  <c r="T2927" i="1" l="1"/>
  <c r="L2871" i="1"/>
  <c r="M2872" i="1" s="1"/>
  <c r="D2872" i="1"/>
  <c r="G2872" i="1" s="1"/>
  <c r="F2871" i="1"/>
  <c r="K2873" i="1"/>
  <c r="E2873" i="1" s="1"/>
  <c r="U2872" i="1"/>
  <c r="W2871" i="1"/>
  <c r="AA2926" i="1"/>
  <c r="AB2926" i="1"/>
  <c r="J2874" i="1"/>
  <c r="I2875" i="1"/>
  <c r="A2927" i="1"/>
  <c r="Q2927" i="1" s="1"/>
  <c r="R2927" i="1" s="1"/>
  <c r="S2927" i="1" s="1"/>
  <c r="Z2927" i="1" s="1"/>
  <c r="H2926" i="1"/>
  <c r="T2928" i="1" l="1"/>
  <c r="L2872" i="1"/>
  <c r="D2873" i="1"/>
  <c r="G2873" i="1" s="1"/>
  <c r="F2872" i="1"/>
  <c r="K2874" i="1"/>
  <c r="E2874" i="1" s="1"/>
  <c r="W2872" i="1"/>
  <c r="M2873" i="1"/>
  <c r="M2874" i="1" s="1"/>
  <c r="M2875" i="1" s="1"/>
  <c r="A2928" i="1"/>
  <c r="Q2928" i="1" s="1"/>
  <c r="R2928" i="1" s="1"/>
  <c r="S2928" i="1" s="1"/>
  <c r="Z2928" i="1" s="1"/>
  <c r="H2927" i="1"/>
  <c r="AB2927" i="1"/>
  <c r="AA2927" i="1"/>
  <c r="J2875" i="1"/>
  <c r="I2876" i="1"/>
  <c r="U2873" i="1"/>
  <c r="T2929" i="1" l="1"/>
  <c r="L2873" i="1"/>
  <c r="D2874" i="1"/>
  <c r="G2874" i="1" s="1"/>
  <c r="F2873" i="1"/>
  <c r="K2875" i="1"/>
  <c r="E2875" i="1" s="1"/>
  <c r="W2873" i="1"/>
  <c r="AA2928" i="1"/>
  <c r="AB2928" i="1"/>
  <c r="M2876" i="1"/>
  <c r="J2876" i="1"/>
  <c r="I2877" i="1"/>
  <c r="A2929" i="1"/>
  <c r="Q2929" i="1" s="1"/>
  <c r="R2929" i="1" s="1"/>
  <c r="S2929" i="1" s="1"/>
  <c r="Z2929" i="1" s="1"/>
  <c r="H2928" i="1"/>
  <c r="U2874" i="1"/>
  <c r="T2930" i="1" l="1"/>
  <c r="L2874" i="1"/>
  <c r="D2875" i="1"/>
  <c r="G2875" i="1" s="1"/>
  <c r="F2874" i="1"/>
  <c r="AB2929" i="1"/>
  <c r="AA2929" i="1"/>
  <c r="W2874" i="1"/>
  <c r="H2929" i="1"/>
  <c r="A2930" i="1"/>
  <c r="Q2930" i="1" s="1"/>
  <c r="R2930" i="1" s="1"/>
  <c r="S2930" i="1" s="1"/>
  <c r="Z2930" i="1" s="1"/>
  <c r="J2877" i="1"/>
  <c r="M2877" i="1"/>
  <c r="I2878" i="1"/>
  <c r="K2876" i="1"/>
  <c r="E2876" i="1" s="1"/>
  <c r="U2875" i="1"/>
  <c r="L2875" i="1" l="1"/>
  <c r="D2876" i="1"/>
  <c r="G2876" i="1" s="1"/>
  <c r="F2875" i="1"/>
  <c r="M2878" i="1"/>
  <c r="J2878" i="1"/>
  <c r="I2879" i="1"/>
  <c r="W2875" i="1"/>
  <c r="K2877" i="1"/>
  <c r="E2877" i="1" s="1"/>
  <c r="AA2930" i="1"/>
  <c r="AB2930" i="1"/>
  <c r="U2876" i="1"/>
  <c r="A2931" i="1"/>
  <c r="Q2931" i="1" s="1"/>
  <c r="R2931" i="1" s="1"/>
  <c r="S2931" i="1" s="1"/>
  <c r="Z2931" i="1" s="1"/>
  <c r="H2930" i="1"/>
  <c r="L2876" i="1" l="1"/>
  <c r="D2877" i="1"/>
  <c r="G2877" i="1" s="1"/>
  <c r="F2876" i="1"/>
  <c r="H2931" i="1"/>
  <c r="A2932" i="1"/>
  <c r="Q2932" i="1" s="1"/>
  <c r="R2932" i="1" s="1"/>
  <c r="S2932" i="1" s="1"/>
  <c r="Z2932" i="1" s="1"/>
  <c r="J2879" i="1"/>
  <c r="M2879" i="1"/>
  <c r="I2880" i="1"/>
  <c r="K2878" i="1"/>
  <c r="E2878" i="1" s="1"/>
  <c r="AB2931" i="1"/>
  <c r="AA2931" i="1"/>
  <c r="W2876" i="1"/>
  <c r="U2877" i="1"/>
  <c r="L2877" i="1" l="1"/>
  <c r="D2878" i="1"/>
  <c r="G2878" i="1" s="1"/>
  <c r="F2877" i="1"/>
  <c r="W2877" i="1"/>
  <c r="M2880" i="1"/>
  <c r="J2880" i="1"/>
  <c r="I2881" i="1"/>
  <c r="A2933" i="1"/>
  <c r="R2933" i="1" s="1"/>
  <c r="H2932" i="1"/>
  <c r="K2879" i="1"/>
  <c r="E2879" i="1" s="1"/>
  <c r="U2878" i="1"/>
  <c r="AA2932" i="1"/>
  <c r="T2932" i="1"/>
  <c r="AB2932" i="1"/>
  <c r="L2878" i="1" l="1"/>
  <c r="D2879" i="1"/>
  <c r="G2879" i="1" s="1"/>
  <c r="F2878" i="1"/>
  <c r="K2880" i="1"/>
  <c r="E2880" i="1" s="1"/>
  <c r="W2878" i="1"/>
  <c r="U2879" i="1"/>
  <c r="A2934" i="1"/>
  <c r="Q2934" i="1" s="1"/>
  <c r="R2934" i="1" s="1"/>
  <c r="S2934" i="1" s="1"/>
  <c r="Z2934" i="1" s="1"/>
  <c r="H2933" i="1"/>
  <c r="J2881" i="1"/>
  <c r="M2881" i="1"/>
  <c r="I2882" i="1"/>
  <c r="AB2933" i="1"/>
  <c r="T2933" i="1"/>
  <c r="AA2933" i="1"/>
  <c r="L2879" i="1" l="1"/>
  <c r="D2880" i="1"/>
  <c r="G2880" i="1" s="1"/>
  <c r="F2879" i="1"/>
  <c r="K2881" i="1"/>
  <c r="E2881" i="1" s="1"/>
  <c r="AA2934" i="1"/>
  <c r="T2934" i="1"/>
  <c r="AB2934" i="1"/>
  <c r="M2882" i="1"/>
  <c r="J2882" i="1"/>
  <c r="I2883" i="1"/>
  <c r="A2935" i="1"/>
  <c r="H2934" i="1"/>
  <c r="W2879" i="1"/>
  <c r="U2880" i="1"/>
  <c r="Q2935" i="1" l="1"/>
  <c r="R2935" i="1" s="1"/>
  <c r="S2935" i="1" s="1"/>
  <c r="Z2935" i="1" s="1"/>
  <c r="A2936" i="1"/>
  <c r="Q2936" i="1" s="1"/>
  <c r="R2936" i="1" s="1"/>
  <c r="S2936" i="1" s="1"/>
  <c r="Z2936" i="1" s="1"/>
  <c r="L2880" i="1"/>
  <c r="D2881" i="1"/>
  <c r="G2881" i="1" s="1"/>
  <c r="F2880" i="1"/>
  <c r="J2883" i="1"/>
  <c r="M2883" i="1"/>
  <c r="I2884" i="1"/>
  <c r="H2935" i="1"/>
  <c r="H2936" i="1" s="1"/>
  <c r="K2882" i="1"/>
  <c r="E2882" i="1" s="1"/>
  <c r="W2880" i="1"/>
  <c r="AB2935" i="1"/>
  <c r="T2935" i="1"/>
  <c r="AA2935" i="1"/>
  <c r="U2881" i="1"/>
  <c r="AB2936" i="1" l="1"/>
  <c r="AA2936" i="1"/>
  <c r="T2936" i="1"/>
  <c r="L2881" i="1"/>
  <c r="D2882" i="1"/>
  <c r="G2882" i="1" s="1"/>
  <c r="F2881" i="1"/>
  <c r="W2881" i="1"/>
  <c r="A2937" i="1"/>
  <c r="Q2937" i="1" s="1"/>
  <c r="R2937" i="1" s="1"/>
  <c r="S2937" i="1" s="1"/>
  <c r="Z2937" i="1" s="1"/>
  <c r="M2884" i="1"/>
  <c r="J2884" i="1"/>
  <c r="I2885" i="1"/>
  <c r="K2883" i="1"/>
  <c r="E2883" i="1" s="1"/>
  <c r="U2882" i="1"/>
  <c r="L2882" i="1" l="1"/>
  <c r="D2883" i="1"/>
  <c r="G2883" i="1" s="1"/>
  <c r="F2882" i="1"/>
  <c r="U2883" i="1"/>
  <c r="J2885" i="1"/>
  <c r="M2885" i="1"/>
  <c r="I2886" i="1"/>
  <c r="AB2937" i="1"/>
  <c r="T2937" i="1"/>
  <c r="AA2937" i="1"/>
  <c r="K2884" i="1"/>
  <c r="E2884" i="1" s="1"/>
  <c r="W2882" i="1"/>
  <c r="H2937" i="1"/>
  <c r="A2938" i="1"/>
  <c r="Q2938" i="1" s="1"/>
  <c r="R2938" i="1" s="1"/>
  <c r="S2938" i="1" s="1"/>
  <c r="Z2938" i="1" s="1"/>
  <c r="L2883" i="1" l="1"/>
  <c r="D2884" i="1"/>
  <c r="G2884" i="1" s="1"/>
  <c r="F2883" i="1"/>
  <c r="AA2938" i="1"/>
  <c r="T2938" i="1"/>
  <c r="AB2938" i="1"/>
  <c r="W2883" i="1"/>
  <c r="K2885" i="1"/>
  <c r="E2885" i="1" s="1"/>
  <c r="H2938" i="1"/>
  <c r="A2939" i="1"/>
  <c r="U2884" i="1"/>
  <c r="M2886" i="1"/>
  <c r="J2886" i="1"/>
  <c r="I2887" i="1"/>
  <c r="Q2939" i="1" l="1"/>
  <c r="R2939" i="1" s="1"/>
  <c r="S2939" i="1" s="1"/>
  <c r="Z2939" i="1" s="1"/>
  <c r="A2940" i="1"/>
  <c r="Q2940" i="1" s="1"/>
  <c r="R2940" i="1" s="1"/>
  <c r="S2940" i="1" s="1"/>
  <c r="Z2940" i="1" s="1"/>
  <c r="L2884" i="1"/>
  <c r="D2885" i="1"/>
  <c r="G2885" i="1" s="1"/>
  <c r="F2884" i="1"/>
  <c r="K2886" i="1"/>
  <c r="E2886" i="1" s="1"/>
  <c r="W2884" i="1"/>
  <c r="H2939" i="1"/>
  <c r="H2940" i="1" s="1"/>
  <c r="J2887" i="1"/>
  <c r="M2887" i="1"/>
  <c r="I2888" i="1"/>
  <c r="T2939" i="1"/>
  <c r="AB2939" i="1"/>
  <c r="AA2939" i="1"/>
  <c r="U2885" i="1"/>
  <c r="AB2940" i="1" l="1"/>
  <c r="AA2940" i="1"/>
  <c r="AA2941" i="1"/>
  <c r="T2940" i="1"/>
  <c r="T2941" i="1"/>
  <c r="L2885" i="1"/>
  <c r="D2886" i="1"/>
  <c r="G2886" i="1" s="1"/>
  <c r="F2885" i="1"/>
  <c r="K2887" i="1"/>
  <c r="E2887" i="1" s="1"/>
  <c r="W2885" i="1"/>
  <c r="M2888" i="1"/>
  <c r="J2888" i="1"/>
  <c r="K2888" i="1" s="1"/>
  <c r="I2889" i="1"/>
  <c r="A2941" i="1"/>
  <c r="U2886" i="1"/>
  <c r="E2888" i="1" l="1"/>
  <c r="L2886" i="1"/>
  <c r="D2887" i="1"/>
  <c r="G2887" i="1" s="1"/>
  <c r="F2886" i="1"/>
  <c r="J2889" i="1"/>
  <c r="K2889" i="1" s="1"/>
  <c r="M2889" i="1"/>
  <c r="I2890" i="1"/>
  <c r="W2886" i="1"/>
  <c r="A2942" i="1"/>
  <c r="Q2942" i="1" s="1"/>
  <c r="S2942" i="1" s="1"/>
  <c r="Z2942" i="1" s="1"/>
  <c r="H2941" i="1"/>
  <c r="U2887" i="1"/>
  <c r="E2889" i="1" l="1"/>
  <c r="L2887" i="1"/>
  <c r="F2887" i="1"/>
  <c r="D2888" i="1"/>
  <c r="H2942" i="1"/>
  <c r="A2943" i="1"/>
  <c r="Q2943" i="1" s="1"/>
  <c r="S2943" i="1" s="1"/>
  <c r="Z2943" i="1" s="1"/>
  <c r="W2887" i="1"/>
  <c r="U2888" i="1"/>
  <c r="W2888" i="1" s="1"/>
  <c r="M2890" i="1"/>
  <c r="J2890" i="1"/>
  <c r="K2890" i="1" s="1"/>
  <c r="E2890" i="1" s="1"/>
  <c r="I2891" i="1"/>
  <c r="F2888" i="1" l="1"/>
  <c r="L2888" i="1"/>
  <c r="D2889" i="1"/>
  <c r="G2888" i="1"/>
  <c r="J2891" i="1"/>
  <c r="K2891" i="1" s="1"/>
  <c r="E2891" i="1" s="1"/>
  <c r="M2891" i="1"/>
  <c r="I2892" i="1"/>
  <c r="AA2943" i="1"/>
  <c r="T2943" i="1"/>
  <c r="AB2943" i="1"/>
  <c r="U2889" i="1"/>
  <c r="W2889" i="1" s="1"/>
  <c r="H2943" i="1"/>
  <c r="A2944" i="1"/>
  <c r="Q2944" i="1" s="1"/>
  <c r="S2944" i="1" s="1"/>
  <c r="Z2944" i="1" s="1"/>
  <c r="F2889" i="1" l="1"/>
  <c r="L2889" i="1"/>
  <c r="D2890" i="1"/>
  <c r="G2889" i="1"/>
  <c r="H2944" i="1"/>
  <c r="A2945" i="1"/>
  <c r="Q2945" i="1" s="1"/>
  <c r="S2945" i="1" s="1"/>
  <c r="Z2945" i="1" s="1"/>
  <c r="T2944" i="1"/>
  <c r="AA2944" i="1"/>
  <c r="AB2944" i="1"/>
  <c r="U2890" i="1"/>
  <c r="W2890" i="1" s="1"/>
  <c r="M2892" i="1"/>
  <c r="J2892" i="1"/>
  <c r="K2892" i="1" s="1"/>
  <c r="E2892" i="1" s="1"/>
  <c r="I2893" i="1"/>
  <c r="F2890" i="1" l="1"/>
  <c r="G2890" i="1"/>
  <c r="D2891" i="1"/>
  <c r="G2891" i="1" s="1"/>
  <c r="L2890" i="1"/>
  <c r="AB2945" i="1"/>
  <c r="T2945" i="1"/>
  <c r="AA2945" i="1"/>
  <c r="H2945" i="1"/>
  <c r="A2946" i="1"/>
  <c r="Q2946" i="1" s="1"/>
  <c r="S2946" i="1" s="1"/>
  <c r="Z2946" i="1" s="1"/>
  <c r="J2893" i="1"/>
  <c r="K2893" i="1" s="1"/>
  <c r="E2893" i="1" s="1"/>
  <c r="M2893" i="1"/>
  <c r="I2894" i="1"/>
  <c r="U2891" i="1"/>
  <c r="W2891" i="1" s="1"/>
  <c r="F2891" i="1" l="1"/>
  <c r="L2891" i="1"/>
  <c r="D2892" i="1"/>
  <c r="A2947" i="1"/>
  <c r="Q2947" i="1" s="1"/>
  <c r="S2947" i="1" s="1"/>
  <c r="Z2947" i="1" s="1"/>
  <c r="H2946" i="1"/>
  <c r="U2892" i="1"/>
  <c r="W2892" i="1" s="1"/>
  <c r="M2894" i="1"/>
  <c r="J2894" i="1"/>
  <c r="K2894" i="1" s="1"/>
  <c r="E2894" i="1" s="1"/>
  <c r="I2895" i="1"/>
  <c r="AA2946" i="1"/>
  <c r="T2946" i="1"/>
  <c r="AB2946" i="1"/>
  <c r="F2892" i="1" l="1"/>
  <c r="L2892" i="1"/>
  <c r="D2893" i="1"/>
  <c r="G2892" i="1"/>
  <c r="AB2947" i="1"/>
  <c r="AA2947" i="1"/>
  <c r="T2947" i="1"/>
  <c r="J2895" i="1"/>
  <c r="K2895" i="1" s="1"/>
  <c r="E2895" i="1" s="1"/>
  <c r="M2895" i="1"/>
  <c r="I2896" i="1"/>
  <c r="U2893" i="1"/>
  <c r="W2893" i="1" s="1"/>
  <c r="H2947" i="1"/>
  <c r="A2948" i="1"/>
  <c r="Q2948" i="1" s="1"/>
  <c r="S2948" i="1" s="1"/>
  <c r="Z2948" i="1" s="1"/>
  <c r="T2948" i="1" l="1"/>
  <c r="F2893" i="1"/>
  <c r="D2894" i="1"/>
  <c r="G2894" i="1" s="1"/>
  <c r="L2893" i="1"/>
  <c r="G2893" i="1"/>
  <c r="AA2948" i="1"/>
  <c r="AB2948" i="1"/>
  <c r="M2896" i="1"/>
  <c r="J2896" i="1"/>
  <c r="K2896" i="1" s="1"/>
  <c r="E2896" i="1" s="1"/>
  <c r="I2897" i="1"/>
  <c r="A2949" i="1"/>
  <c r="Q2949" i="1" s="1"/>
  <c r="S2949" i="1" s="1"/>
  <c r="Z2949" i="1" s="1"/>
  <c r="H2948" i="1"/>
  <c r="U2894" i="1"/>
  <c r="W2894" i="1" s="1"/>
  <c r="F2894" i="1" l="1"/>
  <c r="L2894" i="1"/>
  <c r="D2895" i="1"/>
  <c r="A2950" i="1"/>
  <c r="Q2950" i="1" s="1"/>
  <c r="S2950" i="1" s="1"/>
  <c r="Z2950" i="1" s="1"/>
  <c r="H2949" i="1"/>
  <c r="U2895" i="1"/>
  <c r="W2895" i="1" s="1"/>
  <c r="AB2949" i="1"/>
  <c r="T2949" i="1"/>
  <c r="AA2949" i="1"/>
  <c r="J2897" i="1"/>
  <c r="K2897" i="1" s="1"/>
  <c r="E2897" i="1" s="1"/>
  <c r="M2897" i="1"/>
  <c r="I2898" i="1"/>
  <c r="F2895" i="1" l="1"/>
  <c r="L2895" i="1"/>
  <c r="D2896" i="1"/>
  <c r="G2895" i="1"/>
  <c r="AA2950" i="1"/>
  <c r="T2950" i="1"/>
  <c r="AB2950" i="1"/>
  <c r="M2898" i="1"/>
  <c r="J2898" i="1"/>
  <c r="K2898" i="1" s="1"/>
  <c r="E2898" i="1" s="1"/>
  <c r="I2899" i="1"/>
  <c r="A2951" i="1"/>
  <c r="Q2951" i="1" s="1"/>
  <c r="S2951" i="1" s="1"/>
  <c r="Z2951" i="1" s="1"/>
  <c r="H2950" i="1"/>
  <c r="U2896" i="1"/>
  <c r="W2896" i="1" s="1"/>
  <c r="F2896" i="1" l="1"/>
  <c r="D2897" i="1"/>
  <c r="G2897" i="1" s="1"/>
  <c r="L2896" i="1"/>
  <c r="G2896" i="1"/>
  <c r="AB2951" i="1"/>
  <c r="T2951" i="1"/>
  <c r="AA2951" i="1"/>
  <c r="U2897" i="1"/>
  <c r="W2897" i="1" s="1"/>
  <c r="A2952" i="1"/>
  <c r="Q2952" i="1" s="1"/>
  <c r="S2952" i="1" s="1"/>
  <c r="Z2952" i="1" s="1"/>
  <c r="H2951" i="1"/>
  <c r="J2899" i="1"/>
  <c r="K2899" i="1" s="1"/>
  <c r="E2899" i="1" s="1"/>
  <c r="M2899" i="1"/>
  <c r="I2900" i="1"/>
  <c r="F2897" i="1" l="1"/>
  <c r="L2897" i="1"/>
  <c r="D2898" i="1"/>
  <c r="A2953" i="1"/>
  <c r="Q2953" i="1" s="1"/>
  <c r="S2953" i="1" s="1"/>
  <c r="Z2953" i="1" s="1"/>
  <c r="H2952" i="1"/>
  <c r="AA2952" i="1"/>
  <c r="T2952" i="1"/>
  <c r="AB2952" i="1"/>
  <c r="U2898" i="1"/>
  <c r="W2898" i="1" s="1"/>
  <c r="J2900" i="1"/>
  <c r="K2900" i="1" s="1"/>
  <c r="E2900" i="1" s="1"/>
  <c r="M2900" i="1"/>
  <c r="I2901" i="1"/>
  <c r="D2899" i="1" l="1"/>
  <c r="G2899" i="1" s="1"/>
  <c r="F2898" i="1"/>
  <c r="L2898" i="1"/>
  <c r="G2898" i="1"/>
  <c r="H2953" i="1"/>
  <c r="A2954" i="1"/>
  <c r="Q2954" i="1" s="1"/>
  <c r="S2954" i="1" s="1"/>
  <c r="Z2954" i="1" s="1"/>
  <c r="M2901" i="1"/>
  <c r="J2901" i="1"/>
  <c r="K2901" i="1" s="1"/>
  <c r="E2901" i="1" s="1"/>
  <c r="I2902" i="1"/>
  <c r="U2899" i="1"/>
  <c r="W2899" i="1" s="1"/>
  <c r="AB2953" i="1"/>
  <c r="AA2953" i="1"/>
  <c r="T2953" i="1"/>
  <c r="L2899" i="1" l="1"/>
  <c r="F2899" i="1"/>
  <c r="D2900" i="1"/>
  <c r="G2900" i="1" s="1"/>
  <c r="A2955" i="1"/>
  <c r="Q2955" i="1" s="1"/>
  <c r="S2955" i="1" s="1"/>
  <c r="Z2955" i="1" s="1"/>
  <c r="H2954" i="1"/>
  <c r="J2902" i="1"/>
  <c r="K2902" i="1" s="1"/>
  <c r="E2902" i="1" s="1"/>
  <c r="M2902" i="1"/>
  <c r="I2903" i="1"/>
  <c r="AA2954" i="1"/>
  <c r="T2954" i="1"/>
  <c r="AB2954" i="1"/>
  <c r="U2900" i="1"/>
  <c r="W2900" i="1" s="1"/>
  <c r="F2900" i="1" l="1"/>
  <c r="L2900" i="1"/>
  <c r="D2901" i="1"/>
  <c r="AB2955" i="1"/>
  <c r="AA2955" i="1"/>
  <c r="T2955" i="1"/>
  <c r="J2903" i="1"/>
  <c r="K2903" i="1" s="1"/>
  <c r="E2903" i="1" s="1"/>
  <c r="I2904" i="1"/>
  <c r="H2955" i="1"/>
  <c r="A2956" i="1"/>
  <c r="Q2956" i="1" s="1"/>
  <c r="S2956" i="1" s="1"/>
  <c r="Z2956" i="1" s="1"/>
  <c r="U2901" i="1"/>
  <c r="W2901" i="1" s="1"/>
  <c r="F2901" i="1" l="1"/>
  <c r="D2902" i="1"/>
  <c r="G2902" i="1" s="1"/>
  <c r="L2901" i="1"/>
  <c r="G2901" i="1"/>
  <c r="A2957" i="1"/>
  <c r="Q2957" i="1" s="1"/>
  <c r="S2957" i="1" s="1"/>
  <c r="Z2957" i="1" s="1"/>
  <c r="H2956" i="1"/>
  <c r="J2904" i="1"/>
  <c r="K2904" i="1" s="1"/>
  <c r="E2904" i="1" s="1"/>
  <c r="I2905" i="1"/>
  <c r="U2902" i="1"/>
  <c r="W2902" i="1" s="1"/>
  <c r="AA2956" i="1"/>
  <c r="T2956" i="1"/>
  <c r="AB2956" i="1"/>
  <c r="U2903" i="1" l="1"/>
  <c r="W2903" i="1" s="1"/>
  <c r="D2903" i="1"/>
  <c r="G2903" i="1" s="1"/>
  <c r="F2902" i="1"/>
  <c r="L2902" i="1"/>
  <c r="M2903" i="1" s="1"/>
  <c r="M2904" i="1" s="1"/>
  <c r="M2905" i="1" s="1"/>
  <c r="H2957" i="1"/>
  <c r="A2958" i="1"/>
  <c r="S2958" i="1" s="1"/>
  <c r="Z2958" i="1" s="1"/>
  <c r="J2905" i="1"/>
  <c r="K2905" i="1" s="1"/>
  <c r="E2905" i="1" s="1"/>
  <c r="I2906" i="1"/>
  <c r="AB2957" i="1"/>
  <c r="AA2957" i="1"/>
  <c r="T2957" i="1"/>
  <c r="F2903" i="1" l="1"/>
  <c r="D2904" i="1"/>
  <c r="G2904" i="1" s="1"/>
  <c r="L2903" i="1"/>
  <c r="M2906" i="1"/>
  <c r="J2906" i="1"/>
  <c r="K2906" i="1" s="1"/>
  <c r="E2906" i="1" s="1"/>
  <c r="I2907" i="1"/>
  <c r="AA2958" i="1"/>
  <c r="T2958" i="1"/>
  <c r="AB2958" i="1"/>
  <c r="A2959" i="1"/>
  <c r="Q2959" i="1" s="1"/>
  <c r="S2959" i="1" s="1"/>
  <c r="Z2959" i="1" s="1"/>
  <c r="H2958" i="1"/>
  <c r="U2904" i="1"/>
  <c r="W2904" i="1" s="1"/>
  <c r="D2905" i="1" l="1"/>
  <c r="G2905" i="1" s="1"/>
  <c r="L2904" i="1"/>
  <c r="F2904" i="1"/>
  <c r="H2959" i="1"/>
  <c r="A2960" i="1"/>
  <c r="Q2960" i="1" s="1"/>
  <c r="S2960" i="1" s="1"/>
  <c r="Z2960" i="1" s="1"/>
  <c r="U2905" i="1"/>
  <c r="W2905" i="1" s="1"/>
  <c r="J2907" i="1"/>
  <c r="K2907" i="1" s="1"/>
  <c r="E2907" i="1" s="1"/>
  <c r="M2907" i="1"/>
  <c r="I2908" i="1"/>
  <c r="F2905" i="1" l="1"/>
  <c r="D2906" i="1"/>
  <c r="G2906" i="1" s="1"/>
  <c r="L2905" i="1"/>
  <c r="A2961" i="1"/>
  <c r="Q2961" i="1" s="1"/>
  <c r="S2961" i="1" s="1"/>
  <c r="Z2961" i="1" s="1"/>
  <c r="H2960" i="1"/>
  <c r="M2908" i="1"/>
  <c r="J2908" i="1"/>
  <c r="K2908" i="1" s="1"/>
  <c r="E2908" i="1" s="1"/>
  <c r="I2909" i="1"/>
  <c r="U2906" i="1"/>
  <c r="W2906" i="1" s="1"/>
  <c r="AA2960" i="1"/>
  <c r="T2960" i="1"/>
  <c r="AB2960" i="1"/>
  <c r="F2906" i="1" l="1"/>
  <c r="D2907" i="1"/>
  <c r="G2907" i="1" s="1"/>
  <c r="L2906" i="1"/>
  <c r="J2909" i="1"/>
  <c r="K2909" i="1" s="1"/>
  <c r="E2909" i="1" s="1"/>
  <c r="M2909" i="1"/>
  <c r="I2910" i="1"/>
  <c r="AB2961" i="1"/>
  <c r="AA2961" i="1"/>
  <c r="T2961" i="1"/>
  <c r="H2961" i="1"/>
  <c r="A2962" i="1"/>
  <c r="Q2962" i="1" s="1"/>
  <c r="S2962" i="1" s="1"/>
  <c r="Z2962" i="1" s="1"/>
  <c r="U2907" i="1"/>
  <c r="W2907" i="1" s="1"/>
  <c r="L2907" i="1" l="1"/>
  <c r="F2907" i="1"/>
  <c r="D2908" i="1"/>
  <c r="G2908" i="1" s="1"/>
  <c r="A2963" i="1"/>
  <c r="Q2963" i="1" s="1"/>
  <c r="S2963" i="1" s="1"/>
  <c r="Z2963" i="1" s="1"/>
  <c r="H2962" i="1"/>
  <c r="AA2962" i="1"/>
  <c r="T2962" i="1"/>
  <c r="AB2962" i="1"/>
  <c r="U2908" i="1"/>
  <c r="W2908" i="1" s="1"/>
  <c r="M2910" i="1"/>
  <c r="J2910" i="1"/>
  <c r="K2910" i="1" s="1"/>
  <c r="E2910" i="1" s="1"/>
  <c r="I2911" i="1"/>
  <c r="D2909" i="1" l="1"/>
  <c r="G2909" i="1" s="1"/>
  <c r="L2908" i="1"/>
  <c r="F2908" i="1"/>
  <c r="H2963" i="1"/>
  <c r="A2964" i="1"/>
  <c r="Q2964" i="1" s="1"/>
  <c r="S2964" i="1" s="1"/>
  <c r="Z2964" i="1" s="1"/>
  <c r="U2909" i="1"/>
  <c r="W2909" i="1" s="1"/>
  <c r="J2911" i="1"/>
  <c r="K2911" i="1" s="1"/>
  <c r="E2911" i="1" s="1"/>
  <c r="M2911" i="1"/>
  <c r="I2912" i="1"/>
  <c r="AB2963" i="1"/>
  <c r="AA2963" i="1"/>
  <c r="T2963" i="1"/>
  <c r="D2910" i="1" l="1"/>
  <c r="G2910" i="1" s="1"/>
  <c r="F2909" i="1"/>
  <c r="L2909" i="1"/>
  <c r="AA2964" i="1"/>
  <c r="T2964" i="1"/>
  <c r="AB2964" i="1"/>
  <c r="M2912" i="1"/>
  <c r="J2912" i="1"/>
  <c r="K2912" i="1" s="1"/>
  <c r="E2912" i="1" s="1"/>
  <c r="I2913" i="1"/>
  <c r="A2965" i="1"/>
  <c r="Q2965" i="1" s="1"/>
  <c r="S2965" i="1" s="1"/>
  <c r="Z2965" i="1" s="1"/>
  <c r="H2964" i="1"/>
  <c r="U2910" i="1"/>
  <c r="W2910" i="1" s="1"/>
  <c r="L2910" i="1" l="1"/>
  <c r="D2911" i="1"/>
  <c r="G2911" i="1" s="1"/>
  <c r="F2910" i="1"/>
  <c r="J2913" i="1"/>
  <c r="K2913" i="1" s="1"/>
  <c r="E2913" i="1" s="1"/>
  <c r="M2913" i="1"/>
  <c r="I2914" i="1"/>
  <c r="U2911" i="1"/>
  <c r="W2911" i="1" s="1"/>
  <c r="H2965" i="1"/>
  <c r="A2966" i="1"/>
  <c r="Q2966" i="1" s="1"/>
  <c r="S2966" i="1" s="1"/>
  <c r="Z2966" i="1" s="1"/>
  <c r="AB2965" i="1"/>
  <c r="AA2965" i="1"/>
  <c r="T2965" i="1"/>
  <c r="D2912" i="1" l="1"/>
  <c r="G2912" i="1" s="1"/>
  <c r="F2911" i="1"/>
  <c r="L2911" i="1"/>
  <c r="U2912" i="1"/>
  <c r="W2912" i="1" s="1"/>
  <c r="AA2966" i="1"/>
  <c r="T2966" i="1"/>
  <c r="AB2966" i="1"/>
  <c r="M2914" i="1"/>
  <c r="J2914" i="1"/>
  <c r="K2914" i="1" s="1"/>
  <c r="E2914" i="1" s="1"/>
  <c r="I2915" i="1"/>
  <c r="A2967" i="1"/>
  <c r="Q2967" i="1" s="1"/>
  <c r="S2967" i="1" s="1"/>
  <c r="Z2967" i="1" s="1"/>
  <c r="H2966" i="1"/>
  <c r="U2913" i="1" l="1"/>
  <c r="W2913" i="1" s="1"/>
  <c r="D2913" i="1"/>
  <c r="G2913" i="1" s="1"/>
  <c r="L2912" i="1"/>
  <c r="F2912" i="1"/>
  <c r="AB2967" i="1"/>
  <c r="AA2967" i="1"/>
  <c r="T2967" i="1"/>
  <c r="J2915" i="1"/>
  <c r="K2915" i="1" s="1"/>
  <c r="E2915" i="1" s="1"/>
  <c r="M2915" i="1"/>
  <c r="I2916" i="1"/>
  <c r="H2967" i="1"/>
  <c r="A2968" i="1"/>
  <c r="Q2968" i="1" s="1"/>
  <c r="S2968" i="1" s="1"/>
  <c r="Z2968" i="1" s="1"/>
  <c r="U2914" i="1" l="1"/>
  <c r="W2914" i="1" s="1"/>
  <c r="D2914" i="1"/>
  <c r="G2914" i="1" s="1"/>
  <c r="L2913" i="1"/>
  <c r="F2913" i="1"/>
  <c r="AA2968" i="1"/>
  <c r="T2968" i="1"/>
  <c r="AB2968" i="1"/>
  <c r="A2969" i="1"/>
  <c r="Q2969" i="1" s="1"/>
  <c r="S2969" i="1" s="1"/>
  <c r="Z2969" i="1" s="1"/>
  <c r="H2968" i="1"/>
  <c r="M2916" i="1"/>
  <c r="J2916" i="1"/>
  <c r="K2916" i="1" s="1"/>
  <c r="E2916" i="1" s="1"/>
  <c r="I2917" i="1"/>
  <c r="U2915" i="1" l="1"/>
  <c r="W2915" i="1" s="1"/>
  <c r="F2914" i="1"/>
  <c r="D2915" i="1"/>
  <c r="G2915" i="1" s="1"/>
  <c r="L2914" i="1"/>
  <c r="J2917" i="1"/>
  <c r="K2917" i="1" s="1"/>
  <c r="E2917" i="1" s="1"/>
  <c r="M2917" i="1"/>
  <c r="I2918" i="1"/>
  <c r="AB2969" i="1"/>
  <c r="AA2969" i="1"/>
  <c r="T2969" i="1"/>
  <c r="U2916" i="1"/>
  <c r="W2916" i="1" s="1"/>
  <c r="H2969" i="1"/>
  <c r="A2970" i="1"/>
  <c r="Q2970" i="1" s="1"/>
  <c r="S2970" i="1" s="1"/>
  <c r="Z2970" i="1" s="1"/>
  <c r="D2916" i="1" l="1"/>
  <c r="G2916" i="1" s="1"/>
  <c r="F2915" i="1"/>
  <c r="L2915" i="1"/>
  <c r="M2918" i="1"/>
  <c r="J2918" i="1"/>
  <c r="K2918" i="1" s="1"/>
  <c r="E2918" i="1" s="1"/>
  <c r="I2919" i="1"/>
  <c r="A2971" i="1"/>
  <c r="Q2971" i="1" s="1"/>
  <c r="S2971" i="1" s="1"/>
  <c r="Z2971" i="1" s="1"/>
  <c r="H2970" i="1"/>
  <c r="AA2970" i="1"/>
  <c r="T2970" i="1"/>
  <c r="AB2970" i="1"/>
  <c r="U2917" i="1"/>
  <c r="W2917" i="1" s="1"/>
  <c r="U2918" i="1" l="1"/>
  <c r="D2917" i="1"/>
  <c r="G2917" i="1" s="1"/>
  <c r="F2916" i="1"/>
  <c r="L2916" i="1"/>
  <c r="AB2971" i="1"/>
  <c r="AA2971" i="1"/>
  <c r="T2971" i="1"/>
  <c r="H2971" i="1"/>
  <c r="A2972" i="1"/>
  <c r="Q2972" i="1" s="1"/>
  <c r="S2972" i="1" s="1"/>
  <c r="Z2972" i="1" s="1"/>
  <c r="J2919" i="1"/>
  <c r="K2919" i="1" s="1"/>
  <c r="E2919" i="1" s="1"/>
  <c r="M2919" i="1"/>
  <c r="I2920" i="1"/>
  <c r="U2919" i="1" l="1"/>
  <c r="W2919" i="1" s="1"/>
  <c r="W2918" i="1"/>
  <c r="L2917" i="1"/>
  <c r="F2917" i="1"/>
  <c r="D2918" i="1"/>
  <c r="G2918" i="1" s="1"/>
  <c r="AA2972" i="1"/>
  <c r="T2972" i="1"/>
  <c r="AB2972" i="1"/>
  <c r="M2920" i="1"/>
  <c r="J2920" i="1"/>
  <c r="K2920" i="1" s="1"/>
  <c r="E2920" i="1" s="1"/>
  <c r="I2921" i="1"/>
  <c r="A2973" i="1"/>
  <c r="Q2973" i="1" s="1"/>
  <c r="S2973" i="1" s="1"/>
  <c r="Z2973" i="1" s="1"/>
  <c r="H2972" i="1"/>
  <c r="U2920" i="1" l="1"/>
  <c r="W2920" i="1" s="1"/>
  <c r="D2919" i="1"/>
  <c r="G2919" i="1" s="1"/>
  <c r="L2918" i="1"/>
  <c r="F2918" i="1"/>
  <c r="AB2973" i="1"/>
  <c r="AA2973" i="1"/>
  <c r="T2973" i="1"/>
  <c r="J2921" i="1"/>
  <c r="K2921" i="1" s="1"/>
  <c r="E2921" i="1" s="1"/>
  <c r="M2921" i="1"/>
  <c r="I2922" i="1"/>
  <c r="H2973" i="1"/>
  <c r="A2974" i="1"/>
  <c r="Q2974" i="1" s="1"/>
  <c r="S2974" i="1" s="1"/>
  <c r="Z2974" i="1" s="1"/>
  <c r="F2919" i="1" l="1"/>
  <c r="D2920" i="1"/>
  <c r="G2920" i="1" s="1"/>
  <c r="L2919" i="1"/>
  <c r="AA2974" i="1"/>
  <c r="T2974" i="1"/>
  <c r="AB2974" i="1"/>
  <c r="M2922" i="1"/>
  <c r="J2922" i="1"/>
  <c r="K2922" i="1" s="1"/>
  <c r="E2922" i="1" s="1"/>
  <c r="I2923" i="1"/>
  <c r="A2975" i="1"/>
  <c r="Q2975" i="1" s="1"/>
  <c r="S2975" i="1" s="1"/>
  <c r="Z2975" i="1" s="1"/>
  <c r="H2974" i="1"/>
  <c r="U2921" i="1"/>
  <c r="W2921" i="1" s="1"/>
  <c r="F2920" i="1" l="1"/>
  <c r="D2921" i="1"/>
  <c r="G2921" i="1" s="1"/>
  <c r="L2920" i="1"/>
  <c r="AB2975" i="1"/>
  <c r="AA2975" i="1"/>
  <c r="T2975" i="1"/>
  <c r="J2923" i="1"/>
  <c r="K2923" i="1" s="1"/>
  <c r="E2923" i="1" s="1"/>
  <c r="M2923" i="1"/>
  <c r="I2924" i="1"/>
  <c r="U2922" i="1"/>
  <c r="W2922" i="1" s="1"/>
  <c r="H2975" i="1"/>
  <c r="A2976" i="1"/>
  <c r="Q2976" i="1" s="1"/>
  <c r="S2976" i="1" s="1"/>
  <c r="Z2976" i="1" s="1"/>
  <c r="D2922" i="1" l="1"/>
  <c r="G2922" i="1" s="1"/>
  <c r="L2921" i="1"/>
  <c r="F2921" i="1"/>
  <c r="U2923" i="1"/>
  <c r="W2923" i="1" s="1"/>
  <c r="AA2976" i="1"/>
  <c r="T2976" i="1"/>
  <c r="AB2976" i="1"/>
  <c r="M2924" i="1"/>
  <c r="J2924" i="1"/>
  <c r="K2924" i="1" s="1"/>
  <c r="E2924" i="1" s="1"/>
  <c r="I2925" i="1"/>
  <c r="A2977" i="1"/>
  <c r="Q2977" i="1" s="1"/>
  <c r="S2977" i="1" s="1"/>
  <c r="Z2977" i="1" s="1"/>
  <c r="H2976" i="1"/>
  <c r="D2923" i="1" l="1"/>
  <c r="G2923" i="1" s="1"/>
  <c r="L2922" i="1"/>
  <c r="F2922" i="1"/>
  <c r="AB2977" i="1"/>
  <c r="AA2977" i="1"/>
  <c r="T2977" i="1"/>
  <c r="H2977" i="1"/>
  <c r="A2978" i="1"/>
  <c r="Q2978" i="1" s="1"/>
  <c r="S2978" i="1" s="1"/>
  <c r="Z2978" i="1" s="1"/>
  <c r="J2925" i="1"/>
  <c r="K2925" i="1" s="1"/>
  <c r="E2925" i="1" s="1"/>
  <c r="M2925" i="1"/>
  <c r="I2926" i="1"/>
  <c r="U2924" i="1"/>
  <c r="W2924" i="1" s="1"/>
  <c r="L2923" i="1" l="1"/>
  <c r="D2924" i="1"/>
  <c r="G2924" i="1" s="1"/>
  <c r="F2923" i="1"/>
  <c r="U2925" i="1"/>
  <c r="W2925" i="1" s="1"/>
  <c r="AA2978" i="1"/>
  <c r="T2978" i="1"/>
  <c r="AB2978" i="1"/>
  <c r="M2926" i="1"/>
  <c r="J2926" i="1"/>
  <c r="K2926" i="1" s="1"/>
  <c r="E2926" i="1" s="1"/>
  <c r="I2927" i="1"/>
  <c r="H2978" i="1"/>
  <c r="A2979" i="1"/>
  <c r="Q2979" i="1" s="1"/>
  <c r="S2979" i="1" s="1"/>
  <c r="Z2979" i="1" s="1"/>
  <c r="F2924" i="1" l="1"/>
  <c r="D2925" i="1"/>
  <c r="G2925" i="1" s="1"/>
  <c r="L2924" i="1"/>
  <c r="U2926" i="1"/>
  <c r="W2926" i="1" s="1"/>
  <c r="T2979" i="1"/>
  <c r="AB2979" i="1"/>
  <c r="AA2979" i="1"/>
  <c r="A2980" i="1"/>
  <c r="Q2980" i="1" s="1"/>
  <c r="S2980" i="1" s="1"/>
  <c r="Z2980" i="1" s="1"/>
  <c r="H2979" i="1"/>
  <c r="J2927" i="1"/>
  <c r="K2927" i="1" s="1"/>
  <c r="E2927" i="1" s="1"/>
  <c r="M2927" i="1"/>
  <c r="I2928" i="1"/>
  <c r="D2926" i="1" l="1"/>
  <c r="G2926" i="1" s="1"/>
  <c r="L2925" i="1"/>
  <c r="F2925" i="1"/>
  <c r="U2927" i="1"/>
  <c r="W2927" i="1" s="1"/>
  <c r="M2928" i="1"/>
  <c r="J2928" i="1"/>
  <c r="K2928" i="1" s="1"/>
  <c r="E2928" i="1" s="1"/>
  <c r="I2929" i="1"/>
  <c r="H2980" i="1"/>
  <c r="A2981" i="1"/>
  <c r="Q2981" i="1" s="1"/>
  <c r="S2981" i="1" s="1"/>
  <c r="Z2981" i="1" s="1"/>
  <c r="AB2980" i="1"/>
  <c r="AA2980" i="1"/>
  <c r="T2980" i="1"/>
  <c r="D2927" i="1" l="1"/>
  <c r="G2927" i="1" s="1"/>
  <c r="L2926" i="1"/>
  <c r="F2926" i="1"/>
  <c r="A2982" i="1"/>
  <c r="Q2982" i="1" s="1"/>
  <c r="S2982" i="1" s="1"/>
  <c r="Z2982" i="1" s="1"/>
  <c r="H2981" i="1"/>
  <c r="J2929" i="1"/>
  <c r="K2929" i="1" s="1"/>
  <c r="E2929" i="1" s="1"/>
  <c r="M2929" i="1"/>
  <c r="I2930" i="1"/>
  <c r="U2928" i="1"/>
  <c r="W2928" i="1" s="1"/>
  <c r="AA2981" i="1"/>
  <c r="T2981" i="1"/>
  <c r="AB2981" i="1"/>
  <c r="L2927" i="1" l="1"/>
  <c r="D2928" i="1"/>
  <c r="G2928" i="1" s="1"/>
  <c r="F2927" i="1"/>
  <c r="M2930" i="1"/>
  <c r="J2930" i="1"/>
  <c r="K2930" i="1" s="1"/>
  <c r="E2930" i="1" s="1"/>
  <c r="I2931" i="1"/>
  <c r="AB2982" i="1"/>
  <c r="AA2982" i="1"/>
  <c r="T2982" i="1"/>
  <c r="U2929" i="1"/>
  <c r="W2929" i="1" s="1"/>
  <c r="A2983" i="1"/>
  <c r="Q2983" i="1" s="1"/>
  <c r="S2983" i="1" s="1"/>
  <c r="Z2983" i="1" s="1"/>
  <c r="H2982" i="1"/>
  <c r="D2929" i="1" l="1"/>
  <c r="G2929" i="1" s="1"/>
  <c r="F2928" i="1"/>
  <c r="L2928" i="1"/>
  <c r="L2929" i="1"/>
  <c r="U2930" i="1"/>
  <c r="W2930" i="1" s="1"/>
  <c r="AA2983" i="1"/>
  <c r="T2983" i="1"/>
  <c r="AB2983" i="1"/>
  <c r="H2983" i="1"/>
  <c r="A2984" i="1"/>
  <c r="Q2984" i="1" s="1"/>
  <c r="S2984" i="1" s="1"/>
  <c r="Z2984" i="1" s="1"/>
  <c r="J2931" i="1"/>
  <c r="K2931" i="1" s="1"/>
  <c r="E2931" i="1" s="1"/>
  <c r="M2931" i="1"/>
  <c r="I2932" i="1"/>
  <c r="F2929" i="1" l="1"/>
  <c r="D2930" i="1"/>
  <c r="G2930" i="1" s="1"/>
  <c r="D2931" i="1"/>
  <c r="L2931" i="1" s="1"/>
  <c r="U2931" i="1"/>
  <c r="M2932" i="1"/>
  <c r="J2932" i="1"/>
  <c r="K2932" i="1" s="1"/>
  <c r="E2932" i="1" s="1"/>
  <c r="I2933" i="1"/>
  <c r="T2984" i="1"/>
  <c r="AB2984" i="1"/>
  <c r="AA2984" i="1"/>
  <c r="H2984" i="1"/>
  <c r="A2985" i="1"/>
  <c r="Q2985" i="1" s="1"/>
  <c r="S2985" i="1" s="1"/>
  <c r="Z2985" i="1" s="1"/>
  <c r="L2930" i="1" l="1"/>
  <c r="F2930" i="1"/>
  <c r="D2932" i="1"/>
  <c r="G2932" i="1" s="1"/>
  <c r="U2932" i="1"/>
  <c r="W2931" i="1"/>
  <c r="G2931" i="1"/>
  <c r="F2931" i="1"/>
  <c r="AB2985" i="1"/>
  <c r="AA2985" i="1"/>
  <c r="T2985" i="1"/>
  <c r="A2986" i="1"/>
  <c r="Q2986" i="1" s="1"/>
  <c r="S2986" i="1" s="1"/>
  <c r="Z2986" i="1" s="1"/>
  <c r="H2985" i="1"/>
  <c r="J2933" i="1"/>
  <c r="K2933" i="1" s="1"/>
  <c r="E2933" i="1" s="1"/>
  <c r="M2933" i="1"/>
  <c r="I2934" i="1"/>
  <c r="D2933" i="1" l="1"/>
  <c r="G2933" i="1" s="1"/>
  <c r="U2933" i="1"/>
  <c r="W2932" i="1"/>
  <c r="F2932" i="1"/>
  <c r="L2932" i="1"/>
  <c r="J2934" i="1"/>
  <c r="K2934" i="1" s="1"/>
  <c r="E2934" i="1" s="1"/>
  <c r="I2935" i="1"/>
  <c r="I2936" i="1" s="1"/>
  <c r="A2987" i="1"/>
  <c r="Q2987" i="1" s="1"/>
  <c r="S2987" i="1" s="1"/>
  <c r="Z2987" i="1" s="1"/>
  <c r="H2986" i="1"/>
  <c r="AA2986" i="1"/>
  <c r="T2986" i="1"/>
  <c r="AB2986" i="1"/>
  <c r="U2934" i="1" l="1"/>
  <c r="W2933" i="1"/>
  <c r="L2933" i="1"/>
  <c r="M2934" i="1" s="1"/>
  <c r="D2934" i="1"/>
  <c r="G2934" i="1" s="1"/>
  <c r="F2933" i="1"/>
  <c r="J2935" i="1"/>
  <c r="K2935" i="1" s="1"/>
  <c r="E2935" i="1" s="1"/>
  <c r="A2988" i="1"/>
  <c r="H2987" i="1"/>
  <c r="AB2987" i="1"/>
  <c r="AA2987" i="1"/>
  <c r="T2987" i="1"/>
  <c r="Q2988" i="1" l="1"/>
  <c r="A2989" i="1"/>
  <c r="U2935" i="1"/>
  <c r="W2934" i="1"/>
  <c r="J2936" i="1"/>
  <c r="K2936" i="1" s="1"/>
  <c r="E2936" i="1" s="1"/>
  <c r="L2934" i="1"/>
  <c r="D2935" i="1"/>
  <c r="G2935" i="1" s="1"/>
  <c r="F2934" i="1"/>
  <c r="M2935" i="1"/>
  <c r="M2936" i="1" s="1"/>
  <c r="H2988" i="1"/>
  <c r="AA2988" i="1"/>
  <c r="T2988" i="1"/>
  <c r="AB2988" i="1"/>
  <c r="I2937" i="1"/>
  <c r="AB2989" i="1" l="1"/>
  <c r="AA2989" i="1"/>
  <c r="H2989" i="1"/>
  <c r="S2988" i="1"/>
  <c r="Z2988" i="1" s="1"/>
  <c r="T2989" i="1"/>
  <c r="U2936" i="1"/>
  <c r="W2935" i="1"/>
  <c r="L2935" i="1"/>
  <c r="F2935" i="1"/>
  <c r="J2937" i="1"/>
  <c r="K2937" i="1" s="1"/>
  <c r="E2937" i="1" s="1"/>
  <c r="M2937" i="1"/>
  <c r="I2938" i="1"/>
  <c r="A2990" i="1"/>
  <c r="Q2990" i="1" s="1"/>
  <c r="S2990" i="1" s="1"/>
  <c r="Z2990" i="1" s="1"/>
  <c r="U2937" i="1" l="1"/>
  <c r="W2936" i="1"/>
  <c r="D2936" i="1"/>
  <c r="F2936" i="1" s="1"/>
  <c r="A2991" i="1"/>
  <c r="Q2991" i="1" s="1"/>
  <c r="S2991" i="1" s="1"/>
  <c r="Z2991" i="1" s="1"/>
  <c r="H2990" i="1"/>
  <c r="M2938" i="1"/>
  <c r="J2938" i="1"/>
  <c r="K2938" i="1" s="1"/>
  <c r="E2938" i="1" s="1"/>
  <c r="I2939" i="1"/>
  <c r="I2940" i="1" s="1"/>
  <c r="D2937" i="1" l="1"/>
  <c r="G2937" i="1" s="1"/>
  <c r="L2936" i="1"/>
  <c r="G2936" i="1"/>
  <c r="U2938" i="1"/>
  <c r="W2937" i="1"/>
  <c r="D2938" i="1"/>
  <c r="G2938" i="1" s="1"/>
  <c r="F2937" i="1"/>
  <c r="J2939" i="1"/>
  <c r="K2939" i="1" s="1"/>
  <c r="E2939" i="1" s="1"/>
  <c r="M2939" i="1"/>
  <c r="M2940" i="1" s="1"/>
  <c r="AB2991" i="1"/>
  <c r="AA2991" i="1"/>
  <c r="T2991" i="1"/>
  <c r="A2992" i="1"/>
  <c r="Q2992" i="1" s="1"/>
  <c r="S2992" i="1" s="1"/>
  <c r="Z2992" i="1" s="1"/>
  <c r="H2991" i="1"/>
  <c r="L2937" i="1" l="1"/>
  <c r="D2939" i="1"/>
  <c r="G2939" i="1" s="1"/>
  <c r="U2939" i="1"/>
  <c r="W2939" i="1" s="1"/>
  <c r="W2938" i="1"/>
  <c r="J2940" i="1"/>
  <c r="K2940" i="1" s="1"/>
  <c r="U2940" i="1" s="1"/>
  <c r="W2940" i="1" s="1"/>
  <c r="L2938" i="1"/>
  <c r="F2938" i="1"/>
  <c r="A2993" i="1"/>
  <c r="Q2993" i="1" s="1"/>
  <c r="S2993" i="1" s="1"/>
  <c r="Z2993" i="1" s="1"/>
  <c r="H2992" i="1"/>
  <c r="I2941" i="1"/>
  <c r="AA2992" i="1"/>
  <c r="T2992" i="1"/>
  <c r="AB2992" i="1"/>
  <c r="E2940" i="1" l="1"/>
  <c r="D2940" i="1"/>
  <c r="L2939" i="1"/>
  <c r="F2939" i="1"/>
  <c r="M2941" i="1"/>
  <c r="J2941" i="1"/>
  <c r="K2941" i="1" s="1"/>
  <c r="I2942" i="1"/>
  <c r="A2994" i="1"/>
  <c r="Q2994" i="1" s="1"/>
  <c r="S2994" i="1" s="1"/>
  <c r="Z2994" i="1" s="1"/>
  <c r="H2993" i="1"/>
  <c r="AB2993" i="1"/>
  <c r="AA2993" i="1"/>
  <c r="T2993" i="1"/>
  <c r="E2941" i="1" l="1"/>
  <c r="D2941" i="1" s="1"/>
  <c r="G2941" i="1" s="1"/>
  <c r="U2941" i="1"/>
  <c r="W2941" i="1" s="1"/>
  <c r="F2940" i="1"/>
  <c r="L2940" i="1"/>
  <c r="G2940" i="1"/>
  <c r="AA2994" i="1"/>
  <c r="T2994" i="1"/>
  <c r="AB2994" i="1"/>
  <c r="A2995" i="1"/>
  <c r="Q2995" i="1" s="1"/>
  <c r="S2995" i="1" s="1"/>
  <c r="Z2995" i="1" s="1"/>
  <c r="H2994" i="1"/>
  <c r="J2942" i="1"/>
  <c r="K2942" i="1" s="1"/>
  <c r="M2942" i="1"/>
  <c r="I2943" i="1"/>
  <c r="E2942" i="1" l="1"/>
  <c r="D2942" i="1" s="1"/>
  <c r="G2942" i="1" s="1"/>
  <c r="L2941" i="1"/>
  <c r="F2941" i="1"/>
  <c r="U2942" i="1"/>
  <c r="W2942" i="1" s="1"/>
  <c r="A2996" i="1"/>
  <c r="Q2996" i="1" s="1"/>
  <c r="S2996" i="1" s="1"/>
  <c r="Z2996" i="1" s="1"/>
  <c r="H2995" i="1"/>
  <c r="AB2995" i="1"/>
  <c r="AA2995" i="1"/>
  <c r="T2995" i="1"/>
  <c r="M2943" i="1"/>
  <c r="J2943" i="1"/>
  <c r="K2943" i="1" s="1"/>
  <c r="I2944" i="1"/>
  <c r="E2943" i="1" l="1"/>
  <c r="D2943" i="1" s="1"/>
  <c r="G2943" i="1" s="1"/>
  <c r="F2942" i="1"/>
  <c r="L2942" i="1"/>
  <c r="U2943" i="1"/>
  <c r="W2943" i="1" s="1"/>
  <c r="M2944" i="1"/>
  <c r="J2944" i="1"/>
  <c r="K2944" i="1" s="1"/>
  <c r="I2945" i="1"/>
  <c r="A2997" i="1"/>
  <c r="Q2997" i="1" s="1"/>
  <c r="S2997" i="1" s="1"/>
  <c r="Z2997" i="1" s="1"/>
  <c r="H2996" i="1"/>
  <c r="AA2996" i="1"/>
  <c r="T2996" i="1"/>
  <c r="AB2996" i="1"/>
  <c r="E2944" i="1" l="1"/>
  <c r="D2944" i="1" s="1"/>
  <c r="G2944" i="1" s="1"/>
  <c r="L2943" i="1"/>
  <c r="F2943" i="1"/>
  <c r="A2998" i="1"/>
  <c r="Q2998" i="1" s="1"/>
  <c r="S2998" i="1" s="1"/>
  <c r="Z2998" i="1" s="1"/>
  <c r="H2997" i="1"/>
  <c r="J2945" i="1"/>
  <c r="K2945" i="1" s="1"/>
  <c r="M2945" i="1"/>
  <c r="I2946" i="1"/>
  <c r="U2944" i="1"/>
  <c r="W2944" i="1" s="1"/>
  <c r="AB2997" i="1"/>
  <c r="AA2997" i="1"/>
  <c r="T2997" i="1"/>
  <c r="E2945" i="1" l="1"/>
  <c r="D2945" i="1" s="1"/>
  <c r="G2945" i="1" s="1"/>
  <c r="L2944" i="1"/>
  <c r="F2944" i="1"/>
  <c r="M2946" i="1"/>
  <c r="J2946" i="1"/>
  <c r="K2946" i="1" s="1"/>
  <c r="I2947" i="1"/>
  <c r="AA2998" i="1"/>
  <c r="T2998" i="1"/>
  <c r="AB2998" i="1"/>
  <c r="U2945" i="1"/>
  <c r="W2945" i="1" s="1"/>
  <c r="A2999" i="1"/>
  <c r="Q2999" i="1" s="1"/>
  <c r="S2999" i="1" s="1"/>
  <c r="Z2999" i="1" s="1"/>
  <c r="H2998" i="1"/>
  <c r="E2946" i="1" l="1"/>
  <c r="D2946" i="1" s="1"/>
  <c r="G2946" i="1" s="1"/>
  <c r="L2945" i="1"/>
  <c r="F2945" i="1"/>
  <c r="AB2999" i="1"/>
  <c r="AA2999" i="1"/>
  <c r="T2999" i="1"/>
  <c r="U2946" i="1"/>
  <c r="W2946" i="1" s="1"/>
  <c r="A3000" i="1"/>
  <c r="Q3000" i="1" s="1"/>
  <c r="S3000" i="1" s="1"/>
  <c r="Z3000" i="1" s="1"/>
  <c r="H2999" i="1"/>
  <c r="J2947" i="1"/>
  <c r="K2947" i="1" s="1"/>
  <c r="M2947" i="1"/>
  <c r="I2948" i="1"/>
  <c r="E2947" i="1" l="1"/>
  <c r="D2947" i="1" s="1"/>
  <c r="G2947" i="1" s="1"/>
  <c r="F2946" i="1"/>
  <c r="L2946" i="1"/>
  <c r="U2947" i="1"/>
  <c r="W2947" i="1" s="1"/>
  <c r="A3001" i="1"/>
  <c r="Q3001" i="1" s="1"/>
  <c r="S3001" i="1" s="1"/>
  <c r="Z3001" i="1" s="1"/>
  <c r="H3000" i="1"/>
  <c r="M2948" i="1"/>
  <c r="J2948" i="1"/>
  <c r="K2948" i="1" s="1"/>
  <c r="I2949" i="1"/>
  <c r="AA3000" i="1"/>
  <c r="T3000" i="1"/>
  <c r="AB3000" i="1"/>
  <c r="E2948" i="1" l="1"/>
  <c r="D2948" i="1" s="1"/>
  <c r="G2948" i="1" s="1"/>
  <c r="U2948" i="1"/>
  <c r="W2948" i="1" s="1"/>
  <c r="L2947" i="1"/>
  <c r="F2947" i="1"/>
  <c r="J2949" i="1"/>
  <c r="K2949" i="1" s="1"/>
  <c r="M2949" i="1"/>
  <c r="I2950" i="1"/>
  <c r="AB3001" i="1"/>
  <c r="AA3001" i="1"/>
  <c r="T3001" i="1"/>
  <c r="A3002" i="1"/>
  <c r="Q3002" i="1" s="1"/>
  <c r="S3002" i="1" s="1"/>
  <c r="Z3002" i="1" s="1"/>
  <c r="H3001" i="1"/>
  <c r="E2949" i="1" l="1"/>
  <c r="D2949" i="1" s="1"/>
  <c r="G2949" i="1" s="1"/>
  <c r="L2948" i="1"/>
  <c r="F2948" i="1"/>
  <c r="U2949" i="1"/>
  <c r="W2949" i="1" s="1"/>
  <c r="A3003" i="1"/>
  <c r="H3002" i="1"/>
  <c r="M2950" i="1"/>
  <c r="J2950" i="1"/>
  <c r="K2950" i="1" s="1"/>
  <c r="I2951" i="1"/>
  <c r="AA3002" i="1"/>
  <c r="T3002" i="1"/>
  <c r="AB3002" i="1"/>
  <c r="E2950" i="1" l="1"/>
  <c r="D2950" i="1" s="1"/>
  <c r="G2950" i="1" s="1"/>
  <c r="Q3003" i="1"/>
  <c r="S3003" i="1" s="1"/>
  <c r="Z3003" i="1" s="1"/>
  <c r="F2949" i="1"/>
  <c r="L2949" i="1"/>
  <c r="U2950" i="1"/>
  <c r="W2950" i="1" s="1"/>
  <c r="AB3003" i="1"/>
  <c r="AA3003" i="1"/>
  <c r="T3003" i="1"/>
  <c r="J2951" i="1"/>
  <c r="K2951" i="1" s="1"/>
  <c r="M2951" i="1"/>
  <c r="I2952" i="1"/>
  <c r="A3004" i="1"/>
  <c r="Q3004" i="1" s="1"/>
  <c r="S3004" i="1" s="1"/>
  <c r="Z3004" i="1" s="1"/>
  <c r="H3003" i="1"/>
  <c r="E2951" i="1" l="1"/>
  <c r="D2951" i="1" s="1"/>
  <c r="G2951" i="1" s="1"/>
  <c r="L2950" i="1"/>
  <c r="F2950" i="1"/>
  <c r="M2952" i="1"/>
  <c r="J2952" i="1"/>
  <c r="K2952" i="1" s="1"/>
  <c r="I2953" i="1"/>
  <c r="A3005" i="1"/>
  <c r="Q3005" i="1" s="1"/>
  <c r="S3005" i="1" s="1"/>
  <c r="Z3005" i="1" s="1"/>
  <c r="H3004" i="1"/>
  <c r="U2951" i="1"/>
  <c r="W2951" i="1" s="1"/>
  <c r="AA3004" i="1"/>
  <c r="T3004" i="1"/>
  <c r="AB3004" i="1"/>
  <c r="E2952" i="1" l="1"/>
  <c r="D2952" i="1" s="1"/>
  <c r="G2952" i="1" s="1"/>
  <c r="L2951" i="1"/>
  <c r="F2951" i="1"/>
  <c r="J2953" i="1"/>
  <c r="K2953" i="1" s="1"/>
  <c r="M2953" i="1"/>
  <c r="I2954" i="1"/>
  <c r="A3006" i="1"/>
  <c r="Q3006" i="1" s="1"/>
  <c r="S3006" i="1" s="1"/>
  <c r="Z3006" i="1" s="1"/>
  <c r="H3005" i="1"/>
  <c r="U2952" i="1"/>
  <c r="W2952" i="1" s="1"/>
  <c r="AB3005" i="1"/>
  <c r="AA3005" i="1"/>
  <c r="T3005" i="1"/>
  <c r="E2953" i="1" l="1"/>
  <c r="D2953" i="1" s="1"/>
  <c r="G2953" i="1" s="1"/>
  <c r="L2952" i="1"/>
  <c r="F2952" i="1"/>
  <c r="M2954" i="1"/>
  <c r="J2954" i="1"/>
  <c r="K2954" i="1" s="1"/>
  <c r="I2955" i="1"/>
  <c r="AA3006" i="1"/>
  <c r="T3006" i="1"/>
  <c r="AB3006" i="1"/>
  <c r="U2953" i="1"/>
  <c r="W2953" i="1" s="1"/>
  <c r="A3007" i="1"/>
  <c r="Q3007" i="1" s="1"/>
  <c r="S3007" i="1" s="1"/>
  <c r="Z3007" i="1" s="1"/>
  <c r="H3006" i="1"/>
  <c r="E2954" i="1" l="1"/>
  <c r="L2953" i="1"/>
  <c r="D2954" i="1"/>
  <c r="G2954" i="1" s="1"/>
  <c r="F2953" i="1"/>
  <c r="AB3007" i="1"/>
  <c r="AA3007" i="1"/>
  <c r="T3007" i="1"/>
  <c r="A3008" i="1"/>
  <c r="Q3008" i="1" s="1"/>
  <c r="S3008" i="1" s="1"/>
  <c r="Z3008" i="1" s="1"/>
  <c r="H3007" i="1"/>
  <c r="J2955" i="1"/>
  <c r="K2955" i="1" s="1"/>
  <c r="M2955" i="1"/>
  <c r="I2956" i="1"/>
  <c r="U2954" i="1"/>
  <c r="W2954" i="1" s="1"/>
  <c r="E2955" i="1" l="1"/>
  <c r="D2955" i="1" s="1"/>
  <c r="G2955" i="1" s="1"/>
  <c r="L2954" i="1"/>
  <c r="F2954" i="1"/>
  <c r="U2955" i="1"/>
  <c r="W2955" i="1" s="1"/>
  <c r="A3009" i="1"/>
  <c r="Q3009" i="1" s="1"/>
  <c r="S3009" i="1" s="1"/>
  <c r="Z3009" i="1" s="1"/>
  <c r="H3008" i="1"/>
  <c r="M2956" i="1"/>
  <c r="J2956" i="1"/>
  <c r="K2956" i="1" s="1"/>
  <c r="I2957" i="1"/>
  <c r="AA3008" i="1"/>
  <c r="T3008" i="1"/>
  <c r="AB3008" i="1"/>
  <c r="E2956" i="1" l="1"/>
  <c r="D2956" i="1" s="1"/>
  <c r="G2956" i="1" s="1"/>
  <c r="F2955" i="1"/>
  <c r="L2955" i="1"/>
  <c r="U2956" i="1"/>
  <c r="W2956" i="1" s="1"/>
  <c r="A3010" i="1"/>
  <c r="Q3010" i="1" s="1"/>
  <c r="S3010" i="1" s="1"/>
  <c r="Z3010" i="1" s="1"/>
  <c r="H3009" i="1"/>
  <c r="J2957" i="1"/>
  <c r="K2957" i="1" s="1"/>
  <c r="M2957" i="1"/>
  <c r="I2958" i="1"/>
  <c r="AB3009" i="1"/>
  <c r="AA3009" i="1"/>
  <c r="T3009" i="1"/>
  <c r="E2957" i="1" l="1"/>
  <c r="L2956" i="1"/>
  <c r="D2957" i="1"/>
  <c r="G2957" i="1" s="1"/>
  <c r="F2956" i="1"/>
  <c r="U2957" i="1"/>
  <c r="W2957" i="1" s="1"/>
  <c r="AA3010" i="1"/>
  <c r="T3010" i="1"/>
  <c r="AB3010" i="1"/>
  <c r="M2958" i="1"/>
  <c r="J2958" i="1"/>
  <c r="K2958" i="1" s="1"/>
  <c r="I2959" i="1"/>
  <c r="A3011" i="1"/>
  <c r="Q3011" i="1" s="1"/>
  <c r="S3011" i="1" s="1"/>
  <c r="Z3011" i="1" s="1"/>
  <c r="H3010" i="1"/>
  <c r="E2958" i="1" l="1"/>
  <c r="D2958" i="1" s="1"/>
  <c r="G2958" i="1" s="1"/>
  <c r="F2957" i="1"/>
  <c r="L2957" i="1"/>
  <c r="J2959" i="1"/>
  <c r="K2959" i="1" s="1"/>
  <c r="M2959" i="1"/>
  <c r="I2960" i="1"/>
  <c r="U2958" i="1"/>
  <c r="W2958" i="1" s="1"/>
  <c r="A3012" i="1"/>
  <c r="Q3012" i="1" s="1"/>
  <c r="S3012" i="1" s="1"/>
  <c r="Z3012" i="1" s="1"/>
  <c r="H3011" i="1"/>
  <c r="AB3011" i="1"/>
  <c r="AA3011" i="1"/>
  <c r="T3011" i="1"/>
  <c r="E2959" i="1" l="1"/>
  <c r="D2959" i="1" s="1"/>
  <c r="G2959" i="1" s="1"/>
  <c r="L2958" i="1"/>
  <c r="F2958" i="1"/>
  <c r="M2960" i="1"/>
  <c r="J2960" i="1"/>
  <c r="K2960" i="1" s="1"/>
  <c r="I2961" i="1"/>
  <c r="A3013" i="1"/>
  <c r="Q3013" i="1" s="1"/>
  <c r="S3013" i="1" s="1"/>
  <c r="Z3013" i="1" s="1"/>
  <c r="H3012" i="1"/>
  <c r="U2959" i="1"/>
  <c r="W2959" i="1" s="1"/>
  <c r="AA3012" i="1"/>
  <c r="T3012" i="1"/>
  <c r="AB3012" i="1"/>
  <c r="E2960" i="1" l="1"/>
  <c r="D2960" i="1" s="1"/>
  <c r="G2960" i="1" s="1"/>
  <c r="L2959" i="1"/>
  <c r="F2959" i="1"/>
  <c r="A3014" i="1"/>
  <c r="Q3014" i="1" s="1"/>
  <c r="S3014" i="1" s="1"/>
  <c r="Z3014" i="1" s="1"/>
  <c r="H3013" i="1"/>
  <c r="J2961" i="1"/>
  <c r="K2961" i="1" s="1"/>
  <c r="M2961" i="1"/>
  <c r="I2962" i="1"/>
  <c r="U2960" i="1"/>
  <c r="W2960" i="1" s="1"/>
  <c r="AB3013" i="1"/>
  <c r="AA3013" i="1"/>
  <c r="T3013" i="1"/>
  <c r="E2961" i="1" l="1"/>
  <c r="D2961" i="1" s="1"/>
  <c r="G2961" i="1" s="1"/>
  <c r="L2960" i="1"/>
  <c r="F2960" i="1"/>
  <c r="U2961" i="1"/>
  <c r="W2961" i="1" s="1"/>
  <c r="A3015" i="1"/>
  <c r="Q3015" i="1" s="1"/>
  <c r="S3015" i="1" s="1"/>
  <c r="Z3015" i="1" s="1"/>
  <c r="H3014" i="1"/>
  <c r="M2962" i="1"/>
  <c r="J2962" i="1"/>
  <c r="K2962" i="1" s="1"/>
  <c r="I2963" i="1"/>
  <c r="AA3014" i="1"/>
  <c r="T3014" i="1"/>
  <c r="AB3014" i="1"/>
  <c r="E2962" i="1" l="1"/>
  <c r="D2962" i="1" s="1"/>
  <c r="G2962" i="1" s="1"/>
  <c r="F2961" i="1"/>
  <c r="L2961" i="1"/>
  <c r="A3016" i="1"/>
  <c r="H3015" i="1"/>
  <c r="J2963" i="1"/>
  <c r="K2963" i="1" s="1"/>
  <c r="M2963" i="1"/>
  <c r="I2964" i="1"/>
  <c r="U2962" i="1"/>
  <c r="W2962" i="1" s="1"/>
  <c r="AB3015" i="1"/>
  <c r="AA3015" i="1"/>
  <c r="T3015" i="1"/>
  <c r="Q3016" i="1" l="1"/>
  <c r="A3017" i="1"/>
  <c r="Q3017" i="1" s="1"/>
  <c r="E2963" i="1"/>
  <c r="D2963" i="1" s="1"/>
  <c r="G2963" i="1" s="1"/>
  <c r="S3016" i="1"/>
  <c r="Z3016" i="1" s="1"/>
  <c r="L2962" i="1"/>
  <c r="F2962" i="1"/>
  <c r="H3016" i="1"/>
  <c r="H3017" i="1" s="1"/>
  <c r="J2964" i="1"/>
  <c r="K2964" i="1" s="1"/>
  <c r="I2965" i="1"/>
  <c r="AA3016" i="1"/>
  <c r="T3016" i="1"/>
  <c r="T3017" i="1" s="1"/>
  <c r="AB3016" i="1"/>
  <c r="AB3017" i="1" s="1"/>
  <c r="U2963" i="1"/>
  <c r="W2963" i="1" s="1"/>
  <c r="AA3017" i="1" l="1"/>
  <c r="E2964" i="1"/>
  <c r="D2964" i="1" s="1"/>
  <c r="G2964" i="1" s="1"/>
  <c r="L2963" i="1"/>
  <c r="M2964" i="1" s="1"/>
  <c r="F2963" i="1"/>
  <c r="A3018" i="1"/>
  <c r="J2965" i="1"/>
  <c r="K2965" i="1" s="1"/>
  <c r="E2965" i="1" s="1"/>
  <c r="I2966" i="1"/>
  <c r="U2964" i="1"/>
  <c r="W2964" i="1" s="1"/>
  <c r="L2964" i="1" l="1"/>
  <c r="M2965" i="1" s="1"/>
  <c r="M2966" i="1" s="1"/>
  <c r="D2965" i="1"/>
  <c r="G2965" i="1" s="1"/>
  <c r="F2964" i="1"/>
  <c r="J2966" i="1"/>
  <c r="K2966" i="1" s="1"/>
  <c r="E2966" i="1" s="1"/>
  <c r="I2967" i="1"/>
  <c r="AA3018" i="1"/>
  <c r="T3018" i="1"/>
  <c r="AB3018" i="1"/>
  <c r="U2965" i="1"/>
  <c r="W2965" i="1" s="1"/>
  <c r="H3018" i="1"/>
  <c r="A3019" i="1"/>
  <c r="L2965" i="1" l="1"/>
  <c r="D2966" i="1"/>
  <c r="G2966" i="1" s="1"/>
  <c r="F2965" i="1"/>
  <c r="U2966" i="1"/>
  <c r="W2966" i="1" s="1"/>
  <c r="A3020" i="1"/>
  <c r="Q3020" i="1" s="1"/>
  <c r="S3020" i="1" s="1"/>
  <c r="Z3020" i="1" s="1"/>
  <c r="H3019" i="1"/>
  <c r="J2967" i="1"/>
  <c r="K2967" i="1" s="1"/>
  <c r="E2967" i="1" s="1"/>
  <c r="M2967" i="1"/>
  <c r="I2968" i="1"/>
  <c r="D2967" i="1" l="1"/>
  <c r="G2967" i="1" s="1"/>
  <c r="F2966" i="1"/>
  <c r="L2966" i="1"/>
  <c r="U2967" i="1"/>
  <c r="W2967" i="1" s="1"/>
  <c r="M2968" i="1"/>
  <c r="J2968" i="1"/>
  <c r="K2968" i="1" s="1"/>
  <c r="E2968" i="1" s="1"/>
  <c r="I2969" i="1"/>
  <c r="H3020" i="1"/>
  <c r="A3021" i="1"/>
  <c r="Q3021" i="1" s="1"/>
  <c r="S3021" i="1" s="1"/>
  <c r="Z3021" i="1" s="1"/>
  <c r="L2967" i="1" l="1"/>
  <c r="D2968" i="1"/>
  <c r="G2968" i="1" s="1"/>
  <c r="F2967" i="1"/>
  <c r="U2968" i="1"/>
  <c r="W2968" i="1" s="1"/>
  <c r="A3022" i="1"/>
  <c r="Q3022" i="1" s="1"/>
  <c r="S3022" i="1" s="1"/>
  <c r="Z3022" i="1" s="1"/>
  <c r="H3021" i="1"/>
  <c r="J2969" i="1"/>
  <c r="K2969" i="1" s="1"/>
  <c r="E2969" i="1" s="1"/>
  <c r="M2969" i="1"/>
  <c r="I2970" i="1"/>
  <c r="AA3021" i="1"/>
  <c r="T3021" i="1"/>
  <c r="AB3021" i="1"/>
  <c r="D2969" i="1" l="1"/>
  <c r="G2969" i="1" s="1"/>
  <c r="F2968" i="1"/>
  <c r="L2968" i="1"/>
  <c r="M2970" i="1"/>
  <c r="J2970" i="1"/>
  <c r="K2970" i="1" s="1"/>
  <c r="E2970" i="1" s="1"/>
  <c r="I2971" i="1"/>
  <c r="AB3022" i="1"/>
  <c r="AA3022" i="1"/>
  <c r="T3022" i="1"/>
  <c r="U2969" i="1"/>
  <c r="W2969" i="1" s="1"/>
  <c r="H3022" i="1"/>
  <c r="A3023" i="1"/>
  <c r="Q3023" i="1" s="1"/>
  <c r="S3023" i="1" s="1"/>
  <c r="Z3023" i="1" s="1"/>
  <c r="L2969" i="1" l="1"/>
  <c r="D2970" i="1"/>
  <c r="G2970" i="1" s="1"/>
  <c r="F2969" i="1"/>
  <c r="J2971" i="1"/>
  <c r="K2971" i="1" s="1"/>
  <c r="E2971" i="1" s="1"/>
  <c r="M2971" i="1"/>
  <c r="I2972" i="1"/>
  <c r="U2970" i="1"/>
  <c r="W2970" i="1" s="1"/>
  <c r="AA3023" i="1"/>
  <c r="T3023" i="1"/>
  <c r="AB3023" i="1"/>
  <c r="H3023" i="1"/>
  <c r="A3024" i="1"/>
  <c r="Q3024" i="1" s="1"/>
  <c r="S3024" i="1" s="1"/>
  <c r="Z3024" i="1" s="1"/>
  <c r="L2970" i="1" l="1"/>
  <c r="D2971" i="1"/>
  <c r="G2971" i="1" s="1"/>
  <c r="F2970" i="1"/>
  <c r="M2972" i="1"/>
  <c r="J2972" i="1"/>
  <c r="K2972" i="1" s="1"/>
  <c r="E2972" i="1" s="1"/>
  <c r="I2973" i="1"/>
  <c r="T3024" i="1"/>
  <c r="AB3024" i="1"/>
  <c r="AA3024" i="1"/>
  <c r="H3024" i="1"/>
  <c r="A3025" i="1"/>
  <c r="Q3025" i="1" s="1"/>
  <c r="S3025" i="1" s="1"/>
  <c r="Z3025" i="1" s="1"/>
  <c r="U2971" i="1"/>
  <c r="W2971" i="1" s="1"/>
  <c r="L2971" i="1" l="1"/>
  <c r="D2972" i="1"/>
  <c r="G2972" i="1" s="1"/>
  <c r="F2971" i="1"/>
  <c r="U2972" i="1"/>
  <c r="W2972" i="1" s="1"/>
  <c r="AB3025" i="1"/>
  <c r="AA3025" i="1"/>
  <c r="T3025" i="1"/>
  <c r="H3025" i="1"/>
  <c r="A3026" i="1"/>
  <c r="Q3026" i="1" s="1"/>
  <c r="S3026" i="1" s="1"/>
  <c r="Z3026" i="1" s="1"/>
  <c r="J2973" i="1"/>
  <c r="K2973" i="1" s="1"/>
  <c r="E2973" i="1" s="1"/>
  <c r="M2973" i="1"/>
  <c r="I2974" i="1"/>
  <c r="D2973" i="1" l="1"/>
  <c r="G2973" i="1" s="1"/>
  <c r="F2972" i="1"/>
  <c r="L2972" i="1"/>
  <c r="M2974" i="1"/>
  <c r="J2974" i="1"/>
  <c r="K2974" i="1" s="1"/>
  <c r="E2974" i="1" s="1"/>
  <c r="I2975" i="1"/>
  <c r="AA3026" i="1"/>
  <c r="T3026" i="1"/>
  <c r="AB3026" i="1"/>
  <c r="A3027" i="1"/>
  <c r="Q3027" i="1" s="1"/>
  <c r="S3027" i="1" s="1"/>
  <c r="Z3027" i="1" s="1"/>
  <c r="H3026" i="1"/>
  <c r="U2973" i="1"/>
  <c r="W2973" i="1" s="1"/>
  <c r="L2973" i="1" l="1"/>
  <c r="D2974" i="1"/>
  <c r="G2974" i="1" s="1"/>
  <c r="F2973" i="1"/>
  <c r="AB3027" i="1"/>
  <c r="AA3027" i="1"/>
  <c r="T3027" i="1"/>
  <c r="J2975" i="1"/>
  <c r="K2975" i="1" s="1"/>
  <c r="E2975" i="1" s="1"/>
  <c r="M2975" i="1"/>
  <c r="I2976" i="1"/>
  <c r="U2974" i="1"/>
  <c r="W2974" i="1" s="1"/>
  <c r="H3027" i="1"/>
  <c r="A3028" i="1"/>
  <c r="Q3028" i="1" s="1"/>
  <c r="S3028" i="1" s="1"/>
  <c r="Z3028" i="1" s="1"/>
  <c r="L2974" i="1" l="1"/>
  <c r="D2975" i="1"/>
  <c r="G2975" i="1" s="1"/>
  <c r="F2974" i="1"/>
  <c r="U2975" i="1"/>
  <c r="W2975" i="1" s="1"/>
  <c r="AA3028" i="1"/>
  <c r="T3028" i="1"/>
  <c r="AB3028" i="1"/>
  <c r="M2976" i="1"/>
  <c r="J2976" i="1"/>
  <c r="K2976" i="1" s="1"/>
  <c r="E2976" i="1" s="1"/>
  <c r="I2977" i="1"/>
  <c r="A3029" i="1"/>
  <c r="Q3029" i="1" s="1"/>
  <c r="S3029" i="1" s="1"/>
  <c r="Z3029" i="1" s="1"/>
  <c r="H3028" i="1"/>
  <c r="D2976" i="1" l="1"/>
  <c r="G2976" i="1" s="1"/>
  <c r="F2975" i="1"/>
  <c r="L2975" i="1"/>
  <c r="U2976" i="1"/>
  <c r="W2976" i="1" s="1"/>
  <c r="H3029" i="1"/>
  <c r="A3030" i="1"/>
  <c r="Q3030" i="1" s="1"/>
  <c r="S3030" i="1" s="1"/>
  <c r="Z3030" i="1" s="1"/>
  <c r="AB3029" i="1"/>
  <c r="AA3029" i="1"/>
  <c r="T3029" i="1"/>
  <c r="J2977" i="1"/>
  <c r="K2977" i="1" s="1"/>
  <c r="E2977" i="1" s="1"/>
  <c r="M2977" i="1"/>
  <c r="I2978" i="1"/>
  <c r="L2976" i="1" l="1"/>
  <c r="D2977" i="1"/>
  <c r="G2977" i="1" s="1"/>
  <c r="F2976" i="1"/>
  <c r="AA3030" i="1"/>
  <c r="T3030" i="1"/>
  <c r="AB3030" i="1"/>
  <c r="U2977" i="1"/>
  <c r="W2977" i="1" s="1"/>
  <c r="A3031" i="1"/>
  <c r="Q3031" i="1" s="1"/>
  <c r="S3031" i="1" s="1"/>
  <c r="Z3031" i="1" s="1"/>
  <c r="H3030" i="1"/>
  <c r="M2978" i="1"/>
  <c r="J2978" i="1"/>
  <c r="K2978" i="1" s="1"/>
  <c r="E2978" i="1" s="1"/>
  <c r="I2979" i="1"/>
  <c r="L2977" i="1" l="1"/>
  <c r="D2978" i="1"/>
  <c r="G2978" i="1" s="1"/>
  <c r="F2977" i="1"/>
  <c r="J2979" i="1"/>
  <c r="K2979" i="1" s="1"/>
  <c r="E2979" i="1" s="1"/>
  <c r="M2979" i="1"/>
  <c r="I2980" i="1"/>
  <c r="U2978" i="1"/>
  <c r="W2978" i="1" s="1"/>
  <c r="AB3031" i="1"/>
  <c r="AA3031" i="1"/>
  <c r="T3031" i="1"/>
  <c r="H3031" i="1"/>
  <c r="A3032" i="1"/>
  <c r="Q3032" i="1" s="1"/>
  <c r="S3032" i="1" s="1"/>
  <c r="Z3032" i="1" s="1"/>
  <c r="L2978" i="1" l="1"/>
  <c r="D2979" i="1"/>
  <c r="G2979" i="1" s="1"/>
  <c r="F2978" i="1"/>
  <c r="AA3032" i="1"/>
  <c r="T3032" i="1"/>
  <c r="AB3032" i="1"/>
  <c r="U2979" i="1"/>
  <c r="W2979" i="1" s="1"/>
  <c r="A3033" i="1"/>
  <c r="Q3033" i="1" s="1"/>
  <c r="S3033" i="1" s="1"/>
  <c r="Z3033" i="1" s="1"/>
  <c r="H3032" i="1"/>
  <c r="J2980" i="1"/>
  <c r="K2980" i="1" s="1"/>
  <c r="E2980" i="1" s="1"/>
  <c r="M2980" i="1"/>
  <c r="I2981" i="1"/>
  <c r="L2979" i="1" l="1"/>
  <c r="D2980" i="1"/>
  <c r="G2980" i="1" s="1"/>
  <c r="F2979" i="1"/>
  <c r="H3033" i="1"/>
  <c r="A3034" i="1"/>
  <c r="Q3034" i="1" s="1"/>
  <c r="S3034" i="1" s="1"/>
  <c r="Z3034" i="1" s="1"/>
  <c r="U2980" i="1"/>
  <c r="W2980" i="1" s="1"/>
  <c r="M2981" i="1"/>
  <c r="J2981" i="1"/>
  <c r="K2981" i="1" s="1"/>
  <c r="E2981" i="1" s="1"/>
  <c r="I2982" i="1"/>
  <c r="AB3033" i="1"/>
  <c r="AA3033" i="1"/>
  <c r="T3033" i="1"/>
  <c r="L2980" i="1" l="1"/>
  <c r="D2981" i="1"/>
  <c r="G2981" i="1" s="1"/>
  <c r="F2980" i="1"/>
  <c r="A3035" i="1"/>
  <c r="Q3035" i="1" s="1"/>
  <c r="S3035" i="1" s="1"/>
  <c r="Z3035" i="1" s="1"/>
  <c r="H3034" i="1"/>
  <c r="J2982" i="1"/>
  <c r="K2982" i="1" s="1"/>
  <c r="E2982" i="1" s="1"/>
  <c r="M2982" i="1"/>
  <c r="I2983" i="1"/>
  <c r="U2981" i="1"/>
  <c r="W2981" i="1" s="1"/>
  <c r="AA3034" i="1"/>
  <c r="T3034" i="1"/>
  <c r="AB3034" i="1"/>
  <c r="L2981" i="1" l="1"/>
  <c r="D2982" i="1"/>
  <c r="G2982" i="1" s="1"/>
  <c r="F2981" i="1"/>
  <c r="M2983" i="1"/>
  <c r="J2983" i="1"/>
  <c r="K2983" i="1" s="1"/>
  <c r="E2983" i="1" s="1"/>
  <c r="I2984" i="1"/>
  <c r="AB3035" i="1"/>
  <c r="AA3035" i="1"/>
  <c r="T3035" i="1"/>
  <c r="U2982" i="1"/>
  <c r="W2982" i="1" s="1"/>
  <c r="H3035" i="1"/>
  <c r="A3036" i="1"/>
  <c r="Q3036" i="1" s="1"/>
  <c r="S3036" i="1" s="1"/>
  <c r="Z3036" i="1" s="1"/>
  <c r="L2982" i="1" l="1"/>
  <c r="D2983" i="1"/>
  <c r="G2983" i="1" s="1"/>
  <c r="F2982" i="1"/>
  <c r="U2983" i="1"/>
  <c r="W2983" i="1" s="1"/>
  <c r="A3037" i="1"/>
  <c r="Q3037" i="1" s="1"/>
  <c r="S3037" i="1" s="1"/>
  <c r="Z3037" i="1" s="1"/>
  <c r="H3036" i="1"/>
  <c r="J2984" i="1"/>
  <c r="K2984" i="1" s="1"/>
  <c r="E2984" i="1" s="1"/>
  <c r="M2984" i="1"/>
  <c r="I2985" i="1"/>
  <c r="AA3036" i="1"/>
  <c r="T3036" i="1"/>
  <c r="AB3036" i="1"/>
  <c r="D2984" i="1" l="1"/>
  <c r="G2984" i="1" s="1"/>
  <c r="F2983" i="1"/>
  <c r="L2983" i="1"/>
  <c r="U2984" i="1"/>
  <c r="W2984" i="1" s="1"/>
  <c r="AB3037" i="1"/>
  <c r="AA3037" i="1"/>
  <c r="T3037" i="1"/>
  <c r="J2985" i="1"/>
  <c r="K2985" i="1" s="1"/>
  <c r="E2985" i="1" s="1"/>
  <c r="M2985" i="1"/>
  <c r="I2986" i="1"/>
  <c r="H3037" i="1"/>
  <c r="A3038" i="1"/>
  <c r="Q3038" i="1" s="1"/>
  <c r="S3038" i="1" s="1"/>
  <c r="Z3038" i="1" s="1"/>
  <c r="L2984" i="1" l="1"/>
  <c r="D2985" i="1"/>
  <c r="G2985" i="1" s="1"/>
  <c r="F2984" i="1"/>
  <c r="A3039" i="1"/>
  <c r="Q3039" i="1" s="1"/>
  <c r="S3039" i="1" s="1"/>
  <c r="Z3039" i="1" s="1"/>
  <c r="H3038" i="1"/>
  <c r="M2986" i="1"/>
  <c r="J2986" i="1"/>
  <c r="K2986" i="1" s="1"/>
  <c r="E2986" i="1" s="1"/>
  <c r="I2987" i="1"/>
  <c r="U2985" i="1"/>
  <c r="W2985" i="1" s="1"/>
  <c r="AA3038" i="1"/>
  <c r="T3038" i="1"/>
  <c r="AB3038" i="1"/>
  <c r="L2985" i="1" l="1"/>
  <c r="D2986" i="1"/>
  <c r="G2986" i="1" s="1"/>
  <c r="F2985" i="1"/>
  <c r="U2986" i="1"/>
  <c r="W2986" i="1" s="1"/>
  <c r="H3039" i="1"/>
  <c r="A3040" i="1"/>
  <c r="Q3040" i="1" s="1"/>
  <c r="S3040" i="1" s="1"/>
  <c r="Z3040" i="1" s="1"/>
  <c r="J2987" i="1"/>
  <c r="K2987" i="1" s="1"/>
  <c r="E2987" i="1" s="1"/>
  <c r="M2987" i="1"/>
  <c r="I2988" i="1"/>
  <c r="I2989" i="1" s="1"/>
  <c r="AB3039" i="1"/>
  <c r="AA3039" i="1"/>
  <c r="T3039" i="1"/>
  <c r="D2987" i="1" l="1"/>
  <c r="G2987" i="1" s="1"/>
  <c r="F2986" i="1"/>
  <c r="L2986" i="1"/>
  <c r="U2987" i="1"/>
  <c r="W2987" i="1" s="1"/>
  <c r="AA3040" i="1"/>
  <c r="T3040" i="1"/>
  <c r="AB3040" i="1"/>
  <c r="M2988" i="1"/>
  <c r="M2989" i="1" s="1"/>
  <c r="J2988" i="1"/>
  <c r="K2988" i="1" s="1"/>
  <c r="E2988" i="1" s="1"/>
  <c r="A3041" i="1"/>
  <c r="Q3041" i="1" s="1"/>
  <c r="S3041" i="1" s="1"/>
  <c r="Z3041" i="1" s="1"/>
  <c r="H3040" i="1"/>
  <c r="J2989" i="1" l="1"/>
  <c r="K2989" i="1" s="1"/>
  <c r="E2989" i="1" s="1"/>
  <c r="L2987" i="1"/>
  <c r="D2988" i="1"/>
  <c r="G2988" i="1" s="1"/>
  <c r="F2987" i="1"/>
  <c r="U2988" i="1"/>
  <c r="W2988" i="1" s="1"/>
  <c r="AB3041" i="1"/>
  <c r="AA3041" i="1"/>
  <c r="T3041" i="1"/>
  <c r="I2990" i="1"/>
  <c r="H3041" i="1"/>
  <c r="A3042" i="1"/>
  <c r="Q3042" i="1" s="1"/>
  <c r="S3042" i="1" s="1"/>
  <c r="Z3042" i="1" s="1"/>
  <c r="U2989" i="1" l="1"/>
  <c r="W2989" i="1" s="1"/>
  <c r="D2989" i="1"/>
  <c r="F2988" i="1"/>
  <c r="L2988" i="1"/>
  <c r="A3043" i="1"/>
  <c r="Q3043" i="1" s="1"/>
  <c r="S3043" i="1" s="1"/>
  <c r="Z3043" i="1" s="1"/>
  <c r="H3042" i="1"/>
  <c r="M2990" i="1"/>
  <c r="J2990" i="1"/>
  <c r="K2990" i="1" s="1"/>
  <c r="E2990" i="1" s="1"/>
  <c r="I2991" i="1"/>
  <c r="AA3042" i="1"/>
  <c r="T3042" i="1"/>
  <c r="AB3042" i="1"/>
  <c r="F2989" i="1" l="1"/>
  <c r="L2989" i="1"/>
  <c r="G2989" i="1"/>
  <c r="D2990" i="1"/>
  <c r="G2990" i="1" s="1"/>
  <c r="U2990" i="1"/>
  <c r="W2990" i="1" s="1"/>
  <c r="AB3043" i="1"/>
  <c r="AA3043" i="1"/>
  <c r="T3043" i="1"/>
  <c r="J2991" i="1"/>
  <c r="K2991" i="1" s="1"/>
  <c r="E2991" i="1" s="1"/>
  <c r="M2991" i="1"/>
  <c r="I2992" i="1"/>
  <c r="H3043" i="1"/>
  <c r="A3044" i="1"/>
  <c r="Q3044" i="1" s="1"/>
  <c r="S3044" i="1" s="1"/>
  <c r="Z3044" i="1" s="1"/>
  <c r="D2991" i="1" l="1"/>
  <c r="G2991" i="1" s="1"/>
  <c r="F2990" i="1"/>
  <c r="L2990" i="1"/>
  <c r="AA3044" i="1"/>
  <c r="T3044" i="1"/>
  <c r="AB3044" i="1"/>
  <c r="A3045" i="1"/>
  <c r="Q3045" i="1" s="1"/>
  <c r="S3045" i="1" s="1"/>
  <c r="Z3045" i="1" s="1"/>
  <c r="H3044" i="1"/>
  <c r="M2992" i="1"/>
  <c r="J2992" i="1"/>
  <c r="K2992" i="1" s="1"/>
  <c r="E2992" i="1" s="1"/>
  <c r="I2993" i="1"/>
  <c r="U2991" i="1"/>
  <c r="W2991" i="1" s="1"/>
  <c r="L2991" i="1" l="1"/>
  <c r="D2992" i="1"/>
  <c r="G2992" i="1" s="1"/>
  <c r="F2991" i="1"/>
  <c r="U2992" i="1"/>
  <c r="W2992" i="1" s="1"/>
  <c r="H3045" i="1"/>
  <c r="A3046" i="1"/>
  <c r="Q3046" i="1" s="1"/>
  <c r="S3046" i="1" s="1"/>
  <c r="Z3046" i="1" s="1"/>
  <c r="J2993" i="1"/>
  <c r="K2993" i="1" s="1"/>
  <c r="E2993" i="1" s="1"/>
  <c r="M2993" i="1"/>
  <c r="I2994" i="1"/>
  <c r="AB3045" i="1"/>
  <c r="AA3045" i="1"/>
  <c r="T3045" i="1"/>
  <c r="D2993" i="1" l="1"/>
  <c r="G2993" i="1" s="1"/>
  <c r="F2992" i="1"/>
  <c r="L2992" i="1"/>
  <c r="J2994" i="1"/>
  <c r="K2994" i="1" s="1"/>
  <c r="E2994" i="1" s="1"/>
  <c r="I2995" i="1"/>
  <c r="AA3046" i="1"/>
  <c r="T3046" i="1"/>
  <c r="AB3046" i="1"/>
  <c r="U2993" i="1"/>
  <c r="W2993" i="1" s="1"/>
  <c r="A3047" i="1"/>
  <c r="Q3047" i="1" s="1"/>
  <c r="S3047" i="1" s="1"/>
  <c r="Z3047" i="1" s="1"/>
  <c r="H3046" i="1"/>
  <c r="L2993" i="1" l="1"/>
  <c r="M2994" i="1" s="1"/>
  <c r="D2994" i="1"/>
  <c r="G2994" i="1" s="1"/>
  <c r="F2993" i="1"/>
  <c r="U2994" i="1"/>
  <c r="W2994" i="1" s="1"/>
  <c r="J2995" i="1"/>
  <c r="K2995" i="1" s="1"/>
  <c r="E2995" i="1" s="1"/>
  <c r="I2996" i="1"/>
  <c r="AB3047" i="1"/>
  <c r="AA3047" i="1"/>
  <c r="T3047" i="1"/>
  <c r="H3047" i="1"/>
  <c r="A3048" i="1"/>
  <c r="Q3048" i="1" s="1"/>
  <c r="S3048" i="1" s="1"/>
  <c r="Z3048" i="1" s="1"/>
  <c r="L2994" i="1" l="1"/>
  <c r="D2995" i="1"/>
  <c r="G2995" i="1" s="1"/>
  <c r="F2994" i="1"/>
  <c r="M2995" i="1"/>
  <c r="M2996" i="1" s="1"/>
  <c r="U2995" i="1"/>
  <c r="W2995" i="1" s="1"/>
  <c r="A3049" i="1"/>
  <c r="S3049" i="1" s="1"/>
  <c r="Z3049" i="1" s="1"/>
  <c r="H3048" i="1"/>
  <c r="J2996" i="1"/>
  <c r="K2996" i="1" s="1"/>
  <c r="E2996" i="1" s="1"/>
  <c r="I2997" i="1"/>
  <c r="AA3048" i="1"/>
  <c r="T3048" i="1"/>
  <c r="AB3048" i="1"/>
  <c r="L2995" i="1" l="1"/>
  <c r="D2996" i="1"/>
  <c r="G2996" i="1" s="1"/>
  <c r="F2995" i="1"/>
  <c r="U2996" i="1"/>
  <c r="W2996" i="1" s="1"/>
  <c r="AB3049" i="1"/>
  <c r="AA3049" i="1"/>
  <c r="T3049" i="1"/>
  <c r="J2997" i="1"/>
  <c r="K2997" i="1" s="1"/>
  <c r="E2997" i="1" s="1"/>
  <c r="M2997" i="1"/>
  <c r="I2998" i="1"/>
  <c r="H3049" i="1"/>
  <c r="A3050" i="1"/>
  <c r="Q3050" i="1" s="1"/>
  <c r="S3050" i="1" s="1"/>
  <c r="Z3050" i="1" s="1"/>
  <c r="D2997" i="1" l="1"/>
  <c r="G2997" i="1" s="1"/>
  <c r="F2996" i="1"/>
  <c r="L2996" i="1"/>
  <c r="U2997" i="1"/>
  <c r="W2997" i="1" s="1"/>
  <c r="A3051" i="1"/>
  <c r="Q3051" i="1" s="1"/>
  <c r="S3051" i="1" s="1"/>
  <c r="Z3051" i="1" s="1"/>
  <c r="H3050" i="1"/>
  <c r="M2998" i="1"/>
  <c r="J2998" i="1"/>
  <c r="K2998" i="1" s="1"/>
  <c r="E2998" i="1" s="1"/>
  <c r="I2999" i="1"/>
  <c r="L2997" i="1" l="1"/>
  <c r="D2998" i="1"/>
  <c r="G2998" i="1" s="1"/>
  <c r="F2997" i="1"/>
  <c r="J2999" i="1"/>
  <c r="K2999" i="1" s="1"/>
  <c r="E2999" i="1" s="1"/>
  <c r="M2999" i="1"/>
  <c r="I3000" i="1"/>
  <c r="H3051" i="1"/>
  <c r="A3052" i="1"/>
  <c r="Q3052" i="1" s="1"/>
  <c r="S3052" i="1" s="1"/>
  <c r="Z3052" i="1" s="1"/>
  <c r="U2998" i="1"/>
  <c r="W2998" i="1" s="1"/>
  <c r="AB3051" i="1"/>
  <c r="AA3051" i="1"/>
  <c r="L2998" i="1" l="1"/>
  <c r="D2999" i="1"/>
  <c r="G2999" i="1" s="1"/>
  <c r="F2998" i="1"/>
  <c r="A3053" i="1"/>
  <c r="Q3053" i="1" s="1"/>
  <c r="S3053" i="1" s="1"/>
  <c r="Z3053" i="1" s="1"/>
  <c r="H3052" i="1"/>
  <c r="M3000" i="1"/>
  <c r="J3000" i="1"/>
  <c r="K3000" i="1" s="1"/>
  <c r="E3000" i="1" s="1"/>
  <c r="I3001" i="1"/>
  <c r="U2999" i="1"/>
  <c r="W2999" i="1" s="1"/>
  <c r="AA3052" i="1"/>
  <c r="AB3052" i="1"/>
  <c r="L2999" i="1" l="1"/>
  <c r="D3000" i="1"/>
  <c r="G3000" i="1" s="1"/>
  <c r="F2999" i="1"/>
  <c r="J3001" i="1"/>
  <c r="K3001" i="1" s="1"/>
  <c r="E3001" i="1" s="1"/>
  <c r="M3001" i="1"/>
  <c r="I3002" i="1"/>
  <c r="AB3053" i="1"/>
  <c r="AA3053" i="1"/>
  <c r="U3000" i="1"/>
  <c r="W3000" i="1" s="1"/>
  <c r="H3053" i="1"/>
  <c r="A3054" i="1"/>
  <c r="Q3054" i="1" s="1"/>
  <c r="S3054" i="1" s="1"/>
  <c r="Z3054" i="1" s="1"/>
  <c r="L3000" i="1" l="1"/>
  <c r="D3001" i="1"/>
  <c r="G3001" i="1" s="1"/>
  <c r="F3000" i="1"/>
  <c r="U3001" i="1"/>
  <c r="W3001" i="1" s="1"/>
  <c r="AA3054" i="1"/>
  <c r="AB3054" i="1"/>
  <c r="A3055" i="1"/>
  <c r="Q3055" i="1" s="1"/>
  <c r="S3055" i="1" s="1"/>
  <c r="Z3055" i="1" s="1"/>
  <c r="H3054" i="1"/>
  <c r="M3002" i="1"/>
  <c r="J3002" i="1"/>
  <c r="K3002" i="1" s="1"/>
  <c r="E3002" i="1" s="1"/>
  <c r="I3003" i="1"/>
  <c r="D3002" i="1" l="1"/>
  <c r="G3002" i="1" s="1"/>
  <c r="F3001" i="1"/>
  <c r="L3001" i="1"/>
  <c r="J3003" i="1"/>
  <c r="K3003" i="1" s="1"/>
  <c r="E3003" i="1" s="1"/>
  <c r="M3003" i="1"/>
  <c r="I3004" i="1"/>
  <c r="H3055" i="1"/>
  <c r="A3056" i="1"/>
  <c r="Q3056" i="1" s="1"/>
  <c r="S3056" i="1" s="1"/>
  <c r="Z3056" i="1" s="1"/>
  <c r="U3002" i="1"/>
  <c r="W3002" i="1" s="1"/>
  <c r="AB3055" i="1"/>
  <c r="AA3055" i="1"/>
  <c r="L3002" i="1" l="1"/>
  <c r="D3003" i="1"/>
  <c r="G3003" i="1" s="1"/>
  <c r="F3002" i="1"/>
  <c r="A3057" i="1"/>
  <c r="Q3057" i="1" s="1"/>
  <c r="S3057" i="1" s="1"/>
  <c r="Z3057" i="1" s="1"/>
  <c r="H3056" i="1"/>
  <c r="M3004" i="1"/>
  <c r="J3004" i="1"/>
  <c r="K3004" i="1" s="1"/>
  <c r="E3004" i="1" s="1"/>
  <c r="I3005" i="1"/>
  <c r="U3003" i="1"/>
  <c r="W3003" i="1" s="1"/>
  <c r="AA3056" i="1"/>
  <c r="AB3056" i="1"/>
  <c r="L3003" i="1" l="1"/>
  <c r="D3004" i="1"/>
  <c r="G3004" i="1" s="1"/>
  <c r="F3003" i="1"/>
  <c r="J3005" i="1"/>
  <c r="K3005" i="1" s="1"/>
  <c r="E3005" i="1" s="1"/>
  <c r="M3005" i="1"/>
  <c r="I3006" i="1"/>
  <c r="AB3057" i="1"/>
  <c r="AA3057" i="1"/>
  <c r="U3004" i="1"/>
  <c r="W3004" i="1" s="1"/>
  <c r="H3057" i="1"/>
  <c r="A3058" i="1"/>
  <c r="Q3058" i="1" s="1"/>
  <c r="S3058" i="1" s="1"/>
  <c r="Z3058" i="1" s="1"/>
  <c r="L3004" i="1" l="1"/>
  <c r="D3005" i="1"/>
  <c r="G3005" i="1" s="1"/>
  <c r="F3004" i="1"/>
  <c r="AA3058" i="1"/>
  <c r="AB3058" i="1"/>
  <c r="H3058" i="1"/>
  <c r="A3059" i="1"/>
  <c r="Q3059" i="1" s="1"/>
  <c r="S3059" i="1" s="1"/>
  <c r="Z3059" i="1" s="1"/>
  <c r="M3006" i="1"/>
  <c r="J3006" i="1"/>
  <c r="K3006" i="1" s="1"/>
  <c r="E3006" i="1" s="1"/>
  <c r="I3007" i="1"/>
  <c r="U3005" i="1"/>
  <c r="W3005" i="1" s="1"/>
  <c r="L3005" i="1" l="1"/>
  <c r="D3006" i="1"/>
  <c r="G3006" i="1" s="1"/>
  <c r="F3005" i="1"/>
  <c r="J3007" i="1"/>
  <c r="K3007" i="1" s="1"/>
  <c r="E3007" i="1" s="1"/>
  <c r="M3007" i="1"/>
  <c r="I3008" i="1"/>
  <c r="AB3059" i="1"/>
  <c r="AA3059" i="1"/>
  <c r="U3006" i="1"/>
  <c r="W3006" i="1" s="1"/>
  <c r="A3060" i="1"/>
  <c r="Q3060" i="1" s="1"/>
  <c r="S3060" i="1" s="1"/>
  <c r="Z3060" i="1" s="1"/>
  <c r="H3059" i="1"/>
  <c r="L3006" i="1" l="1"/>
  <c r="D3007" i="1"/>
  <c r="G3007" i="1" s="1"/>
  <c r="F3006" i="1"/>
  <c r="H3060" i="1"/>
  <c r="A3061" i="1"/>
  <c r="Q3061" i="1" s="1"/>
  <c r="S3061" i="1" s="1"/>
  <c r="Z3061" i="1" s="1"/>
  <c r="M3008" i="1"/>
  <c r="J3008" i="1"/>
  <c r="K3008" i="1" s="1"/>
  <c r="E3008" i="1" s="1"/>
  <c r="I3009" i="1"/>
  <c r="AB3060" i="1"/>
  <c r="AA3060" i="1"/>
  <c r="U3007" i="1"/>
  <c r="W3007" i="1" s="1"/>
  <c r="L3007" i="1" l="1"/>
  <c r="D3008" i="1"/>
  <c r="G3008" i="1" s="1"/>
  <c r="F3007" i="1"/>
  <c r="A3062" i="1"/>
  <c r="Q3062" i="1" s="1"/>
  <c r="S3062" i="1" s="1"/>
  <c r="Z3062" i="1" s="1"/>
  <c r="H3061" i="1"/>
  <c r="J3009" i="1"/>
  <c r="K3009" i="1" s="1"/>
  <c r="E3009" i="1" s="1"/>
  <c r="M3009" i="1"/>
  <c r="I3010" i="1"/>
  <c r="U3008" i="1"/>
  <c r="W3008" i="1" s="1"/>
  <c r="AA3061" i="1"/>
  <c r="AB3061" i="1"/>
  <c r="L3008" i="1" l="1"/>
  <c r="D3009" i="1"/>
  <c r="G3009" i="1" s="1"/>
  <c r="F3008" i="1"/>
  <c r="M3010" i="1"/>
  <c r="J3010" i="1"/>
  <c r="K3010" i="1" s="1"/>
  <c r="E3010" i="1" s="1"/>
  <c r="I3011" i="1"/>
  <c r="AB3062" i="1"/>
  <c r="AA3062" i="1"/>
  <c r="U3009" i="1"/>
  <c r="W3009" i="1" s="1"/>
  <c r="H3062" i="1"/>
  <c r="A3063" i="1"/>
  <c r="Q3063" i="1" s="1"/>
  <c r="S3063" i="1" s="1"/>
  <c r="Z3063" i="1" s="1"/>
  <c r="L3009" i="1" l="1"/>
  <c r="D3010" i="1"/>
  <c r="G3010" i="1" s="1"/>
  <c r="F3009" i="1"/>
  <c r="U3010" i="1"/>
  <c r="W3010" i="1" s="1"/>
  <c r="H3063" i="1"/>
  <c r="A3064" i="1"/>
  <c r="Q3064" i="1" s="1"/>
  <c r="S3064" i="1" s="1"/>
  <c r="Z3064" i="1" s="1"/>
  <c r="AA3063" i="1"/>
  <c r="AB3063" i="1"/>
  <c r="J3011" i="1"/>
  <c r="K3011" i="1" s="1"/>
  <c r="E3011" i="1" s="1"/>
  <c r="M3011" i="1"/>
  <c r="I3012" i="1"/>
  <c r="D3011" i="1" l="1"/>
  <c r="G3011" i="1" s="1"/>
  <c r="F3010" i="1"/>
  <c r="L3010" i="1"/>
  <c r="AB3064" i="1"/>
  <c r="AA3064" i="1"/>
  <c r="U3011" i="1"/>
  <c r="W3011" i="1" s="1"/>
  <c r="H3064" i="1"/>
  <c r="A3065" i="1"/>
  <c r="Q3065" i="1" s="1"/>
  <c r="S3065" i="1" s="1"/>
  <c r="Z3065" i="1" s="1"/>
  <c r="M3012" i="1"/>
  <c r="J3012" i="1"/>
  <c r="K3012" i="1" s="1"/>
  <c r="E3012" i="1" s="1"/>
  <c r="I3013" i="1"/>
  <c r="L3011" i="1" l="1"/>
  <c r="D3012" i="1"/>
  <c r="G3012" i="1" s="1"/>
  <c r="F3011" i="1"/>
  <c r="J3013" i="1"/>
  <c r="K3013" i="1" s="1"/>
  <c r="E3013" i="1" s="1"/>
  <c r="M3013" i="1"/>
  <c r="I3014" i="1"/>
  <c r="AB3065" i="1"/>
  <c r="AA3065" i="1"/>
  <c r="U3012" i="1"/>
  <c r="W3012" i="1" s="1"/>
  <c r="H3065" i="1"/>
  <c r="A3066" i="1"/>
  <c r="Q3066" i="1" s="1"/>
  <c r="S3066" i="1" s="1"/>
  <c r="Z3066" i="1" s="1"/>
  <c r="L3012" i="1" l="1"/>
  <c r="D3013" i="1"/>
  <c r="G3013" i="1" s="1"/>
  <c r="F3012" i="1"/>
  <c r="M3014" i="1"/>
  <c r="J3014" i="1"/>
  <c r="K3014" i="1" s="1"/>
  <c r="E3014" i="1" s="1"/>
  <c r="I3015" i="1"/>
  <c r="AA3066" i="1"/>
  <c r="AB3066" i="1"/>
  <c r="U3013" i="1"/>
  <c r="W3013" i="1" s="1"/>
  <c r="A3067" i="1"/>
  <c r="Q3067" i="1" s="1"/>
  <c r="S3067" i="1" s="1"/>
  <c r="Z3067" i="1" s="1"/>
  <c r="H3066" i="1"/>
  <c r="L3013" i="1" l="1"/>
  <c r="D3014" i="1"/>
  <c r="G3014" i="1" s="1"/>
  <c r="F3013" i="1"/>
  <c r="H3067" i="1"/>
  <c r="A3068" i="1"/>
  <c r="Q3068" i="1" s="1"/>
  <c r="S3068" i="1" s="1"/>
  <c r="Z3068" i="1" s="1"/>
  <c r="J3015" i="1"/>
  <c r="K3015" i="1" s="1"/>
  <c r="E3015" i="1" s="1"/>
  <c r="M3015" i="1"/>
  <c r="I3016" i="1"/>
  <c r="I3017" i="1" s="1"/>
  <c r="U3014" i="1"/>
  <c r="W3014" i="1" s="1"/>
  <c r="AB3067" i="1"/>
  <c r="AA3067" i="1"/>
  <c r="L3014" i="1" l="1"/>
  <c r="D3015" i="1"/>
  <c r="G3015" i="1" s="1"/>
  <c r="F3014" i="1"/>
  <c r="M3016" i="1"/>
  <c r="M3017" i="1" s="1"/>
  <c r="J3016" i="1"/>
  <c r="K3016" i="1" s="1"/>
  <c r="E3016" i="1" s="1"/>
  <c r="AA3068" i="1"/>
  <c r="AB3068" i="1"/>
  <c r="U3015" i="1"/>
  <c r="W3015" i="1" s="1"/>
  <c r="A3069" i="1"/>
  <c r="Q3069" i="1" s="1"/>
  <c r="S3069" i="1" s="1"/>
  <c r="Z3069" i="1" s="1"/>
  <c r="H3068" i="1"/>
  <c r="J3017" i="1" l="1"/>
  <c r="K3017" i="1" s="1"/>
  <c r="U3017" i="1" s="1"/>
  <c r="W3017" i="1" s="1"/>
  <c r="L3015" i="1"/>
  <c r="D3016" i="1"/>
  <c r="G3016" i="1" s="1"/>
  <c r="F3015" i="1"/>
  <c r="AB3069" i="1"/>
  <c r="AA3069" i="1"/>
  <c r="U3016" i="1"/>
  <c r="W3016" i="1" s="1"/>
  <c r="I3018" i="1"/>
  <c r="H3069" i="1"/>
  <c r="A3070" i="1"/>
  <c r="Q3070" i="1" s="1"/>
  <c r="S3070" i="1" s="1"/>
  <c r="Z3070" i="1" s="1"/>
  <c r="E3017" i="1" l="1"/>
  <c r="D3017" i="1" s="1"/>
  <c r="L3016" i="1"/>
  <c r="F3016" i="1"/>
  <c r="AA3070" i="1"/>
  <c r="AB3070" i="1"/>
  <c r="M3018" i="1"/>
  <c r="J3018" i="1"/>
  <c r="K3018" i="1" s="1"/>
  <c r="I3019" i="1"/>
  <c r="A3071" i="1"/>
  <c r="Q3071" i="1" s="1"/>
  <c r="S3071" i="1" s="1"/>
  <c r="Z3071" i="1" s="1"/>
  <c r="H3070" i="1"/>
  <c r="E3018" i="1" l="1"/>
  <c r="D3018" i="1" s="1"/>
  <c r="G3018" i="1" s="1"/>
  <c r="F3017" i="1"/>
  <c r="G3017" i="1"/>
  <c r="L3017" i="1"/>
  <c r="A3072" i="1"/>
  <c r="Q3072" i="1" s="1"/>
  <c r="S3072" i="1" s="1"/>
  <c r="Z3072" i="1" s="1"/>
  <c r="H3071" i="1"/>
  <c r="J3019" i="1"/>
  <c r="K3019" i="1" s="1"/>
  <c r="M3019" i="1"/>
  <c r="I3020" i="1"/>
  <c r="AB3071" i="1"/>
  <c r="AA3071" i="1"/>
  <c r="U3018" i="1"/>
  <c r="W3018" i="1" s="1"/>
  <c r="E3019" i="1" l="1"/>
  <c r="D3019" i="1" s="1"/>
  <c r="G3019" i="1" s="1"/>
  <c r="L3018" i="1"/>
  <c r="F3018" i="1"/>
  <c r="AA3072" i="1"/>
  <c r="AB3072" i="1"/>
  <c r="J3020" i="1"/>
  <c r="K3020" i="1" s="1"/>
  <c r="M3020" i="1"/>
  <c r="I3021" i="1"/>
  <c r="U3019" i="1"/>
  <c r="W3019" i="1" s="1"/>
  <c r="A3073" i="1"/>
  <c r="Q3073" i="1" s="1"/>
  <c r="S3073" i="1" s="1"/>
  <c r="Z3073" i="1" s="1"/>
  <c r="H3072" i="1"/>
  <c r="E3020" i="1" l="1"/>
  <c r="L3019" i="1"/>
  <c r="D3020" i="1"/>
  <c r="G3020" i="1" s="1"/>
  <c r="F3019" i="1"/>
  <c r="M3021" i="1"/>
  <c r="J3021" i="1"/>
  <c r="K3021" i="1" s="1"/>
  <c r="I3022" i="1"/>
  <c r="AB3073" i="1"/>
  <c r="AA3073" i="1"/>
  <c r="A3074" i="1"/>
  <c r="Q3074" i="1" s="1"/>
  <c r="S3074" i="1" s="1"/>
  <c r="Z3074" i="1" s="1"/>
  <c r="H3073" i="1"/>
  <c r="U3020" i="1"/>
  <c r="W3020" i="1" s="1"/>
  <c r="E3021" i="1" l="1"/>
  <c r="L3020" i="1"/>
  <c r="D3021" i="1"/>
  <c r="G3021" i="1" s="1"/>
  <c r="F3020" i="1"/>
  <c r="AB3074" i="1"/>
  <c r="AA3074" i="1"/>
  <c r="A3075" i="1"/>
  <c r="Q3075" i="1" s="1"/>
  <c r="S3075" i="1" s="1"/>
  <c r="Z3075" i="1" s="1"/>
  <c r="H3074" i="1"/>
  <c r="J3022" i="1"/>
  <c r="K3022" i="1" s="1"/>
  <c r="M3022" i="1"/>
  <c r="I3023" i="1"/>
  <c r="U3021" i="1"/>
  <c r="W3021" i="1" s="1"/>
  <c r="E3022" i="1" l="1"/>
  <c r="L3021" i="1"/>
  <c r="D3022" i="1"/>
  <c r="G3022" i="1" s="1"/>
  <c r="F3021" i="1"/>
  <c r="AB3075" i="1"/>
  <c r="AA3075" i="1"/>
  <c r="U3022" i="1"/>
  <c r="W3022" i="1" s="1"/>
  <c r="M3023" i="1"/>
  <c r="J3023" i="1"/>
  <c r="K3023" i="1" s="1"/>
  <c r="I3024" i="1"/>
  <c r="A3076" i="1"/>
  <c r="Q3076" i="1" s="1"/>
  <c r="S3076" i="1" s="1"/>
  <c r="Z3076" i="1" s="1"/>
  <c r="H3075" i="1"/>
  <c r="E3023" i="1" l="1"/>
  <c r="D3023" i="1" s="1"/>
  <c r="G3023" i="1" s="1"/>
  <c r="L3022" i="1"/>
  <c r="F3022" i="1"/>
  <c r="U3023" i="1"/>
  <c r="W3023" i="1" s="1"/>
  <c r="J3024" i="1"/>
  <c r="K3024" i="1" s="1"/>
  <c r="M3024" i="1"/>
  <c r="I3025" i="1"/>
  <c r="A3077" i="1"/>
  <c r="S3077" i="1" s="1"/>
  <c r="Z3077" i="1" s="1"/>
  <c r="H3076" i="1"/>
  <c r="AB3076" i="1"/>
  <c r="AA3076" i="1"/>
  <c r="E3024" i="1" l="1"/>
  <c r="D3024" i="1" s="1"/>
  <c r="G3024" i="1" s="1"/>
  <c r="F3023" i="1"/>
  <c r="L3023" i="1"/>
  <c r="A3078" i="1"/>
  <c r="Q3078" i="1" s="1"/>
  <c r="S3078" i="1" s="1"/>
  <c r="Z3078" i="1" s="1"/>
  <c r="H3077" i="1"/>
  <c r="AB3077" i="1"/>
  <c r="AA3077" i="1"/>
  <c r="J3025" i="1"/>
  <c r="K3025" i="1" s="1"/>
  <c r="E3025" i="1" s="1"/>
  <c r="I3026" i="1"/>
  <c r="U3024" i="1"/>
  <c r="W3024" i="1" s="1"/>
  <c r="L3024" i="1" l="1"/>
  <c r="M3025" i="1" s="1"/>
  <c r="M3026" i="1" s="1"/>
  <c r="D3025" i="1"/>
  <c r="G3025" i="1" s="1"/>
  <c r="F3024" i="1"/>
  <c r="U3025" i="1"/>
  <c r="W3025" i="1" s="1"/>
  <c r="A3079" i="1"/>
  <c r="Q3079" i="1" s="1"/>
  <c r="S3079" i="1" s="1"/>
  <c r="Z3079" i="1" s="1"/>
  <c r="H3078" i="1"/>
  <c r="J3026" i="1"/>
  <c r="K3026" i="1" s="1"/>
  <c r="E3026" i="1" s="1"/>
  <c r="I3027" i="1"/>
  <c r="L3025" i="1" l="1"/>
  <c r="D3026" i="1"/>
  <c r="G3026" i="1" s="1"/>
  <c r="F3025" i="1"/>
  <c r="J3027" i="1"/>
  <c r="K3027" i="1" s="1"/>
  <c r="E3027" i="1" s="1"/>
  <c r="M3027" i="1"/>
  <c r="I3028" i="1"/>
  <c r="A3080" i="1"/>
  <c r="Q3080" i="1" s="1"/>
  <c r="S3080" i="1" s="1"/>
  <c r="Z3080" i="1" s="1"/>
  <c r="H3079" i="1"/>
  <c r="U3026" i="1"/>
  <c r="W3026" i="1" s="1"/>
  <c r="AB3079" i="1"/>
  <c r="AA3079" i="1"/>
  <c r="L3026" i="1" l="1"/>
  <c r="D3027" i="1"/>
  <c r="G3027" i="1" s="1"/>
  <c r="F3026" i="1"/>
  <c r="M3028" i="1"/>
  <c r="J3028" i="1"/>
  <c r="K3028" i="1" s="1"/>
  <c r="E3028" i="1" s="1"/>
  <c r="I3029" i="1"/>
  <c r="A3081" i="1"/>
  <c r="Q3081" i="1" s="1"/>
  <c r="S3081" i="1" s="1"/>
  <c r="Z3081" i="1" s="1"/>
  <c r="H3080" i="1"/>
  <c r="U3027" i="1"/>
  <c r="W3027" i="1" s="1"/>
  <c r="AB3080" i="1"/>
  <c r="AA3080" i="1"/>
  <c r="L3027" i="1" l="1"/>
  <c r="D3028" i="1"/>
  <c r="G3028" i="1" s="1"/>
  <c r="F3027" i="1"/>
  <c r="A3082" i="1"/>
  <c r="Q3082" i="1" s="1"/>
  <c r="S3082" i="1" s="1"/>
  <c r="Z3082" i="1" s="1"/>
  <c r="H3081" i="1"/>
  <c r="AB3081" i="1"/>
  <c r="AA3081" i="1"/>
  <c r="J3029" i="1"/>
  <c r="K3029" i="1" s="1"/>
  <c r="E3029" i="1" s="1"/>
  <c r="M3029" i="1"/>
  <c r="I3030" i="1"/>
  <c r="U3028" i="1"/>
  <c r="W3028" i="1" s="1"/>
  <c r="L3028" i="1" l="1"/>
  <c r="D3029" i="1"/>
  <c r="G3029" i="1" s="1"/>
  <c r="F3028" i="1"/>
  <c r="U3029" i="1"/>
  <c r="W3029" i="1" s="1"/>
  <c r="A3083" i="1"/>
  <c r="Q3083" i="1" s="1"/>
  <c r="S3083" i="1" s="1"/>
  <c r="Z3083" i="1" s="1"/>
  <c r="H3082" i="1"/>
  <c r="M3030" i="1"/>
  <c r="J3030" i="1"/>
  <c r="K3030" i="1" s="1"/>
  <c r="E3030" i="1" s="1"/>
  <c r="I3031" i="1"/>
  <c r="AB3082" i="1"/>
  <c r="AA3082" i="1"/>
  <c r="D3030" i="1" l="1"/>
  <c r="G3030" i="1" s="1"/>
  <c r="F3029" i="1"/>
  <c r="L3029" i="1"/>
  <c r="J3031" i="1"/>
  <c r="K3031" i="1" s="1"/>
  <c r="E3031" i="1" s="1"/>
  <c r="M3031" i="1"/>
  <c r="I3032" i="1"/>
  <c r="A3084" i="1"/>
  <c r="Q3084" i="1" s="1"/>
  <c r="S3084" i="1" s="1"/>
  <c r="Z3084" i="1" s="1"/>
  <c r="H3083" i="1"/>
  <c r="U3030" i="1"/>
  <c r="W3030" i="1" s="1"/>
  <c r="AB3083" i="1"/>
  <c r="AA3083" i="1"/>
  <c r="L3030" i="1" l="1"/>
  <c r="D3031" i="1"/>
  <c r="G3031" i="1" s="1"/>
  <c r="F3030" i="1"/>
  <c r="U3031" i="1"/>
  <c r="W3031" i="1" s="1"/>
  <c r="AB3084" i="1"/>
  <c r="AA3084" i="1"/>
  <c r="M3032" i="1"/>
  <c r="J3032" i="1"/>
  <c r="K3032" i="1" s="1"/>
  <c r="E3032" i="1" s="1"/>
  <c r="I3033" i="1"/>
  <c r="A3085" i="1"/>
  <c r="Q3085" i="1" s="1"/>
  <c r="S3085" i="1" s="1"/>
  <c r="Z3085" i="1" s="1"/>
  <c r="H3084" i="1"/>
  <c r="D3032" i="1" l="1"/>
  <c r="G3032" i="1" s="1"/>
  <c r="F3031" i="1"/>
  <c r="L3031" i="1"/>
  <c r="A3086" i="1"/>
  <c r="Q3086" i="1" s="1"/>
  <c r="S3086" i="1" s="1"/>
  <c r="Z3086" i="1" s="1"/>
  <c r="H3085" i="1"/>
  <c r="J3033" i="1"/>
  <c r="K3033" i="1" s="1"/>
  <c r="E3033" i="1" s="1"/>
  <c r="M3033" i="1"/>
  <c r="I3034" i="1"/>
  <c r="U3032" i="1"/>
  <c r="W3032" i="1" s="1"/>
  <c r="AB3085" i="1"/>
  <c r="AA3085" i="1"/>
  <c r="L3032" i="1" l="1"/>
  <c r="D3033" i="1"/>
  <c r="G3033" i="1" s="1"/>
  <c r="F3032" i="1"/>
  <c r="U3033" i="1"/>
  <c r="W3033" i="1" s="1"/>
  <c r="A3087" i="1"/>
  <c r="Q3087" i="1" s="1"/>
  <c r="S3087" i="1" s="1"/>
  <c r="Z3087" i="1" s="1"/>
  <c r="H3086" i="1"/>
  <c r="M3034" i="1"/>
  <c r="J3034" i="1"/>
  <c r="K3034" i="1" s="1"/>
  <c r="E3034" i="1" s="1"/>
  <c r="I3035" i="1"/>
  <c r="AB3086" i="1"/>
  <c r="AA3086" i="1"/>
  <c r="D3034" i="1" l="1"/>
  <c r="G3034" i="1" s="1"/>
  <c r="F3033" i="1"/>
  <c r="L3033" i="1"/>
  <c r="U3034" i="1"/>
  <c r="W3034" i="1" s="1"/>
  <c r="A3088" i="1"/>
  <c r="Q3088" i="1" s="1"/>
  <c r="S3088" i="1" s="1"/>
  <c r="Z3088" i="1" s="1"/>
  <c r="H3087" i="1"/>
  <c r="J3035" i="1"/>
  <c r="K3035" i="1" s="1"/>
  <c r="E3035" i="1" s="1"/>
  <c r="M3035" i="1"/>
  <c r="I3036" i="1"/>
  <c r="AB3087" i="1"/>
  <c r="AA3087" i="1"/>
  <c r="L3034" i="1" l="1"/>
  <c r="D3035" i="1"/>
  <c r="G3035" i="1" s="1"/>
  <c r="F3034" i="1"/>
  <c r="M3036" i="1"/>
  <c r="J3036" i="1"/>
  <c r="K3036" i="1" s="1"/>
  <c r="E3036" i="1" s="1"/>
  <c r="I3037" i="1"/>
  <c r="A3089" i="1"/>
  <c r="Q3089" i="1" s="1"/>
  <c r="S3089" i="1" s="1"/>
  <c r="Z3089" i="1" s="1"/>
  <c r="H3088" i="1"/>
  <c r="U3035" i="1"/>
  <c r="W3035" i="1" s="1"/>
  <c r="AB3088" i="1"/>
  <c r="AA3088" i="1"/>
  <c r="L3035" i="1" l="1"/>
  <c r="D3036" i="1"/>
  <c r="G3036" i="1" s="1"/>
  <c r="F3035" i="1"/>
  <c r="U3036" i="1"/>
  <c r="W3036" i="1" s="1"/>
  <c r="A3090" i="1"/>
  <c r="Q3090" i="1" s="1"/>
  <c r="S3090" i="1" s="1"/>
  <c r="Z3090" i="1" s="1"/>
  <c r="H3089" i="1"/>
  <c r="AB3089" i="1"/>
  <c r="AA3089" i="1"/>
  <c r="J3037" i="1"/>
  <c r="K3037" i="1" s="1"/>
  <c r="E3037" i="1" s="1"/>
  <c r="M3037" i="1"/>
  <c r="I3038" i="1"/>
  <c r="D3037" i="1" l="1"/>
  <c r="G3037" i="1" s="1"/>
  <c r="F3036" i="1"/>
  <c r="L3036" i="1"/>
  <c r="M3038" i="1"/>
  <c r="J3038" i="1"/>
  <c r="K3038" i="1" s="1"/>
  <c r="E3038" i="1" s="1"/>
  <c r="I3039" i="1"/>
  <c r="A3091" i="1"/>
  <c r="Q3091" i="1" s="1"/>
  <c r="S3091" i="1" s="1"/>
  <c r="Z3091" i="1" s="1"/>
  <c r="H3090" i="1"/>
  <c r="U3037" i="1"/>
  <c r="W3037" i="1" s="1"/>
  <c r="AB3090" i="1"/>
  <c r="AA3090" i="1"/>
  <c r="L3037" i="1" l="1"/>
  <c r="D3038" i="1"/>
  <c r="G3038" i="1" s="1"/>
  <c r="F3037" i="1"/>
  <c r="U3038" i="1"/>
  <c r="W3038" i="1" s="1"/>
  <c r="A3092" i="1"/>
  <c r="Q3092" i="1" s="1"/>
  <c r="S3092" i="1" s="1"/>
  <c r="Z3092" i="1" s="1"/>
  <c r="H3091" i="1"/>
  <c r="AB3091" i="1"/>
  <c r="AA3091" i="1"/>
  <c r="J3039" i="1"/>
  <c r="K3039" i="1" s="1"/>
  <c r="E3039" i="1" s="1"/>
  <c r="M3039" i="1"/>
  <c r="I3040" i="1"/>
  <c r="D3039" i="1" l="1"/>
  <c r="G3039" i="1" s="1"/>
  <c r="F3038" i="1"/>
  <c r="L3038" i="1"/>
  <c r="AB3092" i="1"/>
  <c r="AA3092" i="1"/>
  <c r="M3040" i="1"/>
  <c r="J3040" i="1"/>
  <c r="K3040" i="1" s="1"/>
  <c r="E3040" i="1" s="1"/>
  <c r="I3041" i="1"/>
  <c r="U3039" i="1"/>
  <c r="W3039" i="1" s="1"/>
  <c r="A3093" i="1"/>
  <c r="Q3093" i="1" s="1"/>
  <c r="S3093" i="1" s="1"/>
  <c r="Z3093" i="1" s="1"/>
  <c r="H3092" i="1"/>
  <c r="L3039" i="1" l="1"/>
  <c r="D3040" i="1"/>
  <c r="G3040" i="1" s="1"/>
  <c r="F3039" i="1"/>
  <c r="A3094" i="1"/>
  <c r="Q3094" i="1" s="1"/>
  <c r="S3094" i="1" s="1"/>
  <c r="Z3094" i="1" s="1"/>
  <c r="H3093" i="1"/>
  <c r="AB3093" i="1"/>
  <c r="AA3093" i="1"/>
  <c r="J3041" i="1"/>
  <c r="K3041" i="1" s="1"/>
  <c r="E3041" i="1" s="1"/>
  <c r="M3041" i="1"/>
  <c r="I3042" i="1"/>
  <c r="U3040" i="1"/>
  <c r="W3040" i="1" s="1"/>
  <c r="L3040" i="1" l="1"/>
  <c r="D3041" i="1"/>
  <c r="G3041" i="1" s="1"/>
  <c r="F3040" i="1"/>
  <c r="U3041" i="1"/>
  <c r="W3041" i="1" s="1"/>
  <c r="A3095" i="1"/>
  <c r="Q3095" i="1" s="1"/>
  <c r="S3095" i="1" s="1"/>
  <c r="Z3095" i="1" s="1"/>
  <c r="H3094" i="1"/>
  <c r="M3042" i="1"/>
  <c r="J3042" i="1"/>
  <c r="I3043" i="1"/>
  <c r="AB3094" i="1"/>
  <c r="AA3094" i="1"/>
  <c r="L3041" i="1" l="1"/>
  <c r="F3041" i="1"/>
  <c r="AB3095" i="1"/>
  <c r="AA3095" i="1"/>
  <c r="J3043" i="1"/>
  <c r="M3043" i="1"/>
  <c r="I3044" i="1"/>
  <c r="A3096" i="1"/>
  <c r="Q3096" i="1" s="1"/>
  <c r="S3096" i="1" s="1"/>
  <c r="Z3096" i="1" s="1"/>
  <c r="H3095" i="1"/>
  <c r="K3042" i="1"/>
  <c r="E3042" i="1" s="1"/>
  <c r="D3042" i="1" l="1"/>
  <c r="G3042" i="1" s="1"/>
  <c r="K3043" i="1"/>
  <c r="E3043" i="1" s="1"/>
  <c r="AB3096" i="1"/>
  <c r="AA3096" i="1"/>
  <c r="M3044" i="1"/>
  <c r="J3044" i="1"/>
  <c r="I3045" i="1"/>
  <c r="U3042" i="1"/>
  <c r="W3042" i="1" s="1"/>
  <c r="A3097" i="1"/>
  <c r="Q3097" i="1" s="1"/>
  <c r="S3097" i="1" s="1"/>
  <c r="Z3097" i="1" s="1"/>
  <c r="H3096" i="1"/>
  <c r="L3042" i="1" l="1"/>
  <c r="D3043" i="1"/>
  <c r="G3043" i="1" s="1"/>
  <c r="F3042" i="1"/>
  <c r="A3098" i="1"/>
  <c r="Q3098" i="1" s="1"/>
  <c r="S3098" i="1" s="1"/>
  <c r="Z3098" i="1" s="1"/>
  <c r="H3097" i="1"/>
  <c r="AB3097" i="1"/>
  <c r="AA3097" i="1"/>
  <c r="J3045" i="1"/>
  <c r="M3045" i="1"/>
  <c r="I3046" i="1"/>
  <c r="K3044" i="1"/>
  <c r="E3044" i="1" s="1"/>
  <c r="U3043" i="1"/>
  <c r="W3043" i="1" s="1"/>
  <c r="L3043" i="1" l="1"/>
  <c r="D3044" i="1"/>
  <c r="G3044" i="1" s="1"/>
  <c r="F3043" i="1"/>
  <c r="H3098" i="1"/>
  <c r="A3099" i="1"/>
  <c r="Q3099" i="1" s="1"/>
  <c r="S3099" i="1" s="1"/>
  <c r="Z3099" i="1" s="1"/>
  <c r="K3045" i="1"/>
  <c r="E3045" i="1" s="1"/>
  <c r="AB3098" i="1"/>
  <c r="AA3098" i="1"/>
  <c r="U3044" i="1"/>
  <c r="W3044" i="1" s="1"/>
  <c r="M3046" i="1"/>
  <c r="J3046" i="1"/>
  <c r="I3047" i="1"/>
  <c r="L3044" i="1" l="1"/>
  <c r="D3045" i="1"/>
  <c r="G3045" i="1" s="1"/>
  <c r="F3044" i="1"/>
  <c r="AB3099" i="1"/>
  <c r="AA3099" i="1"/>
  <c r="U3045" i="1"/>
  <c r="W3045" i="1" s="1"/>
  <c r="A3100" i="1"/>
  <c r="Q3100" i="1" s="1"/>
  <c r="S3100" i="1" s="1"/>
  <c r="Z3100" i="1" s="1"/>
  <c r="H3099" i="1"/>
  <c r="J3047" i="1"/>
  <c r="M3047" i="1"/>
  <c r="I3048" i="1"/>
  <c r="K3046" i="1"/>
  <c r="E3046" i="1" s="1"/>
  <c r="L3045" i="1" l="1"/>
  <c r="D3046" i="1"/>
  <c r="G3046" i="1" s="1"/>
  <c r="F3045" i="1"/>
  <c r="K3047" i="1"/>
  <c r="E3047" i="1" s="1"/>
  <c r="H3100" i="1"/>
  <c r="A3101" i="1"/>
  <c r="Q3101" i="1" s="1"/>
  <c r="S3101" i="1" s="1"/>
  <c r="Z3101" i="1" s="1"/>
  <c r="M3048" i="1"/>
  <c r="J3048" i="1"/>
  <c r="I3049" i="1"/>
  <c r="AA3100" i="1"/>
  <c r="AB3100" i="1"/>
  <c r="U3046" i="1"/>
  <c r="W3046" i="1" s="1"/>
  <c r="L3046" i="1" l="1"/>
  <c r="D3047" i="1"/>
  <c r="G3047" i="1" s="1"/>
  <c r="F3046" i="1"/>
  <c r="AB3101" i="1"/>
  <c r="AA3101" i="1"/>
  <c r="K3048" i="1"/>
  <c r="E3048" i="1" s="1"/>
  <c r="A3102" i="1"/>
  <c r="Q3102" i="1" s="1"/>
  <c r="S3102" i="1" s="1"/>
  <c r="Z3102" i="1" s="1"/>
  <c r="H3101" i="1"/>
  <c r="J3049" i="1"/>
  <c r="M3049" i="1"/>
  <c r="I3050" i="1"/>
  <c r="U3047" i="1"/>
  <c r="W3047" i="1" s="1"/>
  <c r="L3047" i="1" l="1"/>
  <c r="D3048" i="1"/>
  <c r="G3048" i="1" s="1"/>
  <c r="F3047" i="1"/>
  <c r="U3048" i="1"/>
  <c r="W3048" i="1" s="1"/>
  <c r="M3050" i="1"/>
  <c r="J3050" i="1"/>
  <c r="I3051" i="1"/>
  <c r="A3103" i="1"/>
  <c r="Q3103" i="1" s="1"/>
  <c r="S3103" i="1" s="1"/>
  <c r="Z3103" i="1" s="1"/>
  <c r="H3102" i="1"/>
  <c r="K3049" i="1"/>
  <c r="E3049" i="1" s="1"/>
  <c r="AB3102" i="1"/>
  <c r="AA3102" i="1"/>
  <c r="L3048" i="1" l="1"/>
  <c r="D3049" i="1"/>
  <c r="L3049" i="1" s="1"/>
  <c r="F3048" i="1"/>
  <c r="K3050" i="1"/>
  <c r="E3050" i="1" s="1"/>
  <c r="U3049" i="1"/>
  <c r="W3049" i="1" s="1"/>
  <c r="H3103" i="1"/>
  <c r="A3104" i="1"/>
  <c r="Q3104" i="1" s="1"/>
  <c r="S3104" i="1" s="1"/>
  <c r="Z3104" i="1" s="1"/>
  <c r="AB3103" i="1"/>
  <c r="AA3103" i="1"/>
  <c r="J3051" i="1"/>
  <c r="M3051" i="1"/>
  <c r="I3052" i="1"/>
  <c r="G3049" i="1" l="1"/>
  <c r="D3050" i="1"/>
  <c r="G3050" i="1" s="1"/>
  <c r="F3049" i="1"/>
  <c r="AB3104" i="1"/>
  <c r="AA3104" i="1"/>
  <c r="M3052" i="1"/>
  <c r="J3052" i="1"/>
  <c r="I3053" i="1"/>
  <c r="A3105" i="1"/>
  <c r="S3105" i="1" s="1"/>
  <c r="Z3105" i="1" s="1"/>
  <c r="H3104" i="1"/>
  <c r="K3051" i="1"/>
  <c r="E3051" i="1" s="1"/>
  <c r="U3050" i="1"/>
  <c r="W3050" i="1" s="1"/>
  <c r="L3050" i="1" l="1"/>
  <c r="D3051" i="1"/>
  <c r="G3051" i="1" s="1"/>
  <c r="F3050" i="1"/>
  <c r="U3051" i="1"/>
  <c r="W3051" i="1" s="1"/>
  <c r="J3053" i="1"/>
  <c r="M3053" i="1"/>
  <c r="I3054" i="1"/>
  <c r="K3052" i="1"/>
  <c r="E3052" i="1" s="1"/>
  <c r="AB3105" i="1"/>
  <c r="AA3105" i="1"/>
  <c r="A3106" i="1"/>
  <c r="Q3106" i="1" s="1"/>
  <c r="S3106" i="1" s="1"/>
  <c r="Z3106" i="1" s="1"/>
  <c r="H3105" i="1"/>
  <c r="L3051" i="1" l="1"/>
  <c r="D3052" i="1"/>
  <c r="G3052" i="1" s="1"/>
  <c r="F3051" i="1"/>
  <c r="U3052" i="1"/>
  <c r="W3052" i="1" s="1"/>
  <c r="A3107" i="1"/>
  <c r="Q3107" i="1" s="1"/>
  <c r="S3107" i="1" s="1"/>
  <c r="Z3107" i="1" s="1"/>
  <c r="H3106" i="1"/>
  <c r="M3054" i="1"/>
  <c r="J3054" i="1"/>
  <c r="I3055" i="1"/>
  <c r="K3053" i="1"/>
  <c r="E3053" i="1" s="1"/>
  <c r="L3052" i="1" l="1"/>
  <c r="D3053" i="1"/>
  <c r="G3053" i="1" s="1"/>
  <c r="F3052" i="1"/>
  <c r="K3054" i="1"/>
  <c r="E3054" i="1" s="1"/>
  <c r="AB3107" i="1"/>
  <c r="AA3107" i="1"/>
  <c r="U3053" i="1"/>
  <c r="W3053" i="1" s="1"/>
  <c r="J3055" i="1"/>
  <c r="M3055" i="1"/>
  <c r="I3056" i="1"/>
  <c r="A3108" i="1"/>
  <c r="Q3108" i="1" s="1"/>
  <c r="S3108" i="1" s="1"/>
  <c r="Z3108" i="1" s="1"/>
  <c r="H3107" i="1"/>
  <c r="L3053" i="1" l="1"/>
  <c r="D3054" i="1"/>
  <c r="G3054" i="1" s="1"/>
  <c r="F3053" i="1"/>
  <c r="K3055" i="1"/>
  <c r="E3055" i="1" s="1"/>
  <c r="AB3108" i="1"/>
  <c r="AA3108" i="1"/>
  <c r="A3109" i="1"/>
  <c r="Q3109" i="1" s="1"/>
  <c r="S3109" i="1" s="1"/>
  <c r="Z3109" i="1" s="1"/>
  <c r="H3108" i="1"/>
  <c r="J3056" i="1"/>
  <c r="I3057" i="1"/>
  <c r="U3054" i="1"/>
  <c r="W3054" i="1" s="1"/>
  <c r="L3054" i="1" l="1"/>
  <c r="D3055" i="1"/>
  <c r="G3055" i="1" s="1"/>
  <c r="F3054" i="1"/>
  <c r="K3056" i="1"/>
  <c r="E3056" i="1" s="1"/>
  <c r="J3057" i="1"/>
  <c r="I3058" i="1"/>
  <c r="AB3109" i="1"/>
  <c r="AA3109" i="1"/>
  <c r="A3110" i="1"/>
  <c r="Q3110" i="1" s="1"/>
  <c r="S3110" i="1" s="1"/>
  <c r="Z3110" i="1" s="1"/>
  <c r="H3109" i="1"/>
  <c r="U3055" i="1"/>
  <c r="W3055" i="1" s="1"/>
  <c r="L3055" i="1" l="1"/>
  <c r="M3056" i="1" s="1"/>
  <c r="D3056" i="1"/>
  <c r="G3056" i="1" s="1"/>
  <c r="F3055" i="1"/>
  <c r="K3057" i="1"/>
  <c r="E3057" i="1" s="1"/>
  <c r="A3111" i="1"/>
  <c r="Q3111" i="1" s="1"/>
  <c r="S3111" i="1" s="1"/>
  <c r="Z3111" i="1" s="1"/>
  <c r="H3110" i="1"/>
  <c r="J3058" i="1"/>
  <c r="I3059" i="1"/>
  <c r="AB3110" i="1"/>
  <c r="AA3110" i="1"/>
  <c r="U3056" i="1"/>
  <c r="W3056" i="1" s="1"/>
  <c r="L3056" i="1" l="1"/>
  <c r="D3057" i="1"/>
  <c r="G3057" i="1" s="1"/>
  <c r="F3056" i="1"/>
  <c r="K3058" i="1"/>
  <c r="E3058" i="1" s="1"/>
  <c r="J3059" i="1"/>
  <c r="I3060" i="1"/>
  <c r="M3057" i="1"/>
  <c r="M3058" i="1" s="1"/>
  <c r="M3059" i="1" s="1"/>
  <c r="A3112" i="1"/>
  <c r="Q3112" i="1" s="1"/>
  <c r="S3112" i="1" s="1"/>
  <c r="Z3112" i="1" s="1"/>
  <c r="H3111" i="1"/>
  <c r="AB3111" i="1"/>
  <c r="AA3111" i="1"/>
  <c r="U3057" i="1"/>
  <c r="W3057" i="1" s="1"/>
  <c r="L3057" i="1" l="1"/>
  <c r="D3058" i="1"/>
  <c r="G3058" i="1" s="1"/>
  <c r="F3057" i="1"/>
  <c r="K3059" i="1"/>
  <c r="E3059" i="1" s="1"/>
  <c r="AB3112" i="1"/>
  <c r="AA3112" i="1"/>
  <c r="J3060" i="1"/>
  <c r="M3060" i="1"/>
  <c r="I3061" i="1"/>
  <c r="A3113" i="1"/>
  <c r="Q3113" i="1" s="1"/>
  <c r="S3113" i="1" s="1"/>
  <c r="Z3113" i="1" s="1"/>
  <c r="H3112" i="1"/>
  <c r="U3058" i="1"/>
  <c r="W3058" i="1" s="1"/>
  <c r="L3058" i="1" l="1"/>
  <c r="D3059" i="1"/>
  <c r="G3059" i="1" s="1"/>
  <c r="F3058" i="1"/>
  <c r="K3060" i="1"/>
  <c r="E3060" i="1" s="1"/>
  <c r="AB3113" i="1"/>
  <c r="AA3113" i="1"/>
  <c r="A3114" i="1"/>
  <c r="Q3114" i="1" s="1"/>
  <c r="S3114" i="1" s="1"/>
  <c r="Z3114" i="1" s="1"/>
  <c r="H3113" i="1"/>
  <c r="U3059" i="1"/>
  <c r="W3059" i="1" s="1"/>
  <c r="M3061" i="1"/>
  <c r="J3061" i="1"/>
  <c r="I3062" i="1"/>
  <c r="L3059" i="1" l="1"/>
  <c r="D3060" i="1"/>
  <c r="G3060" i="1" s="1"/>
  <c r="F3059" i="1"/>
  <c r="J3062" i="1"/>
  <c r="M3062" i="1"/>
  <c r="I3063" i="1"/>
  <c r="AB3114" i="1"/>
  <c r="AA3114" i="1"/>
  <c r="A3115" i="1"/>
  <c r="Q3115" i="1" s="1"/>
  <c r="S3115" i="1" s="1"/>
  <c r="Z3115" i="1" s="1"/>
  <c r="H3114" i="1"/>
  <c r="K3061" i="1"/>
  <c r="E3061" i="1" s="1"/>
  <c r="U3060" i="1"/>
  <c r="W3060" i="1" s="1"/>
  <c r="L3060" i="1" l="1"/>
  <c r="D3061" i="1"/>
  <c r="G3061" i="1" s="1"/>
  <c r="F3060" i="1"/>
  <c r="U3061" i="1"/>
  <c r="W3061" i="1" s="1"/>
  <c r="K3062" i="1"/>
  <c r="E3062" i="1" s="1"/>
  <c r="AB3115" i="1"/>
  <c r="AA3115" i="1"/>
  <c r="A3116" i="1"/>
  <c r="Q3116" i="1" s="1"/>
  <c r="S3116" i="1" s="1"/>
  <c r="Z3116" i="1" s="1"/>
  <c r="H3115" i="1"/>
  <c r="M3063" i="1"/>
  <c r="J3063" i="1"/>
  <c r="I3064" i="1"/>
  <c r="L3061" i="1" l="1"/>
  <c r="D3062" i="1"/>
  <c r="G3062" i="1" s="1"/>
  <c r="F3061" i="1"/>
  <c r="K3063" i="1"/>
  <c r="E3063" i="1" s="1"/>
  <c r="A3117" i="1"/>
  <c r="Q3117" i="1" s="1"/>
  <c r="S3117" i="1" s="1"/>
  <c r="Z3117" i="1" s="1"/>
  <c r="H3116" i="1"/>
  <c r="J3064" i="1"/>
  <c r="M3064" i="1"/>
  <c r="I3065" i="1"/>
  <c r="AB3116" i="1"/>
  <c r="AA3116" i="1"/>
  <c r="U3062" i="1"/>
  <c r="W3062" i="1" s="1"/>
  <c r="L3062" i="1" l="1"/>
  <c r="D3063" i="1"/>
  <c r="G3063" i="1" s="1"/>
  <c r="F3062" i="1"/>
  <c r="J3065" i="1"/>
  <c r="M3065" i="1"/>
  <c r="I3066" i="1"/>
  <c r="AB3117" i="1"/>
  <c r="AA3117" i="1"/>
  <c r="K3064" i="1"/>
  <c r="E3064" i="1" s="1"/>
  <c r="A3118" i="1"/>
  <c r="Q3118" i="1" s="1"/>
  <c r="S3118" i="1" s="1"/>
  <c r="Z3118" i="1" s="1"/>
  <c r="H3117" i="1"/>
  <c r="U3063" i="1"/>
  <c r="W3063" i="1" s="1"/>
  <c r="L3063" i="1" l="1"/>
  <c r="D3064" i="1"/>
  <c r="G3064" i="1" s="1"/>
  <c r="F3063" i="1"/>
  <c r="U3064" i="1"/>
  <c r="W3064" i="1" s="1"/>
  <c r="K3065" i="1"/>
  <c r="E3065" i="1" s="1"/>
  <c r="AB3118" i="1"/>
  <c r="AA3118" i="1"/>
  <c r="A3119" i="1"/>
  <c r="Q3119" i="1" s="1"/>
  <c r="S3119" i="1" s="1"/>
  <c r="Z3119" i="1" s="1"/>
  <c r="H3118" i="1"/>
  <c r="M3066" i="1"/>
  <c r="J3066" i="1"/>
  <c r="I3067" i="1"/>
  <c r="L3064" i="1" l="1"/>
  <c r="D3065" i="1"/>
  <c r="G3065" i="1" s="1"/>
  <c r="F3064" i="1"/>
  <c r="U3065" i="1"/>
  <c r="W3065" i="1" s="1"/>
  <c r="AB3119" i="1"/>
  <c r="AA3119" i="1"/>
  <c r="J3067" i="1"/>
  <c r="M3067" i="1"/>
  <c r="I3068" i="1"/>
  <c r="K3066" i="1"/>
  <c r="E3066" i="1" s="1"/>
  <c r="A3120" i="1"/>
  <c r="Q3120" i="1" s="1"/>
  <c r="S3120" i="1" s="1"/>
  <c r="Z3120" i="1" s="1"/>
  <c r="H3119" i="1"/>
  <c r="L3065" i="1" l="1"/>
  <c r="D3066" i="1"/>
  <c r="G3066" i="1" s="1"/>
  <c r="F3065" i="1"/>
  <c r="K3067" i="1"/>
  <c r="E3067" i="1" s="1"/>
  <c r="AB3120" i="1"/>
  <c r="AA3120" i="1"/>
  <c r="A3121" i="1"/>
  <c r="Q3121" i="1" s="1"/>
  <c r="S3121" i="1" s="1"/>
  <c r="Z3121" i="1" s="1"/>
  <c r="H3120" i="1"/>
  <c r="M3068" i="1"/>
  <c r="J3068" i="1"/>
  <c r="I3069" i="1"/>
  <c r="U3066" i="1"/>
  <c r="W3066" i="1" s="1"/>
  <c r="L3066" i="1" l="1"/>
  <c r="D3067" i="1"/>
  <c r="G3067" i="1" s="1"/>
  <c r="F3066" i="1"/>
  <c r="K3068" i="1"/>
  <c r="E3068" i="1" s="1"/>
  <c r="J3069" i="1"/>
  <c r="M3069" i="1"/>
  <c r="I3070" i="1"/>
  <c r="A3122" i="1"/>
  <c r="Q3122" i="1" s="1"/>
  <c r="S3122" i="1" s="1"/>
  <c r="Z3122" i="1" s="1"/>
  <c r="H3121" i="1"/>
  <c r="AB3121" i="1"/>
  <c r="AA3121" i="1"/>
  <c r="U3067" i="1"/>
  <c r="W3067" i="1" s="1"/>
  <c r="L3067" i="1" l="1"/>
  <c r="D3068" i="1"/>
  <c r="G3068" i="1" s="1"/>
  <c r="F3067" i="1"/>
  <c r="K3069" i="1"/>
  <c r="E3069" i="1" s="1"/>
  <c r="A3123" i="1"/>
  <c r="Q3123" i="1" s="1"/>
  <c r="S3123" i="1" s="1"/>
  <c r="Z3123" i="1" s="1"/>
  <c r="H3122" i="1"/>
  <c r="AB3122" i="1"/>
  <c r="AA3122" i="1"/>
  <c r="M3070" i="1"/>
  <c r="J3070" i="1"/>
  <c r="I3071" i="1"/>
  <c r="U3068" i="1"/>
  <c r="W3068" i="1" s="1"/>
  <c r="L3068" i="1" l="1"/>
  <c r="D3069" i="1"/>
  <c r="G3069" i="1" s="1"/>
  <c r="F3068" i="1"/>
  <c r="AB3123" i="1"/>
  <c r="AA3123" i="1"/>
  <c r="J3071" i="1"/>
  <c r="M3071" i="1"/>
  <c r="I3072" i="1"/>
  <c r="K3070" i="1"/>
  <c r="E3070" i="1" s="1"/>
  <c r="A3124" i="1"/>
  <c r="Q3124" i="1" s="1"/>
  <c r="S3124" i="1" s="1"/>
  <c r="Z3124" i="1" s="1"/>
  <c r="H3123" i="1"/>
  <c r="U3069" i="1"/>
  <c r="W3069" i="1" s="1"/>
  <c r="L3069" i="1" l="1"/>
  <c r="D3070" i="1"/>
  <c r="G3070" i="1" s="1"/>
  <c r="F3069" i="1"/>
  <c r="U3070" i="1"/>
  <c r="W3070" i="1" s="1"/>
  <c r="M3072" i="1"/>
  <c r="J3072" i="1"/>
  <c r="I3073" i="1"/>
  <c r="A3125" i="1"/>
  <c r="Q3125" i="1" s="1"/>
  <c r="S3125" i="1" s="1"/>
  <c r="Z3125" i="1" s="1"/>
  <c r="H3124" i="1"/>
  <c r="AB3124" i="1"/>
  <c r="AA3124" i="1"/>
  <c r="K3071" i="1"/>
  <c r="E3071" i="1" s="1"/>
  <c r="L3070" i="1" l="1"/>
  <c r="D3071" i="1"/>
  <c r="G3071" i="1" s="1"/>
  <c r="F3070" i="1"/>
  <c r="U3071" i="1"/>
  <c r="W3071" i="1" s="1"/>
  <c r="A3126" i="1"/>
  <c r="Q3126" i="1" s="1"/>
  <c r="S3126" i="1" s="1"/>
  <c r="Z3126" i="1" s="1"/>
  <c r="H3125" i="1"/>
  <c r="J3073" i="1"/>
  <c r="M3073" i="1"/>
  <c r="I3074" i="1"/>
  <c r="K3072" i="1"/>
  <c r="E3072" i="1" s="1"/>
  <c r="AB3125" i="1"/>
  <c r="AA3125" i="1"/>
  <c r="L3071" i="1" l="1"/>
  <c r="D3072" i="1"/>
  <c r="G3072" i="1" s="1"/>
  <c r="F3071" i="1"/>
  <c r="J3074" i="1"/>
  <c r="M3074" i="1"/>
  <c r="I3075" i="1"/>
  <c r="AB3126" i="1"/>
  <c r="AA3126" i="1"/>
  <c r="K3073" i="1"/>
  <c r="E3073" i="1" s="1"/>
  <c r="A3127" i="1"/>
  <c r="Q3127" i="1" s="1"/>
  <c r="S3127" i="1" s="1"/>
  <c r="Z3127" i="1" s="1"/>
  <c r="H3126" i="1"/>
  <c r="U3072" i="1"/>
  <c r="W3072" i="1" s="1"/>
  <c r="L3072" i="1" l="1"/>
  <c r="D3073" i="1"/>
  <c r="G3073" i="1" s="1"/>
  <c r="F3072" i="1"/>
  <c r="K3074" i="1"/>
  <c r="E3074" i="1" s="1"/>
  <c r="A3128" i="1"/>
  <c r="Q3128" i="1" s="1"/>
  <c r="S3128" i="1" s="1"/>
  <c r="Z3128" i="1" s="1"/>
  <c r="H3127" i="1"/>
  <c r="AB3127" i="1"/>
  <c r="AA3127" i="1"/>
  <c r="J3075" i="1"/>
  <c r="M3075" i="1"/>
  <c r="I3076" i="1"/>
  <c r="U3073" i="1"/>
  <c r="W3073" i="1" s="1"/>
  <c r="L3073" i="1" l="1"/>
  <c r="D3074" i="1"/>
  <c r="G3074" i="1" s="1"/>
  <c r="F3073" i="1"/>
  <c r="J3076" i="1"/>
  <c r="M3076" i="1"/>
  <c r="I3077" i="1"/>
  <c r="U3074" i="1"/>
  <c r="W3074" i="1" s="1"/>
  <c r="A3129" i="1"/>
  <c r="Q3129" i="1" s="1"/>
  <c r="S3129" i="1" s="1"/>
  <c r="Z3129" i="1" s="1"/>
  <c r="H3128" i="1"/>
  <c r="K3075" i="1"/>
  <c r="E3075" i="1" s="1"/>
  <c r="AB3128" i="1"/>
  <c r="AA3128" i="1"/>
  <c r="L3074" i="1" l="1"/>
  <c r="D3075" i="1"/>
  <c r="G3075" i="1" s="1"/>
  <c r="F3074" i="1"/>
  <c r="J3077" i="1"/>
  <c r="M3077" i="1"/>
  <c r="I3078" i="1"/>
  <c r="U3075" i="1"/>
  <c r="W3075" i="1" s="1"/>
  <c r="A3130" i="1"/>
  <c r="Q3130" i="1" s="1"/>
  <c r="S3130" i="1" s="1"/>
  <c r="Z3130" i="1" s="1"/>
  <c r="H3129" i="1"/>
  <c r="K3076" i="1"/>
  <c r="E3076" i="1" s="1"/>
  <c r="AB3129" i="1"/>
  <c r="AA3129" i="1"/>
  <c r="L3075" i="1" l="1"/>
  <c r="D3076" i="1"/>
  <c r="G3076" i="1" s="1"/>
  <c r="F3075" i="1"/>
  <c r="U3076" i="1"/>
  <c r="W3076" i="1" s="1"/>
  <c r="J3078" i="1"/>
  <c r="M3078" i="1"/>
  <c r="I3079" i="1"/>
  <c r="A3131" i="1"/>
  <c r="Q3131" i="1" s="1"/>
  <c r="S3131" i="1" s="1"/>
  <c r="Z3131" i="1" s="1"/>
  <c r="H3130" i="1"/>
  <c r="K3077" i="1"/>
  <c r="E3077" i="1" s="1"/>
  <c r="AB3130" i="1"/>
  <c r="AA3130" i="1"/>
  <c r="L3076" i="1" l="1"/>
  <c r="D3077" i="1"/>
  <c r="G3077" i="1" s="1"/>
  <c r="F3076" i="1"/>
  <c r="U3077" i="1"/>
  <c r="W3077" i="1" s="1"/>
  <c r="J3079" i="1"/>
  <c r="M3079" i="1"/>
  <c r="I3080" i="1"/>
  <c r="A3132" i="1"/>
  <c r="Q3132" i="1" s="1"/>
  <c r="S3132" i="1" s="1"/>
  <c r="Z3132" i="1" s="1"/>
  <c r="H3131" i="1"/>
  <c r="K3078" i="1"/>
  <c r="E3078" i="1" s="1"/>
  <c r="AB3131" i="1"/>
  <c r="AA3131" i="1"/>
  <c r="L3077" i="1" l="1"/>
  <c r="D3078" i="1"/>
  <c r="G3078" i="1" s="1"/>
  <c r="F3077" i="1"/>
  <c r="J3080" i="1"/>
  <c r="M3080" i="1"/>
  <c r="I3081" i="1"/>
  <c r="A3133" i="1"/>
  <c r="Q3133" i="1" s="1"/>
  <c r="S3133" i="1" s="1"/>
  <c r="Z3133" i="1" s="1"/>
  <c r="H3132" i="1"/>
  <c r="K3079" i="1"/>
  <c r="E3079" i="1" s="1"/>
  <c r="U3078" i="1"/>
  <c r="W3078" i="1" s="1"/>
  <c r="AB3132" i="1"/>
  <c r="AA3132" i="1"/>
  <c r="L3078" i="1" l="1"/>
  <c r="D3079" i="1"/>
  <c r="G3079" i="1" s="1"/>
  <c r="F3078" i="1"/>
  <c r="J3081" i="1"/>
  <c r="M3081" i="1"/>
  <c r="I3082" i="1"/>
  <c r="U3079" i="1"/>
  <c r="W3079" i="1" s="1"/>
  <c r="K3080" i="1"/>
  <c r="E3080" i="1" s="1"/>
  <c r="A3134" i="1"/>
  <c r="Q3134" i="1" s="1"/>
  <c r="S3134" i="1" s="1"/>
  <c r="Z3134" i="1" s="1"/>
  <c r="H3133" i="1"/>
  <c r="AB3133" i="1"/>
  <c r="AA3133" i="1"/>
  <c r="L3079" i="1" l="1"/>
  <c r="D3080" i="1"/>
  <c r="G3080" i="1" s="1"/>
  <c r="F3079" i="1"/>
  <c r="A3135" i="1"/>
  <c r="Q3135" i="1" s="1"/>
  <c r="S3135" i="1" s="1"/>
  <c r="Z3135" i="1" s="1"/>
  <c r="H3134" i="1"/>
  <c r="J3082" i="1"/>
  <c r="M3082" i="1"/>
  <c r="I3083" i="1"/>
  <c r="AB3134" i="1"/>
  <c r="AA3134" i="1"/>
  <c r="K3081" i="1"/>
  <c r="E3081" i="1" s="1"/>
  <c r="U3080" i="1"/>
  <c r="W3080" i="1" s="1"/>
  <c r="L3080" i="1" l="1"/>
  <c r="D3081" i="1"/>
  <c r="G3081" i="1" s="1"/>
  <c r="F3080" i="1"/>
  <c r="J3083" i="1"/>
  <c r="M3083" i="1"/>
  <c r="I3084" i="1"/>
  <c r="A3136" i="1"/>
  <c r="Q3136" i="1" s="1"/>
  <c r="S3136" i="1" s="1"/>
  <c r="Z3136" i="1" s="1"/>
  <c r="H3135" i="1"/>
  <c r="U3081" i="1"/>
  <c r="W3081" i="1" s="1"/>
  <c r="AB3135" i="1"/>
  <c r="AA3135" i="1"/>
  <c r="K3082" i="1"/>
  <c r="E3082" i="1" s="1"/>
  <c r="L3081" i="1" l="1"/>
  <c r="D3082" i="1"/>
  <c r="G3082" i="1" s="1"/>
  <c r="F3081" i="1"/>
  <c r="AB3136" i="1"/>
  <c r="AA3136" i="1"/>
  <c r="U3082" i="1"/>
  <c r="W3082" i="1" s="1"/>
  <c r="J3084" i="1"/>
  <c r="M3084" i="1"/>
  <c r="I3085" i="1"/>
  <c r="A3137" i="1"/>
  <c r="Q3137" i="1" s="1"/>
  <c r="S3137" i="1" s="1"/>
  <c r="Z3137" i="1" s="1"/>
  <c r="H3136" i="1"/>
  <c r="K3083" i="1"/>
  <c r="E3083" i="1" s="1"/>
  <c r="L3082" i="1" l="1"/>
  <c r="D3083" i="1"/>
  <c r="G3083" i="1" s="1"/>
  <c r="F3082" i="1"/>
  <c r="J3085" i="1"/>
  <c r="I3086" i="1"/>
  <c r="AB3137" i="1"/>
  <c r="AA3137" i="1"/>
  <c r="K3084" i="1"/>
  <c r="E3084" i="1" s="1"/>
  <c r="U3083" i="1"/>
  <c r="W3083" i="1" s="1"/>
  <c r="A3138" i="1"/>
  <c r="H3137" i="1"/>
  <c r="L3083" i="1" l="1"/>
  <c r="D3084" i="1"/>
  <c r="G3084" i="1" s="1"/>
  <c r="F3083" i="1"/>
  <c r="U3084" i="1"/>
  <c r="W3084" i="1" s="1"/>
  <c r="J3086" i="1"/>
  <c r="I3087" i="1"/>
  <c r="AB3138" i="1"/>
  <c r="AA3138" i="1"/>
  <c r="H3138" i="1"/>
  <c r="A3139" i="1"/>
  <c r="Q3139" i="1" s="1"/>
  <c r="S3139" i="1" s="1"/>
  <c r="Z3139" i="1" s="1"/>
  <c r="K3085" i="1"/>
  <c r="E3085" i="1" s="1"/>
  <c r="L3084" i="1" l="1"/>
  <c r="M3085" i="1" s="1"/>
  <c r="D3085" i="1"/>
  <c r="G3085" i="1" s="1"/>
  <c r="F3084" i="1"/>
  <c r="U3085" i="1"/>
  <c r="W3085" i="1" s="1"/>
  <c r="K3086" i="1"/>
  <c r="E3086" i="1" s="1"/>
  <c r="A3140" i="1"/>
  <c r="Q3140" i="1" s="1"/>
  <c r="S3140" i="1" s="1"/>
  <c r="Z3140" i="1" s="1"/>
  <c r="H3139" i="1"/>
  <c r="J3087" i="1"/>
  <c r="I3088" i="1"/>
  <c r="L3085" i="1" l="1"/>
  <c r="D3086" i="1"/>
  <c r="G3086" i="1" s="1"/>
  <c r="F3085" i="1"/>
  <c r="K3087" i="1"/>
  <c r="E3087" i="1" s="1"/>
  <c r="H3140" i="1"/>
  <c r="A3141" i="1"/>
  <c r="Q3141" i="1" s="1"/>
  <c r="S3141" i="1" s="1"/>
  <c r="Z3141" i="1" s="1"/>
  <c r="M3086" i="1"/>
  <c r="M3087" i="1" s="1"/>
  <c r="M3088" i="1" s="1"/>
  <c r="U3086" i="1"/>
  <c r="W3086" i="1" s="1"/>
  <c r="J3088" i="1"/>
  <c r="I3089" i="1"/>
  <c r="AA3140" i="1"/>
  <c r="AB3140" i="1"/>
  <c r="L3086" i="1" l="1"/>
  <c r="D3087" i="1"/>
  <c r="G3087" i="1" s="1"/>
  <c r="F3086" i="1"/>
  <c r="J3089" i="1"/>
  <c r="M3089" i="1"/>
  <c r="I3090" i="1"/>
  <c r="AB3141" i="1"/>
  <c r="AA3141" i="1"/>
  <c r="K3088" i="1"/>
  <c r="E3088" i="1" s="1"/>
  <c r="A3142" i="1"/>
  <c r="Q3142" i="1" s="1"/>
  <c r="S3142" i="1" s="1"/>
  <c r="Z3142" i="1" s="1"/>
  <c r="H3141" i="1"/>
  <c r="U3087" i="1"/>
  <c r="W3087" i="1" s="1"/>
  <c r="L3087" i="1" l="1"/>
  <c r="D3088" i="1"/>
  <c r="G3088" i="1" s="1"/>
  <c r="F3087" i="1"/>
  <c r="J3090" i="1"/>
  <c r="M3090" i="1"/>
  <c r="I3091" i="1"/>
  <c r="A3143" i="1"/>
  <c r="Q3143" i="1" s="1"/>
  <c r="S3143" i="1" s="1"/>
  <c r="Z3143" i="1" s="1"/>
  <c r="H3142" i="1"/>
  <c r="K3089" i="1"/>
  <c r="E3089" i="1" s="1"/>
  <c r="U3088" i="1"/>
  <c r="W3088" i="1" s="1"/>
  <c r="AB3142" i="1"/>
  <c r="AA3142" i="1"/>
  <c r="L3088" i="1" l="1"/>
  <c r="D3089" i="1"/>
  <c r="G3089" i="1" s="1"/>
  <c r="F3088" i="1"/>
  <c r="H3143" i="1"/>
  <c r="A3144" i="1"/>
  <c r="Q3144" i="1" s="1"/>
  <c r="S3144" i="1" s="1"/>
  <c r="Z3144" i="1" s="1"/>
  <c r="U3089" i="1"/>
  <c r="W3089" i="1" s="1"/>
  <c r="J3091" i="1"/>
  <c r="M3091" i="1"/>
  <c r="I3092" i="1"/>
  <c r="AB3143" i="1"/>
  <c r="AA3143" i="1"/>
  <c r="K3090" i="1"/>
  <c r="E3090" i="1" s="1"/>
  <c r="L3089" i="1" l="1"/>
  <c r="D3090" i="1"/>
  <c r="G3090" i="1" s="1"/>
  <c r="F3089" i="1"/>
  <c r="A3145" i="1"/>
  <c r="Q3145" i="1" s="1"/>
  <c r="S3145" i="1" s="1"/>
  <c r="Z3145" i="1" s="1"/>
  <c r="H3144" i="1"/>
  <c r="J3092" i="1"/>
  <c r="M3092" i="1"/>
  <c r="I3093" i="1"/>
  <c r="U3090" i="1"/>
  <c r="W3090" i="1" s="1"/>
  <c r="K3091" i="1"/>
  <c r="E3091" i="1" s="1"/>
  <c r="AB3144" i="1"/>
  <c r="AA3144" i="1"/>
  <c r="L3090" i="1" l="1"/>
  <c r="D3091" i="1"/>
  <c r="G3091" i="1" s="1"/>
  <c r="F3090" i="1"/>
  <c r="A3146" i="1"/>
  <c r="H3145" i="1"/>
  <c r="K3092" i="1"/>
  <c r="E3092" i="1" s="1"/>
  <c r="U3091" i="1"/>
  <c r="W3091" i="1" s="1"/>
  <c r="J3093" i="1"/>
  <c r="M3093" i="1"/>
  <c r="I3094" i="1"/>
  <c r="AB3145" i="1"/>
  <c r="AA3145" i="1"/>
  <c r="Q3146" i="1" l="1"/>
  <c r="A3147" i="1"/>
  <c r="Q3147" i="1" s="1"/>
  <c r="S3146" i="1"/>
  <c r="Z3146" i="1" s="1"/>
  <c r="L3091" i="1"/>
  <c r="D3092" i="1"/>
  <c r="G3092" i="1" s="1"/>
  <c r="F3091" i="1"/>
  <c r="J3094" i="1"/>
  <c r="K3094" i="1" s="1"/>
  <c r="M3094" i="1"/>
  <c r="I3095" i="1"/>
  <c r="AB3146" i="1"/>
  <c r="AB3147" i="1" s="1"/>
  <c r="AA3146" i="1"/>
  <c r="AA3147" i="1" s="1"/>
  <c r="K3093" i="1"/>
  <c r="E3093" i="1" s="1"/>
  <c r="H3146" i="1"/>
  <c r="H3147" i="1" s="1"/>
  <c r="U3092" i="1"/>
  <c r="W3092" i="1" s="1"/>
  <c r="E3094" i="1" l="1"/>
  <c r="L3092" i="1"/>
  <c r="D3093" i="1"/>
  <c r="L3093" i="1" s="1"/>
  <c r="F3092" i="1"/>
  <c r="U3093" i="1"/>
  <c r="W3093" i="1" s="1"/>
  <c r="A3148" i="1"/>
  <c r="Q3148" i="1" s="1"/>
  <c r="S3148" i="1" s="1"/>
  <c r="Z3148" i="1" s="1"/>
  <c r="J3095" i="1"/>
  <c r="K3095" i="1" s="1"/>
  <c r="M3095" i="1"/>
  <c r="I3096" i="1"/>
  <c r="E3095" i="1" l="1"/>
  <c r="G3093" i="1"/>
  <c r="F3093" i="1"/>
  <c r="D3094" i="1"/>
  <c r="A3149" i="1"/>
  <c r="Q3149" i="1" s="1"/>
  <c r="S3149" i="1" s="1"/>
  <c r="Z3149" i="1" s="1"/>
  <c r="H3148" i="1"/>
  <c r="J3096" i="1"/>
  <c r="K3096" i="1" s="1"/>
  <c r="E3096" i="1" s="1"/>
  <c r="M3096" i="1"/>
  <c r="I3097" i="1"/>
  <c r="U3094" i="1"/>
  <c r="W3094" i="1" s="1"/>
  <c r="AB3148" i="1"/>
  <c r="AA3148" i="1"/>
  <c r="F3094" i="1" l="1"/>
  <c r="L3094" i="1"/>
  <c r="D3095" i="1"/>
  <c r="G3094" i="1"/>
  <c r="J3097" i="1"/>
  <c r="K3097" i="1" s="1"/>
  <c r="E3097" i="1" s="1"/>
  <c r="M3097" i="1"/>
  <c r="I3098" i="1"/>
  <c r="AB3149" i="1"/>
  <c r="AA3149" i="1"/>
  <c r="A3150" i="1"/>
  <c r="Q3150" i="1" s="1"/>
  <c r="S3150" i="1" s="1"/>
  <c r="Z3150" i="1" s="1"/>
  <c r="H3149" i="1"/>
  <c r="U3095" i="1"/>
  <c r="W3095" i="1" s="1"/>
  <c r="F3095" i="1" l="1"/>
  <c r="L3095" i="1"/>
  <c r="D3096" i="1"/>
  <c r="G3095" i="1"/>
  <c r="U3096" i="1"/>
  <c r="W3096" i="1" s="1"/>
  <c r="A3151" i="1"/>
  <c r="Q3151" i="1" s="1"/>
  <c r="S3151" i="1" s="1"/>
  <c r="Z3151" i="1" s="1"/>
  <c r="H3150" i="1"/>
  <c r="J3098" i="1"/>
  <c r="K3098" i="1" s="1"/>
  <c r="E3098" i="1" s="1"/>
  <c r="M3098" i="1"/>
  <c r="I3099" i="1"/>
  <c r="AB3150" i="1"/>
  <c r="AA3150" i="1"/>
  <c r="U3097" i="1" l="1"/>
  <c r="W3097" i="1" s="1"/>
  <c r="F3096" i="1"/>
  <c r="L3096" i="1"/>
  <c r="D3097" i="1"/>
  <c r="G3096" i="1"/>
  <c r="J3099" i="1"/>
  <c r="K3099" i="1" s="1"/>
  <c r="E3099" i="1" s="1"/>
  <c r="M3099" i="1"/>
  <c r="I3100" i="1"/>
  <c r="A3152" i="1"/>
  <c r="Q3152" i="1" s="1"/>
  <c r="S3152" i="1" s="1"/>
  <c r="Z3152" i="1" s="1"/>
  <c r="H3151" i="1"/>
  <c r="AB3151" i="1"/>
  <c r="AA3151" i="1"/>
  <c r="U3098" i="1" l="1"/>
  <c r="W3098" i="1" s="1"/>
  <c r="D3098" i="1"/>
  <c r="G3098" i="1" s="1"/>
  <c r="F3097" i="1"/>
  <c r="L3097" i="1"/>
  <c r="G3097" i="1"/>
  <c r="AB3152" i="1"/>
  <c r="AA3152" i="1"/>
  <c r="M3100" i="1"/>
  <c r="J3100" i="1"/>
  <c r="K3100" i="1" s="1"/>
  <c r="E3100" i="1" s="1"/>
  <c r="I3101" i="1"/>
  <c r="A3153" i="1"/>
  <c r="Q3153" i="1" s="1"/>
  <c r="S3153" i="1" s="1"/>
  <c r="Z3153" i="1" s="1"/>
  <c r="H3152" i="1"/>
  <c r="U3099" i="1" l="1"/>
  <c r="W3099" i="1" s="1"/>
  <c r="L3098" i="1"/>
  <c r="F3098" i="1"/>
  <c r="D3099" i="1"/>
  <c r="G3099" i="1" s="1"/>
  <c r="AB3153" i="1"/>
  <c r="AA3153" i="1"/>
  <c r="J3101" i="1"/>
  <c r="K3101" i="1" s="1"/>
  <c r="E3101" i="1" s="1"/>
  <c r="M3101" i="1"/>
  <c r="I3102" i="1"/>
  <c r="A3154" i="1"/>
  <c r="Q3154" i="1" s="1"/>
  <c r="S3154" i="1" s="1"/>
  <c r="Z3154" i="1" s="1"/>
  <c r="H3153" i="1"/>
  <c r="U3100" i="1" l="1"/>
  <c r="W3100" i="1" s="1"/>
  <c r="F3099" i="1"/>
  <c r="L3099" i="1"/>
  <c r="D3100" i="1"/>
  <c r="AB3154" i="1"/>
  <c r="AA3154" i="1"/>
  <c r="J3102" i="1"/>
  <c r="K3102" i="1" s="1"/>
  <c r="E3102" i="1" s="1"/>
  <c r="M3102" i="1"/>
  <c r="I3103" i="1"/>
  <c r="A3155" i="1"/>
  <c r="Q3155" i="1" s="1"/>
  <c r="S3155" i="1" s="1"/>
  <c r="Z3155" i="1" s="1"/>
  <c r="H3154" i="1"/>
  <c r="U3101" i="1"/>
  <c r="W3101" i="1" s="1"/>
  <c r="F3100" i="1" l="1"/>
  <c r="L3100" i="1"/>
  <c r="D3101" i="1"/>
  <c r="G3100" i="1"/>
  <c r="AB3155" i="1"/>
  <c r="AA3155" i="1"/>
  <c r="A3156" i="1"/>
  <c r="Q3156" i="1" s="1"/>
  <c r="S3156" i="1" s="1"/>
  <c r="Z3156" i="1" s="1"/>
  <c r="H3155" i="1"/>
  <c r="J3103" i="1"/>
  <c r="K3103" i="1" s="1"/>
  <c r="E3103" i="1" s="1"/>
  <c r="M3103" i="1"/>
  <c r="I3104" i="1"/>
  <c r="U3102" i="1"/>
  <c r="W3102" i="1" s="1"/>
  <c r="D3102" i="1" l="1"/>
  <c r="G3102" i="1" s="1"/>
  <c r="F3101" i="1"/>
  <c r="L3101" i="1"/>
  <c r="G3101" i="1"/>
  <c r="J3104" i="1"/>
  <c r="K3104" i="1" s="1"/>
  <c r="E3104" i="1" s="1"/>
  <c r="M3104" i="1"/>
  <c r="I3105" i="1"/>
  <c r="AB3156" i="1"/>
  <c r="AA3156" i="1"/>
  <c r="U3103" i="1"/>
  <c r="W3103" i="1" s="1"/>
  <c r="A3157" i="1"/>
  <c r="Q3157" i="1" s="1"/>
  <c r="S3157" i="1" s="1"/>
  <c r="Z3157" i="1" s="1"/>
  <c r="H3156" i="1"/>
  <c r="L3102" i="1" l="1"/>
  <c r="F3102" i="1"/>
  <c r="D3103" i="1"/>
  <c r="G3103" i="1" s="1"/>
  <c r="U3104" i="1"/>
  <c r="W3104" i="1" s="1"/>
  <c r="A3158" i="1"/>
  <c r="H3157" i="1"/>
  <c r="AB3157" i="1"/>
  <c r="AA3157" i="1"/>
  <c r="J3105" i="1"/>
  <c r="K3105" i="1" s="1"/>
  <c r="E3105" i="1" s="1"/>
  <c r="M3105" i="1"/>
  <c r="I3106" i="1"/>
  <c r="F3103" i="1" l="1"/>
  <c r="L3103" i="1"/>
  <c r="D3104" i="1"/>
  <c r="J3106" i="1"/>
  <c r="K3106" i="1" s="1"/>
  <c r="E3106" i="1" s="1"/>
  <c r="M3106" i="1"/>
  <c r="I3107" i="1"/>
  <c r="A3159" i="1"/>
  <c r="Q3159" i="1" s="1"/>
  <c r="S3159" i="1" s="1"/>
  <c r="Z3159" i="1" s="1"/>
  <c r="H3158" i="1"/>
  <c r="U3105" i="1"/>
  <c r="W3105" i="1" s="1"/>
  <c r="AB3158" i="1"/>
  <c r="AA3158" i="1"/>
  <c r="F3104" i="1" l="1"/>
  <c r="D3105" i="1"/>
  <c r="L3104" i="1"/>
  <c r="G3104" i="1"/>
  <c r="U3106" i="1"/>
  <c r="W3106" i="1" s="1"/>
  <c r="A3160" i="1"/>
  <c r="Q3160" i="1" s="1"/>
  <c r="S3160" i="1" s="1"/>
  <c r="Z3160" i="1" s="1"/>
  <c r="H3159" i="1"/>
  <c r="J3107" i="1"/>
  <c r="K3107" i="1" s="1"/>
  <c r="E3107" i="1" s="1"/>
  <c r="M3107" i="1"/>
  <c r="I3108" i="1"/>
  <c r="F3105" i="1" l="1"/>
  <c r="G3105" i="1"/>
  <c r="L3105" i="1"/>
  <c r="D3106" i="1"/>
  <c r="G3106" i="1" s="1"/>
  <c r="AB3160" i="1"/>
  <c r="AA3160" i="1"/>
  <c r="U3107" i="1"/>
  <c r="W3107" i="1" s="1"/>
  <c r="A3161" i="1"/>
  <c r="Q3161" i="1" s="1"/>
  <c r="S3161" i="1" s="1"/>
  <c r="Z3161" i="1" s="1"/>
  <c r="H3160" i="1"/>
  <c r="J3108" i="1"/>
  <c r="K3108" i="1" s="1"/>
  <c r="E3108" i="1" s="1"/>
  <c r="M3108" i="1"/>
  <c r="I3109" i="1"/>
  <c r="F3106" i="1" l="1"/>
  <c r="L3106" i="1"/>
  <c r="D3107" i="1"/>
  <c r="U3108" i="1"/>
  <c r="W3108" i="1" s="1"/>
  <c r="J3109" i="1"/>
  <c r="K3109" i="1" s="1"/>
  <c r="E3109" i="1" s="1"/>
  <c r="M3109" i="1"/>
  <c r="I3110" i="1"/>
  <c r="A3162" i="1"/>
  <c r="Q3162" i="1" s="1"/>
  <c r="S3162" i="1" s="1"/>
  <c r="Z3162" i="1" s="1"/>
  <c r="H3161" i="1"/>
  <c r="AB3161" i="1"/>
  <c r="AA3161" i="1"/>
  <c r="F3107" i="1" l="1"/>
  <c r="L3107" i="1"/>
  <c r="D3108" i="1"/>
  <c r="G3107" i="1"/>
  <c r="U3109" i="1"/>
  <c r="W3109" i="1" s="1"/>
  <c r="AB3162" i="1"/>
  <c r="AA3162" i="1"/>
  <c r="H3162" i="1"/>
  <c r="A3163" i="1"/>
  <c r="Q3163" i="1" s="1"/>
  <c r="S3163" i="1" s="1"/>
  <c r="Z3163" i="1" s="1"/>
  <c r="J3110" i="1"/>
  <c r="K3110" i="1" s="1"/>
  <c r="E3110" i="1" s="1"/>
  <c r="M3110" i="1"/>
  <c r="I3111" i="1"/>
  <c r="F3108" i="1" l="1"/>
  <c r="D3109" i="1"/>
  <c r="G3109" i="1" s="1"/>
  <c r="L3108" i="1"/>
  <c r="G3108" i="1"/>
  <c r="J3111" i="1"/>
  <c r="K3111" i="1" s="1"/>
  <c r="E3111" i="1" s="1"/>
  <c r="M3111" i="1"/>
  <c r="I3112" i="1"/>
  <c r="AB3163" i="1"/>
  <c r="AA3163" i="1"/>
  <c r="U3110" i="1"/>
  <c r="W3110" i="1" s="1"/>
  <c r="A3164" i="1"/>
  <c r="Q3164" i="1" s="1"/>
  <c r="S3164" i="1" s="1"/>
  <c r="Z3164" i="1" s="1"/>
  <c r="H3163" i="1"/>
  <c r="F3109" i="1" l="1"/>
  <c r="L3109" i="1"/>
  <c r="D3110" i="1"/>
  <c r="AB3164" i="1"/>
  <c r="AA3164" i="1"/>
  <c r="J3112" i="1"/>
  <c r="K3112" i="1" s="1"/>
  <c r="E3112" i="1" s="1"/>
  <c r="M3112" i="1"/>
  <c r="I3113" i="1"/>
  <c r="H3164" i="1"/>
  <c r="A3165" i="1"/>
  <c r="Q3165" i="1" s="1"/>
  <c r="S3165" i="1" s="1"/>
  <c r="Z3165" i="1" s="1"/>
  <c r="U3111" i="1"/>
  <c r="W3111" i="1" s="1"/>
  <c r="F3110" i="1" l="1"/>
  <c r="L3110" i="1"/>
  <c r="D3111" i="1"/>
  <c r="G3110" i="1"/>
  <c r="AA3165" i="1"/>
  <c r="AB3165" i="1"/>
  <c r="A3166" i="1"/>
  <c r="Q3166" i="1" s="1"/>
  <c r="S3166" i="1" s="1"/>
  <c r="Z3166" i="1" s="1"/>
  <c r="H3165" i="1"/>
  <c r="J3113" i="1"/>
  <c r="K3113" i="1" s="1"/>
  <c r="E3113" i="1" s="1"/>
  <c r="M3113" i="1"/>
  <c r="I3114" i="1"/>
  <c r="U3112" i="1"/>
  <c r="W3112" i="1" s="1"/>
  <c r="F3111" i="1" l="1"/>
  <c r="L3111" i="1"/>
  <c r="D3112" i="1"/>
  <c r="G3111" i="1"/>
  <c r="J3114" i="1"/>
  <c r="K3114" i="1" s="1"/>
  <c r="E3114" i="1" s="1"/>
  <c r="M3114" i="1"/>
  <c r="I3115" i="1"/>
  <c r="A3167" i="1"/>
  <c r="H3166" i="1"/>
  <c r="U3113" i="1"/>
  <c r="W3113" i="1" s="1"/>
  <c r="AB3166" i="1"/>
  <c r="AA3166" i="1"/>
  <c r="F3112" i="1" l="1"/>
  <c r="L3112" i="1"/>
  <c r="D3113" i="1"/>
  <c r="G3112" i="1"/>
  <c r="A3168" i="1"/>
  <c r="Q3168" i="1" s="1"/>
  <c r="S3168" i="1" s="1"/>
  <c r="Z3168" i="1" s="1"/>
  <c r="H3167" i="1"/>
  <c r="U3114" i="1"/>
  <c r="W3114" i="1" s="1"/>
  <c r="AB3167" i="1"/>
  <c r="AA3167" i="1"/>
  <c r="J3115" i="1"/>
  <c r="K3115" i="1" s="1"/>
  <c r="E3115" i="1" s="1"/>
  <c r="M3115" i="1"/>
  <c r="I3116" i="1"/>
  <c r="F3113" i="1" l="1"/>
  <c r="L3113" i="1"/>
  <c r="D3114" i="1"/>
  <c r="G3113" i="1"/>
  <c r="J3116" i="1"/>
  <c r="K3116" i="1" s="1"/>
  <c r="E3116" i="1" s="1"/>
  <c r="I3117" i="1"/>
  <c r="A3169" i="1"/>
  <c r="Q3169" i="1" s="1"/>
  <c r="S3169" i="1" s="1"/>
  <c r="Z3169" i="1" s="1"/>
  <c r="H3168" i="1"/>
  <c r="U3115" i="1"/>
  <c r="W3115" i="1" s="1"/>
  <c r="F3114" i="1" l="1"/>
  <c r="L3114" i="1"/>
  <c r="D3115" i="1"/>
  <c r="G3115" i="1" s="1"/>
  <c r="G3114" i="1"/>
  <c r="J3117" i="1"/>
  <c r="K3117" i="1" s="1"/>
  <c r="E3117" i="1" s="1"/>
  <c r="I3118" i="1"/>
  <c r="AB3169" i="1"/>
  <c r="AA3169" i="1"/>
  <c r="U3116" i="1"/>
  <c r="W3116" i="1" s="1"/>
  <c r="A3170" i="1"/>
  <c r="Q3170" i="1" s="1"/>
  <c r="S3170" i="1" s="1"/>
  <c r="Z3170" i="1" s="1"/>
  <c r="H3169" i="1"/>
  <c r="D3116" i="1" l="1"/>
  <c r="F3115" i="1"/>
  <c r="L3115" i="1"/>
  <c r="M3116" i="1" s="1"/>
  <c r="M3117" i="1" s="1"/>
  <c r="AB3170" i="1"/>
  <c r="AA3170" i="1"/>
  <c r="H3170" i="1"/>
  <c r="A3171" i="1"/>
  <c r="Q3171" i="1" s="1"/>
  <c r="S3171" i="1" s="1"/>
  <c r="Z3171" i="1" s="1"/>
  <c r="J3118" i="1"/>
  <c r="K3118" i="1" s="1"/>
  <c r="E3118" i="1" s="1"/>
  <c r="I3119" i="1"/>
  <c r="U3117" i="1"/>
  <c r="W3117" i="1" s="1"/>
  <c r="F3116" i="1" l="1"/>
  <c r="G3116" i="1"/>
  <c r="L3116" i="1"/>
  <c r="D3117" i="1"/>
  <c r="M3118" i="1"/>
  <c r="M3119" i="1" s="1"/>
  <c r="AB3171" i="1"/>
  <c r="AA3171" i="1"/>
  <c r="U3118" i="1"/>
  <c r="W3118" i="1" s="1"/>
  <c r="A3172" i="1"/>
  <c r="Q3172" i="1" s="1"/>
  <c r="S3172" i="1" s="1"/>
  <c r="Z3172" i="1" s="1"/>
  <c r="H3171" i="1"/>
  <c r="J3119" i="1"/>
  <c r="K3119" i="1" s="1"/>
  <c r="E3119" i="1" s="1"/>
  <c r="I3120" i="1"/>
  <c r="F3117" i="1" l="1"/>
  <c r="L3117" i="1"/>
  <c r="G3117" i="1"/>
  <c r="D3118" i="1"/>
  <c r="J3120" i="1"/>
  <c r="K3120" i="1" s="1"/>
  <c r="E3120" i="1" s="1"/>
  <c r="M3120" i="1"/>
  <c r="I3121" i="1"/>
  <c r="H3172" i="1"/>
  <c r="A3173" i="1"/>
  <c r="Q3173" i="1" s="1"/>
  <c r="S3173" i="1" s="1"/>
  <c r="Z3173" i="1" s="1"/>
  <c r="U3119" i="1"/>
  <c r="W3119" i="1" s="1"/>
  <c r="AB3172" i="1"/>
  <c r="AA3172" i="1"/>
  <c r="F3118" i="1" l="1"/>
  <c r="L3118" i="1"/>
  <c r="G3118" i="1"/>
  <c r="D3119" i="1"/>
  <c r="A3174" i="1"/>
  <c r="Q3174" i="1" s="1"/>
  <c r="S3174" i="1" s="1"/>
  <c r="Z3174" i="1" s="1"/>
  <c r="H3173" i="1"/>
  <c r="J3121" i="1"/>
  <c r="K3121" i="1" s="1"/>
  <c r="E3121" i="1" s="1"/>
  <c r="M3121" i="1"/>
  <c r="I3122" i="1"/>
  <c r="U3120" i="1"/>
  <c r="W3120" i="1" s="1"/>
  <c r="AB3173" i="1"/>
  <c r="AA3173" i="1"/>
  <c r="F3119" i="1" l="1"/>
  <c r="L3119" i="1"/>
  <c r="G3119" i="1"/>
  <c r="D3120" i="1"/>
  <c r="AB3174" i="1"/>
  <c r="AA3174" i="1"/>
  <c r="U3121" i="1"/>
  <c r="W3121" i="1" s="1"/>
  <c r="J3122" i="1"/>
  <c r="K3122" i="1" s="1"/>
  <c r="E3122" i="1" s="1"/>
  <c r="M3122" i="1"/>
  <c r="I3123" i="1"/>
  <c r="A3175" i="1"/>
  <c r="Q3175" i="1" s="1"/>
  <c r="S3175" i="1" s="1"/>
  <c r="Z3175" i="1" s="1"/>
  <c r="H3174" i="1"/>
  <c r="F3120" i="1" l="1"/>
  <c r="L3120" i="1"/>
  <c r="G3120" i="1"/>
  <c r="D3121" i="1"/>
  <c r="AB3175" i="1"/>
  <c r="AA3175" i="1"/>
  <c r="J3123" i="1"/>
  <c r="K3123" i="1" s="1"/>
  <c r="E3123" i="1" s="1"/>
  <c r="M3123" i="1"/>
  <c r="I3124" i="1"/>
  <c r="A3176" i="1"/>
  <c r="Q3176" i="1" s="1"/>
  <c r="S3176" i="1" s="1"/>
  <c r="Z3176" i="1" s="1"/>
  <c r="H3175" i="1"/>
  <c r="U3122" i="1"/>
  <c r="W3122" i="1" s="1"/>
  <c r="F3121" i="1" l="1"/>
  <c r="G3121" i="1"/>
  <c r="L3121" i="1"/>
  <c r="D3122" i="1"/>
  <c r="AB3176" i="1"/>
  <c r="AA3176" i="1"/>
  <c r="J3124" i="1"/>
  <c r="K3124" i="1" s="1"/>
  <c r="E3124" i="1" s="1"/>
  <c r="M3124" i="1"/>
  <c r="I3125" i="1"/>
  <c r="A3177" i="1"/>
  <c r="Q3177" i="1" s="1"/>
  <c r="S3177" i="1" s="1"/>
  <c r="Z3177" i="1" s="1"/>
  <c r="H3176" i="1"/>
  <c r="U3123" i="1"/>
  <c r="W3123" i="1" s="1"/>
  <c r="F3122" i="1" l="1"/>
  <c r="L3122" i="1"/>
  <c r="G3122" i="1"/>
  <c r="D3123" i="1"/>
  <c r="AB3177" i="1"/>
  <c r="AA3177" i="1"/>
  <c r="J3125" i="1"/>
  <c r="K3125" i="1" s="1"/>
  <c r="E3125" i="1" s="1"/>
  <c r="M3125" i="1"/>
  <c r="I3126" i="1"/>
  <c r="A3178" i="1"/>
  <c r="Q3178" i="1" s="1"/>
  <c r="S3178" i="1" s="1"/>
  <c r="Z3178" i="1" s="1"/>
  <c r="H3177" i="1"/>
  <c r="U3124" i="1"/>
  <c r="W3124" i="1" s="1"/>
  <c r="F3123" i="1" l="1"/>
  <c r="L3123" i="1"/>
  <c r="G3123" i="1"/>
  <c r="D3124" i="1"/>
  <c r="H3178" i="1"/>
  <c r="A3179" i="1"/>
  <c r="Q3179" i="1" s="1"/>
  <c r="S3179" i="1" s="1"/>
  <c r="Z3179" i="1" s="1"/>
  <c r="J3126" i="1"/>
  <c r="K3126" i="1" s="1"/>
  <c r="E3126" i="1" s="1"/>
  <c r="M3126" i="1"/>
  <c r="I3127" i="1"/>
  <c r="AB3178" i="1"/>
  <c r="AA3178" i="1"/>
  <c r="U3125" i="1"/>
  <c r="W3125" i="1" s="1"/>
  <c r="F3124" i="1" l="1"/>
  <c r="L3124" i="1"/>
  <c r="G3124" i="1"/>
  <c r="D3125" i="1"/>
  <c r="U3126" i="1"/>
  <c r="W3126" i="1" s="1"/>
  <c r="AA3179" i="1"/>
  <c r="AB3179" i="1"/>
  <c r="J3127" i="1"/>
  <c r="K3127" i="1" s="1"/>
  <c r="E3127" i="1" s="1"/>
  <c r="M3127" i="1"/>
  <c r="I3128" i="1"/>
  <c r="A3180" i="1"/>
  <c r="Q3180" i="1" s="1"/>
  <c r="S3180" i="1" s="1"/>
  <c r="Z3180" i="1" s="1"/>
  <c r="H3179" i="1"/>
  <c r="F3125" i="1" l="1"/>
  <c r="L3125" i="1"/>
  <c r="G3125" i="1"/>
  <c r="D3126" i="1"/>
  <c r="U3127" i="1"/>
  <c r="W3127" i="1" s="1"/>
  <c r="AB3180" i="1"/>
  <c r="AA3180" i="1"/>
  <c r="J3128" i="1"/>
  <c r="K3128" i="1" s="1"/>
  <c r="E3128" i="1" s="1"/>
  <c r="M3128" i="1"/>
  <c r="I3129" i="1"/>
  <c r="A3181" i="1"/>
  <c r="Q3181" i="1" s="1"/>
  <c r="S3181" i="1" s="1"/>
  <c r="Z3181" i="1" s="1"/>
  <c r="H3180" i="1"/>
  <c r="F3126" i="1" l="1"/>
  <c r="G3126" i="1"/>
  <c r="L3126" i="1"/>
  <c r="D3127" i="1"/>
  <c r="A3182" i="1"/>
  <c r="Q3182" i="1" s="1"/>
  <c r="S3182" i="1" s="1"/>
  <c r="Z3182" i="1" s="1"/>
  <c r="H3181" i="1"/>
  <c r="U3128" i="1"/>
  <c r="W3128" i="1" s="1"/>
  <c r="AB3181" i="1"/>
  <c r="AA3181" i="1"/>
  <c r="J3129" i="1"/>
  <c r="K3129" i="1" s="1"/>
  <c r="E3129" i="1" s="1"/>
  <c r="M3129" i="1"/>
  <c r="I3130" i="1"/>
  <c r="F3127" i="1" l="1"/>
  <c r="G3127" i="1"/>
  <c r="L3127" i="1"/>
  <c r="D3128" i="1"/>
  <c r="A3183" i="1"/>
  <c r="Q3183" i="1" s="1"/>
  <c r="S3183" i="1" s="1"/>
  <c r="Z3183" i="1" s="1"/>
  <c r="H3182" i="1"/>
  <c r="U3129" i="1"/>
  <c r="W3129" i="1" s="1"/>
  <c r="J3130" i="1"/>
  <c r="K3130" i="1" s="1"/>
  <c r="E3130" i="1" s="1"/>
  <c r="M3130" i="1"/>
  <c r="I3131" i="1"/>
  <c r="AB3182" i="1"/>
  <c r="AA3182" i="1"/>
  <c r="F3128" i="1" l="1"/>
  <c r="G3128" i="1"/>
  <c r="L3128" i="1"/>
  <c r="D3129" i="1"/>
  <c r="J3131" i="1"/>
  <c r="K3131" i="1" s="1"/>
  <c r="E3131" i="1" s="1"/>
  <c r="M3131" i="1"/>
  <c r="I3132" i="1"/>
  <c r="AB3183" i="1"/>
  <c r="AA3183" i="1"/>
  <c r="U3130" i="1"/>
  <c r="W3130" i="1" s="1"/>
  <c r="H3183" i="1"/>
  <c r="A3184" i="1"/>
  <c r="Q3184" i="1" s="1"/>
  <c r="S3184" i="1" s="1"/>
  <c r="Z3184" i="1" s="1"/>
  <c r="F3129" i="1" l="1"/>
  <c r="G3129" i="1"/>
  <c r="L3129" i="1"/>
  <c r="D3130" i="1"/>
  <c r="AA3184" i="1"/>
  <c r="AB3184" i="1"/>
  <c r="J3132" i="1"/>
  <c r="K3132" i="1" s="1"/>
  <c r="E3132" i="1" s="1"/>
  <c r="M3132" i="1"/>
  <c r="I3133" i="1"/>
  <c r="H3184" i="1"/>
  <c r="A3185" i="1"/>
  <c r="Q3185" i="1" s="1"/>
  <c r="S3185" i="1" s="1"/>
  <c r="Z3185" i="1" s="1"/>
  <c r="U3131" i="1"/>
  <c r="W3131" i="1" s="1"/>
  <c r="F3130" i="1" l="1"/>
  <c r="G3130" i="1"/>
  <c r="L3130" i="1"/>
  <c r="D3131" i="1"/>
  <c r="D3132" i="1" s="1"/>
  <c r="AB3185" i="1"/>
  <c r="AA3185" i="1"/>
  <c r="J3133" i="1"/>
  <c r="K3133" i="1" s="1"/>
  <c r="E3133" i="1" s="1"/>
  <c r="M3133" i="1"/>
  <c r="I3134" i="1"/>
  <c r="A3186" i="1"/>
  <c r="Q3186" i="1" s="1"/>
  <c r="S3186" i="1" s="1"/>
  <c r="Z3186" i="1" s="1"/>
  <c r="H3185" i="1"/>
  <c r="U3132" i="1"/>
  <c r="W3132" i="1" s="1"/>
  <c r="L3132" i="1" l="1"/>
  <c r="G3132" i="1"/>
  <c r="D3133" i="1"/>
  <c r="G3133" i="1" s="1"/>
  <c r="F3131" i="1"/>
  <c r="F3132" i="1" s="1"/>
  <c r="L3131" i="1"/>
  <c r="G3131" i="1"/>
  <c r="U3133" i="1"/>
  <c r="W3133" i="1" s="1"/>
  <c r="AB3186" i="1"/>
  <c r="AA3186" i="1"/>
  <c r="J3134" i="1"/>
  <c r="K3134" i="1" s="1"/>
  <c r="E3134" i="1" s="1"/>
  <c r="M3134" i="1"/>
  <c r="I3135" i="1"/>
  <c r="A3187" i="1"/>
  <c r="Q3187" i="1" s="1"/>
  <c r="S3187" i="1" s="1"/>
  <c r="Z3187" i="1" s="1"/>
  <c r="H3186" i="1"/>
  <c r="L3133" i="1" l="1"/>
  <c r="D3134" i="1"/>
  <c r="L3134" i="1" s="1"/>
  <c r="F3133" i="1"/>
  <c r="A3188" i="1"/>
  <c r="Q3188" i="1" s="1"/>
  <c r="S3188" i="1" s="1"/>
  <c r="Z3188" i="1" s="1"/>
  <c r="H3187" i="1"/>
  <c r="U3134" i="1"/>
  <c r="W3134" i="1" s="1"/>
  <c r="AB3187" i="1"/>
  <c r="AA3187" i="1"/>
  <c r="J3135" i="1"/>
  <c r="K3135" i="1" s="1"/>
  <c r="E3135" i="1" s="1"/>
  <c r="M3135" i="1"/>
  <c r="I3136" i="1"/>
  <c r="G3134" i="1" l="1"/>
  <c r="D3135" i="1"/>
  <c r="G3135" i="1" s="1"/>
  <c r="F3134" i="1"/>
  <c r="U3135" i="1"/>
  <c r="W3135" i="1" s="1"/>
  <c r="AB3188" i="1"/>
  <c r="AA3188" i="1"/>
  <c r="J3136" i="1"/>
  <c r="K3136" i="1" s="1"/>
  <c r="E3136" i="1" s="1"/>
  <c r="M3136" i="1"/>
  <c r="I3137" i="1"/>
  <c r="A3189" i="1"/>
  <c r="Q3189" i="1" s="1"/>
  <c r="S3189" i="1" s="1"/>
  <c r="Z3189" i="1" s="1"/>
  <c r="H3188" i="1"/>
  <c r="D3136" i="1" l="1"/>
  <c r="G3136" i="1" s="1"/>
  <c r="F3135" i="1"/>
  <c r="L3135" i="1"/>
  <c r="A3190" i="1"/>
  <c r="Q3190" i="1" s="1"/>
  <c r="S3190" i="1" s="1"/>
  <c r="Z3190" i="1" s="1"/>
  <c r="H3189" i="1"/>
  <c r="U3136" i="1"/>
  <c r="W3136" i="1" s="1"/>
  <c r="AB3189" i="1"/>
  <c r="AA3189" i="1"/>
  <c r="J3137" i="1"/>
  <c r="K3137" i="1" s="1"/>
  <c r="E3137" i="1" s="1"/>
  <c r="M3137" i="1"/>
  <c r="I3138" i="1"/>
  <c r="L3136" i="1" l="1"/>
  <c r="D3137" i="1"/>
  <c r="G3137" i="1" s="1"/>
  <c r="F3136" i="1"/>
  <c r="AB3190" i="1"/>
  <c r="AA3190" i="1"/>
  <c r="U3137" i="1"/>
  <c r="W3137" i="1" s="1"/>
  <c r="J3138" i="1"/>
  <c r="K3138" i="1" s="1"/>
  <c r="E3138" i="1" s="1"/>
  <c r="M3138" i="1"/>
  <c r="I3139" i="1"/>
  <c r="A3191" i="1"/>
  <c r="Q3191" i="1" s="1"/>
  <c r="S3191" i="1" s="1"/>
  <c r="Z3191" i="1" s="1"/>
  <c r="H3190" i="1"/>
  <c r="L3137" i="1" l="1"/>
  <c r="D3138" i="1"/>
  <c r="G3138" i="1" s="1"/>
  <c r="F3137" i="1"/>
  <c r="U3138" i="1"/>
  <c r="W3138" i="1" s="1"/>
  <c r="J3139" i="1"/>
  <c r="K3139" i="1" s="1"/>
  <c r="E3139" i="1" s="1"/>
  <c r="M3139" i="1"/>
  <c r="I3140" i="1"/>
  <c r="AB3191" i="1"/>
  <c r="AA3191" i="1"/>
  <c r="A3192" i="1"/>
  <c r="Q3192" i="1" s="1"/>
  <c r="S3192" i="1" s="1"/>
  <c r="Z3192" i="1" s="1"/>
  <c r="H3191" i="1"/>
  <c r="D3139" i="1" l="1"/>
  <c r="G3139" i="1" s="1"/>
  <c r="F3138" i="1"/>
  <c r="L3138" i="1"/>
  <c r="AB3192" i="1"/>
  <c r="AA3192" i="1"/>
  <c r="A3193" i="1"/>
  <c r="Q3193" i="1" s="1"/>
  <c r="S3193" i="1" s="1"/>
  <c r="Z3193" i="1" s="1"/>
  <c r="H3192" i="1"/>
  <c r="M3140" i="1"/>
  <c r="J3140" i="1"/>
  <c r="K3140" i="1" s="1"/>
  <c r="E3140" i="1" s="1"/>
  <c r="I3141" i="1"/>
  <c r="U3139" i="1"/>
  <c r="W3139" i="1" s="1"/>
  <c r="L3139" i="1" l="1"/>
  <c r="D3140" i="1"/>
  <c r="G3140" i="1" s="1"/>
  <c r="F3139" i="1"/>
  <c r="U3140" i="1"/>
  <c r="W3140" i="1" s="1"/>
  <c r="A3194" i="1"/>
  <c r="Q3194" i="1" s="1"/>
  <c r="S3194" i="1" s="1"/>
  <c r="Z3194" i="1" s="1"/>
  <c r="H3193" i="1"/>
  <c r="J3141" i="1"/>
  <c r="K3141" i="1" s="1"/>
  <c r="E3141" i="1" s="1"/>
  <c r="M3141" i="1"/>
  <c r="I3142" i="1"/>
  <c r="AB3193" i="1"/>
  <c r="AA3193" i="1"/>
  <c r="D3141" i="1" l="1"/>
  <c r="G3141" i="1" s="1"/>
  <c r="F3140" i="1"/>
  <c r="L3140" i="1"/>
  <c r="J3142" i="1"/>
  <c r="K3142" i="1" s="1"/>
  <c r="E3142" i="1" s="1"/>
  <c r="M3142" i="1"/>
  <c r="I3143" i="1"/>
  <c r="A3195" i="1"/>
  <c r="H3194" i="1"/>
  <c r="AB3194" i="1"/>
  <c r="AA3194" i="1"/>
  <c r="U3141" i="1"/>
  <c r="W3141" i="1" s="1"/>
  <c r="L3141" i="1" l="1"/>
  <c r="D3142" i="1"/>
  <c r="G3142" i="1" s="1"/>
  <c r="F3141" i="1"/>
  <c r="AB3195" i="1"/>
  <c r="AA3195" i="1"/>
  <c r="J3143" i="1"/>
  <c r="K3143" i="1" s="1"/>
  <c r="E3143" i="1" s="1"/>
  <c r="M3143" i="1"/>
  <c r="I3144" i="1"/>
  <c r="A3196" i="1"/>
  <c r="Q3196" i="1" s="1"/>
  <c r="S3196" i="1" s="1"/>
  <c r="Z3196" i="1" s="1"/>
  <c r="H3195" i="1"/>
  <c r="U3142" i="1"/>
  <c r="W3142" i="1" s="1"/>
  <c r="L3142" i="1" l="1"/>
  <c r="D3143" i="1"/>
  <c r="G3143" i="1" s="1"/>
  <c r="F3142" i="1"/>
  <c r="U3143" i="1"/>
  <c r="W3143" i="1" s="1"/>
  <c r="A3197" i="1"/>
  <c r="Q3197" i="1" s="1"/>
  <c r="S3197" i="1" s="1"/>
  <c r="Z3197" i="1" s="1"/>
  <c r="H3196" i="1"/>
  <c r="J3144" i="1"/>
  <c r="K3144" i="1" s="1"/>
  <c r="E3144" i="1" s="1"/>
  <c r="M3144" i="1"/>
  <c r="I3145" i="1"/>
  <c r="L3143" i="1" l="1"/>
  <c r="D3144" i="1"/>
  <c r="G3144" i="1" s="1"/>
  <c r="F3143" i="1"/>
  <c r="U3144" i="1"/>
  <c r="W3144" i="1" s="1"/>
  <c r="AB3197" i="1"/>
  <c r="AA3197" i="1"/>
  <c r="J3145" i="1"/>
  <c r="M3145" i="1"/>
  <c r="I3146" i="1"/>
  <c r="I3147" i="1" s="1"/>
  <c r="A3198" i="1"/>
  <c r="Q3198" i="1" s="1"/>
  <c r="S3198" i="1" s="1"/>
  <c r="Z3198" i="1" s="1"/>
  <c r="H3197" i="1"/>
  <c r="L3144" i="1" l="1"/>
  <c r="F3144" i="1"/>
  <c r="A3199" i="1"/>
  <c r="Q3199" i="1" s="1"/>
  <c r="S3199" i="1" s="1"/>
  <c r="Z3199" i="1" s="1"/>
  <c r="H3198" i="1"/>
  <c r="K3145" i="1"/>
  <c r="E3145" i="1" s="1"/>
  <c r="AB3198" i="1"/>
  <c r="AA3198" i="1"/>
  <c r="J3146" i="1"/>
  <c r="J3147" i="1" s="1"/>
  <c r="K3147" i="1" s="1"/>
  <c r="D3145" i="1" l="1"/>
  <c r="G3145" i="1" s="1"/>
  <c r="K3146" i="1"/>
  <c r="E3146" i="1" s="1"/>
  <c r="E3147" i="1" s="1"/>
  <c r="AB3199" i="1"/>
  <c r="AA3199" i="1"/>
  <c r="I3148" i="1"/>
  <c r="U3145" i="1"/>
  <c r="W3145" i="1" s="1"/>
  <c r="A3200" i="1"/>
  <c r="Q3200" i="1" s="1"/>
  <c r="S3200" i="1" s="1"/>
  <c r="Z3200" i="1" s="1"/>
  <c r="H3199" i="1"/>
  <c r="L3145" i="1" l="1"/>
  <c r="M3146" i="1" s="1"/>
  <c r="M3147" i="1" s="1"/>
  <c r="D3146" i="1"/>
  <c r="G3146" i="1" s="1"/>
  <c r="F3145" i="1"/>
  <c r="A3201" i="1"/>
  <c r="Q3201" i="1" s="1"/>
  <c r="S3201" i="1" s="1"/>
  <c r="Z3201" i="1" s="1"/>
  <c r="H3200" i="1"/>
  <c r="J3148" i="1"/>
  <c r="I3149" i="1"/>
  <c r="AB3200" i="1"/>
  <c r="AA3200" i="1"/>
  <c r="U3146" i="1"/>
  <c r="W3146" i="1" s="1"/>
  <c r="U3147" i="1" l="1"/>
  <c r="W3147" i="1" s="1"/>
  <c r="D3147" i="1"/>
  <c r="L3146" i="1"/>
  <c r="F3146" i="1"/>
  <c r="A3202" i="1"/>
  <c r="Q3202" i="1" s="1"/>
  <c r="S3202" i="1" s="1"/>
  <c r="Z3202" i="1" s="1"/>
  <c r="H3201" i="1"/>
  <c r="K3148" i="1"/>
  <c r="E3148" i="1" s="1"/>
  <c r="J3149" i="1"/>
  <c r="I3150" i="1"/>
  <c r="M3148" i="1"/>
  <c r="M3149" i="1" s="1"/>
  <c r="AB3201" i="1"/>
  <c r="AA3201" i="1"/>
  <c r="F3147" i="1" l="1"/>
  <c r="L3147" i="1"/>
  <c r="G3147" i="1"/>
  <c r="D3148" i="1"/>
  <c r="G3148" i="1" s="1"/>
  <c r="J3150" i="1"/>
  <c r="M3150" i="1"/>
  <c r="I3151" i="1"/>
  <c r="A3203" i="1"/>
  <c r="Q3203" i="1" s="1"/>
  <c r="S3203" i="1" s="1"/>
  <c r="Z3203" i="1" s="1"/>
  <c r="H3202" i="1"/>
  <c r="U3148" i="1"/>
  <c r="W3148" i="1" s="1"/>
  <c r="AB3202" i="1"/>
  <c r="AA3202" i="1"/>
  <c r="K3149" i="1"/>
  <c r="E3149" i="1" s="1"/>
  <c r="L3148" i="1" l="1"/>
  <c r="D3149" i="1"/>
  <c r="G3149" i="1" s="1"/>
  <c r="F3148" i="1"/>
  <c r="U3149" i="1"/>
  <c r="W3149" i="1" s="1"/>
  <c r="A3204" i="1"/>
  <c r="Q3204" i="1" s="1"/>
  <c r="S3204" i="1" s="1"/>
  <c r="Z3204" i="1" s="1"/>
  <c r="H3203" i="1"/>
  <c r="K3150" i="1"/>
  <c r="E3150" i="1" s="1"/>
  <c r="AB3203" i="1"/>
  <c r="AA3203" i="1"/>
  <c r="J3151" i="1"/>
  <c r="M3151" i="1"/>
  <c r="I3152" i="1"/>
  <c r="L3149" i="1" l="1"/>
  <c r="D3150" i="1"/>
  <c r="G3150" i="1" s="1"/>
  <c r="F3149" i="1"/>
  <c r="U3150" i="1"/>
  <c r="W3150" i="1" s="1"/>
  <c r="AB3204" i="1"/>
  <c r="AA3204" i="1"/>
  <c r="K3151" i="1"/>
  <c r="E3151" i="1" s="1"/>
  <c r="A3205" i="1"/>
  <c r="Q3205" i="1" s="1"/>
  <c r="S3205" i="1" s="1"/>
  <c r="Z3205" i="1" s="1"/>
  <c r="H3204" i="1"/>
  <c r="J3152" i="1"/>
  <c r="M3152" i="1"/>
  <c r="I3153" i="1"/>
  <c r="D3151" i="1" l="1"/>
  <c r="G3151" i="1" s="1"/>
  <c r="L3150" i="1"/>
  <c r="F3150" i="1"/>
  <c r="K3152" i="1"/>
  <c r="E3152" i="1" s="1"/>
  <c r="J3153" i="1"/>
  <c r="M3153" i="1"/>
  <c r="I3154" i="1"/>
  <c r="A3206" i="1"/>
  <c r="Q3206" i="1" s="1"/>
  <c r="S3206" i="1" s="1"/>
  <c r="Z3206" i="1" s="1"/>
  <c r="H3205" i="1"/>
  <c r="U3151" i="1"/>
  <c r="W3151" i="1" s="1"/>
  <c r="AB3205" i="1"/>
  <c r="AA3205" i="1"/>
  <c r="L3151" i="1" l="1"/>
  <c r="D3152" i="1"/>
  <c r="G3152" i="1" s="1"/>
  <c r="F3151" i="1"/>
  <c r="A3207" i="1"/>
  <c r="Q3207" i="1" s="1"/>
  <c r="S3207" i="1" s="1"/>
  <c r="Z3207" i="1" s="1"/>
  <c r="H3206" i="1"/>
  <c r="AB3206" i="1"/>
  <c r="AA3206" i="1"/>
  <c r="J3154" i="1"/>
  <c r="M3154" i="1"/>
  <c r="I3155" i="1"/>
  <c r="U3152" i="1"/>
  <c r="W3152" i="1" s="1"/>
  <c r="K3153" i="1"/>
  <c r="E3153" i="1" s="1"/>
  <c r="L3152" i="1" l="1"/>
  <c r="D3153" i="1"/>
  <c r="G3153" i="1" s="1"/>
  <c r="F3152" i="1"/>
  <c r="J3155" i="1"/>
  <c r="M3155" i="1"/>
  <c r="I3156" i="1"/>
  <c r="A3208" i="1"/>
  <c r="Q3208" i="1" s="1"/>
  <c r="S3208" i="1" s="1"/>
  <c r="Z3208" i="1" s="1"/>
  <c r="H3207" i="1"/>
  <c r="U3153" i="1"/>
  <c r="W3153" i="1" s="1"/>
  <c r="K3154" i="1"/>
  <c r="E3154" i="1" s="1"/>
  <c r="AB3207" i="1"/>
  <c r="AA3207" i="1"/>
  <c r="L3153" i="1" l="1"/>
  <c r="D3154" i="1"/>
  <c r="G3154" i="1" s="1"/>
  <c r="F3153" i="1"/>
  <c r="J3156" i="1"/>
  <c r="M3156" i="1"/>
  <c r="I3157" i="1"/>
  <c r="A3209" i="1"/>
  <c r="Q3209" i="1" s="1"/>
  <c r="S3209" i="1" s="1"/>
  <c r="Z3209" i="1" s="1"/>
  <c r="H3208" i="1"/>
  <c r="K3155" i="1"/>
  <c r="E3155" i="1" s="1"/>
  <c r="U3154" i="1"/>
  <c r="W3154" i="1" s="1"/>
  <c r="AB3208" i="1"/>
  <c r="AA3208" i="1"/>
  <c r="L3154" i="1" l="1"/>
  <c r="D3155" i="1"/>
  <c r="G3155" i="1" s="1"/>
  <c r="F3154" i="1"/>
  <c r="U3155" i="1"/>
  <c r="W3155" i="1" s="1"/>
  <c r="AB3209" i="1"/>
  <c r="AA3209" i="1"/>
  <c r="J3157" i="1"/>
  <c r="M3157" i="1"/>
  <c r="I3158" i="1"/>
  <c r="A3210" i="1"/>
  <c r="Q3210" i="1" s="1"/>
  <c r="S3210" i="1" s="1"/>
  <c r="Z3210" i="1" s="1"/>
  <c r="H3209" i="1"/>
  <c r="K3156" i="1"/>
  <c r="E3156" i="1" s="1"/>
  <c r="L3155" i="1" l="1"/>
  <c r="D3156" i="1"/>
  <c r="G3156" i="1" s="1"/>
  <c r="F3155" i="1"/>
  <c r="K3157" i="1"/>
  <c r="E3157" i="1" s="1"/>
  <c r="A3211" i="1"/>
  <c r="Q3211" i="1" s="1"/>
  <c r="S3211" i="1" s="1"/>
  <c r="Z3211" i="1" s="1"/>
  <c r="H3210" i="1"/>
  <c r="AB3210" i="1"/>
  <c r="AA3210" i="1"/>
  <c r="J3158" i="1"/>
  <c r="M3158" i="1"/>
  <c r="I3159" i="1"/>
  <c r="U3156" i="1"/>
  <c r="W3156" i="1" s="1"/>
  <c r="L3156" i="1" l="1"/>
  <c r="D3157" i="1"/>
  <c r="G3157" i="1" s="1"/>
  <c r="F3156" i="1"/>
  <c r="AB3211" i="1"/>
  <c r="AA3211" i="1"/>
  <c r="K3158" i="1"/>
  <c r="E3158" i="1" s="1"/>
  <c r="A3212" i="1"/>
  <c r="Q3212" i="1" s="1"/>
  <c r="S3212" i="1" s="1"/>
  <c r="Z3212" i="1" s="1"/>
  <c r="H3211" i="1"/>
  <c r="J3159" i="1"/>
  <c r="M3159" i="1"/>
  <c r="I3160" i="1"/>
  <c r="U3157" i="1"/>
  <c r="W3157" i="1" s="1"/>
  <c r="L3157" i="1" l="1"/>
  <c r="D3158" i="1"/>
  <c r="G3158" i="1" s="1"/>
  <c r="F3157" i="1"/>
  <c r="U3158" i="1"/>
  <c r="W3158" i="1" s="1"/>
  <c r="J3160" i="1"/>
  <c r="M3160" i="1"/>
  <c r="I3161" i="1"/>
  <c r="A3213" i="1"/>
  <c r="Q3213" i="1" s="1"/>
  <c r="S3213" i="1" s="1"/>
  <c r="Z3213" i="1" s="1"/>
  <c r="H3212" i="1"/>
  <c r="K3159" i="1"/>
  <c r="E3159" i="1" s="1"/>
  <c r="AB3212" i="1"/>
  <c r="AA3212" i="1"/>
  <c r="L3158" i="1" l="1"/>
  <c r="D3159" i="1"/>
  <c r="G3159" i="1" s="1"/>
  <c r="F3158" i="1"/>
  <c r="K3160" i="1"/>
  <c r="E3160" i="1" s="1"/>
  <c r="U3159" i="1"/>
  <c r="W3159" i="1" s="1"/>
  <c r="AB3213" i="1"/>
  <c r="AA3213" i="1"/>
  <c r="J3161" i="1"/>
  <c r="M3161" i="1"/>
  <c r="I3162" i="1"/>
  <c r="A3214" i="1"/>
  <c r="Q3214" i="1" s="1"/>
  <c r="S3214" i="1" s="1"/>
  <c r="Z3214" i="1" s="1"/>
  <c r="H3213" i="1"/>
  <c r="L3159" i="1" l="1"/>
  <c r="D3160" i="1"/>
  <c r="G3160" i="1" s="1"/>
  <c r="F3159" i="1"/>
  <c r="J3162" i="1"/>
  <c r="M3162" i="1"/>
  <c r="I3163" i="1"/>
  <c r="AB3214" i="1"/>
  <c r="AA3214" i="1"/>
  <c r="K3161" i="1"/>
  <c r="E3161" i="1" s="1"/>
  <c r="A3215" i="1"/>
  <c r="Q3215" i="1" s="1"/>
  <c r="S3215" i="1" s="1"/>
  <c r="Z3215" i="1" s="1"/>
  <c r="H3214" i="1"/>
  <c r="U3160" i="1"/>
  <c r="W3160" i="1" s="1"/>
  <c r="L3160" i="1" l="1"/>
  <c r="D3161" i="1"/>
  <c r="G3161" i="1" s="1"/>
  <c r="F3160" i="1"/>
  <c r="U3161" i="1"/>
  <c r="W3161" i="1" s="1"/>
  <c r="M3163" i="1"/>
  <c r="J3163" i="1"/>
  <c r="I3164" i="1"/>
  <c r="AB3215" i="1"/>
  <c r="AA3215" i="1"/>
  <c r="K3162" i="1"/>
  <c r="E3162" i="1" s="1"/>
  <c r="A3216" i="1"/>
  <c r="Q3216" i="1" s="1"/>
  <c r="S3216" i="1" s="1"/>
  <c r="Z3216" i="1" s="1"/>
  <c r="H3215" i="1"/>
  <c r="L3161" i="1" l="1"/>
  <c r="D3162" i="1"/>
  <c r="G3162" i="1" s="1"/>
  <c r="F3161" i="1"/>
  <c r="A3217" i="1"/>
  <c r="Q3217" i="1" s="1"/>
  <c r="S3217" i="1" s="1"/>
  <c r="Z3217" i="1" s="1"/>
  <c r="H3216" i="1"/>
  <c r="J3164" i="1"/>
  <c r="M3164" i="1"/>
  <c r="I3165" i="1"/>
  <c r="K3163" i="1"/>
  <c r="E3163" i="1" s="1"/>
  <c r="AB3216" i="1"/>
  <c r="AA3216" i="1"/>
  <c r="U3162" i="1"/>
  <c r="W3162" i="1" s="1"/>
  <c r="L3162" i="1" l="1"/>
  <c r="D3163" i="1"/>
  <c r="G3163" i="1" s="1"/>
  <c r="F3162" i="1"/>
  <c r="M3165" i="1"/>
  <c r="J3165" i="1"/>
  <c r="I3166" i="1"/>
  <c r="U3163" i="1"/>
  <c r="W3163" i="1" s="1"/>
  <c r="AB3217" i="1"/>
  <c r="AA3217" i="1"/>
  <c r="K3164" i="1"/>
  <c r="E3164" i="1" s="1"/>
  <c r="A3218" i="1"/>
  <c r="Q3218" i="1" s="1"/>
  <c r="S3218" i="1" s="1"/>
  <c r="Z3218" i="1" s="1"/>
  <c r="H3217" i="1"/>
  <c r="L3163" i="1" l="1"/>
  <c r="D3164" i="1"/>
  <c r="G3164" i="1" s="1"/>
  <c r="F3163" i="1"/>
  <c r="U3164" i="1"/>
  <c r="W3164" i="1" s="1"/>
  <c r="H3218" i="1"/>
  <c r="A3219" i="1"/>
  <c r="Q3219" i="1" s="1"/>
  <c r="S3219" i="1" s="1"/>
  <c r="Z3219" i="1" s="1"/>
  <c r="AB3218" i="1"/>
  <c r="AA3218" i="1"/>
  <c r="J3166" i="1"/>
  <c r="M3166" i="1"/>
  <c r="I3167" i="1"/>
  <c r="K3165" i="1"/>
  <c r="E3165" i="1" s="1"/>
  <c r="L3164" i="1" l="1"/>
  <c r="D3165" i="1"/>
  <c r="G3165" i="1" s="1"/>
  <c r="F3164" i="1"/>
  <c r="J3167" i="1"/>
  <c r="M3167" i="1"/>
  <c r="I3168" i="1"/>
  <c r="AA3219" i="1"/>
  <c r="AB3219" i="1"/>
  <c r="U3165" i="1"/>
  <c r="W3165" i="1" s="1"/>
  <c r="A3220" i="1"/>
  <c r="Q3220" i="1" s="1"/>
  <c r="S3220" i="1" s="1"/>
  <c r="Z3220" i="1" s="1"/>
  <c r="H3219" i="1"/>
  <c r="K3166" i="1"/>
  <c r="E3166" i="1" s="1"/>
  <c r="L3165" i="1" l="1"/>
  <c r="D3166" i="1"/>
  <c r="G3166" i="1" s="1"/>
  <c r="F3165" i="1"/>
  <c r="A3221" i="1"/>
  <c r="Q3221" i="1" s="1"/>
  <c r="S3221" i="1" s="1"/>
  <c r="Z3221" i="1" s="1"/>
  <c r="H3220" i="1"/>
  <c r="K3167" i="1"/>
  <c r="E3167" i="1" s="1"/>
  <c r="AB3220" i="1"/>
  <c r="AA3220" i="1"/>
  <c r="J3168" i="1"/>
  <c r="M3168" i="1"/>
  <c r="I3169" i="1"/>
  <c r="U3166" i="1"/>
  <c r="W3166" i="1" s="1"/>
  <c r="L3166" i="1" l="1"/>
  <c r="D3167" i="1"/>
  <c r="G3167" i="1" s="1"/>
  <c r="F3166" i="1"/>
  <c r="U3167" i="1"/>
  <c r="W3167" i="1" s="1"/>
  <c r="K3168" i="1"/>
  <c r="E3168" i="1" s="1"/>
  <c r="AB3221" i="1"/>
  <c r="AA3221" i="1"/>
  <c r="M3169" i="1"/>
  <c r="J3169" i="1"/>
  <c r="I3170" i="1"/>
  <c r="A3222" i="1"/>
  <c r="Q3222" i="1" s="1"/>
  <c r="S3222" i="1" s="1"/>
  <c r="Z3222" i="1" s="1"/>
  <c r="H3221" i="1"/>
  <c r="L3167" i="1" l="1"/>
  <c r="D3168" i="1"/>
  <c r="G3168" i="1" s="1"/>
  <c r="F3167" i="1"/>
  <c r="A3223" i="1"/>
  <c r="Q3223" i="1" s="1"/>
  <c r="S3223" i="1" s="1"/>
  <c r="Z3223" i="1" s="1"/>
  <c r="H3222" i="1"/>
  <c r="J3170" i="1"/>
  <c r="M3170" i="1"/>
  <c r="I3171" i="1"/>
  <c r="AB3222" i="1"/>
  <c r="AA3222" i="1"/>
  <c r="U3168" i="1"/>
  <c r="W3168" i="1" s="1"/>
  <c r="K3169" i="1"/>
  <c r="E3169" i="1" s="1"/>
  <c r="L3168" i="1" l="1"/>
  <c r="D3169" i="1"/>
  <c r="G3169" i="1" s="1"/>
  <c r="F3168" i="1"/>
  <c r="M3171" i="1"/>
  <c r="J3171" i="1"/>
  <c r="I3172" i="1"/>
  <c r="H3223" i="1"/>
  <c r="A3224" i="1"/>
  <c r="Q3224" i="1" s="1"/>
  <c r="S3224" i="1" s="1"/>
  <c r="Z3224" i="1" s="1"/>
  <c r="AB3223" i="1"/>
  <c r="AA3223" i="1"/>
  <c r="K3170" i="1"/>
  <c r="E3170" i="1" s="1"/>
  <c r="U3169" i="1"/>
  <c r="W3169" i="1" s="1"/>
  <c r="L3169" i="1" l="1"/>
  <c r="D3170" i="1"/>
  <c r="G3170" i="1" s="1"/>
  <c r="F3169" i="1"/>
  <c r="K3171" i="1"/>
  <c r="E3171" i="1" s="1"/>
  <c r="U3170" i="1"/>
  <c r="W3170" i="1" s="1"/>
  <c r="AA3224" i="1"/>
  <c r="AB3224" i="1"/>
  <c r="H3224" i="1"/>
  <c r="A3225" i="1"/>
  <c r="Q3225" i="1" s="1"/>
  <c r="S3225" i="1" s="1"/>
  <c r="Z3225" i="1" s="1"/>
  <c r="J3172" i="1"/>
  <c r="M3172" i="1"/>
  <c r="I3173" i="1"/>
  <c r="L3170" i="1" l="1"/>
  <c r="D3171" i="1"/>
  <c r="G3171" i="1" s="1"/>
  <c r="F3170" i="1"/>
  <c r="AB3225" i="1"/>
  <c r="AA3225" i="1"/>
  <c r="K3172" i="1"/>
  <c r="E3172" i="1" s="1"/>
  <c r="J3173" i="1"/>
  <c r="M3173" i="1"/>
  <c r="I3174" i="1"/>
  <c r="A3226" i="1"/>
  <c r="Q3226" i="1" s="1"/>
  <c r="S3226" i="1" s="1"/>
  <c r="Z3226" i="1" s="1"/>
  <c r="H3225" i="1"/>
  <c r="U3171" i="1"/>
  <c r="W3171" i="1" s="1"/>
  <c r="L3171" i="1" l="1"/>
  <c r="D3172" i="1"/>
  <c r="G3172" i="1" s="1"/>
  <c r="F3171" i="1"/>
  <c r="U3172" i="1"/>
  <c r="W3172" i="1" s="1"/>
  <c r="A3227" i="1"/>
  <c r="Q3227" i="1" s="1"/>
  <c r="S3227" i="1" s="1"/>
  <c r="Z3227" i="1" s="1"/>
  <c r="H3226" i="1"/>
  <c r="J3174" i="1"/>
  <c r="M3174" i="1"/>
  <c r="I3175" i="1"/>
  <c r="AB3226" i="1"/>
  <c r="AA3226" i="1"/>
  <c r="K3173" i="1"/>
  <c r="E3173" i="1" s="1"/>
  <c r="L3172" i="1" l="1"/>
  <c r="D3173" i="1"/>
  <c r="G3173" i="1" s="1"/>
  <c r="F3172" i="1"/>
  <c r="U3173" i="1"/>
  <c r="W3173" i="1" s="1"/>
  <c r="J3175" i="1"/>
  <c r="M3175" i="1"/>
  <c r="I3176" i="1"/>
  <c r="AB3227" i="1"/>
  <c r="AA3227" i="1"/>
  <c r="K3174" i="1"/>
  <c r="E3174" i="1" s="1"/>
  <c r="A3228" i="1"/>
  <c r="Q3228" i="1" s="1"/>
  <c r="S3228" i="1" s="1"/>
  <c r="Z3228" i="1" s="1"/>
  <c r="H3227" i="1"/>
  <c r="L3173" i="1" l="1"/>
  <c r="D3174" i="1"/>
  <c r="G3174" i="1" s="1"/>
  <c r="F3173" i="1"/>
  <c r="AB3228" i="1"/>
  <c r="AA3228" i="1"/>
  <c r="K3175" i="1"/>
  <c r="E3175" i="1" s="1"/>
  <c r="U3174" i="1"/>
  <c r="W3174" i="1" s="1"/>
  <c r="A3229" i="1"/>
  <c r="H3228" i="1"/>
  <c r="J3176" i="1"/>
  <c r="M3176" i="1"/>
  <c r="I3177" i="1"/>
  <c r="L3174" i="1" l="1"/>
  <c r="D3175" i="1"/>
  <c r="G3175" i="1" s="1"/>
  <c r="F3174" i="1"/>
  <c r="J3177" i="1"/>
  <c r="M3177" i="1"/>
  <c r="I3178" i="1"/>
  <c r="U3175" i="1"/>
  <c r="W3175" i="1" s="1"/>
  <c r="K3176" i="1"/>
  <c r="E3176" i="1" s="1"/>
  <c r="A3230" i="1"/>
  <c r="Q3230" i="1" s="1"/>
  <c r="S3230" i="1" s="1"/>
  <c r="Z3230" i="1" s="1"/>
  <c r="H3229" i="1"/>
  <c r="AB3229" i="1"/>
  <c r="AA3229" i="1"/>
  <c r="L3175" i="1" l="1"/>
  <c r="D3176" i="1"/>
  <c r="G3176" i="1" s="1"/>
  <c r="F3175" i="1"/>
  <c r="J3178" i="1"/>
  <c r="M3178" i="1"/>
  <c r="I3179" i="1"/>
  <c r="A3231" i="1"/>
  <c r="Q3231" i="1" s="1"/>
  <c r="S3231" i="1" s="1"/>
  <c r="Z3231" i="1" s="1"/>
  <c r="H3230" i="1"/>
  <c r="K3177" i="1"/>
  <c r="E3177" i="1" s="1"/>
  <c r="U3176" i="1"/>
  <c r="W3176" i="1" s="1"/>
  <c r="L3176" i="1" l="1"/>
  <c r="D3177" i="1"/>
  <c r="G3177" i="1" s="1"/>
  <c r="F3176" i="1"/>
  <c r="K3178" i="1"/>
  <c r="E3178" i="1" s="1"/>
  <c r="U3177" i="1"/>
  <c r="W3177" i="1" s="1"/>
  <c r="AB3231" i="1"/>
  <c r="AA3231" i="1"/>
  <c r="A3232" i="1"/>
  <c r="Q3232" i="1" s="1"/>
  <c r="S3232" i="1" s="1"/>
  <c r="Z3232" i="1" s="1"/>
  <c r="H3231" i="1"/>
  <c r="J3179" i="1"/>
  <c r="I3180" i="1"/>
  <c r="L3177" i="1" l="1"/>
  <c r="D3178" i="1"/>
  <c r="G3178" i="1" s="1"/>
  <c r="F3177" i="1"/>
  <c r="K3179" i="1"/>
  <c r="E3179" i="1" s="1"/>
  <c r="A3233" i="1"/>
  <c r="Q3233" i="1" s="1"/>
  <c r="S3233" i="1" s="1"/>
  <c r="Z3233" i="1" s="1"/>
  <c r="H3232" i="1"/>
  <c r="AB3232" i="1"/>
  <c r="AA3232" i="1"/>
  <c r="J3180" i="1"/>
  <c r="I3181" i="1"/>
  <c r="U3178" i="1"/>
  <c r="W3178" i="1" s="1"/>
  <c r="L3178" i="1" l="1"/>
  <c r="M3179" i="1" s="1"/>
  <c r="D3179" i="1"/>
  <c r="G3179" i="1" s="1"/>
  <c r="F3178" i="1"/>
  <c r="J3181" i="1"/>
  <c r="I3182" i="1"/>
  <c r="AB3233" i="1"/>
  <c r="AA3233" i="1"/>
  <c r="K3180" i="1"/>
  <c r="E3180" i="1" s="1"/>
  <c r="A3234" i="1"/>
  <c r="Q3234" i="1" s="1"/>
  <c r="S3234" i="1" s="1"/>
  <c r="Z3234" i="1" s="1"/>
  <c r="H3233" i="1"/>
  <c r="U3179" i="1"/>
  <c r="W3179" i="1" s="1"/>
  <c r="L3179" i="1" l="1"/>
  <c r="D3180" i="1"/>
  <c r="G3180" i="1" s="1"/>
  <c r="F3179" i="1"/>
  <c r="U3180" i="1"/>
  <c r="W3180" i="1" s="1"/>
  <c r="K3181" i="1"/>
  <c r="E3181" i="1" s="1"/>
  <c r="A3235" i="1"/>
  <c r="Q3235" i="1" s="1"/>
  <c r="S3235" i="1" s="1"/>
  <c r="Z3235" i="1" s="1"/>
  <c r="H3234" i="1"/>
  <c r="J3182" i="1"/>
  <c r="I3183" i="1"/>
  <c r="M3180" i="1"/>
  <c r="M3181" i="1" s="1"/>
  <c r="M3182" i="1" s="1"/>
  <c r="AB3234" i="1"/>
  <c r="AA3234" i="1"/>
  <c r="L3180" i="1" l="1"/>
  <c r="D3181" i="1"/>
  <c r="G3181" i="1" s="1"/>
  <c r="F3180" i="1"/>
  <c r="A3236" i="1"/>
  <c r="Q3236" i="1" s="1"/>
  <c r="S3236" i="1" s="1"/>
  <c r="Z3236" i="1" s="1"/>
  <c r="H3235" i="1"/>
  <c r="J3183" i="1"/>
  <c r="M3183" i="1"/>
  <c r="I3184" i="1"/>
  <c r="AB3235" i="1"/>
  <c r="AA3235" i="1"/>
  <c r="K3182" i="1"/>
  <c r="E3182" i="1" s="1"/>
  <c r="U3181" i="1"/>
  <c r="W3181" i="1" s="1"/>
  <c r="L3181" i="1" l="1"/>
  <c r="D3182" i="1"/>
  <c r="G3182" i="1" s="1"/>
  <c r="F3181" i="1"/>
  <c r="M3184" i="1"/>
  <c r="J3184" i="1"/>
  <c r="I3185" i="1"/>
  <c r="U3182" i="1"/>
  <c r="W3182" i="1" s="1"/>
  <c r="A3237" i="1"/>
  <c r="Q3237" i="1" s="1"/>
  <c r="S3237" i="1" s="1"/>
  <c r="Z3237" i="1" s="1"/>
  <c r="H3236" i="1"/>
  <c r="K3183" i="1"/>
  <c r="E3183" i="1" s="1"/>
  <c r="AB3236" i="1"/>
  <c r="AA3236" i="1"/>
  <c r="L3182" i="1" l="1"/>
  <c r="D3183" i="1"/>
  <c r="G3183" i="1" s="1"/>
  <c r="F3182" i="1"/>
  <c r="A3238" i="1"/>
  <c r="Q3238" i="1" s="1"/>
  <c r="S3238" i="1" s="1"/>
  <c r="Z3238" i="1" s="1"/>
  <c r="H3237" i="1"/>
  <c r="U3183" i="1"/>
  <c r="W3183" i="1" s="1"/>
  <c r="AB3237" i="1"/>
  <c r="AA3237" i="1"/>
  <c r="J3185" i="1"/>
  <c r="M3185" i="1"/>
  <c r="I3186" i="1"/>
  <c r="K3184" i="1"/>
  <c r="E3184" i="1" s="1"/>
  <c r="L3183" i="1" l="1"/>
  <c r="D3184" i="1"/>
  <c r="G3184" i="1" s="1"/>
  <c r="F3183" i="1"/>
  <c r="AB3238" i="1"/>
  <c r="AA3238" i="1"/>
  <c r="U3184" i="1"/>
  <c r="W3184" i="1" s="1"/>
  <c r="K3185" i="1"/>
  <c r="E3185" i="1" s="1"/>
  <c r="A3239" i="1"/>
  <c r="Q3239" i="1" s="1"/>
  <c r="S3239" i="1" s="1"/>
  <c r="Z3239" i="1" s="1"/>
  <c r="H3238" i="1"/>
  <c r="J3186" i="1"/>
  <c r="M3186" i="1"/>
  <c r="I3187" i="1"/>
  <c r="L3184" i="1" l="1"/>
  <c r="D3185" i="1"/>
  <c r="G3185" i="1" s="1"/>
  <c r="F3184" i="1"/>
  <c r="U3185" i="1"/>
  <c r="W3185" i="1" s="1"/>
  <c r="K3186" i="1"/>
  <c r="E3186" i="1" s="1"/>
  <c r="A3240" i="1"/>
  <c r="Q3240" i="1" s="1"/>
  <c r="S3240" i="1" s="1"/>
  <c r="Z3240" i="1" s="1"/>
  <c r="H3239" i="1"/>
  <c r="J3187" i="1"/>
  <c r="M3187" i="1"/>
  <c r="I3188" i="1"/>
  <c r="AB3239" i="1"/>
  <c r="AA3239" i="1"/>
  <c r="L3185" i="1" l="1"/>
  <c r="D3186" i="1"/>
  <c r="G3186" i="1" s="1"/>
  <c r="F3185" i="1"/>
  <c r="U3186" i="1"/>
  <c r="W3186" i="1" s="1"/>
  <c r="K3187" i="1"/>
  <c r="E3187" i="1" s="1"/>
  <c r="J3188" i="1"/>
  <c r="M3188" i="1"/>
  <c r="I3189" i="1"/>
  <c r="A3241" i="1"/>
  <c r="Q3241" i="1" s="1"/>
  <c r="S3241" i="1" s="1"/>
  <c r="Z3241" i="1" s="1"/>
  <c r="H3240" i="1"/>
  <c r="AB3240" i="1"/>
  <c r="AA3240" i="1"/>
  <c r="L3186" i="1" l="1"/>
  <c r="D3187" i="1"/>
  <c r="G3187" i="1" s="1"/>
  <c r="F3186" i="1"/>
  <c r="U3187" i="1"/>
  <c r="W3187" i="1" s="1"/>
  <c r="K3188" i="1"/>
  <c r="E3188" i="1" s="1"/>
  <c r="J3189" i="1"/>
  <c r="M3189" i="1"/>
  <c r="I3190" i="1"/>
  <c r="A3242" i="1"/>
  <c r="Q3242" i="1" s="1"/>
  <c r="S3242" i="1" s="1"/>
  <c r="Z3242" i="1" s="1"/>
  <c r="H3241" i="1"/>
  <c r="AB3241" i="1"/>
  <c r="AA3241" i="1"/>
  <c r="L3187" i="1" l="1"/>
  <c r="D3188" i="1"/>
  <c r="G3188" i="1" s="1"/>
  <c r="F3187" i="1"/>
  <c r="AB3242" i="1"/>
  <c r="AA3242" i="1"/>
  <c r="J3190" i="1"/>
  <c r="M3190" i="1"/>
  <c r="I3191" i="1"/>
  <c r="A3243" i="1"/>
  <c r="Q3243" i="1" s="1"/>
  <c r="S3243" i="1" s="1"/>
  <c r="Z3243" i="1" s="1"/>
  <c r="H3242" i="1"/>
  <c r="K3189" i="1"/>
  <c r="E3189" i="1" s="1"/>
  <c r="U3188" i="1"/>
  <c r="W3188" i="1" s="1"/>
  <c r="L3188" i="1" l="1"/>
  <c r="D3189" i="1"/>
  <c r="G3189" i="1" s="1"/>
  <c r="F3188" i="1"/>
  <c r="AB3243" i="1"/>
  <c r="AA3243" i="1"/>
  <c r="A3244" i="1"/>
  <c r="Q3244" i="1" s="1"/>
  <c r="S3244" i="1" s="1"/>
  <c r="Z3244" i="1" s="1"/>
  <c r="H3243" i="1"/>
  <c r="J3191" i="1"/>
  <c r="M3191" i="1"/>
  <c r="I3192" i="1"/>
  <c r="U3189" i="1"/>
  <c r="W3189" i="1" s="1"/>
  <c r="K3190" i="1"/>
  <c r="E3190" i="1" s="1"/>
  <c r="L3189" i="1" l="1"/>
  <c r="D3190" i="1"/>
  <c r="G3190" i="1" s="1"/>
  <c r="F3189" i="1"/>
  <c r="K3191" i="1"/>
  <c r="E3191" i="1" s="1"/>
  <c r="A3245" i="1"/>
  <c r="Q3245" i="1" s="1"/>
  <c r="S3245" i="1" s="1"/>
  <c r="Z3245" i="1" s="1"/>
  <c r="H3244" i="1"/>
  <c r="AB3244" i="1"/>
  <c r="AA3244" i="1"/>
  <c r="U3190" i="1"/>
  <c r="W3190" i="1" s="1"/>
  <c r="J3192" i="1"/>
  <c r="M3192" i="1"/>
  <c r="I3193" i="1"/>
  <c r="L3190" i="1" l="1"/>
  <c r="D3191" i="1"/>
  <c r="L3191" i="1" s="1"/>
  <c r="F3190" i="1"/>
  <c r="U3191" i="1"/>
  <c r="W3191" i="1" s="1"/>
  <c r="A3246" i="1"/>
  <c r="Q3246" i="1" s="1"/>
  <c r="S3246" i="1" s="1"/>
  <c r="Z3246" i="1" s="1"/>
  <c r="H3245" i="1"/>
  <c r="J3193" i="1"/>
  <c r="M3193" i="1"/>
  <c r="I3194" i="1"/>
  <c r="AB3245" i="1"/>
  <c r="AA3245" i="1"/>
  <c r="K3192" i="1"/>
  <c r="E3192" i="1" s="1"/>
  <c r="G3191" i="1" l="1"/>
  <c r="D3192" i="1"/>
  <c r="G3192" i="1" s="1"/>
  <c r="F3191" i="1"/>
  <c r="A3247" i="1"/>
  <c r="Q3247" i="1" s="1"/>
  <c r="S3247" i="1" s="1"/>
  <c r="Z3247" i="1" s="1"/>
  <c r="H3246" i="1"/>
  <c r="J3194" i="1"/>
  <c r="M3194" i="1"/>
  <c r="I3195" i="1"/>
  <c r="U3192" i="1"/>
  <c r="W3192" i="1" s="1"/>
  <c r="AB3246" i="1"/>
  <c r="AA3246" i="1"/>
  <c r="K3193" i="1"/>
  <c r="E3193" i="1" s="1"/>
  <c r="L3192" i="1" l="1"/>
  <c r="D3193" i="1"/>
  <c r="G3193" i="1" s="1"/>
  <c r="F3192" i="1"/>
  <c r="A3248" i="1"/>
  <c r="Q3248" i="1" s="1"/>
  <c r="S3248" i="1" s="1"/>
  <c r="Z3248" i="1" s="1"/>
  <c r="H3247" i="1"/>
  <c r="U3193" i="1"/>
  <c r="W3193" i="1" s="1"/>
  <c r="J3195" i="1"/>
  <c r="M3195" i="1"/>
  <c r="I3196" i="1"/>
  <c r="AB3247" i="1"/>
  <c r="AA3247" i="1"/>
  <c r="K3194" i="1"/>
  <c r="E3194" i="1" s="1"/>
  <c r="L3193" i="1" l="1"/>
  <c r="D3194" i="1"/>
  <c r="G3194" i="1" s="1"/>
  <c r="F3193" i="1"/>
  <c r="K3195" i="1"/>
  <c r="E3195" i="1" s="1"/>
  <c r="A3249" i="1"/>
  <c r="Q3249" i="1" s="1"/>
  <c r="S3249" i="1" s="1"/>
  <c r="Z3249" i="1" s="1"/>
  <c r="H3248" i="1"/>
  <c r="AB3248" i="1"/>
  <c r="AA3248" i="1"/>
  <c r="U3194" i="1"/>
  <c r="W3194" i="1" s="1"/>
  <c r="J3196" i="1"/>
  <c r="M3196" i="1"/>
  <c r="I3197" i="1"/>
  <c r="L3194" i="1" l="1"/>
  <c r="D3195" i="1"/>
  <c r="G3195" i="1" s="1"/>
  <c r="F3194" i="1"/>
  <c r="K3196" i="1"/>
  <c r="E3196" i="1" s="1"/>
  <c r="A3250" i="1"/>
  <c r="Q3250" i="1" s="1"/>
  <c r="S3250" i="1" s="1"/>
  <c r="Z3250" i="1" s="1"/>
  <c r="H3249" i="1"/>
  <c r="J3197" i="1"/>
  <c r="M3197" i="1"/>
  <c r="I3198" i="1"/>
  <c r="AB3249" i="1"/>
  <c r="AA3249" i="1"/>
  <c r="U3195" i="1"/>
  <c r="W3195" i="1" s="1"/>
  <c r="L3195" i="1" l="1"/>
  <c r="D3196" i="1"/>
  <c r="G3196" i="1" s="1"/>
  <c r="F3195" i="1"/>
  <c r="J3198" i="1"/>
  <c r="M3198" i="1"/>
  <c r="I3199" i="1"/>
  <c r="AB3250" i="1"/>
  <c r="AA3250" i="1"/>
  <c r="K3197" i="1"/>
  <c r="E3197" i="1" s="1"/>
  <c r="A3251" i="1"/>
  <c r="Q3251" i="1" s="1"/>
  <c r="S3251" i="1" s="1"/>
  <c r="Z3251" i="1" s="1"/>
  <c r="H3250" i="1"/>
  <c r="U3196" i="1"/>
  <c r="W3196" i="1" s="1"/>
  <c r="L3196" i="1" l="1"/>
  <c r="D3197" i="1"/>
  <c r="G3197" i="1" s="1"/>
  <c r="F3196" i="1"/>
  <c r="U3197" i="1"/>
  <c r="W3197" i="1" s="1"/>
  <c r="J3199" i="1"/>
  <c r="M3199" i="1"/>
  <c r="I3200" i="1"/>
  <c r="K3198" i="1"/>
  <c r="E3198" i="1" s="1"/>
  <c r="AB3251" i="1"/>
  <c r="AA3251" i="1"/>
  <c r="A3252" i="1"/>
  <c r="Q3252" i="1" s="1"/>
  <c r="S3252" i="1" s="1"/>
  <c r="Z3252" i="1" s="1"/>
  <c r="H3251" i="1"/>
  <c r="L3197" i="1" l="1"/>
  <c r="D3198" i="1"/>
  <c r="G3198" i="1" s="1"/>
  <c r="F3197" i="1"/>
  <c r="U3198" i="1"/>
  <c r="W3198" i="1" s="1"/>
  <c r="AB3252" i="1"/>
  <c r="AA3252" i="1"/>
  <c r="J3200" i="1"/>
  <c r="M3200" i="1"/>
  <c r="I3201" i="1"/>
  <c r="A3253" i="1"/>
  <c r="Q3253" i="1" s="1"/>
  <c r="S3253" i="1" s="1"/>
  <c r="Z3253" i="1" s="1"/>
  <c r="H3252" i="1"/>
  <c r="K3199" i="1"/>
  <c r="E3199" i="1" s="1"/>
  <c r="L3198" i="1" l="1"/>
  <c r="D3199" i="1"/>
  <c r="G3199" i="1" s="1"/>
  <c r="F3198" i="1"/>
  <c r="AB3253" i="1"/>
  <c r="AA3253" i="1"/>
  <c r="K3200" i="1"/>
  <c r="E3200" i="1" s="1"/>
  <c r="U3199" i="1"/>
  <c r="W3199" i="1" s="1"/>
  <c r="A3254" i="1"/>
  <c r="Q3254" i="1" s="1"/>
  <c r="S3254" i="1" s="1"/>
  <c r="Z3254" i="1" s="1"/>
  <c r="H3253" i="1"/>
  <c r="J3201" i="1"/>
  <c r="M3201" i="1"/>
  <c r="I3202" i="1"/>
  <c r="L3199" i="1" l="1"/>
  <c r="D3200" i="1"/>
  <c r="G3200" i="1" s="1"/>
  <c r="F3199" i="1"/>
  <c r="K3201" i="1"/>
  <c r="E3201" i="1" s="1"/>
  <c r="AB3254" i="1"/>
  <c r="AA3254" i="1"/>
  <c r="U3200" i="1"/>
  <c r="W3200" i="1" s="1"/>
  <c r="J3202" i="1"/>
  <c r="M3202" i="1"/>
  <c r="I3203" i="1"/>
  <c r="A3255" i="1"/>
  <c r="Q3255" i="1" s="1"/>
  <c r="S3255" i="1" s="1"/>
  <c r="Z3255" i="1" s="1"/>
  <c r="H3254" i="1"/>
  <c r="L3200" i="1" l="1"/>
  <c r="D3201" i="1"/>
  <c r="G3201" i="1" s="1"/>
  <c r="F3200" i="1"/>
  <c r="AB3255" i="1"/>
  <c r="AA3255" i="1"/>
  <c r="J3203" i="1"/>
  <c r="M3203" i="1"/>
  <c r="I3204" i="1"/>
  <c r="A3256" i="1"/>
  <c r="Q3256" i="1" s="1"/>
  <c r="S3256" i="1" s="1"/>
  <c r="Z3256" i="1" s="1"/>
  <c r="H3255" i="1"/>
  <c r="K3202" i="1"/>
  <c r="E3202" i="1" s="1"/>
  <c r="U3201" i="1"/>
  <c r="W3201" i="1" s="1"/>
  <c r="L3201" i="1" l="1"/>
  <c r="D3202" i="1"/>
  <c r="G3202" i="1" s="1"/>
  <c r="F3201" i="1"/>
  <c r="A3257" i="1"/>
  <c r="Q3257" i="1" s="1"/>
  <c r="S3257" i="1" s="1"/>
  <c r="Z3257" i="1" s="1"/>
  <c r="H3256" i="1"/>
  <c r="J3204" i="1"/>
  <c r="M3204" i="1"/>
  <c r="I3205" i="1"/>
  <c r="U3202" i="1"/>
  <c r="W3202" i="1" s="1"/>
  <c r="AB3256" i="1"/>
  <c r="AA3256" i="1"/>
  <c r="K3203" i="1"/>
  <c r="E3203" i="1" s="1"/>
  <c r="L3202" i="1" l="1"/>
  <c r="D3203" i="1"/>
  <c r="G3203" i="1" s="1"/>
  <c r="F3202" i="1"/>
  <c r="J3205" i="1"/>
  <c r="M3205" i="1"/>
  <c r="I3206" i="1"/>
  <c r="U3203" i="1"/>
  <c r="W3203" i="1" s="1"/>
  <c r="A3258" i="1"/>
  <c r="Q3258" i="1" s="1"/>
  <c r="S3258" i="1" s="1"/>
  <c r="Z3258" i="1" s="1"/>
  <c r="H3257" i="1"/>
  <c r="K3204" i="1"/>
  <c r="E3204" i="1" s="1"/>
  <c r="AB3257" i="1"/>
  <c r="AA3257" i="1"/>
  <c r="L3203" i="1" l="1"/>
  <c r="D3204" i="1"/>
  <c r="G3204" i="1" s="1"/>
  <c r="F3203" i="1"/>
  <c r="J3206" i="1"/>
  <c r="M3206" i="1"/>
  <c r="I3207" i="1"/>
  <c r="AB3258" i="1"/>
  <c r="AA3258" i="1"/>
  <c r="K3205" i="1"/>
  <c r="E3205" i="1" s="1"/>
  <c r="U3204" i="1"/>
  <c r="W3204" i="1" s="1"/>
  <c r="H3258" i="1"/>
  <c r="A3259" i="1"/>
  <c r="L3204" i="1" l="1"/>
  <c r="D3205" i="1"/>
  <c r="G3205" i="1" s="1"/>
  <c r="F3204" i="1"/>
  <c r="A3260" i="1"/>
  <c r="Q3260" i="1" s="1"/>
  <c r="S3260" i="1" s="1"/>
  <c r="Z3260" i="1" s="1"/>
  <c r="H3259" i="1"/>
  <c r="AB3259" i="1"/>
  <c r="AA3259" i="1"/>
  <c r="J3207" i="1"/>
  <c r="I3208" i="1"/>
  <c r="U3205" i="1"/>
  <c r="W3205" i="1" s="1"/>
  <c r="K3206" i="1"/>
  <c r="E3206" i="1" s="1"/>
  <c r="L3205" i="1" l="1"/>
  <c r="D3206" i="1"/>
  <c r="G3206" i="1" s="1"/>
  <c r="F3205" i="1"/>
  <c r="U3206" i="1"/>
  <c r="W3206" i="1" s="1"/>
  <c r="J3208" i="1"/>
  <c r="I3209" i="1"/>
  <c r="K3207" i="1"/>
  <c r="E3207" i="1" s="1"/>
  <c r="H3260" i="1"/>
  <c r="A3261" i="1"/>
  <c r="Q3261" i="1" s="1"/>
  <c r="S3261" i="1" s="1"/>
  <c r="Z3261" i="1" s="1"/>
  <c r="L3206" i="1" l="1"/>
  <c r="M3207" i="1" s="1"/>
  <c r="D3207" i="1"/>
  <c r="G3207" i="1" s="1"/>
  <c r="F3206" i="1"/>
  <c r="K3208" i="1"/>
  <c r="E3208" i="1" s="1"/>
  <c r="AB3261" i="1"/>
  <c r="AA3261" i="1"/>
  <c r="U3207" i="1"/>
  <c r="W3207" i="1" s="1"/>
  <c r="A3262" i="1"/>
  <c r="Q3262" i="1" s="1"/>
  <c r="S3262" i="1" s="1"/>
  <c r="Z3262" i="1" s="1"/>
  <c r="H3261" i="1"/>
  <c r="J3209" i="1"/>
  <c r="I3210" i="1"/>
  <c r="L3207" i="1" l="1"/>
  <c r="D3208" i="1"/>
  <c r="G3208" i="1" s="1"/>
  <c r="F3207" i="1"/>
  <c r="K3209" i="1"/>
  <c r="E3209" i="1" s="1"/>
  <c r="AB3262" i="1"/>
  <c r="AA3262" i="1"/>
  <c r="M3208" i="1"/>
  <c r="M3209" i="1" s="1"/>
  <c r="M3210" i="1" s="1"/>
  <c r="J3210" i="1"/>
  <c r="I3211" i="1"/>
  <c r="A3263" i="1"/>
  <c r="Q3263" i="1" s="1"/>
  <c r="S3263" i="1" s="1"/>
  <c r="Z3263" i="1" s="1"/>
  <c r="H3262" i="1"/>
  <c r="U3208" i="1"/>
  <c r="W3208" i="1" s="1"/>
  <c r="L3208" i="1" l="1"/>
  <c r="D3209" i="1"/>
  <c r="G3209" i="1" s="1"/>
  <c r="F3208" i="1"/>
  <c r="H3263" i="1"/>
  <c r="A3264" i="1"/>
  <c r="Q3264" i="1" s="1"/>
  <c r="S3264" i="1" s="1"/>
  <c r="Z3264" i="1" s="1"/>
  <c r="K3210" i="1"/>
  <c r="E3210" i="1" s="1"/>
  <c r="J3211" i="1"/>
  <c r="M3211" i="1"/>
  <c r="I3212" i="1"/>
  <c r="AB3263" i="1"/>
  <c r="AA3263" i="1"/>
  <c r="U3209" i="1"/>
  <c r="W3209" i="1" s="1"/>
  <c r="L3209" i="1" l="1"/>
  <c r="D3210" i="1"/>
  <c r="G3210" i="1" s="1"/>
  <c r="F3209" i="1"/>
  <c r="U3210" i="1"/>
  <c r="W3210" i="1" s="1"/>
  <c r="AB3264" i="1"/>
  <c r="AA3264" i="1"/>
  <c r="J3212" i="1"/>
  <c r="M3212" i="1"/>
  <c r="I3213" i="1"/>
  <c r="A3265" i="1"/>
  <c r="Q3265" i="1" s="1"/>
  <c r="S3265" i="1" s="1"/>
  <c r="Z3265" i="1" s="1"/>
  <c r="H3264" i="1"/>
  <c r="K3211" i="1"/>
  <c r="E3211" i="1" s="1"/>
  <c r="L3210" i="1" l="1"/>
  <c r="D3211" i="1"/>
  <c r="G3211" i="1" s="1"/>
  <c r="F3210" i="1"/>
  <c r="K3212" i="1"/>
  <c r="E3212" i="1" s="1"/>
  <c r="AB3265" i="1"/>
  <c r="AA3265" i="1"/>
  <c r="U3211" i="1"/>
  <c r="W3211" i="1" s="1"/>
  <c r="A3266" i="1"/>
  <c r="Q3266" i="1" s="1"/>
  <c r="S3266" i="1" s="1"/>
  <c r="Z3266" i="1" s="1"/>
  <c r="H3265" i="1"/>
  <c r="J3213" i="1"/>
  <c r="M3213" i="1"/>
  <c r="I3214" i="1"/>
  <c r="L3211" i="1" l="1"/>
  <c r="D3212" i="1"/>
  <c r="G3212" i="1" s="1"/>
  <c r="F3211" i="1"/>
  <c r="J3214" i="1"/>
  <c r="M3214" i="1"/>
  <c r="I3215" i="1"/>
  <c r="K3213" i="1"/>
  <c r="E3213" i="1" s="1"/>
  <c r="A3267" i="1"/>
  <c r="Q3267" i="1" s="1"/>
  <c r="S3267" i="1" s="1"/>
  <c r="Z3267" i="1" s="1"/>
  <c r="H3266" i="1"/>
  <c r="AB3266" i="1"/>
  <c r="AA3266" i="1"/>
  <c r="U3212" i="1"/>
  <c r="W3212" i="1" s="1"/>
  <c r="L3212" i="1" l="1"/>
  <c r="D3213" i="1"/>
  <c r="G3213" i="1" s="1"/>
  <c r="F3212" i="1"/>
  <c r="AB3267" i="1"/>
  <c r="AA3267" i="1"/>
  <c r="J3215" i="1"/>
  <c r="M3215" i="1"/>
  <c r="I3216" i="1"/>
  <c r="A3268" i="1"/>
  <c r="Q3268" i="1" s="1"/>
  <c r="S3268" i="1" s="1"/>
  <c r="Z3268" i="1" s="1"/>
  <c r="H3267" i="1"/>
  <c r="K3214" i="1"/>
  <c r="E3214" i="1" s="1"/>
  <c r="U3213" i="1"/>
  <c r="W3213" i="1" s="1"/>
  <c r="L3213" i="1" l="1"/>
  <c r="D3214" i="1"/>
  <c r="G3214" i="1" s="1"/>
  <c r="F3213" i="1"/>
  <c r="AB3268" i="1"/>
  <c r="AA3268" i="1"/>
  <c r="A3269" i="1"/>
  <c r="Q3269" i="1" s="1"/>
  <c r="S3269" i="1" s="1"/>
  <c r="Z3269" i="1" s="1"/>
  <c r="H3268" i="1"/>
  <c r="J3216" i="1"/>
  <c r="M3216" i="1"/>
  <c r="I3217" i="1"/>
  <c r="U3214" i="1"/>
  <c r="W3214" i="1" s="1"/>
  <c r="K3215" i="1"/>
  <c r="E3215" i="1" s="1"/>
  <c r="L3214" i="1" l="1"/>
  <c r="D3215" i="1"/>
  <c r="G3215" i="1" s="1"/>
  <c r="F3214" i="1"/>
  <c r="J3217" i="1"/>
  <c r="M3217" i="1"/>
  <c r="I3218" i="1"/>
  <c r="A3270" i="1"/>
  <c r="Q3270" i="1" s="1"/>
  <c r="S3270" i="1" s="1"/>
  <c r="Z3270" i="1" s="1"/>
  <c r="H3269" i="1"/>
  <c r="U3215" i="1"/>
  <c r="W3215" i="1" s="1"/>
  <c r="K3216" i="1"/>
  <c r="E3216" i="1" s="1"/>
  <c r="AB3269" i="1"/>
  <c r="AA3269" i="1"/>
  <c r="L3215" i="1" l="1"/>
  <c r="D3216" i="1"/>
  <c r="G3216" i="1" s="1"/>
  <c r="F3215" i="1"/>
  <c r="U3216" i="1"/>
  <c r="W3216" i="1" s="1"/>
  <c r="J3218" i="1"/>
  <c r="M3218" i="1"/>
  <c r="I3219" i="1"/>
  <c r="A3271" i="1"/>
  <c r="Q3271" i="1" s="1"/>
  <c r="S3271" i="1" s="1"/>
  <c r="Z3271" i="1" s="1"/>
  <c r="H3270" i="1"/>
  <c r="K3217" i="1"/>
  <c r="E3217" i="1" s="1"/>
  <c r="AB3270" i="1"/>
  <c r="AA3270" i="1"/>
  <c r="L3216" i="1" l="1"/>
  <c r="D3217" i="1"/>
  <c r="G3217" i="1" s="1"/>
  <c r="F3216" i="1"/>
  <c r="AB3271" i="1"/>
  <c r="AA3271" i="1"/>
  <c r="K3218" i="1"/>
  <c r="E3218" i="1" s="1"/>
  <c r="U3217" i="1"/>
  <c r="W3217" i="1" s="1"/>
  <c r="A3272" i="1"/>
  <c r="Q3272" i="1" s="1"/>
  <c r="S3272" i="1" s="1"/>
  <c r="Z3272" i="1" s="1"/>
  <c r="H3271" i="1"/>
  <c r="M3219" i="1"/>
  <c r="J3219" i="1"/>
  <c r="I3220" i="1"/>
  <c r="L3217" i="1" l="1"/>
  <c r="D3218" i="1"/>
  <c r="G3218" i="1" s="1"/>
  <c r="F3217" i="1"/>
  <c r="AB3272" i="1"/>
  <c r="AA3272" i="1"/>
  <c r="U3218" i="1"/>
  <c r="W3218" i="1" s="1"/>
  <c r="J3220" i="1"/>
  <c r="M3220" i="1"/>
  <c r="I3221" i="1"/>
  <c r="A3273" i="1"/>
  <c r="Q3273" i="1" s="1"/>
  <c r="S3273" i="1" s="1"/>
  <c r="Z3273" i="1" s="1"/>
  <c r="H3272" i="1"/>
  <c r="K3219" i="1"/>
  <c r="E3219" i="1" s="1"/>
  <c r="L3218" i="1" l="1"/>
  <c r="D3219" i="1"/>
  <c r="G3219" i="1" s="1"/>
  <c r="F3218" i="1"/>
  <c r="U3219" i="1"/>
  <c r="W3219" i="1" s="1"/>
  <c r="A3274" i="1"/>
  <c r="Q3274" i="1" s="1"/>
  <c r="S3274" i="1" s="1"/>
  <c r="Z3274" i="1" s="1"/>
  <c r="H3273" i="1"/>
  <c r="J3221" i="1"/>
  <c r="M3221" i="1"/>
  <c r="I3222" i="1"/>
  <c r="AB3273" i="1"/>
  <c r="AA3273" i="1"/>
  <c r="K3220" i="1"/>
  <c r="E3220" i="1" s="1"/>
  <c r="L3219" i="1" l="1"/>
  <c r="D3220" i="1"/>
  <c r="G3220" i="1" s="1"/>
  <c r="F3219" i="1"/>
  <c r="U3220" i="1"/>
  <c r="W3220" i="1" s="1"/>
  <c r="J3222" i="1"/>
  <c r="M3222" i="1"/>
  <c r="I3223" i="1"/>
  <c r="AB3274" i="1"/>
  <c r="AA3274" i="1"/>
  <c r="K3221" i="1"/>
  <c r="E3221" i="1" s="1"/>
  <c r="A3275" i="1"/>
  <c r="Q3275" i="1" s="1"/>
  <c r="S3275" i="1" s="1"/>
  <c r="Z3275" i="1" s="1"/>
  <c r="H3274" i="1"/>
  <c r="L3220" i="1" l="1"/>
  <c r="D3221" i="1"/>
  <c r="G3221" i="1" s="1"/>
  <c r="F3220" i="1"/>
  <c r="A3276" i="1"/>
  <c r="Q3276" i="1" s="1"/>
  <c r="S3276" i="1" s="1"/>
  <c r="Z3276" i="1" s="1"/>
  <c r="H3275" i="1"/>
  <c r="K3222" i="1"/>
  <c r="E3222" i="1" s="1"/>
  <c r="U3221" i="1"/>
  <c r="W3221" i="1" s="1"/>
  <c r="AB3275" i="1"/>
  <c r="AA3275" i="1"/>
  <c r="J3223" i="1"/>
  <c r="M3223" i="1"/>
  <c r="I3224" i="1"/>
  <c r="L3221" i="1" l="1"/>
  <c r="D3222" i="1"/>
  <c r="G3222" i="1" s="1"/>
  <c r="F3221" i="1"/>
  <c r="M3224" i="1"/>
  <c r="J3224" i="1"/>
  <c r="I3225" i="1"/>
  <c r="U3222" i="1"/>
  <c r="W3222" i="1" s="1"/>
  <c r="A3277" i="1"/>
  <c r="Q3277" i="1" s="1"/>
  <c r="S3277" i="1" s="1"/>
  <c r="Z3277" i="1" s="1"/>
  <c r="H3276" i="1"/>
  <c r="K3223" i="1"/>
  <c r="E3223" i="1" s="1"/>
  <c r="AB3276" i="1"/>
  <c r="AA3276" i="1"/>
  <c r="L3222" i="1" l="1"/>
  <c r="D3223" i="1"/>
  <c r="G3223" i="1" s="1"/>
  <c r="F3222" i="1"/>
  <c r="U3223" i="1"/>
  <c r="W3223" i="1" s="1"/>
  <c r="J3225" i="1"/>
  <c r="M3225" i="1"/>
  <c r="I3226" i="1"/>
  <c r="AB3277" i="1"/>
  <c r="AA3277" i="1"/>
  <c r="K3224" i="1"/>
  <c r="E3224" i="1" s="1"/>
  <c r="A3278" i="1"/>
  <c r="Q3278" i="1" s="1"/>
  <c r="S3278" i="1" s="1"/>
  <c r="Z3278" i="1" s="1"/>
  <c r="H3277" i="1"/>
  <c r="L3223" i="1" l="1"/>
  <c r="D3224" i="1"/>
  <c r="G3224" i="1" s="1"/>
  <c r="F3223" i="1"/>
  <c r="U3224" i="1"/>
  <c r="W3224" i="1" s="1"/>
  <c r="A3279" i="1"/>
  <c r="Q3279" i="1" s="1"/>
  <c r="S3279" i="1" s="1"/>
  <c r="Z3279" i="1" s="1"/>
  <c r="H3278" i="1"/>
  <c r="AB3278" i="1"/>
  <c r="AA3278" i="1"/>
  <c r="J3226" i="1"/>
  <c r="M3226" i="1"/>
  <c r="I3227" i="1"/>
  <c r="K3225" i="1"/>
  <c r="E3225" i="1" s="1"/>
  <c r="L3224" i="1" l="1"/>
  <c r="D3225" i="1"/>
  <c r="G3225" i="1" s="1"/>
  <c r="F3224" i="1"/>
  <c r="K3226" i="1"/>
  <c r="E3226" i="1" s="1"/>
  <c r="A3280" i="1"/>
  <c r="Q3280" i="1" s="1"/>
  <c r="S3280" i="1" s="1"/>
  <c r="Z3280" i="1" s="1"/>
  <c r="H3279" i="1"/>
  <c r="U3225" i="1"/>
  <c r="W3225" i="1" s="1"/>
  <c r="AB3279" i="1"/>
  <c r="AA3279" i="1"/>
  <c r="J3227" i="1"/>
  <c r="M3227" i="1"/>
  <c r="I3228" i="1"/>
  <c r="L3225" i="1" l="1"/>
  <c r="D3226" i="1"/>
  <c r="G3226" i="1" s="1"/>
  <c r="F3225" i="1"/>
  <c r="K3227" i="1"/>
  <c r="E3227" i="1" s="1"/>
  <c r="AB3280" i="1"/>
  <c r="AA3280" i="1"/>
  <c r="J3228" i="1"/>
  <c r="M3228" i="1"/>
  <c r="I3229" i="1"/>
  <c r="A3281" i="1"/>
  <c r="Q3281" i="1" s="1"/>
  <c r="S3281" i="1" s="1"/>
  <c r="Z3281" i="1" s="1"/>
  <c r="H3280" i="1"/>
  <c r="U3226" i="1"/>
  <c r="W3226" i="1" s="1"/>
  <c r="L3226" i="1" l="1"/>
  <c r="D3227" i="1"/>
  <c r="G3227" i="1" s="1"/>
  <c r="F3226" i="1"/>
  <c r="J3229" i="1"/>
  <c r="M3229" i="1"/>
  <c r="I3230" i="1"/>
  <c r="K3228" i="1"/>
  <c r="E3228" i="1" s="1"/>
  <c r="AB3281" i="1"/>
  <c r="AA3281" i="1"/>
  <c r="A3282" i="1"/>
  <c r="Q3282" i="1" s="1"/>
  <c r="S3282" i="1" s="1"/>
  <c r="Z3282" i="1" s="1"/>
  <c r="H3281" i="1"/>
  <c r="U3227" i="1"/>
  <c r="W3227" i="1" s="1"/>
  <c r="L3227" i="1" l="1"/>
  <c r="D3228" i="1"/>
  <c r="G3228" i="1" s="1"/>
  <c r="F3227" i="1"/>
  <c r="K3229" i="1"/>
  <c r="E3229" i="1" s="1"/>
  <c r="AB3282" i="1"/>
  <c r="AA3282" i="1"/>
  <c r="A3283" i="1"/>
  <c r="Q3283" i="1" s="1"/>
  <c r="S3283" i="1" s="1"/>
  <c r="Z3283" i="1" s="1"/>
  <c r="H3282" i="1"/>
  <c r="J3230" i="1"/>
  <c r="M3230" i="1"/>
  <c r="I3231" i="1"/>
  <c r="U3228" i="1"/>
  <c r="W3228" i="1" s="1"/>
  <c r="L3228" i="1" l="1"/>
  <c r="D3229" i="1"/>
  <c r="G3229" i="1" s="1"/>
  <c r="F3228" i="1"/>
  <c r="J3231" i="1"/>
  <c r="M3231" i="1"/>
  <c r="I3232" i="1"/>
  <c r="A3284" i="1"/>
  <c r="Q3284" i="1" s="1"/>
  <c r="S3284" i="1" s="1"/>
  <c r="Z3284" i="1" s="1"/>
  <c r="H3283" i="1"/>
  <c r="AB3283" i="1"/>
  <c r="AA3283" i="1"/>
  <c r="K3230" i="1"/>
  <c r="E3230" i="1" s="1"/>
  <c r="U3229" i="1"/>
  <c r="W3229" i="1" s="1"/>
  <c r="L3229" i="1" l="1"/>
  <c r="D3230" i="1"/>
  <c r="G3230" i="1" s="1"/>
  <c r="F3229" i="1"/>
  <c r="U3230" i="1"/>
  <c r="W3230" i="1" s="1"/>
  <c r="AB3284" i="1"/>
  <c r="AA3284" i="1"/>
  <c r="J3232" i="1"/>
  <c r="M3232" i="1"/>
  <c r="I3233" i="1"/>
  <c r="A3285" i="1"/>
  <c r="Q3285" i="1" s="1"/>
  <c r="S3285" i="1" s="1"/>
  <c r="Z3285" i="1" s="1"/>
  <c r="H3284" i="1"/>
  <c r="K3231" i="1"/>
  <c r="E3231" i="1" s="1"/>
  <c r="L3230" i="1" l="1"/>
  <c r="D3231" i="1"/>
  <c r="G3231" i="1" s="1"/>
  <c r="F3230" i="1"/>
  <c r="A3286" i="1"/>
  <c r="Q3286" i="1" s="1"/>
  <c r="S3286" i="1" s="1"/>
  <c r="Z3286" i="1" s="1"/>
  <c r="H3285" i="1"/>
  <c r="AB3285" i="1"/>
  <c r="AA3285" i="1"/>
  <c r="J3233" i="1"/>
  <c r="M3233" i="1"/>
  <c r="I3234" i="1"/>
  <c r="U3231" i="1"/>
  <c r="W3231" i="1" s="1"/>
  <c r="K3232" i="1"/>
  <c r="E3232" i="1" s="1"/>
  <c r="L3231" i="1" l="1"/>
  <c r="D3232" i="1"/>
  <c r="G3232" i="1" s="1"/>
  <c r="F3231" i="1"/>
  <c r="K3233" i="1"/>
  <c r="E3233" i="1" s="1"/>
  <c r="A3287" i="1"/>
  <c r="H3286" i="1"/>
  <c r="U3232" i="1"/>
  <c r="W3232" i="1" s="1"/>
  <c r="J3234" i="1"/>
  <c r="M3234" i="1"/>
  <c r="I3235" i="1"/>
  <c r="AB3286" i="1"/>
  <c r="AA3286" i="1"/>
  <c r="L3232" i="1" l="1"/>
  <c r="D3233" i="1"/>
  <c r="G3233" i="1" s="1"/>
  <c r="F3232" i="1"/>
  <c r="AB3287" i="1"/>
  <c r="AA3287" i="1"/>
  <c r="J3235" i="1"/>
  <c r="M3235" i="1"/>
  <c r="I3236" i="1"/>
  <c r="U3233" i="1"/>
  <c r="W3233" i="1" s="1"/>
  <c r="K3234" i="1"/>
  <c r="E3234" i="1" s="1"/>
  <c r="A3288" i="1"/>
  <c r="Q3288" i="1" s="1"/>
  <c r="S3288" i="1" s="1"/>
  <c r="Z3288" i="1" s="1"/>
  <c r="H3287" i="1"/>
  <c r="L3233" i="1" l="1"/>
  <c r="D3234" i="1"/>
  <c r="G3234" i="1" s="1"/>
  <c r="F3233" i="1"/>
  <c r="K3235" i="1"/>
  <c r="E3235" i="1" s="1"/>
  <c r="U3234" i="1"/>
  <c r="W3234" i="1" s="1"/>
  <c r="A3289" i="1"/>
  <c r="Q3289" i="1" s="1"/>
  <c r="S3289" i="1" s="1"/>
  <c r="Z3289" i="1" s="1"/>
  <c r="H3288" i="1"/>
  <c r="J3236" i="1"/>
  <c r="M3236" i="1"/>
  <c r="I3237" i="1"/>
  <c r="L3234" i="1" l="1"/>
  <c r="D3235" i="1"/>
  <c r="G3235" i="1" s="1"/>
  <c r="F3234" i="1"/>
  <c r="K3236" i="1"/>
  <c r="E3236" i="1" s="1"/>
  <c r="AB3289" i="1"/>
  <c r="AA3289" i="1"/>
  <c r="J3237" i="1"/>
  <c r="M3237" i="1"/>
  <c r="I3238" i="1"/>
  <c r="A3290" i="1"/>
  <c r="Q3290" i="1" s="1"/>
  <c r="S3290" i="1" s="1"/>
  <c r="Z3290" i="1" s="1"/>
  <c r="H3289" i="1"/>
  <c r="U3235" i="1"/>
  <c r="W3235" i="1" s="1"/>
  <c r="L3235" i="1" l="1"/>
  <c r="D3236" i="1"/>
  <c r="G3236" i="1" s="1"/>
  <c r="F3235" i="1"/>
  <c r="K3237" i="1"/>
  <c r="E3237" i="1" s="1"/>
  <c r="AB3290" i="1"/>
  <c r="AA3290" i="1"/>
  <c r="J3238" i="1"/>
  <c r="I3239" i="1"/>
  <c r="A3291" i="1"/>
  <c r="Q3291" i="1" s="1"/>
  <c r="S3291" i="1" s="1"/>
  <c r="Z3291" i="1" s="1"/>
  <c r="H3290" i="1"/>
  <c r="U3236" i="1"/>
  <c r="W3236" i="1" s="1"/>
  <c r="L3236" i="1" l="1"/>
  <c r="D3237" i="1"/>
  <c r="G3237" i="1" s="1"/>
  <c r="F3236" i="1"/>
  <c r="K3238" i="1"/>
  <c r="E3238" i="1" s="1"/>
  <c r="AB3291" i="1"/>
  <c r="AA3291" i="1"/>
  <c r="A3292" i="1"/>
  <c r="Q3292" i="1" s="1"/>
  <c r="S3292" i="1" s="1"/>
  <c r="Z3292" i="1" s="1"/>
  <c r="H3291" i="1"/>
  <c r="J3239" i="1"/>
  <c r="I3240" i="1"/>
  <c r="U3237" i="1"/>
  <c r="W3237" i="1" s="1"/>
  <c r="L3237" i="1" l="1"/>
  <c r="M3238" i="1" s="1"/>
  <c r="D3238" i="1"/>
  <c r="G3238" i="1" s="1"/>
  <c r="F3237" i="1"/>
  <c r="J3240" i="1"/>
  <c r="I3241" i="1"/>
  <c r="AB3292" i="1"/>
  <c r="AA3292" i="1"/>
  <c r="K3239" i="1"/>
  <c r="E3239" i="1" s="1"/>
  <c r="A3293" i="1"/>
  <c r="Q3293" i="1" s="1"/>
  <c r="S3293" i="1" s="1"/>
  <c r="Z3293" i="1" s="1"/>
  <c r="H3292" i="1"/>
  <c r="U3238" i="1"/>
  <c r="W3238" i="1" s="1"/>
  <c r="L3238" i="1" l="1"/>
  <c r="D3239" i="1"/>
  <c r="G3239" i="1" s="1"/>
  <c r="F3238" i="1"/>
  <c r="M3239" i="1"/>
  <c r="M3240" i="1" s="1"/>
  <c r="M3241" i="1" s="1"/>
  <c r="A3294" i="1"/>
  <c r="Q3294" i="1" s="1"/>
  <c r="S3294" i="1" s="1"/>
  <c r="Z3294" i="1" s="1"/>
  <c r="H3293" i="1"/>
  <c r="J3241" i="1"/>
  <c r="I3242" i="1"/>
  <c r="AB3293" i="1"/>
  <c r="AA3293" i="1"/>
  <c r="U3239" i="1"/>
  <c r="W3239" i="1" s="1"/>
  <c r="K3240" i="1"/>
  <c r="E3240" i="1" s="1"/>
  <c r="L3239" i="1" l="1"/>
  <c r="D3240" i="1"/>
  <c r="G3240" i="1" s="1"/>
  <c r="F3239" i="1"/>
  <c r="K3241" i="1"/>
  <c r="E3241" i="1" s="1"/>
  <c r="AB3294" i="1"/>
  <c r="AA3294" i="1"/>
  <c r="J3242" i="1"/>
  <c r="M3242" i="1"/>
  <c r="I3243" i="1"/>
  <c r="A3295" i="1"/>
  <c r="Q3295" i="1" s="1"/>
  <c r="S3295" i="1" s="1"/>
  <c r="Z3295" i="1" s="1"/>
  <c r="H3294" i="1"/>
  <c r="U3240" i="1"/>
  <c r="W3240" i="1" s="1"/>
  <c r="L3240" i="1" l="1"/>
  <c r="D3241" i="1"/>
  <c r="G3241" i="1" s="1"/>
  <c r="F3240" i="1"/>
  <c r="AB3295" i="1"/>
  <c r="AA3295" i="1"/>
  <c r="J3243" i="1"/>
  <c r="M3243" i="1"/>
  <c r="I3244" i="1"/>
  <c r="A3296" i="1"/>
  <c r="Q3296" i="1" s="1"/>
  <c r="S3296" i="1" s="1"/>
  <c r="Z3296" i="1" s="1"/>
  <c r="H3295" i="1"/>
  <c r="K3242" i="1"/>
  <c r="E3242" i="1" s="1"/>
  <c r="U3241" i="1"/>
  <c r="W3241" i="1" s="1"/>
  <c r="L3241" i="1" l="1"/>
  <c r="D3242" i="1"/>
  <c r="G3242" i="1" s="1"/>
  <c r="F3241" i="1"/>
  <c r="K3243" i="1"/>
  <c r="E3243" i="1" s="1"/>
  <c r="A3297" i="1"/>
  <c r="H3296" i="1"/>
  <c r="J3244" i="1"/>
  <c r="M3244" i="1"/>
  <c r="I3245" i="1"/>
  <c r="U3242" i="1"/>
  <c r="W3242" i="1" s="1"/>
  <c r="AB3296" i="1"/>
  <c r="AA3296" i="1"/>
  <c r="Q3297" i="1" l="1"/>
  <c r="S3297" i="1" s="1"/>
  <c r="Z3297" i="1" s="1"/>
  <c r="A3298" i="1"/>
  <c r="L3242" i="1"/>
  <c r="D3243" i="1"/>
  <c r="G3243" i="1" s="1"/>
  <c r="F3242" i="1"/>
  <c r="H3297" i="1"/>
  <c r="K3244" i="1"/>
  <c r="E3244" i="1" s="1"/>
  <c r="AB3297" i="1"/>
  <c r="AA3297" i="1"/>
  <c r="AA3298" i="1" s="1"/>
  <c r="AA3299" i="1" s="1"/>
  <c r="J3245" i="1"/>
  <c r="M3245" i="1"/>
  <c r="I3246" i="1"/>
  <c r="U3243" i="1"/>
  <c r="W3243" i="1" s="1"/>
  <c r="AB3298" i="1" l="1"/>
  <c r="AB3299" i="1" s="1"/>
  <c r="A3299" i="1"/>
  <c r="H3298" i="1"/>
  <c r="H3299" i="1" s="1"/>
  <c r="L3243" i="1"/>
  <c r="D3244" i="1"/>
  <c r="G3244" i="1" s="1"/>
  <c r="F3243" i="1"/>
  <c r="U3244" i="1"/>
  <c r="W3244" i="1" s="1"/>
  <c r="K3245" i="1"/>
  <c r="E3245" i="1" s="1"/>
  <c r="J3246" i="1"/>
  <c r="M3246" i="1"/>
  <c r="I3247" i="1"/>
  <c r="Q3299" i="1" l="1"/>
  <c r="A3300" i="1"/>
  <c r="L3244" i="1"/>
  <c r="D3245" i="1"/>
  <c r="G3245" i="1" s="1"/>
  <c r="F3244" i="1"/>
  <c r="U3245" i="1"/>
  <c r="W3245" i="1" s="1"/>
  <c r="K3246" i="1"/>
  <c r="E3246" i="1" s="1"/>
  <c r="J3247" i="1"/>
  <c r="M3247" i="1"/>
  <c r="I3248" i="1"/>
  <c r="Q3300" i="1" l="1"/>
  <c r="A3301" i="1"/>
  <c r="AB3300" i="1"/>
  <c r="AA3300" i="1"/>
  <c r="H3300" i="1"/>
  <c r="L3245" i="1"/>
  <c r="D3246" i="1"/>
  <c r="G3246" i="1" s="1"/>
  <c r="F3245" i="1"/>
  <c r="J3248" i="1"/>
  <c r="M3248" i="1"/>
  <c r="I3249" i="1"/>
  <c r="U3246" i="1"/>
  <c r="W3246" i="1" s="1"/>
  <c r="K3247" i="1"/>
  <c r="E3247" i="1" s="1"/>
  <c r="H3301" i="1" l="1"/>
  <c r="AA3301" i="1"/>
  <c r="AB3301" i="1"/>
  <c r="Q3301" i="1"/>
  <c r="A3302" i="1"/>
  <c r="L3246" i="1"/>
  <c r="D3247" i="1"/>
  <c r="G3247" i="1" s="1"/>
  <c r="F3246" i="1"/>
  <c r="U3247" i="1"/>
  <c r="W3247" i="1" s="1"/>
  <c r="J3249" i="1"/>
  <c r="M3249" i="1"/>
  <c r="I3250" i="1"/>
  <c r="K3248" i="1"/>
  <c r="E3248" i="1" s="1"/>
  <c r="AB3302" i="1" l="1"/>
  <c r="Q3302" i="1"/>
  <c r="A3303" i="1"/>
  <c r="AA3302" i="1"/>
  <c r="H3302" i="1"/>
  <c r="L3247" i="1"/>
  <c r="D3248" i="1"/>
  <c r="G3248" i="1" s="1"/>
  <c r="F3247" i="1"/>
  <c r="J3250" i="1"/>
  <c r="M3250" i="1"/>
  <c r="I3251" i="1"/>
  <c r="U3248" i="1"/>
  <c r="W3248" i="1" s="1"/>
  <c r="K3249" i="1"/>
  <c r="E3249" i="1" s="1"/>
  <c r="AA3303" i="1" l="1"/>
  <c r="H3303" i="1"/>
  <c r="Q3303" i="1"/>
  <c r="A3304" i="1"/>
  <c r="AB3303" i="1"/>
  <c r="L3248" i="1"/>
  <c r="D3249" i="1"/>
  <c r="G3249" i="1" s="1"/>
  <c r="F3248" i="1"/>
  <c r="U3249" i="1"/>
  <c r="W3249" i="1" s="1"/>
  <c r="J3251" i="1"/>
  <c r="M3251" i="1"/>
  <c r="I3252" i="1"/>
  <c r="K3250" i="1"/>
  <c r="E3250" i="1" s="1"/>
  <c r="Q3304" i="1" l="1"/>
  <c r="H3304" i="1"/>
  <c r="A3305" i="1"/>
  <c r="AB3304" i="1"/>
  <c r="AA3304" i="1"/>
  <c r="L3249" i="1"/>
  <c r="D3250" i="1"/>
  <c r="G3250" i="1" s="1"/>
  <c r="F3249" i="1"/>
  <c r="U3250" i="1"/>
  <c r="W3250" i="1" s="1"/>
  <c r="J3252" i="1"/>
  <c r="M3252" i="1"/>
  <c r="I3253" i="1"/>
  <c r="K3251" i="1"/>
  <c r="E3251" i="1" s="1"/>
  <c r="AA3305" i="1" l="1"/>
  <c r="AB3305" i="1"/>
  <c r="H3305" i="1"/>
  <c r="A3306" i="1"/>
  <c r="Q3305" i="1"/>
  <c r="L3250" i="1"/>
  <c r="D3251" i="1"/>
  <c r="G3251" i="1" s="1"/>
  <c r="F3250" i="1"/>
  <c r="U3251" i="1"/>
  <c r="W3251" i="1" s="1"/>
  <c r="K3252" i="1"/>
  <c r="E3252" i="1" s="1"/>
  <c r="J3253" i="1"/>
  <c r="M3253" i="1"/>
  <c r="I3254" i="1"/>
  <c r="A3307" i="1" l="1"/>
  <c r="Q3306" i="1"/>
  <c r="H3306" i="1"/>
  <c r="AA3306" i="1"/>
  <c r="AB3306" i="1"/>
  <c r="L3251" i="1"/>
  <c r="D3252" i="1"/>
  <c r="G3252" i="1" s="1"/>
  <c r="F3251" i="1"/>
  <c r="K3253" i="1"/>
  <c r="E3253" i="1" s="1"/>
  <c r="J3254" i="1"/>
  <c r="M3254" i="1"/>
  <c r="I3255" i="1"/>
  <c r="U3252" i="1"/>
  <c r="W3252" i="1" s="1"/>
  <c r="AA3307" i="1" l="1"/>
  <c r="AB3307" i="1"/>
  <c r="Q3307" i="1"/>
  <c r="A3308" i="1"/>
  <c r="H3307" i="1"/>
  <c r="L3252" i="1"/>
  <c r="D3253" i="1"/>
  <c r="G3253" i="1" s="1"/>
  <c r="F3252" i="1"/>
  <c r="J3255" i="1"/>
  <c r="M3255" i="1"/>
  <c r="I3256" i="1"/>
  <c r="K3254" i="1"/>
  <c r="E3254" i="1" s="1"/>
  <c r="U3253" i="1"/>
  <c r="W3253" i="1" s="1"/>
  <c r="A3309" i="1" l="1"/>
  <c r="H3308" i="1"/>
  <c r="Q3308" i="1"/>
  <c r="AB3308" i="1"/>
  <c r="AA3308" i="1"/>
  <c r="L3253" i="1"/>
  <c r="D3254" i="1"/>
  <c r="G3254" i="1" s="1"/>
  <c r="F3253" i="1"/>
  <c r="K3255" i="1"/>
  <c r="E3255" i="1" s="1"/>
  <c r="U3254" i="1"/>
  <c r="W3254" i="1" s="1"/>
  <c r="J3256" i="1"/>
  <c r="M3256" i="1"/>
  <c r="I3257" i="1"/>
  <c r="AA3309" i="1" l="1"/>
  <c r="AB3309" i="1"/>
  <c r="H3309" i="1"/>
  <c r="Q3309" i="1"/>
  <c r="A3310" i="1"/>
  <c r="L3254" i="1"/>
  <c r="D3255" i="1"/>
  <c r="G3255" i="1" s="1"/>
  <c r="F3254" i="1"/>
  <c r="K3256" i="1"/>
  <c r="E3256" i="1" s="1"/>
  <c r="J3257" i="1"/>
  <c r="M3257" i="1"/>
  <c r="I3258" i="1"/>
  <c r="U3255" i="1"/>
  <c r="W3255" i="1" s="1"/>
  <c r="Q3310" i="1" l="1"/>
  <c r="H3310" i="1"/>
  <c r="A3311" i="1"/>
  <c r="AB3310" i="1"/>
  <c r="AA3310" i="1"/>
  <c r="L3255" i="1"/>
  <c r="D3256" i="1"/>
  <c r="G3256" i="1" s="1"/>
  <c r="F3255" i="1"/>
  <c r="J3258" i="1"/>
  <c r="M3258" i="1"/>
  <c r="I3259" i="1"/>
  <c r="K3257" i="1"/>
  <c r="E3257" i="1" s="1"/>
  <c r="U3256" i="1"/>
  <c r="W3256" i="1" s="1"/>
  <c r="AA3311" i="1" l="1"/>
  <c r="AB3311" i="1"/>
  <c r="H3311" i="1"/>
  <c r="A3312" i="1"/>
  <c r="Q3311" i="1"/>
  <c r="L3256" i="1"/>
  <c r="D3257" i="1"/>
  <c r="G3257" i="1" s="1"/>
  <c r="F3256" i="1"/>
  <c r="K3258" i="1"/>
  <c r="E3258" i="1" s="1"/>
  <c r="U3257" i="1"/>
  <c r="W3257" i="1" s="1"/>
  <c r="J3259" i="1"/>
  <c r="M3259" i="1"/>
  <c r="I3260" i="1"/>
  <c r="A3313" i="1" l="1"/>
  <c r="Q3312" i="1"/>
  <c r="H3312" i="1"/>
  <c r="AB3312" i="1"/>
  <c r="AA3312" i="1"/>
  <c r="L3257" i="1"/>
  <c r="D3258" i="1"/>
  <c r="G3258" i="1" s="1"/>
  <c r="F3257" i="1"/>
  <c r="M3260" i="1"/>
  <c r="J3260" i="1"/>
  <c r="I3261" i="1"/>
  <c r="K3259" i="1"/>
  <c r="E3259" i="1" s="1"/>
  <c r="U3258" i="1"/>
  <c r="W3258" i="1" s="1"/>
  <c r="AA3313" i="1" l="1"/>
  <c r="AB3313" i="1"/>
  <c r="A3314" i="1"/>
  <c r="Q3313" i="1"/>
  <c r="H3313" i="1"/>
  <c r="L3258" i="1"/>
  <c r="D3259" i="1"/>
  <c r="G3259" i="1" s="1"/>
  <c r="F3258" i="1"/>
  <c r="K3260" i="1"/>
  <c r="E3260" i="1" s="1"/>
  <c r="U3259" i="1"/>
  <c r="W3259" i="1" s="1"/>
  <c r="J3261" i="1"/>
  <c r="M3261" i="1"/>
  <c r="I3262" i="1"/>
  <c r="Q3314" i="1" l="1"/>
  <c r="A3315" i="1"/>
  <c r="H3314" i="1"/>
  <c r="AB3314" i="1"/>
  <c r="AA3314" i="1"/>
  <c r="AA3315" i="1" s="1"/>
  <c r="L3259" i="1"/>
  <c r="D3260" i="1"/>
  <c r="G3260" i="1" s="1"/>
  <c r="F3259" i="1"/>
  <c r="J3262" i="1"/>
  <c r="M3262" i="1"/>
  <c r="I3263" i="1"/>
  <c r="K3261" i="1"/>
  <c r="E3261" i="1" s="1"/>
  <c r="U3260" i="1"/>
  <c r="W3260" i="1" s="1"/>
  <c r="AB3315" i="1" l="1"/>
  <c r="H3315" i="1"/>
  <c r="Q3315" i="1"/>
  <c r="A3316" i="1"/>
  <c r="L3260" i="1"/>
  <c r="D3261" i="1"/>
  <c r="G3261" i="1" s="1"/>
  <c r="F3260" i="1"/>
  <c r="J3263" i="1"/>
  <c r="M3263" i="1"/>
  <c r="I3264" i="1"/>
  <c r="U3261" i="1"/>
  <c r="W3261" i="1" s="1"/>
  <c r="K3262" i="1"/>
  <c r="E3262" i="1" s="1"/>
  <c r="Q3316" i="1" l="1"/>
  <c r="A3317" i="1"/>
  <c r="H3316" i="1"/>
  <c r="AB3316" i="1"/>
  <c r="AA3316" i="1"/>
  <c r="L3261" i="1"/>
  <c r="D3262" i="1"/>
  <c r="G3262" i="1" s="1"/>
  <c r="F3261" i="1"/>
  <c r="U3262" i="1"/>
  <c r="W3262" i="1" s="1"/>
  <c r="J3264" i="1"/>
  <c r="M3264" i="1"/>
  <c r="I3265" i="1"/>
  <c r="K3263" i="1"/>
  <c r="E3263" i="1" s="1"/>
  <c r="AA3317" i="1" l="1"/>
  <c r="AB3317" i="1"/>
  <c r="A3318" i="1"/>
  <c r="Q3317" i="1"/>
  <c r="H3317" i="1"/>
  <c r="L3262" i="1"/>
  <c r="D3263" i="1"/>
  <c r="G3263" i="1" s="1"/>
  <c r="F3262" i="1"/>
  <c r="U3263" i="1"/>
  <c r="W3263" i="1" s="1"/>
  <c r="K3264" i="1"/>
  <c r="E3264" i="1" s="1"/>
  <c r="J3265" i="1"/>
  <c r="M3265" i="1"/>
  <c r="I3266" i="1"/>
  <c r="AA3318" i="1" l="1"/>
  <c r="H3318" i="1"/>
  <c r="A3319" i="1"/>
  <c r="Q3318" i="1"/>
  <c r="AB3318" i="1"/>
  <c r="L3263" i="1"/>
  <c r="D3264" i="1"/>
  <c r="G3264" i="1" s="1"/>
  <c r="F3263" i="1"/>
  <c r="J3266" i="1"/>
  <c r="M3266" i="1"/>
  <c r="I3267" i="1"/>
  <c r="K3265" i="1"/>
  <c r="E3265" i="1" s="1"/>
  <c r="U3264" i="1"/>
  <c r="W3264" i="1" s="1"/>
  <c r="AB3319" i="1" l="1"/>
  <c r="H3319" i="1"/>
  <c r="A3320" i="1"/>
  <c r="AA3319" i="1"/>
  <c r="L3264" i="1"/>
  <c r="D3265" i="1"/>
  <c r="G3265" i="1" s="1"/>
  <c r="F3264" i="1"/>
  <c r="J3267" i="1"/>
  <c r="M3267" i="1"/>
  <c r="I3268" i="1"/>
  <c r="K3266" i="1"/>
  <c r="E3266" i="1" s="1"/>
  <c r="U3265" i="1"/>
  <c r="W3265" i="1" s="1"/>
  <c r="A3321" i="1" l="1"/>
  <c r="Q3320" i="1"/>
  <c r="H3320" i="1"/>
  <c r="L3265" i="1"/>
  <c r="D3266" i="1"/>
  <c r="G3266" i="1" s="1"/>
  <c r="F3265" i="1"/>
  <c r="K3267" i="1"/>
  <c r="E3267" i="1" s="1"/>
  <c r="U3266" i="1"/>
  <c r="W3266" i="1" s="1"/>
  <c r="J3268" i="1"/>
  <c r="M3268" i="1"/>
  <c r="I3269" i="1"/>
  <c r="AB3321" i="1" l="1"/>
  <c r="A3322" i="1"/>
  <c r="Q3321" i="1"/>
  <c r="H3321" i="1"/>
  <c r="AA3321" i="1"/>
  <c r="L3266" i="1"/>
  <c r="D3267" i="1"/>
  <c r="G3267" i="1" s="1"/>
  <c r="F3266" i="1"/>
  <c r="K3268" i="1"/>
  <c r="E3268" i="1" s="1"/>
  <c r="J3269" i="1"/>
  <c r="M3269" i="1"/>
  <c r="I3270" i="1"/>
  <c r="U3267" i="1"/>
  <c r="W3267" i="1" s="1"/>
  <c r="AA3322" i="1" l="1"/>
  <c r="Q3322" i="1"/>
  <c r="A3323" i="1"/>
  <c r="H3322" i="1"/>
  <c r="AB3322" i="1"/>
  <c r="L3267" i="1"/>
  <c r="D3268" i="1"/>
  <c r="G3268" i="1" s="1"/>
  <c r="F3267" i="1"/>
  <c r="K3269" i="1"/>
  <c r="E3269" i="1" s="1"/>
  <c r="U3268" i="1"/>
  <c r="W3268" i="1" s="1"/>
  <c r="J3270" i="1"/>
  <c r="I3271" i="1"/>
  <c r="AB3323" i="1" l="1"/>
  <c r="H3323" i="1"/>
  <c r="Q3323" i="1"/>
  <c r="A3324" i="1"/>
  <c r="AA3323" i="1"/>
  <c r="L3268" i="1"/>
  <c r="D3269" i="1"/>
  <c r="G3269" i="1" s="1"/>
  <c r="F3268" i="1"/>
  <c r="K3270" i="1"/>
  <c r="E3270" i="1" s="1"/>
  <c r="J3271" i="1"/>
  <c r="I3272" i="1"/>
  <c r="U3269" i="1"/>
  <c r="W3269" i="1" s="1"/>
  <c r="AA3324" i="1" l="1"/>
  <c r="A3325" i="1"/>
  <c r="Q3324" i="1"/>
  <c r="H3324" i="1"/>
  <c r="AB3324" i="1"/>
  <c r="L3269" i="1"/>
  <c r="M3270" i="1" s="1"/>
  <c r="D3270" i="1"/>
  <c r="G3270" i="1" s="1"/>
  <c r="F3269" i="1"/>
  <c r="J3272" i="1"/>
  <c r="I3273" i="1"/>
  <c r="K3271" i="1"/>
  <c r="E3271" i="1" s="1"/>
  <c r="U3270" i="1"/>
  <c r="W3270" i="1" s="1"/>
  <c r="AB3325" i="1" l="1"/>
  <c r="A3326" i="1"/>
  <c r="Q3325" i="1"/>
  <c r="H3325" i="1"/>
  <c r="AA3325" i="1"/>
  <c r="L3270" i="1"/>
  <c r="D3271" i="1"/>
  <c r="G3271" i="1" s="1"/>
  <c r="F3270" i="1"/>
  <c r="K3272" i="1"/>
  <c r="E3272" i="1" s="1"/>
  <c r="U3271" i="1"/>
  <c r="W3271" i="1" s="1"/>
  <c r="M3271" i="1"/>
  <c r="M3272" i="1" s="1"/>
  <c r="M3273" i="1" s="1"/>
  <c r="J3273" i="1"/>
  <c r="I3274" i="1"/>
  <c r="AA3326" i="1" l="1"/>
  <c r="Q3326" i="1"/>
  <c r="H3326" i="1"/>
  <c r="A3327" i="1"/>
  <c r="AB3326" i="1"/>
  <c r="L3271" i="1"/>
  <c r="D3272" i="1"/>
  <c r="G3272" i="1" s="1"/>
  <c r="F3271" i="1"/>
  <c r="J3274" i="1"/>
  <c r="M3274" i="1"/>
  <c r="I3275" i="1"/>
  <c r="K3273" i="1"/>
  <c r="E3273" i="1" s="1"/>
  <c r="U3272" i="1"/>
  <c r="W3272" i="1" s="1"/>
  <c r="AB3327" i="1" l="1"/>
  <c r="H3327" i="1"/>
  <c r="Q3327" i="1"/>
  <c r="A3328" i="1"/>
  <c r="AA3327" i="1"/>
  <c r="L3272" i="1"/>
  <c r="D3273" i="1"/>
  <c r="G3273" i="1" s="1"/>
  <c r="F3272" i="1"/>
  <c r="J3275" i="1"/>
  <c r="M3275" i="1"/>
  <c r="I3276" i="1"/>
  <c r="K3274" i="1"/>
  <c r="E3274" i="1" s="1"/>
  <c r="U3273" i="1"/>
  <c r="W3273" i="1" s="1"/>
  <c r="AA3328" i="1" l="1"/>
  <c r="A3329" i="1"/>
  <c r="Q3328" i="1"/>
  <c r="H3328" i="1"/>
  <c r="AB3328" i="1"/>
  <c r="L3273" i="1"/>
  <c r="D3274" i="1"/>
  <c r="G3274" i="1" s="1"/>
  <c r="F3273" i="1"/>
  <c r="J3276" i="1"/>
  <c r="M3276" i="1"/>
  <c r="I3277" i="1"/>
  <c r="K3275" i="1"/>
  <c r="E3275" i="1" s="1"/>
  <c r="U3274" i="1"/>
  <c r="W3274" i="1" s="1"/>
  <c r="AB3329" i="1" l="1"/>
  <c r="A3330" i="1"/>
  <c r="Q3329" i="1"/>
  <c r="H3329" i="1"/>
  <c r="AA3329" i="1"/>
  <c r="L3274" i="1"/>
  <c r="D3275" i="1"/>
  <c r="G3275" i="1" s="1"/>
  <c r="F3274" i="1"/>
  <c r="U3275" i="1"/>
  <c r="W3275" i="1" s="1"/>
  <c r="J3277" i="1"/>
  <c r="M3277" i="1"/>
  <c r="I3278" i="1"/>
  <c r="K3276" i="1"/>
  <c r="E3276" i="1" s="1"/>
  <c r="AA3330" i="1" l="1"/>
  <c r="Q3330" i="1"/>
  <c r="H3330" i="1"/>
  <c r="A3331" i="1"/>
  <c r="AB3330" i="1"/>
  <c r="L3275" i="1"/>
  <c r="D3276" i="1"/>
  <c r="G3276" i="1" s="1"/>
  <c r="F3275" i="1"/>
  <c r="J3278" i="1"/>
  <c r="M3278" i="1"/>
  <c r="I3279" i="1"/>
  <c r="U3276" i="1"/>
  <c r="W3276" i="1" s="1"/>
  <c r="K3277" i="1"/>
  <c r="E3277" i="1" s="1"/>
  <c r="AB3331" i="1" l="1"/>
  <c r="H3331" i="1"/>
  <c r="Q3331" i="1"/>
  <c r="A3332" i="1"/>
  <c r="AA3331" i="1"/>
  <c r="L3276" i="1"/>
  <c r="D3277" i="1"/>
  <c r="G3277" i="1" s="1"/>
  <c r="F3276" i="1"/>
  <c r="J3279" i="1"/>
  <c r="M3279" i="1"/>
  <c r="I3280" i="1"/>
  <c r="U3277" i="1"/>
  <c r="W3277" i="1" s="1"/>
  <c r="K3278" i="1"/>
  <c r="E3278" i="1" s="1"/>
  <c r="AA3332" i="1" l="1"/>
  <c r="A3333" i="1"/>
  <c r="Q3332" i="1"/>
  <c r="H3332" i="1"/>
  <c r="AB3332" i="1"/>
  <c r="L3277" i="1"/>
  <c r="D3278" i="1"/>
  <c r="G3278" i="1" s="1"/>
  <c r="F3277" i="1"/>
  <c r="U3278" i="1"/>
  <c r="W3278" i="1" s="1"/>
  <c r="J3280" i="1"/>
  <c r="M3280" i="1"/>
  <c r="I3281" i="1"/>
  <c r="K3279" i="1"/>
  <c r="E3279" i="1" s="1"/>
  <c r="AB3333" i="1" l="1"/>
  <c r="A3334" i="1"/>
  <c r="Q3333" i="1"/>
  <c r="H3333" i="1"/>
  <c r="AA3333" i="1"/>
  <c r="L3278" i="1"/>
  <c r="D3279" i="1"/>
  <c r="G3279" i="1" s="1"/>
  <c r="F3278" i="1"/>
  <c r="J3281" i="1"/>
  <c r="M3281" i="1"/>
  <c r="I3282" i="1"/>
  <c r="U3279" i="1"/>
  <c r="W3279" i="1" s="1"/>
  <c r="K3280" i="1"/>
  <c r="E3280" i="1" s="1"/>
  <c r="AA3334" i="1" l="1"/>
  <c r="Q3334" i="1"/>
  <c r="H3334" i="1"/>
  <c r="A3335" i="1"/>
  <c r="AB3334" i="1"/>
  <c r="L3279" i="1"/>
  <c r="D3280" i="1"/>
  <c r="G3280" i="1" s="1"/>
  <c r="F3279" i="1"/>
  <c r="K3281" i="1"/>
  <c r="E3281" i="1" s="1"/>
  <c r="U3280" i="1"/>
  <c r="W3280" i="1" s="1"/>
  <c r="J3282" i="1"/>
  <c r="M3282" i="1"/>
  <c r="I3283" i="1"/>
  <c r="H3335" i="1" l="1"/>
  <c r="A3336" i="1"/>
  <c r="Q3335" i="1"/>
  <c r="AB3335" i="1"/>
  <c r="AA3335" i="1"/>
  <c r="L3280" i="1"/>
  <c r="D3281" i="1"/>
  <c r="G3281" i="1" s="1"/>
  <c r="F3280" i="1"/>
  <c r="J3283" i="1"/>
  <c r="M3283" i="1"/>
  <c r="I3284" i="1"/>
  <c r="K3282" i="1"/>
  <c r="E3282" i="1" s="1"/>
  <c r="U3281" i="1"/>
  <c r="W3281" i="1" s="1"/>
  <c r="AA3336" i="1" l="1"/>
  <c r="AB3336" i="1"/>
  <c r="A3337" i="1"/>
  <c r="Q3336" i="1"/>
  <c r="H3336" i="1"/>
  <c r="L3281" i="1"/>
  <c r="D3282" i="1"/>
  <c r="G3282" i="1" s="1"/>
  <c r="F3281" i="1"/>
  <c r="J3284" i="1"/>
  <c r="M3284" i="1"/>
  <c r="I3285" i="1"/>
  <c r="U3282" i="1"/>
  <c r="W3282" i="1" s="1"/>
  <c r="K3283" i="1"/>
  <c r="E3283" i="1" s="1"/>
  <c r="A3338" i="1" l="1"/>
  <c r="Q3337" i="1"/>
  <c r="H3337" i="1"/>
  <c r="AB3337" i="1"/>
  <c r="AA3337" i="1"/>
  <c r="L3282" i="1"/>
  <c r="D3283" i="1"/>
  <c r="G3283" i="1" s="1"/>
  <c r="F3282" i="1"/>
  <c r="U3283" i="1"/>
  <c r="W3283" i="1" s="1"/>
  <c r="J3285" i="1"/>
  <c r="M3285" i="1"/>
  <c r="I3286" i="1"/>
  <c r="K3284" i="1"/>
  <c r="E3284" i="1" s="1"/>
  <c r="AA3338" i="1" l="1"/>
  <c r="AB3338" i="1"/>
  <c r="Q3338" i="1"/>
  <c r="H3338" i="1"/>
  <c r="A3339" i="1"/>
  <c r="L3283" i="1"/>
  <c r="D3284" i="1"/>
  <c r="G3284" i="1" s="1"/>
  <c r="F3283" i="1"/>
  <c r="K3285" i="1"/>
  <c r="E3285" i="1" s="1"/>
  <c r="U3284" i="1"/>
  <c r="W3284" i="1" s="1"/>
  <c r="J3286" i="1"/>
  <c r="M3286" i="1"/>
  <c r="I3287" i="1"/>
  <c r="H3339" i="1" l="1"/>
  <c r="A3340" i="1"/>
  <c r="Q3339" i="1"/>
  <c r="AB3339" i="1"/>
  <c r="AA3339" i="1"/>
  <c r="L3284" i="1"/>
  <c r="D3285" i="1"/>
  <c r="G3285" i="1" s="1"/>
  <c r="F3284" i="1"/>
  <c r="K3286" i="1"/>
  <c r="E3286" i="1" s="1"/>
  <c r="J3287" i="1"/>
  <c r="M3287" i="1"/>
  <c r="I3288" i="1"/>
  <c r="U3285" i="1"/>
  <c r="W3285" i="1" s="1"/>
  <c r="AA3340" i="1" l="1"/>
  <c r="AB3340" i="1"/>
  <c r="A3341" i="1"/>
  <c r="Q3340" i="1"/>
  <c r="H3340" i="1"/>
  <c r="L3285" i="1"/>
  <c r="D3286" i="1"/>
  <c r="G3286" i="1" s="1"/>
  <c r="F3285" i="1"/>
  <c r="J3288" i="1"/>
  <c r="M3288" i="1"/>
  <c r="I3289" i="1"/>
  <c r="K3287" i="1"/>
  <c r="E3287" i="1" s="1"/>
  <c r="U3286" i="1"/>
  <c r="W3286" i="1" s="1"/>
  <c r="A3342" i="1" l="1"/>
  <c r="H3341" i="1"/>
  <c r="Q3341" i="1"/>
  <c r="AB3341" i="1"/>
  <c r="AA3341" i="1"/>
  <c r="L3286" i="1"/>
  <c r="D3287" i="1"/>
  <c r="G3287" i="1" s="1"/>
  <c r="F3286" i="1"/>
  <c r="K3288" i="1"/>
  <c r="E3288" i="1" s="1"/>
  <c r="U3287" i="1"/>
  <c r="W3287" i="1" s="1"/>
  <c r="J3289" i="1"/>
  <c r="M3289" i="1"/>
  <c r="I3290" i="1"/>
  <c r="AB3342" i="1" l="1"/>
  <c r="AA3342" i="1"/>
  <c r="A3343" i="1"/>
  <c r="H3342" i="1"/>
  <c r="Q3342" i="1"/>
  <c r="L3287" i="1"/>
  <c r="D3288" i="1"/>
  <c r="G3288" i="1" s="1"/>
  <c r="F3287" i="1"/>
  <c r="J3290" i="1"/>
  <c r="M3290" i="1"/>
  <c r="I3291" i="1"/>
  <c r="K3289" i="1"/>
  <c r="E3289" i="1" s="1"/>
  <c r="U3288" i="1"/>
  <c r="W3288" i="1" s="1"/>
  <c r="AA3343" i="1" l="1"/>
  <c r="H3343" i="1"/>
  <c r="A3344" i="1"/>
  <c r="Q3343" i="1"/>
  <c r="AB3343" i="1"/>
  <c r="L3288" i="1"/>
  <c r="D3289" i="1"/>
  <c r="G3289" i="1" s="1"/>
  <c r="F3288" i="1"/>
  <c r="J3291" i="1"/>
  <c r="M3291" i="1"/>
  <c r="I3292" i="1"/>
  <c r="K3290" i="1"/>
  <c r="E3290" i="1" s="1"/>
  <c r="U3289" i="1"/>
  <c r="W3289" i="1" s="1"/>
  <c r="A3345" i="1" l="1"/>
  <c r="Q3344" i="1"/>
  <c r="H3344" i="1"/>
  <c r="AB3344" i="1"/>
  <c r="AA3344" i="1"/>
  <c r="L3289" i="1"/>
  <c r="D3290" i="1"/>
  <c r="G3290" i="1" s="1"/>
  <c r="F3289" i="1"/>
  <c r="J3292" i="1"/>
  <c r="M3292" i="1"/>
  <c r="I3293" i="1"/>
  <c r="U3290" i="1"/>
  <c r="W3290" i="1" s="1"/>
  <c r="K3291" i="1"/>
  <c r="E3291" i="1" s="1"/>
  <c r="AA3345" i="1" l="1"/>
  <c r="AB3345" i="1"/>
  <c r="A3346" i="1"/>
  <c r="Q3345" i="1"/>
  <c r="H3345" i="1"/>
  <c r="L3290" i="1"/>
  <c r="D3291" i="1"/>
  <c r="G3291" i="1" s="1"/>
  <c r="F3290" i="1"/>
  <c r="U3291" i="1"/>
  <c r="W3291" i="1" s="1"/>
  <c r="J3293" i="1"/>
  <c r="M3293" i="1"/>
  <c r="I3294" i="1"/>
  <c r="K3292" i="1"/>
  <c r="E3292" i="1" s="1"/>
  <c r="A3347" i="1" l="1"/>
  <c r="Q3346" i="1"/>
  <c r="H3346" i="1"/>
  <c r="AB3346" i="1"/>
  <c r="AA3346" i="1"/>
  <c r="L3291" i="1"/>
  <c r="D3292" i="1"/>
  <c r="G3292" i="1" s="1"/>
  <c r="F3291" i="1"/>
  <c r="K3293" i="1"/>
  <c r="E3293" i="1" s="1"/>
  <c r="U3292" i="1"/>
  <c r="W3292" i="1" s="1"/>
  <c r="J3294" i="1"/>
  <c r="M3294" i="1"/>
  <c r="I3295" i="1"/>
  <c r="AA3347" i="1" l="1"/>
  <c r="AB3347" i="1"/>
  <c r="H3347" i="1"/>
  <c r="Q3347" i="1"/>
  <c r="A3348" i="1"/>
  <c r="L3292" i="1"/>
  <c r="D3293" i="1"/>
  <c r="G3293" i="1" s="1"/>
  <c r="F3292" i="1"/>
  <c r="J3295" i="1"/>
  <c r="M3295" i="1"/>
  <c r="I3296" i="1"/>
  <c r="K3294" i="1"/>
  <c r="E3294" i="1" s="1"/>
  <c r="U3293" i="1"/>
  <c r="W3293" i="1" s="1"/>
  <c r="AA3348" i="1" l="1"/>
  <c r="A3349" i="1"/>
  <c r="Q3348" i="1"/>
  <c r="H3348" i="1"/>
  <c r="AB3348" i="1"/>
  <c r="L3293" i="1"/>
  <c r="D3294" i="1"/>
  <c r="G3294" i="1" s="1"/>
  <c r="F3293" i="1"/>
  <c r="J3296" i="1"/>
  <c r="M3296" i="1"/>
  <c r="I3297" i="1"/>
  <c r="I3298" i="1" s="1"/>
  <c r="K3295" i="1"/>
  <c r="E3295" i="1" s="1"/>
  <c r="U3294" i="1"/>
  <c r="W3294" i="1" s="1"/>
  <c r="AB3349" i="1" l="1"/>
  <c r="A3350" i="1"/>
  <c r="H3349" i="1"/>
  <c r="AA3349" i="1"/>
  <c r="I3299" i="1"/>
  <c r="L3294" i="1"/>
  <c r="D3295" i="1"/>
  <c r="G3295" i="1" s="1"/>
  <c r="F3294" i="1"/>
  <c r="K3296" i="1"/>
  <c r="E3296" i="1" s="1"/>
  <c r="U3295" i="1"/>
  <c r="W3295" i="1" s="1"/>
  <c r="J3297" i="1"/>
  <c r="J3298" i="1" s="1"/>
  <c r="K3298" i="1" s="1"/>
  <c r="M3297" i="1"/>
  <c r="M3298" i="1" s="1"/>
  <c r="Q3350" i="1" l="1"/>
  <c r="A3351" i="1"/>
  <c r="H3350" i="1"/>
  <c r="I3300" i="1"/>
  <c r="J3299" i="1"/>
  <c r="K3299" i="1" s="1"/>
  <c r="E3299" i="1" s="1"/>
  <c r="L3295" i="1"/>
  <c r="D3296" i="1"/>
  <c r="G3296" i="1" s="1"/>
  <c r="F3295" i="1"/>
  <c r="K3297" i="1"/>
  <c r="E3297" i="1" s="1"/>
  <c r="E3298" i="1" s="1"/>
  <c r="U3296" i="1"/>
  <c r="W3296" i="1" s="1"/>
  <c r="AB3351" i="1" l="1"/>
  <c r="H3351" i="1"/>
  <c r="A3352" i="1"/>
  <c r="Q3351" i="1"/>
  <c r="AA3351" i="1"/>
  <c r="I3301" i="1"/>
  <c r="J3300" i="1"/>
  <c r="K3300" i="1" s="1"/>
  <c r="E3300" i="1" s="1"/>
  <c r="L3296" i="1"/>
  <c r="D3297" i="1"/>
  <c r="G3297" i="1" s="1"/>
  <c r="F3296" i="1"/>
  <c r="U3297" i="1"/>
  <c r="W3297" i="1" s="1"/>
  <c r="AA3352" i="1" l="1"/>
  <c r="AB3352" i="1"/>
  <c r="H3352" i="1"/>
  <c r="A3353" i="1"/>
  <c r="Q3352" i="1"/>
  <c r="D3298" i="1"/>
  <c r="J3301" i="1"/>
  <c r="K3301" i="1" s="1"/>
  <c r="E3301" i="1" s="1"/>
  <c r="I3302" i="1"/>
  <c r="U3298" i="1"/>
  <c r="W3298" i="1" s="1"/>
  <c r="L3297" i="1"/>
  <c r="F3297" i="1"/>
  <c r="A3354" i="1" l="1"/>
  <c r="Q3353" i="1"/>
  <c r="H3353" i="1"/>
  <c r="U3299" i="1"/>
  <c r="W3299" i="1" s="1"/>
  <c r="AB3353" i="1"/>
  <c r="AA3353" i="1"/>
  <c r="I3303" i="1"/>
  <c r="J3302" i="1"/>
  <c r="K3302" i="1" s="1"/>
  <c r="E3302" i="1" s="1"/>
  <c r="F3298" i="1"/>
  <c r="L3298" i="1"/>
  <c r="G3298" i="1"/>
  <c r="D3299" i="1"/>
  <c r="D11" i="1"/>
  <c r="F11" i="1" s="1"/>
  <c r="AA3354" i="1" l="1"/>
  <c r="AB3354" i="1"/>
  <c r="U3300" i="1"/>
  <c r="W3300" i="1" s="1"/>
  <c r="H3354" i="1"/>
  <c r="Q3354" i="1"/>
  <c r="A3355" i="1"/>
  <c r="F3299" i="1"/>
  <c r="G3299" i="1"/>
  <c r="L3299" i="1"/>
  <c r="M3299" i="1"/>
  <c r="M3300" i="1" s="1"/>
  <c r="M3301" i="1" s="1"/>
  <c r="M3302" i="1" s="1"/>
  <c r="M3303" i="1" s="1"/>
  <c r="D3300" i="1"/>
  <c r="D3301" i="1" s="1"/>
  <c r="J3303" i="1"/>
  <c r="K3303" i="1" s="1"/>
  <c r="E3303" i="1" s="1"/>
  <c r="I3304" i="1"/>
  <c r="D12" i="1"/>
  <c r="O11" i="1"/>
  <c r="L11" i="1"/>
  <c r="G11" i="1"/>
  <c r="Q3355" i="1" l="1"/>
  <c r="H3355" i="1"/>
  <c r="A3356" i="1"/>
  <c r="U3301" i="1"/>
  <c r="W3301" i="1" s="1"/>
  <c r="AA3355" i="1"/>
  <c r="AB3355" i="1"/>
  <c r="I3305" i="1"/>
  <c r="M3304" i="1"/>
  <c r="J3304" i="1"/>
  <c r="K3304" i="1" s="1"/>
  <c r="E3304" i="1" s="1"/>
  <c r="D3302" i="1"/>
  <c r="L3302" i="1" s="1"/>
  <c r="F3300" i="1"/>
  <c r="F3301" i="1" s="1"/>
  <c r="G3300" i="1"/>
  <c r="L3300" i="1"/>
  <c r="L3301" i="1"/>
  <c r="G3301" i="1"/>
  <c r="O12" i="1"/>
  <c r="P12" i="1" s="1"/>
  <c r="G12" i="1"/>
  <c r="L12" i="1"/>
  <c r="D13" i="1"/>
  <c r="G13" i="1" s="1"/>
  <c r="F12" i="1"/>
  <c r="P11" i="1"/>
  <c r="M12" i="1"/>
  <c r="M13" i="1" s="1"/>
  <c r="M14" i="1" s="1"/>
  <c r="AB3356" i="1" l="1"/>
  <c r="AA3356" i="1"/>
  <c r="U3302" i="1"/>
  <c r="W3302" i="1" s="1"/>
  <c r="A3357" i="1"/>
  <c r="Q3356" i="1"/>
  <c r="H3356" i="1"/>
  <c r="D3303" i="1"/>
  <c r="L3303" i="1" s="1"/>
  <c r="I3306" i="1"/>
  <c r="J3305" i="1"/>
  <c r="K3305" i="1" s="1"/>
  <c r="E3305" i="1" s="1"/>
  <c r="M3305" i="1"/>
  <c r="G3302" i="1"/>
  <c r="F3302" i="1"/>
  <c r="O13" i="1"/>
  <c r="P13" i="1" s="1"/>
  <c r="L13" i="1"/>
  <c r="D14" i="1"/>
  <c r="L14" i="1" s="1"/>
  <c r="F13" i="1"/>
  <c r="X11" i="1"/>
  <c r="X12" i="1"/>
  <c r="A3358" i="1" l="1"/>
  <c r="Q3357" i="1"/>
  <c r="H3357" i="1"/>
  <c r="U3303" i="1"/>
  <c r="W3303" i="1" s="1"/>
  <c r="AB3357" i="1"/>
  <c r="G3303" i="1"/>
  <c r="AA3357" i="1"/>
  <c r="I3307" i="1"/>
  <c r="J3306" i="1"/>
  <c r="K3306" i="1" s="1"/>
  <c r="E3306" i="1" s="1"/>
  <c r="M3306" i="1"/>
  <c r="D3304" i="1"/>
  <c r="G3304" i="1" s="1"/>
  <c r="F3303" i="1"/>
  <c r="O14" i="1"/>
  <c r="P14" i="1" s="1"/>
  <c r="D15" i="1"/>
  <c r="L15" i="1" s="1"/>
  <c r="G14" i="1"/>
  <c r="F14" i="1"/>
  <c r="B11" i="1"/>
  <c r="M15" i="1"/>
  <c r="X13" i="1"/>
  <c r="B12" i="1"/>
  <c r="L3304" i="1" l="1"/>
  <c r="F3304" i="1"/>
  <c r="AB3358" i="1"/>
  <c r="AA3358" i="1"/>
  <c r="U3304" i="1"/>
  <c r="W3304" i="1" s="1"/>
  <c r="A3359" i="1"/>
  <c r="Q3358" i="1"/>
  <c r="H3358" i="1"/>
  <c r="D3305" i="1"/>
  <c r="I3308" i="1"/>
  <c r="M3307" i="1"/>
  <c r="J3307" i="1"/>
  <c r="K3307" i="1" s="1"/>
  <c r="E3307" i="1" s="1"/>
  <c r="G15" i="1"/>
  <c r="D16" i="1"/>
  <c r="D17" i="1" s="1"/>
  <c r="O15" i="1"/>
  <c r="P15" i="1" s="1"/>
  <c r="F15" i="1"/>
  <c r="M16" i="1"/>
  <c r="M17" i="1" s="1"/>
  <c r="B13" i="1"/>
  <c r="X14" i="1"/>
  <c r="F3305" i="1" l="1"/>
  <c r="L3305" i="1"/>
  <c r="G3305" i="1"/>
  <c r="AA3359" i="1"/>
  <c r="Q3359" i="1"/>
  <c r="A3360" i="1"/>
  <c r="H3359" i="1"/>
  <c r="U3305" i="1"/>
  <c r="W3305" i="1" s="1"/>
  <c r="AB3359" i="1"/>
  <c r="I3309" i="1"/>
  <c r="M3308" i="1"/>
  <c r="J3308" i="1"/>
  <c r="K3308" i="1" s="1"/>
  <c r="E3308" i="1" s="1"/>
  <c r="D3306" i="1"/>
  <c r="G16" i="1"/>
  <c r="L16" i="1"/>
  <c r="O16" i="1"/>
  <c r="P16" i="1" s="1"/>
  <c r="F16" i="1"/>
  <c r="G17" i="1"/>
  <c r="D18" i="1"/>
  <c r="O17" i="1"/>
  <c r="M18" i="1" s="1"/>
  <c r="L17" i="1"/>
  <c r="B14" i="1"/>
  <c r="X15" i="1"/>
  <c r="B15" i="1" s="1"/>
  <c r="F3306" i="1" l="1"/>
  <c r="AB3360" i="1"/>
  <c r="U3306" i="1"/>
  <c r="W3306" i="1" s="1"/>
  <c r="A3361" i="1"/>
  <c r="Q3360" i="1"/>
  <c r="H3360" i="1"/>
  <c r="AA3360" i="1"/>
  <c r="D3307" i="1"/>
  <c r="G3306" i="1"/>
  <c r="L3306" i="1"/>
  <c r="J3309" i="1"/>
  <c r="K3309" i="1" s="1"/>
  <c r="E3309" i="1" s="1"/>
  <c r="I3310" i="1"/>
  <c r="M3309" i="1"/>
  <c r="F17" i="1"/>
  <c r="G18" i="1"/>
  <c r="D19" i="1"/>
  <c r="O18" i="1"/>
  <c r="L18" i="1"/>
  <c r="X16" i="1"/>
  <c r="P17" i="1"/>
  <c r="F3307" i="1" l="1"/>
  <c r="AA3361" i="1"/>
  <c r="H3361" i="1"/>
  <c r="A3362" i="1"/>
  <c r="Q3361" i="1"/>
  <c r="G3307" i="1"/>
  <c r="U3307" i="1"/>
  <c r="W3307" i="1" s="1"/>
  <c r="AB3361" i="1"/>
  <c r="L3307" i="1"/>
  <c r="D3308" i="1"/>
  <c r="F3308" i="1" s="1"/>
  <c r="I3311" i="1"/>
  <c r="J3310" i="1"/>
  <c r="K3310" i="1" s="1"/>
  <c r="E3310" i="1" s="1"/>
  <c r="M3310" i="1"/>
  <c r="F18" i="1"/>
  <c r="X17" i="1"/>
  <c r="B17" i="1" s="1"/>
  <c r="G19" i="1"/>
  <c r="D20" i="1"/>
  <c r="L19" i="1"/>
  <c r="O19" i="1"/>
  <c r="B16" i="1"/>
  <c r="P18" i="1"/>
  <c r="M19" i="1"/>
  <c r="M20" i="1" s="1"/>
  <c r="L3308" i="1" l="1"/>
  <c r="A3363" i="1"/>
  <c r="Q3362" i="1"/>
  <c r="H3362" i="1"/>
  <c r="AB3362" i="1"/>
  <c r="AA3362" i="1"/>
  <c r="U3308" i="1"/>
  <c r="W3308" i="1" s="1"/>
  <c r="G3308" i="1"/>
  <c r="M3311" i="1"/>
  <c r="J3311" i="1"/>
  <c r="K3311" i="1" s="1"/>
  <c r="E3311" i="1" s="1"/>
  <c r="I3312" i="1"/>
  <c r="D3309" i="1"/>
  <c r="F3309" i="1" s="1"/>
  <c r="F19" i="1"/>
  <c r="G20" i="1"/>
  <c r="D21" i="1"/>
  <c r="L20" i="1"/>
  <c r="O20" i="1"/>
  <c r="P19" i="1"/>
  <c r="X18" i="1"/>
  <c r="L3309" i="1" l="1"/>
  <c r="AA3363" i="1"/>
  <c r="U3309" i="1"/>
  <c r="W3309" i="1" s="1"/>
  <c r="AB3363" i="1"/>
  <c r="Q3363" i="1"/>
  <c r="H3363" i="1"/>
  <c r="A3364" i="1"/>
  <c r="G3309" i="1"/>
  <c r="M3312" i="1"/>
  <c r="J3312" i="1"/>
  <c r="K3312" i="1" s="1"/>
  <c r="E3312" i="1" s="1"/>
  <c r="I3313" i="1"/>
  <c r="D3310" i="1"/>
  <c r="F3310" i="1" s="1"/>
  <c r="F20" i="1"/>
  <c r="G21" i="1"/>
  <c r="D22" i="1"/>
  <c r="O21" i="1"/>
  <c r="L21" i="1"/>
  <c r="X19" i="1"/>
  <c r="P20" i="1"/>
  <c r="B18" i="1"/>
  <c r="M21" i="1"/>
  <c r="M22" i="1" s="1"/>
  <c r="G3310" i="1" l="1"/>
  <c r="A3365" i="1"/>
  <c r="Q3364" i="1"/>
  <c r="H3364" i="1"/>
  <c r="AB3364" i="1"/>
  <c r="U3310" i="1"/>
  <c r="W3310" i="1" s="1"/>
  <c r="AA3364" i="1"/>
  <c r="L3310" i="1"/>
  <c r="D3311" i="1"/>
  <c r="F3311" i="1" s="1"/>
  <c r="I3314" i="1"/>
  <c r="J3313" i="1"/>
  <c r="K3313" i="1" s="1"/>
  <c r="E3313" i="1" s="1"/>
  <c r="M3313" i="1"/>
  <c r="F21" i="1"/>
  <c r="X20" i="1"/>
  <c r="B20" i="1" s="1"/>
  <c r="G22" i="1"/>
  <c r="D23" i="1"/>
  <c r="O22" i="1"/>
  <c r="L22" i="1"/>
  <c r="M23" i="1"/>
  <c r="B19" i="1"/>
  <c r="P21" i="1"/>
  <c r="AA3365" i="1" l="1"/>
  <c r="L3311" i="1"/>
  <c r="U3311" i="1"/>
  <c r="W3311" i="1" s="1"/>
  <c r="AB3365" i="1"/>
  <c r="A3366" i="1"/>
  <c r="Q3365" i="1"/>
  <c r="H3365" i="1"/>
  <c r="G3311" i="1"/>
  <c r="J3314" i="1"/>
  <c r="K3314" i="1" s="1"/>
  <c r="E3314" i="1" s="1"/>
  <c r="I3315" i="1"/>
  <c r="M3314" i="1"/>
  <c r="D3312" i="1"/>
  <c r="F3312" i="1" s="1"/>
  <c r="F22" i="1"/>
  <c r="P22" i="1"/>
  <c r="X21" i="1"/>
  <c r="G23" i="1"/>
  <c r="D24" i="1"/>
  <c r="O23" i="1"/>
  <c r="L23" i="1"/>
  <c r="AB3366" i="1" l="1"/>
  <c r="AA3366" i="1"/>
  <c r="U3312" i="1"/>
  <c r="W3312" i="1" s="1"/>
  <c r="A3367" i="1"/>
  <c r="Q3366" i="1"/>
  <c r="H3366" i="1"/>
  <c r="L3312" i="1"/>
  <c r="G3312" i="1"/>
  <c r="D3313" i="1"/>
  <c r="F3313" i="1" s="1"/>
  <c r="M3315" i="1"/>
  <c r="J3315" i="1"/>
  <c r="K3315" i="1" s="1"/>
  <c r="E3315" i="1" s="1"/>
  <c r="I3316" i="1"/>
  <c r="F23" i="1"/>
  <c r="G24" i="1"/>
  <c r="D25" i="1"/>
  <c r="L24" i="1"/>
  <c r="O24" i="1"/>
  <c r="P23" i="1"/>
  <c r="X22" i="1"/>
  <c r="B22" i="1" s="1"/>
  <c r="B21" i="1"/>
  <c r="M24" i="1"/>
  <c r="M25" i="1" s="1"/>
  <c r="AA3367" i="1" l="1"/>
  <c r="L3313" i="1"/>
  <c r="Q3367" i="1"/>
  <c r="H3367" i="1"/>
  <c r="A3368" i="1"/>
  <c r="U3313" i="1"/>
  <c r="W3313" i="1" s="1"/>
  <c r="AB3367" i="1"/>
  <c r="G3313" i="1"/>
  <c r="I3317" i="1"/>
  <c r="M3316" i="1"/>
  <c r="J3316" i="1"/>
  <c r="K3316" i="1" s="1"/>
  <c r="E3316" i="1" s="1"/>
  <c r="D3314" i="1"/>
  <c r="F3314" i="1" s="1"/>
  <c r="F24" i="1"/>
  <c r="D26" i="1"/>
  <c r="G25" i="1"/>
  <c r="O25" i="1"/>
  <c r="L25" i="1"/>
  <c r="X23" i="1"/>
  <c r="B23" i="1" s="1"/>
  <c r="P24" i="1"/>
  <c r="AB3368" i="1" l="1"/>
  <c r="A3369" i="1"/>
  <c r="Q3368" i="1"/>
  <c r="H3368" i="1"/>
  <c r="U3314" i="1"/>
  <c r="W3314" i="1" s="1"/>
  <c r="AA3368" i="1"/>
  <c r="AA3369" i="1" s="1"/>
  <c r="G3314" i="1"/>
  <c r="J3317" i="1"/>
  <c r="K3317" i="1" s="1"/>
  <c r="E3317" i="1" s="1"/>
  <c r="M3317" i="1"/>
  <c r="I3318" i="1"/>
  <c r="L3314" i="1"/>
  <c r="D3315" i="1"/>
  <c r="F3315" i="1" s="1"/>
  <c r="F25" i="1"/>
  <c r="G26" i="1"/>
  <c r="D27" i="1"/>
  <c r="L26" i="1"/>
  <c r="O26" i="1"/>
  <c r="P25" i="1"/>
  <c r="M26" i="1"/>
  <c r="M27" i="1" s="1"/>
  <c r="X24" i="1"/>
  <c r="B24" i="1" s="1"/>
  <c r="U3315" i="1" l="1"/>
  <c r="W3315" i="1" s="1"/>
  <c r="A3370" i="1"/>
  <c r="Q3369" i="1"/>
  <c r="H3369" i="1"/>
  <c r="L3315" i="1"/>
  <c r="G3315" i="1"/>
  <c r="AB3369" i="1"/>
  <c r="D3316" i="1"/>
  <c r="F3316" i="1" s="1"/>
  <c r="J3318" i="1"/>
  <c r="K3318" i="1" s="1"/>
  <c r="E3318" i="1" s="1"/>
  <c r="M3318" i="1"/>
  <c r="I3319" i="1"/>
  <c r="F26" i="1"/>
  <c r="X25" i="1"/>
  <c r="B25" i="1" s="1"/>
  <c r="G27" i="1"/>
  <c r="D28" i="1"/>
  <c r="L27" i="1"/>
  <c r="O27" i="1"/>
  <c r="M28" i="1" s="1"/>
  <c r="P26" i="1"/>
  <c r="L3316" i="1" l="1"/>
  <c r="AB3370" i="1"/>
  <c r="AA3370" i="1"/>
  <c r="A3371" i="1"/>
  <c r="Q3370" i="1"/>
  <c r="H3370" i="1"/>
  <c r="U3316" i="1"/>
  <c r="W3316" i="1" s="1"/>
  <c r="G3316" i="1"/>
  <c r="M3319" i="1"/>
  <c r="I3320" i="1"/>
  <c r="J3319" i="1"/>
  <c r="K3319" i="1" s="1"/>
  <c r="E3319" i="1" s="1"/>
  <c r="D3317" i="1"/>
  <c r="F3317" i="1" s="1"/>
  <c r="F27" i="1"/>
  <c r="G28" i="1"/>
  <c r="D29" i="1"/>
  <c r="L28" i="1"/>
  <c r="O28" i="1"/>
  <c r="P27" i="1"/>
  <c r="X26" i="1"/>
  <c r="U3317" i="1" l="1"/>
  <c r="W3317" i="1" s="1"/>
  <c r="Q3371" i="1"/>
  <c r="H3371" i="1"/>
  <c r="A3372" i="1"/>
  <c r="AA3371" i="1"/>
  <c r="AB3371" i="1"/>
  <c r="G3317" i="1"/>
  <c r="L3317" i="1"/>
  <c r="M3320" i="1"/>
  <c r="J3320" i="1"/>
  <c r="K3320" i="1" s="1"/>
  <c r="E3320" i="1" s="1"/>
  <c r="I3321" i="1"/>
  <c r="D3318" i="1"/>
  <c r="F3318" i="1" s="1"/>
  <c r="F28" i="1"/>
  <c r="G29" i="1"/>
  <c r="D30" i="1"/>
  <c r="O29" i="1"/>
  <c r="L29" i="1"/>
  <c r="X27" i="1"/>
  <c r="B27" i="1" s="1"/>
  <c r="P28" i="1"/>
  <c r="B26" i="1"/>
  <c r="M29" i="1"/>
  <c r="M30" i="1" s="1"/>
  <c r="AA3372" i="1" l="1"/>
  <c r="AB3372" i="1"/>
  <c r="U3318" i="1"/>
  <c r="W3318" i="1" s="1"/>
  <c r="A3373" i="1"/>
  <c r="Q3372" i="1"/>
  <c r="H3372" i="1"/>
  <c r="M3321" i="1"/>
  <c r="J3321" i="1"/>
  <c r="K3321" i="1" s="1"/>
  <c r="E3321" i="1" s="1"/>
  <c r="I3322" i="1"/>
  <c r="G3318" i="1"/>
  <c r="L3318" i="1"/>
  <c r="D3319" i="1"/>
  <c r="F3319" i="1" s="1"/>
  <c r="F29" i="1"/>
  <c r="X28" i="1"/>
  <c r="B28" i="1" s="1"/>
  <c r="G30" i="1"/>
  <c r="D31" i="1"/>
  <c r="L30" i="1"/>
  <c r="O30" i="1"/>
  <c r="P29" i="1"/>
  <c r="A3374" i="1" l="1"/>
  <c r="Q3373" i="1"/>
  <c r="H3373" i="1"/>
  <c r="U3319" i="1"/>
  <c r="W3319" i="1" s="1"/>
  <c r="AB3373" i="1"/>
  <c r="AA3373" i="1"/>
  <c r="L3319" i="1"/>
  <c r="G3319" i="1"/>
  <c r="M3322" i="1"/>
  <c r="J3322" i="1"/>
  <c r="K3322" i="1" s="1"/>
  <c r="E3322" i="1" s="1"/>
  <c r="I3323" i="1"/>
  <c r="D3320" i="1"/>
  <c r="F3320" i="1" s="1"/>
  <c r="F30" i="1"/>
  <c r="P30" i="1"/>
  <c r="X29" i="1"/>
  <c r="B29" i="1" s="1"/>
  <c r="M31" i="1"/>
  <c r="N31" i="1" s="1"/>
  <c r="D32" i="1"/>
  <c r="G31" i="1"/>
  <c r="L31" i="1"/>
  <c r="O31" i="1"/>
  <c r="AA3374" i="1" l="1"/>
  <c r="AB3374" i="1"/>
  <c r="U3320" i="1"/>
  <c r="W3320" i="1" s="1"/>
  <c r="A3375" i="1"/>
  <c r="Q3374" i="1"/>
  <c r="H3374" i="1"/>
  <c r="D3321" i="1"/>
  <c r="F3321" i="1" s="1"/>
  <c r="I3324" i="1"/>
  <c r="M3323" i="1"/>
  <c r="J3323" i="1"/>
  <c r="K3323" i="1" s="1"/>
  <c r="E3323" i="1" s="1"/>
  <c r="L3320" i="1"/>
  <c r="G3320" i="1"/>
  <c r="F31" i="1"/>
  <c r="P31" i="1"/>
  <c r="M32" i="1"/>
  <c r="D33" i="1"/>
  <c r="G32" i="1"/>
  <c r="O32" i="1"/>
  <c r="L32" i="1"/>
  <c r="N32" i="1"/>
  <c r="X30" i="1"/>
  <c r="B30" i="1" s="1"/>
  <c r="L3321" i="1" l="1"/>
  <c r="Q3375" i="1"/>
  <c r="H3375" i="1"/>
  <c r="A3376" i="1"/>
  <c r="U3321" i="1"/>
  <c r="W3321" i="1" s="1"/>
  <c r="AA3375" i="1"/>
  <c r="AB3375" i="1"/>
  <c r="G3321" i="1"/>
  <c r="M3324" i="1"/>
  <c r="J3324" i="1"/>
  <c r="K3324" i="1" s="1"/>
  <c r="E3324" i="1" s="1"/>
  <c r="I3325" i="1"/>
  <c r="D3322" i="1"/>
  <c r="F3322" i="1" s="1"/>
  <c r="F32" i="1"/>
  <c r="D34" i="1"/>
  <c r="G33" i="1"/>
  <c r="L33" i="1"/>
  <c r="O33" i="1"/>
  <c r="P32" i="1"/>
  <c r="M33" i="1"/>
  <c r="M34" i="1" s="1"/>
  <c r="X31" i="1"/>
  <c r="B31" i="1" s="1"/>
  <c r="G3322" i="1" l="1"/>
  <c r="AA3376" i="1"/>
  <c r="AB3376" i="1"/>
  <c r="U3322" i="1"/>
  <c r="W3322" i="1" s="1"/>
  <c r="H3376" i="1"/>
  <c r="Q3376" i="1"/>
  <c r="A3377" i="1"/>
  <c r="M3325" i="1"/>
  <c r="I3326" i="1"/>
  <c r="J3325" i="1"/>
  <c r="K3325" i="1" s="1"/>
  <c r="E3325" i="1" s="1"/>
  <c r="D3323" i="1"/>
  <c r="F3323" i="1" s="1"/>
  <c r="L3322" i="1"/>
  <c r="F33" i="1"/>
  <c r="X32" i="1"/>
  <c r="B32" i="1" s="1"/>
  <c r="P33" i="1"/>
  <c r="D35" i="1"/>
  <c r="G34" i="1"/>
  <c r="O34" i="1"/>
  <c r="M35" i="1" s="1"/>
  <c r="L34" i="1"/>
  <c r="N33" i="1"/>
  <c r="N34" i="1" s="1"/>
  <c r="A3378" i="1" l="1"/>
  <c r="Q3377" i="1"/>
  <c r="H3377" i="1"/>
  <c r="AB3377" i="1"/>
  <c r="U3323" i="1"/>
  <c r="W3323" i="1" s="1"/>
  <c r="AA3377" i="1"/>
  <c r="G3323" i="1"/>
  <c r="D3324" i="1"/>
  <c r="F3324" i="1" s="1"/>
  <c r="J3326" i="1"/>
  <c r="K3326" i="1" s="1"/>
  <c r="E3326" i="1" s="1"/>
  <c r="M3326" i="1"/>
  <c r="I3327" i="1"/>
  <c r="L3323" i="1"/>
  <c r="F34" i="1"/>
  <c r="N35" i="1"/>
  <c r="D36" i="1"/>
  <c r="G35" i="1"/>
  <c r="L35" i="1"/>
  <c r="O35" i="1"/>
  <c r="P34" i="1"/>
  <c r="X33" i="1"/>
  <c r="B33" i="1" s="1"/>
  <c r="AA3378" i="1" l="1"/>
  <c r="AB3378" i="1"/>
  <c r="U3324" i="1"/>
  <c r="W3324" i="1" s="1"/>
  <c r="A3379" i="1"/>
  <c r="Q3378" i="1"/>
  <c r="H3378" i="1"/>
  <c r="L3324" i="1"/>
  <c r="I3328" i="1"/>
  <c r="M3327" i="1"/>
  <c r="J3327" i="1"/>
  <c r="K3327" i="1" s="1"/>
  <c r="E3327" i="1" s="1"/>
  <c r="D3325" i="1"/>
  <c r="F3325" i="1" s="1"/>
  <c r="G3324" i="1"/>
  <c r="F35" i="1"/>
  <c r="F36" i="1" s="1"/>
  <c r="P35" i="1"/>
  <c r="D37" i="1"/>
  <c r="G36" i="1"/>
  <c r="L36" i="1"/>
  <c r="O36" i="1"/>
  <c r="X34" i="1"/>
  <c r="B34" i="1" s="1"/>
  <c r="M36" i="1"/>
  <c r="M37" i="1" s="1"/>
  <c r="G3325" i="1" l="1"/>
  <c r="AB3379" i="1"/>
  <c r="Q3379" i="1"/>
  <c r="H3379" i="1"/>
  <c r="A3380" i="1"/>
  <c r="U3325" i="1"/>
  <c r="W3325" i="1" s="1"/>
  <c r="AA3379" i="1"/>
  <c r="L3325" i="1"/>
  <c r="D3326" i="1"/>
  <c r="F3326" i="1" s="1"/>
  <c r="I3329" i="1"/>
  <c r="J3328" i="1"/>
  <c r="K3328" i="1" s="1"/>
  <c r="E3328" i="1" s="1"/>
  <c r="M3328" i="1"/>
  <c r="N36" i="1"/>
  <c r="N37" i="1" s="1"/>
  <c r="X35" i="1"/>
  <c r="B35" i="1" s="1"/>
  <c r="P36" i="1"/>
  <c r="D38" i="1"/>
  <c r="G37" i="1"/>
  <c r="F37" i="1"/>
  <c r="O37" i="1"/>
  <c r="M38" i="1" s="1"/>
  <c r="L37" i="1"/>
  <c r="AA3380" i="1" l="1"/>
  <c r="G3326" i="1"/>
  <c r="U3326" i="1"/>
  <c r="W3326" i="1" s="1"/>
  <c r="A3381" i="1"/>
  <c r="Q3380" i="1"/>
  <c r="H3380" i="1"/>
  <c r="AB3380" i="1"/>
  <c r="L3326" i="1"/>
  <c r="I3330" i="1"/>
  <c r="M3329" i="1"/>
  <c r="J3329" i="1"/>
  <c r="K3329" i="1" s="1"/>
  <c r="E3329" i="1" s="1"/>
  <c r="D3327" i="1"/>
  <c r="F3327" i="1" s="1"/>
  <c r="X36" i="1"/>
  <c r="B36" i="1" s="1"/>
  <c r="N38" i="1"/>
  <c r="D39" i="1"/>
  <c r="G38" i="1"/>
  <c r="F38" i="1"/>
  <c r="O38" i="1"/>
  <c r="L38" i="1"/>
  <c r="P37" i="1"/>
  <c r="AB3381" i="1" l="1"/>
  <c r="A3382" i="1"/>
  <c r="Q3381" i="1"/>
  <c r="H3381" i="1"/>
  <c r="U3327" i="1"/>
  <c r="W3327" i="1" s="1"/>
  <c r="AA3381" i="1"/>
  <c r="J3330" i="1"/>
  <c r="K3330" i="1" s="1"/>
  <c r="E3330" i="1" s="1"/>
  <c r="M3330" i="1"/>
  <c r="I3331" i="1"/>
  <c r="L3327" i="1"/>
  <c r="G3327" i="1"/>
  <c r="D3328" i="1"/>
  <c r="F3328" i="1" s="1"/>
  <c r="X37" i="1"/>
  <c r="B37" i="1" s="1"/>
  <c r="G39" i="1"/>
  <c r="D40" i="1"/>
  <c r="F39" i="1"/>
  <c r="O39" i="1"/>
  <c r="L39" i="1"/>
  <c r="P38" i="1"/>
  <c r="M39" i="1"/>
  <c r="M40" i="1" s="1"/>
  <c r="AA3382" i="1" l="1"/>
  <c r="A3383" i="1"/>
  <c r="H3382" i="1"/>
  <c r="U3328" i="1"/>
  <c r="W3328" i="1" s="1"/>
  <c r="AB3382" i="1"/>
  <c r="L3328" i="1"/>
  <c r="G3328" i="1"/>
  <c r="D3329" i="1"/>
  <c r="F3329" i="1" s="1"/>
  <c r="J3331" i="1"/>
  <c r="K3331" i="1" s="1"/>
  <c r="E3331" i="1" s="1"/>
  <c r="I3332" i="1"/>
  <c r="M3331" i="1"/>
  <c r="N39" i="1"/>
  <c r="N40" i="1" s="1"/>
  <c r="P39" i="1"/>
  <c r="D41" i="1"/>
  <c r="G40" i="1"/>
  <c r="F40" i="1"/>
  <c r="O40" i="1"/>
  <c r="L40" i="1"/>
  <c r="X38" i="1"/>
  <c r="G3329" i="1" l="1"/>
  <c r="L3329" i="1"/>
  <c r="U3329" i="1"/>
  <c r="W3329" i="1" s="1"/>
  <c r="Q3383" i="1"/>
  <c r="H3383" i="1"/>
  <c r="A3384" i="1"/>
  <c r="D3330" i="1"/>
  <c r="F3330" i="1" s="1"/>
  <c r="M3332" i="1"/>
  <c r="J3332" i="1"/>
  <c r="K3332" i="1" s="1"/>
  <c r="E3332" i="1" s="1"/>
  <c r="I3333" i="1"/>
  <c r="P40" i="1"/>
  <c r="X39" i="1"/>
  <c r="B39" i="1" s="1"/>
  <c r="B38" i="1"/>
  <c r="G41" i="1"/>
  <c r="D42" i="1"/>
  <c r="F41" i="1"/>
  <c r="L41" i="1"/>
  <c r="M41" i="1"/>
  <c r="G3330" i="1" l="1"/>
  <c r="L3330" i="1"/>
  <c r="A3385" i="1"/>
  <c r="Q3384" i="1"/>
  <c r="H3384" i="1"/>
  <c r="U3330" i="1"/>
  <c r="W3330" i="1" s="1"/>
  <c r="AA3384" i="1"/>
  <c r="AB3384" i="1"/>
  <c r="J3333" i="1"/>
  <c r="K3333" i="1" s="1"/>
  <c r="E3333" i="1" s="1"/>
  <c r="I3334" i="1"/>
  <c r="D3331" i="1"/>
  <c r="F3331" i="1" s="1"/>
  <c r="X40" i="1"/>
  <c r="B40" i="1" s="1"/>
  <c r="M42" i="1"/>
  <c r="N41" i="1"/>
  <c r="N42" i="1" s="1"/>
  <c r="G42" i="1"/>
  <c r="F42" i="1"/>
  <c r="F43" i="1"/>
  <c r="L42" i="1"/>
  <c r="AB3385" i="1" l="1"/>
  <c r="AA3385" i="1"/>
  <c r="U3331" i="1"/>
  <c r="W3331" i="1" s="1"/>
  <c r="A3386" i="1"/>
  <c r="Q3385" i="1"/>
  <c r="H3385" i="1"/>
  <c r="D3332" i="1"/>
  <c r="F3332" i="1" s="1"/>
  <c r="J3334" i="1"/>
  <c r="K3334" i="1" s="1"/>
  <c r="E3334" i="1" s="1"/>
  <c r="I3335" i="1"/>
  <c r="L3331" i="1"/>
  <c r="G3331" i="1"/>
  <c r="M43" i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O42" i="1"/>
  <c r="F44" i="1"/>
  <c r="O41" i="1"/>
  <c r="A3387" i="1" l="1"/>
  <c r="Q3386" i="1"/>
  <c r="H3386" i="1"/>
  <c r="AA3386" i="1"/>
  <c r="U3332" i="1"/>
  <c r="W3332" i="1" s="1"/>
  <c r="L3332" i="1"/>
  <c r="M3333" i="1" s="1"/>
  <c r="M3334" i="1" s="1"/>
  <c r="M3335" i="1" s="1"/>
  <c r="AB3386" i="1"/>
  <c r="I3336" i="1"/>
  <c r="J3335" i="1"/>
  <c r="K3335" i="1" s="1"/>
  <c r="E3335" i="1" s="1"/>
  <c r="D3333" i="1"/>
  <c r="F3333" i="1" s="1"/>
  <c r="G3332" i="1"/>
  <c r="P41" i="1"/>
  <c r="N43" i="1"/>
  <c r="F45" i="1"/>
  <c r="P42" i="1"/>
  <c r="AB3387" i="1" l="1"/>
  <c r="AA3387" i="1"/>
  <c r="M3336" i="1"/>
  <c r="L3333" i="1"/>
  <c r="U3333" i="1"/>
  <c r="W3333" i="1" s="1"/>
  <c r="Q3387" i="1"/>
  <c r="H3387" i="1"/>
  <c r="A3388" i="1"/>
  <c r="G3333" i="1"/>
  <c r="D3334" i="1"/>
  <c r="F3334" i="1" s="1"/>
  <c r="J3336" i="1"/>
  <c r="K3336" i="1" s="1"/>
  <c r="E3336" i="1" s="1"/>
  <c r="I3337" i="1"/>
  <c r="F46" i="1"/>
  <c r="O43" i="1"/>
  <c r="N44" i="1"/>
  <c r="X42" i="1"/>
  <c r="B42" i="1" s="1"/>
  <c r="X41" i="1"/>
  <c r="B41" i="1" s="1"/>
  <c r="A3389" i="1" l="1"/>
  <c r="H3388" i="1"/>
  <c r="Q3388" i="1"/>
  <c r="AB3388" i="1"/>
  <c r="U3334" i="1"/>
  <c r="W3334" i="1" s="1"/>
  <c r="AA3388" i="1"/>
  <c r="I3338" i="1"/>
  <c r="M3337" i="1"/>
  <c r="J3337" i="1"/>
  <c r="K3337" i="1" s="1"/>
  <c r="E3337" i="1" s="1"/>
  <c r="D3335" i="1"/>
  <c r="F3335" i="1" s="1"/>
  <c r="L3334" i="1"/>
  <c r="G3334" i="1"/>
  <c r="O44" i="1"/>
  <c r="N45" i="1"/>
  <c r="P43" i="1"/>
  <c r="F47" i="1"/>
  <c r="AA3389" i="1" l="1"/>
  <c r="G3335" i="1"/>
  <c r="U3335" i="1"/>
  <c r="W3335" i="1" s="1"/>
  <c r="AB3389" i="1"/>
  <c r="A3390" i="1"/>
  <c r="Q3389" i="1"/>
  <c r="H3389" i="1"/>
  <c r="D3336" i="1"/>
  <c r="F3336" i="1" s="1"/>
  <c r="L3335" i="1"/>
  <c r="I3339" i="1"/>
  <c r="J3338" i="1"/>
  <c r="K3338" i="1" s="1"/>
  <c r="E3338" i="1" s="1"/>
  <c r="M3338" i="1"/>
  <c r="X43" i="1"/>
  <c r="B43" i="1" s="1"/>
  <c r="O45" i="1"/>
  <c r="N46" i="1"/>
  <c r="F48" i="1"/>
  <c r="P44" i="1"/>
  <c r="A3391" i="1" l="1"/>
  <c r="Q3390" i="1"/>
  <c r="H3390" i="1"/>
  <c r="U3336" i="1"/>
  <c r="W3336" i="1" s="1"/>
  <c r="AB3390" i="1"/>
  <c r="AA3390" i="1"/>
  <c r="L3336" i="1"/>
  <c r="I3340" i="1"/>
  <c r="M3339" i="1"/>
  <c r="J3339" i="1"/>
  <c r="K3339" i="1" s="1"/>
  <c r="E3339" i="1" s="1"/>
  <c r="D3337" i="1"/>
  <c r="F3337" i="1" s="1"/>
  <c r="G3336" i="1"/>
  <c r="X44" i="1"/>
  <c r="P45" i="1"/>
  <c r="F49" i="1"/>
  <c r="O46" i="1"/>
  <c r="N47" i="1"/>
  <c r="AA3391" i="1" l="1"/>
  <c r="AB3391" i="1"/>
  <c r="L3337" i="1"/>
  <c r="U3337" i="1"/>
  <c r="W3337" i="1" s="1"/>
  <c r="Q3391" i="1"/>
  <c r="H3391" i="1"/>
  <c r="A3392" i="1"/>
  <c r="G3337" i="1"/>
  <c r="D3338" i="1"/>
  <c r="F3338" i="1" s="1"/>
  <c r="M3340" i="1"/>
  <c r="I3341" i="1"/>
  <c r="J3340" i="1"/>
  <c r="K3340" i="1" s="1"/>
  <c r="E3340" i="1" s="1"/>
  <c r="N48" i="1"/>
  <c r="O47" i="1"/>
  <c r="P46" i="1"/>
  <c r="X45" i="1"/>
  <c r="B45" i="1" s="1"/>
  <c r="F50" i="1"/>
  <c r="B44" i="1"/>
  <c r="A3393" i="1" l="1"/>
  <c r="Q3392" i="1"/>
  <c r="H3392" i="1"/>
  <c r="AB3392" i="1"/>
  <c r="U3338" i="1"/>
  <c r="W3338" i="1" s="1"/>
  <c r="AA3392" i="1"/>
  <c r="D3339" i="1"/>
  <c r="F3339" i="1" s="1"/>
  <c r="G3338" i="1"/>
  <c r="L3338" i="1"/>
  <c r="M3341" i="1"/>
  <c r="I3342" i="1"/>
  <c r="J3341" i="1"/>
  <c r="K3341" i="1" s="1"/>
  <c r="E3341" i="1" s="1"/>
  <c r="F51" i="1"/>
  <c r="X46" i="1"/>
  <c r="P47" i="1"/>
  <c r="O48" i="1"/>
  <c r="N49" i="1"/>
  <c r="AA3393" i="1" l="1"/>
  <c r="G3339" i="1"/>
  <c r="U3339" i="1"/>
  <c r="W3339" i="1" s="1"/>
  <c r="AB3393" i="1"/>
  <c r="A3394" i="1"/>
  <c r="Q3393" i="1"/>
  <c r="H3393" i="1"/>
  <c r="L3339" i="1"/>
  <c r="J3342" i="1"/>
  <c r="K3342" i="1" s="1"/>
  <c r="E3342" i="1" s="1"/>
  <c r="M3342" i="1"/>
  <c r="I3343" i="1"/>
  <c r="D3340" i="1"/>
  <c r="F3340" i="1" s="1"/>
  <c r="B46" i="1"/>
  <c r="O49" i="1"/>
  <c r="N50" i="1"/>
  <c r="X47" i="1"/>
  <c r="B47" i="1" s="1"/>
  <c r="P48" i="1"/>
  <c r="F52" i="1"/>
  <c r="AB3394" i="1" l="1"/>
  <c r="AA3394" i="1"/>
  <c r="A3395" i="1"/>
  <c r="Q3394" i="1"/>
  <c r="H3394" i="1"/>
  <c r="U3340" i="1"/>
  <c r="W3340" i="1" s="1"/>
  <c r="J3343" i="1"/>
  <c r="K3343" i="1" s="1"/>
  <c r="E3343" i="1" s="1"/>
  <c r="M3343" i="1"/>
  <c r="I3344" i="1"/>
  <c r="G3340" i="1"/>
  <c r="L3340" i="1"/>
  <c r="D3341" i="1"/>
  <c r="F3341" i="1" s="1"/>
  <c r="P49" i="1"/>
  <c r="F53" i="1"/>
  <c r="X48" i="1"/>
  <c r="B48" i="1" s="1"/>
  <c r="N51" i="1"/>
  <c r="O50" i="1"/>
  <c r="AA3395" i="1" l="1"/>
  <c r="AB3395" i="1"/>
  <c r="U3341" i="1"/>
  <c r="W3341" i="1" s="1"/>
  <c r="Q3395" i="1"/>
  <c r="H3395" i="1"/>
  <c r="A3396" i="1"/>
  <c r="D3342" i="1"/>
  <c r="F3342" i="1" s="1"/>
  <c r="I3345" i="1"/>
  <c r="M3344" i="1"/>
  <c r="J3344" i="1"/>
  <c r="K3344" i="1" s="1"/>
  <c r="E3344" i="1" s="1"/>
  <c r="L3341" i="1"/>
  <c r="G3341" i="1"/>
  <c r="P50" i="1"/>
  <c r="F54" i="1"/>
  <c r="O51" i="1"/>
  <c r="N52" i="1"/>
  <c r="X49" i="1"/>
  <c r="B49" i="1" s="1"/>
  <c r="AB3396" i="1" l="1"/>
  <c r="AA3396" i="1"/>
  <c r="A3397" i="1"/>
  <c r="Q3396" i="1"/>
  <c r="H3396" i="1"/>
  <c r="U3342" i="1"/>
  <c r="W3342" i="1" s="1"/>
  <c r="L3342" i="1"/>
  <c r="G3342" i="1"/>
  <c r="D3343" i="1"/>
  <c r="F3343" i="1" s="1"/>
  <c r="J3345" i="1"/>
  <c r="K3345" i="1" s="1"/>
  <c r="E3345" i="1" s="1"/>
  <c r="M3345" i="1"/>
  <c r="I3346" i="1"/>
  <c r="O52" i="1"/>
  <c r="N53" i="1"/>
  <c r="P51" i="1"/>
  <c r="X50" i="1"/>
  <c r="B50" i="1" s="1"/>
  <c r="F55" i="1"/>
  <c r="AA3397" i="1" l="1"/>
  <c r="AB3397" i="1"/>
  <c r="L3343" i="1"/>
  <c r="U3343" i="1"/>
  <c r="W3343" i="1" s="1"/>
  <c r="A3398" i="1"/>
  <c r="H3397" i="1"/>
  <c r="Q3397" i="1"/>
  <c r="J3346" i="1"/>
  <c r="K3346" i="1" s="1"/>
  <c r="E3346" i="1" s="1"/>
  <c r="M3346" i="1"/>
  <c r="I3347" i="1"/>
  <c r="D3344" i="1"/>
  <c r="F3344" i="1" s="1"/>
  <c r="G3343" i="1"/>
  <c r="X51" i="1"/>
  <c r="F56" i="1"/>
  <c r="O53" i="1"/>
  <c r="N54" i="1"/>
  <c r="P52" i="1"/>
  <c r="AB3398" i="1" l="1"/>
  <c r="AA3398" i="1"/>
  <c r="A3399" i="1"/>
  <c r="Q3398" i="1"/>
  <c r="H3398" i="1"/>
  <c r="U3344" i="1"/>
  <c r="W3344" i="1" s="1"/>
  <c r="G3344" i="1"/>
  <c r="D3345" i="1"/>
  <c r="F3345" i="1" s="1"/>
  <c r="I3348" i="1"/>
  <c r="M3347" i="1"/>
  <c r="J3347" i="1"/>
  <c r="K3347" i="1" s="1"/>
  <c r="E3347" i="1" s="1"/>
  <c r="L3344" i="1"/>
  <c r="F57" i="1"/>
  <c r="X52" i="1"/>
  <c r="N55" i="1"/>
  <c r="O54" i="1"/>
  <c r="P53" i="1"/>
  <c r="B51" i="1"/>
  <c r="AA3399" i="1" l="1"/>
  <c r="AB3399" i="1"/>
  <c r="L3345" i="1"/>
  <c r="G3345" i="1"/>
  <c r="U3345" i="1"/>
  <c r="W3345" i="1" s="1"/>
  <c r="Q3399" i="1"/>
  <c r="A3400" i="1"/>
  <c r="H3399" i="1"/>
  <c r="I3349" i="1"/>
  <c r="M3348" i="1"/>
  <c r="J3348" i="1"/>
  <c r="K3348" i="1" s="1"/>
  <c r="E3348" i="1" s="1"/>
  <c r="D3346" i="1"/>
  <c r="F3346" i="1" s="1"/>
  <c r="X53" i="1"/>
  <c r="B53" i="1" s="1"/>
  <c r="P54" i="1"/>
  <c r="O55" i="1"/>
  <c r="N56" i="1"/>
  <c r="B52" i="1"/>
  <c r="F58" i="1"/>
  <c r="AB3400" i="1" l="1"/>
  <c r="AA3400" i="1"/>
  <c r="H3400" i="1"/>
  <c r="Q3400" i="1"/>
  <c r="A3401" i="1"/>
  <c r="U3346" i="1"/>
  <c r="W3346" i="1" s="1"/>
  <c r="I3350" i="1"/>
  <c r="M3349" i="1"/>
  <c r="J3349" i="1"/>
  <c r="K3349" i="1" s="1"/>
  <c r="E3349" i="1" s="1"/>
  <c r="L3346" i="1"/>
  <c r="G3346" i="1"/>
  <c r="D3347" i="1"/>
  <c r="F3347" i="1" s="1"/>
  <c r="P55" i="1"/>
  <c r="X54" i="1"/>
  <c r="F59" i="1"/>
  <c r="O56" i="1"/>
  <c r="N57" i="1"/>
  <c r="AA3401" i="1" l="1"/>
  <c r="AB3401" i="1"/>
  <c r="U3347" i="1"/>
  <c r="W3347" i="1" s="1"/>
  <c r="A3402" i="1"/>
  <c r="Q3401" i="1"/>
  <c r="H3401" i="1"/>
  <c r="L3347" i="1"/>
  <c r="I3351" i="1"/>
  <c r="J3350" i="1"/>
  <c r="K3350" i="1" s="1"/>
  <c r="E3350" i="1" s="1"/>
  <c r="M3350" i="1"/>
  <c r="G3347" i="1"/>
  <c r="D3348" i="1"/>
  <c r="F3348" i="1" s="1"/>
  <c r="P56" i="1"/>
  <c r="F60" i="1"/>
  <c r="O57" i="1"/>
  <c r="N58" i="1"/>
  <c r="B54" i="1"/>
  <c r="X55" i="1"/>
  <c r="B55" i="1" s="1"/>
  <c r="AB3402" i="1" l="1"/>
  <c r="AA3402" i="1"/>
  <c r="U3348" i="1"/>
  <c r="W3348" i="1" s="1"/>
  <c r="A3403" i="1"/>
  <c r="Q3402" i="1"/>
  <c r="H3402" i="1"/>
  <c r="L3348" i="1"/>
  <c r="G3348" i="1"/>
  <c r="I3352" i="1"/>
  <c r="M3351" i="1"/>
  <c r="J3351" i="1"/>
  <c r="K3351" i="1" s="1"/>
  <c r="E3351" i="1" s="1"/>
  <c r="D3349" i="1"/>
  <c r="F3349" i="1" s="1"/>
  <c r="O58" i="1"/>
  <c r="N59" i="1"/>
  <c r="P57" i="1"/>
  <c r="F61" i="1"/>
  <c r="X56" i="1"/>
  <c r="AA3403" i="1" l="1"/>
  <c r="AB3403" i="1"/>
  <c r="Q3403" i="1"/>
  <c r="H3403" i="1"/>
  <c r="A3404" i="1"/>
  <c r="U3349" i="1"/>
  <c r="W3349" i="1" s="1"/>
  <c r="L3349" i="1"/>
  <c r="J3352" i="1"/>
  <c r="K3352" i="1" s="1"/>
  <c r="E3352" i="1" s="1"/>
  <c r="I3353" i="1"/>
  <c r="M3352" i="1"/>
  <c r="G3349" i="1"/>
  <c r="D3350" i="1"/>
  <c r="F3350" i="1" s="1"/>
  <c r="F62" i="1"/>
  <c r="X57" i="1"/>
  <c r="O59" i="1"/>
  <c r="N60" i="1"/>
  <c r="B56" i="1"/>
  <c r="P58" i="1"/>
  <c r="AB3404" i="1" l="1"/>
  <c r="AA3404" i="1"/>
  <c r="U3350" i="1"/>
  <c r="W3350" i="1" s="1"/>
  <c r="A3405" i="1"/>
  <c r="Q3404" i="1"/>
  <c r="H3404" i="1"/>
  <c r="L3350" i="1"/>
  <c r="G3350" i="1"/>
  <c r="D3351" i="1"/>
  <c r="F3351" i="1" s="1"/>
  <c r="J3353" i="1"/>
  <c r="K3353" i="1" s="1"/>
  <c r="E3353" i="1" s="1"/>
  <c r="M3353" i="1"/>
  <c r="I3354" i="1"/>
  <c r="X58" i="1"/>
  <c r="B58" i="1" s="1"/>
  <c r="N61" i="1"/>
  <c r="O60" i="1"/>
  <c r="P59" i="1"/>
  <c r="B57" i="1"/>
  <c r="F63" i="1"/>
  <c r="AA3405" i="1" l="1"/>
  <c r="AB3405" i="1"/>
  <c r="L3351" i="1"/>
  <c r="G3351" i="1"/>
  <c r="A3406" i="1"/>
  <c r="Q3405" i="1"/>
  <c r="H3405" i="1"/>
  <c r="U3351" i="1"/>
  <c r="W3351" i="1" s="1"/>
  <c r="I3355" i="1"/>
  <c r="J3354" i="1"/>
  <c r="K3354" i="1" s="1"/>
  <c r="E3354" i="1" s="1"/>
  <c r="M3354" i="1"/>
  <c r="D3352" i="1"/>
  <c r="F3352" i="1" s="1"/>
  <c r="X59" i="1"/>
  <c r="B59" i="1" s="1"/>
  <c r="O61" i="1"/>
  <c r="N62" i="1"/>
  <c r="F64" i="1"/>
  <c r="P60" i="1"/>
  <c r="AB3406" i="1" l="1"/>
  <c r="AA3406" i="1"/>
  <c r="U3352" i="1"/>
  <c r="W3352" i="1" s="1"/>
  <c r="A3407" i="1"/>
  <c r="Q3406" i="1"/>
  <c r="H3406" i="1"/>
  <c r="D3353" i="1"/>
  <c r="F3353" i="1" s="1"/>
  <c r="L3352" i="1"/>
  <c r="M3355" i="1"/>
  <c r="J3355" i="1"/>
  <c r="K3355" i="1" s="1"/>
  <c r="E3355" i="1" s="1"/>
  <c r="I3356" i="1"/>
  <c r="G3352" i="1"/>
  <c r="P61" i="1"/>
  <c r="X60" i="1"/>
  <c r="F65" i="1"/>
  <c r="O62" i="1"/>
  <c r="N63" i="1"/>
  <c r="AA3407" i="1" l="1"/>
  <c r="AB3407" i="1"/>
  <c r="Q3407" i="1"/>
  <c r="H3407" i="1"/>
  <c r="A3408" i="1"/>
  <c r="L3353" i="1"/>
  <c r="U3353" i="1"/>
  <c r="W3353" i="1" s="1"/>
  <c r="G3353" i="1"/>
  <c r="D3354" i="1"/>
  <c r="F3354" i="1" s="1"/>
  <c r="M3356" i="1"/>
  <c r="I3357" i="1"/>
  <c r="J3356" i="1"/>
  <c r="K3356" i="1" s="1"/>
  <c r="E3356" i="1" s="1"/>
  <c r="P62" i="1"/>
  <c r="F66" i="1"/>
  <c r="N64" i="1"/>
  <c r="O63" i="1"/>
  <c r="B60" i="1"/>
  <c r="X61" i="1"/>
  <c r="B61" i="1" s="1"/>
  <c r="AB3408" i="1" l="1"/>
  <c r="AA3408" i="1"/>
  <c r="U3354" i="1"/>
  <c r="W3354" i="1" s="1"/>
  <c r="L3354" i="1"/>
  <c r="G3354" i="1"/>
  <c r="A3409" i="1"/>
  <c r="Q3408" i="1"/>
  <c r="H3408" i="1"/>
  <c r="D3355" i="1"/>
  <c r="F3355" i="1" s="1"/>
  <c r="I3358" i="1"/>
  <c r="M3357" i="1"/>
  <c r="J3357" i="1"/>
  <c r="K3357" i="1" s="1"/>
  <c r="E3357" i="1" s="1"/>
  <c r="P63" i="1"/>
  <c r="O64" i="1"/>
  <c r="N65" i="1"/>
  <c r="F67" i="1"/>
  <c r="X62" i="1"/>
  <c r="B62" i="1" s="1"/>
  <c r="AA3409" i="1" l="1"/>
  <c r="AB3409" i="1"/>
  <c r="G3355" i="1"/>
  <c r="L3355" i="1"/>
  <c r="U3355" i="1"/>
  <c r="W3355" i="1" s="1"/>
  <c r="A3410" i="1"/>
  <c r="Q3409" i="1"/>
  <c r="H3409" i="1"/>
  <c r="M3358" i="1"/>
  <c r="I3359" i="1"/>
  <c r="J3358" i="1"/>
  <c r="K3358" i="1" s="1"/>
  <c r="E3358" i="1" s="1"/>
  <c r="D3356" i="1"/>
  <c r="F3356" i="1" s="1"/>
  <c r="F68" i="1"/>
  <c r="O65" i="1"/>
  <c r="N66" i="1"/>
  <c r="P64" i="1"/>
  <c r="X63" i="1"/>
  <c r="B63" i="1" s="1"/>
  <c r="AB3410" i="1" l="1"/>
  <c r="AA3410" i="1"/>
  <c r="U3356" i="1"/>
  <c r="W3356" i="1" s="1"/>
  <c r="A3411" i="1"/>
  <c r="Q3410" i="1"/>
  <c r="H3410" i="1"/>
  <c r="I3360" i="1"/>
  <c r="M3359" i="1"/>
  <c r="J3359" i="1"/>
  <c r="K3359" i="1" s="1"/>
  <c r="E3359" i="1" s="1"/>
  <c r="G3356" i="1"/>
  <c r="L3356" i="1"/>
  <c r="D3357" i="1"/>
  <c r="F3357" i="1" s="1"/>
  <c r="O66" i="1"/>
  <c r="N67" i="1"/>
  <c r="X64" i="1"/>
  <c r="B64" i="1" s="1"/>
  <c r="P65" i="1"/>
  <c r="F69" i="1"/>
  <c r="AA3411" i="1" l="1"/>
  <c r="AB3411" i="1"/>
  <c r="Q3411" i="1"/>
  <c r="H3411" i="1"/>
  <c r="A3412" i="1"/>
  <c r="U3357" i="1"/>
  <c r="W3357" i="1" s="1"/>
  <c r="L3357" i="1"/>
  <c r="G3357" i="1"/>
  <c r="M3360" i="1"/>
  <c r="J3360" i="1"/>
  <c r="K3360" i="1" s="1"/>
  <c r="E3360" i="1" s="1"/>
  <c r="I3361" i="1"/>
  <c r="D3358" i="1"/>
  <c r="F3358" i="1" s="1"/>
  <c r="F70" i="1"/>
  <c r="X65" i="1"/>
  <c r="B65" i="1" s="1"/>
  <c r="O67" i="1"/>
  <c r="N68" i="1"/>
  <c r="P66" i="1"/>
  <c r="AB3412" i="1" l="1"/>
  <c r="AA3412" i="1"/>
  <c r="U3358" i="1"/>
  <c r="W3358" i="1" s="1"/>
  <c r="A3413" i="1"/>
  <c r="Q3412" i="1"/>
  <c r="H3412" i="1"/>
  <c r="L3358" i="1"/>
  <c r="I3362" i="1"/>
  <c r="J3361" i="1"/>
  <c r="K3361" i="1" s="1"/>
  <c r="E3361" i="1" s="1"/>
  <c r="G3358" i="1"/>
  <c r="D3359" i="1"/>
  <c r="F3359" i="1" s="1"/>
  <c r="P67" i="1"/>
  <c r="X66" i="1"/>
  <c r="F71" i="1"/>
  <c r="O68" i="1"/>
  <c r="N69" i="1"/>
  <c r="AA3413" i="1" l="1"/>
  <c r="AB3413" i="1"/>
  <c r="G3359" i="1"/>
  <c r="A3414" i="1"/>
  <c r="Q3413" i="1"/>
  <c r="H3413" i="1"/>
  <c r="U3359" i="1"/>
  <c r="W3359" i="1" s="1"/>
  <c r="D3360" i="1"/>
  <c r="F3360" i="1" s="1"/>
  <c r="L3359" i="1"/>
  <c r="J3362" i="1"/>
  <c r="K3362" i="1" s="1"/>
  <c r="E3362" i="1" s="1"/>
  <c r="I3363" i="1"/>
  <c r="O69" i="1"/>
  <c r="N70" i="1"/>
  <c r="P68" i="1"/>
  <c r="B66" i="1"/>
  <c r="X67" i="1"/>
  <c r="AB3414" i="1" l="1"/>
  <c r="AA3414" i="1"/>
  <c r="L3360" i="1"/>
  <c r="M3361" i="1" s="1"/>
  <c r="M3362" i="1" s="1"/>
  <c r="M3363" i="1" s="1"/>
  <c r="G3360" i="1"/>
  <c r="U3360" i="1"/>
  <c r="W3360" i="1" s="1"/>
  <c r="A3415" i="1"/>
  <c r="Q3414" i="1"/>
  <c r="H3414" i="1"/>
  <c r="I3364" i="1"/>
  <c r="J3363" i="1"/>
  <c r="K3363" i="1" s="1"/>
  <c r="E3363" i="1" s="1"/>
  <c r="D3361" i="1"/>
  <c r="F3361" i="1" s="1"/>
  <c r="B67" i="1"/>
  <c r="O70" i="1"/>
  <c r="N71" i="1"/>
  <c r="P69" i="1"/>
  <c r="X68" i="1"/>
  <c r="B68" i="1" s="1"/>
  <c r="AA3415" i="1" l="1"/>
  <c r="AB3415" i="1"/>
  <c r="Q3415" i="1"/>
  <c r="H3415" i="1"/>
  <c r="A3416" i="1"/>
  <c r="M3364" i="1"/>
  <c r="U3361" i="1"/>
  <c r="W3361" i="1" s="1"/>
  <c r="D3362" i="1"/>
  <c r="F3362" i="1" s="1"/>
  <c r="L3361" i="1"/>
  <c r="I3365" i="1"/>
  <c r="J3364" i="1"/>
  <c r="K3364" i="1" s="1"/>
  <c r="E3364" i="1" s="1"/>
  <c r="G3361" i="1"/>
  <c r="P70" i="1"/>
  <c r="X69" i="1"/>
  <c r="B69" i="1" s="1"/>
  <c r="O71" i="1"/>
  <c r="N72" i="1"/>
  <c r="AB3416" i="1" l="1"/>
  <c r="AA3416" i="1"/>
  <c r="G3362" i="1"/>
  <c r="A3417" i="1"/>
  <c r="Q3416" i="1"/>
  <c r="H3416" i="1"/>
  <c r="U3362" i="1"/>
  <c r="W3362" i="1" s="1"/>
  <c r="L3362" i="1"/>
  <c r="J3365" i="1"/>
  <c r="K3365" i="1" s="1"/>
  <c r="E3365" i="1" s="1"/>
  <c r="I3366" i="1"/>
  <c r="D3363" i="1"/>
  <c r="F3363" i="1" s="1"/>
  <c r="M3365" i="1"/>
  <c r="P71" i="1"/>
  <c r="X70" i="1"/>
  <c r="O72" i="1"/>
  <c r="N73" i="1"/>
  <c r="G3363" i="1" l="1"/>
  <c r="U3363" i="1"/>
  <c r="W3363" i="1" s="1"/>
  <c r="AB3417" i="1"/>
  <c r="A3418" i="1"/>
  <c r="H3417" i="1"/>
  <c r="AA3417" i="1"/>
  <c r="L3363" i="1"/>
  <c r="D3364" i="1"/>
  <c r="F3364" i="1" s="1"/>
  <c r="J3366" i="1"/>
  <c r="K3366" i="1" s="1"/>
  <c r="E3366" i="1" s="1"/>
  <c r="I3367" i="1"/>
  <c r="M3366" i="1"/>
  <c r="O73" i="1"/>
  <c r="N74" i="1"/>
  <c r="P72" i="1"/>
  <c r="B70" i="1"/>
  <c r="X71" i="1"/>
  <c r="A3419" i="1" l="1"/>
  <c r="Q3418" i="1"/>
  <c r="H3418" i="1"/>
  <c r="U3364" i="1"/>
  <c r="W3364" i="1" s="1"/>
  <c r="G3364" i="1"/>
  <c r="L3364" i="1"/>
  <c r="I3368" i="1"/>
  <c r="M3367" i="1"/>
  <c r="J3367" i="1"/>
  <c r="K3367" i="1" s="1"/>
  <c r="E3367" i="1" s="1"/>
  <c r="D3365" i="1"/>
  <c r="F3365" i="1" s="1"/>
  <c r="N75" i="1"/>
  <c r="O74" i="1"/>
  <c r="P73" i="1"/>
  <c r="B71" i="1"/>
  <c r="X72" i="1"/>
  <c r="U3365" i="1" l="1"/>
  <c r="W3365" i="1" s="1"/>
  <c r="AB3419" i="1"/>
  <c r="Q3419" i="1"/>
  <c r="H3419" i="1"/>
  <c r="A3420" i="1"/>
  <c r="AA3419" i="1"/>
  <c r="D3366" i="1"/>
  <c r="F3366" i="1" s="1"/>
  <c r="L3365" i="1"/>
  <c r="G3365" i="1"/>
  <c r="I3369" i="1"/>
  <c r="J3368" i="1"/>
  <c r="K3368" i="1" s="1"/>
  <c r="E3368" i="1" s="1"/>
  <c r="M3368" i="1"/>
  <c r="P74" i="1"/>
  <c r="O75" i="1"/>
  <c r="N76" i="1"/>
  <c r="B72" i="1"/>
  <c r="X73" i="1"/>
  <c r="B73" i="1" s="1"/>
  <c r="AA3420" i="1" l="1"/>
  <c r="A3421" i="1"/>
  <c r="Q3420" i="1"/>
  <c r="H3420" i="1"/>
  <c r="AB3420" i="1"/>
  <c r="U3366" i="1"/>
  <c r="W3366" i="1" s="1"/>
  <c r="M3369" i="1"/>
  <c r="J3369" i="1"/>
  <c r="K3369" i="1" s="1"/>
  <c r="E3369" i="1" s="1"/>
  <c r="I3370" i="1"/>
  <c r="D3367" i="1"/>
  <c r="F3367" i="1" s="1"/>
  <c r="L3366" i="1"/>
  <c r="G3366" i="1"/>
  <c r="O76" i="1"/>
  <c r="N77" i="1"/>
  <c r="P75" i="1"/>
  <c r="X74" i="1"/>
  <c r="B74" i="1" s="1"/>
  <c r="L3367" i="1" l="1"/>
  <c r="U3367" i="1"/>
  <c r="W3367" i="1" s="1"/>
  <c r="AB3421" i="1"/>
  <c r="A3422" i="1"/>
  <c r="Q3421" i="1"/>
  <c r="H3421" i="1"/>
  <c r="AA3421" i="1"/>
  <c r="G3367" i="1"/>
  <c r="D3368" i="1"/>
  <c r="F3368" i="1" s="1"/>
  <c r="J3370" i="1"/>
  <c r="K3370" i="1" s="1"/>
  <c r="E3370" i="1" s="1"/>
  <c r="M3370" i="1"/>
  <c r="I3371" i="1"/>
  <c r="O77" i="1"/>
  <c r="N78" i="1"/>
  <c r="P76" i="1"/>
  <c r="X75" i="1"/>
  <c r="Q3422" i="1" l="1"/>
  <c r="A3423" i="1"/>
  <c r="H3422" i="1"/>
  <c r="AA3422" i="1"/>
  <c r="AB3422" i="1"/>
  <c r="U3368" i="1"/>
  <c r="W3368" i="1" s="1"/>
  <c r="J3371" i="1"/>
  <c r="K3371" i="1" s="1"/>
  <c r="E3371" i="1" s="1"/>
  <c r="I3372" i="1"/>
  <c r="M3371" i="1"/>
  <c r="L3368" i="1"/>
  <c r="D3369" i="1"/>
  <c r="F3369" i="1" s="1"/>
  <c r="G3368" i="1"/>
  <c r="O78" i="1"/>
  <c r="N79" i="1"/>
  <c r="B75" i="1"/>
  <c r="X76" i="1"/>
  <c r="B76" i="1" s="1"/>
  <c r="P77" i="1"/>
  <c r="U3369" i="1" l="1"/>
  <c r="W3369" i="1" s="1"/>
  <c r="AB3423" i="1"/>
  <c r="AA3423" i="1"/>
  <c r="Q3423" i="1"/>
  <c r="H3423" i="1"/>
  <c r="A3424" i="1"/>
  <c r="L3369" i="1"/>
  <c r="D3370" i="1"/>
  <c r="F3370" i="1" s="1"/>
  <c r="G3369" i="1"/>
  <c r="I3373" i="1"/>
  <c r="J3372" i="1"/>
  <c r="K3372" i="1" s="1"/>
  <c r="E3372" i="1" s="1"/>
  <c r="M3372" i="1"/>
  <c r="O79" i="1"/>
  <c r="N80" i="1"/>
  <c r="P78" i="1"/>
  <c r="X77" i="1"/>
  <c r="AB3424" i="1" l="1"/>
  <c r="A3425" i="1"/>
  <c r="Q3424" i="1"/>
  <c r="H3424" i="1"/>
  <c r="AA3424" i="1"/>
  <c r="G3370" i="1"/>
  <c r="U3370" i="1"/>
  <c r="W3370" i="1" s="1"/>
  <c r="L3370" i="1"/>
  <c r="M3373" i="1"/>
  <c r="J3373" i="1"/>
  <c r="K3373" i="1" s="1"/>
  <c r="E3373" i="1" s="1"/>
  <c r="I3374" i="1"/>
  <c r="D3371" i="1"/>
  <c r="F3371" i="1" s="1"/>
  <c r="B77" i="1"/>
  <c r="X78" i="1"/>
  <c r="B78" i="1" s="1"/>
  <c r="N81" i="1"/>
  <c r="O80" i="1"/>
  <c r="P79" i="1"/>
  <c r="L3371" i="1" l="1"/>
  <c r="G3371" i="1"/>
  <c r="U3371" i="1"/>
  <c r="W3371" i="1" s="1"/>
  <c r="AA3425" i="1"/>
  <c r="A3426" i="1"/>
  <c r="Q3425" i="1"/>
  <c r="H3425" i="1"/>
  <c r="AB3425" i="1"/>
  <c r="J3374" i="1"/>
  <c r="K3374" i="1" s="1"/>
  <c r="E3374" i="1" s="1"/>
  <c r="M3374" i="1"/>
  <c r="I3375" i="1"/>
  <c r="D3372" i="1"/>
  <c r="F3372" i="1" s="1"/>
  <c r="P80" i="1"/>
  <c r="N82" i="1"/>
  <c r="O81" i="1"/>
  <c r="X79" i="1"/>
  <c r="B79" i="1" s="1"/>
  <c r="AB3426" i="1" l="1"/>
  <c r="AA3426" i="1"/>
  <c r="A3427" i="1"/>
  <c r="Q3426" i="1"/>
  <c r="H3426" i="1"/>
  <c r="U3372" i="1"/>
  <c r="W3372" i="1" s="1"/>
  <c r="D3373" i="1"/>
  <c r="F3373" i="1" s="1"/>
  <c r="I3376" i="1"/>
  <c r="M3375" i="1"/>
  <c r="J3375" i="1"/>
  <c r="K3375" i="1" s="1"/>
  <c r="E3375" i="1" s="1"/>
  <c r="L3372" i="1"/>
  <c r="G3372" i="1"/>
  <c r="P81" i="1"/>
  <c r="X80" i="1"/>
  <c r="B80" i="1" s="1"/>
  <c r="O82" i="1"/>
  <c r="N83" i="1"/>
  <c r="U3373" i="1" l="1"/>
  <c r="W3373" i="1" s="1"/>
  <c r="H3427" i="1"/>
  <c r="A3428" i="1"/>
  <c r="Q3427" i="1"/>
  <c r="AA3427" i="1"/>
  <c r="L3373" i="1"/>
  <c r="G3373" i="1"/>
  <c r="AB3427" i="1"/>
  <c r="D3374" i="1"/>
  <c r="F3374" i="1" s="1"/>
  <c r="I3377" i="1"/>
  <c r="M3376" i="1"/>
  <c r="J3376" i="1"/>
  <c r="K3376" i="1" s="1"/>
  <c r="E3376" i="1" s="1"/>
  <c r="P82" i="1"/>
  <c r="X81" i="1"/>
  <c r="O83" i="1"/>
  <c r="N84" i="1"/>
  <c r="G3374" i="1" l="1"/>
  <c r="AA3428" i="1"/>
  <c r="A3429" i="1"/>
  <c r="Q3428" i="1"/>
  <c r="H3428" i="1"/>
  <c r="U3374" i="1"/>
  <c r="W3374" i="1" s="1"/>
  <c r="AB3428" i="1"/>
  <c r="L3374" i="1"/>
  <c r="M3377" i="1"/>
  <c r="I3378" i="1"/>
  <c r="J3377" i="1"/>
  <c r="K3377" i="1" s="1"/>
  <c r="E3377" i="1" s="1"/>
  <c r="D3375" i="1"/>
  <c r="F3375" i="1" s="1"/>
  <c r="B81" i="1"/>
  <c r="O84" i="1"/>
  <c r="N85" i="1"/>
  <c r="P83" i="1"/>
  <c r="X82" i="1"/>
  <c r="B82" i="1" s="1"/>
  <c r="AB3429" i="1" l="1"/>
  <c r="U3375" i="1"/>
  <c r="W3375" i="1" s="1"/>
  <c r="A3430" i="1"/>
  <c r="Q3429" i="1"/>
  <c r="H3429" i="1"/>
  <c r="AA3429" i="1"/>
  <c r="D3376" i="1"/>
  <c r="F3376" i="1" s="1"/>
  <c r="M3378" i="1"/>
  <c r="J3378" i="1"/>
  <c r="K3378" i="1" s="1"/>
  <c r="E3378" i="1" s="1"/>
  <c r="I3379" i="1"/>
  <c r="G3375" i="1"/>
  <c r="L3375" i="1"/>
  <c r="P84" i="1"/>
  <c r="X83" i="1"/>
  <c r="B83" i="1" s="1"/>
  <c r="O85" i="1"/>
  <c r="N86" i="1"/>
  <c r="U3376" i="1" l="1"/>
  <c r="W3376" i="1" s="1"/>
  <c r="AA3430" i="1"/>
  <c r="A3431" i="1"/>
  <c r="Q3430" i="1"/>
  <c r="H3430" i="1"/>
  <c r="AB3430" i="1"/>
  <c r="L3376" i="1"/>
  <c r="G3376" i="1"/>
  <c r="M3379" i="1"/>
  <c r="I3380" i="1"/>
  <c r="J3379" i="1"/>
  <c r="K3379" i="1" s="1"/>
  <c r="E3379" i="1" s="1"/>
  <c r="D3377" i="1"/>
  <c r="F3377" i="1" s="1"/>
  <c r="O86" i="1"/>
  <c r="N87" i="1"/>
  <c r="P85" i="1"/>
  <c r="X84" i="1"/>
  <c r="B84" i="1" s="1"/>
  <c r="AB3431" i="1" l="1"/>
  <c r="AA3431" i="1"/>
  <c r="Q3431" i="1"/>
  <c r="H3431" i="1"/>
  <c r="A3432" i="1"/>
  <c r="U3377" i="1"/>
  <c r="W3377" i="1" s="1"/>
  <c r="L3377" i="1"/>
  <c r="G3377" i="1"/>
  <c r="M3380" i="1"/>
  <c r="J3380" i="1"/>
  <c r="K3380" i="1" s="1"/>
  <c r="E3380" i="1" s="1"/>
  <c r="I3381" i="1"/>
  <c r="D3378" i="1"/>
  <c r="F3378" i="1" s="1"/>
  <c r="X85" i="1"/>
  <c r="B85" i="1" s="1"/>
  <c r="O87" i="1"/>
  <c r="N88" i="1"/>
  <c r="P86" i="1"/>
  <c r="U3378" i="1" l="1"/>
  <c r="W3378" i="1" s="1"/>
  <c r="H3432" i="1"/>
  <c r="A3433" i="1"/>
  <c r="Q3432" i="1"/>
  <c r="AA3432" i="1"/>
  <c r="AB3432" i="1"/>
  <c r="I3382" i="1"/>
  <c r="J3381" i="1"/>
  <c r="K3381" i="1" s="1"/>
  <c r="E3381" i="1" s="1"/>
  <c r="M3381" i="1"/>
  <c r="G3378" i="1"/>
  <c r="L3378" i="1"/>
  <c r="D3379" i="1"/>
  <c r="F3379" i="1" s="1"/>
  <c r="X86" i="1"/>
  <c r="B86" i="1" s="1"/>
  <c r="P87" i="1"/>
  <c r="N89" i="1"/>
  <c r="O88" i="1"/>
  <c r="AB3433" i="1" l="1"/>
  <c r="AA3433" i="1"/>
  <c r="A3434" i="1"/>
  <c r="Q3433" i="1"/>
  <c r="H3433" i="1"/>
  <c r="U3379" i="1"/>
  <c r="W3379" i="1" s="1"/>
  <c r="L3379" i="1"/>
  <c r="D3380" i="1"/>
  <c r="F3380" i="1" s="1"/>
  <c r="G3379" i="1"/>
  <c r="J3382" i="1"/>
  <c r="K3382" i="1" s="1"/>
  <c r="E3382" i="1" s="1"/>
  <c r="M3382" i="1"/>
  <c r="I3383" i="1"/>
  <c r="N90" i="1"/>
  <c r="O89" i="1"/>
  <c r="X87" i="1"/>
  <c r="P88" i="1"/>
  <c r="L3380" i="1" l="1"/>
  <c r="G3380" i="1"/>
  <c r="A3435" i="1"/>
  <c r="H3434" i="1"/>
  <c r="U3380" i="1"/>
  <c r="W3380" i="1" s="1"/>
  <c r="AA3434" i="1"/>
  <c r="AB3434" i="1"/>
  <c r="I3384" i="1"/>
  <c r="M3383" i="1"/>
  <c r="J3383" i="1"/>
  <c r="K3383" i="1" s="1"/>
  <c r="E3383" i="1" s="1"/>
  <c r="D3381" i="1"/>
  <c r="F3381" i="1" s="1"/>
  <c r="B87" i="1"/>
  <c r="P89" i="1"/>
  <c r="X88" i="1"/>
  <c r="N91" i="1"/>
  <c r="O90" i="1"/>
  <c r="U3381" i="1" l="1"/>
  <c r="W3381" i="1" s="1"/>
  <c r="H3435" i="1"/>
  <c r="Q3435" i="1"/>
  <c r="A3436" i="1"/>
  <c r="G3381" i="1"/>
  <c r="L3381" i="1"/>
  <c r="I3385" i="1"/>
  <c r="J3384" i="1"/>
  <c r="K3384" i="1" s="1"/>
  <c r="E3384" i="1" s="1"/>
  <c r="M3384" i="1"/>
  <c r="D3382" i="1"/>
  <c r="F3382" i="1" s="1"/>
  <c r="X89" i="1"/>
  <c r="B89" i="1" s="1"/>
  <c r="B88" i="1"/>
  <c r="P90" i="1"/>
  <c r="O91" i="1"/>
  <c r="N92" i="1"/>
  <c r="A3437" i="1" l="1"/>
  <c r="Q3436" i="1"/>
  <c r="H3436" i="1"/>
  <c r="U3382" i="1"/>
  <c r="W3382" i="1" s="1"/>
  <c r="AB3436" i="1"/>
  <c r="AA3436" i="1"/>
  <c r="T3436" i="1"/>
  <c r="D3383" i="1"/>
  <c r="F3383" i="1" s="1"/>
  <c r="I3386" i="1"/>
  <c r="J3385" i="1"/>
  <c r="K3385" i="1" s="1"/>
  <c r="E3385" i="1" s="1"/>
  <c r="M3385" i="1"/>
  <c r="G3382" i="1"/>
  <c r="L3382" i="1"/>
  <c r="X90" i="1"/>
  <c r="B90" i="1" s="1"/>
  <c r="O92" i="1"/>
  <c r="N93" i="1"/>
  <c r="P91" i="1"/>
  <c r="U3383" i="1" l="1"/>
  <c r="W3383" i="1" s="1"/>
  <c r="T3437" i="1"/>
  <c r="AB3437" i="1"/>
  <c r="AA3437" i="1"/>
  <c r="A3438" i="1"/>
  <c r="Q3437" i="1"/>
  <c r="H3437" i="1"/>
  <c r="L3383" i="1"/>
  <c r="J3386" i="1"/>
  <c r="K3386" i="1" s="1"/>
  <c r="E3386" i="1" s="1"/>
  <c r="M3386" i="1"/>
  <c r="I3387" i="1"/>
  <c r="D3384" i="1"/>
  <c r="F3384" i="1" s="1"/>
  <c r="G3383" i="1"/>
  <c r="X91" i="1"/>
  <c r="B91" i="1" s="1"/>
  <c r="O93" i="1"/>
  <c r="N94" i="1"/>
  <c r="P92" i="1"/>
  <c r="U3384" i="1" l="1"/>
  <c r="W3384" i="1" s="1"/>
  <c r="T3438" i="1"/>
  <c r="AB3438" i="1"/>
  <c r="AA3438" i="1"/>
  <c r="Q3438" i="1"/>
  <c r="H3438" i="1"/>
  <c r="A3439" i="1"/>
  <c r="L3384" i="1"/>
  <c r="I3388" i="1"/>
  <c r="M3387" i="1"/>
  <c r="J3387" i="1"/>
  <c r="K3387" i="1" s="1"/>
  <c r="E3387" i="1" s="1"/>
  <c r="G3384" i="1"/>
  <c r="D3385" i="1"/>
  <c r="F3385" i="1" s="1"/>
  <c r="P93" i="1"/>
  <c r="X92" i="1"/>
  <c r="N95" i="1"/>
  <c r="O94" i="1"/>
  <c r="Q3439" i="1" l="1"/>
  <c r="H3439" i="1"/>
  <c r="A3440" i="1"/>
  <c r="AB3439" i="1"/>
  <c r="AA3439" i="1"/>
  <c r="T3439" i="1"/>
  <c r="U3385" i="1"/>
  <c r="W3385" i="1" s="1"/>
  <c r="G3385" i="1"/>
  <c r="L3385" i="1"/>
  <c r="D3386" i="1"/>
  <c r="F3386" i="1" s="1"/>
  <c r="M3388" i="1"/>
  <c r="I3389" i="1"/>
  <c r="J3388" i="1"/>
  <c r="K3388" i="1" s="1"/>
  <c r="E3388" i="1" s="1"/>
  <c r="P94" i="1"/>
  <c r="O95" i="1"/>
  <c r="N96" i="1"/>
  <c r="B92" i="1"/>
  <c r="X93" i="1"/>
  <c r="G3386" i="1" l="1"/>
  <c r="U3386" i="1"/>
  <c r="W3386" i="1" s="1"/>
  <c r="A3441" i="1"/>
  <c r="Q3440" i="1"/>
  <c r="H3440" i="1"/>
  <c r="T3440" i="1"/>
  <c r="AB3440" i="1"/>
  <c r="AA3440" i="1"/>
  <c r="L3386" i="1"/>
  <c r="D3387" i="1"/>
  <c r="F3387" i="1" s="1"/>
  <c r="I3390" i="1"/>
  <c r="M3389" i="1"/>
  <c r="J3389" i="1"/>
  <c r="K3389" i="1" s="1"/>
  <c r="E3389" i="1" s="1"/>
  <c r="B93" i="1"/>
  <c r="O96" i="1"/>
  <c r="N97" i="1"/>
  <c r="P95" i="1"/>
  <c r="X94" i="1"/>
  <c r="B94" i="1" s="1"/>
  <c r="L3387" i="1" l="1"/>
  <c r="T3441" i="1"/>
  <c r="AB3441" i="1"/>
  <c r="AA3441" i="1"/>
  <c r="A3442" i="1"/>
  <c r="Q3441" i="1"/>
  <c r="H3441" i="1"/>
  <c r="U3387" i="1"/>
  <c r="W3387" i="1" s="1"/>
  <c r="G3387" i="1"/>
  <c r="M3390" i="1"/>
  <c r="J3390" i="1"/>
  <c r="K3390" i="1" s="1"/>
  <c r="E3390" i="1" s="1"/>
  <c r="I3391" i="1"/>
  <c r="D3388" i="1"/>
  <c r="F3388" i="1" s="1"/>
  <c r="P96" i="1"/>
  <c r="X95" i="1"/>
  <c r="B95" i="1" s="1"/>
  <c r="N98" i="1"/>
  <c r="O97" i="1"/>
  <c r="G3388" i="1" l="1"/>
  <c r="U3388" i="1"/>
  <c r="W3388" i="1" s="1"/>
  <c r="T3442" i="1"/>
  <c r="AB3442" i="1"/>
  <c r="AA3442" i="1"/>
  <c r="A3443" i="1"/>
  <c r="Q3442" i="1"/>
  <c r="H3442" i="1"/>
  <c r="D3389" i="1"/>
  <c r="F3389" i="1" s="1"/>
  <c r="J3391" i="1"/>
  <c r="K3391" i="1" s="1"/>
  <c r="E3391" i="1" s="1"/>
  <c r="I3392" i="1"/>
  <c r="L3388" i="1"/>
  <c r="O98" i="1"/>
  <c r="N99" i="1"/>
  <c r="X96" i="1"/>
  <c r="P97" i="1"/>
  <c r="L3389" i="1" l="1"/>
  <c r="AB3443" i="1"/>
  <c r="AA3443" i="1"/>
  <c r="T3443" i="1"/>
  <c r="H3443" i="1"/>
  <c r="A3444" i="1"/>
  <c r="Q3443" i="1"/>
  <c r="G3389" i="1"/>
  <c r="U3389" i="1"/>
  <c r="W3389" i="1" s="1"/>
  <c r="I3393" i="1"/>
  <c r="J3392" i="1"/>
  <c r="K3392" i="1" s="1"/>
  <c r="E3392" i="1" s="1"/>
  <c r="D3390" i="1"/>
  <c r="F3390" i="1" s="1"/>
  <c r="X97" i="1"/>
  <c r="O99" i="1"/>
  <c r="N100" i="1"/>
  <c r="B96" i="1"/>
  <c r="P98" i="1"/>
  <c r="T3444" i="1" l="1"/>
  <c r="AB3444" i="1"/>
  <c r="AA3444" i="1"/>
  <c r="H3444" i="1"/>
  <c r="A3445" i="1"/>
  <c r="Q3444" i="1"/>
  <c r="U3390" i="1"/>
  <c r="W3390" i="1" s="1"/>
  <c r="D3391" i="1"/>
  <c r="F3391" i="1" s="1"/>
  <c r="I3394" i="1"/>
  <c r="J3393" i="1"/>
  <c r="K3393" i="1" s="1"/>
  <c r="E3393" i="1" s="1"/>
  <c r="L3390" i="1"/>
  <c r="G3390" i="1"/>
  <c r="X98" i="1"/>
  <c r="B98" i="1" s="1"/>
  <c r="B97" i="1"/>
  <c r="N101" i="1"/>
  <c r="O100" i="1"/>
  <c r="P99" i="1"/>
  <c r="G3391" i="1" l="1"/>
  <c r="L3391" i="1"/>
  <c r="T3445" i="1"/>
  <c r="AB3445" i="1"/>
  <c r="AA3445" i="1"/>
  <c r="U3391" i="1"/>
  <c r="W3391" i="1" s="1"/>
  <c r="A3446" i="1"/>
  <c r="H3445" i="1"/>
  <c r="D3392" i="1"/>
  <c r="F3392" i="1" s="1"/>
  <c r="M3391" i="1"/>
  <c r="M3392" i="1" s="1"/>
  <c r="M3393" i="1" s="1"/>
  <c r="M3394" i="1" s="1"/>
  <c r="J3394" i="1"/>
  <c r="K3394" i="1" s="1"/>
  <c r="E3394" i="1" s="1"/>
  <c r="I3395" i="1"/>
  <c r="P100" i="1"/>
  <c r="O101" i="1"/>
  <c r="N102" i="1"/>
  <c r="X99" i="1"/>
  <c r="B99" i="1" s="1"/>
  <c r="L3392" i="1" l="1"/>
  <c r="U3392" i="1"/>
  <c r="W3392" i="1" s="1"/>
  <c r="A3447" i="1"/>
  <c r="Q3446" i="1"/>
  <c r="H3446" i="1"/>
  <c r="D3393" i="1"/>
  <c r="F3393" i="1" s="1"/>
  <c r="J3395" i="1"/>
  <c r="K3395" i="1" s="1"/>
  <c r="E3395" i="1" s="1"/>
  <c r="M3395" i="1"/>
  <c r="I3396" i="1"/>
  <c r="G3392" i="1"/>
  <c r="N103" i="1"/>
  <c r="O102" i="1"/>
  <c r="P101" i="1"/>
  <c r="X100" i="1"/>
  <c r="L3393" i="1" l="1"/>
  <c r="G3393" i="1"/>
  <c r="U3393" i="1"/>
  <c r="W3393" i="1" s="1"/>
  <c r="AB3447" i="1"/>
  <c r="AA3447" i="1"/>
  <c r="T3447" i="1"/>
  <c r="H3447" i="1"/>
  <c r="A3448" i="1"/>
  <c r="Q3447" i="1"/>
  <c r="J3396" i="1"/>
  <c r="K3396" i="1" s="1"/>
  <c r="E3396" i="1" s="1"/>
  <c r="M3396" i="1"/>
  <c r="I3397" i="1"/>
  <c r="D3394" i="1"/>
  <c r="F3394" i="1" s="1"/>
  <c r="B100" i="1"/>
  <c r="X101" i="1"/>
  <c r="P102" i="1"/>
  <c r="N104" i="1"/>
  <c r="O103" i="1"/>
  <c r="U3394" i="1" l="1"/>
  <c r="W3394" i="1" s="1"/>
  <c r="H3448" i="1"/>
  <c r="A3449" i="1"/>
  <c r="Q3448" i="1"/>
  <c r="T3448" i="1"/>
  <c r="AB3448" i="1"/>
  <c r="AA3448" i="1"/>
  <c r="D3395" i="1"/>
  <c r="F3395" i="1" s="1"/>
  <c r="M3397" i="1"/>
  <c r="I3398" i="1"/>
  <c r="J3397" i="1"/>
  <c r="K3397" i="1" s="1"/>
  <c r="E3397" i="1" s="1"/>
  <c r="G3394" i="1"/>
  <c r="L3394" i="1"/>
  <c r="P103" i="1"/>
  <c r="N105" i="1"/>
  <c r="O104" i="1"/>
  <c r="B101" i="1"/>
  <c r="X102" i="1"/>
  <c r="B102" i="1" s="1"/>
  <c r="G3395" i="1" l="1"/>
  <c r="T3449" i="1"/>
  <c r="AB3449" i="1"/>
  <c r="AA3449" i="1"/>
  <c r="L3395" i="1"/>
  <c r="U3395" i="1"/>
  <c r="W3395" i="1" s="1"/>
  <c r="A3450" i="1"/>
  <c r="Q3449" i="1"/>
  <c r="H3449" i="1"/>
  <c r="J3398" i="1"/>
  <c r="K3398" i="1" s="1"/>
  <c r="E3398" i="1" s="1"/>
  <c r="M3398" i="1"/>
  <c r="I3399" i="1"/>
  <c r="D3396" i="1"/>
  <c r="F3396" i="1" s="1"/>
  <c r="P104" i="1"/>
  <c r="O105" i="1"/>
  <c r="N106" i="1"/>
  <c r="X103" i="1"/>
  <c r="A3451" i="1" l="1"/>
  <c r="Q3450" i="1"/>
  <c r="H3450" i="1"/>
  <c r="T3450" i="1"/>
  <c r="AB3450" i="1"/>
  <c r="AA3450" i="1"/>
  <c r="U3396" i="1"/>
  <c r="W3396" i="1" s="1"/>
  <c r="G3396" i="1"/>
  <c r="D3397" i="1"/>
  <c r="F3397" i="1" s="1"/>
  <c r="M3399" i="1"/>
  <c r="I3400" i="1"/>
  <c r="J3399" i="1"/>
  <c r="K3399" i="1" s="1"/>
  <c r="E3399" i="1" s="1"/>
  <c r="L3396" i="1"/>
  <c r="P105" i="1"/>
  <c r="B103" i="1"/>
  <c r="N107" i="1"/>
  <c r="O106" i="1"/>
  <c r="X104" i="1"/>
  <c r="B104" i="1" s="1"/>
  <c r="L3397" i="1" l="1"/>
  <c r="U3397" i="1"/>
  <c r="W3397" i="1" s="1"/>
  <c r="AB3451" i="1"/>
  <c r="AA3451" i="1"/>
  <c r="T3451" i="1"/>
  <c r="Q3451" i="1"/>
  <c r="H3451" i="1"/>
  <c r="A3452" i="1"/>
  <c r="G3397" i="1"/>
  <c r="M3400" i="1"/>
  <c r="J3400" i="1"/>
  <c r="K3400" i="1" s="1"/>
  <c r="E3400" i="1" s="1"/>
  <c r="I3401" i="1"/>
  <c r="D3398" i="1"/>
  <c r="F3398" i="1" s="1"/>
  <c r="P106" i="1"/>
  <c r="O107" i="1"/>
  <c r="N108" i="1"/>
  <c r="X105" i="1"/>
  <c r="T3452" i="1" l="1"/>
  <c r="AB3452" i="1"/>
  <c r="AA3452" i="1"/>
  <c r="U3398" i="1"/>
  <c r="W3398" i="1" s="1"/>
  <c r="A3453" i="1"/>
  <c r="Q3452" i="1"/>
  <c r="H3452" i="1"/>
  <c r="M3401" i="1"/>
  <c r="I3402" i="1"/>
  <c r="J3401" i="1"/>
  <c r="K3401" i="1" s="1"/>
  <c r="E3401" i="1" s="1"/>
  <c r="G3398" i="1"/>
  <c r="D3399" i="1"/>
  <c r="F3399" i="1" s="1"/>
  <c r="L3398" i="1"/>
  <c r="O108" i="1"/>
  <c r="N109" i="1"/>
  <c r="P107" i="1"/>
  <c r="X106" i="1"/>
  <c r="B106" i="1" s="1"/>
  <c r="B105" i="1"/>
  <c r="T3453" i="1" l="1"/>
  <c r="AB3453" i="1"/>
  <c r="AA3453" i="1"/>
  <c r="H3453" i="1"/>
  <c r="A3454" i="1"/>
  <c r="Q3453" i="1"/>
  <c r="U3399" i="1"/>
  <c r="W3399" i="1" s="1"/>
  <c r="G3399" i="1"/>
  <c r="J3402" i="1"/>
  <c r="K3402" i="1" s="1"/>
  <c r="E3402" i="1" s="1"/>
  <c r="M3402" i="1"/>
  <c r="I3403" i="1"/>
  <c r="L3399" i="1"/>
  <c r="D3400" i="1"/>
  <c r="F3400" i="1" s="1"/>
  <c r="X107" i="1"/>
  <c r="N110" i="1"/>
  <c r="O109" i="1"/>
  <c r="P108" i="1"/>
  <c r="T3454" i="1" l="1"/>
  <c r="AB3454" i="1"/>
  <c r="AA3454" i="1"/>
  <c r="U3400" i="1"/>
  <c r="W3400" i="1" s="1"/>
  <c r="A3455" i="1"/>
  <c r="H3454" i="1"/>
  <c r="Q3454" i="1"/>
  <c r="G3400" i="1"/>
  <c r="M3403" i="1"/>
  <c r="J3403" i="1"/>
  <c r="K3403" i="1" s="1"/>
  <c r="E3403" i="1" s="1"/>
  <c r="I3404" i="1"/>
  <c r="D3401" i="1"/>
  <c r="F3401" i="1" s="1"/>
  <c r="L3400" i="1"/>
  <c r="X108" i="1"/>
  <c r="B108" i="1" s="1"/>
  <c r="P109" i="1"/>
  <c r="B107" i="1"/>
  <c r="N111" i="1"/>
  <c r="O110" i="1"/>
  <c r="Q3455" i="1" l="1"/>
  <c r="H3455" i="1"/>
  <c r="A3456" i="1"/>
  <c r="AB3455" i="1"/>
  <c r="AA3455" i="1"/>
  <c r="T3455" i="1"/>
  <c r="U3401" i="1"/>
  <c r="W3401" i="1" s="1"/>
  <c r="D3402" i="1"/>
  <c r="F3402" i="1" s="1"/>
  <c r="J3404" i="1"/>
  <c r="K3404" i="1" s="1"/>
  <c r="E3404" i="1" s="1"/>
  <c r="I3405" i="1"/>
  <c r="M3404" i="1"/>
  <c r="L3401" i="1"/>
  <c r="G3401" i="1"/>
  <c r="X109" i="1"/>
  <c r="B109" i="1" s="1"/>
  <c r="P110" i="1"/>
  <c r="N112" i="1"/>
  <c r="O111" i="1"/>
  <c r="H3456" i="1" l="1"/>
  <c r="Q3456" i="1"/>
  <c r="A3457" i="1"/>
  <c r="U3402" i="1"/>
  <c r="W3402" i="1" s="1"/>
  <c r="T3456" i="1"/>
  <c r="AA3456" i="1"/>
  <c r="AB3456" i="1"/>
  <c r="D3403" i="1"/>
  <c r="F3403" i="1" s="1"/>
  <c r="L3402" i="1"/>
  <c r="J3405" i="1"/>
  <c r="K3405" i="1" s="1"/>
  <c r="E3405" i="1" s="1"/>
  <c r="I3406" i="1"/>
  <c r="M3405" i="1"/>
  <c r="G3402" i="1"/>
  <c r="X110" i="1"/>
  <c r="P111" i="1"/>
  <c r="O112" i="1"/>
  <c r="N113" i="1"/>
  <c r="G3403" i="1" l="1"/>
  <c r="L3403" i="1"/>
  <c r="A3458" i="1"/>
  <c r="H3457" i="1"/>
  <c r="Q3457" i="1"/>
  <c r="T3457" i="1"/>
  <c r="AB3457" i="1"/>
  <c r="AA3457" i="1"/>
  <c r="U3403" i="1"/>
  <c r="W3403" i="1" s="1"/>
  <c r="J3406" i="1"/>
  <c r="K3406" i="1" s="1"/>
  <c r="E3406" i="1" s="1"/>
  <c r="M3406" i="1"/>
  <c r="I3407" i="1"/>
  <c r="D3404" i="1"/>
  <c r="F3404" i="1" s="1"/>
  <c r="X111" i="1"/>
  <c r="B111" i="1" s="1"/>
  <c r="N114" i="1"/>
  <c r="O113" i="1"/>
  <c r="P112" i="1"/>
  <c r="B110" i="1"/>
  <c r="L3404" i="1" l="1"/>
  <c r="U3404" i="1"/>
  <c r="W3404" i="1" s="1"/>
  <c r="T3458" i="1"/>
  <c r="AB3458" i="1"/>
  <c r="AA3458" i="1"/>
  <c r="A3459" i="1"/>
  <c r="Q3458" i="1"/>
  <c r="H3458" i="1"/>
  <c r="G3404" i="1"/>
  <c r="I3408" i="1"/>
  <c r="J3407" i="1"/>
  <c r="K3407" i="1" s="1"/>
  <c r="E3407" i="1" s="1"/>
  <c r="M3407" i="1"/>
  <c r="D3405" i="1"/>
  <c r="F3405" i="1" s="1"/>
  <c r="O114" i="1"/>
  <c r="N115" i="1"/>
  <c r="X112" i="1"/>
  <c r="P113" i="1"/>
  <c r="AB3459" i="1" l="1"/>
  <c r="AA3459" i="1"/>
  <c r="T3459" i="1"/>
  <c r="Q3459" i="1"/>
  <c r="H3459" i="1"/>
  <c r="A3460" i="1"/>
  <c r="U3405" i="1"/>
  <c r="W3405" i="1" s="1"/>
  <c r="L3405" i="1"/>
  <c r="G3405" i="1"/>
  <c r="J3408" i="1"/>
  <c r="K3408" i="1" s="1"/>
  <c r="E3408" i="1" s="1"/>
  <c r="I3409" i="1"/>
  <c r="M3408" i="1"/>
  <c r="D3406" i="1"/>
  <c r="F3406" i="1" s="1"/>
  <c r="X113" i="1"/>
  <c r="N116" i="1"/>
  <c r="O115" i="1"/>
  <c r="B112" i="1"/>
  <c r="P114" i="1"/>
  <c r="H3460" i="1" l="1"/>
  <c r="Q3460" i="1"/>
  <c r="A3461" i="1"/>
  <c r="U3406" i="1"/>
  <c r="W3406" i="1" s="1"/>
  <c r="AB3460" i="1"/>
  <c r="AA3460" i="1"/>
  <c r="T3460" i="1"/>
  <c r="G3406" i="1"/>
  <c r="M3409" i="1"/>
  <c r="J3409" i="1"/>
  <c r="K3409" i="1" s="1"/>
  <c r="E3409" i="1" s="1"/>
  <c r="I3410" i="1"/>
  <c r="L3406" i="1"/>
  <c r="D3407" i="1"/>
  <c r="F3407" i="1" s="1"/>
  <c r="X114" i="1"/>
  <c r="B114" i="1" s="1"/>
  <c r="B113" i="1"/>
  <c r="P115" i="1"/>
  <c r="O116" i="1"/>
  <c r="N117" i="1"/>
  <c r="L3407" i="1" l="1"/>
  <c r="G3407" i="1"/>
  <c r="H3461" i="1"/>
  <c r="A3462" i="1"/>
  <c r="Q3461" i="1"/>
  <c r="U3407" i="1"/>
  <c r="W3407" i="1" s="1"/>
  <c r="T3461" i="1"/>
  <c r="AA3461" i="1"/>
  <c r="AB3461" i="1"/>
  <c r="I3411" i="1"/>
  <c r="J3410" i="1"/>
  <c r="K3410" i="1" s="1"/>
  <c r="E3410" i="1" s="1"/>
  <c r="M3410" i="1"/>
  <c r="D3408" i="1"/>
  <c r="F3408" i="1" s="1"/>
  <c r="X115" i="1"/>
  <c r="B115" i="1" s="1"/>
  <c r="O117" i="1"/>
  <c r="N118" i="1"/>
  <c r="P116" i="1"/>
  <c r="U3408" i="1" l="1"/>
  <c r="W3408" i="1" s="1"/>
  <c r="Q3462" i="1"/>
  <c r="A3463" i="1"/>
  <c r="H3462" i="1"/>
  <c r="T3462" i="1"/>
  <c r="AB3462" i="1"/>
  <c r="AA3462" i="1"/>
  <c r="D3409" i="1"/>
  <c r="F3409" i="1" s="1"/>
  <c r="L3408" i="1"/>
  <c r="G3408" i="1"/>
  <c r="J3411" i="1"/>
  <c r="K3411" i="1" s="1"/>
  <c r="E3411" i="1" s="1"/>
  <c r="M3411" i="1"/>
  <c r="I3412" i="1"/>
  <c r="P117" i="1"/>
  <c r="X116" i="1"/>
  <c r="B116" i="1" s="1"/>
  <c r="N119" i="1"/>
  <c r="O118" i="1"/>
  <c r="L3409" i="1" l="1"/>
  <c r="AB3463" i="1"/>
  <c r="AA3463" i="1"/>
  <c r="T3463" i="1"/>
  <c r="U3409" i="1"/>
  <c r="W3409" i="1" s="1"/>
  <c r="Q3463" i="1"/>
  <c r="H3463" i="1"/>
  <c r="A3464" i="1"/>
  <c r="M3412" i="1"/>
  <c r="J3412" i="1"/>
  <c r="K3412" i="1" s="1"/>
  <c r="E3412" i="1" s="1"/>
  <c r="I3413" i="1"/>
  <c r="D3410" i="1"/>
  <c r="F3410" i="1" s="1"/>
  <c r="G3409" i="1"/>
  <c r="N120" i="1"/>
  <c r="O119" i="1"/>
  <c r="X117" i="1"/>
  <c r="P118" i="1"/>
  <c r="G3410" i="1" l="1"/>
  <c r="H3464" i="1"/>
  <c r="A3465" i="1"/>
  <c r="Q3464" i="1"/>
  <c r="U3410" i="1"/>
  <c r="W3410" i="1" s="1"/>
  <c r="T3464" i="1"/>
  <c r="AA3464" i="1"/>
  <c r="AB3464" i="1"/>
  <c r="L3410" i="1"/>
  <c r="M3413" i="1"/>
  <c r="J3413" i="1"/>
  <c r="K3413" i="1" s="1"/>
  <c r="E3413" i="1" s="1"/>
  <c r="I3414" i="1"/>
  <c r="D3411" i="1"/>
  <c r="F3411" i="1" s="1"/>
  <c r="X118" i="1"/>
  <c r="B118" i="1" s="1"/>
  <c r="P119" i="1"/>
  <c r="B117" i="1"/>
  <c r="O120" i="1"/>
  <c r="N121" i="1"/>
  <c r="AB3465" i="1" l="1"/>
  <c r="AA3465" i="1"/>
  <c r="T3465" i="1"/>
  <c r="A3466" i="1"/>
  <c r="Q3465" i="1"/>
  <c r="H3465" i="1"/>
  <c r="U3411" i="1"/>
  <c r="W3411" i="1" s="1"/>
  <c r="G3411" i="1"/>
  <c r="D3412" i="1"/>
  <c r="F3412" i="1" s="1"/>
  <c r="I3415" i="1"/>
  <c r="J3414" i="1"/>
  <c r="K3414" i="1" s="1"/>
  <c r="E3414" i="1" s="1"/>
  <c r="M3414" i="1"/>
  <c r="L3411" i="1"/>
  <c r="X119" i="1"/>
  <c r="B119" i="1" s="1"/>
  <c r="O121" i="1"/>
  <c r="N122" i="1"/>
  <c r="P120" i="1"/>
  <c r="U3412" i="1" l="1"/>
  <c r="W3412" i="1" s="1"/>
  <c r="T3466" i="1"/>
  <c r="AB3466" i="1"/>
  <c r="AA3466" i="1"/>
  <c r="A3467" i="1"/>
  <c r="Q3466" i="1"/>
  <c r="H3466" i="1"/>
  <c r="M3415" i="1"/>
  <c r="J3415" i="1"/>
  <c r="K3415" i="1" s="1"/>
  <c r="E3415" i="1" s="1"/>
  <c r="I3416" i="1"/>
  <c r="L3412" i="1"/>
  <c r="D3413" i="1"/>
  <c r="F3413" i="1" s="1"/>
  <c r="G3412" i="1"/>
  <c r="P121" i="1"/>
  <c r="X120" i="1"/>
  <c r="O122" i="1"/>
  <c r="N123" i="1"/>
  <c r="AB3467" i="1" l="1"/>
  <c r="T3467" i="1"/>
  <c r="AA3467" i="1"/>
  <c r="H3467" i="1"/>
  <c r="Q3467" i="1"/>
  <c r="A3468" i="1"/>
  <c r="U3413" i="1"/>
  <c r="W3413" i="1" s="1"/>
  <c r="G3413" i="1"/>
  <c r="L3413" i="1"/>
  <c r="D3414" i="1"/>
  <c r="F3414" i="1" s="1"/>
  <c r="M3416" i="1"/>
  <c r="J3416" i="1"/>
  <c r="K3416" i="1" s="1"/>
  <c r="E3416" i="1" s="1"/>
  <c r="I3417" i="1"/>
  <c r="N124" i="1"/>
  <c r="O123" i="1"/>
  <c r="P122" i="1"/>
  <c r="B120" i="1"/>
  <c r="X121" i="1"/>
  <c r="B121" i="1" s="1"/>
  <c r="A3469" i="1" l="1"/>
  <c r="H3468" i="1"/>
  <c r="Q3468" i="1"/>
  <c r="U3414" i="1"/>
  <c r="W3414" i="1" s="1"/>
  <c r="T3468" i="1"/>
  <c r="AB3468" i="1"/>
  <c r="AA3468" i="1"/>
  <c r="L3414" i="1"/>
  <c r="G3414" i="1"/>
  <c r="J3417" i="1"/>
  <c r="K3417" i="1" s="1"/>
  <c r="E3417" i="1" s="1"/>
  <c r="M3417" i="1"/>
  <c r="I3418" i="1"/>
  <c r="D3415" i="1"/>
  <c r="F3415" i="1" s="1"/>
  <c r="P123" i="1"/>
  <c r="X122" i="1"/>
  <c r="N125" i="1"/>
  <c r="O124" i="1"/>
  <c r="T3469" i="1" l="1"/>
  <c r="AA3469" i="1"/>
  <c r="AB3469" i="1"/>
  <c r="U3415" i="1"/>
  <c r="W3415" i="1" s="1"/>
  <c r="A3470" i="1"/>
  <c r="H3469" i="1"/>
  <c r="G3415" i="1"/>
  <c r="L3415" i="1"/>
  <c r="D3416" i="1"/>
  <c r="F3416" i="1" s="1"/>
  <c r="J3418" i="1"/>
  <c r="K3418" i="1" s="1"/>
  <c r="E3418" i="1" s="1"/>
  <c r="M3418" i="1"/>
  <c r="I3419" i="1"/>
  <c r="P124" i="1"/>
  <c r="O125" i="1"/>
  <c r="N126" i="1"/>
  <c r="X123" i="1"/>
  <c r="B123" i="1" s="1"/>
  <c r="B122" i="1"/>
  <c r="L3416" i="1" l="1"/>
  <c r="AB3470" i="1"/>
  <c r="AA3470" i="1"/>
  <c r="A3471" i="1"/>
  <c r="Q3470" i="1"/>
  <c r="H3470" i="1"/>
  <c r="U3416" i="1"/>
  <c r="W3416" i="1" s="1"/>
  <c r="G3416" i="1"/>
  <c r="I3420" i="1"/>
  <c r="J3419" i="1"/>
  <c r="K3419" i="1" s="1"/>
  <c r="E3419" i="1" s="1"/>
  <c r="M3419" i="1"/>
  <c r="D3417" i="1"/>
  <c r="F3417" i="1" s="1"/>
  <c r="O126" i="1"/>
  <c r="N127" i="1"/>
  <c r="P125" i="1"/>
  <c r="X124" i="1"/>
  <c r="B124" i="1" s="1"/>
  <c r="U3417" i="1" l="1"/>
  <c r="W3417" i="1" s="1"/>
  <c r="Q3471" i="1"/>
  <c r="H3471" i="1"/>
  <c r="A3472" i="1"/>
  <c r="AB3471" i="1"/>
  <c r="AA3471" i="1"/>
  <c r="T3471" i="1"/>
  <c r="D3418" i="1"/>
  <c r="F3418" i="1" s="1"/>
  <c r="L3417" i="1"/>
  <c r="G3417" i="1"/>
  <c r="I3421" i="1"/>
  <c r="J3420" i="1"/>
  <c r="K3420" i="1" s="1"/>
  <c r="E3420" i="1" s="1"/>
  <c r="M3420" i="1"/>
  <c r="X125" i="1"/>
  <c r="B125" i="1" s="1"/>
  <c r="O127" i="1"/>
  <c r="N128" i="1"/>
  <c r="P126" i="1"/>
  <c r="T3472" i="1" l="1"/>
  <c r="AB3472" i="1"/>
  <c r="AA3472" i="1"/>
  <c r="H3472" i="1"/>
  <c r="Q3472" i="1"/>
  <c r="A3473" i="1"/>
  <c r="U3418" i="1"/>
  <c r="W3418" i="1" s="1"/>
  <c r="M3421" i="1"/>
  <c r="J3421" i="1"/>
  <c r="K3421" i="1" s="1"/>
  <c r="E3421" i="1" s="1"/>
  <c r="I3422" i="1"/>
  <c r="D3419" i="1"/>
  <c r="F3419" i="1" s="1"/>
  <c r="G3418" i="1"/>
  <c r="L3418" i="1"/>
  <c r="P127" i="1"/>
  <c r="X126" i="1"/>
  <c r="N129" i="1"/>
  <c r="O128" i="1"/>
  <c r="L3419" i="1" l="1"/>
  <c r="U3419" i="1"/>
  <c r="W3419" i="1" s="1"/>
  <c r="A3474" i="1"/>
  <c r="H3473" i="1"/>
  <c r="Q3473" i="1"/>
  <c r="T3473" i="1"/>
  <c r="AB3473" i="1"/>
  <c r="AA3473" i="1"/>
  <c r="G3419" i="1"/>
  <c r="I3423" i="1"/>
  <c r="J3422" i="1"/>
  <c r="K3422" i="1" s="1"/>
  <c r="E3422" i="1" s="1"/>
  <c r="M3422" i="1"/>
  <c r="D3420" i="1"/>
  <c r="F3420" i="1" s="1"/>
  <c r="P128" i="1"/>
  <c r="O129" i="1"/>
  <c r="N130" i="1"/>
  <c r="B126" i="1"/>
  <c r="X127" i="1"/>
  <c r="T3474" i="1" l="1"/>
  <c r="AB3474" i="1"/>
  <c r="AA3474" i="1"/>
  <c r="A3475" i="1"/>
  <c r="H3474" i="1"/>
  <c r="Q3474" i="1"/>
  <c r="U3420" i="1"/>
  <c r="W3420" i="1" s="1"/>
  <c r="L3420" i="1"/>
  <c r="G3420" i="1"/>
  <c r="D3421" i="1"/>
  <c r="F3421" i="1" s="1"/>
  <c r="M3423" i="1"/>
  <c r="J3423" i="1"/>
  <c r="K3423" i="1" s="1"/>
  <c r="E3423" i="1" s="1"/>
  <c r="I3424" i="1"/>
  <c r="B127" i="1"/>
  <c r="O130" i="1"/>
  <c r="N131" i="1"/>
  <c r="X128" i="1"/>
  <c r="B128" i="1" s="1"/>
  <c r="P129" i="1"/>
  <c r="L3421" i="1" l="1"/>
  <c r="AB3475" i="1"/>
  <c r="AA3475" i="1"/>
  <c r="T3475" i="1"/>
  <c r="U3421" i="1"/>
  <c r="W3421" i="1" s="1"/>
  <c r="Q3475" i="1"/>
  <c r="H3475" i="1"/>
  <c r="A3476" i="1"/>
  <c r="G3421" i="1"/>
  <c r="D3422" i="1"/>
  <c r="F3422" i="1" s="1"/>
  <c r="J3424" i="1"/>
  <c r="K3424" i="1" s="1"/>
  <c r="E3424" i="1" s="1"/>
  <c r="I3425" i="1"/>
  <c r="P130" i="1"/>
  <c r="X129" i="1"/>
  <c r="B129" i="1" s="1"/>
  <c r="N132" i="1"/>
  <c r="O131" i="1"/>
  <c r="H3476" i="1" l="1"/>
  <c r="A3477" i="1"/>
  <c r="Q3476" i="1"/>
  <c r="U3422" i="1"/>
  <c r="W3422" i="1" s="1"/>
  <c r="T3476" i="1"/>
  <c r="AA3476" i="1"/>
  <c r="AB3476" i="1"/>
  <c r="J3425" i="1"/>
  <c r="K3425" i="1" s="1"/>
  <c r="E3425" i="1" s="1"/>
  <c r="I3426" i="1"/>
  <c r="D3423" i="1"/>
  <c r="F3423" i="1" s="1"/>
  <c r="L3422" i="1"/>
  <c r="G3422" i="1"/>
  <c r="N133" i="1"/>
  <c r="O132" i="1"/>
  <c r="P131" i="1"/>
  <c r="X130" i="1"/>
  <c r="B130" i="1" s="1"/>
  <c r="U3423" i="1" l="1"/>
  <c r="W3423" i="1" s="1"/>
  <c r="T3477" i="1"/>
  <c r="AB3477" i="1"/>
  <c r="AA3477" i="1"/>
  <c r="A3478" i="1"/>
  <c r="H3477" i="1"/>
  <c r="Q3477" i="1"/>
  <c r="L3423" i="1"/>
  <c r="M3424" i="1" s="1"/>
  <c r="M3425" i="1" s="1"/>
  <c r="M3426" i="1" s="1"/>
  <c r="G3423" i="1"/>
  <c r="D3424" i="1"/>
  <c r="F3424" i="1" s="1"/>
  <c r="I3427" i="1"/>
  <c r="J3426" i="1"/>
  <c r="K3426" i="1" s="1"/>
  <c r="E3426" i="1" s="1"/>
  <c r="X131" i="1"/>
  <c r="P132" i="1"/>
  <c r="N134" i="1"/>
  <c r="O133" i="1"/>
  <c r="G3424" i="1" l="1"/>
  <c r="A3479" i="1"/>
  <c r="Q3478" i="1"/>
  <c r="H3478" i="1"/>
  <c r="U3424" i="1"/>
  <c r="W3424" i="1" s="1"/>
  <c r="T3478" i="1"/>
  <c r="AB3478" i="1"/>
  <c r="AA3478" i="1"/>
  <c r="L3424" i="1"/>
  <c r="I3428" i="1"/>
  <c r="J3427" i="1"/>
  <c r="K3427" i="1" s="1"/>
  <c r="E3427" i="1" s="1"/>
  <c r="M3427" i="1"/>
  <c r="D3425" i="1"/>
  <c r="F3425" i="1" s="1"/>
  <c r="P133" i="1"/>
  <c r="O134" i="1"/>
  <c r="N135" i="1"/>
  <c r="B131" i="1"/>
  <c r="X132" i="1"/>
  <c r="B132" i="1" s="1"/>
  <c r="M3428" i="1" l="1"/>
  <c r="U3425" i="1"/>
  <c r="W3425" i="1" s="1"/>
  <c r="AB3479" i="1"/>
  <c r="AA3479" i="1"/>
  <c r="T3479" i="1"/>
  <c r="Q3479" i="1"/>
  <c r="H3479" i="1"/>
  <c r="A3480" i="1"/>
  <c r="G3425" i="1"/>
  <c r="J3428" i="1"/>
  <c r="K3428" i="1" s="1"/>
  <c r="E3428" i="1" s="1"/>
  <c r="I3429" i="1"/>
  <c r="L3425" i="1"/>
  <c r="D3426" i="1"/>
  <c r="F3426" i="1" s="1"/>
  <c r="N136" i="1"/>
  <c r="O135" i="1"/>
  <c r="P134" i="1"/>
  <c r="X133" i="1"/>
  <c r="B133" i="1" s="1"/>
  <c r="G3426" i="1" l="1"/>
  <c r="AA3480" i="1"/>
  <c r="T3480" i="1"/>
  <c r="AB3480" i="1"/>
  <c r="U3426" i="1"/>
  <c r="W3426" i="1" s="1"/>
  <c r="H3480" i="1"/>
  <c r="A3481" i="1"/>
  <c r="Q3480" i="1"/>
  <c r="L3426" i="1"/>
  <c r="D3427" i="1"/>
  <c r="F3427" i="1" s="1"/>
  <c r="J3429" i="1"/>
  <c r="K3429" i="1" s="1"/>
  <c r="E3429" i="1" s="1"/>
  <c r="M3429" i="1"/>
  <c r="I3430" i="1"/>
  <c r="P135" i="1"/>
  <c r="N137" i="1"/>
  <c r="O136" i="1"/>
  <c r="X134" i="1"/>
  <c r="L3427" i="1" l="1"/>
  <c r="G3427" i="1"/>
  <c r="T3481" i="1"/>
  <c r="AB3481" i="1"/>
  <c r="AA3481" i="1"/>
  <c r="U3427" i="1"/>
  <c r="W3427" i="1" s="1"/>
  <c r="A3482" i="1"/>
  <c r="H3481" i="1"/>
  <c r="Q3481" i="1"/>
  <c r="J3430" i="1"/>
  <c r="K3430" i="1" s="1"/>
  <c r="E3430" i="1" s="1"/>
  <c r="M3430" i="1"/>
  <c r="I3431" i="1"/>
  <c r="D3428" i="1"/>
  <c r="F3428" i="1" s="1"/>
  <c r="B134" i="1"/>
  <c r="P136" i="1"/>
  <c r="N138" i="1"/>
  <c r="O137" i="1"/>
  <c r="X135" i="1"/>
  <c r="B135" i="1" s="1"/>
  <c r="H3482" i="1" l="1"/>
  <c r="A3483" i="1"/>
  <c r="Q3482" i="1"/>
  <c r="T3482" i="1"/>
  <c r="AA3482" i="1"/>
  <c r="AB3482" i="1"/>
  <c r="U3428" i="1"/>
  <c r="W3428" i="1" s="1"/>
  <c r="L3428" i="1"/>
  <c r="J3431" i="1"/>
  <c r="K3431" i="1" s="1"/>
  <c r="E3431" i="1" s="1"/>
  <c r="I3432" i="1"/>
  <c r="M3431" i="1"/>
  <c r="D3429" i="1"/>
  <c r="F3429" i="1" s="1"/>
  <c r="G3428" i="1"/>
  <c r="X136" i="1"/>
  <c r="P137" i="1"/>
  <c r="N139" i="1"/>
  <c r="O138" i="1"/>
  <c r="L3429" i="1" l="1"/>
  <c r="U3429" i="1"/>
  <c r="W3429" i="1" s="1"/>
  <c r="AB3483" i="1"/>
  <c r="AA3483" i="1"/>
  <c r="T3483" i="1"/>
  <c r="Q3483" i="1"/>
  <c r="A3484" i="1"/>
  <c r="H3483" i="1"/>
  <c r="G3429" i="1"/>
  <c r="D3430" i="1"/>
  <c r="F3430" i="1" s="1"/>
  <c r="I3433" i="1"/>
  <c r="J3432" i="1"/>
  <c r="K3432" i="1" s="1"/>
  <c r="E3432" i="1" s="1"/>
  <c r="M3432" i="1"/>
  <c r="N140" i="1"/>
  <c r="O139" i="1"/>
  <c r="X137" i="1"/>
  <c r="B137" i="1" s="1"/>
  <c r="P138" i="1"/>
  <c r="B136" i="1"/>
  <c r="G3430" i="1" l="1"/>
  <c r="L3430" i="1"/>
  <c r="T3484" i="1"/>
  <c r="AB3484" i="1"/>
  <c r="AA3484" i="1"/>
  <c r="U3430" i="1"/>
  <c r="W3430" i="1" s="1"/>
  <c r="H3484" i="1"/>
  <c r="Q3484" i="1"/>
  <c r="A3485" i="1"/>
  <c r="M3433" i="1"/>
  <c r="I3434" i="1"/>
  <c r="J3433" i="1"/>
  <c r="K3433" i="1" s="1"/>
  <c r="E3433" i="1" s="1"/>
  <c r="D3431" i="1"/>
  <c r="F3431" i="1" s="1"/>
  <c r="X138" i="1"/>
  <c r="P139" i="1"/>
  <c r="N141" i="1"/>
  <c r="O140" i="1"/>
  <c r="T3485" i="1" l="1"/>
  <c r="AB3485" i="1"/>
  <c r="AA3485" i="1"/>
  <c r="A3486" i="1"/>
  <c r="Q3485" i="1"/>
  <c r="H3485" i="1"/>
  <c r="U3431" i="1"/>
  <c r="W3431" i="1" s="1"/>
  <c r="G3431" i="1"/>
  <c r="L3431" i="1"/>
  <c r="D3432" i="1"/>
  <c r="F3432" i="1" s="1"/>
  <c r="I3435" i="1"/>
  <c r="J3434" i="1"/>
  <c r="K3434" i="1" s="1"/>
  <c r="E3434" i="1" s="1"/>
  <c r="M3434" i="1"/>
  <c r="P140" i="1"/>
  <c r="O141" i="1"/>
  <c r="N142" i="1"/>
  <c r="B138" i="1"/>
  <c r="X139" i="1"/>
  <c r="B139" i="1" s="1"/>
  <c r="G3432" i="1" l="1"/>
  <c r="U3432" i="1"/>
  <c r="W3432" i="1" s="1"/>
  <c r="T3486" i="1"/>
  <c r="AB3486" i="1"/>
  <c r="AA3486" i="1"/>
  <c r="A3487" i="1"/>
  <c r="H3486" i="1"/>
  <c r="Q3486" i="1"/>
  <c r="L3432" i="1"/>
  <c r="I3436" i="1"/>
  <c r="M3435" i="1"/>
  <c r="J3435" i="1"/>
  <c r="K3435" i="1" s="1"/>
  <c r="E3435" i="1" s="1"/>
  <c r="D3433" i="1"/>
  <c r="F3433" i="1" s="1"/>
  <c r="N143" i="1"/>
  <c r="O142" i="1"/>
  <c r="P141" i="1"/>
  <c r="X140" i="1"/>
  <c r="B140" i="1" s="1"/>
  <c r="U3433" i="1" l="1"/>
  <c r="W3433" i="1" s="1"/>
  <c r="AB3487" i="1"/>
  <c r="AA3487" i="1"/>
  <c r="T3487" i="1"/>
  <c r="Q3487" i="1"/>
  <c r="A3488" i="1"/>
  <c r="H3487" i="1"/>
  <c r="G3433" i="1"/>
  <c r="U3435" i="1"/>
  <c r="W3435" i="1" s="1"/>
  <c r="M3436" i="1"/>
  <c r="J3436" i="1"/>
  <c r="K3436" i="1" s="1"/>
  <c r="E3436" i="1" s="1"/>
  <c r="I3437" i="1"/>
  <c r="L3433" i="1"/>
  <c r="D3434" i="1"/>
  <c r="F3434" i="1" s="1"/>
  <c r="P142" i="1"/>
  <c r="O143" i="1"/>
  <c r="N144" i="1"/>
  <c r="X141" i="1"/>
  <c r="AB3488" i="1" l="1"/>
  <c r="AA3488" i="1"/>
  <c r="T3488" i="1"/>
  <c r="U3434" i="1"/>
  <c r="W3434" i="1" s="1"/>
  <c r="H3488" i="1"/>
  <c r="A3489" i="1"/>
  <c r="Q3488" i="1"/>
  <c r="I3438" i="1"/>
  <c r="J3437" i="1"/>
  <c r="K3437" i="1" s="1"/>
  <c r="E3437" i="1" s="1"/>
  <c r="M3437" i="1"/>
  <c r="D3435" i="1"/>
  <c r="F3435" i="1" s="1"/>
  <c r="U3436" i="1"/>
  <c r="W3436" i="1" s="1"/>
  <c r="L3434" i="1"/>
  <c r="G3434" i="1"/>
  <c r="B141" i="1"/>
  <c r="X142" i="1"/>
  <c r="B142" i="1" s="1"/>
  <c r="O144" i="1"/>
  <c r="N145" i="1"/>
  <c r="P143" i="1"/>
  <c r="H3489" i="1" l="1"/>
  <c r="A3490" i="1"/>
  <c r="Q3489" i="1"/>
  <c r="T3489" i="1"/>
  <c r="AA3489" i="1"/>
  <c r="AB3489" i="1"/>
  <c r="L3435" i="1"/>
  <c r="U3437" i="1"/>
  <c r="W3437" i="1" s="1"/>
  <c r="J3438" i="1"/>
  <c r="K3438" i="1" s="1"/>
  <c r="E3438" i="1" s="1"/>
  <c r="M3438" i="1"/>
  <c r="I3439" i="1"/>
  <c r="G3435" i="1"/>
  <c r="D3436" i="1"/>
  <c r="F3436" i="1" s="1"/>
  <c r="N146" i="1"/>
  <c r="O145" i="1"/>
  <c r="P144" i="1"/>
  <c r="X143" i="1"/>
  <c r="T3490" i="1" l="1"/>
  <c r="AB3490" i="1"/>
  <c r="AA3490" i="1"/>
  <c r="Q3490" i="1"/>
  <c r="H3490" i="1"/>
  <c r="A3491" i="1"/>
  <c r="U3438" i="1"/>
  <c r="W3438" i="1" s="1"/>
  <c r="G3436" i="1"/>
  <c r="J3439" i="1"/>
  <c r="K3439" i="1" s="1"/>
  <c r="E3439" i="1" s="1"/>
  <c r="I3440" i="1"/>
  <c r="M3439" i="1"/>
  <c r="L3436" i="1"/>
  <c r="D3437" i="1"/>
  <c r="F3437" i="1" s="1"/>
  <c r="P145" i="1"/>
  <c r="B143" i="1"/>
  <c r="X144" i="1"/>
  <c r="B144" i="1" s="1"/>
  <c r="N147" i="1"/>
  <c r="O146" i="1"/>
  <c r="Q3491" i="1" l="1"/>
  <c r="A3492" i="1"/>
  <c r="H3491" i="1"/>
  <c r="AB3491" i="1"/>
  <c r="AA3491" i="1"/>
  <c r="T3491" i="1"/>
  <c r="L3437" i="1"/>
  <c r="G3437" i="1"/>
  <c r="U3439" i="1"/>
  <c r="W3439" i="1" s="1"/>
  <c r="M3440" i="1"/>
  <c r="J3440" i="1"/>
  <c r="K3440" i="1" s="1"/>
  <c r="E3440" i="1" s="1"/>
  <c r="I3441" i="1"/>
  <c r="D3438" i="1"/>
  <c r="F3438" i="1" s="1"/>
  <c r="X145" i="1"/>
  <c r="B145" i="1" s="1"/>
  <c r="P146" i="1"/>
  <c r="O147" i="1"/>
  <c r="N148" i="1"/>
  <c r="H3492" i="1" l="1"/>
  <c r="Q3492" i="1"/>
  <c r="A3493" i="1"/>
  <c r="T3492" i="1"/>
  <c r="AB3492" i="1"/>
  <c r="AA3492" i="1"/>
  <c r="G3438" i="1"/>
  <c r="I3442" i="1"/>
  <c r="M3441" i="1"/>
  <c r="J3441" i="1"/>
  <c r="K3441" i="1" s="1"/>
  <c r="E3441" i="1" s="1"/>
  <c r="U3440" i="1"/>
  <c r="W3440" i="1" s="1"/>
  <c r="L3438" i="1"/>
  <c r="D3439" i="1"/>
  <c r="F3439" i="1" s="1"/>
  <c r="P147" i="1"/>
  <c r="N149" i="1"/>
  <c r="O148" i="1"/>
  <c r="X146" i="1"/>
  <c r="A3494" i="1" l="1"/>
  <c r="H3493" i="1"/>
  <c r="Q3493" i="1"/>
  <c r="T3493" i="1"/>
  <c r="AB3493" i="1"/>
  <c r="AA3493" i="1"/>
  <c r="U3441" i="1"/>
  <c r="W3441" i="1" s="1"/>
  <c r="D3440" i="1"/>
  <c r="F3440" i="1" s="1"/>
  <c r="G3439" i="1"/>
  <c r="L3439" i="1"/>
  <c r="I3443" i="1"/>
  <c r="M3442" i="1"/>
  <c r="J3442" i="1"/>
  <c r="K3442" i="1" s="1"/>
  <c r="E3442" i="1" s="1"/>
  <c r="P148" i="1"/>
  <c r="B146" i="1"/>
  <c r="O149" i="1"/>
  <c r="N150" i="1"/>
  <c r="X147" i="1"/>
  <c r="B147" i="1" s="1"/>
  <c r="T3494" i="1" l="1"/>
  <c r="AA3494" i="1"/>
  <c r="AB3494" i="1"/>
  <c r="G3440" i="1"/>
  <c r="L3440" i="1"/>
  <c r="A3495" i="1"/>
  <c r="Q3494" i="1"/>
  <c r="H3494" i="1"/>
  <c r="U3442" i="1"/>
  <c r="W3442" i="1" s="1"/>
  <c r="D3441" i="1"/>
  <c r="F3441" i="1" s="1"/>
  <c r="J3443" i="1"/>
  <c r="K3443" i="1" s="1"/>
  <c r="E3443" i="1" s="1"/>
  <c r="M3443" i="1"/>
  <c r="I3444" i="1"/>
  <c r="X148" i="1"/>
  <c r="B148" i="1" s="1"/>
  <c r="N151" i="1"/>
  <c r="O150" i="1"/>
  <c r="P149" i="1"/>
  <c r="L3441" i="1" l="1"/>
  <c r="AB3495" i="1"/>
  <c r="AA3495" i="1"/>
  <c r="T3495" i="1"/>
  <c r="Q3495" i="1"/>
  <c r="H3495" i="1"/>
  <c r="A3496" i="1"/>
  <c r="G3441" i="1"/>
  <c r="U3443" i="1"/>
  <c r="W3443" i="1" s="1"/>
  <c r="J3444" i="1"/>
  <c r="K3444" i="1" s="1"/>
  <c r="E3444" i="1" s="1"/>
  <c r="I3445" i="1"/>
  <c r="M3444" i="1"/>
  <c r="D3442" i="1"/>
  <c r="F3442" i="1" s="1"/>
  <c r="X149" i="1"/>
  <c r="B149" i="1" s="1"/>
  <c r="P150" i="1"/>
  <c r="O151" i="1"/>
  <c r="N152" i="1"/>
  <c r="H3496" i="1" l="1"/>
  <c r="Q3496" i="1"/>
  <c r="A3497" i="1"/>
  <c r="T3496" i="1"/>
  <c r="AB3496" i="1"/>
  <c r="AA3496" i="1"/>
  <c r="G3442" i="1"/>
  <c r="I3446" i="1"/>
  <c r="M3445" i="1"/>
  <c r="J3445" i="1"/>
  <c r="K3445" i="1" s="1"/>
  <c r="E3445" i="1" s="1"/>
  <c r="L3442" i="1"/>
  <c r="D3443" i="1"/>
  <c r="F3443" i="1" s="1"/>
  <c r="U3444" i="1"/>
  <c r="W3444" i="1" s="1"/>
  <c r="P151" i="1"/>
  <c r="X150" i="1"/>
  <c r="O152" i="1"/>
  <c r="N153" i="1"/>
  <c r="A3498" i="1" l="1"/>
  <c r="H3497" i="1"/>
  <c r="Q3497" i="1"/>
  <c r="T3497" i="1"/>
  <c r="AB3497" i="1"/>
  <c r="AA3497" i="1"/>
  <c r="U3445" i="1"/>
  <c r="W3445" i="1" s="1"/>
  <c r="G3443" i="1"/>
  <c r="M3446" i="1"/>
  <c r="J3446" i="1"/>
  <c r="K3446" i="1" s="1"/>
  <c r="E3446" i="1" s="1"/>
  <c r="I3447" i="1"/>
  <c r="L3443" i="1"/>
  <c r="D3444" i="1"/>
  <c r="F3444" i="1" s="1"/>
  <c r="O153" i="1"/>
  <c r="N154" i="1"/>
  <c r="P152" i="1"/>
  <c r="B150" i="1"/>
  <c r="X151" i="1"/>
  <c r="B151" i="1" s="1"/>
  <c r="T3498" i="1" l="1"/>
  <c r="AB3498" i="1"/>
  <c r="AA3498" i="1"/>
  <c r="A3499" i="1"/>
  <c r="H3498" i="1"/>
  <c r="Q3498" i="1"/>
  <c r="G3444" i="1"/>
  <c r="L3444" i="1"/>
  <c r="U3446" i="1"/>
  <c r="W3446" i="1" s="1"/>
  <c r="I3448" i="1"/>
  <c r="J3447" i="1"/>
  <c r="K3447" i="1" s="1"/>
  <c r="E3447" i="1" s="1"/>
  <c r="M3447" i="1"/>
  <c r="D3445" i="1"/>
  <c r="F3445" i="1" s="1"/>
  <c r="O154" i="1"/>
  <c r="N155" i="1"/>
  <c r="X152" i="1"/>
  <c r="B152" i="1" s="1"/>
  <c r="P153" i="1"/>
  <c r="AB3499" i="1" l="1"/>
  <c r="AA3499" i="1"/>
  <c r="T3499" i="1"/>
  <c r="Q3499" i="1"/>
  <c r="H3499" i="1"/>
  <c r="A3500" i="1"/>
  <c r="L3445" i="1"/>
  <c r="G3445" i="1"/>
  <c r="U3447" i="1"/>
  <c r="W3447" i="1" s="1"/>
  <c r="M3448" i="1"/>
  <c r="J3448" i="1"/>
  <c r="K3448" i="1" s="1"/>
  <c r="E3448" i="1" s="1"/>
  <c r="I3449" i="1"/>
  <c r="D3446" i="1"/>
  <c r="F3446" i="1" s="1"/>
  <c r="X153" i="1"/>
  <c r="B153" i="1" s="1"/>
  <c r="O155" i="1"/>
  <c r="N156" i="1"/>
  <c r="P154" i="1"/>
  <c r="AB3500" i="1" l="1"/>
  <c r="AA3500" i="1"/>
  <c r="T3500" i="1"/>
  <c r="H3500" i="1"/>
  <c r="A3501" i="1"/>
  <c r="Q3500" i="1"/>
  <c r="G3446" i="1"/>
  <c r="I3450" i="1"/>
  <c r="M3449" i="1"/>
  <c r="J3449" i="1"/>
  <c r="K3449" i="1" s="1"/>
  <c r="E3449" i="1" s="1"/>
  <c r="L3446" i="1"/>
  <c r="D3447" i="1"/>
  <c r="F3447" i="1" s="1"/>
  <c r="U3448" i="1"/>
  <c r="W3448" i="1" s="1"/>
  <c r="P155" i="1"/>
  <c r="X154" i="1"/>
  <c r="N157" i="1"/>
  <c r="O156" i="1"/>
  <c r="L3447" i="1" l="1"/>
  <c r="T3501" i="1"/>
  <c r="AB3501" i="1"/>
  <c r="AA3501" i="1"/>
  <c r="A3502" i="1"/>
  <c r="Q3501" i="1"/>
  <c r="H3501" i="1"/>
  <c r="G3447" i="1"/>
  <c r="U3449" i="1"/>
  <c r="W3449" i="1" s="1"/>
  <c r="D3448" i="1"/>
  <c r="F3448" i="1" s="1"/>
  <c r="M3450" i="1"/>
  <c r="I3451" i="1"/>
  <c r="J3450" i="1"/>
  <c r="K3450" i="1" s="1"/>
  <c r="E3450" i="1" s="1"/>
  <c r="P156" i="1"/>
  <c r="N158" i="1"/>
  <c r="O157" i="1"/>
  <c r="B154" i="1"/>
  <c r="X155" i="1"/>
  <c r="G3448" i="1" l="1"/>
  <c r="L3448" i="1"/>
  <c r="A3503" i="1"/>
  <c r="H3502" i="1"/>
  <c r="Q3502" i="1"/>
  <c r="T3502" i="1"/>
  <c r="AA3502" i="1"/>
  <c r="AB3502" i="1"/>
  <c r="D3449" i="1"/>
  <c r="F3449" i="1" s="1"/>
  <c r="U3450" i="1"/>
  <c r="W3450" i="1" s="1"/>
  <c r="J3451" i="1"/>
  <c r="K3451" i="1" s="1"/>
  <c r="E3451" i="1" s="1"/>
  <c r="I3452" i="1"/>
  <c r="M3451" i="1"/>
  <c r="B155" i="1"/>
  <c r="P157" i="1"/>
  <c r="O158" i="1"/>
  <c r="N159" i="1"/>
  <c r="X156" i="1"/>
  <c r="B156" i="1" s="1"/>
  <c r="AB3503" i="1" l="1"/>
  <c r="AA3503" i="1"/>
  <c r="T3503" i="1"/>
  <c r="L3449" i="1"/>
  <c r="G3449" i="1"/>
  <c r="Q3503" i="1"/>
  <c r="A3504" i="1"/>
  <c r="H3503" i="1"/>
  <c r="U3451" i="1"/>
  <c r="W3451" i="1" s="1"/>
  <c r="D3450" i="1"/>
  <c r="F3450" i="1" s="1"/>
  <c r="G3450" i="1"/>
  <c r="L3450" i="1"/>
  <c r="I3453" i="1"/>
  <c r="J3452" i="1"/>
  <c r="K3452" i="1" s="1"/>
  <c r="E3452" i="1" s="1"/>
  <c r="X157" i="1"/>
  <c r="B157" i="1" s="1"/>
  <c r="O159" i="1"/>
  <c r="N160" i="1"/>
  <c r="P158" i="1"/>
  <c r="AB3504" i="1" l="1"/>
  <c r="AA3504" i="1"/>
  <c r="T3504" i="1"/>
  <c r="A3505" i="1"/>
  <c r="H3504" i="1"/>
  <c r="Q3504" i="1"/>
  <c r="I3454" i="1"/>
  <c r="J3453" i="1"/>
  <c r="K3453" i="1" s="1"/>
  <c r="E3453" i="1" s="1"/>
  <c r="U3452" i="1"/>
  <c r="W3452" i="1" s="1"/>
  <c r="D3451" i="1"/>
  <c r="F3451" i="1" s="1"/>
  <c r="P159" i="1"/>
  <c r="X158" i="1"/>
  <c r="N161" i="1"/>
  <c r="O160" i="1"/>
  <c r="H3505" i="1" l="1"/>
  <c r="A3506" i="1"/>
  <c r="Q3505" i="1"/>
  <c r="T3505" i="1"/>
  <c r="AA3505" i="1"/>
  <c r="AB3505" i="1"/>
  <c r="D3452" i="1"/>
  <c r="F3452" i="1" s="1"/>
  <c r="L3451" i="1"/>
  <c r="U3453" i="1"/>
  <c r="W3453" i="1" s="1"/>
  <c r="J3454" i="1"/>
  <c r="K3454" i="1" s="1"/>
  <c r="E3454" i="1" s="1"/>
  <c r="I3455" i="1"/>
  <c r="G3451" i="1"/>
  <c r="O161" i="1"/>
  <c r="N162" i="1"/>
  <c r="X159" i="1"/>
  <c r="B159" i="1" s="1"/>
  <c r="P160" i="1"/>
  <c r="B158" i="1"/>
  <c r="T3506" i="1" l="1"/>
  <c r="AB3506" i="1"/>
  <c r="AA3506" i="1"/>
  <c r="H3506" i="1"/>
  <c r="A3507" i="1"/>
  <c r="Q3506" i="1"/>
  <c r="L3452" i="1"/>
  <c r="I3456" i="1"/>
  <c r="J3455" i="1"/>
  <c r="K3455" i="1" s="1"/>
  <c r="E3455" i="1" s="1"/>
  <c r="U3454" i="1"/>
  <c r="W3454" i="1" s="1"/>
  <c r="D3453" i="1"/>
  <c r="F3453" i="1" s="1"/>
  <c r="M3452" i="1"/>
  <c r="M3453" i="1" s="1"/>
  <c r="M3454" i="1" s="1"/>
  <c r="M3455" i="1" s="1"/>
  <c r="G3452" i="1"/>
  <c r="X160" i="1"/>
  <c r="B160" i="1" s="1"/>
  <c r="N163" i="1"/>
  <c r="O162" i="1"/>
  <c r="P161" i="1"/>
  <c r="G3453" i="1" l="1"/>
  <c r="Q3507" i="1"/>
  <c r="H3507" i="1"/>
  <c r="A3508" i="1"/>
  <c r="AB3507" i="1"/>
  <c r="T3507" i="1"/>
  <c r="AA3507" i="1"/>
  <c r="L3453" i="1"/>
  <c r="D3454" i="1"/>
  <c r="F3454" i="1" s="1"/>
  <c r="U3455" i="1"/>
  <c r="W3455" i="1" s="1"/>
  <c r="J3456" i="1"/>
  <c r="K3456" i="1" s="1"/>
  <c r="E3456" i="1" s="1"/>
  <c r="I3457" i="1"/>
  <c r="M3456" i="1"/>
  <c r="X161" i="1"/>
  <c r="B161" i="1" s="1"/>
  <c r="O163" i="1"/>
  <c r="N164" i="1"/>
  <c r="P162" i="1"/>
  <c r="H3508" i="1" l="1"/>
  <c r="A3509" i="1"/>
  <c r="Q3508" i="1"/>
  <c r="L3454" i="1"/>
  <c r="T3508" i="1"/>
  <c r="AB3508" i="1"/>
  <c r="AA3508" i="1"/>
  <c r="G3454" i="1"/>
  <c r="U3456" i="1"/>
  <c r="W3456" i="1" s="1"/>
  <c r="M3457" i="1"/>
  <c r="I3458" i="1"/>
  <c r="J3457" i="1"/>
  <c r="K3457" i="1" s="1"/>
  <c r="E3457" i="1" s="1"/>
  <c r="D3455" i="1"/>
  <c r="F3455" i="1" s="1"/>
  <c r="P163" i="1"/>
  <c r="X162" i="1"/>
  <c r="O164" i="1"/>
  <c r="N165" i="1"/>
  <c r="T3509" i="1" l="1"/>
  <c r="AB3509" i="1"/>
  <c r="AA3509" i="1"/>
  <c r="H3509" i="1"/>
  <c r="A3510" i="1"/>
  <c r="Q3509" i="1"/>
  <c r="G3455" i="1"/>
  <c r="D3456" i="1"/>
  <c r="F3456" i="1" s="1"/>
  <c r="U3457" i="1"/>
  <c r="W3457" i="1" s="1"/>
  <c r="I3459" i="1"/>
  <c r="J3458" i="1"/>
  <c r="K3458" i="1" s="1"/>
  <c r="E3458" i="1" s="1"/>
  <c r="M3458" i="1"/>
  <c r="L3455" i="1"/>
  <c r="P164" i="1"/>
  <c r="O165" i="1"/>
  <c r="N166" i="1"/>
  <c r="B162" i="1"/>
  <c r="X163" i="1"/>
  <c r="T3510" i="1" l="1"/>
  <c r="AB3510" i="1"/>
  <c r="AA3510" i="1"/>
  <c r="Q3510" i="1"/>
  <c r="A3511" i="1"/>
  <c r="H3510" i="1"/>
  <c r="L3456" i="1"/>
  <c r="M3459" i="1"/>
  <c r="J3459" i="1"/>
  <c r="K3459" i="1" s="1"/>
  <c r="E3459" i="1" s="1"/>
  <c r="I3460" i="1"/>
  <c r="U3458" i="1"/>
  <c r="W3458" i="1" s="1"/>
  <c r="D3457" i="1"/>
  <c r="F3457" i="1" s="1"/>
  <c r="G3456" i="1"/>
  <c r="B163" i="1"/>
  <c r="O166" i="1"/>
  <c r="N167" i="1"/>
  <c r="P165" i="1"/>
  <c r="X164" i="1"/>
  <c r="B164" i="1" s="1"/>
  <c r="Q3511" i="1" l="1"/>
  <c r="H3511" i="1"/>
  <c r="A3512" i="1"/>
  <c r="AB3511" i="1"/>
  <c r="AA3511" i="1"/>
  <c r="T3511" i="1"/>
  <c r="U3459" i="1"/>
  <c r="W3459" i="1" s="1"/>
  <c r="L3457" i="1"/>
  <c r="D3458" i="1"/>
  <c r="F3458" i="1" s="1"/>
  <c r="M3460" i="1"/>
  <c r="I3461" i="1"/>
  <c r="J3460" i="1"/>
  <c r="K3460" i="1" s="1"/>
  <c r="E3460" i="1" s="1"/>
  <c r="G3457" i="1"/>
  <c r="P166" i="1"/>
  <c r="X165" i="1"/>
  <c r="O167" i="1"/>
  <c r="N168" i="1"/>
  <c r="L3458" i="1" l="1"/>
  <c r="G3458" i="1"/>
  <c r="H3512" i="1"/>
  <c r="A3513" i="1"/>
  <c r="Q3512" i="1"/>
  <c r="T3512" i="1"/>
  <c r="AB3512" i="1"/>
  <c r="AA3512" i="1"/>
  <c r="U3460" i="1"/>
  <c r="W3460" i="1" s="1"/>
  <c r="I3462" i="1"/>
  <c r="M3461" i="1"/>
  <c r="J3461" i="1"/>
  <c r="K3461" i="1" s="1"/>
  <c r="E3461" i="1" s="1"/>
  <c r="D3459" i="1"/>
  <c r="F3459" i="1" s="1"/>
  <c r="O168" i="1"/>
  <c r="N169" i="1"/>
  <c r="P167" i="1"/>
  <c r="X166" i="1"/>
  <c r="B166" i="1" s="1"/>
  <c r="B165" i="1"/>
  <c r="L3459" i="1" l="1"/>
  <c r="G3459" i="1"/>
  <c r="T3513" i="1"/>
  <c r="AB3513" i="1"/>
  <c r="AA3513" i="1"/>
  <c r="A3514" i="1"/>
  <c r="Q3513" i="1"/>
  <c r="H3513" i="1"/>
  <c r="I3463" i="1"/>
  <c r="J3462" i="1"/>
  <c r="K3462" i="1" s="1"/>
  <c r="E3462" i="1" s="1"/>
  <c r="M3462" i="1"/>
  <c r="D3460" i="1"/>
  <c r="F3460" i="1" s="1"/>
  <c r="U3461" i="1"/>
  <c r="W3461" i="1" s="1"/>
  <c r="X167" i="1"/>
  <c r="B167" i="1" s="1"/>
  <c r="O169" i="1"/>
  <c r="N170" i="1"/>
  <c r="P168" i="1"/>
  <c r="G3460" i="1" l="1"/>
  <c r="L3460" i="1"/>
  <c r="A3515" i="1"/>
  <c r="Q3514" i="1"/>
  <c r="H3514" i="1"/>
  <c r="T3514" i="1"/>
  <c r="AB3514" i="1"/>
  <c r="AA3514" i="1"/>
  <c r="U3462" i="1"/>
  <c r="W3462" i="1" s="1"/>
  <c r="D3461" i="1"/>
  <c r="F3461" i="1" s="1"/>
  <c r="J3463" i="1"/>
  <c r="K3463" i="1" s="1"/>
  <c r="E3463" i="1" s="1"/>
  <c r="M3463" i="1"/>
  <c r="I3464" i="1"/>
  <c r="P169" i="1"/>
  <c r="X168" i="1"/>
  <c r="O170" i="1"/>
  <c r="N171" i="1"/>
  <c r="AB3515" i="1" l="1"/>
  <c r="AA3515" i="1"/>
  <c r="T3515" i="1"/>
  <c r="Q3515" i="1"/>
  <c r="H3515" i="1"/>
  <c r="A3516" i="1"/>
  <c r="U3463" i="1"/>
  <c r="W3463" i="1" s="1"/>
  <c r="L3461" i="1"/>
  <c r="G3461" i="1"/>
  <c r="J3464" i="1"/>
  <c r="K3464" i="1" s="1"/>
  <c r="E3464" i="1" s="1"/>
  <c r="I3465" i="1"/>
  <c r="M3464" i="1"/>
  <c r="D3462" i="1"/>
  <c r="F3462" i="1" s="1"/>
  <c r="O171" i="1"/>
  <c r="N172" i="1"/>
  <c r="P170" i="1"/>
  <c r="B168" i="1"/>
  <c r="X169" i="1"/>
  <c r="H3516" i="1" l="1"/>
  <c r="A3517" i="1"/>
  <c r="Q3516" i="1"/>
  <c r="T3516" i="1"/>
  <c r="AB3516" i="1"/>
  <c r="AA3516" i="1"/>
  <c r="L3462" i="1"/>
  <c r="G3462" i="1"/>
  <c r="U3464" i="1"/>
  <c r="W3464" i="1" s="1"/>
  <c r="I3466" i="1"/>
  <c r="M3465" i="1"/>
  <c r="J3465" i="1"/>
  <c r="K3465" i="1" s="1"/>
  <c r="E3465" i="1" s="1"/>
  <c r="D3463" i="1"/>
  <c r="F3463" i="1" s="1"/>
  <c r="B169" i="1"/>
  <c r="O172" i="1"/>
  <c r="N173" i="1"/>
  <c r="X170" i="1"/>
  <c r="B170" i="1" s="1"/>
  <c r="P171" i="1"/>
  <c r="T3517" i="1" l="1"/>
  <c r="AB3517" i="1"/>
  <c r="AA3517" i="1"/>
  <c r="A3518" i="1"/>
  <c r="H3517" i="1"/>
  <c r="Q3517" i="1"/>
  <c r="L3463" i="1"/>
  <c r="G3463" i="1"/>
  <c r="U3465" i="1"/>
  <c r="W3465" i="1" s="1"/>
  <c r="D3464" i="1"/>
  <c r="F3464" i="1" s="1"/>
  <c r="J3466" i="1"/>
  <c r="K3466" i="1" s="1"/>
  <c r="E3466" i="1" s="1"/>
  <c r="M3466" i="1"/>
  <c r="I3467" i="1"/>
  <c r="P172" i="1"/>
  <c r="X171" i="1"/>
  <c r="O173" i="1"/>
  <c r="N174" i="1"/>
  <c r="L3464" i="1" l="1"/>
  <c r="G3464" i="1"/>
  <c r="T3518" i="1"/>
  <c r="AB3518" i="1"/>
  <c r="AA3518" i="1"/>
  <c r="Q3518" i="1"/>
  <c r="H3518" i="1"/>
  <c r="A3519" i="1"/>
  <c r="J3467" i="1"/>
  <c r="K3467" i="1" s="1"/>
  <c r="E3467" i="1" s="1"/>
  <c r="M3467" i="1"/>
  <c r="I3468" i="1"/>
  <c r="U3466" i="1"/>
  <c r="W3466" i="1" s="1"/>
  <c r="D3465" i="1"/>
  <c r="F3465" i="1" s="1"/>
  <c r="P173" i="1"/>
  <c r="N175" i="1"/>
  <c r="O174" i="1"/>
  <c r="B171" i="1"/>
  <c r="X172" i="1"/>
  <c r="AB3519" i="1" l="1"/>
  <c r="AA3519" i="1"/>
  <c r="T3519" i="1"/>
  <c r="A3520" i="1"/>
  <c r="Q3519" i="1"/>
  <c r="H3519" i="1"/>
  <c r="D3466" i="1"/>
  <c r="F3466" i="1" s="1"/>
  <c r="M3468" i="1"/>
  <c r="I3469" i="1"/>
  <c r="J3468" i="1"/>
  <c r="K3468" i="1" s="1"/>
  <c r="E3468" i="1" s="1"/>
  <c r="L3465" i="1"/>
  <c r="U3467" i="1"/>
  <c r="W3467" i="1" s="1"/>
  <c r="G3465" i="1"/>
  <c r="B172" i="1"/>
  <c r="P174" i="1"/>
  <c r="X173" i="1"/>
  <c r="B173" i="1" s="1"/>
  <c r="N176" i="1"/>
  <c r="O175" i="1"/>
  <c r="G3466" i="1" l="1"/>
  <c r="AB3520" i="1"/>
  <c r="AA3520" i="1"/>
  <c r="T3520" i="1"/>
  <c r="H3520" i="1"/>
  <c r="Q3520" i="1"/>
  <c r="A3521" i="1"/>
  <c r="L3466" i="1"/>
  <c r="J3469" i="1"/>
  <c r="K3469" i="1" s="1"/>
  <c r="E3469" i="1" s="1"/>
  <c r="I3470" i="1"/>
  <c r="M3469" i="1"/>
  <c r="U3468" i="1"/>
  <c r="W3468" i="1" s="1"/>
  <c r="D3467" i="1"/>
  <c r="F3467" i="1" s="1"/>
  <c r="P175" i="1"/>
  <c r="N177" i="1"/>
  <c r="O176" i="1"/>
  <c r="X174" i="1"/>
  <c r="L3467" i="1" l="1"/>
  <c r="A3522" i="1"/>
  <c r="H3521" i="1"/>
  <c r="Q3521" i="1"/>
  <c r="T3521" i="1"/>
  <c r="AB3521" i="1"/>
  <c r="AA3521" i="1"/>
  <c r="D3468" i="1"/>
  <c r="F3468" i="1" s="1"/>
  <c r="J3470" i="1"/>
  <c r="K3470" i="1" s="1"/>
  <c r="E3470" i="1" s="1"/>
  <c r="I3471" i="1"/>
  <c r="M3470" i="1"/>
  <c r="U3469" i="1"/>
  <c r="W3469" i="1" s="1"/>
  <c r="G3467" i="1"/>
  <c r="P176" i="1"/>
  <c r="B174" i="1"/>
  <c r="N178" i="1"/>
  <c r="O177" i="1"/>
  <c r="X175" i="1"/>
  <c r="B175" i="1" s="1"/>
  <c r="L3468" i="1" l="1"/>
  <c r="A3523" i="1"/>
  <c r="Q3522" i="1"/>
  <c r="H3522" i="1"/>
  <c r="T3522" i="1"/>
  <c r="AA3522" i="1"/>
  <c r="AB3522" i="1"/>
  <c r="G3468" i="1"/>
  <c r="U3470" i="1"/>
  <c r="W3470" i="1" s="1"/>
  <c r="M3471" i="1"/>
  <c r="I3472" i="1"/>
  <c r="J3471" i="1"/>
  <c r="K3471" i="1" s="1"/>
  <c r="E3471" i="1" s="1"/>
  <c r="D3469" i="1"/>
  <c r="F3469" i="1" s="1"/>
  <c r="P177" i="1"/>
  <c r="N179" i="1"/>
  <c r="O178" i="1"/>
  <c r="X176" i="1"/>
  <c r="B176" i="1" s="1"/>
  <c r="Q3523" i="1" l="1"/>
  <c r="H3523" i="1"/>
  <c r="A3524" i="1"/>
  <c r="AB3523" i="1"/>
  <c r="AA3523" i="1"/>
  <c r="T3523" i="1"/>
  <c r="U3471" i="1"/>
  <c r="W3471" i="1" s="1"/>
  <c r="M3472" i="1"/>
  <c r="I3473" i="1"/>
  <c r="J3472" i="1"/>
  <c r="K3472" i="1" s="1"/>
  <c r="E3472" i="1" s="1"/>
  <c r="L3469" i="1"/>
  <c r="G3469" i="1"/>
  <c r="D3470" i="1"/>
  <c r="F3470" i="1" s="1"/>
  <c r="X177" i="1"/>
  <c r="B177" i="1" s="1"/>
  <c r="P178" i="1"/>
  <c r="N180" i="1"/>
  <c r="O179" i="1"/>
  <c r="H3524" i="1" l="1"/>
  <c r="A3525" i="1"/>
  <c r="Q3524" i="1"/>
  <c r="T3524" i="1"/>
  <c r="AB3524" i="1"/>
  <c r="AA3524" i="1"/>
  <c r="L3470" i="1"/>
  <c r="M3473" i="1"/>
  <c r="I3474" i="1"/>
  <c r="J3473" i="1"/>
  <c r="K3473" i="1" s="1"/>
  <c r="E3473" i="1" s="1"/>
  <c r="U3472" i="1"/>
  <c r="W3472" i="1" s="1"/>
  <c r="G3470" i="1"/>
  <c r="D3471" i="1"/>
  <c r="F3471" i="1" s="1"/>
  <c r="P179" i="1"/>
  <c r="N181" i="1"/>
  <c r="O180" i="1"/>
  <c r="X178" i="1"/>
  <c r="B178" i="1" s="1"/>
  <c r="T3525" i="1" l="1"/>
  <c r="AB3525" i="1"/>
  <c r="AA3525" i="1"/>
  <c r="Q3525" i="1"/>
  <c r="H3525" i="1"/>
  <c r="A3526" i="1"/>
  <c r="D3472" i="1"/>
  <c r="F3472" i="1" s="1"/>
  <c r="U3473" i="1"/>
  <c r="W3473" i="1" s="1"/>
  <c r="J3474" i="1"/>
  <c r="K3474" i="1" s="1"/>
  <c r="E3474" i="1" s="1"/>
  <c r="M3474" i="1"/>
  <c r="I3475" i="1"/>
  <c r="L3471" i="1"/>
  <c r="G3471" i="1"/>
  <c r="P180" i="1"/>
  <c r="O181" i="1"/>
  <c r="N182" i="1"/>
  <c r="X179" i="1"/>
  <c r="G3472" i="1" l="1"/>
  <c r="A3527" i="1"/>
  <c r="Q3526" i="1"/>
  <c r="H3526" i="1"/>
  <c r="T3526" i="1"/>
  <c r="AB3526" i="1"/>
  <c r="AA3526" i="1"/>
  <c r="L3472" i="1"/>
  <c r="U3474" i="1"/>
  <c r="W3474" i="1" s="1"/>
  <c r="D3473" i="1"/>
  <c r="F3473" i="1" s="1"/>
  <c r="I3476" i="1"/>
  <c r="J3475" i="1"/>
  <c r="K3475" i="1" s="1"/>
  <c r="E3475" i="1" s="1"/>
  <c r="M3475" i="1"/>
  <c r="O182" i="1"/>
  <c r="N183" i="1"/>
  <c r="B179" i="1"/>
  <c r="P181" i="1"/>
  <c r="X180" i="1"/>
  <c r="AB3527" i="1" l="1"/>
  <c r="AA3527" i="1"/>
  <c r="T3527" i="1"/>
  <c r="Q3527" i="1"/>
  <c r="H3527" i="1"/>
  <c r="A3528" i="1"/>
  <c r="L3473" i="1"/>
  <c r="J3476" i="1"/>
  <c r="K3476" i="1" s="1"/>
  <c r="E3476" i="1" s="1"/>
  <c r="I3477" i="1"/>
  <c r="M3476" i="1"/>
  <c r="G3473" i="1"/>
  <c r="U3475" i="1"/>
  <c r="W3475" i="1" s="1"/>
  <c r="D3474" i="1"/>
  <c r="F3474" i="1" s="1"/>
  <c r="B180" i="1"/>
  <c r="N184" i="1"/>
  <c r="O183" i="1"/>
  <c r="X181" i="1"/>
  <c r="B181" i="1" s="1"/>
  <c r="P182" i="1"/>
  <c r="H3528" i="1" l="1"/>
  <c r="Q3528" i="1"/>
  <c r="A3529" i="1"/>
  <c r="AB3528" i="1"/>
  <c r="T3528" i="1"/>
  <c r="AA3528" i="1"/>
  <c r="D3475" i="1"/>
  <c r="F3475" i="1" s="1"/>
  <c r="G3474" i="1"/>
  <c r="L3474" i="1"/>
  <c r="J3477" i="1"/>
  <c r="K3477" i="1" s="1"/>
  <c r="E3477" i="1" s="1"/>
  <c r="M3477" i="1"/>
  <c r="I3478" i="1"/>
  <c r="U3476" i="1"/>
  <c r="W3476" i="1" s="1"/>
  <c r="N185" i="1"/>
  <c r="O184" i="1"/>
  <c r="X182" i="1"/>
  <c r="B182" i="1" s="1"/>
  <c r="P183" i="1"/>
  <c r="Q3529" i="1" l="1"/>
  <c r="A3530" i="1"/>
  <c r="H3529" i="1"/>
  <c r="T3529" i="1"/>
  <c r="AA3529" i="1"/>
  <c r="AB3529" i="1"/>
  <c r="U3477" i="1"/>
  <c r="W3477" i="1" s="1"/>
  <c r="L3475" i="1"/>
  <c r="D3476" i="1"/>
  <c r="F3476" i="1" s="1"/>
  <c r="M3478" i="1"/>
  <c r="I3479" i="1"/>
  <c r="J3478" i="1"/>
  <c r="K3478" i="1" s="1"/>
  <c r="E3478" i="1" s="1"/>
  <c r="G3475" i="1"/>
  <c r="X183" i="1"/>
  <c r="B183" i="1" s="1"/>
  <c r="P184" i="1"/>
  <c r="N186" i="1"/>
  <c r="O185" i="1"/>
  <c r="G3476" i="1" l="1"/>
  <c r="L3476" i="1"/>
  <c r="A3531" i="1"/>
  <c r="H3530" i="1"/>
  <c r="Q3530" i="1"/>
  <c r="T3530" i="1"/>
  <c r="AA3530" i="1"/>
  <c r="AB3530" i="1"/>
  <c r="D3477" i="1"/>
  <c r="F3477" i="1" s="1"/>
  <c r="U3478" i="1"/>
  <c r="W3478" i="1" s="1"/>
  <c r="J3479" i="1"/>
  <c r="K3479" i="1" s="1"/>
  <c r="E3479" i="1" s="1"/>
  <c r="I3480" i="1"/>
  <c r="M3479" i="1"/>
  <c r="N187" i="1"/>
  <c r="O186" i="1"/>
  <c r="X184" i="1"/>
  <c r="P185" i="1"/>
  <c r="G3477" i="1" l="1"/>
  <c r="AB3531" i="1"/>
  <c r="AA3531" i="1"/>
  <c r="T3531" i="1"/>
  <c r="L3477" i="1"/>
  <c r="Q3531" i="1"/>
  <c r="H3531" i="1"/>
  <c r="A3532" i="1"/>
  <c r="D3478" i="1"/>
  <c r="F3478" i="1" s="1"/>
  <c r="U3479" i="1"/>
  <c r="W3479" i="1" s="1"/>
  <c r="M3480" i="1"/>
  <c r="J3480" i="1"/>
  <c r="K3480" i="1" s="1"/>
  <c r="E3480" i="1" s="1"/>
  <c r="I3481" i="1"/>
  <c r="X185" i="1"/>
  <c r="B185" i="1" s="1"/>
  <c r="B184" i="1"/>
  <c r="P186" i="1"/>
  <c r="O187" i="1"/>
  <c r="N188" i="1"/>
  <c r="A3533" i="1" l="1"/>
  <c r="H3532" i="1"/>
  <c r="Q3532" i="1"/>
  <c r="AA3532" i="1"/>
  <c r="T3532" i="1"/>
  <c r="AB3532" i="1"/>
  <c r="D3479" i="1"/>
  <c r="F3479" i="1" s="1"/>
  <c r="J3481" i="1"/>
  <c r="K3481" i="1" s="1"/>
  <c r="E3481" i="1" s="1"/>
  <c r="I3482" i="1"/>
  <c r="G3478" i="1"/>
  <c r="U3480" i="1"/>
  <c r="W3480" i="1" s="1"/>
  <c r="L3478" i="1"/>
  <c r="X186" i="1"/>
  <c r="B186" i="1" s="1"/>
  <c r="N189" i="1"/>
  <c r="O188" i="1"/>
  <c r="P187" i="1"/>
  <c r="G3479" i="1" l="1"/>
  <c r="T3533" i="1"/>
  <c r="AB3533" i="1"/>
  <c r="AA3533" i="1"/>
  <c r="L3479" i="1"/>
  <c r="Q3533" i="1"/>
  <c r="A3534" i="1"/>
  <c r="H3533" i="1"/>
  <c r="J3482" i="1"/>
  <c r="K3482" i="1" s="1"/>
  <c r="E3482" i="1" s="1"/>
  <c r="I3483" i="1"/>
  <c r="U3481" i="1"/>
  <c r="W3481" i="1" s="1"/>
  <c r="D3480" i="1"/>
  <c r="F3480" i="1" s="1"/>
  <c r="O189" i="1"/>
  <c r="N190" i="1"/>
  <c r="X187" i="1"/>
  <c r="P188" i="1"/>
  <c r="L3480" i="1" l="1"/>
  <c r="M3481" i="1" s="1"/>
  <c r="M3482" i="1" s="1"/>
  <c r="M3483" i="1" s="1"/>
  <c r="AB3534" i="1"/>
  <c r="AA3534" i="1"/>
  <c r="T3534" i="1"/>
  <c r="A3535" i="1"/>
  <c r="Q3534" i="1"/>
  <c r="H3534" i="1"/>
  <c r="D3481" i="1"/>
  <c r="F3481" i="1" s="1"/>
  <c r="G3480" i="1"/>
  <c r="I3484" i="1"/>
  <c r="J3483" i="1"/>
  <c r="K3483" i="1" s="1"/>
  <c r="E3483" i="1" s="1"/>
  <c r="U3482" i="1"/>
  <c r="W3482" i="1" s="1"/>
  <c r="B187" i="1"/>
  <c r="O190" i="1"/>
  <c r="N191" i="1"/>
  <c r="X188" i="1"/>
  <c r="B188" i="1" s="1"/>
  <c r="P189" i="1"/>
  <c r="Q3535" i="1" l="1"/>
  <c r="H3535" i="1"/>
  <c r="A3536" i="1"/>
  <c r="AA3535" i="1"/>
  <c r="AB3535" i="1"/>
  <c r="T3535" i="1"/>
  <c r="L3481" i="1"/>
  <c r="G3481" i="1"/>
  <c r="M3484" i="1"/>
  <c r="U3483" i="1"/>
  <c r="W3483" i="1" s="1"/>
  <c r="I3485" i="1"/>
  <c r="J3484" i="1"/>
  <c r="K3484" i="1" s="1"/>
  <c r="E3484" i="1" s="1"/>
  <c r="D3482" i="1"/>
  <c r="F3482" i="1" s="1"/>
  <c r="P190" i="1"/>
  <c r="X189" i="1"/>
  <c r="B189" i="1" s="1"/>
  <c r="N192" i="1"/>
  <c r="O191" i="1"/>
  <c r="H3536" i="1" l="1"/>
  <c r="Q3536" i="1"/>
  <c r="A3537" i="1"/>
  <c r="T3536" i="1"/>
  <c r="AB3536" i="1"/>
  <c r="AA3536" i="1"/>
  <c r="U3484" i="1"/>
  <c r="W3484" i="1" s="1"/>
  <c r="J3485" i="1"/>
  <c r="K3485" i="1" s="1"/>
  <c r="E3485" i="1" s="1"/>
  <c r="I3486" i="1"/>
  <c r="M3485" i="1"/>
  <c r="G3482" i="1"/>
  <c r="D3483" i="1"/>
  <c r="F3483" i="1" s="1"/>
  <c r="L3482" i="1"/>
  <c r="O192" i="1"/>
  <c r="N193" i="1"/>
  <c r="P191" i="1"/>
  <c r="X190" i="1"/>
  <c r="B190" i="1" s="1"/>
  <c r="Q3537" i="1" l="1"/>
  <c r="H3537" i="1"/>
  <c r="A3538" i="1"/>
  <c r="T3537" i="1"/>
  <c r="AB3537" i="1"/>
  <c r="AA3537" i="1"/>
  <c r="L3483" i="1"/>
  <c r="J3486" i="1"/>
  <c r="K3486" i="1" s="1"/>
  <c r="E3486" i="1" s="1"/>
  <c r="I3487" i="1"/>
  <c r="M3486" i="1"/>
  <c r="U3485" i="1"/>
  <c r="W3485" i="1" s="1"/>
  <c r="G3483" i="1"/>
  <c r="D3484" i="1"/>
  <c r="F3484" i="1" s="1"/>
  <c r="X191" i="1"/>
  <c r="B191" i="1" s="1"/>
  <c r="N194" i="1"/>
  <c r="O193" i="1"/>
  <c r="P192" i="1"/>
  <c r="A3539" i="1" l="1"/>
  <c r="Q3538" i="1"/>
  <c r="H3538" i="1"/>
  <c r="T3538" i="1"/>
  <c r="AB3538" i="1"/>
  <c r="AA3538" i="1"/>
  <c r="L3484" i="1"/>
  <c r="G3484" i="1"/>
  <c r="J3487" i="1"/>
  <c r="K3487" i="1" s="1"/>
  <c r="E3487" i="1" s="1"/>
  <c r="I3488" i="1"/>
  <c r="M3487" i="1"/>
  <c r="U3486" i="1"/>
  <c r="W3486" i="1" s="1"/>
  <c r="D3485" i="1"/>
  <c r="F3485" i="1" s="1"/>
  <c r="X192" i="1"/>
  <c r="B192" i="1" s="1"/>
  <c r="P193" i="1"/>
  <c r="N195" i="1"/>
  <c r="O194" i="1"/>
  <c r="AB3539" i="1" l="1"/>
  <c r="AA3539" i="1"/>
  <c r="T3539" i="1"/>
  <c r="Q3539" i="1"/>
  <c r="H3539" i="1"/>
  <c r="A3540" i="1"/>
  <c r="G3485" i="1"/>
  <c r="D3486" i="1"/>
  <c r="F3486" i="1" s="1"/>
  <c r="L3485" i="1"/>
  <c r="I3489" i="1"/>
  <c r="M3488" i="1"/>
  <c r="J3488" i="1"/>
  <c r="K3488" i="1" s="1"/>
  <c r="E3488" i="1" s="1"/>
  <c r="U3487" i="1"/>
  <c r="W3487" i="1" s="1"/>
  <c r="N196" i="1"/>
  <c r="O195" i="1"/>
  <c r="X193" i="1"/>
  <c r="P194" i="1"/>
  <c r="AB3540" i="1" l="1"/>
  <c r="T3540" i="1"/>
  <c r="AA3540" i="1"/>
  <c r="H3540" i="1"/>
  <c r="A3541" i="1"/>
  <c r="Q3540" i="1"/>
  <c r="G3486" i="1"/>
  <c r="L3486" i="1"/>
  <c r="M3489" i="1"/>
  <c r="J3489" i="1"/>
  <c r="K3489" i="1" s="1"/>
  <c r="E3489" i="1" s="1"/>
  <c r="I3490" i="1"/>
  <c r="D3487" i="1"/>
  <c r="F3487" i="1" s="1"/>
  <c r="U3488" i="1"/>
  <c r="W3488" i="1" s="1"/>
  <c r="B193" i="1"/>
  <c r="X194" i="1"/>
  <c r="B194" i="1" s="1"/>
  <c r="P195" i="1"/>
  <c r="O196" i="1"/>
  <c r="N197" i="1"/>
  <c r="T3541" i="1" l="1"/>
  <c r="AA3541" i="1"/>
  <c r="AB3541" i="1"/>
  <c r="Q3541" i="1"/>
  <c r="A3542" i="1"/>
  <c r="H3541" i="1"/>
  <c r="L3487" i="1"/>
  <c r="I3491" i="1"/>
  <c r="J3490" i="1"/>
  <c r="K3490" i="1" s="1"/>
  <c r="E3490" i="1" s="1"/>
  <c r="M3490" i="1"/>
  <c r="D3488" i="1"/>
  <c r="F3488" i="1" s="1"/>
  <c r="U3489" i="1"/>
  <c r="W3489" i="1" s="1"/>
  <c r="G3487" i="1"/>
  <c r="X195" i="1"/>
  <c r="O197" i="1"/>
  <c r="N198" i="1"/>
  <c r="P196" i="1"/>
  <c r="Q3542" i="1" l="1"/>
  <c r="H3542" i="1"/>
  <c r="A3543" i="1"/>
  <c r="T3542" i="1"/>
  <c r="AB3542" i="1"/>
  <c r="AA3542" i="1"/>
  <c r="L3488" i="1"/>
  <c r="U3490" i="1"/>
  <c r="W3490" i="1" s="1"/>
  <c r="J3491" i="1"/>
  <c r="K3491" i="1" s="1"/>
  <c r="E3491" i="1" s="1"/>
  <c r="M3491" i="1"/>
  <c r="I3492" i="1"/>
  <c r="G3488" i="1"/>
  <c r="D3489" i="1"/>
  <c r="F3489" i="1" s="1"/>
  <c r="O198" i="1"/>
  <c r="N199" i="1"/>
  <c r="P197" i="1"/>
  <c r="X196" i="1"/>
  <c r="B196" i="1" s="1"/>
  <c r="B195" i="1"/>
  <c r="Q3543" i="1" l="1"/>
  <c r="A3544" i="1"/>
  <c r="H3543" i="1"/>
  <c r="AB3543" i="1"/>
  <c r="AA3543" i="1"/>
  <c r="T3543" i="1"/>
  <c r="G3489" i="1"/>
  <c r="M3492" i="1"/>
  <c r="J3492" i="1"/>
  <c r="K3492" i="1" s="1"/>
  <c r="E3492" i="1" s="1"/>
  <c r="I3493" i="1"/>
  <c r="D3490" i="1"/>
  <c r="F3490" i="1" s="1"/>
  <c r="U3491" i="1"/>
  <c r="W3491" i="1" s="1"/>
  <c r="L3489" i="1"/>
  <c r="X197" i="1"/>
  <c r="B197" i="1" s="1"/>
  <c r="N200" i="1"/>
  <c r="O199" i="1"/>
  <c r="P198" i="1"/>
  <c r="L3490" i="1" l="1"/>
  <c r="G3490" i="1"/>
  <c r="H3544" i="1"/>
  <c r="Q3544" i="1"/>
  <c r="A3545" i="1"/>
  <c r="T3544" i="1"/>
  <c r="AB3544" i="1"/>
  <c r="AA3544" i="1"/>
  <c r="M3493" i="1"/>
  <c r="I3494" i="1"/>
  <c r="J3493" i="1"/>
  <c r="K3493" i="1" s="1"/>
  <c r="E3493" i="1" s="1"/>
  <c r="U3492" i="1"/>
  <c r="W3492" i="1" s="1"/>
  <c r="D3491" i="1"/>
  <c r="F3491" i="1" s="1"/>
  <c r="X198" i="1"/>
  <c r="B198" i="1" s="1"/>
  <c r="P199" i="1"/>
  <c r="O200" i="1"/>
  <c r="N201" i="1"/>
  <c r="L3491" i="1" l="1"/>
  <c r="A3546" i="1"/>
  <c r="Q3545" i="1"/>
  <c r="H3545" i="1"/>
  <c r="T3545" i="1"/>
  <c r="AB3545" i="1"/>
  <c r="AA3545" i="1"/>
  <c r="G3491" i="1"/>
  <c r="D3492" i="1"/>
  <c r="F3492" i="1" s="1"/>
  <c r="M3494" i="1"/>
  <c r="I3495" i="1"/>
  <c r="J3494" i="1"/>
  <c r="K3494" i="1" s="1"/>
  <c r="E3494" i="1" s="1"/>
  <c r="U3493" i="1"/>
  <c r="W3493" i="1" s="1"/>
  <c r="X199" i="1"/>
  <c r="B199" i="1" s="1"/>
  <c r="O201" i="1"/>
  <c r="N202" i="1"/>
  <c r="P200" i="1"/>
  <c r="T3546" i="1" l="1"/>
  <c r="AB3546" i="1"/>
  <c r="AA3546" i="1"/>
  <c r="G3492" i="1"/>
  <c r="A3547" i="1"/>
  <c r="H3546" i="1"/>
  <c r="Q3546" i="1"/>
  <c r="M3495" i="1"/>
  <c r="J3495" i="1"/>
  <c r="K3495" i="1" s="1"/>
  <c r="E3495" i="1" s="1"/>
  <c r="I3496" i="1"/>
  <c r="D3493" i="1"/>
  <c r="F3493" i="1" s="1"/>
  <c r="L3492" i="1"/>
  <c r="U3494" i="1"/>
  <c r="W3494" i="1" s="1"/>
  <c r="P201" i="1"/>
  <c r="X200" i="1"/>
  <c r="N203" i="1"/>
  <c r="O202" i="1"/>
  <c r="AB3547" i="1" l="1"/>
  <c r="AA3547" i="1"/>
  <c r="T3547" i="1"/>
  <c r="Q3547" i="1"/>
  <c r="A3548" i="1"/>
  <c r="H3547" i="1"/>
  <c r="U3495" i="1"/>
  <c r="W3495" i="1" s="1"/>
  <c r="D3494" i="1"/>
  <c r="F3494" i="1" s="1"/>
  <c r="L3493" i="1"/>
  <c r="G3493" i="1"/>
  <c r="I3497" i="1"/>
  <c r="M3496" i="1"/>
  <c r="J3496" i="1"/>
  <c r="K3496" i="1" s="1"/>
  <c r="E3496" i="1" s="1"/>
  <c r="P202" i="1"/>
  <c r="N204" i="1"/>
  <c r="O203" i="1"/>
  <c r="B200" i="1"/>
  <c r="X201" i="1"/>
  <c r="L3494" i="1" l="1"/>
  <c r="T3548" i="1"/>
  <c r="AB3548" i="1"/>
  <c r="AA3548" i="1"/>
  <c r="G3494" i="1"/>
  <c r="H3548" i="1"/>
  <c r="A3549" i="1"/>
  <c r="Q3548" i="1"/>
  <c r="D3495" i="1"/>
  <c r="F3495" i="1" s="1"/>
  <c r="U3496" i="1"/>
  <c r="W3496" i="1" s="1"/>
  <c r="J3497" i="1"/>
  <c r="K3497" i="1" s="1"/>
  <c r="E3497" i="1" s="1"/>
  <c r="I3498" i="1"/>
  <c r="M3497" i="1"/>
  <c r="B201" i="1"/>
  <c r="P203" i="1"/>
  <c r="O204" i="1"/>
  <c r="N205" i="1"/>
  <c r="X202" i="1"/>
  <c r="B202" i="1" s="1"/>
  <c r="T3549" i="1" l="1"/>
  <c r="AB3549" i="1"/>
  <c r="AA3549" i="1"/>
  <c r="Q3549" i="1"/>
  <c r="H3549" i="1"/>
  <c r="A3550" i="1"/>
  <c r="L3495" i="1"/>
  <c r="G3495" i="1"/>
  <c r="U3497" i="1"/>
  <c r="W3497" i="1" s="1"/>
  <c r="D3496" i="1"/>
  <c r="F3496" i="1" s="1"/>
  <c r="J3498" i="1"/>
  <c r="K3498" i="1" s="1"/>
  <c r="E3498" i="1" s="1"/>
  <c r="M3498" i="1"/>
  <c r="I3499" i="1"/>
  <c r="X203" i="1"/>
  <c r="B203" i="1" s="1"/>
  <c r="O205" i="1"/>
  <c r="N206" i="1"/>
  <c r="P204" i="1"/>
  <c r="G3496" i="1" l="1"/>
  <c r="A3551" i="1"/>
  <c r="Q3550" i="1"/>
  <c r="H3550" i="1"/>
  <c r="T3550" i="1"/>
  <c r="AA3550" i="1"/>
  <c r="AB3550" i="1"/>
  <c r="L3496" i="1"/>
  <c r="U3498" i="1"/>
  <c r="W3498" i="1" s="1"/>
  <c r="D3497" i="1"/>
  <c r="F3497" i="1" s="1"/>
  <c r="J3499" i="1"/>
  <c r="K3499" i="1" s="1"/>
  <c r="E3499" i="1" s="1"/>
  <c r="M3499" i="1"/>
  <c r="I3500" i="1"/>
  <c r="P205" i="1"/>
  <c r="X204" i="1"/>
  <c r="N207" i="1"/>
  <c r="O206" i="1"/>
  <c r="L3497" i="1" l="1"/>
  <c r="AB3551" i="1"/>
  <c r="AA3551" i="1"/>
  <c r="T3551" i="1"/>
  <c r="Q3551" i="1"/>
  <c r="A3552" i="1"/>
  <c r="H3551" i="1"/>
  <c r="G3497" i="1"/>
  <c r="U3499" i="1"/>
  <c r="W3499" i="1" s="1"/>
  <c r="M3500" i="1"/>
  <c r="I3501" i="1"/>
  <c r="J3500" i="1"/>
  <c r="K3500" i="1" s="1"/>
  <c r="E3500" i="1" s="1"/>
  <c r="D3498" i="1"/>
  <c r="F3498" i="1" s="1"/>
  <c r="N208" i="1"/>
  <c r="O207" i="1"/>
  <c r="P206" i="1"/>
  <c r="B204" i="1"/>
  <c r="X205" i="1"/>
  <c r="B205" i="1" s="1"/>
  <c r="T3552" i="1" l="1"/>
  <c r="AB3552" i="1"/>
  <c r="AA3552" i="1"/>
  <c r="H3552" i="1"/>
  <c r="Q3552" i="1"/>
  <c r="A3553" i="1"/>
  <c r="U3500" i="1"/>
  <c r="W3500" i="1" s="1"/>
  <c r="M3501" i="1"/>
  <c r="J3501" i="1"/>
  <c r="K3501" i="1" s="1"/>
  <c r="E3501" i="1" s="1"/>
  <c r="I3502" i="1"/>
  <c r="G3498" i="1"/>
  <c r="L3498" i="1"/>
  <c r="D3499" i="1"/>
  <c r="F3499" i="1" s="1"/>
  <c r="P207" i="1"/>
  <c r="X206" i="1"/>
  <c r="O208" i="1"/>
  <c r="N209" i="1"/>
  <c r="A3554" i="1" l="1"/>
  <c r="Q3553" i="1"/>
  <c r="H3553" i="1"/>
  <c r="T3553" i="1"/>
  <c r="AB3553" i="1"/>
  <c r="AA3553" i="1"/>
  <c r="G3499" i="1"/>
  <c r="L3499" i="1"/>
  <c r="J3502" i="1"/>
  <c r="K3502" i="1" s="1"/>
  <c r="E3502" i="1" s="1"/>
  <c r="M3502" i="1"/>
  <c r="I3503" i="1"/>
  <c r="U3501" i="1"/>
  <c r="W3501" i="1" s="1"/>
  <c r="D3500" i="1"/>
  <c r="F3500" i="1" s="1"/>
  <c r="N210" i="1"/>
  <c r="O209" i="1"/>
  <c r="P208" i="1"/>
  <c r="B206" i="1"/>
  <c r="X207" i="1"/>
  <c r="B207" i="1" s="1"/>
  <c r="T3554" i="1" l="1"/>
  <c r="AB3554" i="1"/>
  <c r="AA3554" i="1"/>
  <c r="A3555" i="1"/>
  <c r="Q3554" i="1"/>
  <c r="H3554" i="1"/>
  <c r="D3501" i="1"/>
  <c r="F3501" i="1" s="1"/>
  <c r="J3503" i="1"/>
  <c r="K3503" i="1" s="1"/>
  <c r="E3503" i="1" s="1"/>
  <c r="M3503" i="1"/>
  <c r="I3504" i="1"/>
  <c r="G3500" i="1"/>
  <c r="L3500" i="1"/>
  <c r="U3502" i="1"/>
  <c r="W3502" i="1" s="1"/>
  <c r="X208" i="1"/>
  <c r="B208" i="1" s="1"/>
  <c r="P209" i="1"/>
  <c r="N211" i="1"/>
  <c r="O210" i="1"/>
  <c r="G3501" i="1" l="1"/>
  <c r="Q3555" i="1"/>
  <c r="H3555" i="1"/>
  <c r="A3556" i="1"/>
  <c r="AB3555" i="1"/>
  <c r="AA3555" i="1"/>
  <c r="T3555" i="1"/>
  <c r="L3501" i="1"/>
  <c r="M3504" i="1"/>
  <c r="J3504" i="1"/>
  <c r="K3504" i="1" s="1"/>
  <c r="E3504" i="1" s="1"/>
  <c r="I3505" i="1"/>
  <c r="U3503" i="1"/>
  <c r="W3503" i="1" s="1"/>
  <c r="D3502" i="1"/>
  <c r="F3502" i="1" s="1"/>
  <c r="O211" i="1"/>
  <c r="N212" i="1"/>
  <c r="X209" i="1"/>
  <c r="P210" i="1"/>
  <c r="G3502" i="1" l="1"/>
  <c r="H3556" i="1"/>
  <c r="A3557" i="1"/>
  <c r="Q3556" i="1"/>
  <c r="AB3556" i="1"/>
  <c r="AA3556" i="1"/>
  <c r="T3556" i="1"/>
  <c r="D3503" i="1"/>
  <c r="F3503" i="1" s="1"/>
  <c r="M3505" i="1"/>
  <c r="I3506" i="1"/>
  <c r="J3505" i="1"/>
  <c r="K3505" i="1" s="1"/>
  <c r="E3505" i="1" s="1"/>
  <c r="U3504" i="1"/>
  <c r="W3504" i="1" s="1"/>
  <c r="L3502" i="1"/>
  <c r="X210" i="1"/>
  <c r="N213" i="1"/>
  <c r="O212" i="1"/>
  <c r="B209" i="1"/>
  <c r="P211" i="1"/>
  <c r="G3503" i="1" l="1"/>
  <c r="T3557" i="1"/>
  <c r="AB3557" i="1"/>
  <c r="AA3557" i="1"/>
  <c r="A3558" i="1"/>
  <c r="H3557" i="1"/>
  <c r="Q3557" i="1"/>
  <c r="L3503" i="1"/>
  <c r="U3505" i="1"/>
  <c r="W3505" i="1" s="1"/>
  <c r="J3506" i="1"/>
  <c r="K3506" i="1" s="1"/>
  <c r="E3506" i="1" s="1"/>
  <c r="M3506" i="1"/>
  <c r="I3507" i="1"/>
  <c r="D3504" i="1"/>
  <c r="F3504" i="1" s="1"/>
  <c r="X211" i="1"/>
  <c r="B211" i="1" s="1"/>
  <c r="B210" i="1"/>
  <c r="P212" i="1"/>
  <c r="N214" i="1"/>
  <c r="O213" i="1"/>
  <c r="G3504" i="1" l="1"/>
  <c r="T3558" i="1"/>
  <c r="AB3558" i="1"/>
  <c r="AA3558" i="1"/>
  <c r="A3559" i="1"/>
  <c r="H3558" i="1"/>
  <c r="Q3558" i="1"/>
  <c r="U3506" i="1"/>
  <c r="W3506" i="1" s="1"/>
  <c r="I3508" i="1"/>
  <c r="J3507" i="1"/>
  <c r="K3507" i="1" s="1"/>
  <c r="E3507" i="1" s="1"/>
  <c r="M3507" i="1"/>
  <c r="L3504" i="1"/>
  <c r="D3505" i="1"/>
  <c r="F3505" i="1" s="1"/>
  <c r="X212" i="1"/>
  <c r="P213" i="1"/>
  <c r="O214" i="1"/>
  <c r="N215" i="1"/>
  <c r="AB3559" i="1" l="1"/>
  <c r="AA3559" i="1"/>
  <c r="T3559" i="1"/>
  <c r="Q3559" i="1"/>
  <c r="H3559" i="1"/>
  <c r="A3560" i="1"/>
  <c r="U3507" i="1"/>
  <c r="W3507" i="1" s="1"/>
  <c r="M3508" i="1"/>
  <c r="I3509" i="1"/>
  <c r="J3508" i="1"/>
  <c r="K3508" i="1" s="1"/>
  <c r="E3508" i="1" s="1"/>
  <c r="L3505" i="1"/>
  <c r="G3505" i="1"/>
  <c r="D3506" i="1"/>
  <c r="F3506" i="1" s="1"/>
  <c r="X213" i="1"/>
  <c r="B213" i="1" s="1"/>
  <c r="O215" i="1"/>
  <c r="N216" i="1"/>
  <c r="P214" i="1"/>
  <c r="B212" i="1"/>
  <c r="A3561" i="1" l="1"/>
  <c r="Q3560" i="1"/>
  <c r="H3560" i="1"/>
  <c r="T3560" i="1"/>
  <c r="AB3560" i="1"/>
  <c r="AA3560" i="1"/>
  <c r="L3506" i="1"/>
  <c r="M3509" i="1"/>
  <c r="I3510" i="1"/>
  <c r="J3509" i="1"/>
  <c r="K3509" i="1" s="1"/>
  <c r="E3509" i="1" s="1"/>
  <c r="G3506" i="1"/>
  <c r="U3508" i="1"/>
  <c r="W3508" i="1" s="1"/>
  <c r="D3507" i="1"/>
  <c r="F3507" i="1" s="1"/>
  <c r="P215" i="1"/>
  <c r="X214" i="1"/>
  <c r="B214" i="1" s="1"/>
  <c r="N217" i="1"/>
  <c r="O216" i="1"/>
  <c r="T3561" i="1" l="1"/>
  <c r="AB3561" i="1"/>
  <c r="AA3561" i="1"/>
  <c r="Q3561" i="1"/>
  <c r="H3561" i="1"/>
  <c r="A3562" i="1"/>
  <c r="G3507" i="1"/>
  <c r="D3508" i="1"/>
  <c r="F3508" i="1" s="1"/>
  <c r="L3507" i="1"/>
  <c r="U3509" i="1"/>
  <c r="W3509" i="1" s="1"/>
  <c r="M3510" i="1"/>
  <c r="J3510" i="1"/>
  <c r="K3510" i="1" s="1"/>
  <c r="E3510" i="1" s="1"/>
  <c r="I3511" i="1"/>
  <c r="P216" i="1"/>
  <c r="N218" i="1"/>
  <c r="O217" i="1"/>
  <c r="X215" i="1"/>
  <c r="Q3562" i="1" l="1"/>
  <c r="H3562" i="1"/>
  <c r="A3563" i="1"/>
  <c r="T3562" i="1"/>
  <c r="AB3562" i="1"/>
  <c r="AA3562" i="1"/>
  <c r="G3508" i="1"/>
  <c r="L3508" i="1"/>
  <c r="D3509" i="1"/>
  <c r="F3509" i="1" s="1"/>
  <c r="J3511" i="1"/>
  <c r="K3511" i="1" s="1"/>
  <c r="E3511" i="1" s="1"/>
  <c r="I3512" i="1"/>
  <c r="U3510" i="1"/>
  <c r="W3510" i="1" s="1"/>
  <c r="P217" i="1"/>
  <c r="B215" i="1"/>
  <c r="O218" i="1"/>
  <c r="N219" i="1"/>
  <c r="X216" i="1"/>
  <c r="Q3563" i="1" l="1"/>
  <c r="H3563" i="1"/>
  <c r="A3564" i="1"/>
  <c r="L3509" i="1"/>
  <c r="AB3563" i="1"/>
  <c r="AA3563" i="1"/>
  <c r="T3563" i="1"/>
  <c r="U3511" i="1"/>
  <c r="W3511" i="1" s="1"/>
  <c r="G3509" i="1"/>
  <c r="I3513" i="1"/>
  <c r="J3512" i="1"/>
  <c r="K3512" i="1" s="1"/>
  <c r="E3512" i="1" s="1"/>
  <c r="D3510" i="1"/>
  <c r="F3510" i="1" s="1"/>
  <c r="B216" i="1"/>
  <c r="X217" i="1"/>
  <c r="B217" i="1" s="1"/>
  <c r="N220" i="1"/>
  <c r="O219" i="1"/>
  <c r="P218" i="1"/>
  <c r="A3565" i="1" l="1"/>
  <c r="Q3564" i="1"/>
  <c r="H3564" i="1"/>
  <c r="T3564" i="1"/>
  <c r="AB3564" i="1"/>
  <c r="AA3564" i="1"/>
  <c r="L3510" i="1"/>
  <c r="M3511" i="1" s="1"/>
  <c r="M3512" i="1" s="1"/>
  <c r="M3513" i="1" s="1"/>
  <c r="M3514" i="1" s="1"/>
  <c r="G3510" i="1"/>
  <c r="D3511" i="1"/>
  <c r="F3511" i="1" s="1"/>
  <c r="I3514" i="1"/>
  <c r="J3513" i="1"/>
  <c r="K3513" i="1" s="1"/>
  <c r="E3513" i="1" s="1"/>
  <c r="U3512" i="1"/>
  <c r="W3512" i="1" s="1"/>
  <c r="P219" i="1"/>
  <c r="O220" i="1"/>
  <c r="N221" i="1"/>
  <c r="X218" i="1"/>
  <c r="B218" i="1" s="1"/>
  <c r="L3511" i="1" l="1"/>
  <c r="G3511" i="1"/>
  <c r="T3565" i="1"/>
  <c r="AB3565" i="1"/>
  <c r="AA3565" i="1"/>
  <c r="A3566" i="1"/>
  <c r="H3565" i="1"/>
  <c r="Q3565" i="1"/>
  <c r="D3512" i="1"/>
  <c r="F3512" i="1" s="1"/>
  <c r="U3513" i="1"/>
  <c r="W3513" i="1" s="1"/>
  <c r="J3514" i="1"/>
  <c r="K3514" i="1" s="1"/>
  <c r="E3514" i="1" s="1"/>
  <c r="I3515" i="1"/>
  <c r="N222" i="1"/>
  <c r="O221" i="1"/>
  <c r="P220" i="1"/>
  <c r="X219" i="1"/>
  <c r="B219" i="1" s="1"/>
  <c r="G3512" i="1" l="1"/>
  <c r="A3567" i="1"/>
  <c r="H3566" i="1"/>
  <c r="Q3566" i="1"/>
  <c r="T3566" i="1"/>
  <c r="AB3566" i="1"/>
  <c r="AA3566" i="1"/>
  <c r="L3512" i="1"/>
  <c r="U3514" i="1"/>
  <c r="W3514" i="1" s="1"/>
  <c r="D3513" i="1"/>
  <c r="F3513" i="1" s="1"/>
  <c r="J3515" i="1"/>
  <c r="K3515" i="1" s="1"/>
  <c r="E3515" i="1" s="1"/>
  <c r="I3516" i="1"/>
  <c r="M3515" i="1"/>
  <c r="X220" i="1"/>
  <c r="B220" i="1" s="1"/>
  <c r="P221" i="1"/>
  <c r="N223" i="1"/>
  <c r="O222" i="1"/>
  <c r="L3513" i="1" l="1"/>
  <c r="AB3567" i="1"/>
  <c r="AA3567" i="1"/>
  <c r="T3567" i="1"/>
  <c r="Q3567" i="1"/>
  <c r="H3567" i="1"/>
  <c r="A3568" i="1"/>
  <c r="G3513" i="1"/>
  <c r="J3516" i="1"/>
  <c r="K3516" i="1" s="1"/>
  <c r="E3516" i="1" s="1"/>
  <c r="I3517" i="1"/>
  <c r="M3516" i="1"/>
  <c r="U3515" i="1"/>
  <c r="W3515" i="1" s="1"/>
  <c r="D3514" i="1"/>
  <c r="F3514" i="1" s="1"/>
  <c r="O223" i="1"/>
  <c r="N224" i="1"/>
  <c r="X221" i="1"/>
  <c r="B221" i="1" s="1"/>
  <c r="P222" i="1"/>
  <c r="H3568" i="1" l="1"/>
  <c r="A3569" i="1"/>
  <c r="Q3568" i="1"/>
  <c r="T3568" i="1"/>
  <c r="AA3568" i="1"/>
  <c r="AB3568" i="1"/>
  <c r="G3514" i="1"/>
  <c r="D3515" i="1"/>
  <c r="F3515" i="1" s="1"/>
  <c r="L3514" i="1"/>
  <c r="M3517" i="1"/>
  <c r="I3518" i="1"/>
  <c r="J3517" i="1"/>
  <c r="K3517" i="1" s="1"/>
  <c r="E3517" i="1" s="1"/>
  <c r="U3516" i="1"/>
  <c r="W3516" i="1" s="1"/>
  <c r="X222" i="1"/>
  <c r="B222" i="1" s="1"/>
  <c r="N225" i="1"/>
  <c r="O224" i="1"/>
  <c r="P223" i="1"/>
  <c r="T3569" i="1" l="1"/>
  <c r="AB3569" i="1"/>
  <c r="AA3569" i="1"/>
  <c r="Q3569" i="1"/>
  <c r="A3570" i="1"/>
  <c r="H3569" i="1"/>
  <c r="L3515" i="1"/>
  <c r="G3515" i="1"/>
  <c r="M3518" i="1"/>
  <c r="I3519" i="1"/>
  <c r="J3518" i="1"/>
  <c r="K3518" i="1" s="1"/>
  <c r="E3518" i="1" s="1"/>
  <c r="D3516" i="1"/>
  <c r="F3516" i="1" s="1"/>
  <c r="U3517" i="1"/>
  <c r="W3517" i="1" s="1"/>
  <c r="X223" i="1"/>
  <c r="B223" i="1" s="1"/>
  <c r="N226" i="1"/>
  <c r="O225" i="1"/>
  <c r="P224" i="1"/>
  <c r="A3571" i="1" l="1"/>
  <c r="Q3570" i="1"/>
  <c r="H3570" i="1"/>
  <c r="T3570" i="1"/>
  <c r="AB3570" i="1"/>
  <c r="AA3570" i="1"/>
  <c r="L3516" i="1"/>
  <c r="J3519" i="1"/>
  <c r="K3519" i="1" s="1"/>
  <c r="E3519" i="1" s="1"/>
  <c r="M3519" i="1"/>
  <c r="I3520" i="1"/>
  <c r="U3518" i="1"/>
  <c r="W3518" i="1" s="1"/>
  <c r="D3517" i="1"/>
  <c r="F3517" i="1" s="1"/>
  <c r="G3516" i="1"/>
  <c r="O226" i="1"/>
  <c r="N227" i="1"/>
  <c r="X224" i="1"/>
  <c r="P225" i="1"/>
  <c r="AA3571" i="1" l="1"/>
  <c r="T3571" i="1"/>
  <c r="AB3571" i="1"/>
  <c r="Q3571" i="1"/>
  <c r="H3571" i="1"/>
  <c r="A3572" i="1"/>
  <c r="G3517" i="1"/>
  <c r="D3518" i="1"/>
  <c r="F3518" i="1" s="1"/>
  <c r="J3520" i="1"/>
  <c r="K3520" i="1" s="1"/>
  <c r="E3520" i="1" s="1"/>
  <c r="I3521" i="1"/>
  <c r="M3520" i="1"/>
  <c r="L3517" i="1"/>
  <c r="U3519" i="1"/>
  <c r="W3519" i="1" s="1"/>
  <c r="X225" i="1"/>
  <c r="B225" i="1" s="1"/>
  <c r="O227" i="1"/>
  <c r="N228" i="1"/>
  <c r="B224" i="1"/>
  <c r="P226" i="1"/>
  <c r="H3572" i="1" l="1"/>
  <c r="A3573" i="1"/>
  <c r="Q3572" i="1"/>
  <c r="T3572" i="1"/>
  <c r="AB3572" i="1"/>
  <c r="AA3572" i="1"/>
  <c r="L3518" i="1"/>
  <c r="G3518" i="1"/>
  <c r="J3521" i="1"/>
  <c r="K3521" i="1" s="1"/>
  <c r="E3521" i="1" s="1"/>
  <c r="I3522" i="1"/>
  <c r="M3521" i="1"/>
  <c r="U3520" i="1"/>
  <c r="W3520" i="1" s="1"/>
  <c r="D3519" i="1"/>
  <c r="F3519" i="1" s="1"/>
  <c r="O228" i="1"/>
  <c r="N229" i="1"/>
  <c r="P227" i="1"/>
  <c r="X226" i="1"/>
  <c r="L3519" i="1" l="1"/>
  <c r="T3573" i="1"/>
  <c r="AA3573" i="1"/>
  <c r="AB3573" i="1"/>
  <c r="A3574" i="1"/>
  <c r="H3573" i="1"/>
  <c r="Q3573" i="1"/>
  <c r="D3520" i="1"/>
  <c r="F3520" i="1" s="1"/>
  <c r="G3519" i="1"/>
  <c r="M3522" i="1"/>
  <c r="I3523" i="1"/>
  <c r="J3522" i="1"/>
  <c r="K3522" i="1" s="1"/>
  <c r="E3522" i="1" s="1"/>
  <c r="U3521" i="1"/>
  <c r="W3521" i="1" s="1"/>
  <c r="O229" i="1"/>
  <c r="N230" i="1"/>
  <c r="B226" i="1"/>
  <c r="X227" i="1"/>
  <c r="P228" i="1"/>
  <c r="T3574" i="1" l="1"/>
  <c r="AA3574" i="1"/>
  <c r="AB3574" i="1"/>
  <c r="A3575" i="1"/>
  <c r="Q3574" i="1"/>
  <c r="H3574" i="1"/>
  <c r="U3522" i="1"/>
  <c r="W3522" i="1" s="1"/>
  <c r="J3523" i="1"/>
  <c r="K3523" i="1" s="1"/>
  <c r="E3523" i="1" s="1"/>
  <c r="I3524" i="1"/>
  <c r="M3523" i="1"/>
  <c r="L3520" i="1"/>
  <c r="D3521" i="1"/>
  <c r="F3521" i="1" s="1"/>
  <c r="G3520" i="1"/>
  <c r="X228" i="1"/>
  <c r="B228" i="1" s="1"/>
  <c r="O230" i="1"/>
  <c r="N231" i="1"/>
  <c r="P229" i="1"/>
  <c r="B227" i="1"/>
  <c r="AB3575" i="1" l="1"/>
  <c r="AA3575" i="1"/>
  <c r="T3575" i="1"/>
  <c r="Q3575" i="1"/>
  <c r="H3575" i="1"/>
  <c r="A3576" i="1"/>
  <c r="J3524" i="1"/>
  <c r="K3524" i="1" s="1"/>
  <c r="E3524" i="1" s="1"/>
  <c r="M3524" i="1"/>
  <c r="I3525" i="1"/>
  <c r="U3523" i="1"/>
  <c r="W3523" i="1" s="1"/>
  <c r="L3521" i="1"/>
  <c r="D3522" i="1"/>
  <c r="F3522" i="1" s="1"/>
  <c r="G3521" i="1"/>
  <c r="P230" i="1"/>
  <c r="X229" i="1"/>
  <c r="O231" i="1"/>
  <c r="N232" i="1"/>
  <c r="AB3576" i="1" l="1"/>
  <c r="T3576" i="1"/>
  <c r="AA3576" i="1"/>
  <c r="H3576" i="1"/>
  <c r="A3577" i="1"/>
  <c r="Q3576" i="1"/>
  <c r="L3522" i="1"/>
  <c r="G3522" i="1"/>
  <c r="I3526" i="1"/>
  <c r="M3525" i="1"/>
  <c r="J3525" i="1"/>
  <c r="K3525" i="1" s="1"/>
  <c r="E3525" i="1" s="1"/>
  <c r="D3523" i="1"/>
  <c r="F3523" i="1" s="1"/>
  <c r="U3524" i="1"/>
  <c r="W3524" i="1" s="1"/>
  <c r="N233" i="1"/>
  <c r="O232" i="1"/>
  <c r="P231" i="1"/>
  <c r="B229" i="1"/>
  <c r="X230" i="1"/>
  <c r="B230" i="1" s="1"/>
  <c r="G3523" i="1" l="1"/>
  <c r="T3577" i="1"/>
  <c r="AB3577" i="1"/>
  <c r="AA3577" i="1"/>
  <c r="A3578" i="1"/>
  <c r="H3577" i="1"/>
  <c r="Q3577" i="1"/>
  <c r="L3523" i="1"/>
  <c r="U3525" i="1"/>
  <c r="W3525" i="1" s="1"/>
  <c r="D3524" i="1"/>
  <c r="F3524" i="1" s="1"/>
  <c r="J3526" i="1"/>
  <c r="K3526" i="1" s="1"/>
  <c r="E3526" i="1" s="1"/>
  <c r="M3526" i="1"/>
  <c r="I3527" i="1"/>
  <c r="P232" i="1"/>
  <c r="X231" i="1"/>
  <c r="B231" i="1" s="1"/>
  <c r="N234" i="1"/>
  <c r="O233" i="1"/>
  <c r="G3524" i="1" l="1"/>
  <c r="T3578" i="1"/>
  <c r="AB3578" i="1"/>
  <c r="AA3578" i="1"/>
  <c r="A3579" i="1"/>
  <c r="Q3578" i="1"/>
  <c r="H3578" i="1"/>
  <c r="L3524" i="1"/>
  <c r="J3527" i="1"/>
  <c r="K3527" i="1" s="1"/>
  <c r="E3527" i="1" s="1"/>
  <c r="I3528" i="1"/>
  <c r="M3527" i="1"/>
  <c r="U3526" i="1"/>
  <c r="W3526" i="1" s="1"/>
  <c r="D3525" i="1"/>
  <c r="F3525" i="1" s="1"/>
  <c r="O234" i="1"/>
  <c r="N235" i="1"/>
  <c r="X232" i="1"/>
  <c r="B232" i="1" s="1"/>
  <c r="P233" i="1"/>
  <c r="AB3579" i="1" l="1"/>
  <c r="AA3579" i="1"/>
  <c r="T3579" i="1"/>
  <c r="Q3579" i="1"/>
  <c r="A3580" i="1"/>
  <c r="H3579" i="1"/>
  <c r="G3525" i="1"/>
  <c r="D3526" i="1"/>
  <c r="F3526" i="1" s="1"/>
  <c r="I3529" i="1"/>
  <c r="J3528" i="1"/>
  <c r="K3528" i="1" s="1"/>
  <c r="E3528" i="1" s="1"/>
  <c r="M3528" i="1"/>
  <c r="L3525" i="1"/>
  <c r="U3527" i="1"/>
  <c r="W3527" i="1" s="1"/>
  <c r="X233" i="1"/>
  <c r="B233" i="1" s="1"/>
  <c r="O235" i="1"/>
  <c r="N236" i="1"/>
  <c r="P234" i="1"/>
  <c r="H3580" i="1" l="1"/>
  <c r="A3581" i="1"/>
  <c r="Q3580" i="1"/>
  <c r="T3580" i="1"/>
  <c r="AA3580" i="1"/>
  <c r="AB3580" i="1"/>
  <c r="L3526" i="1"/>
  <c r="G3526" i="1"/>
  <c r="U3528" i="1"/>
  <c r="W3528" i="1" s="1"/>
  <c r="D3527" i="1"/>
  <c r="F3527" i="1" s="1"/>
  <c r="I3530" i="1"/>
  <c r="M3529" i="1"/>
  <c r="J3529" i="1"/>
  <c r="K3529" i="1" s="1"/>
  <c r="E3529" i="1" s="1"/>
  <c r="X234" i="1"/>
  <c r="O236" i="1"/>
  <c r="N237" i="1"/>
  <c r="P235" i="1"/>
  <c r="T3581" i="1" l="1"/>
  <c r="AB3581" i="1"/>
  <c r="AA3581" i="1"/>
  <c r="A3582" i="1"/>
  <c r="Q3581" i="1"/>
  <c r="H3581" i="1"/>
  <c r="G3527" i="1"/>
  <c r="L3527" i="1"/>
  <c r="U3529" i="1"/>
  <c r="W3529" i="1" s="1"/>
  <c r="M3530" i="1"/>
  <c r="I3531" i="1"/>
  <c r="J3530" i="1"/>
  <c r="K3530" i="1" s="1"/>
  <c r="E3530" i="1" s="1"/>
  <c r="D3528" i="1"/>
  <c r="F3528" i="1" s="1"/>
  <c r="X235" i="1"/>
  <c r="B235" i="1" s="1"/>
  <c r="N238" i="1"/>
  <c r="O237" i="1"/>
  <c r="B234" i="1"/>
  <c r="P236" i="1"/>
  <c r="T3582" i="1" l="1"/>
  <c r="AB3582" i="1"/>
  <c r="AA3582" i="1"/>
  <c r="A3583" i="1"/>
  <c r="Q3582" i="1"/>
  <c r="H3582" i="1"/>
  <c r="L3528" i="1"/>
  <c r="D3529" i="1"/>
  <c r="F3529" i="1" s="1"/>
  <c r="U3530" i="1"/>
  <c r="W3530" i="1" s="1"/>
  <c r="M3531" i="1"/>
  <c r="I3532" i="1"/>
  <c r="J3531" i="1"/>
  <c r="K3531" i="1" s="1"/>
  <c r="E3531" i="1" s="1"/>
  <c r="G3528" i="1"/>
  <c r="O238" i="1"/>
  <c r="N239" i="1"/>
  <c r="X236" i="1"/>
  <c r="P237" i="1"/>
  <c r="AB3583" i="1" l="1"/>
  <c r="AA3583" i="1"/>
  <c r="T3583" i="1"/>
  <c r="Q3583" i="1"/>
  <c r="H3583" i="1"/>
  <c r="A3584" i="1"/>
  <c r="L3529" i="1"/>
  <c r="D3530" i="1"/>
  <c r="F3530" i="1" s="1"/>
  <c r="U3531" i="1"/>
  <c r="W3531" i="1" s="1"/>
  <c r="G3529" i="1"/>
  <c r="M3532" i="1"/>
  <c r="I3533" i="1"/>
  <c r="J3532" i="1"/>
  <c r="K3532" i="1" s="1"/>
  <c r="E3532" i="1" s="1"/>
  <c r="O239" i="1"/>
  <c r="N240" i="1"/>
  <c r="X237" i="1"/>
  <c r="B237" i="1" s="1"/>
  <c r="B236" i="1"/>
  <c r="P238" i="1"/>
  <c r="T3584" i="1" l="1"/>
  <c r="AB3584" i="1"/>
  <c r="AA3584" i="1"/>
  <c r="H3584" i="1"/>
  <c r="Q3584" i="1"/>
  <c r="A3585" i="1"/>
  <c r="G3530" i="1"/>
  <c r="L3530" i="1"/>
  <c r="D3531" i="1"/>
  <c r="F3531" i="1" s="1"/>
  <c r="U3532" i="1"/>
  <c r="W3532" i="1" s="1"/>
  <c r="I3534" i="1"/>
  <c r="J3533" i="1"/>
  <c r="K3533" i="1" s="1"/>
  <c r="E3533" i="1" s="1"/>
  <c r="M3533" i="1"/>
  <c r="X238" i="1"/>
  <c r="B238" i="1" s="1"/>
  <c r="O240" i="1"/>
  <c r="N241" i="1"/>
  <c r="P239" i="1"/>
  <c r="L3531" i="1" l="1"/>
  <c r="A3586" i="1"/>
  <c r="Q3585" i="1"/>
  <c r="H3585" i="1"/>
  <c r="T3585" i="1"/>
  <c r="AB3585" i="1"/>
  <c r="AA3585" i="1"/>
  <c r="G3531" i="1"/>
  <c r="D3532" i="1"/>
  <c r="F3532" i="1" s="1"/>
  <c r="J3534" i="1"/>
  <c r="K3534" i="1" s="1"/>
  <c r="E3534" i="1" s="1"/>
  <c r="M3534" i="1"/>
  <c r="I3535" i="1"/>
  <c r="U3533" i="1"/>
  <c r="W3533" i="1" s="1"/>
  <c r="P240" i="1"/>
  <c r="X239" i="1"/>
  <c r="O241" i="1"/>
  <c r="N242" i="1"/>
  <c r="T3586" i="1" l="1"/>
  <c r="AB3586" i="1"/>
  <c r="AA3586" i="1"/>
  <c r="L3532" i="1"/>
  <c r="G3532" i="1"/>
  <c r="A3587" i="1"/>
  <c r="Q3586" i="1"/>
  <c r="H3586" i="1"/>
  <c r="I3536" i="1"/>
  <c r="M3535" i="1"/>
  <c r="J3535" i="1"/>
  <c r="K3535" i="1" s="1"/>
  <c r="E3535" i="1" s="1"/>
  <c r="U3534" i="1"/>
  <c r="W3534" i="1" s="1"/>
  <c r="D3533" i="1"/>
  <c r="F3533" i="1" s="1"/>
  <c r="N243" i="1"/>
  <c r="O242" i="1"/>
  <c r="P241" i="1"/>
  <c r="B239" i="1"/>
  <c r="X240" i="1"/>
  <c r="G3533" i="1" l="1"/>
  <c r="Q3587" i="1"/>
  <c r="A3588" i="1"/>
  <c r="H3587" i="1"/>
  <c r="AB3587" i="1"/>
  <c r="AA3587" i="1"/>
  <c r="T3587" i="1"/>
  <c r="L3533" i="1"/>
  <c r="U3535" i="1"/>
  <c r="W3535" i="1" s="1"/>
  <c r="D3534" i="1"/>
  <c r="F3534" i="1" s="1"/>
  <c r="J3536" i="1"/>
  <c r="K3536" i="1" s="1"/>
  <c r="E3536" i="1" s="1"/>
  <c r="I3537" i="1"/>
  <c r="M3536" i="1"/>
  <c r="B240" i="1"/>
  <c r="P242" i="1"/>
  <c r="N244" i="1"/>
  <c r="O243" i="1"/>
  <c r="X241" i="1"/>
  <c r="B241" i="1" s="1"/>
  <c r="L3534" i="1" l="1"/>
  <c r="G3534" i="1"/>
  <c r="H3588" i="1"/>
  <c r="Q3588" i="1"/>
  <c r="A3589" i="1"/>
  <c r="T3588" i="1"/>
  <c r="AB3588" i="1"/>
  <c r="AA3588" i="1"/>
  <c r="U3536" i="1"/>
  <c r="W3536" i="1" s="1"/>
  <c r="I3538" i="1"/>
  <c r="M3537" i="1"/>
  <c r="J3537" i="1"/>
  <c r="K3537" i="1" s="1"/>
  <c r="E3537" i="1" s="1"/>
  <c r="D3535" i="1"/>
  <c r="F3535" i="1" s="1"/>
  <c r="P243" i="1"/>
  <c r="O244" i="1"/>
  <c r="N245" i="1"/>
  <c r="X242" i="1"/>
  <c r="B242" i="1" s="1"/>
  <c r="G3535" i="1" l="1"/>
  <c r="A3590" i="1"/>
  <c r="H3589" i="1"/>
  <c r="Q3589" i="1"/>
  <c r="T3589" i="1"/>
  <c r="AB3589" i="1"/>
  <c r="AA3589" i="1"/>
  <c r="U3537" i="1"/>
  <c r="W3537" i="1" s="1"/>
  <c r="I3539" i="1"/>
  <c r="J3538" i="1"/>
  <c r="K3538" i="1" s="1"/>
  <c r="E3538" i="1" s="1"/>
  <c r="M3538" i="1"/>
  <c r="D3536" i="1"/>
  <c r="F3536" i="1" s="1"/>
  <c r="L3535" i="1"/>
  <c r="X243" i="1"/>
  <c r="O245" i="1"/>
  <c r="N246" i="1"/>
  <c r="P244" i="1"/>
  <c r="T3590" i="1" l="1"/>
  <c r="AB3590" i="1"/>
  <c r="AA3590" i="1"/>
  <c r="A3591" i="1"/>
  <c r="H3590" i="1"/>
  <c r="Q3590" i="1"/>
  <c r="L3536" i="1"/>
  <c r="I3540" i="1"/>
  <c r="J3539" i="1"/>
  <c r="K3539" i="1" s="1"/>
  <c r="E3539" i="1" s="1"/>
  <c r="M3539" i="1"/>
  <c r="U3538" i="1"/>
  <c r="W3538" i="1" s="1"/>
  <c r="G3536" i="1"/>
  <c r="D3537" i="1"/>
  <c r="F3537" i="1" s="1"/>
  <c r="B243" i="1"/>
  <c r="X244" i="1"/>
  <c r="B244" i="1" s="1"/>
  <c r="N247" i="1"/>
  <c r="O246" i="1"/>
  <c r="P245" i="1"/>
  <c r="Q3591" i="1" l="1"/>
  <c r="H3591" i="1"/>
  <c r="A3592" i="1"/>
  <c r="AB3591" i="1"/>
  <c r="AA3591" i="1"/>
  <c r="T3591" i="1"/>
  <c r="D3538" i="1"/>
  <c r="F3538" i="1" s="1"/>
  <c r="U3539" i="1"/>
  <c r="W3539" i="1" s="1"/>
  <c r="G3537" i="1"/>
  <c r="I3541" i="1"/>
  <c r="J3540" i="1"/>
  <c r="K3540" i="1" s="1"/>
  <c r="E3540" i="1" s="1"/>
  <c r="M3540" i="1"/>
  <c r="L3537" i="1"/>
  <c r="P246" i="1"/>
  <c r="N248" i="1"/>
  <c r="O247" i="1"/>
  <c r="X245" i="1"/>
  <c r="G3538" i="1" l="1"/>
  <c r="L3538" i="1"/>
  <c r="H3592" i="1"/>
  <c r="A3593" i="1"/>
  <c r="Q3592" i="1"/>
  <c r="AB3592" i="1"/>
  <c r="AA3592" i="1"/>
  <c r="T3592" i="1"/>
  <c r="D3539" i="1"/>
  <c r="F3539" i="1" s="1"/>
  <c r="M3541" i="1"/>
  <c r="J3541" i="1"/>
  <c r="K3541" i="1" s="1"/>
  <c r="E3541" i="1" s="1"/>
  <c r="I3542" i="1"/>
  <c r="U3540" i="1"/>
  <c r="W3540" i="1" s="1"/>
  <c r="P247" i="1"/>
  <c r="X246" i="1"/>
  <c r="B245" i="1"/>
  <c r="O248" i="1"/>
  <c r="N249" i="1"/>
  <c r="T3593" i="1" l="1"/>
  <c r="AB3593" i="1"/>
  <c r="AA3593" i="1"/>
  <c r="Q3593" i="1"/>
  <c r="H3593" i="1"/>
  <c r="A3594" i="1"/>
  <c r="G3539" i="1"/>
  <c r="J3542" i="1"/>
  <c r="K3542" i="1" s="1"/>
  <c r="E3542" i="1" s="1"/>
  <c r="I3543" i="1"/>
  <c r="M3542" i="1"/>
  <c r="U3541" i="1"/>
  <c r="W3541" i="1" s="1"/>
  <c r="L3539" i="1"/>
  <c r="D3540" i="1"/>
  <c r="F3540" i="1" s="1"/>
  <c r="O249" i="1"/>
  <c r="N250" i="1"/>
  <c r="X247" i="1"/>
  <c r="B247" i="1" s="1"/>
  <c r="P248" i="1"/>
  <c r="B246" i="1"/>
  <c r="A3595" i="1" l="1"/>
  <c r="Q3594" i="1"/>
  <c r="H3594" i="1"/>
  <c r="T3594" i="1"/>
  <c r="AA3594" i="1"/>
  <c r="AB3594" i="1"/>
  <c r="G3540" i="1"/>
  <c r="D3541" i="1"/>
  <c r="F3541" i="1" s="1"/>
  <c r="L3540" i="1"/>
  <c r="J3543" i="1"/>
  <c r="K3543" i="1" s="1"/>
  <c r="E3543" i="1" s="1"/>
  <c r="I3544" i="1"/>
  <c r="U3542" i="1"/>
  <c r="W3542" i="1" s="1"/>
  <c r="O250" i="1"/>
  <c r="N251" i="1"/>
  <c r="X248" i="1"/>
  <c r="P249" i="1"/>
  <c r="AB3595" i="1" l="1"/>
  <c r="AA3595" i="1"/>
  <c r="T3595" i="1"/>
  <c r="L3541" i="1"/>
  <c r="Q3595" i="1"/>
  <c r="A3596" i="1"/>
  <c r="H3595" i="1"/>
  <c r="D3542" i="1"/>
  <c r="F3542" i="1" s="1"/>
  <c r="I3545" i="1"/>
  <c r="J3544" i="1"/>
  <c r="K3544" i="1" s="1"/>
  <c r="E3544" i="1" s="1"/>
  <c r="G3541" i="1"/>
  <c r="U3543" i="1"/>
  <c r="W3543" i="1" s="1"/>
  <c r="X249" i="1"/>
  <c r="B249" i="1" s="1"/>
  <c r="O251" i="1"/>
  <c r="N252" i="1"/>
  <c r="B248" i="1"/>
  <c r="P250" i="1"/>
  <c r="T3596" i="1" l="1"/>
  <c r="AA3596" i="1"/>
  <c r="AB3596" i="1"/>
  <c r="H3596" i="1"/>
  <c r="A3597" i="1"/>
  <c r="Q3596" i="1"/>
  <c r="L3542" i="1"/>
  <c r="M3543" i="1" s="1"/>
  <c r="M3544" i="1" s="1"/>
  <c r="M3545" i="1" s="1"/>
  <c r="G3542" i="1"/>
  <c r="U3544" i="1"/>
  <c r="W3544" i="1" s="1"/>
  <c r="I3546" i="1"/>
  <c r="J3545" i="1"/>
  <c r="K3545" i="1" s="1"/>
  <c r="E3545" i="1" s="1"/>
  <c r="D3543" i="1"/>
  <c r="F3543" i="1" s="1"/>
  <c r="O252" i="1"/>
  <c r="N253" i="1"/>
  <c r="P251" i="1"/>
  <c r="X250" i="1"/>
  <c r="B250" i="1" s="1"/>
  <c r="T3597" i="1" l="1"/>
  <c r="AB3597" i="1"/>
  <c r="AA3597" i="1"/>
  <c r="H3597" i="1"/>
  <c r="A3598" i="1"/>
  <c r="Q3597" i="1"/>
  <c r="G3543" i="1"/>
  <c r="I3547" i="1"/>
  <c r="J3546" i="1"/>
  <c r="K3546" i="1" s="1"/>
  <c r="E3546" i="1" s="1"/>
  <c r="D3544" i="1"/>
  <c r="F3544" i="1" s="1"/>
  <c r="M3546" i="1"/>
  <c r="U3545" i="1"/>
  <c r="W3545" i="1" s="1"/>
  <c r="L3543" i="1"/>
  <c r="X251" i="1"/>
  <c r="B251" i="1" s="1"/>
  <c r="O253" i="1"/>
  <c r="N254" i="1"/>
  <c r="P252" i="1"/>
  <c r="G3544" i="1" l="1"/>
  <c r="L3544" i="1"/>
  <c r="M3547" i="1"/>
  <c r="Q3598" i="1"/>
  <c r="H3598" i="1"/>
  <c r="A3599" i="1"/>
  <c r="T3598" i="1"/>
  <c r="AB3598" i="1"/>
  <c r="AA3598" i="1"/>
  <c r="U3546" i="1"/>
  <c r="W3546" i="1" s="1"/>
  <c r="I3548" i="1"/>
  <c r="J3547" i="1"/>
  <c r="K3547" i="1" s="1"/>
  <c r="E3547" i="1" s="1"/>
  <c r="D3545" i="1"/>
  <c r="F3545" i="1" s="1"/>
  <c r="X252" i="1"/>
  <c r="B252" i="1" s="1"/>
  <c r="O254" i="1"/>
  <c r="N255" i="1"/>
  <c r="P253" i="1"/>
  <c r="Q3599" i="1" l="1"/>
  <c r="A3600" i="1"/>
  <c r="H3599" i="1"/>
  <c r="AB3599" i="1"/>
  <c r="AA3599" i="1"/>
  <c r="T3599" i="1"/>
  <c r="G3545" i="1"/>
  <c r="L3545" i="1"/>
  <c r="U3547" i="1"/>
  <c r="W3547" i="1" s="1"/>
  <c r="M3548" i="1"/>
  <c r="I3549" i="1"/>
  <c r="J3548" i="1"/>
  <c r="K3548" i="1" s="1"/>
  <c r="E3548" i="1" s="1"/>
  <c r="D3546" i="1"/>
  <c r="F3546" i="1" s="1"/>
  <c r="P254" i="1"/>
  <c r="X253" i="1"/>
  <c r="B253" i="1" s="1"/>
  <c r="O255" i="1"/>
  <c r="N256" i="1"/>
  <c r="H3600" i="1" l="1"/>
  <c r="Q3600" i="1"/>
  <c r="A3601" i="1"/>
  <c r="T3600" i="1"/>
  <c r="AA3600" i="1"/>
  <c r="AB3600" i="1"/>
  <c r="I3550" i="1"/>
  <c r="M3549" i="1"/>
  <c r="J3549" i="1"/>
  <c r="K3549" i="1" s="1"/>
  <c r="E3549" i="1" s="1"/>
  <c r="L3546" i="1"/>
  <c r="D3547" i="1"/>
  <c r="F3547" i="1" s="1"/>
  <c r="U3548" i="1"/>
  <c r="W3548" i="1" s="1"/>
  <c r="G3546" i="1"/>
  <c r="O256" i="1"/>
  <c r="N257" i="1"/>
  <c r="P255" i="1"/>
  <c r="X254" i="1"/>
  <c r="G3547" i="1" l="1"/>
  <c r="Q3601" i="1"/>
  <c r="H3601" i="1"/>
  <c r="A3602" i="1"/>
  <c r="T3601" i="1"/>
  <c r="AB3601" i="1"/>
  <c r="AA3601" i="1"/>
  <c r="L3547" i="1"/>
  <c r="U3549" i="1"/>
  <c r="W3549" i="1" s="1"/>
  <c r="D3548" i="1"/>
  <c r="F3548" i="1" s="1"/>
  <c r="J3550" i="1"/>
  <c r="K3550" i="1" s="1"/>
  <c r="E3550" i="1" s="1"/>
  <c r="I3551" i="1"/>
  <c r="M3550" i="1"/>
  <c r="X255" i="1"/>
  <c r="B255" i="1" s="1"/>
  <c r="O257" i="1"/>
  <c r="N258" i="1"/>
  <c r="B254" i="1"/>
  <c r="P256" i="1"/>
  <c r="L3548" i="1" l="1"/>
  <c r="A3603" i="1"/>
  <c r="Q3602" i="1"/>
  <c r="H3602" i="1"/>
  <c r="T3602" i="1"/>
  <c r="AB3602" i="1"/>
  <c r="AA3602" i="1"/>
  <c r="U3550" i="1"/>
  <c r="W3550" i="1" s="1"/>
  <c r="G3548" i="1"/>
  <c r="D3549" i="1"/>
  <c r="F3549" i="1" s="1"/>
  <c r="J3551" i="1"/>
  <c r="K3551" i="1" s="1"/>
  <c r="E3551" i="1" s="1"/>
  <c r="M3551" i="1"/>
  <c r="I3552" i="1"/>
  <c r="N259" i="1"/>
  <c r="O258" i="1"/>
  <c r="P257" i="1"/>
  <c r="X256" i="1"/>
  <c r="AB3603" i="1" l="1"/>
  <c r="AA3603" i="1"/>
  <c r="T3603" i="1"/>
  <c r="Q3603" i="1"/>
  <c r="A3604" i="1"/>
  <c r="H3603" i="1"/>
  <c r="L3549" i="1"/>
  <c r="G3549" i="1"/>
  <c r="I3553" i="1"/>
  <c r="M3552" i="1"/>
  <c r="J3552" i="1"/>
  <c r="K3552" i="1" s="1"/>
  <c r="E3552" i="1" s="1"/>
  <c r="D3550" i="1"/>
  <c r="F3550" i="1" s="1"/>
  <c r="U3551" i="1"/>
  <c r="W3551" i="1" s="1"/>
  <c r="X257" i="1"/>
  <c r="B257" i="1" s="1"/>
  <c r="P258" i="1"/>
  <c r="B256" i="1"/>
  <c r="O259" i="1"/>
  <c r="N260" i="1"/>
  <c r="G3550" i="1" l="1"/>
  <c r="L3550" i="1"/>
  <c r="H3604" i="1"/>
  <c r="A3605" i="1"/>
  <c r="Q3604" i="1"/>
  <c r="T3604" i="1"/>
  <c r="AA3604" i="1"/>
  <c r="AB3604" i="1"/>
  <c r="D3551" i="1"/>
  <c r="F3551" i="1" s="1"/>
  <c r="U3552" i="1"/>
  <c r="W3552" i="1" s="1"/>
  <c r="M3553" i="1"/>
  <c r="J3553" i="1"/>
  <c r="K3553" i="1" s="1"/>
  <c r="E3553" i="1" s="1"/>
  <c r="I3554" i="1"/>
  <c r="X258" i="1"/>
  <c r="B258" i="1" s="1"/>
  <c r="O260" i="1"/>
  <c r="N261" i="1"/>
  <c r="P259" i="1"/>
  <c r="G3551" i="1" l="1"/>
  <c r="T3605" i="1"/>
  <c r="AB3605" i="1"/>
  <c r="AA3605" i="1"/>
  <c r="A3606" i="1"/>
  <c r="Q3605" i="1"/>
  <c r="H3605" i="1"/>
  <c r="L3551" i="1"/>
  <c r="D3552" i="1"/>
  <c r="F3552" i="1" s="1"/>
  <c r="U3553" i="1"/>
  <c r="W3553" i="1" s="1"/>
  <c r="J3554" i="1"/>
  <c r="K3554" i="1" s="1"/>
  <c r="E3554" i="1" s="1"/>
  <c r="M3554" i="1"/>
  <c r="I3555" i="1"/>
  <c r="X259" i="1"/>
  <c r="B259" i="1" s="1"/>
  <c r="O261" i="1"/>
  <c r="N262" i="1"/>
  <c r="P260" i="1"/>
  <c r="T3606" i="1" l="1"/>
  <c r="AB3606" i="1"/>
  <c r="AA3606" i="1"/>
  <c r="Q3606" i="1"/>
  <c r="A3607" i="1"/>
  <c r="H3606" i="1"/>
  <c r="G3552" i="1"/>
  <c r="L3552" i="1"/>
  <c r="D3553" i="1"/>
  <c r="F3553" i="1" s="1"/>
  <c r="M3555" i="1"/>
  <c r="I3556" i="1"/>
  <c r="J3555" i="1"/>
  <c r="K3555" i="1" s="1"/>
  <c r="E3555" i="1" s="1"/>
  <c r="U3554" i="1"/>
  <c r="W3554" i="1" s="1"/>
  <c r="P261" i="1"/>
  <c r="X260" i="1"/>
  <c r="N263" i="1"/>
  <c r="O262" i="1"/>
  <c r="L3553" i="1" l="1"/>
  <c r="Q3607" i="1"/>
  <c r="H3607" i="1"/>
  <c r="A3608" i="1"/>
  <c r="AB3607" i="1"/>
  <c r="AA3607" i="1"/>
  <c r="T3607" i="1"/>
  <c r="G3553" i="1"/>
  <c r="U3555" i="1"/>
  <c r="W3555" i="1" s="1"/>
  <c r="M3556" i="1"/>
  <c r="I3557" i="1"/>
  <c r="J3556" i="1"/>
  <c r="K3556" i="1" s="1"/>
  <c r="E3556" i="1" s="1"/>
  <c r="D3554" i="1"/>
  <c r="F3554" i="1" s="1"/>
  <c r="O263" i="1"/>
  <c r="N264" i="1"/>
  <c r="X261" i="1"/>
  <c r="B261" i="1" s="1"/>
  <c r="P262" i="1"/>
  <c r="B260" i="1"/>
  <c r="H3608" i="1" l="1"/>
  <c r="A3609" i="1"/>
  <c r="Q3608" i="1"/>
  <c r="AB3608" i="1"/>
  <c r="AA3608" i="1"/>
  <c r="T3608" i="1"/>
  <c r="U3556" i="1"/>
  <c r="W3556" i="1" s="1"/>
  <c r="M3557" i="1"/>
  <c r="J3557" i="1"/>
  <c r="K3557" i="1" s="1"/>
  <c r="E3557" i="1" s="1"/>
  <c r="I3558" i="1"/>
  <c r="L3554" i="1"/>
  <c r="G3554" i="1"/>
  <c r="D3555" i="1"/>
  <c r="F3555" i="1" s="1"/>
  <c r="X262" i="1"/>
  <c r="B262" i="1" s="1"/>
  <c r="O264" i="1"/>
  <c r="N265" i="1"/>
  <c r="P263" i="1"/>
  <c r="T3609" i="1" l="1"/>
  <c r="AB3609" i="1"/>
  <c r="AA3609" i="1"/>
  <c r="A3610" i="1"/>
  <c r="H3609" i="1"/>
  <c r="Q3609" i="1"/>
  <c r="L3555" i="1"/>
  <c r="G3555" i="1"/>
  <c r="U3557" i="1"/>
  <c r="W3557" i="1" s="1"/>
  <c r="J3558" i="1"/>
  <c r="K3558" i="1" s="1"/>
  <c r="E3558" i="1" s="1"/>
  <c r="M3558" i="1"/>
  <c r="I3559" i="1"/>
  <c r="D3556" i="1"/>
  <c r="F3556" i="1" s="1"/>
  <c r="X263" i="1"/>
  <c r="P264" i="1"/>
  <c r="O265" i="1"/>
  <c r="N266" i="1"/>
  <c r="T3610" i="1" l="1"/>
  <c r="AB3610" i="1"/>
  <c r="AA3610" i="1"/>
  <c r="A3611" i="1"/>
  <c r="H3610" i="1"/>
  <c r="Q3610" i="1"/>
  <c r="G3556" i="1"/>
  <c r="L3556" i="1"/>
  <c r="M3559" i="1"/>
  <c r="I3560" i="1"/>
  <c r="J3559" i="1"/>
  <c r="K3559" i="1" s="1"/>
  <c r="E3559" i="1" s="1"/>
  <c r="U3558" i="1"/>
  <c r="W3558" i="1" s="1"/>
  <c r="D3557" i="1"/>
  <c r="F3557" i="1" s="1"/>
  <c r="N267" i="1"/>
  <c r="O266" i="1"/>
  <c r="P265" i="1"/>
  <c r="X264" i="1"/>
  <c r="B263" i="1"/>
  <c r="AB3611" i="1" l="1"/>
  <c r="AA3611" i="1"/>
  <c r="T3611" i="1"/>
  <c r="Q3611" i="1"/>
  <c r="H3611" i="1"/>
  <c r="A3612" i="1"/>
  <c r="L3557" i="1"/>
  <c r="D3558" i="1"/>
  <c r="F3558" i="1" s="1"/>
  <c r="U3559" i="1"/>
  <c r="W3559" i="1" s="1"/>
  <c r="I3561" i="1"/>
  <c r="M3560" i="1"/>
  <c r="J3560" i="1"/>
  <c r="K3560" i="1" s="1"/>
  <c r="E3560" i="1" s="1"/>
  <c r="G3557" i="1"/>
  <c r="P266" i="1"/>
  <c r="B264" i="1"/>
  <c r="X265" i="1"/>
  <c r="B265" i="1" s="1"/>
  <c r="N268" i="1"/>
  <c r="O267" i="1"/>
  <c r="H3612" i="1" l="1"/>
  <c r="A3613" i="1"/>
  <c r="Q3612" i="1"/>
  <c r="T3612" i="1"/>
  <c r="AB3612" i="1"/>
  <c r="AA3612" i="1"/>
  <c r="L3558" i="1"/>
  <c r="G3558" i="1"/>
  <c r="I3562" i="1"/>
  <c r="M3561" i="1"/>
  <c r="J3561" i="1"/>
  <c r="K3561" i="1" s="1"/>
  <c r="E3561" i="1" s="1"/>
  <c r="U3560" i="1"/>
  <c r="W3560" i="1" s="1"/>
  <c r="D3559" i="1"/>
  <c r="F3559" i="1" s="1"/>
  <c r="X266" i="1"/>
  <c r="B266" i="1" s="1"/>
  <c r="P267" i="1"/>
  <c r="O268" i="1"/>
  <c r="N269" i="1"/>
  <c r="T3613" i="1" l="1"/>
  <c r="AB3613" i="1"/>
  <c r="AA3613" i="1"/>
  <c r="A3614" i="1"/>
  <c r="Q3613" i="1"/>
  <c r="H3613" i="1"/>
  <c r="L3559" i="1"/>
  <c r="G3559" i="1"/>
  <c r="D3560" i="1"/>
  <c r="F3560" i="1" s="1"/>
  <c r="U3561" i="1"/>
  <c r="W3561" i="1" s="1"/>
  <c r="J3562" i="1"/>
  <c r="K3562" i="1" s="1"/>
  <c r="E3562" i="1" s="1"/>
  <c r="M3562" i="1"/>
  <c r="I3563" i="1"/>
  <c r="P268" i="1"/>
  <c r="X267" i="1"/>
  <c r="B267" i="1" s="1"/>
  <c r="O269" i="1"/>
  <c r="N270" i="1"/>
  <c r="G3560" i="1" l="1"/>
  <c r="T3614" i="1"/>
  <c r="AB3614" i="1"/>
  <c r="AA3614" i="1"/>
  <c r="L3560" i="1"/>
  <c r="A3615" i="1"/>
  <c r="Q3614" i="1"/>
  <c r="H3614" i="1"/>
  <c r="D3561" i="1"/>
  <c r="F3561" i="1" s="1"/>
  <c r="U3562" i="1"/>
  <c r="W3562" i="1" s="1"/>
  <c r="I3564" i="1"/>
  <c r="J3563" i="1"/>
  <c r="K3563" i="1" s="1"/>
  <c r="E3563" i="1" s="1"/>
  <c r="M3563" i="1"/>
  <c r="O270" i="1"/>
  <c r="N271" i="1"/>
  <c r="P269" i="1"/>
  <c r="X268" i="1"/>
  <c r="AB3615" i="1" l="1"/>
  <c r="AA3615" i="1"/>
  <c r="T3615" i="1"/>
  <c r="Q3615" i="1"/>
  <c r="H3615" i="1"/>
  <c r="A3616" i="1"/>
  <c r="L3561" i="1"/>
  <c r="G3561" i="1"/>
  <c r="M3564" i="1"/>
  <c r="J3564" i="1"/>
  <c r="K3564" i="1" s="1"/>
  <c r="E3564" i="1" s="1"/>
  <c r="I3565" i="1"/>
  <c r="D3562" i="1"/>
  <c r="F3562" i="1" s="1"/>
  <c r="U3563" i="1"/>
  <c r="W3563" i="1" s="1"/>
  <c r="N272" i="1"/>
  <c r="O271" i="1"/>
  <c r="B268" i="1"/>
  <c r="X269" i="1"/>
  <c r="B269" i="1" s="1"/>
  <c r="P270" i="1"/>
  <c r="L3562" i="1" l="1"/>
  <c r="AB3616" i="1"/>
  <c r="AA3616" i="1"/>
  <c r="T3616" i="1"/>
  <c r="H3616" i="1"/>
  <c r="A3617" i="1"/>
  <c r="Q3616" i="1"/>
  <c r="U3564" i="1"/>
  <c r="W3564" i="1" s="1"/>
  <c r="G3562" i="1"/>
  <c r="M3565" i="1"/>
  <c r="J3565" i="1"/>
  <c r="K3565" i="1" s="1"/>
  <c r="E3565" i="1" s="1"/>
  <c r="I3566" i="1"/>
  <c r="D3563" i="1"/>
  <c r="F3563" i="1" s="1"/>
  <c r="P271" i="1"/>
  <c r="N273" i="1"/>
  <c r="O272" i="1"/>
  <c r="X270" i="1"/>
  <c r="B270" i="1" s="1"/>
  <c r="T3617" i="1" l="1"/>
  <c r="AA3617" i="1"/>
  <c r="AB3617" i="1"/>
  <c r="A3618" i="1"/>
  <c r="Q3617" i="1"/>
  <c r="H3617" i="1"/>
  <c r="L3563" i="1"/>
  <c r="G3563" i="1"/>
  <c r="U3565" i="1"/>
  <c r="W3565" i="1" s="1"/>
  <c r="D3564" i="1"/>
  <c r="F3564" i="1" s="1"/>
  <c r="J3566" i="1"/>
  <c r="K3566" i="1" s="1"/>
  <c r="E3566" i="1" s="1"/>
  <c r="I3567" i="1"/>
  <c r="M3566" i="1"/>
  <c r="P272" i="1"/>
  <c r="O273" i="1"/>
  <c r="N274" i="1"/>
  <c r="X271" i="1"/>
  <c r="B271" i="1" s="1"/>
  <c r="G3564" i="1" l="1"/>
  <c r="L3564" i="1"/>
  <c r="A3619" i="1"/>
  <c r="Q3618" i="1"/>
  <c r="H3618" i="1"/>
  <c r="T3618" i="1"/>
  <c r="AA3618" i="1"/>
  <c r="AB3618" i="1"/>
  <c r="I3568" i="1"/>
  <c r="J3567" i="1"/>
  <c r="K3567" i="1" s="1"/>
  <c r="E3567" i="1" s="1"/>
  <c r="M3567" i="1"/>
  <c r="U3566" i="1"/>
  <c r="W3566" i="1" s="1"/>
  <c r="D3565" i="1"/>
  <c r="F3565" i="1" s="1"/>
  <c r="X272" i="1"/>
  <c r="N275" i="1"/>
  <c r="O274" i="1"/>
  <c r="P273" i="1"/>
  <c r="AB3619" i="1" l="1"/>
  <c r="AA3619" i="1"/>
  <c r="T3619" i="1"/>
  <c r="H3619" i="1"/>
  <c r="Q3619" i="1"/>
  <c r="A3620" i="1"/>
  <c r="U3567" i="1"/>
  <c r="W3567" i="1" s="1"/>
  <c r="D3566" i="1"/>
  <c r="F3566" i="1" s="1"/>
  <c r="G3565" i="1"/>
  <c r="L3565" i="1"/>
  <c r="J3568" i="1"/>
  <c r="K3568" i="1" s="1"/>
  <c r="E3568" i="1" s="1"/>
  <c r="M3568" i="1"/>
  <c r="I3569" i="1"/>
  <c r="P274" i="1"/>
  <c r="O275" i="1"/>
  <c r="N276" i="1"/>
  <c r="X273" i="1"/>
  <c r="B272" i="1"/>
  <c r="L3566" i="1" l="1"/>
  <c r="G3566" i="1"/>
  <c r="H3620" i="1"/>
  <c r="A3621" i="1"/>
  <c r="Q3620" i="1"/>
  <c r="T3620" i="1"/>
  <c r="AB3620" i="1"/>
  <c r="AA3620" i="1"/>
  <c r="U3568" i="1"/>
  <c r="W3568" i="1" s="1"/>
  <c r="I3570" i="1"/>
  <c r="J3569" i="1"/>
  <c r="K3569" i="1" s="1"/>
  <c r="E3569" i="1" s="1"/>
  <c r="M3569" i="1"/>
  <c r="D3567" i="1"/>
  <c r="F3567" i="1" s="1"/>
  <c r="B273" i="1"/>
  <c r="O276" i="1"/>
  <c r="N277" i="1"/>
  <c r="X274" i="1"/>
  <c r="B274" i="1" s="1"/>
  <c r="P275" i="1"/>
  <c r="L3567" i="1" l="1"/>
  <c r="G3567" i="1"/>
  <c r="T3621" i="1"/>
  <c r="AB3621" i="1"/>
  <c r="AA3621" i="1"/>
  <c r="A3622" i="1"/>
  <c r="Q3621" i="1"/>
  <c r="H3621" i="1"/>
  <c r="U3569" i="1"/>
  <c r="W3569" i="1" s="1"/>
  <c r="M3570" i="1"/>
  <c r="I3571" i="1"/>
  <c r="J3570" i="1"/>
  <c r="K3570" i="1" s="1"/>
  <c r="E3570" i="1" s="1"/>
  <c r="D3568" i="1"/>
  <c r="F3568" i="1" s="1"/>
  <c r="P276" i="1"/>
  <c r="X275" i="1"/>
  <c r="B275" i="1" s="1"/>
  <c r="O277" i="1"/>
  <c r="N278" i="1"/>
  <c r="G3568" i="1" l="1"/>
  <c r="T3622" i="1"/>
  <c r="AB3622" i="1"/>
  <c r="AA3622" i="1"/>
  <c r="A3623" i="1"/>
  <c r="Q3622" i="1"/>
  <c r="H3622" i="1"/>
  <c r="J3571" i="1"/>
  <c r="K3571" i="1" s="1"/>
  <c r="E3571" i="1" s="1"/>
  <c r="M3571" i="1"/>
  <c r="I3572" i="1"/>
  <c r="U3570" i="1"/>
  <c r="W3570" i="1" s="1"/>
  <c r="L3568" i="1"/>
  <c r="D3569" i="1"/>
  <c r="F3569" i="1" s="1"/>
  <c r="P277" i="1"/>
  <c r="N279" i="1"/>
  <c r="O278" i="1"/>
  <c r="X276" i="1"/>
  <c r="B276" i="1" s="1"/>
  <c r="Q3623" i="1" l="1"/>
  <c r="H3623" i="1"/>
  <c r="A3624" i="1"/>
  <c r="AB3623" i="1"/>
  <c r="AA3623" i="1"/>
  <c r="T3623" i="1"/>
  <c r="G3569" i="1"/>
  <c r="D3570" i="1"/>
  <c r="F3570" i="1" s="1"/>
  <c r="J3572" i="1"/>
  <c r="K3572" i="1" s="1"/>
  <c r="E3572" i="1" s="1"/>
  <c r="I3573" i="1"/>
  <c r="L3569" i="1"/>
  <c r="U3571" i="1"/>
  <c r="W3571" i="1" s="1"/>
  <c r="P278" i="1"/>
  <c r="N280" i="1"/>
  <c r="O279" i="1"/>
  <c r="X277" i="1"/>
  <c r="G3570" i="1" l="1"/>
  <c r="H3624" i="1"/>
  <c r="Q3624" i="1"/>
  <c r="A3625" i="1"/>
  <c r="L3570" i="1"/>
  <c r="T3624" i="1"/>
  <c r="AB3624" i="1"/>
  <c r="AA3624" i="1"/>
  <c r="I3574" i="1"/>
  <c r="J3573" i="1"/>
  <c r="K3573" i="1" s="1"/>
  <c r="E3573" i="1" s="1"/>
  <c r="D3571" i="1"/>
  <c r="F3571" i="1" s="1"/>
  <c r="U3572" i="1"/>
  <c r="W3572" i="1" s="1"/>
  <c r="P279" i="1"/>
  <c r="B277" i="1"/>
  <c r="O280" i="1"/>
  <c r="N281" i="1"/>
  <c r="X278" i="1"/>
  <c r="G3571" i="1" l="1"/>
  <c r="L3571" i="1"/>
  <c r="M3572" i="1" s="1"/>
  <c r="M3573" i="1" s="1"/>
  <c r="M3574" i="1" s="1"/>
  <c r="A3626" i="1"/>
  <c r="Q3625" i="1"/>
  <c r="H3625" i="1"/>
  <c r="T3625" i="1"/>
  <c r="AB3625" i="1"/>
  <c r="AA3625" i="1"/>
  <c r="U3573" i="1"/>
  <c r="W3573" i="1" s="1"/>
  <c r="D3572" i="1"/>
  <c r="F3572" i="1" s="1"/>
  <c r="J3574" i="1"/>
  <c r="K3574" i="1" s="1"/>
  <c r="E3574" i="1" s="1"/>
  <c r="I3575" i="1"/>
  <c r="B278" i="1"/>
  <c r="O281" i="1"/>
  <c r="N282" i="1"/>
  <c r="X279" i="1"/>
  <c r="B279" i="1" s="1"/>
  <c r="P280" i="1"/>
  <c r="L3572" i="1" l="1"/>
  <c r="G3572" i="1"/>
  <c r="T3626" i="1"/>
  <c r="AB3626" i="1"/>
  <c r="AA3626" i="1"/>
  <c r="A3627" i="1"/>
  <c r="Q3626" i="1"/>
  <c r="H3626" i="1"/>
  <c r="M3575" i="1"/>
  <c r="U3574" i="1"/>
  <c r="W3574" i="1" s="1"/>
  <c r="I3576" i="1"/>
  <c r="J3575" i="1"/>
  <c r="K3575" i="1" s="1"/>
  <c r="E3575" i="1" s="1"/>
  <c r="D3573" i="1"/>
  <c r="F3573" i="1" s="1"/>
  <c r="P281" i="1"/>
  <c r="X280" i="1"/>
  <c r="O282" i="1"/>
  <c r="N283" i="1"/>
  <c r="AA3627" i="1" l="1"/>
  <c r="T3627" i="1"/>
  <c r="AB3627" i="1"/>
  <c r="Q3627" i="1"/>
  <c r="H3627" i="1"/>
  <c r="A3628" i="1"/>
  <c r="M3576" i="1"/>
  <c r="G3573" i="1"/>
  <c r="U3575" i="1"/>
  <c r="W3575" i="1" s="1"/>
  <c r="I3577" i="1"/>
  <c r="J3576" i="1"/>
  <c r="K3576" i="1" s="1"/>
  <c r="E3576" i="1" s="1"/>
  <c r="L3573" i="1"/>
  <c r="D3574" i="1"/>
  <c r="F3574" i="1" s="1"/>
  <c r="N284" i="1"/>
  <c r="O283" i="1"/>
  <c r="P282" i="1"/>
  <c r="B280" i="1"/>
  <c r="X281" i="1"/>
  <c r="B281" i="1" s="1"/>
  <c r="H3628" i="1" l="1"/>
  <c r="A3629" i="1"/>
  <c r="Q3628" i="1"/>
  <c r="T3628" i="1"/>
  <c r="AA3628" i="1"/>
  <c r="AB3628" i="1"/>
  <c r="G3574" i="1"/>
  <c r="U3576" i="1"/>
  <c r="W3576" i="1" s="1"/>
  <c r="J3577" i="1"/>
  <c r="K3577" i="1" s="1"/>
  <c r="E3577" i="1" s="1"/>
  <c r="I3578" i="1"/>
  <c r="M3577" i="1"/>
  <c r="D3575" i="1"/>
  <c r="F3575" i="1" s="1"/>
  <c r="L3574" i="1"/>
  <c r="X282" i="1"/>
  <c r="B282" i="1" s="1"/>
  <c r="P283" i="1"/>
  <c r="O284" i="1"/>
  <c r="N285" i="1"/>
  <c r="T3629" i="1" l="1"/>
  <c r="AB3629" i="1"/>
  <c r="AA3629" i="1"/>
  <c r="Q3629" i="1"/>
  <c r="H3629" i="1"/>
  <c r="A3630" i="1"/>
  <c r="L3575" i="1"/>
  <c r="G3575" i="1"/>
  <c r="M3578" i="1"/>
  <c r="I3579" i="1"/>
  <c r="J3578" i="1"/>
  <c r="K3578" i="1" s="1"/>
  <c r="E3578" i="1" s="1"/>
  <c r="U3577" i="1"/>
  <c r="W3577" i="1" s="1"/>
  <c r="D3576" i="1"/>
  <c r="F3576" i="1" s="1"/>
  <c r="P284" i="1"/>
  <c r="X283" i="1"/>
  <c r="O285" i="1"/>
  <c r="N286" i="1"/>
  <c r="A3631" i="1" l="1"/>
  <c r="Q3630" i="1"/>
  <c r="H3630" i="1"/>
  <c r="T3630" i="1"/>
  <c r="AB3630" i="1"/>
  <c r="AA3630" i="1"/>
  <c r="L3576" i="1"/>
  <c r="D3577" i="1"/>
  <c r="F3577" i="1" s="1"/>
  <c r="U3578" i="1"/>
  <c r="W3578" i="1" s="1"/>
  <c r="I3580" i="1"/>
  <c r="M3579" i="1"/>
  <c r="J3579" i="1"/>
  <c r="K3579" i="1" s="1"/>
  <c r="E3579" i="1" s="1"/>
  <c r="G3576" i="1"/>
  <c r="O286" i="1"/>
  <c r="N287" i="1"/>
  <c r="P285" i="1"/>
  <c r="B283" i="1"/>
  <c r="X284" i="1"/>
  <c r="G3577" i="1" l="1"/>
  <c r="AB3631" i="1"/>
  <c r="AA3631" i="1"/>
  <c r="T3631" i="1"/>
  <c r="L3577" i="1"/>
  <c r="Q3631" i="1"/>
  <c r="H3631" i="1"/>
  <c r="A3632" i="1"/>
  <c r="I3581" i="1"/>
  <c r="M3580" i="1"/>
  <c r="J3580" i="1"/>
  <c r="K3580" i="1" s="1"/>
  <c r="E3580" i="1" s="1"/>
  <c r="D3578" i="1"/>
  <c r="F3578" i="1" s="1"/>
  <c r="G3578" i="1"/>
  <c r="U3579" i="1"/>
  <c r="W3579" i="1" s="1"/>
  <c r="B284" i="1"/>
  <c r="O287" i="1"/>
  <c r="N288" i="1"/>
  <c r="X285" i="1"/>
  <c r="B285" i="1" s="1"/>
  <c r="P286" i="1"/>
  <c r="L3578" i="1" l="1"/>
  <c r="T3632" i="1"/>
  <c r="AB3632" i="1"/>
  <c r="AA3632" i="1"/>
  <c r="H3632" i="1"/>
  <c r="A3633" i="1"/>
  <c r="Q3632" i="1"/>
  <c r="U3580" i="1"/>
  <c r="W3580" i="1" s="1"/>
  <c r="J3581" i="1"/>
  <c r="K3581" i="1" s="1"/>
  <c r="E3581" i="1" s="1"/>
  <c r="I3582" i="1"/>
  <c r="M3581" i="1"/>
  <c r="D3579" i="1"/>
  <c r="F3579" i="1" s="1"/>
  <c r="P287" i="1"/>
  <c r="X286" i="1"/>
  <c r="B286" i="1" s="1"/>
  <c r="O288" i="1"/>
  <c r="N289" i="1"/>
  <c r="T3633" i="1" l="1"/>
  <c r="AB3633" i="1"/>
  <c r="AA3633" i="1"/>
  <c r="Q3633" i="1"/>
  <c r="H3633" i="1"/>
  <c r="A3634" i="1"/>
  <c r="U3581" i="1"/>
  <c r="W3581" i="1" s="1"/>
  <c r="L3579" i="1"/>
  <c r="M3582" i="1"/>
  <c r="J3582" i="1"/>
  <c r="K3582" i="1" s="1"/>
  <c r="E3582" i="1" s="1"/>
  <c r="I3583" i="1"/>
  <c r="G3579" i="1"/>
  <c r="D3580" i="1"/>
  <c r="F3580" i="1" s="1"/>
  <c r="P288" i="1"/>
  <c r="O289" i="1"/>
  <c r="N290" i="1"/>
  <c r="X287" i="1"/>
  <c r="A3635" i="1" l="1"/>
  <c r="Q3634" i="1"/>
  <c r="H3634" i="1"/>
  <c r="T3634" i="1"/>
  <c r="AB3634" i="1"/>
  <c r="AA3634" i="1"/>
  <c r="L3580" i="1"/>
  <c r="G3580" i="1"/>
  <c r="J3583" i="1"/>
  <c r="K3583" i="1" s="1"/>
  <c r="E3583" i="1" s="1"/>
  <c r="M3583" i="1"/>
  <c r="I3584" i="1"/>
  <c r="U3582" i="1"/>
  <c r="W3582" i="1" s="1"/>
  <c r="D3581" i="1"/>
  <c r="F3581" i="1" s="1"/>
  <c r="O290" i="1"/>
  <c r="N291" i="1"/>
  <c r="P289" i="1"/>
  <c r="B287" i="1"/>
  <c r="X288" i="1"/>
  <c r="Q3635" i="1" l="1"/>
  <c r="H3635" i="1"/>
  <c r="A3636" i="1"/>
  <c r="L3581" i="1"/>
  <c r="AA3635" i="1"/>
  <c r="AB3635" i="1"/>
  <c r="T3635" i="1"/>
  <c r="G3581" i="1"/>
  <c r="D3582" i="1"/>
  <c r="F3582" i="1" s="1"/>
  <c r="M3584" i="1"/>
  <c r="J3584" i="1"/>
  <c r="K3584" i="1" s="1"/>
  <c r="E3584" i="1" s="1"/>
  <c r="I3585" i="1"/>
  <c r="U3583" i="1"/>
  <c r="W3583" i="1" s="1"/>
  <c r="B288" i="1"/>
  <c r="N292" i="1"/>
  <c r="O291" i="1"/>
  <c r="X289" i="1"/>
  <c r="B289" i="1" s="1"/>
  <c r="P290" i="1"/>
  <c r="L3582" i="1" l="1"/>
  <c r="H3636" i="1"/>
  <c r="Q3636" i="1"/>
  <c r="A3637" i="1"/>
  <c r="G3582" i="1"/>
  <c r="AA3636" i="1"/>
  <c r="AB3636" i="1"/>
  <c r="T3636" i="1"/>
  <c r="I3586" i="1"/>
  <c r="M3585" i="1"/>
  <c r="J3585" i="1"/>
  <c r="K3585" i="1" s="1"/>
  <c r="E3585" i="1" s="1"/>
  <c r="U3584" i="1"/>
  <c r="W3584" i="1" s="1"/>
  <c r="D3583" i="1"/>
  <c r="F3583" i="1" s="1"/>
  <c r="O292" i="1"/>
  <c r="N293" i="1"/>
  <c r="X290" i="1"/>
  <c r="B290" i="1" s="1"/>
  <c r="P291" i="1"/>
  <c r="AA3637" i="1" l="1"/>
  <c r="T3637" i="1"/>
  <c r="AB3637" i="1"/>
  <c r="A3638" i="1"/>
  <c r="Q3637" i="1"/>
  <c r="H3637" i="1"/>
  <c r="D3584" i="1"/>
  <c r="F3584" i="1" s="1"/>
  <c r="U3585" i="1"/>
  <c r="W3585" i="1" s="1"/>
  <c r="I3587" i="1"/>
  <c r="M3586" i="1"/>
  <c r="J3586" i="1"/>
  <c r="K3586" i="1" s="1"/>
  <c r="E3586" i="1" s="1"/>
  <c r="L3583" i="1"/>
  <c r="G3583" i="1"/>
  <c r="X291" i="1"/>
  <c r="B291" i="1" s="1"/>
  <c r="O293" i="1"/>
  <c r="N294" i="1"/>
  <c r="P292" i="1"/>
  <c r="G3584" i="1" l="1"/>
  <c r="AB3638" i="1"/>
  <c r="AA3638" i="1"/>
  <c r="T3638" i="1"/>
  <c r="Q3638" i="1"/>
  <c r="H3638" i="1"/>
  <c r="A3639" i="1"/>
  <c r="L3584" i="1"/>
  <c r="J3587" i="1"/>
  <c r="K3587" i="1" s="1"/>
  <c r="E3587" i="1" s="1"/>
  <c r="I3588" i="1"/>
  <c r="M3587" i="1"/>
  <c r="U3586" i="1"/>
  <c r="W3586" i="1" s="1"/>
  <c r="D3585" i="1"/>
  <c r="F3585" i="1" s="1"/>
  <c r="X292" i="1"/>
  <c r="P293" i="1"/>
  <c r="O294" i="1"/>
  <c r="N295" i="1"/>
  <c r="L3585" i="1" l="1"/>
  <c r="G3585" i="1"/>
  <c r="AB3639" i="1"/>
  <c r="AA3639" i="1"/>
  <c r="T3639" i="1"/>
  <c r="A3640" i="1"/>
  <c r="Q3639" i="1"/>
  <c r="H3639" i="1"/>
  <c r="D3586" i="1"/>
  <c r="F3586" i="1" s="1"/>
  <c r="M3588" i="1"/>
  <c r="J3588" i="1"/>
  <c r="K3588" i="1" s="1"/>
  <c r="E3588" i="1" s="1"/>
  <c r="I3589" i="1"/>
  <c r="U3587" i="1"/>
  <c r="W3587" i="1" s="1"/>
  <c r="X293" i="1"/>
  <c r="B293" i="1" s="1"/>
  <c r="N296" i="1"/>
  <c r="O295" i="1"/>
  <c r="P294" i="1"/>
  <c r="B292" i="1"/>
  <c r="AA3640" i="1" l="1"/>
  <c r="AB3640" i="1"/>
  <c r="T3640" i="1"/>
  <c r="L3586" i="1"/>
  <c r="Q3640" i="1"/>
  <c r="H3640" i="1"/>
  <c r="A3641" i="1"/>
  <c r="J3589" i="1"/>
  <c r="K3589" i="1" s="1"/>
  <c r="E3589" i="1" s="1"/>
  <c r="M3589" i="1"/>
  <c r="I3590" i="1"/>
  <c r="U3588" i="1"/>
  <c r="W3588" i="1" s="1"/>
  <c r="D3587" i="1"/>
  <c r="F3587" i="1" s="1"/>
  <c r="G3586" i="1"/>
  <c r="N297" i="1"/>
  <c r="O296" i="1"/>
  <c r="X294" i="1"/>
  <c r="P295" i="1"/>
  <c r="A3642" i="1" l="1"/>
  <c r="H3641" i="1"/>
  <c r="Q3641" i="1"/>
  <c r="T3641" i="1"/>
  <c r="AB3641" i="1"/>
  <c r="AA3641" i="1"/>
  <c r="G3587" i="1"/>
  <c r="D3588" i="1"/>
  <c r="F3588" i="1" s="1"/>
  <c r="M3590" i="1"/>
  <c r="J3590" i="1"/>
  <c r="K3590" i="1" s="1"/>
  <c r="E3590" i="1" s="1"/>
  <c r="I3591" i="1"/>
  <c r="L3587" i="1"/>
  <c r="U3589" i="1"/>
  <c r="W3589" i="1" s="1"/>
  <c r="X295" i="1"/>
  <c r="B295" i="1" s="1"/>
  <c r="P296" i="1"/>
  <c r="B294" i="1"/>
  <c r="O297" i="1"/>
  <c r="N298" i="1"/>
  <c r="T3642" i="1" l="1"/>
  <c r="AB3642" i="1"/>
  <c r="AA3642" i="1"/>
  <c r="G3588" i="1"/>
  <c r="L3588" i="1"/>
  <c r="A3643" i="1"/>
  <c r="Q3642" i="1"/>
  <c r="H3642" i="1"/>
  <c r="U3590" i="1"/>
  <c r="W3590" i="1" s="1"/>
  <c r="D3589" i="1"/>
  <c r="F3589" i="1" s="1"/>
  <c r="I3592" i="1"/>
  <c r="J3591" i="1"/>
  <c r="K3591" i="1" s="1"/>
  <c r="E3591" i="1" s="1"/>
  <c r="M3591" i="1"/>
  <c r="O298" i="1"/>
  <c r="N299" i="1"/>
  <c r="X296" i="1"/>
  <c r="P297" i="1"/>
  <c r="AB3643" i="1" l="1"/>
  <c r="AA3643" i="1"/>
  <c r="T3643" i="1"/>
  <c r="A3644" i="1"/>
  <c r="Q3643" i="1"/>
  <c r="H3643" i="1"/>
  <c r="I3593" i="1"/>
  <c r="M3592" i="1"/>
  <c r="J3592" i="1"/>
  <c r="K3592" i="1" s="1"/>
  <c r="E3592" i="1" s="1"/>
  <c r="U3591" i="1"/>
  <c r="W3591" i="1" s="1"/>
  <c r="L3589" i="1"/>
  <c r="G3589" i="1"/>
  <c r="D3590" i="1"/>
  <c r="F3590" i="1" s="1"/>
  <c r="X297" i="1"/>
  <c r="B297" i="1" s="1"/>
  <c r="O299" i="1"/>
  <c r="N300" i="1"/>
  <c r="P298" i="1"/>
  <c r="B296" i="1"/>
  <c r="Q3644" i="1" l="1"/>
  <c r="H3644" i="1"/>
  <c r="A3645" i="1"/>
  <c r="AA3644" i="1"/>
  <c r="AB3644" i="1"/>
  <c r="T3644" i="1"/>
  <c r="L3590" i="1"/>
  <c r="G3590" i="1"/>
  <c r="U3592" i="1"/>
  <c r="W3592" i="1" s="1"/>
  <c r="D3591" i="1"/>
  <c r="F3591" i="1" s="1"/>
  <c r="M3593" i="1"/>
  <c r="I3594" i="1"/>
  <c r="J3593" i="1"/>
  <c r="K3593" i="1" s="1"/>
  <c r="E3593" i="1" s="1"/>
  <c r="P299" i="1"/>
  <c r="X298" i="1"/>
  <c r="O300" i="1"/>
  <c r="N301" i="1"/>
  <c r="Q3645" i="1" l="1"/>
  <c r="H3645" i="1"/>
  <c r="A3646" i="1"/>
  <c r="AB3645" i="1"/>
  <c r="AA3645" i="1"/>
  <c r="T3645" i="1"/>
  <c r="G3591" i="1"/>
  <c r="L3591" i="1"/>
  <c r="J3594" i="1"/>
  <c r="K3594" i="1" s="1"/>
  <c r="E3594" i="1" s="1"/>
  <c r="M3594" i="1"/>
  <c r="I3595" i="1"/>
  <c r="D3592" i="1"/>
  <c r="F3592" i="1" s="1"/>
  <c r="U3593" i="1"/>
  <c r="W3593" i="1" s="1"/>
  <c r="O301" i="1"/>
  <c r="N302" i="1"/>
  <c r="P300" i="1"/>
  <c r="B298" i="1"/>
  <c r="X299" i="1"/>
  <c r="A3647" i="1" l="1"/>
  <c r="Q3646" i="1"/>
  <c r="H3646" i="1"/>
  <c r="AA3646" i="1"/>
  <c r="T3646" i="1"/>
  <c r="AB3646" i="1"/>
  <c r="L3592" i="1"/>
  <c r="G3592" i="1"/>
  <c r="M3595" i="1"/>
  <c r="J3595" i="1"/>
  <c r="K3595" i="1" s="1"/>
  <c r="E3595" i="1" s="1"/>
  <c r="I3596" i="1"/>
  <c r="U3594" i="1"/>
  <c r="W3594" i="1" s="1"/>
  <c r="D3593" i="1"/>
  <c r="F3593" i="1" s="1"/>
  <c r="B299" i="1"/>
  <c r="O302" i="1"/>
  <c r="N303" i="1"/>
  <c r="X300" i="1"/>
  <c r="B300" i="1" s="1"/>
  <c r="P301" i="1"/>
  <c r="AB3647" i="1" l="1"/>
  <c r="AA3647" i="1"/>
  <c r="T3647" i="1"/>
  <c r="A3648" i="1"/>
  <c r="H3647" i="1"/>
  <c r="Q3647" i="1"/>
  <c r="L3593" i="1"/>
  <c r="U3595" i="1"/>
  <c r="W3595" i="1" s="1"/>
  <c r="D3594" i="1"/>
  <c r="F3594" i="1" s="1"/>
  <c r="I3597" i="1"/>
  <c r="M3596" i="1"/>
  <c r="J3596" i="1"/>
  <c r="K3596" i="1" s="1"/>
  <c r="E3596" i="1" s="1"/>
  <c r="G3593" i="1"/>
  <c r="P302" i="1"/>
  <c r="X301" i="1"/>
  <c r="O303" i="1"/>
  <c r="N304" i="1"/>
  <c r="L3594" i="1" l="1"/>
  <c r="G3594" i="1"/>
  <c r="AA3648" i="1"/>
  <c r="AB3648" i="1"/>
  <c r="T3648" i="1"/>
  <c r="Q3648" i="1"/>
  <c r="H3648" i="1"/>
  <c r="A3649" i="1"/>
  <c r="I3598" i="1"/>
  <c r="M3597" i="1"/>
  <c r="J3597" i="1"/>
  <c r="K3597" i="1" s="1"/>
  <c r="E3597" i="1" s="1"/>
  <c r="U3596" i="1"/>
  <c r="W3596" i="1" s="1"/>
  <c r="D3595" i="1"/>
  <c r="F3595" i="1" s="1"/>
  <c r="O304" i="1"/>
  <c r="N305" i="1"/>
  <c r="P303" i="1"/>
  <c r="B301" i="1"/>
  <c r="X302" i="1"/>
  <c r="B302" i="1" s="1"/>
  <c r="A3650" i="1" l="1"/>
  <c r="Q3649" i="1"/>
  <c r="H3649" i="1"/>
  <c r="T3649" i="1"/>
  <c r="AA3649" i="1"/>
  <c r="AB3649" i="1"/>
  <c r="L3595" i="1"/>
  <c r="G3595" i="1"/>
  <c r="U3597" i="1"/>
  <c r="W3597" i="1" s="1"/>
  <c r="D3596" i="1"/>
  <c r="F3596" i="1" s="1"/>
  <c r="I3599" i="1"/>
  <c r="M3598" i="1"/>
  <c r="J3598" i="1"/>
  <c r="K3598" i="1" s="1"/>
  <c r="E3598" i="1" s="1"/>
  <c r="X303" i="1"/>
  <c r="B303" i="1" s="1"/>
  <c r="N306" i="1"/>
  <c r="O305" i="1"/>
  <c r="P304" i="1"/>
  <c r="L3596" i="1" l="1"/>
  <c r="T3650" i="1"/>
  <c r="AB3650" i="1"/>
  <c r="AA3650" i="1"/>
  <c r="A3651" i="1"/>
  <c r="Q3650" i="1"/>
  <c r="H3650" i="1"/>
  <c r="G3596" i="1"/>
  <c r="M3599" i="1"/>
  <c r="I3600" i="1"/>
  <c r="J3599" i="1"/>
  <c r="K3599" i="1" s="1"/>
  <c r="E3599" i="1" s="1"/>
  <c r="U3598" i="1"/>
  <c r="W3598" i="1" s="1"/>
  <c r="D3597" i="1"/>
  <c r="F3597" i="1" s="1"/>
  <c r="P305" i="1"/>
  <c r="O306" i="1"/>
  <c r="N307" i="1"/>
  <c r="X304" i="1"/>
  <c r="AB3651" i="1" l="1"/>
  <c r="AA3651" i="1"/>
  <c r="T3651" i="1"/>
  <c r="A3652" i="1"/>
  <c r="H3651" i="1"/>
  <c r="Q3651" i="1"/>
  <c r="G3597" i="1"/>
  <c r="L3597" i="1"/>
  <c r="U3599" i="1"/>
  <c r="W3599" i="1" s="1"/>
  <c r="J3600" i="1"/>
  <c r="K3600" i="1" s="1"/>
  <c r="E3600" i="1" s="1"/>
  <c r="I3601" i="1"/>
  <c r="M3600" i="1"/>
  <c r="D3598" i="1"/>
  <c r="F3598" i="1" s="1"/>
  <c r="N308" i="1"/>
  <c r="O307" i="1"/>
  <c r="X305" i="1"/>
  <c r="B305" i="1" s="1"/>
  <c r="B304" i="1"/>
  <c r="P306" i="1"/>
  <c r="Q3652" i="1" l="1"/>
  <c r="A3653" i="1"/>
  <c r="H3652" i="1"/>
  <c r="AA3652" i="1"/>
  <c r="T3652" i="1"/>
  <c r="AB3652" i="1"/>
  <c r="L3598" i="1"/>
  <c r="J3601" i="1"/>
  <c r="K3601" i="1" s="1"/>
  <c r="E3601" i="1" s="1"/>
  <c r="M3601" i="1"/>
  <c r="I3602" i="1"/>
  <c r="U3600" i="1"/>
  <c r="W3600" i="1" s="1"/>
  <c r="G3598" i="1"/>
  <c r="D3599" i="1"/>
  <c r="F3599" i="1" s="1"/>
  <c r="P307" i="1"/>
  <c r="N309" i="1"/>
  <c r="O308" i="1"/>
  <c r="X306" i="1"/>
  <c r="B306" i="1" s="1"/>
  <c r="A3654" i="1" l="1"/>
  <c r="Q3653" i="1"/>
  <c r="H3653" i="1"/>
  <c r="T3653" i="1"/>
  <c r="AB3653" i="1"/>
  <c r="AA3653" i="1"/>
  <c r="G3599" i="1"/>
  <c r="L3599" i="1"/>
  <c r="U3601" i="1"/>
  <c r="W3601" i="1" s="1"/>
  <c r="D3600" i="1"/>
  <c r="F3600" i="1" s="1"/>
  <c r="J3602" i="1"/>
  <c r="K3602" i="1" s="1"/>
  <c r="E3602" i="1" s="1"/>
  <c r="M3602" i="1"/>
  <c r="I3603" i="1"/>
  <c r="P308" i="1"/>
  <c r="N310" i="1"/>
  <c r="O309" i="1"/>
  <c r="X307" i="1"/>
  <c r="L3600" i="1" l="1"/>
  <c r="T3654" i="1"/>
  <c r="AA3654" i="1"/>
  <c r="AB3654" i="1"/>
  <c r="A3655" i="1"/>
  <c r="Q3654" i="1"/>
  <c r="H3654" i="1"/>
  <c r="G3600" i="1"/>
  <c r="U3602" i="1"/>
  <c r="W3602" i="1" s="1"/>
  <c r="I3604" i="1"/>
  <c r="J3603" i="1"/>
  <c r="K3603" i="1" s="1"/>
  <c r="E3603" i="1" s="1"/>
  <c r="D3601" i="1"/>
  <c r="F3601" i="1" s="1"/>
  <c r="B307" i="1"/>
  <c r="P309" i="1"/>
  <c r="O310" i="1"/>
  <c r="N311" i="1"/>
  <c r="X308" i="1"/>
  <c r="B308" i="1" s="1"/>
  <c r="AB3655" i="1" l="1"/>
  <c r="AA3655" i="1"/>
  <c r="T3655" i="1"/>
  <c r="A3656" i="1"/>
  <c r="Q3655" i="1"/>
  <c r="H3655" i="1"/>
  <c r="U3603" i="1"/>
  <c r="W3603" i="1" s="1"/>
  <c r="I3605" i="1"/>
  <c r="J3604" i="1"/>
  <c r="K3604" i="1" s="1"/>
  <c r="E3604" i="1" s="1"/>
  <c r="G3601" i="1"/>
  <c r="L3601" i="1"/>
  <c r="D3602" i="1"/>
  <c r="F3602" i="1" s="1"/>
  <c r="X309" i="1"/>
  <c r="O311" i="1"/>
  <c r="N312" i="1"/>
  <c r="P310" i="1"/>
  <c r="AA3656" i="1" l="1"/>
  <c r="T3656" i="1"/>
  <c r="AB3656" i="1"/>
  <c r="Q3656" i="1"/>
  <c r="H3656" i="1"/>
  <c r="A3657" i="1"/>
  <c r="I3606" i="1"/>
  <c r="J3605" i="1"/>
  <c r="K3605" i="1" s="1"/>
  <c r="E3605" i="1" s="1"/>
  <c r="U3604" i="1"/>
  <c r="W3604" i="1" s="1"/>
  <c r="G3602" i="1"/>
  <c r="L3602" i="1"/>
  <c r="D3603" i="1"/>
  <c r="F3603" i="1" s="1"/>
  <c r="X310" i="1"/>
  <c r="B310" i="1" s="1"/>
  <c r="N313" i="1"/>
  <c r="O312" i="1"/>
  <c r="P311" i="1"/>
  <c r="B309" i="1"/>
  <c r="T3657" i="1" l="1"/>
  <c r="AA3657" i="1"/>
  <c r="AB3657" i="1"/>
  <c r="A3658" i="1"/>
  <c r="Q3657" i="1"/>
  <c r="H3657" i="1"/>
  <c r="M3603" i="1"/>
  <c r="M3604" i="1" s="1"/>
  <c r="M3605" i="1" s="1"/>
  <c r="M3606" i="1" s="1"/>
  <c r="D3604" i="1"/>
  <c r="F3604" i="1" s="1"/>
  <c r="G3603" i="1"/>
  <c r="U3605" i="1"/>
  <c r="W3605" i="1" s="1"/>
  <c r="L3603" i="1"/>
  <c r="J3606" i="1"/>
  <c r="K3606" i="1" s="1"/>
  <c r="E3606" i="1" s="1"/>
  <c r="I3607" i="1"/>
  <c r="X311" i="1"/>
  <c r="B311" i="1" s="1"/>
  <c r="N314" i="1"/>
  <c r="O313" i="1"/>
  <c r="P312" i="1"/>
  <c r="T3658" i="1" l="1"/>
  <c r="AB3658" i="1"/>
  <c r="AA3658" i="1"/>
  <c r="Q3658" i="1"/>
  <c r="A3659" i="1"/>
  <c r="H3658" i="1"/>
  <c r="L3604" i="1"/>
  <c r="G3604" i="1"/>
  <c r="D3605" i="1"/>
  <c r="F3605" i="1" s="1"/>
  <c r="I3608" i="1"/>
  <c r="J3607" i="1"/>
  <c r="K3607" i="1" s="1"/>
  <c r="E3607" i="1" s="1"/>
  <c r="U3606" i="1"/>
  <c r="W3606" i="1" s="1"/>
  <c r="M3607" i="1"/>
  <c r="O314" i="1"/>
  <c r="N315" i="1"/>
  <c r="X312" i="1"/>
  <c r="P313" i="1"/>
  <c r="L3605" i="1" l="1"/>
  <c r="G3605" i="1"/>
  <c r="AB3659" i="1"/>
  <c r="AA3659" i="1"/>
  <c r="T3659" i="1"/>
  <c r="A3660" i="1"/>
  <c r="Q3659" i="1"/>
  <c r="H3659" i="1"/>
  <c r="U3607" i="1"/>
  <c r="W3607" i="1" s="1"/>
  <c r="I3609" i="1"/>
  <c r="J3608" i="1"/>
  <c r="K3608" i="1" s="1"/>
  <c r="E3608" i="1" s="1"/>
  <c r="M3608" i="1"/>
  <c r="D3606" i="1"/>
  <c r="F3606" i="1" s="1"/>
  <c r="O315" i="1"/>
  <c r="N316" i="1"/>
  <c r="X313" i="1"/>
  <c r="B313" i="1" s="1"/>
  <c r="B312" i="1"/>
  <c r="P314" i="1"/>
  <c r="AA3660" i="1" l="1"/>
  <c r="AB3660" i="1"/>
  <c r="T3660" i="1"/>
  <c r="Q3660" i="1"/>
  <c r="H3660" i="1"/>
  <c r="A3661" i="1"/>
  <c r="G3606" i="1"/>
  <c r="L3606" i="1"/>
  <c r="I3610" i="1"/>
  <c r="M3609" i="1"/>
  <c r="J3609" i="1"/>
  <c r="K3609" i="1" s="1"/>
  <c r="E3609" i="1" s="1"/>
  <c r="U3608" i="1"/>
  <c r="W3608" i="1" s="1"/>
  <c r="D3607" i="1"/>
  <c r="F3607" i="1" s="1"/>
  <c r="N317" i="1"/>
  <c r="O316" i="1"/>
  <c r="P315" i="1"/>
  <c r="X314" i="1"/>
  <c r="A3662" i="1" l="1"/>
  <c r="Q3661" i="1"/>
  <c r="H3661" i="1"/>
  <c r="AB3661" i="1"/>
  <c r="AA3661" i="1"/>
  <c r="T3661" i="1"/>
  <c r="U3609" i="1"/>
  <c r="W3609" i="1" s="1"/>
  <c r="G3607" i="1"/>
  <c r="D3608" i="1"/>
  <c r="F3608" i="1" s="1"/>
  <c r="I3611" i="1"/>
  <c r="J3610" i="1"/>
  <c r="K3610" i="1" s="1"/>
  <c r="E3610" i="1" s="1"/>
  <c r="M3610" i="1"/>
  <c r="L3607" i="1"/>
  <c r="X315" i="1"/>
  <c r="B315" i="1" s="1"/>
  <c r="P316" i="1"/>
  <c r="B314" i="1"/>
  <c r="N318" i="1"/>
  <c r="O317" i="1"/>
  <c r="L3608" i="1" l="1"/>
  <c r="G3608" i="1"/>
  <c r="T3662" i="1"/>
  <c r="AB3662" i="1"/>
  <c r="AA3662" i="1"/>
  <c r="A3663" i="1"/>
  <c r="Q3662" i="1"/>
  <c r="H3662" i="1"/>
  <c r="I3612" i="1"/>
  <c r="J3611" i="1"/>
  <c r="K3611" i="1" s="1"/>
  <c r="E3611" i="1" s="1"/>
  <c r="M3611" i="1"/>
  <c r="U3610" i="1"/>
  <c r="W3610" i="1" s="1"/>
  <c r="D3609" i="1"/>
  <c r="F3609" i="1" s="1"/>
  <c r="X316" i="1"/>
  <c r="B316" i="1" s="1"/>
  <c r="P317" i="1"/>
  <c r="O318" i="1"/>
  <c r="N319" i="1"/>
  <c r="L3609" i="1" l="1"/>
  <c r="G3609" i="1"/>
  <c r="A3664" i="1"/>
  <c r="H3663" i="1"/>
  <c r="Q3663" i="1"/>
  <c r="AB3663" i="1"/>
  <c r="AA3663" i="1"/>
  <c r="T3663" i="1"/>
  <c r="D3610" i="1"/>
  <c r="F3610" i="1" s="1"/>
  <c r="U3611" i="1"/>
  <c r="W3611" i="1" s="1"/>
  <c r="J3612" i="1"/>
  <c r="K3612" i="1" s="1"/>
  <c r="E3612" i="1" s="1"/>
  <c r="I3613" i="1"/>
  <c r="M3612" i="1"/>
  <c r="O319" i="1"/>
  <c r="N320" i="1"/>
  <c r="P318" i="1"/>
  <c r="X317" i="1"/>
  <c r="B317" i="1" s="1"/>
  <c r="L3610" i="1" l="1"/>
  <c r="AA3664" i="1"/>
  <c r="T3664" i="1"/>
  <c r="AB3664" i="1"/>
  <c r="Q3664" i="1"/>
  <c r="H3664" i="1"/>
  <c r="A3665" i="1"/>
  <c r="U3612" i="1"/>
  <c r="W3612" i="1" s="1"/>
  <c r="D3611" i="1"/>
  <c r="F3611" i="1" s="1"/>
  <c r="G3610" i="1"/>
  <c r="M3613" i="1"/>
  <c r="I3614" i="1"/>
  <c r="J3613" i="1"/>
  <c r="K3613" i="1" s="1"/>
  <c r="E3613" i="1" s="1"/>
  <c r="X318" i="1"/>
  <c r="O320" i="1"/>
  <c r="N321" i="1"/>
  <c r="P319" i="1"/>
  <c r="A3666" i="1" l="1"/>
  <c r="Q3665" i="1"/>
  <c r="H3665" i="1"/>
  <c r="T3665" i="1"/>
  <c r="AB3665" i="1"/>
  <c r="AA3665" i="1"/>
  <c r="L3611" i="1"/>
  <c r="U3613" i="1"/>
  <c r="W3613" i="1" s="1"/>
  <c r="J3614" i="1"/>
  <c r="K3614" i="1" s="1"/>
  <c r="E3614" i="1" s="1"/>
  <c r="I3615" i="1"/>
  <c r="M3614" i="1"/>
  <c r="G3611" i="1"/>
  <c r="D3612" i="1"/>
  <c r="F3612" i="1" s="1"/>
  <c r="N322" i="1"/>
  <c r="O321" i="1"/>
  <c r="P320" i="1"/>
  <c r="X319" i="1"/>
  <c r="B318" i="1"/>
  <c r="T3666" i="1" l="1"/>
  <c r="AA3666" i="1"/>
  <c r="AB3666" i="1"/>
  <c r="A3667" i="1"/>
  <c r="Q3666" i="1"/>
  <c r="H3666" i="1"/>
  <c r="J3615" i="1"/>
  <c r="K3615" i="1" s="1"/>
  <c r="E3615" i="1" s="1"/>
  <c r="I3616" i="1"/>
  <c r="M3615" i="1"/>
  <c r="U3614" i="1"/>
  <c r="W3614" i="1" s="1"/>
  <c r="G3612" i="1"/>
  <c r="L3612" i="1"/>
  <c r="D3613" i="1"/>
  <c r="F3613" i="1" s="1"/>
  <c r="P321" i="1"/>
  <c r="B319" i="1"/>
  <c r="X320" i="1"/>
  <c r="N323" i="1"/>
  <c r="O322" i="1"/>
  <c r="AB3667" i="1" l="1"/>
  <c r="T3667" i="1"/>
  <c r="AA3667" i="1"/>
  <c r="A3668" i="1"/>
  <c r="Q3667" i="1"/>
  <c r="H3667" i="1"/>
  <c r="D3614" i="1"/>
  <c r="F3614" i="1" s="1"/>
  <c r="G3613" i="1"/>
  <c r="L3613" i="1"/>
  <c r="I3617" i="1"/>
  <c r="M3616" i="1"/>
  <c r="J3616" i="1"/>
  <c r="K3616" i="1" s="1"/>
  <c r="E3616" i="1" s="1"/>
  <c r="U3615" i="1"/>
  <c r="W3615" i="1" s="1"/>
  <c r="P322" i="1"/>
  <c r="N324" i="1"/>
  <c r="O323" i="1"/>
  <c r="X321" i="1"/>
  <c r="B320" i="1"/>
  <c r="G3614" i="1" l="1"/>
  <c r="AA3668" i="1"/>
  <c r="T3668" i="1"/>
  <c r="AB3668" i="1"/>
  <c r="H3668" i="1"/>
  <c r="Q3668" i="1"/>
  <c r="A3669" i="1"/>
  <c r="L3614" i="1"/>
  <c r="I3618" i="1"/>
  <c r="M3617" i="1"/>
  <c r="J3617" i="1"/>
  <c r="K3617" i="1" s="1"/>
  <c r="E3617" i="1" s="1"/>
  <c r="D3615" i="1"/>
  <c r="F3615" i="1" s="1"/>
  <c r="U3616" i="1"/>
  <c r="W3616" i="1" s="1"/>
  <c r="P323" i="1"/>
  <c r="N325" i="1"/>
  <c r="O324" i="1"/>
  <c r="B321" i="1"/>
  <c r="X322" i="1"/>
  <c r="B322" i="1" s="1"/>
  <c r="A3670" i="1" l="1"/>
  <c r="H3669" i="1"/>
  <c r="Q3669" i="1"/>
  <c r="AB3669" i="1"/>
  <c r="T3669" i="1"/>
  <c r="AA3669" i="1"/>
  <c r="G3615" i="1"/>
  <c r="U3617" i="1"/>
  <c r="W3617" i="1" s="1"/>
  <c r="L3615" i="1"/>
  <c r="D3616" i="1"/>
  <c r="F3616" i="1" s="1"/>
  <c r="I3619" i="1"/>
  <c r="J3618" i="1"/>
  <c r="K3618" i="1" s="1"/>
  <c r="E3618" i="1" s="1"/>
  <c r="M3618" i="1"/>
  <c r="P324" i="1"/>
  <c r="O325" i="1"/>
  <c r="N326" i="1"/>
  <c r="X323" i="1"/>
  <c r="B323" i="1" s="1"/>
  <c r="T3670" i="1" l="1"/>
  <c r="AB3670" i="1"/>
  <c r="AA3670" i="1"/>
  <c r="A3671" i="1"/>
  <c r="Q3670" i="1"/>
  <c r="H3670" i="1"/>
  <c r="I3620" i="1"/>
  <c r="J3619" i="1"/>
  <c r="K3619" i="1" s="1"/>
  <c r="E3619" i="1" s="1"/>
  <c r="M3619" i="1"/>
  <c r="L3616" i="1"/>
  <c r="U3618" i="1"/>
  <c r="W3618" i="1" s="1"/>
  <c r="G3616" i="1"/>
  <c r="D3617" i="1"/>
  <c r="F3617" i="1" s="1"/>
  <c r="X324" i="1"/>
  <c r="O326" i="1"/>
  <c r="N327" i="1"/>
  <c r="P325" i="1"/>
  <c r="AB3671" i="1" l="1"/>
  <c r="AA3671" i="1"/>
  <c r="T3671" i="1"/>
  <c r="A3672" i="1"/>
  <c r="Q3671" i="1"/>
  <c r="H3671" i="1"/>
  <c r="G3617" i="1"/>
  <c r="L3617" i="1"/>
  <c r="U3619" i="1"/>
  <c r="W3619" i="1" s="1"/>
  <c r="D3618" i="1"/>
  <c r="F3618" i="1" s="1"/>
  <c r="M3620" i="1"/>
  <c r="I3621" i="1"/>
  <c r="J3620" i="1"/>
  <c r="K3620" i="1" s="1"/>
  <c r="E3620" i="1" s="1"/>
  <c r="X325" i="1"/>
  <c r="B325" i="1" s="1"/>
  <c r="B324" i="1"/>
  <c r="O327" i="1"/>
  <c r="N328" i="1"/>
  <c r="P326" i="1"/>
  <c r="G3618" i="1" l="1"/>
  <c r="L3618" i="1"/>
  <c r="AA3672" i="1"/>
  <c r="T3672" i="1"/>
  <c r="AB3672" i="1"/>
  <c r="Q3672" i="1"/>
  <c r="H3672" i="1"/>
  <c r="A3673" i="1"/>
  <c r="U3620" i="1"/>
  <c r="W3620" i="1" s="1"/>
  <c r="D3619" i="1"/>
  <c r="F3619" i="1" s="1"/>
  <c r="I3622" i="1"/>
  <c r="J3621" i="1"/>
  <c r="K3621" i="1" s="1"/>
  <c r="E3621" i="1" s="1"/>
  <c r="M3621" i="1"/>
  <c r="N329" i="1"/>
  <c r="O328" i="1"/>
  <c r="P327" i="1"/>
  <c r="X326" i="1"/>
  <c r="B326" i="1" s="1"/>
  <c r="T3673" i="1" l="1"/>
  <c r="AB3673" i="1"/>
  <c r="AA3673" i="1"/>
  <c r="A3674" i="1"/>
  <c r="Q3673" i="1"/>
  <c r="H3673" i="1"/>
  <c r="J3622" i="1"/>
  <c r="K3622" i="1" s="1"/>
  <c r="E3622" i="1" s="1"/>
  <c r="I3623" i="1"/>
  <c r="M3622" i="1"/>
  <c r="G3619" i="1"/>
  <c r="U3621" i="1"/>
  <c r="W3621" i="1" s="1"/>
  <c r="L3619" i="1"/>
  <c r="D3620" i="1"/>
  <c r="F3620" i="1" s="1"/>
  <c r="X327" i="1"/>
  <c r="P328" i="1"/>
  <c r="N330" i="1"/>
  <c r="O329" i="1"/>
  <c r="T3674" i="1" l="1"/>
  <c r="AA3674" i="1"/>
  <c r="AB3674" i="1"/>
  <c r="Q3674" i="1"/>
  <c r="A3675" i="1"/>
  <c r="H3674" i="1"/>
  <c r="D3621" i="1"/>
  <c r="F3621" i="1" s="1"/>
  <c r="L3620" i="1"/>
  <c r="M3623" i="1"/>
  <c r="J3623" i="1"/>
  <c r="K3623" i="1" s="1"/>
  <c r="E3623" i="1" s="1"/>
  <c r="I3624" i="1"/>
  <c r="G3620" i="1"/>
  <c r="U3622" i="1"/>
  <c r="W3622" i="1" s="1"/>
  <c r="P329" i="1"/>
  <c r="X328" i="1"/>
  <c r="N331" i="1"/>
  <c r="O330" i="1"/>
  <c r="B327" i="1"/>
  <c r="G3621" i="1" l="1"/>
  <c r="H3675" i="1"/>
  <c r="Q3675" i="1"/>
  <c r="A3676" i="1"/>
  <c r="AB3675" i="1"/>
  <c r="AA3675" i="1"/>
  <c r="T3675" i="1"/>
  <c r="L3621" i="1"/>
  <c r="M3624" i="1"/>
  <c r="J3624" i="1"/>
  <c r="K3624" i="1" s="1"/>
  <c r="E3624" i="1" s="1"/>
  <c r="I3625" i="1"/>
  <c r="D3622" i="1"/>
  <c r="F3622" i="1" s="1"/>
  <c r="U3623" i="1"/>
  <c r="W3623" i="1" s="1"/>
  <c r="B328" i="1"/>
  <c r="P330" i="1"/>
  <c r="O331" i="1"/>
  <c r="N332" i="1"/>
  <c r="X329" i="1"/>
  <c r="B329" i="1" s="1"/>
  <c r="L3622" i="1" l="1"/>
  <c r="Q3676" i="1"/>
  <c r="A3677" i="1"/>
  <c r="H3676" i="1"/>
  <c r="AA3676" i="1"/>
  <c r="T3676" i="1"/>
  <c r="AB3676" i="1"/>
  <c r="G3622" i="1"/>
  <c r="U3624" i="1"/>
  <c r="W3624" i="1" s="1"/>
  <c r="I3626" i="1"/>
  <c r="J3625" i="1"/>
  <c r="K3625" i="1" s="1"/>
  <c r="E3625" i="1" s="1"/>
  <c r="M3625" i="1"/>
  <c r="D3623" i="1"/>
  <c r="F3623" i="1" s="1"/>
  <c r="X330" i="1"/>
  <c r="B330" i="1" s="1"/>
  <c r="O332" i="1"/>
  <c r="N333" i="1"/>
  <c r="P331" i="1"/>
  <c r="A3678" i="1" l="1"/>
  <c r="Q3677" i="1"/>
  <c r="H3677" i="1"/>
  <c r="T3677" i="1"/>
  <c r="AB3677" i="1"/>
  <c r="AA3677" i="1"/>
  <c r="U3625" i="1"/>
  <c r="W3625" i="1" s="1"/>
  <c r="J3626" i="1"/>
  <c r="K3626" i="1" s="1"/>
  <c r="E3626" i="1" s="1"/>
  <c r="M3626" i="1"/>
  <c r="I3627" i="1"/>
  <c r="G3623" i="1"/>
  <c r="L3623" i="1"/>
  <c r="D3624" i="1"/>
  <c r="F3624" i="1" s="1"/>
  <c r="X331" i="1"/>
  <c r="B331" i="1" s="1"/>
  <c r="N334" i="1"/>
  <c r="O333" i="1"/>
  <c r="P332" i="1"/>
  <c r="AB3678" i="1" l="1"/>
  <c r="AA3678" i="1"/>
  <c r="T3678" i="1"/>
  <c r="A3679" i="1"/>
  <c r="Q3678" i="1"/>
  <c r="H3678" i="1"/>
  <c r="G3624" i="1"/>
  <c r="L3624" i="1"/>
  <c r="I3628" i="1"/>
  <c r="J3627" i="1"/>
  <c r="K3627" i="1" s="1"/>
  <c r="E3627" i="1" s="1"/>
  <c r="M3627" i="1"/>
  <c r="U3626" i="1"/>
  <c r="W3626" i="1" s="1"/>
  <c r="D3625" i="1"/>
  <c r="F3625" i="1" s="1"/>
  <c r="X332" i="1"/>
  <c r="N335" i="1"/>
  <c r="O334" i="1"/>
  <c r="P333" i="1"/>
  <c r="AB3679" i="1" l="1"/>
  <c r="AA3679" i="1"/>
  <c r="T3679" i="1"/>
  <c r="Q3679" i="1"/>
  <c r="A3680" i="1"/>
  <c r="H3679" i="1"/>
  <c r="L3625" i="1"/>
  <c r="G3625" i="1"/>
  <c r="D3626" i="1"/>
  <c r="F3626" i="1" s="1"/>
  <c r="I3629" i="1"/>
  <c r="M3628" i="1"/>
  <c r="J3628" i="1"/>
  <c r="K3628" i="1" s="1"/>
  <c r="E3628" i="1" s="1"/>
  <c r="U3627" i="1"/>
  <c r="W3627" i="1" s="1"/>
  <c r="O335" i="1"/>
  <c r="N336" i="1"/>
  <c r="X333" i="1"/>
  <c r="P334" i="1"/>
  <c r="B332" i="1"/>
  <c r="G3626" i="1" l="1"/>
  <c r="Q3680" i="1"/>
  <c r="H3680" i="1"/>
  <c r="A3681" i="1"/>
  <c r="AA3680" i="1"/>
  <c r="T3680" i="1"/>
  <c r="AB3680" i="1"/>
  <c r="U3628" i="1"/>
  <c r="W3628" i="1" s="1"/>
  <c r="J3629" i="1"/>
  <c r="K3629" i="1" s="1"/>
  <c r="E3629" i="1" s="1"/>
  <c r="I3630" i="1"/>
  <c r="M3629" i="1"/>
  <c r="D3627" i="1"/>
  <c r="F3627" i="1" s="1"/>
  <c r="L3626" i="1"/>
  <c r="X334" i="1"/>
  <c r="B334" i="1" s="1"/>
  <c r="O336" i="1"/>
  <c r="N337" i="1"/>
  <c r="B333" i="1"/>
  <c r="P335" i="1"/>
  <c r="G3627" i="1" l="1"/>
  <c r="A3682" i="1"/>
  <c r="Q3681" i="1"/>
  <c r="H3681" i="1"/>
  <c r="T3681" i="1"/>
  <c r="AB3681" i="1"/>
  <c r="AA3681" i="1"/>
  <c r="M3630" i="1"/>
  <c r="I3631" i="1"/>
  <c r="J3630" i="1"/>
  <c r="K3630" i="1" s="1"/>
  <c r="E3630" i="1" s="1"/>
  <c r="U3629" i="1"/>
  <c r="W3629" i="1" s="1"/>
  <c r="L3627" i="1"/>
  <c r="D3628" i="1"/>
  <c r="F3628" i="1" s="1"/>
  <c r="N338" i="1"/>
  <c r="O337" i="1"/>
  <c r="X335" i="1"/>
  <c r="B335" i="1" s="1"/>
  <c r="P336" i="1"/>
  <c r="T3682" i="1" l="1"/>
  <c r="AB3682" i="1"/>
  <c r="AA3682" i="1"/>
  <c r="A3683" i="1"/>
  <c r="H3682" i="1"/>
  <c r="Q3682" i="1"/>
  <c r="L3628" i="1"/>
  <c r="G3628" i="1"/>
  <c r="D3629" i="1"/>
  <c r="F3629" i="1" s="1"/>
  <c r="U3630" i="1"/>
  <c r="W3630" i="1" s="1"/>
  <c r="J3631" i="1"/>
  <c r="K3631" i="1" s="1"/>
  <c r="E3631" i="1" s="1"/>
  <c r="M3631" i="1"/>
  <c r="I3632" i="1"/>
  <c r="X336" i="1"/>
  <c r="P337" i="1"/>
  <c r="O338" i="1"/>
  <c r="N339" i="1"/>
  <c r="G3629" i="1" l="1"/>
  <c r="L3629" i="1"/>
  <c r="AB3683" i="1"/>
  <c r="AA3683" i="1"/>
  <c r="T3683" i="1"/>
  <c r="Q3683" i="1"/>
  <c r="H3683" i="1"/>
  <c r="A3684" i="1"/>
  <c r="U3631" i="1"/>
  <c r="W3631" i="1" s="1"/>
  <c r="D3630" i="1"/>
  <c r="F3630" i="1" s="1"/>
  <c r="I3633" i="1"/>
  <c r="M3632" i="1"/>
  <c r="J3632" i="1"/>
  <c r="K3632" i="1" s="1"/>
  <c r="E3632" i="1" s="1"/>
  <c r="P338" i="1"/>
  <c r="X337" i="1"/>
  <c r="B337" i="1" s="1"/>
  <c r="O339" i="1"/>
  <c r="N340" i="1"/>
  <c r="B336" i="1"/>
  <c r="AA3684" i="1" l="1"/>
  <c r="T3684" i="1"/>
  <c r="AB3684" i="1"/>
  <c r="A3685" i="1"/>
  <c r="Q3684" i="1"/>
  <c r="H3684" i="1"/>
  <c r="U3632" i="1"/>
  <c r="W3632" i="1" s="1"/>
  <c r="D3631" i="1"/>
  <c r="F3631" i="1" s="1"/>
  <c r="M3633" i="1"/>
  <c r="J3633" i="1"/>
  <c r="K3633" i="1" s="1"/>
  <c r="E3633" i="1" s="1"/>
  <c r="I3634" i="1"/>
  <c r="L3630" i="1"/>
  <c r="G3630" i="1"/>
  <c r="P339" i="1"/>
  <c r="O340" i="1"/>
  <c r="N341" i="1"/>
  <c r="X338" i="1"/>
  <c r="B338" i="1" s="1"/>
  <c r="L3631" i="1" l="1"/>
  <c r="G3631" i="1"/>
  <c r="T3685" i="1"/>
  <c r="AB3685" i="1"/>
  <c r="AA3685" i="1"/>
  <c r="A3686" i="1"/>
  <c r="H3685" i="1"/>
  <c r="Q3685" i="1"/>
  <c r="U3633" i="1"/>
  <c r="W3633" i="1" s="1"/>
  <c r="J3634" i="1"/>
  <c r="K3634" i="1" s="1"/>
  <c r="E3634" i="1" s="1"/>
  <c r="I3635" i="1"/>
  <c r="D3632" i="1"/>
  <c r="F3632" i="1" s="1"/>
  <c r="N342" i="1"/>
  <c r="O341" i="1"/>
  <c r="P340" i="1"/>
  <c r="X339" i="1"/>
  <c r="T3686" i="1" l="1"/>
  <c r="AB3686" i="1"/>
  <c r="AA3686" i="1"/>
  <c r="G3632" i="1"/>
  <c r="A3687" i="1"/>
  <c r="Q3686" i="1"/>
  <c r="H3686" i="1"/>
  <c r="L3632" i="1"/>
  <c r="J3635" i="1"/>
  <c r="K3635" i="1" s="1"/>
  <c r="E3635" i="1" s="1"/>
  <c r="I3636" i="1"/>
  <c r="U3634" i="1"/>
  <c r="W3634" i="1" s="1"/>
  <c r="D3633" i="1"/>
  <c r="F3633" i="1" s="1"/>
  <c r="P341" i="1"/>
  <c r="B339" i="1"/>
  <c r="X340" i="1"/>
  <c r="N343" i="1"/>
  <c r="O342" i="1"/>
  <c r="AB3687" i="1" l="1"/>
  <c r="AA3687" i="1"/>
  <c r="T3687" i="1"/>
  <c r="Q3687" i="1"/>
  <c r="A3688" i="1"/>
  <c r="H3687" i="1"/>
  <c r="L3633" i="1"/>
  <c r="M3634" i="1" s="1"/>
  <c r="M3635" i="1" s="1"/>
  <c r="M3636" i="1" s="1"/>
  <c r="G3633" i="1"/>
  <c r="D3634" i="1"/>
  <c r="F3634" i="1" s="1"/>
  <c r="I3637" i="1"/>
  <c r="J3636" i="1"/>
  <c r="K3636" i="1" s="1"/>
  <c r="E3636" i="1" s="1"/>
  <c r="U3635" i="1"/>
  <c r="W3635" i="1" s="1"/>
  <c r="O343" i="1"/>
  <c r="N344" i="1"/>
  <c r="X341" i="1"/>
  <c r="B341" i="1" s="1"/>
  <c r="P342" i="1"/>
  <c r="B340" i="1"/>
  <c r="L3634" i="1" l="1"/>
  <c r="AA3688" i="1"/>
  <c r="T3688" i="1"/>
  <c r="AB3688" i="1"/>
  <c r="Q3688" i="1"/>
  <c r="H3688" i="1"/>
  <c r="A3689" i="1"/>
  <c r="G3634" i="1"/>
  <c r="U3636" i="1"/>
  <c r="W3636" i="1" s="1"/>
  <c r="M3637" i="1"/>
  <c r="D3635" i="1"/>
  <c r="F3635" i="1" s="1"/>
  <c r="J3637" i="1"/>
  <c r="K3637" i="1" s="1"/>
  <c r="E3637" i="1" s="1"/>
  <c r="I3638" i="1"/>
  <c r="O344" i="1"/>
  <c r="N345" i="1"/>
  <c r="X342" i="1"/>
  <c r="P343" i="1"/>
  <c r="A3690" i="1" l="1"/>
  <c r="H3689" i="1"/>
  <c r="Q3689" i="1"/>
  <c r="T3689" i="1"/>
  <c r="AA3689" i="1"/>
  <c r="AB3689" i="1"/>
  <c r="M3638" i="1"/>
  <c r="D3636" i="1"/>
  <c r="F3636" i="1" s="1"/>
  <c r="L3635" i="1"/>
  <c r="U3637" i="1"/>
  <c r="W3637" i="1" s="1"/>
  <c r="G3635" i="1"/>
  <c r="I3639" i="1"/>
  <c r="J3638" i="1"/>
  <c r="K3638" i="1" s="1"/>
  <c r="E3638" i="1" s="1"/>
  <c r="B342" i="1"/>
  <c r="X343" i="1"/>
  <c r="B343" i="1" s="1"/>
  <c r="N346" i="1"/>
  <c r="O345" i="1"/>
  <c r="P344" i="1"/>
  <c r="T3690" i="1" l="1"/>
  <c r="AB3690" i="1"/>
  <c r="AA3690" i="1"/>
  <c r="G3636" i="1"/>
  <c r="A3691" i="1"/>
  <c r="H3690" i="1"/>
  <c r="Q3690" i="1"/>
  <c r="L3636" i="1"/>
  <c r="D3637" i="1"/>
  <c r="F3637" i="1" s="1"/>
  <c r="U3638" i="1"/>
  <c r="W3638" i="1" s="1"/>
  <c r="M3639" i="1"/>
  <c r="J3639" i="1"/>
  <c r="K3639" i="1" s="1"/>
  <c r="E3639" i="1" s="1"/>
  <c r="I3640" i="1"/>
  <c r="P345" i="1"/>
  <c r="O346" i="1"/>
  <c r="N347" i="1"/>
  <c r="X344" i="1"/>
  <c r="B344" i="1" s="1"/>
  <c r="L3637" i="1" l="1"/>
  <c r="AB3691" i="1"/>
  <c r="T3691" i="1"/>
  <c r="AA3691" i="1"/>
  <c r="A3692" i="1"/>
  <c r="Q3691" i="1"/>
  <c r="H3691" i="1"/>
  <c r="D3638" i="1"/>
  <c r="F3638" i="1" s="1"/>
  <c r="J3640" i="1"/>
  <c r="K3640" i="1" s="1"/>
  <c r="E3640" i="1" s="1"/>
  <c r="M3640" i="1"/>
  <c r="I3641" i="1"/>
  <c r="G3637" i="1"/>
  <c r="U3639" i="1"/>
  <c r="W3639" i="1" s="1"/>
  <c r="O347" i="1"/>
  <c r="N348" i="1"/>
  <c r="X345" i="1"/>
  <c r="B345" i="1" s="1"/>
  <c r="P346" i="1"/>
  <c r="G3638" i="1" l="1"/>
  <c r="AA3692" i="1"/>
  <c r="T3692" i="1"/>
  <c r="AB3692" i="1"/>
  <c r="Q3692" i="1"/>
  <c r="H3692" i="1"/>
  <c r="A3693" i="1"/>
  <c r="L3638" i="1"/>
  <c r="I3642" i="1"/>
  <c r="M3641" i="1"/>
  <c r="J3641" i="1"/>
  <c r="K3641" i="1" s="1"/>
  <c r="E3641" i="1" s="1"/>
  <c r="U3640" i="1"/>
  <c r="W3640" i="1" s="1"/>
  <c r="D3639" i="1"/>
  <c r="F3639" i="1" s="1"/>
  <c r="N349" i="1"/>
  <c r="O348" i="1"/>
  <c r="P347" i="1"/>
  <c r="X346" i="1"/>
  <c r="B346" i="1" s="1"/>
  <c r="A3694" i="1" l="1"/>
  <c r="H3693" i="1"/>
  <c r="Q3693" i="1"/>
  <c r="T3693" i="1"/>
  <c r="AB3693" i="1"/>
  <c r="AA3693" i="1"/>
  <c r="G3639" i="1"/>
  <c r="U3641" i="1"/>
  <c r="W3641" i="1" s="1"/>
  <c r="D3640" i="1"/>
  <c r="F3640" i="1" s="1"/>
  <c r="L3639" i="1"/>
  <c r="M3642" i="1"/>
  <c r="J3642" i="1"/>
  <c r="K3642" i="1" s="1"/>
  <c r="E3642" i="1" s="1"/>
  <c r="I3643" i="1"/>
  <c r="X347" i="1"/>
  <c r="P348" i="1"/>
  <c r="N350" i="1"/>
  <c r="O349" i="1"/>
  <c r="G3640" i="1" l="1"/>
  <c r="T3694" i="1"/>
  <c r="AB3694" i="1"/>
  <c r="AA3694" i="1"/>
  <c r="Q3694" i="1"/>
  <c r="A3695" i="1"/>
  <c r="H3694" i="1"/>
  <c r="U3642" i="1"/>
  <c r="W3642" i="1" s="1"/>
  <c r="L3640" i="1"/>
  <c r="D3641" i="1"/>
  <c r="F3641" i="1" s="1"/>
  <c r="I3644" i="1"/>
  <c r="J3643" i="1"/>
  <c r="K3643" i="1" s="1"/>
  <c r="E3643" i="1" s="1"/>
  <c r="M3643" i="1"/>
  <c r="N351" i="1"/>
  <c r="O350" i="1"/>
  <c r="X348" i="1"/>
  <c r="P349" i="1"/>
  <c r="B347" i="1"/>
  <c r="G3641" i="1" l="1"/>
  <c r="A3696" i="1"/>
  <c r="H3695" i="1"/>
  <c r="Q3695" i="1"/>
  <c r="AB3695" i="1"/>
  <c r="AA3695" i="1"/>
  <c r="T3695" i="1"/>
  <c r="L3641" i="1"/>
  <c r="M3644" i="1"/>
  <c r="J3644" i="1"/>
  <c r="K3644" i="1" s="1"/>
  <c r="E3644" i="1" s="1"/>
  <c r="I3645" i="1"/>
  <c r="D3642" i="1"/>
  <c r="F3642" i="1" s="1"/>
  <c r="U3643" i="1"/>
  <c r="W3643" i="1" s="1"/>
  <c r="X349" i="1"/>
  <c r="B349" i="1" s="1"/>
  <c r="P350" i="1"/>
  <c r="B348" i="1"/>
  <c r="O351" i="1"/>
  <c r="N352" i="1"/>
  <c r="AA3696" i="1" l="1"/>
  <c r="T3696" i="1"/>
  <c r="AB3696" i="1"/>
  <c r="Q3696" i="1"/>
  <c r="A3697" i="1"/>
  <c r="H3696" i="1"/>
  <c r="G3642" i="1"/>
  <c r="D3643" i="1"/>
  <c r="F3643" i="1" s="1"/>
  <c r="U3644" i="1"/>
  <c r="W3644" i="1" s="1"/>
  <c r="M3645" i="1"/>
  <c r="J3645" i="1"/>
  <c r="K3645" i="1" s="1"/>
  <c r="E3645" i="1" s="1"/>
  <c r="I3646" i="1"/>
  <c r="L3642" i="1"/>
  <c r="O352" i="1"/>
  <c r="N353" i="1"/>
  <c r="X350" i="1"/>
  <c r="P351" i="1"/>
  <c r="T3697" i="1" l="1"/>
  <c r="AA3697" i="1"/>
  <c r="AB3697" i="1"/>
  <c r="A3698" i="1"/>
  <c r="Q3697" i="1"/>
  <c r="H3697" i="1"/>
  <c r="L3643" i="1"/>
  <c r="G3643" i="1"/>
  <c r="U3645" i="1"/>
  <c r="W3645" i="1" s="1"/>
  <c r="D3644" i="1"/>
  <c r="F3644" i="1" s="1"/>
  <c r="I3647" i="1"/>
  <c r="M3646" i="1"/>
  <c r="J3646" i="1"/>
  <c r="K3646" i="1" s="1"/>
  <c r="E3646" i="1" s="1"/>
  <c r="X351" i="1"/>
  <c r="B351" i="1" s="1"/>
  <c r="N354" i="1"/>
  <c r="O353" i="1"/>
  <c r="B350" i="1"/>
  <c r="P352" i="1"/>
  <c r="G3644" i="1" l="1"/>
  <c r="L3644" i="1"/>
  <c r="T3698" i="1"/>
  <c r="AB3698" i="1"/>
  <c r="AA3698" i="1"/>
  <c r="A3699" i="1"/>
  <c r="Q3698" i="1"/>
  <c r="H3698" i="1"/>
  <c r="U3646" i="1"/>
  <c r="W3646" i="1" s="1"/>
  <c r="J3647" i="1"/>
  <c r="K3647" i="1" s="1"/>
  <c r="E3647" i="1" s="1"/>
  <c r="M3647" i="1"/>
  <c r="I3648" i="1"/>
  <c r="D3645" i="1"/>
  <c r="F3645" i="1" s="1"/>
  <c r="P353" i="1"/>
  <c r="N355" i="1"/>
  <c r="O354" i="1"/>
  <c r="X352" i="1"/>
  <c r="B352" i="1" s="1"/>
  <c r="L3645" i="1" l="1"/>
  <c r="AB3699" i="1"/>
  <c r="AA3699" i="1"/>
  <c r="T3699" i="1"/>
  <c r="A3700" i="1"/>
  <c r="Q3699" i="1"/>
  <c r="H3699" i="1"/>
  <c r="G3645" i="1"/>
  <c r="D3646" i="1"/>
  <c r="F3646" i="1" s="1"/>
  <c r="U3647" i="1"/>
  <c r="W3647" i="1" s="1"/>
  <c r="M3648" i="1"/>
  <c r="I3649" i="1"/>
  <c r="J3648" i="1"/>
  <c r="K3648" i="1" s="1"/>
  <c r="E3648" i="1" s="1"/>
  <c r="P354" i="1"/>
  <c r="N356" i="1"/>
  <c r="O355" i="1"/>
  <c r="X353" i="1"/>
  <c r="AA3700" i="1" l="1"/>
  <c r="T3700" i="1"/>
  <c r="AB3700" i="1"/>
  <c r="Q3700" i="1"/>
  <c r="A3701" i="1"/>
  <c r="H3700" i="1"/>
  <c r="I3650" i="1"/>
  <c r="J3649" i="1"/>
  <c r="K3649" i="1" s="1"/>
  <c r="E3649" i="1" s="1"/>
  <c r="M3649" i="1"/>
  <c r="L3646" i="1"/>
  <c r="U3648" i="1"/>
  <c r="W3648" i="1" s="1"/>
  <c r="D3647" i="1"/>
  <c r="F3647" i="1" s="1"/>
  <c r="G3646" i="1"/>
  <c r="P355" i="1"/>
  <c r="O356" i="1"/>
  <c r="N357" i="1"/>
  <c r="B353" i="1"/>
  <c r="X354" i="1"/>
  <c r="B354" i="1" s="1"/>
  <c r="A3702" i="1" l="1"/>
  <c r="H3701" i="1"/>
  <c r="Q3701" i="1"/>
  <c r="T3701" i="1"/>
  <c r="AB3701" i="1"/>
  <c r="AA3701" i="1"/>
  <c r="D3648" i="1"/>
  <c r="F3648" i="1" s="1"/>
  <c r="U3649" i="1"/>
  <c r="W3649" i="1" s="1"/>
  <c r="G3647" i="1"/>
  <c r="L3647" i="1"/>
  <c r="I3651" i="1"/>
  <c r="M3650" i="1"/>
  <c r="J3650" i="1"/>
  <c r="K3650" i="1" s="1"/>
  <c r="E3650" i="1" s="1"/>
  <c r="O357" i="1"/>
  <c r="N358" i="1"/>
  <c r="P356" i="1"/>
  <c r="X355" i="1"/>
  <c r="B355" i="1" s="1"/>
  <c r="G3648" i="1" l="1"/>
  <c r="T3702" i="1"/>
  <c r="AB3702" i="1"/>
  <c r="AA3702" i="1"/>
  <c r="L3648" i="1"/>
  <c r="A3703" i="1"/>
  <c r="H3702" i="1"/>
  <c r="Q3702" i="1"/>
  <c r="D3649" i="1"/>
  <c r="F3649" i="1" s="1"/>
  <c r="U3650" i="1"/>
  <c r="W3650" i="1" s="1"/>
  <c r="M3651" i="1"/>
  <c r="I3652" i="1"/>
  <c r="J3651" i="1"/>
  <c r="K3651" i="1" s="1"/>
  <c r="E3651" i="1" s="1"/>
  <c r="N359" i="1"/>
  <c r="O358" i="1"/>
  <c r="P357" i="1"/>
  <c r="X356" i="1"/>
  <c r="AB3703" i="1" l="1"/>
  <c r="AA3703" i="1"/>
  <c r="T3703" i="1"/>
  <c r="G3649" i="1"/>
  <c r="A3704" i="1"/>
  <c r="Q3703" i="1"/>
  <c r="H3703" i="1"/>
  <c r="L3649" i="1"/>
  <c r="D3650" i="1"/>
  <c r="F3650" i="1" s="1"/>
  <c r="U3651" i="1"/>
  <c r="W3651" i="1" s="1"/>
  <c r="M3652" i="1"/>
  <c r="J3652" i="1"/>
  <c r="K3652" i="1" s="1"/>
  <c r="E3652" i="1" s="1"/>
  <c r="I3653" i="1"/>
  <c r="P358" i="1"/>
  <c r="B356" i="1"/>
  <c r="X357" i="1"/>
  <c r="B357" i="1" s="1"/>
  <c r="N360" i="1"/>
  <c r="O359" i="1"/>
  <c r="G3650" i="1" l="1"/>
  <c r="L3650" i="1"/>
  <c r="AA3704" i="1"/>
  <c r="AB3704" i="1"/>
  <c r="T3704" i="1"/>
  <c r="Q3704" i="1"/>
  <c r="H3704" i="1"/>
  <c r="A3705" i="1"/>
  <c r="D3651" i="1"/>
  <c r="F3651" i="1" s="1"/>
  <c r="J3653" i="1"/>
  <c r="K3653" i="1" s="1"/>
  <c r="E3653" i="1" s="1"/>
  <c r="M3653" i="1"/>
  <c r="I3654" i="1"/>
  <c r="U3652" i="1"/>
  <c r="W3652" i="1" s="1"/>
  <c r="X358" i="1"/>
  <c r="B358" i="1" s="1"/>
  <c r="P359" i="1"/>
  <c r="O360" i="1"/>
  <c r="N361" i="1"/>
  <c r="A3706" i="1" l="1"/>
  <c r="Q3705" i="1"/>
  <c r="H3705" i="1"/>
  <c r="L3651" i="1"/>
  <c r="T3705" i="1"/>
  <c r="AB3705" i="1"/>
  <c r="AA3705" i="1"/>
  <c r="G3651" i="1"/>
  <c r="M3654" i="1"/>
  <c r="J3654" i="1"/>
  <c r="K3654" i="1" s="1"/>
  <c r="E3654" i="1" s="1"/>
  <c r="I3655" i="1"/>
  <c r="U3653" i="1"/>
  <c r="W3653" i="1" s="1"/>
  <c r="D3652" i="1"/>
  <c r="F3652" i="1" s="1"/>
  <c r="P360" i="1"/>
  <c r="X359" i="1"/>
  <c r="N362" i="1"/>
  <c r="O361" i="1"/>
  <c r="G3652" i="1" l="1"/>
  <c r="T3706" i="1"/>
  <c r="AB3706" i="1"/>
  <c r="AA3706" i="1"/>
  <c r="A3707" i="1"/>
  <c r="H3706" i="1"/>
  <c r="Q3706" i="1"/>
  <c r="D3653" i="1"/>
  <c r="F3653" i="1" s="1"/>
  <c r="J3655" i="1"/>
  <c r="K3655" i="1" s="1"/>
  <c r="E3655" i="1" s="1"/>
  <c r="M3655" i="1"/>
  <c r="I3656" i="1"/>
  <c r="U3654" i="1"/>
  <c r="W3654" i="1" s="1"/>
  <c r="L3652" i="1"/>
  <c r="P361" i="1"/>
  <c r="N363" i="1"/>
  <c r="O362" i="1"/>
  <c r="X360" i="1"/>
  <c r="B359" i="1"/>
  <c r="G3653" i="1" l="1"/>
  <c r="AB3707" i="1"/>
  <c r="AA3707" i="1"/>
  <c r="T3707" i="1"/>
  <c r="A3708" i="1"/>
  <c r="H3707" i="1"/>
  <c r="Q3707" i="1"/>
  <c r="L3653" i="1"/>
  <c r="U3655" i="1"/>
  <c r="W3655" i="1" s="1"/>
  <c r="D3654" i="1"/>
  <c r="F3654" i="1" s="1"/>
  <c r="M3656" i="1"/>
  <c r="I3657" i="1"/>
  <c r="J3656" i="1"/>
  <c r="K3656" i="1" s="1"/>
  <c r="E3656" i="1" s="1"/>
  <c r="P362" i="1"/>
  <c r="X361" i="1"/>
  <c r="B361" i="1" s="1"/>
  <c r="B360" i="1"/>
  <c r="O363" i="1"/>
  <c r="N364" i="1"/>
  <c r="L3654" i="1" l="1"/>
  <c r="AA3708" i="1"/>
  <c r="T3708" i="1"/>
  <c r="AB3708" i="1"/>
  <c r="Q3708" i="1"/>
  <c r="H3708" i="1"/>
  <c r="A3709" i="1"/>
  <c r="G3654" i="1"/>
  <c r="U3656" i="1"/>
  <c r="W3656" i="1" s="1"/>
  <c r="J3657" i="1"/>
  <c r="K3657" i="1" s="1"/>
  <c r="E3657" i="1" s="1"/>
  <c r="I3658" i="1"/>
  <c r="M3657" i="1"/>
  <c r="D3655" i="1"/>
  <c r="F3655" i="1" s="1"/>
  <c r="X362" i="1"/>
  <c r="B362" i="1" s="1"/>
  <c r="N365" i="1"/>
  <c r="O364" i="1"/>
  <c r="P363" i="1"/>
  <c r="T3709" i="1" l="1"/>
  <c r="AB3709" i="1"/>
  <c r="AA3709" i="1"/>
  <c r="A3710" i="1"/>
  <c r="Q3709" i="1"/>
  <c r="H3709" i="1"/>
  <c r="L3655" i="1"/>
  <c r="G3655" i="1"/>
  <c r="U3657" i="1"/>
  <c r="W3657" i="1" s="1"/>
  <c r="M3658" i="1"/>
  <c r="J3658" i="1"/>
  <c r="K3658" i="1" s="1"/>
  <c r="E3658" i="1" s="1"/>
  <c r="I3659" i="1"/>
  <c r="D3656" i="1"/>
  <c r="F3656" i="1" s="1"/>
  <c r="O365" i="1"/>
  <c r="N366" i="1"/>
  <c r="X363" i="1"/>
  <c r="P364" i="1"/>
  <c r="T3710" i="1" l="1"/>
  <c r="AB3710" i="1"/>
  <c r="AA3710" i="1"/>
  <c r="A3711" i="1"/>
  <c r="Q3710" i="1"/>
  <c r="H3710" i="1"/>
  <c r="J3659" i="1"/>
  <c r="K3659" i="1" s="1"/>
  <c r="E3659" i="1" s="1"/>
  <c r="M3659" i="1"/>
  <c r="I3660" i="1"/>
  <c r="G3656" i="1"/>
  <c r="U3658" i="1"/>
  <c r="W3658" i="1" s="1"/>
  <c r="L3656" i="1"/>
  <c r="D3657" i="1"/>
  <c r="F3657" i="1" s="1"/>
  <c r="X364" i="1"/>
  <c r="B364" i="1" s="1"/>
  <c r="N367" i="1"/>
  <c r="O366" i="1"/>
  <c r="B363" i="1"/>
  <c r="P365" i="1"/>
  <c r="AB3711" i="1" l="1"/>
  <c r="AA3711" i="1"/>
  <c r="T3711" i="1"/>
  <c r="A3712" i="1"/>
  <c r="Q3711" i="1"/>
  <c r="H3711" i="1"/>
  <c r="L3657" i="1"/>
  <c r="G3657" i="1"/>
  <c r="D3658" i="1"/>
  <c r="F3658" i="1" s="1"/>
  <c r="J3660" i="1"/>
  <c r="K3660" i="1" s="1"/>
  <c r="E3660" i="1" s="1"/>
  <c r="M3660" i="1"/>
  <c r="I3661" i="1"/>
  <c r="U3659" i="1"/>
  <c r="W3659" i="1" s="1"/>
  <c r="P366" i="1"/>
  <c r="N368" i="1"/>
  <c r="O367" i="1"/>
  <c r="X365" i="1"/>
  <c r="B365" i="1" s="1"/>
  <c r="L3658" i="1" l="1"/>
  <c r="G3658" i="1"/>
  <c r="H3712" i="1"/>
  <c r="A3713" i="1"/>
  <c r="Q3712" i="1"/>
  <c r="AA3712" i="1"/>
  <c r="T3712" i="1"/>
  <c r="AB3712" i="1"/>
  <c r="D3659" i="1"/>
  <c r="F3659" i="1" s="1"/>
  <c r="U3660" i="1"/>
  <c r="W3660" i="1" s="1"/>
  <c r="M3661" i="1"/>
  <c r="J3661" i="1"/>
  <c r="K3661" i="1" s="1"/>
  <c r="E3661" i="1" s="1"/>
  <c r="I3662" i="1"/>
  <c r="P367" i="1"/>
  <c r="O368" i="1"/>
  <c r="N369" i="1"/>
  <c r="X366" i="1"/>
  <c r="B366" i="1" s="1"/>
  <c r="G3659" i="1" l="1"/>
  <c r="T3713" i="1"/>
  <c r="AA3713" i="1"/>
  <c r="AB3713" i="1"/>
  <c r="A3714" i="1"/>
  <c r="H3713" i="1"/>
  <c r="Q3713" i="1"/>
  <c r="L3659" i="1"/>
  <c r="D3660" i="1"/>
  <c r="F3660" i="1" s="1"/>
  <c r="M3662" i="1"/>
  <c r="I3663" i="1"/>
  <c r="J3662" i="1"/>
  <c r="K3662" i="1" s="1"/>
  <c r="E3662" i="1" s="1"/>
  <c r="U3661" i="1"/>
  <c r="W3661" i="1" s="1"/>
  <c r="O369" i="1"/>
  <c r="N370" i="1"/>
  <c r="P368" i="1"/>
  <c r="X367" i="1"/>
  <c r="B367" i="1" s="1"/>
  <c r="T3714" i="1" l="1"/>
  <c r="AB3714" i="1"/>
  <c r="AA3714" i="1"/>
  <c r="Q3714" i="1"/>
  <c r="H3714" i="1"/>
  <c r="A3715" i="1"/>
  <c r="G3660" i="1"/>
  <c r="L3660" i="1"/>
  <c r="D3661" i="1"/>
  <c r="F3661" i="1" s="1"/>
  <c r="U3662" i="1"/>
  <c r="W3662" i="1" s="1"/>
  <c r="J3663" i="1"/>
  <c r="K3663" i="1" s="1"/>
  <c r="E3663" i="1" s="1"/>
  <c r="M3663" i="1"/>
  <c r="I3664" i="1"/>
  <c r="X368" i="1"/>
  <c r="O370" i="1"/>
  <c r="N371" i="1"/>
  <c r="P369" i="1"/>
  <c r="G3661" i="1" l="1"/>
  <c r="AB3715" i="1"/>
  <c r="AA3715" i="1"/>
  <c r="T3715" i="1"/>
  <c r="A3716" i="1"/>
  <c r="H3715" i="1"/>
  <c r="Q3715" i="1"/>
  <c r="D3662" i="1"/>
  <c r="F3662" i="1" s="1"/>
  <c r="U3663" i="1"/>
  <c r="W3663" i="1" s="1"/>
  <c r="L3661" i="1"/>
  <c r="J3664" i="1"/>
  <c r="K3664" i="1" s="1"/>
  <c r="E3664" i="1" s="1"/>
  <c r="I3665" i="1"/>
  <c r="O371" i="1"/>
  <c r="N372" i="1"/>
  <c r="P370" i="1"/>
  <c r="X369" i="1"/>
  <c r="B368" i="1"/>
  <c r="L3662" i="1" l="1"/>
  <c r="AA3716" i="1"/>
  <c r="AB3716" i="1"/>
  <c r="T3716" i="1"/>
  <c r="Q3716" i="1"/>
  <c r="H3716" i="1"/>
  <c r="A3717" i="1"/>
  <c r="G3662" i="1"/>
  <c r="D3663" i="1"/>
  <c r="F3663" i="1" s="1"/>
  <c r="J3665" i="1"/>
  <c r="K3665" i="1" s="1"/>
  <c r="E3665" i="1" s="1"/>
  <c r="I3666" i="1"/>
  <c r="U3664" i="1"/>
  <c r="W3664" i="1" s="1"/>
  <c r="X370" i="1"/>
  <c r="B370" i="1" s="1"/>
  <c r="O372" i="1"/>
  <c r="N373" i="1"/>
  <c r="B369" i="1"/>
  <c r="P371" i="1"/>
  <c r="A3718" i="1" l="1"/>
  <c r="H3717" i="1"/>
  <c r="Q3717" i="1"/>
  <c r="G3663" i="1"/>
  <c r="T3717" i="1"/>
  <c r="AB3717" i="1"/>
  <c r="AA3717" i="1"/>
  <c r="L3663" i="1"/>
  <c r="M3664" i="1" s="1"/>
  <c r="M3665" i="1" s="1"/>
  <c r="M3666" i="1" s="1"/>
  <c r="U3665" i="1"/>
  <c r="W3665" i="1" s="1"/>
  <c r="D3664" i="1"/>
  <c r="F3664" i="1" s="1"/>
  <c r="J3666" i="1"/>
  <c r="K3666" i="1" s="1"/>
  <c r="E3666" i="1" s="1"/>
  <c r="I3667" i="1"/>
  <c r="N374" i="1"/>
  <c r="O373" i="1"/>
  <c r="P372" i="1"/>
  <c r="X371" i="1"/>
  <c r="B371" i="1" s="1"/>
  <c r="T3718" i="1" l="1"/>
  <c r="AB3718" i="1"/>
  <c r="AA3718" i="1"/>
  <c r="H3718" i="1"/>
  <c r="A3719" i="1"/>
  <c r="Q3718" i="1"/>
  <c r="L3664" i="1"/>
  <c r="I3668" i="1"/>
  <c r="J3667" i="1"/>
  <c r="K3667" i="1" s="1"/>
  <c r="E3667" i="1" s="1"/>
  <c r="M3667" i="1"/>
  <c r="G3664" i="1"/>
  <c r="U3666" i="1"/>
  <c r="W3666" i="1" s="1"/>
  <c r="D3665" i="1"/>
  <c r="F3665" i="1" s="1"/>
  <c r="X372" i="1"/>
  <c r="B372" i="1" s="1"/>
  <c r="P373" i="1"/>
  <c r="N375" i="1"/>
  <c r="O374" i="1"/>
  <c r="AB3719" i="1" l="1"/>
  <c r="AA3719" i="1"/>
  <c r="T3719" i="1"/>
  <c r="A3720" i="1"/>
  <c r="H3719" i="1"/>
  <c r="Q3719" i="1"/>
  <c r="G3665" i="1"/>
  <c r="L3665" i="1"/>
  <c r="U3667" i="1"/>
  <c r="W3667" i="1" s="1"/>
  <c r="M3668" i="1"/>
  <c r="J3668" i="1"/>
  <c r="K3668" i="1" s="1"/>
  <c r="E3668" i="1" s="1"/>
  <c r="I3669" i="1"/>
  <c r="D3666" i="1"/>
  <c r="F3666" i="1" s="1"/>
  <c r="O375" i="1"/>
  <c r="N376" i="1"/>
  <c r="P374" i="1"/>
  <c r="X373" i="1"/>
  <c r="B373" i="1" s="1"/>
  <c r="Q3720" i="1" l="1"/>
  <c r="H3720" i="1"/>
  <c r="A3721" i="1"/>
  <c r="AA3720" i="1"/>
  <c r="T3720" i="1"/>
  <c r="AB3720" i="1"/>
  <c r="G3666" i="1"/>
  <c r="J3669" i="1"/>
  <c r="K3669" i="1" s="1"/>
  <c r="E3669" i="1" s="1"/>
  <c r="M3669" i="1"/>
  <c r="I3670" i="1"/>
  <c r="U3668" i="1"/>
  <c r="W3668" i="1" s="1"/>
  <c r="L3666" i="1"/>
  <c r="D3667" i="1"/>
  <c r="F3667" i="1" s="1"/>
  <c r="X374" i="1"/>
  <c r="O376" i="1"/>
  <c r="N377" i="1"/>
  <c r="P375" i="1"/>
  <c r="H3721" i="1" l="1"/>
  <c r="A3722" i="1"/>
  <c r="Q3721" i="1"/>
  <c r="T3721" i="1"/>
  <c r="AB3721" i="1"/>
  <c r="AA3721" i="1"/>
  <c r="L3667" i="1"/>
  <c r="G3667" i="1"/>
  <c r="D3668" i="1"/>
  <c r="F3668" i="1" s="1"/>
  <c r="M3670" i="1"/>
  <c r="J3670" i="1"/>
  <c r="K3670" i="1" s="1"/>
  <c r="E3670" i="1" s="1"/>
  <c r="I3671" i="1"/>
  <c r="U3669" i="1"/>
  <c r="W3669" i="1" s="1"/>
  <c r="N378" i="1"/>
  <c r="O377" i="1"/>
  <c r="P376" i="1"/>
  <c r="X375" i="1"/>
  <c r="B375" i="1" s="1"/>
  <c r="B374" i="1"/>
  <c r="T3722" i="1" l="1"/>
  <c r="AB3722" i="1"/>
  <c r="AA3722" i="1"/>
  <c r="G3668" i="1"/>
  <c r="L3668" i="1"/>
  <c r="Q3722" i="1"/>
  <c r="H3722" i="1"/>
  <c r="A3723" i="1"/>
  <c r="U3670" i="1"/>
  <c r="W3670" i="1" s="1"/>
  <c r="D3669" i="1"/>
  <c r="F3669" i="1" s="1"/>
  <c r="G3669" i="1"/>
  <c r="M3671" i="1"/>
  <c r="J3671" i="1"/>
  <c r="K3671" i="1" s="1"/>
  <c r="E3671" i="1" s="1"/>
  <c r="I3672" i="1"/>
  <c r="X376" i="1"/>
  <c r="P377" i="1"/>
  <c r="N379" i="1"/>
  <c r="O378" i="1"/>
  <c r="L3669" i="1" l="1"/>
  <c r="AB3723" i="1"/>
  <c r="AA3723" i="1"/>
  <c r="T3723" i="1"/>
  <c r="A3724" i="1"/>
  <c r="Q3723" i="1"/>
  <c r="H3723" i="1"/>
  <c r="U3671" i="1"/>
  <c r="W3671" i="1" s="1"/>
  <c r="M3672" i="1"/>
  <c r="J3672" i="1"/>
  <c r="K3672" i="1" s="1"/>
  <c r="E3672" i="1" s="1"/>
  <c r="I3673" i="1"/>
  <c r="D3670" i="1"/>
  <c r="F3670" i="1" s="1"/>
  <c r="P378" i="1"/>
  <c r="N380" i="1"/>
  <c r="O379" i="1"/>
  <c r="X377" i="1"/>
  <c r="B376" i="1"/>
  <c r="AA3724" i="1" l="1"/>
  <c r="T3724" i="1"/>
  <c r="AB3724" i="1"/>
  <c r="A3725" i="1"/>
  <c r="Q3724" i="1"/>
  <c r="H3724" i="1"/>
  <c r="M3673" i="1"/>
  <c r="J3673" i="1"/>
  <c r="K3673" i="1" s="1"/>
  <c r="E3673" i="1" s="1"/>
  <c r="I3674" i="1"/>
  <c r="U3672" i="1"/>
  <c r="W3672" i="1" s="1"/>
  <c r="L3670" i="1"/>
  <c r="G3670" i="1"/>
  <c r="D3671" i="1"/>
  <c r="F3671" i="1" s="1"/>
  <c r="P379" i="1"/>
  <c r="N381" i="1"/>
  <c r="O380" i="1"/>
  <c r="B377" i="1"/>
  <c r="X378" i="1"/>
  <c r="A3726" i="1" l="1"/>
  <c r="Q3725" i="1"/>
  <c r="H3725" i="1"/>
  <c r="T3725" i="1"/>
  <c r="AB3725" i="1"/>
  <c r="AA3725" i="1"/>
  <c r="G3671" i="1"/>
  <c r="L3671" i="1"/>
  <c r="D3672" i="1"/>
  <c r="F3672" i="1" s="1"/>
  <c r="U3673" i="1"/>
  <c r="W3673" i="1" s="1"/>
  <c r="M3674" i="1"/>
  <c r="J3674" i="1"/>
  <c r="K3674" i="1" s="1"/>
  <c r="E3674" i="1" s="1"/>
  <c r="I3675" i="1"/>
  <c r="B378" i="1"/>
  <c r="AC378" i="1"/>
  <c r="X379" i="1"/>
  <c r="P380" i="1"/>
  <c r="N382" i="1"/>
  <c r="O381" i="1"/>
  <c r="G3672" i="1" l="1"/>
  <c r="T3726" i="1"/>
  <c r="AA3726" i="1"/>
  <c r="AB3726" i="1"/>
  <c r="A3727" i="1"/>
  <c r="H3726" i="1"/>
  <c r="Q3726" i="1"/>
  <c r="U3674" i="1"/>
  <c r="W3674" i="1" s="1"/>
  <c r="D3673" i="1"/>
  <c r="F3673" i="1" s="1"/>
  <c r="J3675" i="1"/>
  <c r="K3675" i="1" s="1"/>
  <c r="E3675" i="1" s="1"/>
  <c r="M3675" i="1"/>
  <c r="I3676" i="1"/>
  <c r="L3672" i="1"/>
  <c r="P381" i="1"/>
  <c r="B379" i="1"/>
  <c r="N383" i="1"/>
  <c r="O382" i="1"/>
  <c r="X380" i="1"/>
  <c r="B380" i="1" s="1"/>
  <c r="G3673" i="1" l="1"/>
  <c r="L3673" i="1"/>
  <c r="AB3727" i="1"/>
  <c r="T3727" i="1"/>
  <c r="AA3727" i="1"/>
  <c r="A3728" i="1"/>
  <c r="H3727" i="1"/>
  <c r="Q3727" i="1"/>
  <c r="U3675" i="1"/>
  <c r="W3675" i="1" s="1"/>
  <c r="M3676" i="1"/>
  <c r="J3676" i="1"/>
  <c r="K3676" i="1" s="1"/>
  <c r="E3676" i="1" s="1"/>
  <c r="I3677" i="1"/>
  <c r="D3674" i="1"/>
  <c r="F3674" i="1" s="1"/>
  <c r="O383" i="1"/>
  <c r="N384" i="1"/>
  <c r="X381" i="1"/>
  <c r="P382" i="1"/>
  <c r="L3674" i="1" l="1"/>
  <c r="AA3728" i="1"/>
  <c r="T3728" i="1"/>
  <c r="AB3728" i="1"/>
  <c r="G3674" i="1"/>
  <c r="Q3728" i="1"/>
  <c r="A3729" i="1"/>
  <c r="H3728" i="1"/>
  <c r="U3676" i="1"/>
  <c r="W3676" i="1" s="1"/>
  <c r="J3677" i="1"/>
  <c r="K3677" i="1" s="1"/>
  <c r="E3677" i="1" s="1"/>
  <c r="M3677" i="1"/>
  <c r="I3678" i="1"/>
  <c r="D3675" i="1"/>
  <c r="F3675" i="1" s="1"/>
  <c r="X382" i="1"/>
  <c r="B382" i="1" s="1"/>
  <c r="O384" i="1"/>
  <c r="N385" i="1"/>
  <c r="B381" i="1"/>
  <c r="P383" i="1"/>
  <c r="T3729" i="1" l="1"/>
  <c r="AA3729" i="1"/>
  <c r="AB3729" i="1"/>
  <c r="A3730" i="1"/>
  <c r="Q3729" i="1"/>
  <c r="H3729" i="1"/>
  <c r="M3678" i="1"/>
  <c r="J3678" i="1"/>
  <c r="K3678" i="1" s="1"/>
  <c r="E3678" i="1" s="1"/>
  <c r="I3679" i="1"/>
  <c r="U3677" i="1"/>
  <c r="W3677" i="1" s="1"/>
  <c r="L3675" i="1"/>
  <c r="G3675" i="1"/>
  <c r="D3676" i="1"/>
  <c r="F3676" i="1" s="1"/>
  <c r="O385" i="1"/>
  <c r="N386" i="1"/>
  <c r="P384" i="1"/>
  <c r="X383" i="1"/>
  <c r="B383" i="1" s="1"/>
  <c r="H3730" i="1" l="1"/>
  <c r="A3731" i="1"/>
  <c r="Q3730" i="1"/>
  <c r="T3730" i="1"/>
  <c r="AA3730" i="1"/>
  <c r="AB3730" i="1"/>
  <c r="G3676" i="1"/>
  <c r="L3676" i="1"/>
  <c r="D3677" i="1"/>
  <c r="F3677" i="1" s="1"/>
  <c r="U3678" i="1"/>
  <c r="W3678" i="1" s="1"/>
  <c r="J3679" i="1"/>
  <c r="K3679" i="1" s="1"/>
  <c r="E3679" i="1" s="1"/>
  <c r="M3679" i="1"/>
  <c r="I3680" i="1"/>
  <c r="X384" i="1"/>
  <c r="B384" i="1" s="1"/>
  <c r="N387" i="1"/>
  <c r="O386" i="1"/>
  <c r="P385" i="1"/>
  <c r="AB3731" i="1" l="1"/>
  <c r="AA3731" i="1"/>
  <c r="T3731" i="1"/>
  <c r="L3677" i="1"/>
  <c r="G3677" i="1"/>
  <c r="A3732" i="1"/>
  <c r="H3731" i="1"/>
  <c r="Q3731" i="1"/>
  <c r="U3679" i="1"/>
  <c r="W3679" i="1" s="1"/>
  <c r="D3678" i="1"/>
  <c r="F3678" i="1" s="1"/>
  <c r="M3680" i="1"/>
  <c r="J3680" i="1"/>
  <c r="K3680" i="1" s="1"/>
  <c r="E3680" i="1" s="1"/>
  <c r="I3681" i="1"/>
  <c r="P386" i="1"/>
  <c r="O387" i="1"/>
  <c r="N388" i="1"/>
  <c r="X385" i="1"/>
  <c r="G3678" i="1" l="1"/>
  <c r="L3678" i="1"/>
  <c r="AA3732" i="1"/>
  <c r="T3732" i="1"/>
  <c r="AB3732" i="1"/>
  <c r="Q3732" i="1"/>
  <c r="A3733" i="1"/>
  <c r="H3732" i="1"/>
  <c r="M3681" i="1"/>
  <c r="J3681" i="1"/>
  <c r="K3681" i="1" s="1"/>
  <c r="E3681" i="1" s="1"/>
  <c r="I3682" i="1"/>
  <c r="D3679" i="1"/>
  <c r="F3679" i="1" s="1"/>
  <c r="U3680" i="1"/>
  <c r="W3680" i="1" s="1"/>
  <c r="O388" i="1"/>
  <c r="N389" i="1"/>
  <c r="B385" i="1"/>
  <c r="P387" i="1"/>
  <c r="X386" i="1"/>
  <c r="B386" i="1" s="1"/>
  <c r="L3679" i="1" l="1"/>
  <c r="G3679" i="1"/>
  <c r="A3734" i="1"/>
  <c r="H3733" i="1"/>
  <c r="Q3733" i="1"/>
  <c r="AA3733" i="1"/>
  <c r="T3733" i="1"/>
  <c r="AB3733" i="1"/>
  <c r="U3681" i="1"/>
  <c r="W3681" i="1" s="1"/>
  <c r="M3682" i="1"/>
  <c r="J3682" i="1"/>
  <c r="K3682" i="1" s="1"/>
  <c r="E3682" i="1" s="1"/>
  <c r="I3683" i="1"/>
  <c r="D3680" i="1"/>
  <c r="F3680" i="1" s="1"/>
  <c r="N390" i="1"/>
  <c r="O389" i="1"/>
  <c r="P388" i="1"/>
  <c r="X387" i="1"/>
  <c r="T3734" i="1" l="1"/>
  <c r="AB3734" i="1"/>
  <c r="AA3734" i="1"/>
  <c r="A3735" i="1"/>
  <c r="Q3734" i="1"/>
  <c r="H3734" i="1"/>
  <c r="G3680" i="1"/>
  <c r="M3683" i="1"/>
  <c r="J3683" i="1"/>
  <c r="K3683" i="1" s="1"/>
  <c r="E3683" i="1" s="1"/>
  <c r="I3684" i="1"/>
  <c r="U3682" i="1"/>
  <c r="W3682" i="1" s="1"/>
  <c r="L3680" i="1"/>
  <c r="D3681" i="1"/>
  <c r="F3681" i="1" s="1"/>
  <c r="P389" i="1"/>
  <c r="B387" i="1"/>
  <c r="N391" i="1"/>
  <c r="O390" i="1"/>
  <c r="X388" i="1"/>
  <c r="B388" i="1" s="1"/>
  <c r="AB3735" i="1" l="1"/>
  <c r="AA3735" i="1"/>
  <c r="T3735" i="1"/>
  <c r="A3736" i="1"/>
  <c r="H3735" i="1"/>
  <c r="Q3735" i="1"/>
  <c r="M3684" i="1"/>
  <c r="I3685" i="1"/>
  <c r="J3684" i="1"/>
  <c r="K3684" i="1" s="1"/>
  <c r="E3684" i="1" s="1"/>
  <c r="D3682" i="1"/>
  <c r="F3682" i="1" s="1"/>
  <c r="L3681" i="1"/>
  <c r="U3683" i="1"/>
  <c r="W3683" i="1" s="1"/>
  <c r="G3681" i="1"/>
  <c r="X389" i="1"/>
  <c r="P390" i="1"/>
  <c r="O391" i="1"/>
  <c r="N392" i="1"/>
  <c r="L3682" i="1" l="1"/>
  <c r="G3682" i="1"/>
  <c r="Q3736" i="1"/>
  <c r="H3736" i="1"/>
  <c r="A3737" i="1"/>
  <c r="AA3736" i="1"/>
  <c r="T3736" i="1"/>
  <c r="AB3736" i="1"/>
  <c r="J3685" i="1"/>
  <c r="K3685" i="1" s="1"/>
  <c r="E3685" i="1" s="1"/>
  <c r="M3685" i="1"/>
  <c r="I3686" i="1"/>
  <c r="U3684" i="1"/>
  <c r="W3684" i="1" s="1"/>
  <c r="D3683" i="1"/>
  <c r="F3683" i="1" s="1"/>
  <c r="O392" i="1"/>
  <c r="N393" i="1"/>
  <c r="P391" i="1"/>
  <c r="B389" i="1"/>
  <c r="X390" i="1"/>
  <c r="B390" i="1" s="1"/>
  <c r="A3738" i="1" l="1"/>
  <c r="H3737" i="1"/>
  <c r="Q3737" i="1"/>
  <c r="T3737" i="1"/>
  <c r="AB3737" i="1"/>
  <c r="AA3737" i="1"/>
  <c r="D3684" i="1"/>
  <c r="F3684" i="1" s="1"/>
  <c r="M3686" i="1"/>
  <c r="J3686" i="1"/>
  <c r="K3686" i="1" s="1"/>
  <c r="E3686" i="1" s="1"/>
  <c r="I3687" i="1"/>
  <c r="L3683" i="1"/>
  <c r="U3685" i="1"/>
  <c r="W3685" i="1" s="1"/>
  <c r="G3683" i="1"/>
  <c r="X391" i="1"/>
  <c r="B391" i="1" s="1"/>
  <c r="N394" i="1"/>
  <c r="O393" i="1"/>
  <c r="P392" i="1"/>
  <c r="G3684" i="1" l="1"/>
  <c r="T3738" i="1"/>
  <c r="AA3738" i="1"/>
  <c r="AB3738" i="1"/>
  <c r="A3739" i="1"/>
  <c r="Q3738" i="1"/>
  <c r="H3738" i="1"/>
  <c r="U3686" i="1"/>
  <c r="W3686" i="1" s="1"/>
  <c r="L3684" i="1"/>
  <c r="J3687" i="1"/>
  <c r="K3687" i="1" s="1"/>
  <c r="E3687" i="1" s="1"/>
  <c r="M3687" i="1"/>
  <c r="I3688" i="1"/>
  <c r="D3685" i="1"/>
  <c r="F3685" i="1" s="1"/>
  <c r="X392" i="1"/>
  <c r="B392" i="1" s="1"/>
  <c r="P393" i="1"/>
  <c r="O394" i="1"/>
  <c r="N395" i="1"/>
  <c r="Q3739" i="1" l="1"/>
  <c r="A3740" i="1"/>
  <c r="H3739" i="1"/>
  <c r="AB3739" i="1"/>
  <c r="T3739" i="1"/>
  <c r="AA3739" i="1"/>
  <c r="L3685" i="1"/>
  <c r="M3688" i="1"/>
  <c r="J3688" i="1"/>
  <c r="K3688" i="1" s="1"/>
  <c r="E3688" i="1" s="1"/>
  <c r="I3689" i="1"/>
  <c r="U3687" i="1"/>
  <c r="W3687" i="1" s="1"/>
  <c r="D3686" i="1"/>
  <c r="F3686" i="1" s="1"/>
  <c r="G3685" i="1"/>
  <c r="P394" i="1"/>
  <c r="X393" i="1"/>
  <c r="O395" i="1"/>
  <c r="N396" i="1"/>
  <c r="G3686" i="1" l="1"/>
  <c r="Q3740" i="1"/>
  <c r="A3741" i="1"/>
  <c r="H3740" i="1"/>
  <c r="AA3740" i="1"/>
  <c r="T3740" i="1"/>
  <c r="AB3740" i="1"/>
  <c r="L3686" i="1"/>
  <c r="D3687" i="1"/>
  <c r="F3687" i="1" s="1"/>
  <c r="J3689" i="1"/>
  <c r="K3689" i="1" s="1"/>
  <c r="E3689" i="1" s="1"/>
  <c r="M3689" i="1"/>
  <c r="I3690" i="1"/>
  <c r="U3688" i="1"/>
  <c r="W3688" i="1" s="1"/>
  <c r="P395" i="1"/>
  <c r="B393" i="1"/>
  <c r="O396" i="1"/>
  <c r="N397" i="1"/>
  <c r="X394" i="1"/>
  <c r="G3687" i="1" l="1"/>
  <c r="L3687" i="1"/>
  <c r="A3742" i="1"/>
  <c r="Q3741" i="1"/>
  <c r="H3741" i="1"/>
  <c r="T3741" i="1"/>
  <c r="AA3741" i="1"/>
  <c r="AB3741" i="1"/>
  <c r="J3690" i="1"/>
  <c r="K3690" i="1" s="1"/>
  <c r="E3690" i="1" s="1"/>
  <c r="M3690" i="1"/>
  <c r="I3691" i="1"/>
  <c r="U3689" i="1"/>
  <c r="W3689" i="1" s="1"/>
  <c r="D3688" i="1"/>
  <c r="F3688" i="1" s="1"/>
  <c r="O397" i="1"/>
  <c r="N398" i="1"/>
  <c r="P396" i="1"/>
  <c r="X395" i="1"/>
  <c r="B395" i="1" s="1"/>
  <c r="B394" i="1"/>
  <c r="T3742" i="1" l="1"/>
  <c r="AA3742" i="1"/>
  <c r="AB3742" i="1"/>
  <c r="A3743" i="1"/>
  <c r="H3742" i="1"/>
  <c r="Q3742" i="1"/>
  <c r="D3689" i="1"/>
  <c r="F3689" i="1" s="1"/>
  <c r="G3688" i="1"/>
  <c r="J3691" i="1"/>
  <c r="K3691" i="1" s="1"/>
  <c r="E3691" i="1" s="1"/>
  <c r="M3691" i="1"/>
  <c r="I3692" i="1"/>
  <c r="L3688" i="1"/>
  <c r="U3690" i="1"/>
  <c r="W3690" i="1" s="1"/>
  <c r="X396" i="1"/>
  <c r="B396" i="1" s="1"/>
  <c r="N399" i="1"/>
  <c r="O398" i="1"/>
  <c r="P397" i="1"/>
  <c r="L3689" i="1" l="1"/>
  <c r="G3689" i="1"/>
  <c r="A3744" i="1"/>
  <c r="H3743" i="1"/>
  <c r="Q3743" i="1"/>
  <c r="AB3743" i="1"/>
  <c r="AA3743" i="1"/>
  <c r="T3743" i="1"/>
  <c r="J3692" i="1"/>
  <c r="K3692" i="1" s="1"/>
  <c r="E3692" i="1" s="1"/>
  <c r="M3692" i="1"/>
  <c r="I3693" i="1"/>
  <c r="D3690" i="1"/>
  <c r="F3690" i="1" s="1"/>
  <c r="U3691" i="1"/>
  <c r="W3691" i="1" s="1"/>
  <c r="N400" i="1"/>
  <c r="O399" i="1"/>
  <c r="X397" i="1"/>
  <c r="P398" i="1"/>
  <c r="T3744" i="1" l="1"/>
  <c r="AA3744" i="1"/>
  <c r="AB3744" i="1"/>
  <c r="A3745" i="1"/>
  <c r="Q3744" i="1"/>
  <c r="H3744" i="1"/>
  <c r="L3690" i="1"/>
  <c r="G3690" i="1"/>
  <c r="U3692" i="1"/>
  <c r="W3692" i="1" s="1"/>
  <c r="M3693" i="1"/>
  <c r="J3693" i="1"/>
  <c r="K3693" i="1" s="1"/>
  <c r="E3693" i="1" s="1"/>
  <c r="I3694" i="1"/>
  <c r="D3691" i="1"/>
  <c r="F3691" i="1" s="1"/>
  <c r="X398" i="1"/>
  <c r="B398" i="1" s="1"/>
  <c r="P399" i="1"/>
  <c r="B397" i="1"/>
  <c r="O400" i="1"/>
  <c r="N401" i="1"/>
  <c r="AA3745" i="1" l="1"/>
  <c r="AB3745" i="1"/>
  <c r="T3745" i="1"/>
  <c r="Q3745" i="1"/>
  <c r="H3745" i="1"/>
  <c r="A3746" i="1"/>
  <c r="I3695" i="1"/>
  <c r="M3694" i="1"/>
  <c r="J3694" i="1"/>
  <c r="K3694" i="1" s="1"/>
  <c r="E3694" i="1" s="1"/>
  <c r="G3691" i="1"/>
  <c r="U3693" i="1"/>
  <c r="W3693" i="1" s="1"/>
  <c r="D3692" i="1"/>
  <c r="F3692" i="1" s="1"/>
  <c r="L3691" i="1"/>
  <c r="X399" i="1"/>
  <c r="B399" i="1" s="1"/>
  <c r="N402" i="1"/>
  <c r="O401" i="1"/>
  <c r="P400" i="1"/>
  <c r="A3747" i="1" l="1"/>
  <c r="H3746" i="1"/>
  <c r="Q3746" i="1"/>
  <c r="T3746" i="1"/>
  <c r="AA3746" i="1"/>
  <c r="AB3746" i="1"/>
  <c r="L3692" i="1"/>
  <c r="U3694" i="1"/>
  <c r="W3694" i="1" s="1"/>
  <c r="D3693" i="1"/>
  <c r="F3693" i="1" s="1"/>
  <c r="J3695" i="1"/>
  <c r="K3695" i="1" s="1"/>
  <c r="E3695" i="1" s="1"/>
  <c r="M3695" i="1"/>
  <c r="I3696" i="1"/>
  <c r="G3692" i="1"/>
  <c r="P401" i="1"/>
  <c r="O402" i="1"/>
  <c r="N403" i="1"/>
  <c r="X400" i="1"/>
  <c r="G3693" i="1" l="1"/>
  <c r="L3693" i="1"/>
  <c r="T3747" i="1"/>
  <c r="AB3747" i="1"/>
  <c r="AA3747" i="1"/>
  <c r="A3748" i="1"/>
  <c r="H3747" i="1"/>
  <c r="Q3747" i="1"/>
  <c r="U3695" i="1"/>
  <c r="W3695" i="1" s="1"/>
  <c r="J3696" i="1"/>
  <c r="K3696" i="1" s="1"/>
  <c r="E3696" i="1" s="1"/>
  <c r="M3696" i="1"/>
  <c r="I3697" i="1"/>
  <c r="D3694" i="1"/>
  <c r="F3694" i="1" s="1"/>
  <c r="O403" i="1"/>
  <c r="N404" i="1"/>
  <c r="P402" i="1"/>
  <c r="B400" i="1"/>
  <c r="X401" i="1"/>
  <c r="B401" i="1" s="1"/>
  <c r="AB3748" i="1" l="1"/>
  <c r="T3748" i="1"/>
  <c r="AA3748" i="1"/>
  <c r="A3749" i="1"/>
  <c r="H3748" i="1"/>
  <c r="Q3748" i="1"/>
  <c r="J3697" i="1"/>
  <c r="K3697" i="1" s="1"/>
  <c r="E3697" i="1" s="1"/>
  <c r="I3698" i="1"/>
  <c r="U3696" i="1"/>
  <c r="W3696" i="1" s="1"/>
  <c r="L3694" i="1"/>
  <c r="G3694" i="1"/>
  <c r="D3695" i="1"/>
  <c r="F3695" i="1" s="1"/>
  <c r="X402" i="1"/>
  <c r="B402" i="1" s="1"/>
  <c r="O404" i="1"/>
  <c r="N405" i="1"/>
  <c r="P403" i="1"/>
  <c r="AA3749" i="1" l="1"/>
  <c r="T3749" i="1"/>
  <c r="AB3749" i="1"/>
  <c r="Q3749" i="1"/>
  <c r="H3749" i="1"/>
  <c r="A3750" i="1"/>
  <c r="L3695" i="1"/>
  <c r="G3695" i="1"/>
  <c r="D3696" i="1"/>
  <c r="F3696" i="1" s="1"/>
  <c r="J3698" i="1"/>
  <c r="K3698" i="1" s="1"/>
  <c r="E3698" i="1" s="1"/>
  <c r="I3699" i="1"/>
  <c r="U3697" i="1"/>
  <c r="W3697" i="1" s="1"/>
  <c r="X403" i="1"/>
  <c r="B403" i="1" s="1"/>
  <c r="P404" i="1"/>
  <c r="N406" i="1"/>
  <c r="O405" i="1"/>
  <c r="A3751" i="1" l="1"/>
  <c r="Q3750" i="1"/>
  <c r="H3750" i="1"/>
  <c r="T3750" i="1"/>
  <c r="AA3750" i="1"/>
  <c r="AB3750" i="1"/>
  <c r="G3696" i="1"/>
  <c r="U3698" i="1"/>
  <c r="W3698" i="1" s="1"/>
  <c r="J3699" i="1"/>
  <c r="K3699" i="1" s="1"/>
  <c r="E3699" i="1" s="1"/>
  <c r="I3700" i="1"/>
  <c r="D3697" i="1"/>
  <c r="F3697" i="1" s="1"/>
  <c r="L3696" i="1"/>
  <c r="X404" i="1"/>
  <c r="B404" i="1" s="1"/>
  <c r="P405" i="1"/>
  <c r="N407" i="1"/>
  <c r="O406" i="1"/>
  <c r="T3751" i="1" l="1"/>
  <c r="AB3751" i="1"/>
  <c r="AA3751" i="1"/>
  <c r="Q3751" i="1"/>
  <c r="A3752" i="1"/>
  <c r="H3751" i="1"/>
  <c r="L3697" i="1"/>
  <c r="J3700" i="1"/>
  <c r="K3700" i="1" s="1"/>
  <c r="E3700" i="1" s="1"/>
  <c r="I3701" i="1"/>
  <c r="M3697" i="1"/>
  <c r="M3698" i="1" s="1"/>
  <c r="M3699" i="1" s="1"/>
  <c r="M3700" i="1" s="1"/>
  <c r="U3699" i="1"/>
  <c r="W3699" i="1" s="1"/>
  <c r="G3697" i="1"/>
  <c r="D3698" i="1"/>
  <c r="F3698" i="1" s="1"/>
  <c r="X405" i="1"/>
  <c r="B405" i="1" s="1"/>
  <c r="P406" i="1"/>
  <c r="O407" i="1"/>
  <c r="N408" i="1"/>
  <c r="A3753" i="1" l="1"/>
  <c r="H3752" i="1"/>
  <c r="Q3752" i="1"/>
  <c r="AB3752" i="1"/>
  <c r="AA3752" i="1"/>
  <c r="T3752" i="1"/>
  <c r="L3698" i="1"/>
  <c r="G3698" i="1"/>
  <c r="D3699" i="1"/>
  <c r="F3699" i="1" s="1"/>
  <c r="U3700" i="1"/>
  <c r="W3700" i="1" s="1"/>
  <c r="M3701" i="1"/>
  <c r="J3701" i="1"/>
  <c r="K3701" i="1" s="1"/>
  <c r="E3701" i="1" s="1"/>
  <c r="I3702" i="1"/>
  <c r="N409" i="1"/>
  <c r="O408" i="1"/>
  <c r="P407" i="1"/>
  <c r="X406" i="1"/>
  <c r="B406" i="1" s="1"/>
  <c r="L3699" i="1" l="1"/>
  <c r="G3699" i="1"/>
  <c r="AA3753" i="1"/>
  <c r="T3753" i="1"/>
  <c r="AB3753" i="1"/>
  <c r="Q3753" i="1"/>
  <c r="A3754" i="1"/>
  <c r="H3753" i="1"/>
  <c r="D3700" i="1"/>
  <c r="F3700" i="1" s="1"/>
  <c r="I3703" i="1"/>
  <c r="M3702" i="1"/>
  <c r="J3702" i="1"/>
  <c r="K3702" i="1" s="1"/>
  <c r="E3702" i="1" s="1"/>
  <c r="U3701" i="1"/>
  <c r="W3701" i="1" s="1"/>
  <c r="X407" i="1"/>
  <c r="B407" i="1" s="1"/>
  <c r="P408" i="1"/>
  <c r="N410" i="1"/>
  <c r="O409" i="1"/>
  <c r="T3754" i="1" l="1"/>
  <c r="AB3754" i="1"/>
  <c r="AA3754" i="1"/>
  <c r="A3755" i="1"/>
  <c r="Q3754" i="1"/>
  <c r="H3754" i="1"/>
  <c r="G3700" i="1"/>
  <c r="L3700" i="1"/>
  <c r="U3702" i="1"/>
  <c r="W3702" i="1" s="1"/>
  <c r="J3703" i="1"/>
  <c r="K3703" i="1" s="1"/>
  <c r="E3703" i="1" s="1"/>
  <c r="M3703" i="1"/>
  <c r="I3704" i="1"/>
  <c r="D3701" i="1"/>
  <c r="F3701" i="1" s="1"/>
  <c r="P409" i="1"/>
  <c r="O410" i="1"/>
  <c r="N411" i="1"/>
  <c r="X408" i="1"/>
  <c r="T3755" i="1" l="1"/>
  <c r="AA3755" i="1"/>
  <c r="AB3755" i="1"/>
  <c r="A3756" i="1"/>
  <c r="H3755" i="1"/>
  <c r="Q3755" i="1"/>
  <c r="L3701" i="1"/>
  <c r="J3704" i="1"/>
  <c r="K3704" i="1" s="1"/>
  <c r="E3704" i="1" s="1"/>
  <c r="I3705" i="1"/>
  <c r="M3704" i="1"/>
  <c r="U3703" i="1"/>
  <c r="W3703" i="1" s="1"/>
  <c r="G3701" i="1"/>
  <c r="D3702" i="1"/>
  <c r="F3702" i="1" s="1"/>
  <c r="N412" i="1"/>
  <c r="O411" i="1"/>
  <c r="P410" i="1"/>
  <c r="B408" i="1"/>
  <c r="X409" i="1"/>
  <c r="B409" i="1" s="1"/>
  <c r="AB3756" i="1" l="1"/>
  <c r="AA3756" i="1"/>
  <c r="T3756" i="1"/>
  <c r="A3757" i="1"/>
  <c r="Q3756" i="1"/>
  <c r="H3756" i="1"/>
  <c r="L3702" i="1"/>
  <c r="G3702" i="1"/>
  <c r="U3704" i="1"/>
  <c r="W3704" i="1" s="1"/>
  <c r="D3703" i="1"/>
  <c r="F3703" i="1" s="1"/>
  <c r="M3705" i="1"/>
  <c r="J3705" i="1"/>
  <c r="K3705" i="1" s="1"/>
  <c r="E3705" i="1" s="1"/>
  <c r="I3706" i="1"/>
  <c r="X410" i="1"/>
  <c r="B410" i="1" s="1"/>
  <c r="P411" i="1"/>
  <c r="N413" i="1"/>
  <c r="O412" i="1"/>
  <c r="H3757" i="1" l="1"/>
  <c r="A3758" i="1"/>
  <c r="Q3757" i="1"/>
  <c r="AA3757" i="1"/>
  <c r="T3757" i="1"/>
  <c r="AB3757" i="1"/>
  <c r="L3703" i="1"/>
  <c r="G3703" i="1"/>
  <c r="D3704" i="1"/>
  <c r="F3704" i="1" s="1"/>
  <c r="J3706" i="1"/>
  <c r="K3706" i="1" s="1"/>
  <c r="E3706" i="1" s="1"/>
  <c r="M3706" i="1"/>
  <c r="I3707" i="1"/>
  <c r="U3705" i="1"/>
  <c r="W3705" i="1" s="1"/>
  <c r="N414" i="1"/>
  <c r="O413" i="1"/>
  <c r="X411" i="1"/>
  <c r="P412" i="1"/>
  <c r="T3758" i="1" l="1"/>
  <c r="AB3758" i="1"/>
  <c r="AA3758" i="1"/>
  <c r="A3759" i="1"/>
  <c r="H3758" i="1"/>
  <c r="Q3758" i="1"/>
  <c r="L3704" i="1"/>
  <c r="G3704" i="1"/>
  <c r="U3706" i="1"/>
  <c r="W3706" i="1" s="1"/>
  <c r="J3707" i="1"/>
  <c r="K3707" i="1" s="1"/>
  <c r="E3707" i="1" s="1"/>
  <c r="M3707" i="1"/>
  <c r="I3708" i="1"/>
  <c r="D3705" i="1"/>
  <c r="F3705" i="1" s="1"/>
  <c r="B411" i="1"/>
  <c r="X412" i="1"/>
  <c r="B412" i="1" s="1"/>
  <c r="P413" i="1"/>
  <c r="N415" i="1"/>
  <c r="O414" i="1"/>
  <c r="T3759" i="1" l="1"/>
  <c r="AB3759" i="1"/>
  <c r="AA3759" i="1"/>
  <c r="Q3759" i="1"/>
  <c r="H3759" i="1"/>
  <c r="A3760" i="1"/>
  <c r="U3707" i="1"/>
  <c r="W3707" i="1" s="1"/>
  <c r="L3705" i="1"/>
  <c r="D3706" i="1"/>
  <c r="F3706" i="1" s="1"/>
  <c r="M3708" i="1"/>
  <c r="J3708" i="1"/>
  <c r="K3708" i="1" s="1"/>
  <c r="E3708" i="1" s="1"/>
  <c r="I3709" i="1"/>
  <c r="G3705" i="1"/>
  <c r="X413" i="1"/>
  <c r="B413" i="1" s="1"/>
  <c r="P414" i="1"/>
  <c r="O415" i="1"/>
  <c r="N416" i="1"/>
  <c r="L3706" i="1" l="1"/>
  <c r="AB3760" i="1"/>
  <c r="AA3760" i="1"/>
  <c r="T3760" i="1"/>
  <c r="A3761" i="1"/>
  <c r="H3760" i="1"/>
  <c r="Q3760" i="1"/>
  <c r="G3706" i="1"/>
  <c r="J3709" i="1"/>
  <c r="K3709" i="1" s="1"/>
  <c r="E3709" i="1" s="1"/>
  <c r="M3709" i="1"/>
  <c r="I3710" i="1"/>
  <c r="D3707" i="1"/>
  <c r="F3707" i="1" s="1"/>
  <c r="U3708" i="1"/>
  <c r="W3708" i="1" s="1"/>
  <c r="P415" i="1"/>
  <c r="X414" i="1"/>
  <c r="N417" i="1"/>
  <c r="O416" i="1"/>
  <c r="G3707" i="1" l="1"/>
  <c r="AA3761" i="1"/>
  <c r="T3761" i="1"/>
  <c r="AB3761" i="1"/>
  <c r="Q3761" i="1"/>
  <c r="A3762" i="1"/>
  <c r="H3761" i="1"/>
  <c r="J3710" i="1"/>
  <c r="K3710" i="1" s="1"/>
  <c r="E3710" i="1" s="1"/>
  <c r="M3710" i="1"/>
  <c r="I3711" i="1"/>
  <c r="U3709" i="1"/>
  <c r="W3709" i="1" s="1"/>
  <c r="D3708" i="1"/>
  <c r="F3708" i="1" s="1"/>
  <c r="L3707" i="1"/>
  <c r="P416" i="1"/>
  <c r="O417" i="1"/>
  <c r="N418" i="1"/>
  <c r="B414" i="1"/>
  <c r="X415" i="1"/>
  <c r="G3708" i="1" l="1"/>
  <c r="L3708" i="1"/>
  <c r="T3762" i="1"/>
  <c r="AB3762" i="1"/>
  <c r="AA3762" i="1"/>
  <c r="A3763" i="1"/>
  <c r="H3762" i="1"/>
  <c r="Q3762" i="1"/>
  <c r="D3709" i="1"/>
  <c r="F3709" i="1" s="1"/>
  <c r="J3711" i="1"/>
  <c r="K3711" i="1" s="1"/>
  <c r="E3711" i="1" s="1"/>
  <c r="M3711" i="1"/>
  <c r="I3712" i="1"/>
  <c r="U3710" i="1"/>
  <c r="W3710" i="1" s="1"/>
  <c r="B415" i="1"/>
  <c r="X416" i="1"/>
  <c r="B416" i="1" s="1"/>
  <c r="O418" i="1"/>
  <c r="N419" i="1"/>
  <c r="P417" i="1"/>
  <c r="G3709" i="1" l="1"/>
  <c r="T3763" i="1"/>
  <c r="AB3763" i="1"/>
  <c r="AA3763" i="1"/>
  <c r="Q3763" i="1"/>
  <c r="H3763" i="1"/>
  <c r="A3764" i="1"/>
  <c r="L3709" i="1"/>
  <c r="U3711" i="1"/>
  <c r="W3711" i="1" s="1"/>
  <c r="M3712" i="1"/>
  <c r="J3712" i="1"/>
  <c r="K3712" i="1" s="1"/>
  <c r="E3712" i="1" s="1"/>
  <c r="I3713" i="1"/>
  <c r="D3710" i="1"/>
  <c r="F3710" i="1" s="1"/>
  <c r="N420" i="1"/>
  <c r="O419" i="1"/>
  <c r="P418" i="1"/>
  <c r="X417" i="1"/>
  <c r="G3710" i="1" l="1"/>
  <c r="A3765" i="1"/>
  <c r="H3764" i="1"/>
  <c r="Q3764" i="1"/>
  <c r="AB3764" i="1"/>
  <c r="AA3764" i="1"/>
  <c r="T3764" i="1"/>
  <c r="L3710" i="1"/>
  <c r="U3712" i="1"/>
  <c r="W3712" i="1" s="1"/>
  <c r="M3713" i="1"/>
  <c r="J3713" i="1"/>
  <c r="K3713" i="1" s="1"/>
  <c r="E3713" i="1" s="1"/>
  <c r="I3714" i="1"/>
  <c r="D3711" i="1"/>
  <c r="F3711" i="1" s="1"/>
  <c r="X418" i="1"/>
  <c r="P419" i="1"/>
  <c r="B417" i="1"/>
  <c r="N421" i="1"/>
  <c r="O420" i="1"/>
  <c r="AA3765" i="1" l="1"/>
  <c r="T3765" i="1"/>
  <c r="AB3765" i="1"/>
  <c r="Q3765" i="1"/>
  <c r="H3765" i="1"/>
  <c r="A3766" i="1"/>
  <c r="M3714" i="1"/>
  <c r="J3714" i="1"/>
  <c r="K3714" i="1" s="1"/>
  <c r="E3714" i="1" s="1"/>
  <c r="I3715" i="1"/>
  <c r="U3713" i="1"/>
  <c r="W3713" i="1" s="1"/>
  <c r="D3712" i="1"/>
  <c r="F3712" i="1" s="1"/>
  <c r="G3711" i="1"/>
  <c r="L3711" i="1"/>
  <c r="O421" i="1"/>
  <c r="N422" i="1"/>
  <c r="B418" i="1"/>
  <c r="X419" i="1"/>
  <c r="B419" i="1" s="1"/>
  <c r="P420" i="1"/>
  <c r="A3767" i="1" l="1"/>
  <c r="Q3766" i="1"/>
  <c r="H3766" i="1"/>
  <c r="T3766" i="1"/>
  <c r="AB3766" i="1"/>
  <c r="AA3766" i="1"/>
  <c r="G3712" i="1"/>
  <c r="J3715" i="1"/>
  <c r="K3715" i="1" s="1"/>
  <c r="E3715" i="1" s="1"/>
  <c r="M3715" i="1"/>
  <c r="I3716" i="1"/>
  <c r="U3714" i="1"/>
  <c r="W3714" i="1" s="1"/>
  <c r="D3713" i="1"/>
  <c r="F3713" i="1" s="1"/>
  <c r="L3712" i="1"/>
  <c r="X420" i="1"/>
  <c r="O422" i="1"/>
  <c r="N423" i="1"/>
  <c r="P421" i="1"/>
  <c r="T3767" i="1" l="1"/>
  <c r="AB3767" i="1"/>
  <c r="AA3767" i="1"/>
  <c r="A3768" i="1"/>
  <c r="Q3767" i="1"/>
  <c r="H3767" i="1"/>
  <c r="L3713" i="1"/>
  <c r="G3713" i="1"/>
  <c r="D3714" i="1"/>
  <c r="F3714" i="1" s="1"/>
  <c r="M3716" i="1"/>
  <c r="J3716" i="1"/>
  <c r="K3716" i="1" s="1"/>
  <c r="E3716" i="1" s="1"/>
  <c r="I3717" i="1"/>
  <c r="U3715" i="1"/>
  <c r="W3715" i="1" s="1"/>
  <c r="P422" i="1"/>
  <c r="X421" i="1"/>
  <c r="B421" i="1" s="1"/>
  <c r="N424" i="1"/>
  <c r="O423" i="1"/>
  <c r="B420" i="1"/>
  <c r="L3714" i="1" l="1"/>
  <c r="G3714" i="1"/>
  <c r="A3769" i="1"/>
  <c r="Q3768" i="1"/>
  <c r="H3768" i="1"/>
  <c r="AB3768" i="1"/>
  <c r="AA3768" i="1"/>
  <c r="T3768" i="1"/>
  <c r="M3717" i="1"/>
  <c r="J3717" i="1"/>
  <c r="K3717" i="1" s="1"/>
  <c r="E3717" i="1" s="1"/>
  <c r="I3718" i="1"/>
  <c r="U3716" i="1"/>
  <c r="W3716" i="1" s="1"/>
  <c r="D3715" i="1"/>
  <c r="F3715" i="1" s="1"/>
  <c r="N425" i="1"/>
  <c r="O424" i="1"/>
  <c r="P423" i="1"/>
  <c r="X422" i="1"/>
  <c r="B422" i="1" s="1"/>
  <c r="AA3769" i="1" l="1"/>
  <c r="T3769" i="1"/>
  <c r="AB3769" i="1"/>
  <c r="Q3769" i="1"/>
  <c r="A3770" i="1"/>
  <c r="H3769" i="1"/>
  <c r="L3715" i="1"/>
  <c r="M3718" i="1"/>
  <c r="I3719" i="1"/>
  <c r="J3718" i="1"/>
  <c r="K3718" i="1" s="1"/>
  <c r="E3718" i="1" s="1"/>
  <c r="U3717" i="1"/>
  <c r="W3717" i="1" s="1"/>
  <c r="D3716" i="1"/>
  <c r="F3716" i="1" s="1"/>
  <c r="G3715" i="1"/>
  <c r="X423" i="1"/>
  <c r="P424" i="1"/>
  <c r="O425" i="1"/>
  <c r="N426" i="1"/>
  <c r="T3770" i="1" l="1"/>
  <c r="AB3770" i="1"/>
  <c r="AA3770" i="1"/>
  <c r="A3771" i="1"/>
  <c r="Q3770" i="1"/>
  <c r="H3770" i="1"/>
  <c r="D3717" i="1"/>
  <c r="F3717" i="1" s="1"/>
  <c r="U3718" i="1"/>
  <c r="W3718" i="1" s="1"/>
  <c r="J3719" i="1"/>
  <c r="K3719" i="1" s="1"/>
  <c r="E3719" i="1" s="1"/>
  <c r="M3719" i="1"/>
  <c r="I3720" i="1"/>
  <c r="L3716" i="1"/>
  <c r="G3716" i="1"/>
  <c r="N427" i="1"/>
  <c r="O426" i="1"/>
  <c r="X424" i="1"/>
  <c r="B424" i="1" s="1"/>
  <c r="B423" i="1"/>
  <c r="P425" i="1"/>
  <c r="L3717" i="1" l="1"/>
  <c r="A3772" i="1"/>
  <c r="Q3771" i="1"/>
  <c r="H3771" i="1"/>
  <c r="T3771" i="1"/>
  <c r="AB3771" i="1"/>
  <c r="AA3771" i="1"/>
  <c r="G3717" i="1"/>
  <c r="D3718" i="1"/>
  <c r="F3718" i="1" s="1"/>
  <c r="U3719" i="1"/>
  <c r="W3719" i="1" s="1"/>
  <c r="M3720" i="1"/>
  <c r="J3720" i="1"/>
  <c r="K3720" i="1" s="1"/>
  <c r="E3720" i="1" s="1"/>
  <c r="I3721" i="1"/>
  <c r="P426" i="1"/>
  <c r="O427" i="1"/>
  <c r="N428" i="1"/>
  <c r="X425" i="1"/>
  <c r="B425" i="1" s="1"/>
  <c r="AB3772" i="1" l="1"/>
  <c r="AA3772" i="1"/>
  <c r="T3772" i="1"/>
  <c r="L3718" i="1"/>
  <c r="G3718" i="1"/>
  <c r="A3773" i="1"/>
  <c r="Q3772" i="1"/>
  <c r="H3772" i="1"/>
  <c r="M3721" i="1"/>
  <c r="J3721" i="1"/>
  <c r="K3721" i="1" s="1"/>
  <c r="E3721" i="1" s="1"/>
  <c r="I3722" i="1"/>
  <c r="D3719" i="1"/>
  <c r="F3719" i="1" s="1"/>
  <c r="U3720" i="1"/>
  <c r="W3720" i="1" s="1"/>
  <c r="N429" i="1"/>
  <c r="O428" i="1"/>
  <c r="P427" i="1"/>
  <c r="X426" i="1"/>
  <c r="AA3773" i="1" l="1"/>
  <c r="T3773" i="1"/>
  <c r="AB3773" i="1"/>
  <c r="Q3773" i="1"/>
  <c r="H3773" i="1"/>
  <c r="A3774" i="1"/>
  <c r="G3719" i="1"/>
  <c r="L3719" i="1"/>
  <c r="U3721" i="1"/>
  <c r="W3721" i="1" s="1"/>
  <c r="D3720" i="1"/>
  <c r="F3720" i="1" s="1"/>
  <c r="M3722" i="1"/>
  <c r="J3722" i="1"/>
  <c r="K3722" i="1" s="1"/>
  <c r="E3722" i="1" s="1"/>
  <c r="I3723" i="1"/>
  <c r="B426" i="1"/>
  <c r="X427" i="1"/>
  <c r="B427" i="1" s="1"/>
  <c r="P428" i="1"/>
  <c r="O429" i="1"/>
  <c r="N430" i="1"/>
  <c r="A3775" i="1" l="1"/>
  <c r="Q3774" i="1"/>
  <c r="H3774" i="1"/>
  <c r="T3774" i="1"/>
  <c r="AB3774" i="1"/>
  <c r="AA3774" i="1"/>
  <c r="G3720" i="1"/>
  <c r="J3723" i="1"/>
  <c r="K3723" i="1" s="1"/>
  <c r="E3723" i="1" s="1"/>
  <c r="M3723" i="1"/>
  <c r="I3724" i="1"/>
  <c r="D3721" i="1"/>
  <c r="F3721" i="1" s="1"/>
  <c r="U3722" i="1"/>
  <c r="W3722" i="1" s="1"/>
  <c r="L3720" i="1"/>
  <c r="X428" i="1"/>
  <c r="B428" i="1" s="1"/>
  <c r="O430" i="1"/>
  <c r="N431" i="1"/>
  <c r="P429" i="1"/>
  <c r="L3721" i="1" l="1"/>
  <c r="G3721" i="1"/>
  <c r="T3775" i="1"/>
  <c r="AB3775" i="1"/>
  <c r="AA3775" i="1"/>
  <c r="A3776" i="1"/>
  <c r="Q3775" i="1"/>
  <c r="H3775" i="1"/>
  <c r="M3724" i="1"/>
  <c r="J3724" i="1"/>
  <c r="K3724" i="1" s="1"/>
  <c r="E3724" i="1" s="1"/>
  <c r="I3725" i="1"/>
  <c r="D3722" i="1"/>
  <c r="F3722" i="1" s="1"/>
  <c r="U3723" i="1"/>
  <c r="W3723" i="1" s="1"/>
  <c r="P430" i="1"/>
  <c r="X429" i="1"/>
  <c r="B429" i="1" s="1"/>
  <c r="O431" i="1"/>
  <c r="N432" i="1"/>
  <c r="L3722" i="1" l="1"/>
  <c r="G3722" i="1"/>
  <c r="AB3776" i="1"/>
  <c r="AA3776" i="1"/>
  <c r="T3776" i="1"/>
  <c r="A3777" i="1"/>
  <c r="Q3776" i="1"/>
  <c r="H3776" i="1"/>
  <c r="J3725" i="1"/>
  <c r="K3725" i="1" s="1"/>
  <c r="E3725" i="1" s="1"/>
  <c r="I3726" i="1"/>
  <c r="U3724" i="1"/>
  <c r="W3724" i="1" s="1"/>
  <c r="D3723" i="1"/>
  <c r="F3723" i="1" s="1"/>
  <c r="P431" i="1"/>
  <c r="X430" i="1"/>
  <c r="B430" i="1" s="1"/>
  <c r="O432" i="1"/>
  <c r="N433" i="1"/>
  <c r="AA3777" i="1" l="1"/>
  <c r="T3777" i="1"/>
  <c r="AB3777" i="1"/>
  <c r="Q3777" i="1"/>
  <c r="A3778" i="1"/>
  <c r="H3777" i="1"/>
  <c r="D3724" i="1"/>
  <c r="F3724" i="1" s="1"/>
  <c r="J3726" i="1"/>
  <c r="K3726" i="1" s="1"/>
  <c r="E3726" i="1" s="1"/>
  <c r="I3727" i="1"/>
  <c r="U3725" i="1"/>
  <c r="W3725" i="1" s="1"/>
  <c r="G3723" i="1"/>
  <c r="L3723" i="1"/>
  <c r="P432" i="1"/>
  <c r="X431" i="1"/>
  <c r="O433" i="1"/>
  <c r="N434" i="1"/>
  <c r="A3779" i="1" l="1"/>
  <c r="Q3778" i="1"/>
  <c r="H3778" i="1"/>
  <c r="T3778" i="1"/>
  <c r="AB3778" i="1"/>
  <c r="AA3778" i="1"/>
  <c r="L3724" i="1"/>
  <c r="M3725" i="1" s="1"/>
  <c r="M3726" i="1" s="1"/>
  <c r="M3727" i="1" s="1"/>
  <c r="D3725" i="1"/>
  <c r="F3725" i="1" s="1"/>
  <c r="J3727" i="1"/>
  <c r="K3727" i="1" s="1"/>
  <c r="E3727" i="1" s="1"/>
  <c r="I3728" i="1"/>
  <c r="U3726" i="1"/>
  <c r="W3726" i="1" s="1"/>
  <c r="G3724" i="1"/>
  <c r="O434" i="1"/>
  <c r="N435" i="1"/>
  <c r="X432" i="1"/>
  <c r="P433" i="1"/>
  <c r="B431" i="1"/>
  <c r="T3779" i="1" l="1"/>
  <c r="AB3779" i="1"/>
  <c r="AA3779" i="1"/>
  <c r="G3725" i="1"/>
  <c r="L3725" i="1"/>
  <c r="A3780" i="1"/>
  <c r="Q3779" i="1"/>
  <c r="H3779" i="1"/>
  <c r="I3729" i="1"/>
  <c r="J3728" i="1"/>
  <c r="K3728" i="1" s="1"/>
  <c r="E3728" i="1" s="1"/>
  <c r="M3728" i="1"/>
  <c r="U3727" i="1"/>
  <c r="W3727" i="1" s="1"/>
  <c r="D3726" i="1"/>
  <c r="F3726" i="1" s="1"/>
  <c r="X433" i="1"/>
  <c r="B433" i="1" s="1"/>
  <c r="O435" i="1"/>
  <c r="N436" i="1"/>
  <c r="B432" i="1"/>
  <c r="P434" i="1"/>
  <c r="AB3780" i="1" l="1"/>
  <c r="AA3780" i="1"/>
  <c r="T3780" i="1"/>
  <c r="A3781" i="1"/>
  <c r="Q3780" i="1"/>
  <c r="H3780" i="1"/>
  <c r="U3728" i="1"/>
  <c r="W3728" i="1" s="1"/>
  <c r="D3727" i="1"/>
  <c r="F3727" i="1" s="1"/>
  <c r="L3726" i="1"/>
  <c r="G3726" i="1"/>
  <c r="M3729" i="1"/>
  <c r="J3729" i="1"/>
  <c r="K3729" i="1" s="1"/>
  <c r="E3729" i="1" s="1"/>
  <c r="I3730" i="1"/>
  <c r="P435" i="1"/>
  <c r="X434" i="1"/>
  <c r="O436" i="1"/>
  <c r="N437" i="1"/>
  <c r="G3727" i="1" l="1"/>
  <c r="Q3781" i="1"/>
  <c r="H3781" i="1"/>
  <c r="A3782" i="1"/>
  <c r="AA3781" i="1"/>
  <c r="AB3781" i="1"/>
  <c r="T3781" i="1"/>
  <c r="L3727" i="1"/>
  <c r="M3730" i="1"/>
  <c r="J3730" i="1"/>
  <c r="K3730" i="1" s="1"/>
  <c r="E3730" i="1" s="1"/>
  <c r="I3731" i="1"/>
  <c r="U3729" i="1"/>
  <c r="W3729" i="1" s="1"/>
  <c r="D3728" i="1"/>
  <c r="F3728" i="1" s="1"/>
  <c r="P436" i="1"/>
  <c r="X435" i="1"/>
  <c r="B434" i="1"/>
  <c r="O437" i="1"/>
  <c r="N438" i="1"/>
  <c r="Q3782" i="1" l="1"/>
  <c r="H3782" i="1"/>
  <c r="A3783" i="1"/>
  <c r="T3782" i="1"/>
  <c r="AB3782" i="1"/>
  <c r="AA3782" i="1"/>
  <c r="L3728" i="1"/>
  <c r="G3728" i="1"/>
  <c r="D3729" i="1"/>
  <c r="F3729" i="1" s="1"/>
  <c r="U3730" i="1"/>
  <c r="W3730" i="1" s="1"/>
  <c r="J3731" i="1"/>
  <c r="K3731" i="1" s="1"/>
  <c r="E3731" i="1" s="1"/>
  <c r="M3731" i="1"/>
  <c r="I3732" i="1"/>
  <c r="O438" i="1"/>
  <c r="N439" i="1"/>
  <c r="X436" i="1"/>
  <c r="P437" i="1"/>
  <c r="B435" i="1"/>
  <c r="G3729" i="1" l="1"/>
  <c r="A3784" i="1"/>
  <c r="Q3783" i="1"/>
  <c r="H3783" i="1"/>
  <c r="L3729" i="1"/>
  <c r="T3783" i="1"/>
  <c r="AB3783" i="1"/>
  <c r="AA3783" i="1"/>
  <c r="D3730" i="1"/>
  <c r="F3730" i="1" s="1"/>
  <c r="U3731" i="1"/>
  <c r="W3731" i="1" s="1"/>
  <c r="M3732" i="1"/>
  <c r="J3732" i="1"/>
  <c r="K3732" i="1" s="1"/>
  <c r="E3732" i="1" s="1"/>
  <c r="I3733" i="1"/>
  <c r="X437" i="1"/>
  <c r="N440" i="1"/>
  <c r="O439" i="1"/>
  <c r="B436" i="1"/>
  <c r="P438" i="1"/>
  <c r="L3730" i="1" l="1"/>
  <c r="G3730" i="1"/>
  <c r="A3785" i="1"/>
  <c r="Q3784" i="1"/>
  <c r="H3784" i="1"/>
  <c r="AB3784" i="1"/>
  <c r="AA3784" i="1"/>
  <c r="T3784" i="1"/>
  <c r="D3731" i="1"/>
  <c r="F3731" i="1" s="1"/>
  <c r="M3733" i="1"/>
  <c r="J3733" i="1"/>
  <c r="K3733" i="1" s="1"/>
  <c r="E3733" i="1" s="1"/>
  <c r="I3734" i="1"/>
  <c r="U3732" i="1"/>
  <c r="W3732" i="1" s="1"/>
  <c r="X438" i="1"/>
  <c r="N441" i="1"/>
  <c r="O440" i="1"/>
  <c r="P439" i="1"/>
  <c r="B437" i="1"/>
  <c r="L3731" i="1" l="1"/>
  <c r="AA3785" i="1"/>
  <c r="T3785" i="1"/>
  <c r="AB3785" i="1"/>
  <c r="G3731" i="1"/>
  <c r="Q3785" i="1"/>
  <c r="H3785" i="1"/>
  <c r="A3786" i="1"/>
  <c r="U3733" i="1"/>
  <c r="W3733" i="1" s="1"/>
  <c r="M3734" i="1"/>
  <c r="J3734" i="1"/>
  <c r="K3734" i="1" s="1"/>
  <c r="E3734" i="1" s="1"/>
  <c r="I3735" i="1"/>
  <c r="D3732" i="1"/>
  <c r="F3732" i="1" s="1"/>
  <c r="O441" i="1"/>
  <c r="N442" i="1"/>
  <c r="X439" i="1"/>
  <c r="B439" i="1" s="1"/>
  <c r="B438" i="1"/>
  <c r="P440" i="1"/>
  <c r="T3786" i="1" l="1"/>
  <c r="AB3786" i="1"/>
  <c r="AA3786" i="1"/>
  <c r="A3787" i="1"/>
  <c r="H3786" i="1"/>
  <c r="Q3786" i="1"/>
  <c r="U3734" i="1"/>
  <c r="W3734" i="1" s="1"/>
  <c r="L3732" i="1"/>
  <c r="J3735" i="1"/>
  <c r="K3735" i="1" s="1"/>
  <c r="E3735" i="1" s="1"/>
  <c r="M3735" i="1"/>
  <c r="I3736" i="1"/>
  <c r="D3733" i="1"/>
  <c r="F3733" i="1" s="1"/>
  <c r="G3732" i="1"/>
  <c r="O442" i="1"/>
  <c r="N443" i="1"/>
  <c r="X440" i="1"/>
  <c r="P441" i="1"/>
  <c r="T3787" i="1" l="1"/>
  <c r="AB3787" i="1"/>
  <c r="AA3787" i="1"/>
  <c r="A3788" i="1"/>
  <c r="H3787" i="1"/>
  <c r="Q3787" i="1"/>
  <c r="G3733" i="1"/>
  <c r="L3733" i="1"/>
  <c r="J3736" i="1"/>
  <c r="K3736" i="1" s="1"/>
  <c r="E3736" i="1" s="1"/>
  <c r="M3736" i="1"/>
  <c r="I3737" i="1"/>
  <c r="U3735" i="1"/>
  <c r="W3735" i="1" s="1"/>
  <c r="D3734" i="1"/>
  <c r="F3734" i="1" s="1"/>
  <c r="X441" i="1"/>
  <c r="B441" i="1" s="1"/>
  <c r="B440" i="1"/>
  <c r="O443" i="1"/>
  <c r="N444" i="1"/>
  <c r="P442" i="1"/>
  <c r="AB3788" i="1" l="1"/>
  <c r="T3788" i="1"/>
  <c r="AA3788" i="1"/>
  <c r="A3789" i="1"/>
  <c r="Q3788" i="1"/>
  <c r="H3788" i="1"/>
  <c r="D3735" i="1"/>
  <c r="F3735" i="1" s="1"/>
  <c r="J3737" i="1"/>
  <c r="K3737" i="1" s="1"/>
  <c r="E3737" i="1" s="1"/>
  <c r="M3737" i="1"/>
  <c r="I3738" i="1"/>
  <c r="L3734" i="1"/>
  <c r="G3734" i="1"/>
  <c r="U3736" i="1"/>
  <c r="W3736" i="1" s="1"/>
  <c r="N445" i="1"/>
  <c r="O444" i="1"/>
  <c r="P443" i="1"/>
  <c r="X442" i="1"/>
  <c r="AA3789" i="1" l="1"/>
  <c r="T3789" i="1"/>
  <c r="AB3789" i="1"/>
  <c r="H3789" i="1"/>
  <c r="A3790" i="1"/>
  <c r="Q3789" i="1"/>
  <c r="L3735" i="1"/>
  <c r="G3735" i="1"/>
  <c r="M3738" i="1"/>
  <c r="J3738" i="1"/>
  <c r="K3738" i="1" s="1"/>
  <c r="E3738" i="1" s="1"/>
  <c r="I3739" i="1"/>
  <c r="U3737" i="1"/>
  <c r="W3737" i="1" s="1"/>
  <c r="D3736" i="1"/>
  <c r="F3736" i="1" s="1"/>
  <c r="P444" i="1"/>
  <c r="N446" i="1"/>
  <c r="O445" i="1"/>
  <c r="X443" i="1"/>
  <c r="B442" i="1"/>
  <c r="AB3790" i="1" l="1"/>
  <c r="AA3790" i="1"/>
  <c r="T3790" i="1"/>
  <c r="A3791" i="1"/>
  <c r="Q3790" i="1"/>
  <c r="H3790" i="1"/>
  <c r="G3736" i="1"/>
  <c r="L3736" i="1"/>
  <c r="D3737" i="1"/>
  <c r="F3737" i="1" s="1"/>
  <c r="J3739" i="1"/>
  <c r="K3739" i="1" s="1"/>
  <c r="E3739" i="1" s="1"/>
  <c r="I3740" i="1"/>
  <c r="M3739" i="1"/>
  <c r="U3738" i="1"/>
  <c r="W3738" i="1" s="1"/>
  <c r="P445" i="1"/>
  <c r="B443" i="1"/>
  <c r="O446" i="1"/>
  <c r="N447" i="1"/>
  <c r="X444" i="1"/>
  <c r="B444" i="1" s="1"/>
  <c r="L3737" i="1" l="1"/>
  <c r="T3791" i="1"/>
  <c r="AB3791" i="1"/>
  <c r="AA3791" i="1"/>
  <c r="A3792" i="1"/>
  <c r="H3791" i="1"/>
  <c r="Q3791" i="1"/>
  <c r="G3737" i="1"/>
  <c r="M3740" i="1"/>
  <c r="J3740" i="1"/>
  <c r="K3740" i="1" s="1"/>
  <c r="E3740" i="1" s="1"/>
  <c r="I3741" i="1"/>
  <c r="U3739" i="1"/>
  <c r="W3739" i="1" s="1"/>
  <c r="D3738" i="1"/>
  <c r="F3738" i="1" s="1"/>
  <c r="P446" i="1"/>
  <c r="N448" i="1"/>
  <c r="O447" i="1"/>
  <c r="X445" i="1"/>
  <c r="AB3792" i="1" l="1"/>
  <c r="AA3792" i="1"/>
  <c r="T3792" i="1"/>
  <c r="A3793" i="1"/>
  <c r="H3792" i="1"/>
  <c r="Q3792" i="1"/>
  <c r="G3738" i="1"/>
  <c r="L3738" i="1"/>
  <c r="D3739" i="1"/>
  <c r="F3739" i="1" s="1"/>
  <c r="M3741" i="1"/>
  <c r="J3741" i="1"/>
  <c r="K3741" i="1" s="1"/>
  <c r="E3741" i="1" s="1"/>
  <c r="I3742" i="1"/>
  <c r="U3740" i="1"/>
  <c r="W3740" i="1" s="1"/>
  <c r="X446" i="1"/>
  <c r="P447" i="1"/>
  <c r="B445" i="1"/>
  <c r="N449" i="1"/>
  <c r="O448" i="1"/>
  <c r="G3739" i="1" l="1"/>
  <c r="L3739" i="1"/>
  <c r="AA3793" i="1"/>
  <c r="T3793" i="1"/>
  <c r="AB3793" i="1"/>
  <c r="H3793" i="1"/>
  <c r="A3794" i="1"/>
  <c r="Q3793" i="1"/>
  <c r="M3742" i="1"/>
  <c r="J3742" i="1"/>
  <c r="K3742" i="1" s="1"/>
  <c r="E3742" i="1" s="1"/>
  <c r="I3743" i="1"/>
  <c r="U3741" i="1"/>
  <c r="W3741" i="1" s="1"/>
  <c r="D3740" i="1"/>
  <c r="F3740" i="1" s="1"/>
  <c r="P448" i="1"/>
  <c r="N450" i="1"/>
  <c r="O449" i="1"/>
  <c r="X447" i="1"/>
  <c r="B447" i="1" s="1"/>
  <c r="B446" i="1"/>
  <c r="G3740" i="1" l="1"/>
  <c r="A3795" i="1"/>
  <c r="Q3794" i="1"/>
  <c r="H3794" i="1"/>
  <c r="T3794" i="1"/>
  <c r="AB3794" i="1"/>
  <c r="AA3794" i="1"/>
  <c r="L3740" i="1"/>
  <c r="D3741" i="1"/>
  <c r="F3741" i="1" s="1"/>
  <c r="M3743" i="1"/>
  <c r="J3743" i="1"/>
  <c r="K3743" i="1" s="1"/>
  <c r="E3743" i="1" s="1"/>
  <c r="I3744" i="1"/>
  <c r="U3742" i="1"/>
  <c r="W3742" i="1" s="1"/>
  <c r="P449" i="1"/>
  <c r="X448" i="1"/>
  <c r="B448" i="1" s="1"/>
  <c r="N451" i="1"/>
  <c r="O450" i="1"/>
  <c r="T3795" i="1" l="1"/>
  <c r="AB3795" i="1"/>
  <c r="AA3795" i="1"/>
  <c r="L3741" i="1"/>
  <c r="G3741" i="1"/>
  <c r="A3796" i="1"/>
  <c r="Q3795" i="1"/>
  <c r="H3795" i="1"/>
  <c r="J3744" i="1"/>
  <c r="K3744" i="1" s="1"/>
  <c r="E3744" i="1" s="1"/>
  <c r="M3744" i="1"/>
  <c r="I3745" i="1"/>
  <c r="U3743" i="1"/>
  <c r="W3743" i="1" s="1"/>
  <c r="D3742" i="1"/>
  <c r="F3742" i="1" s="1"/>
  <c r="N452" i="1"/>
  <c r="O451" i="1"/>
  <c r="P450" i="1"/>
  <c r="X449" i="1"/>
  <c r="A3797" i="1" l="1"/>
  <c r="H3796" i="1"/>
  <c r="Q3796" i="1"/>
  <c r="AB3796" i="1"/>
  <c r="AA3796" i="1"/>
  <c r="T3796" i="1"/>
  <c r="D3743" i="1"/>
  <c r="F3743" i="1" s="1"/>
  <c r="M3745" i="1"/>
  <c r="J3745" i="1"/>
  <c r="K3745" i="1" s="1"/>
  <c r="E3745" i="1" s="1"/>
  <c r="I3746" i="1"/>
  <c r="L3742" i="1"/>
  <c r="U3744" i="1"/>
  <c r="W3744" i="1" s="1"/>
  <c r="G3742" i="1"/>
  <c r="B449" i="1"/>
  <c r="X450" i="1"/>
  <c r="P451" i="1"/>
  <c r="O452" i="1"/>
  <c r="N453" i="1"/>
  <c r="L3743" i="1" l="1"/>
  <c r="AA3797" i="1"/>
  <c r="T3797" i="1"/>
  <c r="AB3797" i="1"/>
  <c r="G3743" i="1"/>
  <c r="Q3797" i="1"/>
  <c r="H3797" i="1"/>
  <c r="A3798" i="1"/>
  <c r="M3746" i="1"/>
  <c r="I3747" i="1"/>
  <c r="J3746" i="1"/>
  <c r="K3746" i="1" s="1"/>
  <c r="E3746" i="1" s="1"/>
  <c r="U3745" i="1"/>
  <c r="W3745" i="1" s="1"/>
  <c r="D3744" i="1"/>
  <c r="F3744" i="1" s="1"/>
  <c r="B450" i="1"/>
  <c r="P452" i="1"/>
  <c r="N454" i="1"/>
  <c r="O453" i="1"/>
  <c r="X451" i="1"/>
  <c r="G3744" i="1" l="1"/>
  <c r="L3744" i="1"/>
  <c r="AA3798" i="1"/>
  <c r="T3798" i="1"/>
  <c r="AB3798" i="1"/>
  <c r="A3799" i="1"/>
  <c r="Q3798" i="1"/>
  <c r="H3798" i="1"/>
  <c r="U3746" i="1"/>
  <c r="W3746" i="1" s="1"/>
  <c r="D3745" i="1"/>
  <c r="F3745" i="1" s="1"/>
  <c r="M3747" i="1"/>
  <c r="I3748" i="1"/>
  <c r="J3747" i="1"/>
  <c r="K3747" i="1" s="1"/>
  <c r="E3747" i="1" s="1"/>
  <c r="B451" i="1"/>
  <c r="P453" i="1"/>
  <c r="N455" i="1"/>
  <c r="O454" i="1"/>
  <c r="X452" i="1"/>
  <c r="T3799" i="1" l="1"/>
  <c r="AB3799" i="1"/>
  <c r="AA3799" i="1"/>
  <c r="G3745" i="1"/>
  <c r="H3799" i="1"/>
  <c r="A3800" i="1"/>
  <c r="Q3799" i="1"/>
  <c r="L3745" i="1"/>
  <c r="J3748" i="1"/>
  <c r="K3748" i="1" s="1"/>
  <c r="E3748" i="1" s="1"/>
  <c r="M3748" i="1"/>
  <c r="I3749" i="1"/>
  <c r="D3746" i="1"/>
  <c r="F3746" i="1" s="1"/>
  <c r="U3747" i="1"/>
  <c r="W3747" i="1" s="1"/>
  <c r="B452" i="1"/>
  <c r="X453" i="1"/>
  <c r="P454" i="1"/>
  <c r="O455" i="1"/>
  <c r="N456" i="1"/>
  <c r="G3746" i="1" l="1"/>
  <c r="A3801" i="1"/>
  <c r="H3800" i="1"/>
  <c r="Q3800" i="1"/>
  <c r="AB3800" i="1"/>
  <c r="AA3800" i="1"/>
  <c r="T3800" i="1"/>
  <c r="M3749" i="1"/>
  <c r="J3749" i="1"/>
  <c r="K3749" i="1" s="1"/>
  <c r="E3749" i="1" s="1"/>
  <c r="I3750" i="1"/>
  <c r="D3747" i="1"/>
  <c r="F3747" i="1" s="1"/>
  <c r="L3746" i="1"/>
  <c r="U3748" i="1"/>
  <c r="W3748" i="1" s="1"/>
  <c r="X454" i="1"/>
  <c r="B453" i="1"/>
  <c r="O456" i="1"/>
  <c r="N457" i="1"/>
  <c r="P455" i="1"/>
  <c r="AB3801" i="1" l="1"/>
  <c r="AA3801" i="1"/>
  <c r="T3801" i="1"/>
  <c r="H3801" i="1"/>
  <c r="A3802" i="1"/>
  <c r="L3747" i="1"/>
  <c r="U3749" i="1"/>
  <c r="W3749" i="1" s="1"/>
  <c r="D3748" i="1"/>
  <c r="F3748" i="1" s="1"/>
  <c r="G3747" i="1"/>
  <c r="M3750" i="1"/>
  <c r="J3750" i="1"/>
  <c r="K3750" i="1" s="1"/>
  <c r="E3750" i="1" s="1"/>
  <c r="I3751" i="1"/>
  <c r="B454" i="1"/>
  <c r="N458" i="1"/>
  <c r="O457" i="1"/>
  <c r="P456" i="1"/>
  <c r="X455" i="1"/>
  <c r="G3748" i="1" l="1"/>
  <c r="L3748" i="1"/>
  <c r="T3802" i="1"/>
  <c r="A3803" i="1"/>
  <c r="Q3802" i="1"/>
  <c r="H3802" i="1"/>
  <c r="M3751" i="1"/>
  <c r="J3751" i="1"/>
  <c r="K3751" i="1" s="1"/>
  <c r="E3751" i="1" s="1"/>
  <c r="I3752" i="1"/>
  <c r="U3750" i="1"/>
  <c r="W3750" i="1" s="1"/>
  <c r="D3749" i="1"/>
  <c r="F3749" i="1" s="1"/>
  <c r="B455" i="1"/>
  <c r="X456" i="1"/>
  <c r="P457" i="1"/>
  <c r="O458" i="1"/>
  <c r="N459" i="1"/>
  <c r="A3804" i="1" l="1"/>
  <c r="Q3803" i="1"/>
  <c r="H3803" i="1"/>
  <c r="T3803" i="1"/>
  <c r="AB3803" i="1"/>
  <c r="AA3803" i="1"/>
  <c r="D3750" i="1"/>
  <c r="F3750" i="1" s="1"/>
  <c r="U3751" i="1"/>
  <c r="W3751" i="1" s="1"/>
  <c r="J3752" i="1"/>
  <c r="K3752" i="1" s="1"/>
  <c r="E3752" i="1" s="1"/>
  <c r="M3752" i="1"/>
  <c r="I3753" i="1"/>
  <c r="L3749" i="1"/>
  <c r="G3749" i="1"/>
  <c r="B456" i="1"/>
  <c r="O459" i="1"/>
  <c r="N460" i="1"/>
  <c r="X457" i="1"/>
  <c r="P458" i="1"/>
  <c r="L3750" i="1" l="1"/>
  <c r="AB3804" i="1"/>
  <c r="AA3804" i="1"/>
  <c r="T3804" i="1"/>
  <c r="G3750" i="1"/>
  <c r="A3805" i="1"/>
  <c r="Q3804" i="1"/>
  <c r="H3804" i="1"/>
  <c r="U3752" i="1"/>
  <c r="W3752" i="1" s="1"/>
  <c r="D3751" i="1"/>
  <c r="F3751" i="1" s="1"/>
  <c r="I3754" i="1"/>
  <c r="M3753" i="1"/>
  <c r="J3753" i="1"/>
  <c r="K3753" i="1" s="1"/>
  <c r="E3753" i="1" s="1"/>
  <c r="B457" i="1"/>
  <c r="O460" i="1"/>
  <c r="N461" i="1"/>
  <c r="P459" i="1"/>
  <c r="X458" i="1"/>
  <c r="L3751" i="1" l="1"/>
  <c r="AA3805" i="1"/>
  <c r="T3805" i="1"/>
  <c r="AB3805" i="1"/>
  <c r="Q3805" i="1"/>
  <c r="H3805" i="1"/>
  <c r="A3806" i="1"/>
  <c r="J3754" i="1"/>
  <c r="K3754" i="1" s="1"/>
  <c r="E3754" i="1" s="1"/>
  <c r="M3754" i="1"/>
  <c r="I3755" i="1"/>
  <c r="G3751" i="1"/>
  <c r="U3753" i="1"/>
  <c r="W3753" i="1" s="1"/>
  <c r="D3752" i="1"/>
  <c r="F3752" i="1" s="1"/>
  <c r="B458" i="1"/>
  <c r="N462" i="1"/>
  <c r="O461" i="1"/>
  <c r="P460" i="1"/>
  <c r="X459" i="1"/>
  <c r="Q3806" i="1" l="1"/>
  <c r="H3806" i="1"/>
  <c r="A3807" i="1"/>
  <c r="T3806" i="1"/>
  <c r="AB3806" i="1"/>
  <c r="AA3806" i="1"/>
  <c r="L3752" i="1"/>
  <c r="D3753" i="1"/>
  <c r="F3753" i="1" s="1"/>
  <c r="J3755" i="1"/>
  <c r="K3755" i="1" s="1"/>
  <c r="E3755" i="1" s="1"/>
  <c r="M3755" i="1"/>
  <c r="I3756" i="1"/>
  <c r="G3752" i="1"/>
  <c r="U3754" i="1"/>
  <c r="W3754" i="1" s="1"/>
  <c r="P461" i="1"/>
  <c r="B459" i="1"/>
  <c r="O462" i="1"/>
  <c r="N463" i="1"/>
  <c r="X460" i="1"/>
  <c r="L3753" i="1" l="1"/>
  <c r="A3808" i="1"/>
  <c r="Q3807" i="1"/>
  <c r="H3807" i="1"/>
  <c r="G3753" i="1"/>
  <c r="T3807" i="1"/>
  <c r="AB3807" i="1"/>
  <c r="AA3807" i="1"/>
  <c r="J3756" i="1"/>
  <c r="K3756" i="1" s="1"/>
  <c r="E3756" i="1" s="1"/>
  <c r="I3757" i="1"/>
  <c r="D3754" i="1"/>
  <c r="F3754" i="1" s="1"/>
  <c r="U3755" i="1"/>
  <c r="W3755" i="1" s="1"/>
  <c r="B460" i="1"/>
  <c r="O463" i="1"/>
  <c r="N464" i="1"/>
  <c r="P462" i="1"/>
  <c r="X461" i="1"/>
  <c r="G3754" i="1" l="1"/>
  <c r="L3754" i="1"/>
  <c r="AB3808" i="1"/>
  <c r="T3808" i="1"/>
  <c r="AA3808" i="1"/>
  <c r="Q3808" i="1"/>
  <c r="A3809" i="1"/>
  <c r="H3808" i="1"/>
  <c r="U3756" i="1"/>
  <c r="W3756" i="1" s="1"/>
  <c r="J3757" i="1"/>
  <c r="K3757" i="1" s="1"/>
  <c r="E3757" i="1" s="1"/>
  <c r="I3758" i="1"/>
  <c r="D3755" i="1"/>
  <c r="F3755" i="1" s="1"/>
  <c r="X462" i="1"/>
  <c r="O464" i="1"/>
  <c r="N465" i="1"/>
  <c r="B461" i="1"/>
  <c r="P463" i="1"/>
  <c r="AA3809" i="1" l="1"/>
  <c r="T3809" i="1"/>
  <c r="AB3809" i="1"/>
  <c r="H3809" i="1"/>
  <c r="Q3809" i="1"/>
  <c r="A3810" i="1"/>
  <c r="J3758" i="1"/>
  <c r="K3758" i="1" s="1"/>
  <c r="E3758" i="1" s="1"/>
  <c r="I3759" i="1"/>
  <c r="U3757" i="1"/>
  <c r="W3757" i="1" s="1"/>
  <c r="L3755" i="1"/>
  <c r="G3755" i="1"/>
  <c r="D3756" i="1"/>
  <c r="F3756" i="1" s="1"/>
  <c r="O465" i="1"/>
  <c r="N466" i="1"/>
  <c r="X463" i="1"/>
  <c r="P464" i="1"/>
  <c r="B462" i="1"/>
  <c r="T3810" i="1" l="1"/>
  <c r="AB3810" i="1"/>
  <c r="AA3810" i="1"/>
  <c r="A3811" i="1"/>
  <c r="Q3810" i="1"/>
  <c r="H3810" i="1"/>
  <c r="L3756" i="1"/>
  <c r="M3756" i="1"/>
  <c r="M3757" i="1" s="1"/>
  <c r="M3758" i="1" s="1"/>
  <c r="M3759" i="1" s="1"/>
  <c r="D3757" i="1"/>
  <c r="F3757" i="1" s="1"/>
  <c r="J3759" i="1"/>
  <c r="K3759" i="1" s="1"/>
  <c r="E3759" i="1" s="1"/>
  <c r="I3760" i="1"/>
  <c r="U3758" i="1"/>
  <c r="W3758" i="1" s="1"/>
  <c r="G3756" i="1"/>
  <c r="B463" i="1"/>
  <c r="O466" i="1"/>
  <c r="N467" i="1"/>
  <c r="X464" i="1"/>
  <c r="P465" i="1"/>
  <c r="T3811" i="1" l="1"/>
  <c r="AB3811" i="1"/>
  <c r="AA3811" i="1"/>
  <c r="Q3811" i="1"/>
  <c r="H3811" i="1"/>
  <c r="A3812" i="1"/>
  <c r="G3757" i="1"/>
  <c r="L3757" i="1"/>
  <c r="U3759" i="1"/>
  <c r="W3759" i="1" s="1"/>
  <c r="D3758" i="1"/>
  <c r="F3758" i="1" s="1"/>
  <c r="J3760" i="1"/>
  <c r="K3760" i="1" s="1"/>
  <c r="E3760" i="1" s="1"/>
  <c r="M3760" i="1"/>
  <c r="I3761" i="1"/>
  <c r="X465" i="1"/>
  <c r="O467" i="1"/>
  <c r="N468" i="1"/>
  <c r="B464" i="1"/>
  <c r="P466" i="1"/>
  <c r="A3813" i="1" l="1"/>
  <c r="Q3812" i="1"/>
  <c r="H3812" i="1"/>
  <c r="AB3812" i="1"/>
  <c r="AA3812" i="1"/>
  <c r="T3812" i="1"/>
  <c r="G3758" i="1"/>
  <c r="L3758" i="1"/>
  <c r="U3760" i="1"/>
  <c r="W3760" i="1" s="1"/>
  <c r="M3761" i="1"/>
  <c r="J3761" i="1"/>
  <c r="K3761" i="1" s="1"/>
  <c r="E3761" i="1" s="1"/>
  <c r="I3762" i="1"/>
  <c r="D3759" i="1"/>
  <c r="F3759" i="1" s="1"/>
  <c r="X466" i="1"/>
  <c r="N469" i="1"/>
  <c r="O468" i="1"/>
  <c r="B465" i="1"/>
  <c r="P467" i="1"/>
  <c r="AA3813" i="1" l="1"/>
  <c r="T3813" i="1"/>
  <c r="AB3813" i="1"/>
  <c r="Q3813" i="1"/>
  <c r="H3813" i="1"/>
  <c r="A3814" i="1"/>
  <c r="U3761" i="1"/>
  <c r="W3761" i="1" s="1"/>
  <c r="L3759" i="1"/>
  <c r="J3762" i="1"/>
  <c r="K3762" i="1" s="1"/>
  <c r="E3762" i="1" s="1"/>
  <c r="M3762" i="1"/>
  <c r="I3763" i="1"/>
  <c r="G3759" i="1"/>
  <c r="D3760" i="1"/>
  <c r="F3760" i="1" s="1"/>
  <c r="B466" i="1"/>
  <c r="X467" i="1"/>
  <c r="P468" i="1"/>
  <c r="O469" i="1"/>
  <c r="N470" i="1"/>
  <c r="A3815" i="1" l="1"/>
  <c r="Q3814" i="1"/>
  <c r="H3814" i="1"/>
  <c r="T3814" i="1"/>
  <c r="AB3814" i="1"/>
  <c r="AA3814" i="1"/>
  <c r="G3760" i="1"/>
  <c r="L3760" i="1"/>
  <c r="U3762" i="1"/>
  <c r="W3762" i="1" s="1"/>
  <c r="M3763" i="1"/>
  <c r="J3763" i="1"/>
  <c r="K3763" i="1" s="1"/>
  <c r="E3763" i="1" s="1"/>
  <c r="I3764" i="1"/>
  <c r="D3761" i="1"/>
  <c r="F3761" i="1" s="1"/>
  <c r="B467" i="1"/>
  <c r="P469" i="1"/>
  <c r="X468" i="1"/>
  <c r="O470" i="1"/>
  <c r="N471" i="1"/>
  <c r="T3815" i="1" l="1"/>
  <c r="AA3815" i="1"/>
  <c r="AB3815" i="1"/>
  <c r="A3816" i="1"/>
  <c r="Q3815" i="1"/>
  <c r="H3815" i="1"/>
  <c r="U3763" i="1"/>
  <c r="W3763" i="1" s="1"/>
  <c r="L3761" i="1"/>
  <c r="M3764" i="1"/>
  <c r="J3764" i="1"/>
  <c r="K3764" i="1" s="1"/>
  <c r="E3764" i="1" s="1"/>
  <c r="I3765" i="1"/>
  <c r="D3762" i="1"/>
  <c r="F3762" i="1" s="1"/>
  <c r="G3761" i="1"/>
  <c r="B468" i="1"/>
  <c r="P470" i="1"/>
  <c r="X469" i="1"/>
  <c r="O471" i="1"/>
  <c r="N472" i="1"/>
  <c r="AB3816" i="1" l="1"/>
  <c r="AA3816" i="1"/>
  <c r="T3816" i="1"/>
  <c r="A3817" i="1"/>
  <c r="Q3816" i="1"/>
  <c r="H3816" i="1"/>
  <c r="J3765" i="1"/>
  <c r="K3765" i="1" s="1"/>
  <c r="E3765" i="1" s="1"/>
  <c r="M3765" i="1"/>
  <c r="I3766" i="1"/>
  <c r="G3762" i="1"/>
  <c r="U3764" i="1"/>
  <c r="W3764" i="1" s="1"/>
  <c r="L3762" i="1"/>
  <c r="D3763" i="1"/>
  <c r="F3763" i="1" s="1"/>
  <c r="B469" i="1"/>
  <c r="N473" i="1"/>
  <c r="O472" i="1"/>
  <c r="P471" i="1"/>
  <c r="X470" i="1"/>
  <c r="AA3817" i="1" l="1"/>
  <c r="T3817" i="1"/>
  <c r="AB3817" i="1"/>
  <c r="Q3817" i="1"/>
  <c r="A3818" i="1"/>
  <c r="H3817" i="1"/>
  <c r="M3766" i="1"/>
  <c r="J3766" i="1"/>
  <c r="K3766" i="1" s="1"/>
  <c r="E3766" i="1" s="1"/>
  <c r="I3767" i="1"/>
  <c r="D3764" i="1"/>
  <c r="F3764" i="1" s="1"/>
  <c r="L3763" i="1"/>
  <c r="G3763" i="1"/>
  <c r="U3765" i="1"/>
  <c r="W3765" i="1" s="1"/>
  <c r="B470" i="1"/>
  <c r="X471" i="1"/>
  <c r="P472" i="1"/>
  <c r="N474" i="1"/>
  <c r="O473" i="1"/>
  <c r="Q3818" i="1" l="1"/>
  <c r="A3819" i="1"/>
  <c r="H3818" i="1"/>
  <c r="T3818" i="1"/>
  <c r="AA3818" i="1"/>
  <c r="AB3818" i="1"/>
  <c r="J3767" i="1"/>
  <c r="K3767" i="1" s="1"/>
  <c r="E3767" i="1" s="1"/>
  <c r="M3767" i="1"/>
  <c r="I3768" i="1"/>
  <c r="U3766" i="1"/>
  <c r="W3766" i="1" s="1"/>
  <c r="L3764" i="1"/>
  <c r="G3764" i="1"/>
  <c r="D3765" i="1"/>
  <c r="F3765" i="1" s="1"/>
  <c r="B471" i="1"/>
  <c r="P473" i="1"/>
  <c r="O474" i="1"/>
  <c r="N475" i="1"/>
  <c r="X472" i="1"/>
  <c r="Q3819" i="1" l="1"/>
  <c r="H3819" i="1"/>
  <c r="A3820" i="1"/>
  <c r="T3819" i="1"/>
  <c r="AB3819" i="1"/>
  <c r="AA3819" i="1"/>
  <c r="L3765" i="1"/>
  <c r="G3765" i="1"/>
  <c r="J3768" i="1"/>
  <c r="K3768" i="1" s="1"/>
  <c r="E3768" i="1" s="1"/>
  <c r="M3768" i="1"/>
  <c r="I3769" i="1"/>
  <c r="D3766" i="1"/>
  <c r="F3766" i="1" s="1"/>
  <c r="U3767" i="1"/>
  <c r="W3767" i="1" s="1"/>
  <c r="B472" i="1"/>
  <c r="X473" i="1"/>
  <c r="O475" i="1"/>
  <c r="N476" i="1"/>
  <c r="P474" i="1"/>
  <c r="L3766" i="1" l="1"/>
  <c r="G3766" i="1"/>
  <c r="A3821" i="1"/>
  <c r="Q3820" i="1"/>
  <c r="H3820" i="1"/>
  <c r="AB3820" i="1"/>
  <c r="AA3820" i="1"/>
  <c r="T3820" i="1"/>
  <c r="M3769" i="1"/>
  <c r="J3769" i="1"/>
  <c r="K3769" i="1" s="1"/>
  <c r="E3769" i="1" s="1"/>
  <c r="I3770" i="1"/>
  <c r="D3767" i="1"/>
  <c r="F3767" i="1" s="1"/>
  <c r="U3768" i="1"/>
  <c r="W3768" i="1" s="1"/>
  <c r="B473" i="1"/>
  <c r="N477" i="1"/>
  <c r="O476" i="1"/>
  <c r="P475" i="1"/>
  <c r="X474" i="1"/>
  <c r="L3767" i="1" l="1"/>
  <c r="G3767" i="1"/>
  <c r="AA3821" i="1"/>
  <c r="T3821" i="1"/>
  <c r="AB3821" i="1"/>
  <c r="Q3821" i="1"/>
  <c r="H3821" i="1"/>
  <c r="A3822" i="1"/>
  <c r="J3770" i="1"/>
  <c r="K3770" i="1" s="1"/>
  <c r="E3770" i="1" s="1"/>
  <c r="M3770" i="1"/>
  <c r="I3771" i="1"/>
  <c r="U3769" i="1"/>
  <c r="W3769" i="1" s="1"/>
  <c r="D3768" i="1"/>
  <c r="F3768" i="1" s="1"/>
  <c r="B474" i="1"/>
  <c r="P476" i="1"/>
  <c r="X475" i="1"/>
  <c r="O477" i="1"/>
  <c r="N478" i="1"/>
  <c r="T3822" i="1" l="1"/>
  <c r="AA3822" i="1"/>
  <c r="AB3822" i="1"/>
  <c r="Q3822" i="1"/>
  <c r="A3823" i="1"/>
  <c r="H3822" i="1"/>
  <c r="M3771" i="1"/>
  <c r="J3771" i="1"/>
  <c r="K3771" i="1" s="1"/>
  <c r="E3771" i="1" s="1"/>
  <c r="I3772" i="1"/>
  <c r="D3769" i="1"/>
  <c r="F3769" i="1" s="1"/>
  <c r="G3768" i="1"/>
  <c r="U3770" i="1"/>
  <c r="W3770" i="1" s="1"/>
  <c r="L3768" i="1"/>
  <c r="B475" i="1"/>
  <c r="P477" i="1"/>
  <c r="X476" i="1"/>
  <c r="O478" i="1"/>
  <c r="N479" i="1"/>
  <c r="T3823" i="1" l="1"/>
  <c r="AB3823" i="1"/>
  <c r="AA3823" i="1"/>
  <c r="A3824" i="1"/>
  <c r="H3823" i="1"/>
  <c r="Q3823" i="1"/>
  <c r="G3769" i="1"/>
  <c r="L3769" i="1"/>
  <c r="U3771" i="1"/>
  <c r="W3771" i="1" s="1"/>
  <c r="J3772" i="1"/>
  <c r="K3772" i="1" s="1"/>
  <c r="E3772" i="1" s="1"/>
  <c r="M3772" i="1"/>
  <c r="I3773" i="1"/>
  <c r="D3770" i="1"/>
  <c r="F3770" i="1" s="1"/>
  <c r="N480" i="1"/>
  <c r="O479" i="1"/>
  <c r="P478" i="1"/>
  <c r="B476" i="1"/>
  <c r="X477" i="1"/>
  <c r="AB3824" i="1" l="1"/>
  <c r="AA3824" i="1"/>
  <c r="T3824" i="1"/>
  <c r="Q3824" i="1"/>
  <c r="H3824" i="1"/>
  <c r="A3825" i="1"/>
  <c r="L3770" i="1"/>
  <c r="G3770" i="1"/>
  <c r="U3772" i="1"/>
  <c r="W3772" i="1" s="1"/>
  <c r="D3771" i="1"/>
  <c r="F3771" i="1" s="1"/>
  <c r="M3773" i="1"/>
  <c r="J3773" i="1"/>
  <c r="K3773" i="1" s="1"/>
  <c r="E3773" i="1" s="1"/>
  <c r="I3774" i="1"/>
  <c r="B477" i="1"/>
  <c r="X478" i="1"/>
  <c r="P479" i="1"/>
  <c r="N481" i="1"/>
  <c r="O480" i="1"/>
  <c r="L3771" i="1" l="1"/>
  <c r="G3771" i="1"/>
  <c r="Q3825" i="1"/>
  <c r="H3825" i="1"/>
  <c r="A3826" i="1"/>
  <c r="AA3825" i="1"/>
  <c r="T3825" i="1"/>
  <c r="AB3825" i="1"/>
  <c r="M3774" i="1"/>
  <c r="J3774" i="1"/>
  <c r="K3774" i="1" s="1"/>
  <c r="E3774" i="1" s="1"/>
  <c r="I3775" i="1"/>
  <c r="D3772" i="1"/>
  <c r="F3772" i="1" s="1"/>
  <c r="U3773" i="1"/>
  <c r="W3773" i="1" s="1"/>
  <c r="B478" i="1"/>
  <c r="O481" i="1"/>
  <c r="N482" i="1"/>
  <c r="X479" i="1"/>
  <c r="P480" i="1"/>
  <c r="G3772" i="1" l="1"/>
  <c r="L3772" i="1"/>
  <c r="Q3826" i="1"/>
  <c r="H3826" i="1"/>
  <c r="A3827" i="1"/>
  <c r="T3826" i="1"/>
  <c r="AA3826" i="1"/>
  <c r="AB3826" i="1"/>
  <c r="U3774" i="1"/>
  <c r="W3774" i="1" s="1"/>
  <c r="D3773" i="1"/>
  <c r="F3773" i="1" s="1"/>
  <c r="M3775" i="1"/>
  <c r="J3775" i="1"/>
  <c r="K3775" i="1" s="1"/>
  <c r="E3775" i="1" s="1"/>
  <c r="I3776" i="1"/>
  <c r="B479" i="1"/>
  <c r="O482" i="1"/>
  <c r="N483" i="1"/>
  <c r="P481" i="1"/>
  <c r="X480" i="1"/>
  <c r="G3773" i="1" l="1"/>
  <c r="A3828" i="1"/>
  <c r="H3827" i="1"/>
  <c r="Q3827" i="1"/>
  <c r="L3773" i="1"/>
  <c r="T3827" i="1"/>
  <c r="AA3827" i="1"/>
  <c r="AB3827" i="1"/>
  <c r="U3775" i="1"/>
  <c r="W3775" i="1" s="1"/>
  <c r="D3774" i="1"/>
  <c r="F3774" i="1" s="1"/>
  <c r="J3776" i="1"/>
  <c r="K3776" i="1" s="1"/>
  <c r="E3776" i="1" s="1"/>
  <c r="M3776" i="1"/>
  <c r="I3777" i="1"/>
  <c r="P482" i="1"/>
  <c r="X481" i="1"/>
  <c r="B480" i="1"/>
  <c r="O483" i="1"/>
  <c r="N484" i="1"/>
  <c r="L3774" i="1" l="1"/>
  <c r="AB3828" i="1"/>
  <c r="T3828" i="1"/>
  <c r="AA3828" i="1"/>
  <c r="Q3828" i="1"/>
  <c r="A3829" i="1"/>
  <c r="H3828" i="1"/>
  <c r="G3774" i="1"/>
  <c r="U3776" i="1"/>
  <c r="W3776" i="1" s="1"/>
  <c r="M3777" i="1"/>
  <c r="J3777" i="1"/>
  <c r="K3777" i="1" s="1"/>
  <c r="E3777" i="1" s="1"/>
  <c r="I3778" i="1"/>
  <c r="D3775" i="1"/>
  <c r="F3775" i="1" s="1"/>
  <c r="O484" i="1"/>
  <c r="N485" i="1"/>
  <c r="P483" i="1"/>
  <c r="B481" i="1"/>
  <c r="X482" i="1"/>
  <c r="Q3829" i="1" l="1"/>
  <c r="A3830" i="1"/>
  <c r="H3829" i="1"/>
  <c r="AA3829" i="1"/>
  <c r="T3829" i="1"/>
  <c r="AB3829" i="1"/>
  <c r="M3778" i="1"/>
  <c r="J3778" i="1"/>
  <c r="K3778" i="1" s="1"/>
  <c r="E3778" i="1" s="1"/>
  <c r="I3779" i="1"/>
  <c r="L3775" i="1"/>
  <c r="U3777" i="1"/>
  <c r="W3777" i="1" s="1"/>
  <c r="D3776" i="1"/>
  <c r="F3776" i="1" s="1"/>
  <c r="G3775" i="1"/>
  <c r="X483" i="1"/>
  <c r="B482" i="1"/>
  <c r="O485" i="1"/>
  <c r="N486" i="1"/>
  <c r="P484" i="1"/>
  <c r="A3831" i="1" l="1"/>
  <c r="Q3830" i="1"/>
  <c r="H3830" i="1"/>
  <c r="T3830" i="1"/>
  <c r="AA3830" i="1"/>
  <c r="AB3830" i="1"/>
  <c r="D3777" i="1"/>
  <c r="F3777" i="1" s="1"/>
  <c r="J3779" i="1"/>
  <c r="K3779" i="1" s="1"/>
  <c r="E3779" i="1" s="1"/>
  <c r="M3779" i="1"/>
  <c r="I3780" i="1"/>
  <c r="U3778" i="1"/>
  <c r="W3778" i="1" s="1"/>
  <c r="G3776" i="1"/>
  <c r="L3776" i="1"/>
  <c r="B483" i="1"/>
  <c r="O486" i="1"/>
  <c r="N487" i="1"/>
  <c r="P485" i="1"/>
  <c r="X484" i="1"/>
  <c r="L3777" i="1" l="1"/>
  <c r="T3831" i="1"/>
  <c r="AA3831" i="1"/>
  <c r="AB3831" i="1"/>
  <c r="G3777" i="1"/>
  <c r="A3832" i="1"/>
  <c r="Q3831" i="1"/>
  <c r="H3831" i="1"/>
  <c r="J3780" i="1"/>
  <c r="K3780" i="1" s="1"/>
  <c r="E3780" i="1" s="1"/>
  <c r="M3780" i="1"/>
  <c r="I3781" i="1"/>
  <c r="D3778" i="1"/>
  <c r="F3778" i="1" s="1"/>
  <c r="U3779" i="1"/>
  <c r="W3779" i="1" s="1"/>
  <c r="B484" i="1"/>
  <c r="X485" i="1"/>
  <c r="O487" i="1"/>
  <c r="N488" i="1"/>
  <c r="P486" i="1"/>
  <c r="G3778" i="1" l="1"/>
  <c r="AB3832" i="1"/>
  <c r="T3832" i="1"/>
  <c r="AA3832" i="1"/>
  <c r="A3833" i="1"/>
  <c r="H3832" i="1"/>
  <c r="Q3832" i="1"/>
  <c r="L3778" i="1"/>
  <c r="M3781" i="1"/>
  <c r="J3781" i="1"/>
  <c r="K3781" i="1" s="1"/>
  <c r="E3781" i="1" s="1"/>
  <c r="I3782" i="1"/>
  <c r="D3779" i="1"/>
  <c r="F3779" i="1" s="1"/>
  <c r="U3780" i="1"/>
  <c r="W3780" i="1" s="1"/>
  <c r="B485" i="1"/>
  <c r="O488" i="1"/>
  <c r="N489" i="1"/>
  <c r="P487" i="1"/>
  <c r="X486" i="1"/>
  <c r="L3779" i="1" l="1"/>
  <c r="G3779" i="1"/>
  <c r="AA3833" i="1"/>
  <c r="T3833" i="1"/>
  <c r="AB3833" i="1"/>
  <c r="Q3833" i="1"/>
  <c r="A3834" i="1"/>
  <c r="H3833" i="1"/>
  <c r="U3781" i="1"/>
  <c r="W3781" i="1" s="1"/>
  <c r="J3782" i="1"/>
  <c r="K3782" i="1" s="1"/>
  <c r="E3782" i="1" s="1"/>
  <c r="M3782" i="1"/>
  <c r="I3783" i="1"/>
  <c r="D3780" i="1"/>
  <c r="F3780" i="1" s="1"/>
  <c r="B486" i="1"/>
  <c r="N490" i="1"/>
  <c r="O489" i="1"/>
  <c r="X487" i="1"/>
  <c r="P488" i="1"/>
  <c r="T3834" i="1" l="1"/>
  <c r="AA3834" i="1"/>
  <c r="AB3834" i="1"/>
  <c r="A3835" i="1"/>
  <c r="H3834" i="1"/>
  <c r="Q3834" i="1"/>
  <c r="M3783" i="1"/>
  <c r="J3783" i="1"/>
  <c r="K3783" i="1" s="1"/>
  <c r="E3783" i="1" s="1"/>
  <c r="I3784" i="1"/>
  <c r="D3781" i="1"/>
  <c r="F3781" i="1" s="1"/>
  <c r="U3782" i="1"/>
  <c r="W3782" i="1" s="1"/>
  <c r="G3780" i="1"/>
  <c r="L3780" i="1"/>
  <c r="B487" i="1"/>
  <c r="N491" i="1"/>
  <c r="O490" i="1"/>
  <c r="X488" i="1"/>
  <c r="P489" i="1"/>
  <c r="G3781" i="1" l="1"/>
  <c r="T3835" i="1"/>
  <c r="AA3835" i="1"/>
  <c r="AB3835" i="1"/>
  <c r="Q3835" i="1"/>
  <c r="A3836" i="1"/>
  <c r="H3835" i="1"/>
  <c r="L3781" i="1"/>
  <c r="D3782" i="1"/>
  <c r="F3782" i="1" s="1"/>
  <c r="M3784" i="1"/>
  <c r="J3784" i="1"/>
  <c r="K3784" i="1" s="1"/>
  <c r="E3784" i="1" s="1"/>
  <c r="I3785" i="1"/>
  <c r="U3783" i="1"/>
  <c r="W3783" i="1" s="1"/>
  <c r="B488" i="1"/>
  <c r="X489" i="1"/>
  <c r="P490" i="1"/>
  <c r="O491" i="1"/>
  <c r="N492" i="1"/>
  <c r="A3837" i="1" l="1"/>
  <c r="Q3836" i="1"/>
  <c r="H3836" i="1"/>
  <c r="AB3836" i="1"/>
  <c r="T3836" i="1"/>
  <c r="AA3836" i="1"/>
  <c r="L3782" i="1"/>
  <c r="G3782" i="1"/>
  <c r="M3785" i="1"/>
  <c r="J3785" i="1"/>
  <c r="K3785" i="1" s="1"/>
  <c r="E3785" i="1" s="1"/>
  <c r="I3786" i="1"/>
  <c r="U3784" i="1"/>
  <c r="W3784" i="1" s="1"/>
  <c r="D3783" i="1"/>
  <c r="F3783" i="1" s="1"/>
  <c r="B489" i="1"/>
  <c r="P491" i="1"/>
  <c r="X490" i="1"/>
  <c r="N493" i="1"/>
  <c r="O492" i="1"/>
  <c r="AA3837" i="1" l="1"/>
  <c r="T3837" i="1"/>
  <c r="AB3837" i="1"/>
  <c r="Q3837" i="1"/>
  <c r="A3838" i="1"/>
  <c r="H3837" i="1"/>
  <c r="G3783" i="1"/>
  <c r="D3784" i="1"/>
  <c r="F3784" i="1" s="1"/>
  <c r="M3786" i="1"/>
  <c r="J3786" i="1"/>
  <c r="K3786" i="1" s="1"/>
  <c r="E3786" i="1" s="1"/>
  <c r="I3787" i="1"/>
  <c r="U3785" i="1"/>
  <c r="W3785" i="1" s="1"/>
  <c r="L3783" i="1"/>
  <c r="B490" i="1"/>
  <c r="P492" i="1"/>
  <c r="N494" i="1"/>
  <c r="O493" i="1"/>
  <c r="X491" i="1"/>
  <c r="A3839" i="1" l="1"/>
  <c r="H3838" i="1"/>
  <c r="Q3838" i="1"/>
  <c r="G3784" i="1"/>
  <c r="T3838" i="1"/>
  <c r="AB3838" i="1"/>
  <c r="AA3838" i="1"/>
  <c r="L3784" i="1"/>
  <c r="D3785" i="1"/>
  <c r="F3785" i="1" s="1"/>
  <c r="M3787" i="1"/>
  <c r="J3787" i="1"/>
  <c r="K3787" i="1" s="1"/>
  <c r="E3787" i="1" s="1"/>
  <c r="I3788" i="1"/>
  <c r="U3786" i="1"/>
  <c r="W3786" i="1" s="1"/>
  <c r="B491" i="1"/>
  <c r="P493" i="1"/>
  <c r="N495" i="1"/>
  <c r="O494" i="1"/>
  <c r="X492" i="1"/>
  <c r="L3785" i="1" l="1"/>
  <c r="G3785" i="1"/>
  <c r="AB3839" i="1"/>
  <c r="AA3839" i="1"/>
  <c r="T3839" i="1"/>
  <c r="A3840" i="1"/>
  <c r="Q3839" i="1"/>
  <c r="H3839" i="1"/>
  <c r="D3786" i="1"/>
  <c r="F3786" i="1" s="1"/>
  <c r="U3787" i="1"/>
  <c r="W3787" i="1" s="1"/>
  <c r="M3788" i="1"/>
  <c r="J3788" i="1"/>
  <c r="K3788" i="1" s="1"/>
  <c r="E3788" i="1" s="1"/>
  <c r="I3789" i="1"/>
  <c r="B492" i="1"/>
  <c r="X493" i="1"/>
  <c r="P494" i="1"/>
  <c r="O495" i="1"/>
  <c r="N496" i="1"/>
  <c r="AA3840" i="1" l="1"/>
  <c r="AB3840" i="1"/>
  <c r="T3840" i="1"/>
  <c r="A3841" i="1"/>
  <c r="H3840" i="1"/>
  <c r="Q3840" i="1"/>
  <c r="L3786" i="1"/>
  <c r="D3787" i="1"/>
  <c r="F3787" i="1" s="1"/>
  <c r="M3789" i="1"/>
  <c r="J3789" i="1"/>
  <c r="K3789" i="1" s="1"/>
  <c r="E3789" i="1" s="1"/>
  <c r="I3790" i="1"/>
  <c r="G3786" i="1"/>
  <c r="U3788" i="1"/>
  <c r="W3788" i="1" s="1"/>
  <c r="P495" i="1"/>
  <c r="X494" i="1"/>
  <c r="N497" i="1"/>
  <c r="O496" i="1"/>
  <c r="B493" i="1"/>
  <c r="AA3841" i="1" l="1"/>
  <c r="T3841" i="1"/>
  <c r="AB3841" i="1"/>
  <c r="Q3841" i="1"/>
  <c r="H3841" i="1"/>
  <c r="A3842" i="1"/>
  <c r="L3787" i="1"/>
  <c r="G3787" i="1"/>
  <c r="U3789" i="1"/>
  <c r="W3789" i="1" s="1"/>
  <c r="J3790" i="1"/>
  <c r="K3790" i="1" s="1"/>
  <c r="E3790" i="1" s="1"/>
  <c r="I3791" i="1"/>
  <c r="D3788" i="1"/>
  <c r="F3788" i="1" s="1"/>
  <c r="P496" i="1"/>
  <c r="N498" i="1"/>
  <c r="O497" i="1"/>
  <c r="B494" i="1"/>
  <c r="X495" i="1"/>
  <c r="T3842" i="1" l="1"/>
  <c r="AB3842" i="1"/>
  <c r="AA3842" i="1"/>
  <c r="A3843" i="1"/>
  <c r="H3842" i="1"/>
  <c r="Q3842" i="1"/>
  <c r="J3791" i="1"/>
  <c r="K3791" i="1" s="1"/>
  <c r="E3791" i="1" s="1"/>
  <c r="I3792" i="1"/>
  <c r="U3790" i="1"/>
  <c r="W3790" i="1" s="1"/>
  <c r="L3788" i="1"/>
  <c r="D3789" i="1"/>
  <c r="F3789" i="1" s="1"/>
  <c r="G3788" i="1"/>
  <c r="B495" i="1"/>
  <c r="P497" i="1"/>
  <c r="N499" i="1"/>
  <c r="O498" i="1"/>
  <c r="X496" i="1"/>
  <c r="A3844" i="1" l="1"/>
  <c r="Q3843" i="1"/>
  <c r="H3843" i="1"/>
  <c r="AB3843" i="1"/>
  <c r="T3843" i="1"/>
  <c r="AA3843" i="1"/>
  <c r="D3790" i="1"/>
  <c r="F3790" i="1" s="1"/>
  <c r="J3792" i="1"/>
  <c r="K3792" i="1" s="1"/>
  <c r="E3792" i="1" s="1"/>
  <c r="I3793" i="1"/>
  <c r="L3789" i="1"/>
  <c r="U3791" i="1"/>
  <c r="W3791" i="1" s="1"/>
  <c r="G3789" i="1"/>
  <c r="B496" i="1"/>
  <c r="X497" i="1"/>
  <c r="P498" i="1"/>
  <c r="N500" i="1"/>
  <c r="O499" i="1"/>
  <c r="G3790" i="1" l="1"/>
  <c r="AB3844" i="1"/>
  <c r="T3844" i="1"/>
  <c r="AA3844" i="1"/>
  <c r="L3790" i="1"/>
  <c r="Q3844" i="1"/>
  <c r="A3845" i="1"/>
  <c r="H3844" i="1"/>
  <c r="U3792" i="1"/>
  <c r="W3792" i="1" s="1"/>
  <c r="I3794" i="1"/>
  <c r="J3793" i="1"/>
  <c r="K3793" i="1" s="1"/>
  <c r="E3793" i="1" s="1"/>
  <c r="D3791" i="1"/>
  <c r="F3791" i="1" s="1"/>
  <c r="M3790" i="1"/>
  <c r="M3791" i="1" s="1"/>
  <c r="M3792" i="1" s="1"/>
  <c r="M3793" i="1" s="1"/>
  <c r="B497" i="1"/>
  <c r="X498" i="1"/>
  <c r="P499" i="1"/>
  <c r="N501" i="1"/>
  <c r="O500" i="1"/>
  <c r="AA3845" i="1" l="1"/>
  <c r="T3845" i="1"/>
  <c r="AB3845" i="1"/>
  <c r="Q3845" i="1"/>
  <c r="A3846" i="1"/>
  <c r="H3845" i="1"/>
  <c r="G3791" i="1"/>
  <c r="M3794" i="1"/>
  <c r="J3794" i="1"/>
  <c r="K3794" i="1" s="1"/>
  <c r="E3794" i="1" s="1"/>
  <c r="I3795" i="1"/>
  <c r="U3793" i="1"/>
  <c r="W3793" i="1" s="1"/>
  <c r="L3791" i="1"/>
  <c r="D3792" i="1"/>
  <c r="F3792" i="1" s="1"/>
  <c r="X499" i="1"/>
  <c r="P500" i="1"/>
  <c r="O501" i="1"/>
  <c r="N502" i="1"/>
  <c r="B498" i="1"/>
  <c r="A3847" i="1" l="1"/>
  <c r="H3846" i="1"/>
  <c r="Q3846" i="1"/>
  <c r="T3846" i="1"/>
  <c r="AB3846" i="1"/>
  <c r="AA3846" i="1"/>
  <c r="D3793" i="1"/>
  <c r="F3793" i="1" s="1"/>
  <c r="M3795" i="1"/>
  <c r="J3795" i="1"/>
  <c r="K3795" i="1" s="1"/>
  <c r="E3795" i="1" s="1"/>
  <c r="I3796" i="1"/>
  <c r="L3792" i="1"/>
  <c r="U3794" i="1"/>
  <c r="W3794" i="1" s="1"/>
  <c r="G3792" i="1"/>
  <c r="B499" i="1"/>
  <c r="P501" i="1"/>
  <c r="X500" i="1"/>
  <c r="O502" i="1"/>
  <c r="N503" i="1"/>
  <c r="L3793" i="1" l="1"/>
  <c r="T3847" i="1"/>
  <c r="AA3847" i="1"/>
  <c r="AB3847" i="1"/>
  <c r="G3793" i="1"/>
  <c r="A3848" i="1"/>
  <c r="Q3847" i="1"/>
  <c r="H3847" i="1"/>
  <c r="U3795" i="1"/>
  <c r="W3795" i="1" s="1"/>
  <c r="J3796" i="1"/>
  <c r="K3796" i="1" s="1"/>
  <c r="E3796" i="1" s="1"/>
  <c r="M3796" i="1"/>
  <c r="I3797" i="1"/>
  <c r="D3794" i="1"/>
  <c r="F3794" i="1" s="1"/>
  <c r="B500" i="1"/>
  <c r="N504" i="1"/>
  <c r="O503" i="1"/>
  <c r="P502" i="1"/>
  <c r="X501" i="1"/>
  <c r="A3849" i="1" l="1"/>
  <c r="H3848" i="1"/>
  <c r="Q3848" i="1"/>
  <c r="T3848" i="1"/>
  <c r="AA3848" i="1"/>
  <c r="AB3848" i="1"/>
  <c r="M3797" i="1"/>
  <c r="J3797" i="1"/>
  <c r="K3797" i="1" s="1"/>
  <c r="E3797" i="1" s="1"/>
  <c r="I3798" i="1"/>
  <c r="U3796" i="1"/>
  <c r="W3796" i="1" s="1"/>
  <c r="G3794" i="1"/>
  <c r="L3794" i="1"/>
  <c r="D3795" i="1"/>
  <c r="F3795" i="1" s="1"/>
  <c r="B501" i="1"/>
  <c r="O504" i="1"/>
  <c r="N505" i="1"/>
  <c r="X502" i="1"/>
  <c r="P503" i="1"/>
  <c r="AB3849" i="1" l="1"/>
  <c r="AA3849" i="1"/>
  <c r="T3849" i="1"/>
  <c r="A3850" i="1"/>
  <c r="H3849" i="1"/>
  <c r="Q3849" i="1"/>
  <c r="L3795" i="1"/>
  <c r="D3796" i="1"/>
  <c r="F3796" i="1" s="1"/>
  <c r="M3798" i="1"/>
  <c r="J3798" i="1"/>
  <c r="K3798" i="1" s="1"/>
  <c r="E3798" i="1" s="1"/>
  <c r="I3799" i="1"/>
  <c r="U3797" i="1"/>
  <c r="W3797" i="1" s="1"/>
  <c r="G3795" i="1"/>
  <c r="B502" i="1"/>
  <c r="X503" i="1"/>
  <c r="O505" i="1"/>
  <c r="N506" i="1"/>
  <c r="P504" i="1"/>
  <c r="AB3850" i="1" l="1"/>
  <c r="AA3850" i="1"/>
  <c r="T3850" i="1"/>
  <c r="A3851" i="1"/>
  <c r="Q3850" i="1"/>
  <c r="H3850" i="1"/>
  <c r="G3796" i="1"/>
  <c r="U3798" i="1"/>
  <c r="W3798" i="1" s="1"/>
  <c r="D3797" i="1"/>
  <c r="F3797" i="1" s="1"/>
  <c r="L3796" i="1"/>
  <c r="M3799" i="1"/>
  <c r="J3799" i="1"/>
  <c r="K3799" i="1" s="1"/>
  <c r="E3799" i="1" s="1"/>
  <c r="I3800" i="1"/>
  <c r="B503" i="1"/>
  <c r="P505" i="1"/>
  <c r="X504" i="1"/>
  <c r="N507" i="1"/>
  <c r="O506" i="1"/>
  <c r="L3797" i="1" l="1"/>
  <c r="AA3851" i="1"/>
  <c r="T3851" i="1"/>
  <c r="AB3851" i="1"/>
  <c r="Q3851" i="1"/>
  <c r="A3852" i="1"/>
  <c r="H3851" i="1"/>
  <c r="G3797" i="1"/>
  <c r="U3799" i="1"/>
  <c r="W3799" i="1" s="1"/>
  <c r="J3800" i="1"/>
  <c r="K3800" i="1" s="1"/>
  <c r="E3800" i="1" s="1"/>
  <c r="M3800" i="1"/>
  <c r="I3801" i="1"/>
  <c r="D3798" i="1"/>
  <c r="F3798" i="1" s="1"/>
  <c r="B504" i="1"/>
  <c r="P506" i="1"/>
  <c r="X505" i="1"/>
  <c r="N508" i="1"/>
  <c r="O507" i="1"/>
  <c r="T3852" i="1" l="1"/>
  <c r="AA3852" i="1"/>
  <c r="AB3852" i="1"/>
  <c r="Q3852" i="1"/>
  <c r="A3853" i="1"/>
  <c r="H3852" i="1"/>
  <c r="U3800" i="1"/>
  <c r="W3800" i="1" s="1"/>
  <c r="D3799" i="1"/>
  <c r="F3799" i="1" s="1"/>
  <c r="M3801" i="1"/>
  <c r="J3801" i="1"/>
  <c r="K3801" i="1" s="1"/>
  <c r="E3801" i="1" s="1"/>
  <c r="I3802" i="1"/>
  <c r="L3798" i="1"/>
  <c r="G3798" i="1"/>
  <c r="B505" i="1"/>
  <c r="P507" i="1"/>
  <c r="X506" i="1"/>
  <c r="O508" i="1"/>
  <c r="N509" i="1"/>
  <c r="L3799" i="1" l="1"/>
  <c r="G3799" i="1"/>
  <c r="T3853" i="1"/>
  <c r="AB3853" i="1"/>
  <c r="AA3853" i="1"/>
  <c r="A3854" i="1"/>
  <c r="Q3853" i="1"/>
  <c r="H3853" i="1"/>
  <c r="U3801" i="1"/>
  <c r="W3801" i="1" s="1"/>
  <c r="M3802" i="1"/>
  <c r="J3802" i="1"/>
  <c r="K3802" i="1" s="1"/>
  <c r="E3802" i="1" s="1"/>
  <c r="I3803" i="1"/>
  <c r="D3800" i="1"/>
  <c r="F3800" i="1" s="1"/>
  <c r="P508" i="1"/>
  <c r="X507" i="1"/>
  <c r="O509" i="1"/>
  <c r="N510" i="1"/>
  <c r="B506" i="1"/>
  <c r="L3800" i="1" l="1"/>
  <c r="G3800" i="1"/>
  <c r="AB3854" i="1"/>
  <c r="AA3854" i="1"/>
  <c r="T3854" i="1"/>
  <c r="A3855" i="1"/>
  <c r="Q3854" i="1"/>
  <c r="H3854" i="1"/>
  <c r="U3802" i="1"/>
  <c r="W3802" i="1" s="1"/>
  <c r="M3803" i="1"/>
  <c r="J3803" i="1"/>
  <c r="K3803" i="1" s="1"/>
  <c r="E3803" i="1" s="1"/>
  <c r="I3804" i="1"/>
  <c r="D3801" i="1"/>
  <c r="F3801" i="1" s="1"/>
  <c r="B507" i="1"/>
  <c r="P509" i="1"/>
  <c r="O510" i="1"/>
  <c r="N511" i="1"/>
  <c r="X508" i="1"/>
  <c r="AA3855" i="1" l="1"/>
  <c r="T3855" i="1"/>
  <c r="AB3855" i="1"/>
  <c r="Q3855" i="1"/>
  <c r="H3855" i="1"/>
  <c r="A3856" i="1"/>
  <c r="G3801" i="1"/>
  <c r="L3801" i="1"/>
  <c r="J3804" i="1"/>
  <c r="K3804" i="1" s="1"/>
  <c r="E3804" i="1" s="1"/>
  <c r="M3804" i="1"/>
  <c r="I3805" i="1"/>
  <c r="D3802" i="1"/>
  <c r="F3802" i="1" s="1"/>
  <c r="U3803" i="1"/>
  <c r="W3803" i="1" s="1"/>
  <c r="O511" i="1"/>
  <c r="N512" i="1"/>
  <c r="B508" i="1"/>
  <c r="P510" i="1"/>
  <c r="X509" i="1"/>
  <c r="L3802" i="1" l="1"/>
  <c r="T3856" i="1"/>
  <c r="AB3856" i="1"/>
  <c r="AA3856" i="1"/>
  <c r="A3857" i="1"/>
  <c r="H3856" i="1"/>
  <c r="Q3856" i="1"/>
  <c r="G3802" i="1"/>
  <c r="M3805" i="1"/>
  <c r="J3805" i="1"/>
  <c r="K3805" i="1" s="1"/>
  <c r="E3805" i="1" s="1"/>
  <c r="I3806" i="1"/>
  <c r="U3804" i="1"/>
  <c r="W3804" i="1" s="1"/>
  <c r="D3803" i="1"/>
  <c r="F3803" i="1" s="1"/>
  <c r="B509" i="1"/>
  <c r="N513" i="1"/>
  <c r="O512" i="1"/>
  <c r="P511" i="1"/>
  <c r="X510" i="1"/>
  <c r="H3857" i="1" l="1"/>
  <c r="A3858" i="1"/>
  <c r="Q3857" i="1"/>
  <c r="T3857" i="1"/>
  <c r="AA3857" i="1"/>
  <c r="AB3857" i="1"/>
  <c r="D3804" i="1"/>
  <c r="F3804" i="1" s="1"/>
  <c r="U3805" i="1"/>
  <c r="W3805" i="1" s="1"/>
  <c r="J3806" i="1"/>
  <c r="K3806" i="1" s="1"/>
  <c r="E3806" i="1" s="1"/>
  <c r="M3806" i="1"/>
  <c r="I3807" i="1"/>
  <c r="L3803" i="1"/>
  <c r="G3803" i="1"/>
  <c r="B510" i="1"/>
  <c r="N514" i="1"/>
  <c r="O513" i="1"/>
  <c r="X511" i="1"/>
  <c r="P512" i="1"/>
  <c r="L3804" i="1" l="1"/>
  <c r="AB3858" i="1"/>
  <c r="T3858" i="1"/>
  <c r="AA3858" i="1"/>
  <c r="A3859" i="1"/>
  <c r="Q3858" i="1"/>
  <c r="H3858" i="1"/>
  <c r="G3804" i="1"/>
  <c r="U3806" i="1"/>
  <c r="W3806" i="1" s="1"/>
  <c r="D3805" i="1"/>
  <c r="F3805" i="1" s="1"/>
  <c r="M3807" i="1"/>
  <c r="J3807" i="1"/>
  <c r="K3807" i="1" s="1"/>
  <c r="E3807" i="1" s="1"/>
  <c r="I3808" i="1"/>
  <c r="B511" i="1"/>
  <c r="X512" i="1"/>
  <c r="P513" i="1"/>
  <c r="N515" i="1"/>
  <c r="O514" i="1"/>
  <c r="G3805" i="1" l="1"/>
  <c r="AA3859" i="1"/>
  <c r="T3859" i="1"/>
  <c r="AB3859" i="1"/>
  <c r="H3859" i="1"/>
  <c r="A3860" i="1"/>
  <c r="Q3859" i="1"/>
  <c r="L3805" i="1"/>
  <c r="J3808" i="1"/>
  <c r="K3808" i="1" s="1"/>
  <c r="E3808" i="1" s="1"/>
  <c r="M3808" i="1"/>
  <c r="I3809" i="1"/>
  <c r="D3806" i="1"/>
  <c r="F3806" i="1" s="1"/>
  <c r="U3807" i="1"/>
  <c r="W3807" i="1" s="1"/>
  <c r="B512" i="1"/>
  <c r="P514" i="1"/>
  <c r="O515" i="1"/>
  <c r="N516" i="1"/>
  <c r="X513" i="1"/>
  <c r="T3860" i="1" l="1"/>
  <c r="AA3860" i="1"/>
  <c r="AB3860" i="1"/>
  <c r="A3861" i="1"/>
  <c r="H3860" i="1"/>
  <c r="Q3860" i="1"/>
  <c r="L3806" i="1"/>
  <c r="G3806" i="1"/>
  <c r="J3809" i="1"/>
  <c r="K3809" i="1" s="1"/>
  <c r="E3809" i="1" s="1"/>
  <c r="M3809" i="1"/>
  <c r="I3810" i="1"/>
  <c r="U3808" i="1"/>
  <c r="W3808" i="1" s="1"/>
  <c r="D3807" i="1"/>
  <c r="F3807" i="1" s="1"/>
  <c r="N517" i="1"/>
  <c r="O516" i="1"/>
  <c r="P515" i="1"/>
  <c r="B513" i="1"/>
  <c r="X514" i="1"/>
  <c r="T3861" i="1" l="1"/>
  <c r="AA3861" i="1"/>
  <c r="AB3861" i="1"/>
  <c r="Q3861" i="1"/>
  <c r="A3862" i="1"/>
  <c r="H3861" i="1"/>
  <c r="D3808" i="1"/>
  <c r="F3808" i="1" s="1"/>
  <c r="M3810" i="1"/>
  <c r="J3810" i="1"/>
  <c r="K3810" i="1" s="1"/>
  <c r="E3810" i="1" s="1"/>
  <c r="I3811" i="1"/>
  <c r="L3807" i="1"/>
  <c r="U3809" i="1"/>
  <c r="W3809" i="1" s="1"/>
  <c r="G3807" i="1"/>
  <c r="B514" i="1"/>
  <c r="X515" i="1"/>
  <c r="P516" i="1"/>
  <c r="N518" i="1"/>
  <c r="O517" i="1"/>
  <c r="L3808" i="1" l="1"/>
  <c r="AA3862" i="1"/>
  <c r="T3862" i="1"/>
  <c r="AB3862" i="1"/>
  <c r="A3863" i="1"/>
  <c r="H3862" i="1"/>
  <c r="Q3862" i="1"/>
  <c r="G3808" i="1"/>
  <c r="M3811" i="1"/>
  <c r="J3811" i="1"/>
  <c r="K3811" i="1" s="1"/>
  <c r="E3811" i="1" s="1"/>
  <c r="I3812" i="1"/>
  <c r="D3809" i="1"/>
  <c r="F3809" i="1" s="1"/>
  <c r="U3810" i="1"/>
  <c r="W3810" i="1" s="1"/>
  <c r="B515" i="1"/>
  <c r="O518" i="1"/>
  <c r="N519" i="1"/>
  <c r="X516" i="1"/>
  <c r="P517" i="1"/>
  <c r="G3809" i="1" l="1"/>
  <c r="L3809" i="1"/>
  <c r="AA3863" i="1"/>
  <c r="T3863" i="1"/>
  <c r="AB3863" i="1"/>
  <c r="H3863" i="1"/>
  <c r="A3864" i="1"/>
  <c r="Q3863" i="1"/>
  <c r="U3811" i="1"/>
  <c r="W3811" i="1" s="1"/>
  <c r="J3812" i="1"/>
  <c r="K3812" i="1" s="1"/>
  <c r="E3812" i="1" s="1"/>
  <c r="M3812" i="1"/>
  <c r="I3813" i="1"/>
  <c r="D3810" i="1"/>
  <c r="F3810" i="1" s="1"/>
  <c r="X517" i="1"/>
  <c r="N520" i="1"/>
  <c r="O519" i="1"/>
  <c r="B516" i="1"/>
  <c r="P518" i="1"/>
  <c r="T3864" i="1" l="1"/>
  <c r="AB3864" i="1"/>
  <c r="AA3864" i="1"/>
  <c r="A3865" i="1"/>
  <c r="Q3864" i="1"/>
  <c r="H3864" i="1"/>
  <c r="U3812" i="1"/>
  <c r="W3812" i="1" s="1"/>
  <c r="G3810" i="1"/>
  <c r="D3811" i="1"/>
  <c r="F3811" i="1" s="1"/>
  <c r="J3813" i="1"/>
  <c r="K3813" i="1" s="1"/>
  <c r="E3813" i="1" s="1"/>
  <c r="M3813" i="1"/>
  <c r="I3814" i="1"/>
  <c r="L3810" i="1"/>
  <c r="B517" i="1"/>
  <c r="N521" i="1"/>
  <c r="O520" i="1"/>
  <c r="X518" i="1"/>
  <c r="P519" i="1"/>
  <c r="G3811" i="1" l="1"/>
  <c r="L3811" i="1"/>
  <c r="A3866" i="1"/>
  <c r="Q3865" i="1"/>
  <c r="H3865" i="1"/>
  <c r="T3865" i="1"/>
  <c r="AB3865" i="1"/>
  <c r="AA3865" i="1"/>
  <c r="U3813" i="1"/>
  <c r="W3813" i="1" s="1"/>
  <c r="M3814" i="1"/>
  <c r="J3814" i="1"/>
  <c r="K3814" i="1" s="1"/>
  <c r="E3814" i="1" s="1"/>
  <c r="I3815" i="1"/>
  <c r="D3812" i="1"/>
  <c r="F3812" i="1" s="1"/>
  <c r="X519" i="1"/>
  <c r="P520" i="1"/>
  <c r="B518" i="1"/>
  <c r="N522" i="1"/>
  <c r="O521" i="1"/>
  <c r="AB3866" i="1" l="1"/>
  <c r="AA3866" i="1"/>
  <c r="T3866" i="1"/>
  <c r="A3867" i="1"/>
  <c r="Q3866" i="1"/>
  <c r="H3866" i="1"/>
  <c r="M3815" i="1"/>
  <c r="J3815" i="1"/>
  <c r="K3815" i="1" s="1"/>
  <c r="E3815" i="1" s="1"/>
  <c r="I3816" i="1"/>
  <c r="U3814" i="1"/>
  <c r="W3814" i="1" s="1"/>
  <c r="L3812" i="1"/>
  <c r="G3812" i="1"/>
  <c r="D3813" i="1"/>
  <c r="F3813" i="1" s="1"/>
  <c r="B519" i="1"/>
  <c r="P521" i="1"/>
  <c r="X520" i="1"/>
  <c r="O522" i="1"/>
  <c r="N523" i="1"/>
  <c r="Q3867" i="1" l="1"/>
  <c r="A3868" i="1"/>
  <c r="H3867" i="1"/>
  <c r="AA3867" i="1"/>
  <c r="T3867" i="1"/>
  <c r="AB3867" i="1"/>
  <c r="D3814" i="1"/>
  <c r="F3814" i="1" s="1"/>
  <c r="J3816" i="1"/>
  <c r="K3816" i="1" s="1"/>
  <c r="E3816" i="1" s="1"/>
  <c r="I3817" i="1"/>
  <c r="L3813" i="1"/>
  <c r="U3815" i="1"/>
  <c r="W3815" i="1" s="1"/>
  <c r="G3813" i="1"/>
  <c r="O523" i="1"/>
  <c r="N524" i="1"/>
  <c r="P522" i="1"/>
  <c r="X521" i="1"/>
  <c r="B520" i="1"/>
  <c r="L3814" i="1" l="1"/>
  <c r="A3869" i="1"/>
  <c r="Q3868" i="1"/>
  <c r="H3868" i="1"/>
  <c r="G3814" i="1"/>
  <c r="T3868" i="1"/>
  <c r="AB3868" i="1"/>
  <c r="AA3868" i="1"/>
  <c r="J3817" i="1"/>
  <c r="K3817" i="1" s="1"/>
  <c r="E3817" i="1" s="1"/>
  <c r="I3818" i="1"/>
  <c r="U3816" i="1"/>
  <c r="W3816" i="1" s="1"/>
  <c r="D3815" i="1"/>
  <c r="F3815" i="1" s="1"/>
  <c r="B521" i="1"/>
  <c r="X522" i="1"/>
  <c r="O524" i="1"/>
  <c r="N525" i="1"/>
  <c r="P523" i="1"/>
  <c r="T3869" i="1" l="1"/>
  <c r="AA3869" i="1"/>
  <c r="AB3869" i="1"/>
  <c r="A3870" i="1"/>
  <c r="Q3869" i="1"/>
  <c r="H3869" i="1"/>
  <c r="U3817" i="1"/>
  <c r="W3817" i="1" s="1"/>
  <c r="D3816" i="1"/>
  <c r="F3816" i="1" s="1"/>
  <c r="J3818" i="1"/>
  <c r="K3818" i="1" s="1"/>
  <c r="E3818" i="1" s="1"/>
  <c r="I3819" i="1"/>
  <c r="L3815" i="1"/>
  <c r="G3815" i="1"/>
  <c r="B522" i="1"/>
  <c r="X523" i="1"/>
  <c r="P524" i="1"/>
  <c r="O525" i="1"/>
  <c r="N526" i="1"/>
  <c r="G3816" i="1" l="1"/>
  <c r="L3816" i="1"/>
  <c r="A3871" i="1"/>
  <c r="Q3870" i="1"/>
  <c r="H3870" i="1"/>
  <c r="AB3870" i="1"/>
  <c r="AA3870" i="1"/>
  <c r="T3870" i="1"/>
  <c r="U3818" i="1"/>
  <c r="W3818" i="1" s="1"/>
  <c r="M3816" i="1"/>
  <c r="M3817" i="1" s="1"/>
  <c r="M3818" i="1" s="1"/>
  <c r="M3819" i="1" s="1"/>
  <c r="J3819" i="1"/>
  <c r="K3819" i="1" s="1"/>
  <c r="E3819" i="1" s="1"/>
  <c r="I3820" i="1"/>
  <c r="D3817" i="1"/>
  <c r="F3817" i="1" s="1"/>
  <c r="B523" i="1"/>
  <c r="N527" i="1"/>
  <c r="O526" i="1"/>
  <c r="P525" i="1"/>
  <c r="X524" i="1"/>
  <c r="AA3871" i="1" l="1"/>
  <c r="T3871" i="1"/>
  <c r="AB3871" i="1"/>
  <c r="H3871" i="1"/>
  <c r="A3872" i="1"/>
  <c r="Q3871" i="1"/>
  <c r="U3819" i="1"/>
  <c r="W3819" i="1" s="1"/>
  <c r="L3817" i="1"/>
  <c r="G3817" i="1"/>
  <c r="J3820" i="1"/>
  <c r="K3820" i="1" s="1"/>
  <c r="E3820" i="1" s="1"/>
  <c r="M3820" i="1"/>
  <c r="I3821" i="1"/>
  <c r="D3818" i="1"/>
  <c r="F3818" i="1" s="1"/>
  <c r="B524" i="1"/>
  <c r="X525" i="1"/>
  <c r="P526" i="1"/>
  <c r="N528" i="1"/>
  <c r="O527" i="1"/>
  <c r="T3872" i="1" l="1"/>
  <c r="AB3872" i="1"/>
  <c r="AA3872" i="1"/>
  <c r="A3873" i="1"/>
  <c r="Q3872" i="1"/>
  <c r="H3872" i="1"/>
  <c r="G3818" i="1"/>
  <c r="J3821" i="1"/>
  <c r="K3821" i="1" s="1"/>
  <c r="E3821" i="1" s="1"/>
  <c r="M3821" i="1"/>
  <c r="I3822" i="1"/>
  <c r="U3820" i="1"/>
  <c r="W3820" i="1" s="1"/>
  <c r="L3818" i="1"/>
  <c r="D3819" i="1"/>
  <c r="F3819" i="1" s="1"/>
  <c r="B525" i="1"/>
  <c r="P527" i="1"/>
  <c r="N529" i="1"/>
  <c r="O528" i="1"/>
  <c r="X526" i="1"/>
  <c r="L3819" i="1" l="1"/>
  <c r="G3819" i="1"/>
  <c r="T3873" i="1"/>
  <c r="AB3873" i="1"/>
  <c r="AA3873" i="1"/>
  <c r="A3874" i="1"/>
  <c r="Q3873" i="1"/>
  <c r="H3873" i="1"/>
  <c r="D3820" i="1"/>
  <c r="F3820" i="1" s="1"/>
  <c r="M3822" i="1"/>
  <c r="J3822" i="1"/>
  <c r="K3822" i="1" s="1"/>
  <c r="E3822" i="1" s="1"/>
  <c r="I3823" i="1"/>
  <c r="U3821" i="1"/>
  <c r="W3821" i="1" s="1"/>
  <c r="B526" i="1"/>
  <c r="P528" i="1"/>
  <c r="N530" i="1"/>
  <c r="O529" i="1"/>
  <c r="X527" i="1"/>
  <c r="L3820" i="1" l="1"/>
  <c r="AB3874" i="1"/>
  <c r="AA3874" i="1"/>
  <c r="T3874" i="1"/>
  <c r="Q3874" i="1"/>
  <c r="H3874" i="1"/>
  <c r="A3875" i="1"/>
  <c r="G3820" i="1"/>
  <c r="U3822" i="1"/>
  <c r="W3822" i="1" s="1"/>
  <c r="M3823" i="1"/>
  <c r="J3823" i="1"/>
  <c r="K3823" i="1" s="1"/>
  <c r="E3823" i="1" s="1"/>
  <c r="I3824" i="1"/>
  <c r="D3821" i="1"/>
  <c r="F3821" i="1" s="1"/>
  <c r="P529" i="1"/>
  <c r="B527" i="1"/>
  <c r="O530" i="1"/>
  <c r="N531" i="1"/>
  <c r="X528" i="1"/>
  <c r="AA3875" i="1" l="1"/>
  <c r="T3875" i="1"/>
  <c r="AB3875" i="1"/>
  <c r="Q3875" i="1"/>
  <c r="H3875" i="1"/>
  <c r="A3876" i="1"/>
  <c r="L3821" i="1"/>
  <c r="G3821" i="1"/>
  <c r="J3824" i="1"/>
  <c r="K3824" i="1" s="1"/>
  <c r="E3824" i="1" s="1"/>
  <c r="M3824" i="1"/>
  <c r="I3825" i="1"/>
  <c r="U3823" i="1"/>
  <c r="W3823" i="1" s="1"/>
  <c r="D3822" i="1"/>
  <c r="F3822" i="1" s="1"/>
  <c r="B528" i="1"/>
  <c r="N532" i="1"/>
  <c r="O531" i="1"/>
  <c r="X529" i="1"/>
  <c r="P530" i="1"/>
  <c r="A3877" i="1" l="1"/>
  <c r="Q3876" i="1"/>
  <c r="H3876" i="1"/>
  <c r="T3876" i="1"/>
  <c r="AB3876" i="1"/>
  <c r="AA3876" i="1"/>
  <c r="D3823" i="1"/>
  <c r="F3823" i="1" s="1"/>
  <c r="M3825" i="1"/>
  <c r="J3825" i="1"/>
  <c r="K3825" i="1" s="1"/>
  <c r="E3825" i="1" s="1"/>
  <c r="I3826" i="1"/>
  <c r="G3822" i="1"/>
  <c r="U3824" i="1"/>
  <c r="W3824" i="1" s="1"/>
  <c r="L3822" i="1"/>
  <c r="B529" i="1"/>
  <c r="P531" i="1"/>
  <c r="O532" i="1"/>
  <c r="N533" i="1"/>
  <c r="X530" i="1"/>
  <c r="L3823" i="1" l="1"/>
  <c r="T3877" i="1"/>
  <c r="AB3877" i="1"/>
  <c r="AA3877" i="1"/>
  <c r="G3823" i="1"/>
  <c r="A3878" i="1"/>
  <c r="Q3877" i="1"/>
  <c r="H3877" i="1"/>
  <c r="U3825" i="1"/>
  <c r="W3825" i="1" s="1"/>
  <c r="J3826" i="1"/>
  <c r="K3826" i="1" s="1"/>
  <c r="E3826" i="1" s="1"/>
  <c r="M3826" i="1"/>
  <c r="I3827" i="1"/>
  <c r="D3824" i="1"/>
  <c r="F3824" i="1" s="1"/>
  <c r="B530" i="1"/>
  <c r="N534" i="1"/>
  <c r="O533" i="1"/>
  <c r="P532" i="1"/>
  <c r="X531" i="1"/>
  <c r="L3824" i="1" l="1"/>
  <c r="G3824" i="1"/>
  <c r="AB3878" i="1"/>
  <c r="AA3878" i="1"/>
  <c r="T3878" i="1"/>
  <c r="A3879" i="1"/>
  <c r="H3878" i="1"/>
  <c r="Q3878" i="1"/>
  <c r="M3827" i="1"/>
  <c r="I3828" i="1"/>
  <c r="J3827" i="1"/>
  <c r="K3827" i="1" s="1"/>
  <c r="E3827" i="1" s="1"/>
  <c r="U3826" i="1"/>
  <c r="W3826" i="1" s="1"/>
  <c r="D3825" i="1"/>
  <c r="F3825" i="1" s="1"/>
  <c r="B531" i="1"/>
  <c r="X532" i="1"/>
  <c r="P533" i="1"/>
  <c r="O534" i="1"/>
  <c r="N535" i="1"/>
  <c r="Q3879" i="1" l="1"/>
  <c r="H3879" i="1"/>
  <c r="A3880" i="1"/>
  <c r="AA3879" i="1"/>
  <c r="AB3879" i="1"/>
  <c r="T3879" i="1"/>
  <c r="G3825" i="1"/>
  <c r="L3825" i="1"/>
  <c r="D3826" i="1"/>
  <c r="F3826" i="1" s="1"/>
  <c r="U3827" i="1"/>
  <c r="W3827" i="1" s="1"/>
  <c r="J3828" i="1"/>
  <c r="K3828" i="1" s="1"/>
  <c r="E3828" i="1" s="1"/>
  <c r="M3828" i="1"/>
  <c r="I3829" i="1"/>
  <c r="B532" i="1"/>
  <c r="P534" i="1"/>
  <c r="X533" i="1"/>
  <c r="O535" i="1"/>
  <c r="N536" i="1"/>
  <c r="G3826" i="1" l="1"/>
  <c r="A3881" i="1"/>
  <c r="Q3880" i="1"/>
  <c r="H3880" i="1"/>
  <c r="L3826" i="1"/>
  <c r="T3880" i="1"/>
  <c r="AB3880" i="1"/>
  <c r="AA3880" i="1"/>
  <c r="U3828" i="1"/>
  <c r="W3828" i="1" s="1"/>
  <c r="D3827" i="1"/>
  <c r="F3827" i="1" s="1"/>
  <c r="M3829" i="1"/>
  <c r="J3829" i="1"/>
  <c r="K3829" i="1" s="1"/>
  <c r="E3829" i="1" s="1"/>
  <c r="I3830" i="1"/>
  <c r="P535" i="1"/>
  <c r="N537" i="1"/>
  <c r="O536" i="1"/>
  <c r="B533" i="1"/>
  <c r="X534" i="1"/>
  <c r="T3881" i="1" l="1"/>
  <c r="AB3881" i="1"/>
  <c r="AA3881" i="1"/>
  <c r="Q3881" i="1"/>
  <c r="H3881" i="1"/>
  <c r="A3882" i="1"/>
  <c r="L3827" i="1"/>
  <c r="G3827" i="1"/>
  <c r="M3830" i="1"/>
  <c r="J3830" i="1"/>
  <c r="K3830" i="1" s="1"/>
  <c r="E3830" i="1" s="1"/>
  <c r="I3831" i="1"/>
  <c r="D3828" i="1"/>
  <c r="F3828" i="1" s="1"/>
  <c r="U3829" i="1"/>
  <c r="W3829" i="1" s="1"/>
  <c r="B534" i="1"/>
  <c r="P536" i="1"/>
  <c r="X535" i="1"/>
  <c r="O537" i="1"/>
  <c r="N538" i="1"/>
  <c r="L3828" i="1" l="1"/>
  <c r="G3828" i="1"/>
  <c r="A3883" i="1"/>
  <c r="Q3882" i="1"/>
  <c r="H3882" i="1"/>
  <c r="AB3882" i="1"/>
  <c r="AA3882" i="1"/>
  <c r="T3882" i="1"/>
  <c r="U3830" i="1"/>
  <c r="W3830" i="1" s="1"/>
  <c r="D3829" i="1"/>
  <c r="F3829" i="1" s="1"/>
  <c r="M3831" i="1"/>
  <c r="J3831" i="1"/>
  <c r="K3831" i="1" s="1"/>
  <c r="E3831" i="1" s="1"/>
  <c r="I3832" i="1"/>
  <c r="B535" i="1"/>
  <c r="X536" i="1"/>
  <c r="N539" i="1"/>
  <c r="O538" i="1"/>
  <c r="P537" i="1"/>
  <c r="G3829" i="1" l="1"/>
  <c r="L3829" i="1"/>
  <c r="AA3883" i="1"/>
  <c r="T3883" i="1"/>
  <c r="AB3883" i="1"/>
  <c r="H3883" i="1"/>
  <c r="A3884" i="1"/>
  <c r="Q3883" i="1"/>
  <c r="D3830" i="1"/>
  <c r="F3830" i="1" s="1"/>
  <c r="U3831" i="1"/>
  <c r="W3831" i="1" s="1"/>
  <c r="J3832" i="1"/>
  <c r="K3832" i="1" s="1"/>
  <c r="E3832" i="1" s="1"/>
  <c r="M3832" i="1"/>
  <c r="I3833" i="1"/>
  <c r="B536" i="1"/>
  <c r="X537" i="1"/>
  <c r="N540" i="1"/>
  <c r="O539" i="1"/>
  <c r="P538" i="1"/>
  <c r="L3830" i="1" l="1"/>
  <c r="T3884" i="1"/>
  <c r="AB3884" i="1"/>
  <c r="AA3884" i="1"/>
  <c r="A3885" i="1"/>
  <c r="Q3884" i="1"/>
  <c r="H3884" i="1"/>
  <c r="G3830" i="1"/>
  <c r="D3831" i="1"/>
  <c r="F3831" i="1" s="1"/>
  <c r="J3833" i="1"/>
  <c r="K3833" i="1" s="1"/>
  <c r="E3833" i="1" s="1"/>
  <c r="M3833" i="1"/>
  <c r="I3834" i="1"/>
  <c r="U3832" i="1"/>
  <c r="W3832" i="1" s="1"/>
  <c r="X538" i="1"/>
  <c r="P539" i="1"/>
  <c r="N541" i="1"/>
  <c r="O540" i="1"/>
  <c r="B537" i="1"/>
  <c r="T3885" i="1" l="1"/>
  <c r="AB3885" i="1"/>
  <c r="AA3885" i="1"/>
  <c r="Q3885" i="1"/>
  <c r="H3885" i="1"/>
  <c r="A3886" i="1"/>
  <c r="L3831" i="1"/>
  <c r="J3834" i="1"/>
  <c r="K3834" i="1" s="1"/>
  <c r="E3834" i="1" s="1"/>
  <c r="M3834" i="1"/>
  <c r="I3835" i="1"/>
  <c r="U3833" i="1"/>
  <c r="W3833" i="1" s="1"/>
  <c r="G3831" i="1"/>
  <c r="D3832" i="1"/>
  <c r="F3832" i="1" s="1"/>
  <c r="B538" i="1"/>
  <c r="P540" i="1"/>
  <c r="N542" i="1"/>
  <c r="O541" i="1"/>
  <c r="X539" i="1"/>
  <c r="A3887" i="1" l="1"/>
  <c r="H3886" i="1"/>
  <c r="Q3886" i="1"/>
  <c r="AB3886" i="1"/>
  <c r="AA3886" i="1"/>
  <c r="T3886" i="1"/>
  <c r="L3832" i="1"/>
  <c r="M3835" i="1"/>
  <c r="J3835" i="1"/>
  <c r="K3835" i="1" s="1"/>
  <c r="E3835" i="1" s="1"/>
  <c r="I3836" i="1"/>
  <c r="U3834" i="1"/>
  <c r="W3834" i="1" s="1"/>
  <c r="D3833" i="1"/>
  <c r="F3833" i="1" s="1"/>
  <c r="G3832" i="1"/>
  <c r="P541" i="1"/>
  <c r="O542" i="1"/>
  <c r="N543" i="1"/>
  <c r="B539" i="1"/>
  <c r="X540" i="1"/>
  <c r="AA3887" i="1" l="1"/>
  <c r="T3887" i="1"/>
  <c r="AB3887" i="1"/>
  <c r="Q3887" i="1"/>
  <c r="H3887" i="1"/>
  <c r="A3888" i="1"/>
  <c r="G3833" i="1"/>
  <c r="J3836" i="1"/>
  <c r="K3836" i="1" s="1"/>
  <c r="E3836" i="1" s="1"/>
  <c r="M3836" i="1"/>
  <c r="I3837" i="1"/>
  <c r="D3834" i="1"/>
  <c r="F3834" i="1" s="1"/>
  <c r="U3835" i="1"/>
  <c r="W3835" i="1" s="1"/>
  <c r="L3833" i="1"/>
  <c r="B540" i="1"/>
  <c r="N544" i="1"/>
  <c r="O543" i="1"/>
  <c r="P542" i="1"/>
  <c r="X541" i="1"/>
  <c r="G3834" i="1" l="1"/>
  <c r="L3834" i="1"/>
  <c r="A3889" i="1"/>
  <c r="Q3888" i="1"/>
  <c r="H3888" i="1"/>
  <c r="T3888" i="1"/>
  <c r="AB3888" i="1"/>
  <c r="AA3888" i="1"/>
  <c r="M3837" i="1"/>
  <c r="J3837" i="1"/>
  <c r="K3837" i="1" s="1"/>
  <c r="E3837" i="1" s="1"/>
  <c r="I3838" i="1"/>
  <c r="U3836" i="1"/>
  <c r="W3836" i="1" s="1"/>
  <c r="D3835" i="1"/>
  <c r="F3835" i="1" s="1"/>
  <c r="B541" i="1"/>
  <c r="P543" i="1"/>
  <c r="O544" i="1"/>
  <c r="N545" i="1"/>
  <c r="X542" i="1"/>
  <c r="T3889" i="1" l="1"/>
  <c r="AB3889" i="1"/>
  <c r="AA3889" i="1"/>
  <c r="A3890" i="1"/>
  <c r="Q3889" i="1"/>
  <c r="H3889" i="1"/>
  <c r="L3835" i="1"/>
  <c r="G3835" i="1"/>
  <c r="U3837" i="1"/>
  <c r="W3837" i="1" s="1"/>
  <c r="D3836" i="1"/>
  <c r="F3836" i="1" s="1"/>
  <c r="J3838" i="1"/>
  <c r="K3838" i="1" s="1"/>
  <c r="E3838" i="1" s="1"/>
  <c r="M3838" i="1"/>
  <c r="I3839" i="1"/>
  <c r="B542" i="1"/>
  <c r="X543" i="1"/>
  <c r="N546" i="1"/>
  <c r="O545" i="1"/>
  <c r="P544" i="1"/>
  <c r="AB3890" i="1" l="1"/>
  <c r="AA3890" i="1"/>
  <c r="T3890" i="1"/>
  <c r="A3891" i="1"/>
  <c r="Q3890" i="1"/>
  <c r="H3890" i="1"/>
  <c r="U3838" i="1"/>
  <c r="W3838" i="1" s="1"/>
  <c r="L3836" i="1"/>
  <c r="G3836" i="1"/>
  <c r="M3839" i="1"/>
  <c r="J3839" i="1"/>
  <c r="K3839" i="1" s="1"/>
  <c r="E3839" i="1" s="1"/>
  <c r="I3840" i="1"/>
  <c r="D3837" i="1"/>
  <c r="F3837" i="1" s="1"/>
  <c r="B543" i="1"/>
  <c r="O546" i="1"/>
  <c r="N547" i="1"/>
  <c r="X544" i="1"/>
  <c r="P545" i="1"/>
  <c r="Q3891" i="1" l="1"/>
  <c r="H3891" i="1"/>
  <c r="A3892" i="1"/>
  <c r="AA3891" i="1"/>
  <c r="AB3891" i="1"/>
  <c r="T3891" i="1"/>
  <c r="L3837" i="1"/>
  <c r="J3840" i="1"/>
  <c r="K3840" i="1" s="1"/>
  <c r="E3840" i="1" s="1"/>
  <c r="M3840" i="1"/>
  <c r="I3841" i="1"/>
  <c r="G3837" i="1"/>
  <c r="D3838" i="1"/>
  <c r="F3838" i="1" s="1"/>
  <c r="U3839" i="1"/>
  <c r="W3839" i="1" s="1"/>
  <c r="X545" i="1"/>
  <c r="N548" i="1"/>
  <c r="O547" i="1"/>
  <c r="B544" i="1"/>
  <c r="P546" i="1"/>
  <c r="A3893" i="1" l="1"/>
  <c r="Q3892" i="1"/>
  <c r="H3892" i="1"/>
  <c r="T3892" i="1"/>
  <c r="AB3892" i="1"/>
  <c r="AA3892" i="1"/>
  <c r="M3841" i="1"/>
  <c r="J3841" i="1"/>
  <c r="K3841" i="1" s="1"/>
  <c r="E3841" i="1" s="1"/>
  <c r="I3842" i="1"/>
  <c r="U3840" i="1"/>
  <c r="W3840" i="1" s="1"/>
  <c r="D3839" i="1"/>
  <c r="F3839" i="1" s="1"/>
  <c r="L3838" i="1"/>
  <c r="G3838" i="1"/>
  <c r="B545" i="1"/>
  <c r="P547" i="1"/>
  <c r="X546" i="1"/>
  <c r="N549" i="1"/>
  <c r="O548" i="1"/>
  <c r="G3839" i="1" l="1"/>
  <c r="T3893" i="1"/>
  <c r="AB3893" i="1"/>
  <c r="AA3893" i="1"/>
  <c r="A3894" i="1"/>
  <c r="H3893" i="1"/>
  <c r="Q3893" i="1"/>
  <c r="U3841" i="1"/>
  <c r="W3841" i="1" s="1"/>
  <c r="D3840" i="1"/>
  <c r="F3840" i="1" s="1"/>
  <c r="M3842" i="1"/>
  <c r="J3842" i="1"/>
  <c r="K3842" i="1" s="1"/>
  <c r="E3842" i="1" s="1"/>
  <c r="I3843" i="1"/>
  <c r="L3839" i="1"/>
  <c r="P548" i="1"/>
  <c r="N550" i="1"/>
  <c r="O549" i="1"/>
  <c r="B546" i="1"/>
  <c r="X547" i="1"/>
  <c r="G3840" i="1" l="1"/>
  <c r="A3895" i="1"/>
  <c r="H3894" i="1"/>
  <c r="Q3894" i="1"/>
  <c r="AB3894" i="1"/>
  <c r="AA3894" i="1"/>
  <c r="T3894" i="1"/>
  <c r="L3840" i="1"/>
  <c r="U3842" i="1"/>
  <c r="W3842" i="1" s="1"/>
  <c r="M3843" i="1"/>
  <c r="J3843" i="1"/>
  <c r="K3843" i="1" s="1"/>
  <c r="E3843" i="1" s="1"/>
  <c r="I3844" i="1"/>
  <c r="D3841" i="1"/>
  <c r="F3841" i="1" s="1"/>
  <c r="B547" i="1"/>
  <c r="P549" i="1"/>
  <c r="X548" i="1"/>
  <c r="O550" i="1"/>
  <c r="N551" i="1"/>
  <c r="AA3895" i="1" l="1"/>
  <c r="T3895" i="1"/>
  <c r="AB3895" i="1"/>
  <c r="Q3895" i="1"/>
  <c r="H3895" i="1"/>
  <c r="A3896" i="1"/>
  <c r="U3843" i="1"/>
  <c r="W3843" i="1" s="1"/>
  <c r="D3842" i="1"/>
  <c r="F3842" i="1" s="1"/>
  <c r="M3844" i="1"/>
  <c r="J3844" i="1"/>
  <c r="K3844" i="1" s="1"/>
  <c r="E3844" i="1" s="1"/>
  <c r="I3845" i="1"/>
  <c r="G3841" i="1"/>
  <c r="L3841" i="1"/>
  <c r="N552" i="1"/>
  <c r="O551" i="1"/>
  <c r="P550" i="1"/>
  <c r="B548" i="1"/>
  <c r="X549" i="1"/>
  <c r="L3842" i="1" l="1"/>
  <c r="G3842" i="1"/>
  <c r="A3897" i="1"/>
  <c r="H3896" i="1"/>
  <c r="Q3896" i="1"/>
  <c r="T3896" i="1"/>
  <c r="AB3896" i="1"/>
  <c r="AA3896" i="1"/>
  <c r="D3843" i="1"/>
  <c r="F3843" i="1" s="1"/>
  <c r="U3844" i="1"/>
  <c r="W3844" i="1" s="1"/>
  <c r="J3845" i="1"/>
  <c r="K3845" i="1" s="1"/>
  <c r="E3845" i="1" s="1"/>
  <c r="I3846" i="1"/>
  <c r="B549" i="1"/>
  <c r="X550" i="1"/>
  <c r="P551" i="1"/>
  <c r="N553" i="1"/>
  <c r="O552" i="1"/>
  <c r="G3843" i="1" l="1"/>
  <c r="T3897" i="1"/>
  <c r="AB3897" i="1"/>
  <c r="AA3897" i="1"/>
  <c r="L3843" i="1"/>
  <c r="A3898" i="1"/>
  <c r="Q3897" i="1"/>
  <c r="H3897" i="1"/>
  <c r="D3844" i="1"/>
  <c r="F3844" i="1" s="1"/>
  <c r="I3847" i="1"/>
  <c r="J3846" i="1"/>
  <c r="K3846" i="1" s="1"/>
  <c r="E3846" i="1" s="1"/>
  <c r="U3845" i="1"/>
  <c r="W3845" i="1" s="1"/>
  <c r="P552" i="1"/>
  <c r="N554" i="1"/>
  <c r="O553" i="1"/>
  <c r="X551" i="1"/>
  <c r="B550" i="1"/>
  <c r="AB3898" i="1" l="1"/>
  <c r="AA3898" i="1"/>
  <c r="T3898" i="1"/>
  <c r="A3899" i="1"/>
  <c r="Q3898" i="1"/>
  <c r="H3898" i="1"/>
  <c r="G3844" i="1"/>
  <c r="L3844" i="1"/>
  <c r="M3845" i="1" s="1"/>
  <c r="U3846" i="1"/>
  <c r="W3846" i="1" s="1"/>
  <c r="J3847" i="1"/>
  <c r="K3847" i="1" s="1"/>
  <c r="E3847" i="1" s="1"/>
  <c r="I3848" i="1"/>
  <c r="D3845" i="1"/>
  <c r="F3845" i="1" s="1"/>
  <c r="B551" i="1"/>
  <c r="P553" i="1"/>
  <c r="O554" i="1"/>
  <c r="N555" i="1"/>
  <c r="X552" i="1"/>
  <c r="Q3899" i="1" l="1"/>
  <c r="H3899" i="1"/>
  <c r="A3900" i="1"/>
  <c r="AA3899" i="1"/>
  <c r="AB3899" i="1"/>
  <c r="T3899" i="1"/>
  <c r="J3848" i="1"/>
  <c r="K3848" i="1" s="1"/>
  <c r="E3848" i="1" s="1"/>
  <c r="I3849" i="1"/>
  <c r="U3847" i="1"/>
  <c r="W3847" i="1" s="1"/>
  <c r="G3845" i="1"/>
  <c r="D3846" i="1"/>
  <c r="F3846" i="1" s="1"/>
  <c r="L3845" i="1"/>
  <c r="B552" i="1"/>
  <c r="O555" i="1"/>
  <c r="N556" i="1"/>
  <c r="P554" i="1"/>
  <c r="X553" i="1"/>
  <c r="A3901" i="1" l="1"/>
  <c r="H3900" i="1"/>
  <c r="Q3900" i="1"/>
  <c r="T3900" i="1"/>
  <c r="AB3900" i="1"/>
  <c r="AA3900" i="1"/>
  <c r="J3849" i="1"/>
  <c r="K3849" i="1" s="1"/>
  <c r="E3849" i="1" s="1"/>
  <c r="I3850" i="1"/>
  <c r="L3846" i="1"/>
  <c r="D3847" i="1"/>
  <c r="F3847" i="1" s="1"/>
  <c r="M3846" i="1"/>
  <c r="M3847" i="1" s="1"/>
  <c r="M3848" i="1" s="1"/>
  <c r="M3849" i="1" s="1"/>
  <c r="G3846" i="1"/>
  <c r="U3848" i="1"/>
  <c r="W3848" i="1" s="1"/>
  <c r="B553" i="1"/>
  <c r="P555" i="1"/>
  <c r="X554" i="1"/>
  <c r="O556" i="1"/>
  <c r="N557" i="1"/>
  <c r="L3847" i="1" l="1"/>
  <c r="G3847" i="1"/>
  <c r="T3901" i="1"/>
  <c r="AB3901" i="1"/>
  <c r="AA3901" i="1"/>
  <c r="A3902" i="1"/>
  <c r="H3901" i="1"/>
  <c r="Q3901" i="1"/>
  <c r="U3849" i="1"/>
  <c r="W3849" i="1" s="1"/>
  <c r="D3848" i="1"/>
  <c r="F3848" i="1" s="1"/>
  <c r="M3850" i="1"/>
  <c r="J3850" i="1"/>
  <c r="K3850" i="1" s="1"/>
  <c r="E3850" i="1" s="1"/>
  <c r="I3851" i="1"/>
  <c r="B554" i="1"/>
  <c r="P556" i="1"/>
  <c r="X555" i="1"/>
  <c r="N558" i="1"/>
  <c r="O557" i="1"/>
  <c r="AB3902" i="1" l="1"/>
  <c r="AA3902" i="1"/>
  <c r="T3902" i="1"/>
  <c r="A3903" i="1"/>
  <c r="Q3902" i="1"/>
  <c r="H3902" i="1"/>
  <c r="L3848" i="1"/>
  <c r="G3848" i="1"/>
  <c r="J3851" i="1"/>
  <c r="K3851" i="1" s="1"/>
  <c r="E3851" i="1" s="1"/>
  <c r="M3851" i="1"/>
  <c r="I3852" i="1"/>
  <c r="D3849" i="1"/>
  <c r="F3849" i="1" s="1"/>
  <c r="U3850" i="1"/>
  <c r="W3850" i="1" s="1"/>
  <c r="P557" i="1"/>
  <c r="O558" i="1"/>
  <c r="N559" i="1"/>
  <c r="B555" i="1"/>
  <c r="X556" i="1"/>
  <c r="Q3903" i="1" l="1"/>
  <c r="A3904" i="1"/>
  <c r="H3903" i="1"/>
  <c r="AB3903" i="1"/>
  <c r="T3903" i="1"/>
  <c r="AA3903" i="1"/>
  <c r="L3849" i="1"/>
  <c r="D3850" i="1"/>
  <c r="F3850" i="1" s="1"/>
  <c r="M3852" i="1"/>
  <c r="J3852" i="1"/>
  <c r="K3852" i="1" s="1"/>
  <c r="E3852" i="1" s="1"/>
  <c r="I3853" i="1"/>
  <c r="U3851" i="1"/>
  <c r="W3851" i="1" s="1"/>
  <c r="G3849" i="1"/>
  <c r="B556" i="1"/>
  <c r="O559" i="1"/>
  <c r="N560" i="1"/>
  <c r="P558" i="1"/>
  <c r="X557" i="1"/>
  <c r="Q3904" i="1" l="1"/>
  <c r="A3905" i="1"/>
  <c r="H3904" i="1"/>
  <c r="T3904" i="1"/>
  <c r="AB3904" i="1"/>
  <c r="AA3904" i="1"/>
  <c r="L3850" i="1"/>
  <c r="G3850" i="1"/>
  <c r="U3852" i="1"/>
  <c r="W3852" i="1" s="1"/>
  <c r="D3851" i="1"/>
  <c r="F3851" i="1" s="1"/>
  <c r="J3853" i="1"/>
  <c r="K3853" i="1" s="1"/>
  <c r="E3853" i="1" s="1"/>
  <c r="M3853" i="1"/>
  <c r="I3854" i="1"/>
  <c r="B557" i="1"/>
  <c r="P559" i="1"/>
  <c r="X558" i="1"/>
  <c r="N561" i="1"/>
  <c r="O560" i="1"/>
  <c r="A3906" i="1" l="1"/>
  <c r="Q3905" i="1"/>
  <c r="H3905" i="1"/>
  <c r="T3905" i="1"/>
  <c r="AA3905" i="1"/>
  <c r="AB3905" i="1"/>
  <c r="L3851" i="1"/>
  <c r="G3851" i="1"/>
  <c r="U3853" i="1"/>
  <c r="W3853" i="1" s="1"/>
  <c r="M3854" i="1"/>
  <c r="J3854" i="1"/>
  <c r="K3854" i="1" s="1"/>
  <c r="E3854" i="1" s="1"/>
  <c r="I3855" i="1"/>
  <c r="D3852" i="1"/>
  <c r="F3852" i="1" s="1"/>
  <c r="N562" i="1"/>
  <c r="O561" i="1"/>
  <c r="P560" i="1"/>
  <c r="B558" i="1"/>
  <c r="X559" i="1"/>
  <c r="AA3906" i="1" l="1"/>
  <c r="T3906" i="1"/>
  <c r="AB3906" i="1"/>
  <c r="A3907" i="1"/>
  <c r="H3906" i="1"/>
  <c r="Q3906" i="1"/>
  <c r="U3854" i="1"/>
  <c r="W3854" i="1" s="1"/>
  <c r="J3855" i="1"/>
  <c r="K3855" i="1" s="1"/>
  <c r="E3855" i="1" s="1"/>
  <c r="M3855" i="1"/>
  <c r="I3856" i="1"/>
  <c r="G3852" i="1"/>
  <c r="L3852" i="1"/>
  <c r="D3853" i="1"/>
  <c r="F3853" i="1" s="1"/>
  <c r="B559" i="1"/>
  <c r="X560" i="1"/>
  <c r="P561" i="1"/>
  <c r="N563" i="1"/>
  <c r="O562" i="1"/>
  <c r="AA3907" i="1" l="1"/>
  <c r="T3907" i="1"/>
  <c r="AB3907" i="1"/>
  <c r="G3853" i="1"/>
  <c r="Q3907" i="1"/>
  <c r="A3908" i="1"/>
  <c r="H3907" i="1"/>
  <c r="L3853" i="1"/>
  <c r="U3855" i="1"/>
  <c r="W3855" i="1" s="1"/>
  <c r="D3854" i="1"/>
  <c r="F3854" i="1" s="1"/>
  <c r="J3856" i="1"/>
  <c r="K3856" i="1" s="1"/>
  <c r="E3856" i="1" s="1"/>
  <c r="M3856" i="1"/>
  <c r="I3857" i="1"/>
  <c r="B560" i="1"/>
  <c r="X561" i="1"/>
  <c r="P562" i="1"/>
  <c r="N564" i="1"/>
  <c r="O563" i="1"/>
  <c r="G3854" i="1" l="1"/>
  <c r="A3909" i="1"/>
  <c r="H3908" i="1"/>
  <c r="Q3908" i="1"/>
  <c r="T3908" i="1"/>
  <c r="AA3908" i="1"/>
  <c r="AB3908" i="1"/>
  <c r="L3854" i="1"/>
  <c r="U3856" i="1"/>
  <c r="W3856" i="1" s="1"/>
  <c r="D3855" i="1"/>
  <c r="F3855" i="1" s="1"/>
  <c r="M3857" i="1"/>
  <c r="J3857" i="1"/>
  <c r="K3857" i="1" s="1"/>
  <c r="E3857" i="1" s="1"/>
  <c r="I3858" i="1"/>
  <c r="B561" i="1"/>
  <c r="P563" i="1"/>
  <c r="O564" i="1"/>
  <c r="N565" i="1"/>
  <c r="X562" i="1"/>
  <c r="L3855" i="1" l="1"/>
  <c r="T3909" i="1"/>
  <c r="AA3909" i="1"/>
  <c r="AB3909" i="1"/>
  <c r="A3910" i="1"/>
  <c r="Q3909" i="1"/>
  <c r="H3909" i="1"/>
  <c r="D3856" i="1"/>
  <c r="F3856" i="1" s="1"/>
  <c r="U3857" i="1"/>
  <c r="W3857" i="1" s="1"/>
  <c r="G3855" i="1"/>
  <c r="M3858" i="1"/>
  <c r="J3858" i="1"/>
  <c r="K3858" i="1" s="1"/>
  <c r="E3858" i="1" s="1"/>
  <c r="I3859" i="1"/>
  <c r="B562" i="1"/>
  <c r="O565" i="1"/>
  <c r="N566" i="1"/>
  <c r="P564" i="1"/>
  <c r="X563" i="1"/>
  <c r="L3856" i="1" l="1"/>
  <c r="Q3910" i="1"/>
  <c r="H3910" i="1"/>
  <c r="A3911" i="1"/>
  <c r="AB3910" i="1"/>
  <c r="AA3910" i="1"/>
  <c r="T3910" i="1"/>
  <c r="G3856" i="1"/>
  <c r="U3858" i="1"/>
  <c r="W3858" i="1" s="1"/>
  <c r="D3857" i="1"/>
  <c r="F3857" i="1" s="1"/>
  <c r="J3859" i="1"/>
  <c r="K3859" i="1" s="1"/>
  <c r="E3859" i="1" s="1"/>
  <c r="M3859" i="1"/>
  <c r="I3860" i="1"/>
  <c r="X564" i="1"/>
  <c r="O566" i="1"/>
  <c r="N567" i="1"/>
  <c r="B563" i="1"/>
  <c r="P565" i="1"/>
  <c r="G3857" i="1" l="1"/>
  <c r="L3857" i="1"/>
  <c r="Q3911" i="1"/>
  <c r="H3911" i="1"/>
  <c r="A3912" i="1"/>
  <c r="AA3911" i="1"/>
  <c r="T3911" i="1"/>
  <c r="AB3911" i="1"/>
  <c r="U3859" i="1"/>
  <c r="W3859" i="1" s="1"/>
  <c r="J3860" i="1"/>
  <c r="K3860" i="1" s="1"/>
  <c r="E3860" i="1" s="1"/>
  <c r="M3860" i="1"/>
  <c r="I3861" i="1"/>
  <c r="D3858" i="1"/>
  <c r="F3858" i="1" s="1"/>
  <c r="B564" i="1"/>
  <c r="N568" i="1"/>
  <c r="O567" i="1"/>
  <c r="X565" i="1"/>
  <c r="P566" i="1"/>
  <c r="H3912" i="1" l="1"/>
  <c r="Q3912" i="1"/>
  <c r="A3913" i="1"/>
  <c r="T3912" i="1"/>
  <c r="AB3912" i="1"/>
  <c r="AA3912" i="1"/>
  <c r="U3860" i="1"/>
  <c r="W3860" i="1" s="1"/>
  <c r="M3861" i="1"/>
  <c r="J3861" i="1"/>
  <c r="K3861" i="1" s="1"/>
  <c r="E3861" i="1" s="1"/>
  <c r="I3862" i="1"/>
  <c r="L3858" i="1"/>
  <c r="D3859" i="1"/>
  <c r="F3859" i="1" s="1"/>
  <c r="G3858" i="1"/>
  <c r="X566" i="1"/>
  <c r="P567" i="1"/>
  <c r="B565" i="1"/>
  <c r="O568" i="1"/>
  <c r="N569" i="1"/>
  <c r="A3914" i="1" l="1"/>
  <c r="Q3913" i="1"/>
  <c r="H3913" i="1"/>
  <c r="T3913" i="1"/>
  <c r="AA3913" i="1"/>
  <c r="AB3913" i="1"/>
  <c r="J3862" i="1"/>
  <c r="K3862" i="1" s="1"/>
  <c r="E3862" i="1" s="1"/>
  <c r="M3862" i="1"/>
  <c r="I3863" i="1"/>
  <c r="U3861" i="1"/>
  <c r="W3861" i="1" s="1"/>
  <c r="L3859" i="1"/>
  <c r="D3860" i="1"/>
  <c r="F3860" i="1" s="1"/>
  <c r="G3859" i="1"/>
  <c r="B566" i="1"/>
  <c r="N570" i="1"/>
  <c r="O569" i="1"/>
  <c r="P568" i="1"/>
  <c r="X567" i="1"/>
  <c r="AB3914" i="1" l="1"/>
  <c r="AA3914" i="1"/>
  <c r="T3914" i="1"/>
  <c r="A3915" i="1"/>
  <c r="Q3914" i="1"/>
  <c r="H3914" i="1"/>
  <c r="G3860" i="1"/>
  <c r="L3860" i="1"/>
  <c r="D3861" i="1"/>
  <c r="F3861" i="1" s="1"/>
  <c r="U3862" i="1"/>
  <c r="W3862" i="1" s="1"/>
  <c r="J3863" i="1"/>
  <c r="K3863" i="1" s="1"/>
  <c r="E3863" i="1" s="1"/>
  <c r="M3863" i="1"/>
  <c r="I3864" i="1"/>
  <c r="X568" i="1"/>
  <c r="P569" i="1"/>
  <c r="B567" i="1"/>
  <c r="N571" i="1"/>
  <c r="O570" i="1"/>
  <c r="L3861" i="1" l="1"/>
  <c r="AA3915" i="1"/>
  <c r="T3915" i="1"/>
  <c r="AB3915" i="1"/>
  <c r="H3915" i="1"/>
  <c r="Q3915" i="1"/>
  <c r="A3916" i="1"/>
  <c r="G3861" i="1"/>
  <c r="U3863" i="1"/>
  <c r="W3863" i="1" s="1"/>
  <c r="D3862" i="1"/>
  <c r="F3862" i="1" s="1"/>
  <c r="J3864" i="1"/>
  <c r="K3864" i="1" s="1"/>
  <c r="E3864" i="1" s="1"/>
  <c r="M3864" i="1"/>
  <c r="I3865" i="1"/>
  <c r="B568" i="1"/>
  <c r="X569" i="1"/>
  <c r="P570" i="1"/>
  <c r="O571" i="1"/>
  <c r="N572" i="1"/>
  <c r="T3916" i="1" l="1"/>
  <c r="AB3916" i="1"/>
  <c r="AA3916" i="1"/>
  <c r="A3917" i="1"/>
  <c r="H3916" i="1"/>
  <c r="Q3916" i="1"/>
  <c r="G3862" i="1"/>
  <c r="L3862" i="1"/>
  <c r="U3864" i="1"/>
  <c r="W3864" i="1" s="1"/>
  <c r="D3863" i="1"/>
  <c r="F3863" i="1" s="1"/>
  <c r="M3865" i="1"/>
  <c r="J3865" i="1"/>
  <c r="K3865" i="1" s="1"/>
  <c r="E3865" i="1" s="1"/>
  <c r="I3866" i="1"/>
  <c r="B569" i="1"/>
  <c r="X570" i="1"/>
  <c r="O572" i="1"/>
  <c r="N573" i="1"/>
  <c r="P571" i="1"/>
  <c r="G3863" i="1" l="1"/>
  <c r="T3917" i="1"/>
  <c r="AA3917" i="1"/>
  <c r="AB3917" i="1"/>
  <c r="Q3917" i="1"/>
  <c r="A3918" i="1"/>
  <c r="H3917" i="1"/>
  <c r="L3863" i="1"/>
  <c r="J3866" i="1"/>
  <c r="K3866" i="1" s="1"/>
  <c r="E3866" i="1" s="1"/>
  <c r="M3866" i="1"/>
  <c r="I3867" i="1"/>
  <c r="U3865" i="1"/>
  <c r="W3865" i="1" s="1"/>
  <c r="D3864" i="1"/>
  <c r="F3864" i="1" s="1"/>
  <c r="B570" i="1"/>
  <c r="P572" i="1"/>
  <c r="X571" i="1"/>
  <c r="O573" i="1"/>
  <c r="N574" i="1"/>
  <c r="A3919" i="1" l="1"/>
  <c r="H3918" i="1"/>
  <c r="Q3918" i="1"/>
  <c r="AB3918" i="1"/>
  <c r="AA3918" i="1"/>
  <c r="T3918" i="1"/>
  <c r="M3867" i="1"/>
  <c r="J3867" i="1"/>
  <c r="K3867" i="1" s="1"/>
  <c r="E3867" i="1" s="1"/>
  <c r="I3868" i="1"/>
  <c r="D3865" i="1"/>
  <c r="F3865" i="1" s="1"/>
  <c r="G3864" i="1"/>
  <c r="U3866" i="1"/>
  <c r="W3866" i="1" s="1"/>
  <c r="L3864" i="1"/>
  <c r="P573" i="1"/>
  <c r="N575" i="1"/>
  <c r="O574" i="1"/>
  <c r="B571" i="1"/>
  <c r="X572" i="1"/>
  <c r="AA3919" i="1" l="1"/>
  <c r="T3919" i="1"/>
  <c r="AB3919" i="1"/>
  <c r="Q3919" i="1"/>
  <c r="H3919" i="1"/>
  <c r="A3920" i="1"/>
  <c r="L3865" i="1"/>
  <c r="G3865" i="1"/>
  <c r="M3868" i="1"/>
  <c r="J3868" i="1"/>
  <c r="K3868" i="1" s="1"/>
  <c r="E3868" i="1" s="1"/>
  <c r="I3869" i="1"/>
  <c r="U3867" i="1"/>
  <c r="W3867" i="1" s="1"/>
  <c r="D3866" i="1"/>
  <c r="F3866" i="1" s="1"/>
  <c r="B572" i="1"/>
  <c r="P574" i="1"/>
  <c r="O575" i="1"/>
  <c r="N576" i="1"/>
  <c r="X573" i="1"/>
  <c r="A3921" i="1" l="1"/>
  <c r="H3920" i="1"/>
  <c r="Q3920" i="1"/>
  <c r="T3920" i="1"/>
  <c r="AB3920" i="1"/>
  <c r="AA3920" i="1"/>
  <c r="G3866" i="1"/>
  <c r="L3866" i="1"/>
  <c r="D3867" i="1"/>
  <c r="F3867" i="1" s="1"/>
  <c r="M3869" i="1"/>
  <c r="J3869" i="1"/>
  <c r="K3869" i="1" s="1"/>
  <c r="E3869" i="1" s="1"/>
  <c r="I3870" i="1"/>
  <c r="U3868" i="1"/>
  <c r="W3868" i="1" s="1"/>
  <c r="B573" i="1"/>
  <c r="N577" i="1"/>
  <c r="O576" i="1"/>
  <c r="P575" i="1"/>
  <c r="X574" i="1"/>
  <c r="L3867" i="1" l="1"/>
  <c r="G3867" i="1"/>
  <c r="T3921" i="1"/>
  <c r="AA3921" i="1"/>
  <c r="AB3921" i="1"/>
  <c r="Q3921" i="1"/>
  <c r="A3922" i="1"/>
  <c r="H3921" i="1"/>
  <c r="U3869" i="1"/>
  <c r="W3869" i="1" s="1"/>
  <c r="J3870" i="1"/>
  <c r="K3870" i="1" s="1"/>
  <c r="E3870" i="1" s="1"/>
  <c r="M3870" i="1"/>
  <c r="I3871" i="1"/>
  <c r="D3868" i="1"/>
  <c r="F3868" i="1" s="1"/>
  <c r="B574" i="1"/>
  <c r="P576" i="1"/>
  <c r="N578" i="1"/>
  <c r="O577" i="1"/>
  <c r="X575" i="1"/>
  <c r="AB3922" i="1" l="1"/>
  <c r="AA3922" i="1"/>
  <c r="T3922" i="1"/>
  <c r="A3923" i="1"/>
  <c r="H3922" i="1"/>
  <c r="Q3922" i="1"/>
  <c r="M3871" i="1"/>
  <c r="J3871" i="1"/>
  <c r="K3871" i="1" s="1"/>
  <c r="E3871" i="1" s="1"/>
  <c r="I3872" i="1"/>
  <c r="U3870" i="1"/>
  <c r="W3870" i="1" s="1"/>
  <c r="G3868" i="1"/>
  <c r="L3868" i="1"/>
  <c r="D3869" i="1"/>
  <c r="F3869" i="1" s="1"/>
  <c r="P577" i="1"/>
  <c r="X576" i="1"/>
  <c r="B575" i="1"/>
  <c r="N579" i="1"/>
  <c r="O578" i="1"/>
  <c r="Q3923" i="1" l="1"/>
  <c r="H3923" i="1"/>
  <c r="A3924" i="1"/>
  <c r="AA3923" i="1"/>
  <c r="T3923" i="1"/>
  <c r="AB3923" i="1"/>
  <c r="L3869" i="1"/>
  <c r="G3869" i="1"/>
  <c r="M3872" i="1"/>
  <c r="J3872" i="1"/>
  <c r="K3872" i="1" s="1"/>
  <c r="E3872" i="1" s="1"/>
  <c r="I3873" i="1"/>
  <c r="D3870" i="1"/>
  <c r="F3870" i="1" s="1"/>
  <c r="U3871" i="1"/>
  <c r="W3871" i="1" s="1"/>
  <c r="B576" i="1"/>
  <c r="X577" i="1"/>
  <c r="P578" i="1"/>
  <c r="O579" i="1"/>
  <c r="N580" i="1"/>
  <c r="A3925" i="1" l="1"/>
  <c r="Q3924" i="1"/>
  <c r="H3924" i="1"/>
  <c r="T3924" i="1"/>
  <c r="AA3924" i="1"/>
  <c r="AB3924" i="1"/>
  <c r="G3870" i="1"/>
  <c r="L3870" i="1"/>
  <c r="U3872" i="1"/>
  <c r="W3872" i="1" s="1"/>
  <c r="D3871" i="1"/>
  <c r="F3871" i="1" s="1"/>
  <c r="M3873" i="1"/>
  <c r="J3873" i="1"/>
  <c r="K3873" i="1" s="1"/>
  <c r="E3873" i="1" s="1"/>
  <c r="I3874" i="1"/>
  <c r="B577" i="1"/>
  <c r="X578" i="1"/>
  <c r="O580" i="1"/>
  <c r="N581" i="1"/>
  <c r="P579" i="1"/>
  <c r="G3871" i="1" l="1"/>
  <c r="L3871" i="1"/>
  <c r="T3925" i="1"/>
  <c r="AA3925" i="1"/>
  <c r="AB3925" i="1"/>
  <c r="A3926" i="1"/>
  <c r="H3925" i="1"/>
  <c r="Q3925" i="1"/>
  <c r="D3872" i="1"/>
  <c r="F3872" i="1" s="1"/>
  <c r="U3873" i="1"/>
  <c r="W3873" i="1" s="1"/>
  <c r="J3874" i="1"/>
  <c r="K3874" i="1" s="1"/>
  <c r="E3874" i="1" s="1"/>
  <c r="M3874" i="1"/>
  <c r="I3875" i="1"/>
  <c r="B578" i="1"/>
  <c r="P580" i="1"/>
  <c r="X579" i="1"/>
  <c r="N582" i="1"/>
  <c r="O581" i="1"/>
  <c r="L3872" i="1" l="1"/>
  <c r="Q3926" i="1"/>
  <c r="H3926" i="1"/>
  <c r="A3927" i="1"/>
  <c r="AB3926" i="1"/>
  <c r="AA3926" i="1"/>
  <c r="T3926" i="1"/>
  <c r="G3872" i="1"/>
  <c r="U3874" i="1"/>
  <c r="W3874" i="1" s="1"/>
  <c r="D3873" i="1"/>
  <c r="F3873" i="1" s="1"/>
  <c r="J3875" i="1"/>
  <c r="K3875" i="1" s="1"/>
  <c r="E3875" i="1" s="1"/>
  <c r="I3876" i="1"/>
  <c r="P581" i="1"/>
  <c r="O582" i="1"/>
  <c r="N583" i="1"/>
  <c r="B579" i="1"/>
  <c r="X580" i="1"/>
  <c r="L3873" i="1" l="1"/>
  <c r="H3927" i="1"/>
  <c r="A3928" i="1"/>
  <c r="Q3927" i="1"/>
  <c r="AA3927" i="1"/>
  <c r="T3927" i="1"/>
  <c r="AB3927" i="1"/>
  <c r="U3875" i="1"/>
  <c r="W3875" i="1" s="1"/>
  <c r="D3874" i="1"/>
  <c r="F3874" i="1" s="1"/>
  <c r="J3876" i="1"/>
  <c r="K3876" i="1" s="1"/>
  <c r="E3876" i="1" s="1"/>
  <c r="I3877" i="1"/>
  <c r="G3873" i="1"/>
  <c r="N584" i="1"/>
  <c r="O583" i="1"/>
  <c r="X581" i="1"/>
  <c r="B580" i="1"/>
  <c r="P582" i="1"/>
  <c r="G3874" i="1" l="1"/>
  <c r="L3874" i="1"/>
  <c r="M3875" i="1" s="1"/>
  <c r="A3929" i="1"/>
  <c r="Q3928" i="1"/>
  <c r="H3928" i="1"/>
  <c r="T3928" i="1"/>
  <c r="AA3928" i="1"/>
  <c r="AB3928" i="1"/>
  <c r="U3876" i="1"/>
  <c r="W3876" i="1" s="1"/>
  <c r="J3877" i="1"/>
  <c r="K3877" i="1" s="1"/>
  <c r="E3877" i="1" s="1"/>
  <c r="I3878" i="1"/>
  <c r="D3875" i="1"/>
  <c r="F3875" i="1" s="1"/>
  <c r="P583" i="1"/>
  <c r="X582" i="1"/>
  <c r="B581" i="1"/>
  <c r="O584" i="1"/>
  <c r="N585" i="1"/>
  <c r="T3929" i="1" l="1"/>
  <c r="AB3929" i="1"/>
  <c r="AA3929" i="1"/>
  <c r="A3930" i="1"/>
  <c r="Q3929" i="1"/>
  <c r="H3929" i="1"/>
  <c r="J3878" i="1"/>
  <c r="K3878" i="1" s="1"/>
  <c r="E3878" i="1" s="1"/>
  <c r="I3879" i="1"/>
  <c r="U3877" i="1"/>
  <c r="W3877" i="1" s="1"/>
  <c r="G3875" i="1"/>
  <c r="L3875" i="1"/>
  <c r="D3876" i="1"/>
  <c r="F3876" i="1" s="1"/>
  <c r="P584" i="1"/>
  <c r="X583" i="1"/>
  <c r="N586" i="1"/>
  <c r="O585" i="1"/>
  <c r="B582" i="1"/>
  <c r="AB3930" i="1" l="1"/>
  <c r="AA3930" i="1"/>
  <c r="T3930" i="1"/>
  <c r="A3931" i="1"/>
  <c r="Q3930" i="1"/>
  <c r="H3930" i="1"/>
  <c r="D3877" i="1"/>
  <c r="F3877" i="1" s="1"/>
  <c r="M3876" i="1"/>
  <c r="M3877" i="1" s="1"/>
  <c r="M3878" i="1" s="1"/>
  <c r="M3879" i="1" s="1"/>
  <c r="J3879" i="1"/>
  <c r="K3879" i="1" s="1"/>
  <c r="E3879" i="1" s="1"/>
  <c r="I3880" i="1"/>
  <c r="U3878" i="1"/>
  <c r="W3878" i="1" s="1"/>
  <c r="G3876" i="1"/>
  <c r="L3876" i="1"/>
  <c r="P585" i="1"/>
  <c r="N587" i="1"/>
  <c r="O586" i="1"/>
  <c r="B583" i="1"/>
  <c r="X584" i="1"/>
  <c r="L3877" i="1" l="1"/>
  <c r="AA3931" i="1"/>
  <c r="T3931" i="1"/>
  <c r="AB3931" i="1"/>
  <c r="Q3931" i="1"/>
  <c r="H3931" i="1"/>
  <c r="A3932" i="1"/>
  <c r="D3878" i="1"/>
  <c r="F3878" i="1" s="1"/>
  <c r="U3879" i="1"/>
  <c r="W3879" i="1" s="1"/>
  <c r="J3880" i="1"/>
  <c r="K3880" i="1" s="1"/>
  <c r="E3880" i="1" s="1"/>
  <c r="M3880" i="1"/>
  <c r="I3881" i="1"/>
  <c r="G3877" i="1"/>
  <c r="B584" i="1"/>
  <c r="P586" i="1"/>
  <c r="N588" i="1"/>
  <c r="O587" i="1"/>
  <c r="X585" i="1"/>
  <c r="G3878" i="1" l="1"/>
  <c r="Q3932" i="1"/>
  <c r="A3933" i="1"/>
  <c r="H3932" i="1"/>
  <c r="T3932" i="1"/>
  <c r="AA3932" i="1"/>
  <c r="AB3932" i="1"/>
  <c r="L3878" i="1"/>
  <c r="U3880" i="1"/>
  <c r="W3880" i="1" s="1"/>
  <c r="D3879" i="1"/>
  <c r="F3879" i="1" s="1"/>
  <c r="M3881" i="1"/>
  <c r="J3881" i="1"/>
  <c r="K3881" i="1" s="1"/>
  <c r="E3881" i="1" s="1"/>
  <c r="I3882" i="1"/>
  <c r="B585" i="1"/>
  <c r="X586" i="1"/>
  <c r="P587" i="1"/>
  <c r="N589" i="1"/>
  <c r="O588" i="1"/>
  <c r="G3879" i="1" l="1"/>
  <c r="L3879" i="1"/>
  <c r="H3933" i="1"/>
  <c r="A3934" i="1"/>
  <c r="Q3933" i="1"/>
  <c r="T3933" i="1"/>
  <c r="AA3933" i="1"/>
  <c r="AB3933" i="1"/>
  <c r="U3881" i="1"/>
  <c r="W3881" i="1" s="1"/>
  <c r="J3882" i="1"/>
  <c r="K3882" i="1" s="1"/>
  <c r="E3882" i="1" s="1"/>
  <c r="M3882" i="1"/>
  <c r="I3883" i="1"/>
  <c r="D3880" i="1"/>
  <c r="F3880" i="1" s="1"/>
  <c r="X587" i="1"/>
  <c r="P588" i="1"/>
  <c r="N590" i="1"/>
  <c r="O589" i="1"/>
  <c r="B586" i="1"/>
  <c r="AB3934" i="1" l="1"/>
  <c r="AA3934" i="1"/>
  <c r="T3934" i="1"/>
  <c r="A3935" i="1"/>
  <c r="H3934" i="1"/>
  <c r="Q3934" i="1"/>
  <c r="J3883" i="1"/>
  <c r="K3883" i="1" s="1"/>
  <c r="E3883" i="1" s="1"/>
  <c r="M3883" i="1"/>
  <c r="I3884" i="1"/>
  <c r="U3882" i="1"/>
  <c r="W3882" i="1" s="1"/>
  <c r="D3881" i="1"/>
  <c r="F3881" i="1" s="1"/>
  <c r="G3880" i="1"/>
  <c r="L3880" i="1"/>
  <c r="B587" i="1"/>
  <c r="X588" i="1"/>
  <c r="P589" i="1"/>
  <c r="O590" i="1"/>
  <c r="N591" i="1"/>
  <c r="Q3935" i="1" l="1"/>
  <c r="A3936" i="1"/>
  <c r="H3935" i="1"/>
  <c r="AA3935" i="1"/>
  <c r="T3935" i="1"/>
  <c r="AB3935" i="1"/>
  <c r="G3881" i="1"/>
  <c r="D3882" i="1"/>
  <c r="F3882" i="1" s="1"/>
  <c r="M3884" i="1"/>
  <c r="J3884" i="1"/>
  <c r="K3884" i="1" s="1"/>
  <c r="E3884" i="1" s="1"/>
  <c r="I3885" i="1"/>
  <c r="U3883" i="1"/>
  <c r="W3883" i="1" s="1"/>
  <c r="L3881" i="1"/>
  <c r="B588" i="1"/>
  <c r="X589" i="1"/>
  <c r="O591" i="1"/>
  <c r="N592" i="1"/>
  <c r="P590" i="1"/>
  <c r="L3882" i="1" l="1"/>
  <c r="A3937" i="1"/>
  <c r="H3936" i="1"/>
  <c r="Q3936" i="1"/>
  <c r="G3882" i="1"/>
  <c r="T3936" i="1"/>
  <c r="AB3936" i="1"/>
  <c r="AA3936" i="1"/>
  <c r="U3884" i="1"/>
  <c r="W3884" i="1" s="1"/>
  <c r="M3885" i="1"/>
  <c r="J3885" i="1"/>
  <c r="K3885" i="1" s="1"/>
  <c r="E3885" i="1" s="1"/>
  <c r="I3886" i="1"/>
  <c r="D3883" i="1"/>
  <c r="F3883" i="1" s="1"/>
  <c r="B589" i="1"/>
  <c r="P591" i="1"/>
  <c r="X590" i="1"/>
  <c r="O592" i="1"/>
  <c r="N593" i="1"/>
  <c r="A3938" i="1" l="1"/>
  <c r="H3937" i="1"/>
  <c r="Q3937" i="1"/>
  <c r="T3937" i="1"/>
  <c r="AA3937" i="1"/>
  <c r="AB3937" i="1"/>
  <c r="L3883" i="1"/>
  <c r="G3883" i="1"/>
  <c r="U3885" i="1"/>
  <c r="W3885" i="1" s="1"/>
  <c r="D3884" i="1"/>
  <c r="F3884" i="1" s="1"/>
  <c r="M3886" i="1"/>
  <c r="J3886" i="1"/>
  <c r="K3886" i="1" s="1"/>
  <c r="E3886" i="1" s="1"/>
  <c r="I3887" i="1"/>
  <c r="O593" i="1"/>
  <c r="N594" i="1"/>
  <c r="P592" i="1"/>
  <c r="B590" i="1"/>
  <c r="X591" i="1"/>
  <c r="L3884" i="1" l="1"/>
  <c r="G3884" i="1"/>
  <c r="AB3938" i="1"/>
  <c r="T3938" i="1"/>
  <c r="AA3938" i="1"/>
  <c r="Q3938" i="1"/>
  <c r="A3939" i="1"/>
  <c r="H3938" i="1"/>
  <c r="U3886" i="1"/>
  <c r="W3886" i="1" s="1"/>
  <c r="J3887" i="1"/>
  <c r="K3887" i="1" s="1"/>
  <c r="E3887" i="1" s="1"/>
  <c r="M3887" i="1"/>
  <c r="I3888" i="1"/>
  <c r="D3885" i="1"/>
  <c r="F3885" i="1" s="1"/>
  <c r="B591" i="1"/>
  <c r="O594" i="1"/>
  <c r="N595" i="1"/>
  <c r="X592" i="1"/>
  <c r="P593" i="1"/>
  <c r="Q3939" i="1" l="1"/>
  <c r="H3939" i="1"/>
  <c r="A3940" i="1"/>
  <c r="AA3939" i="1"/>
  <c r="T3939" i="1"/>
  <c r="AB3939" i="1"/>
  <c r="L3885" i="1"/>
  <c r="G3885" i="1"/>
  <c r="J3888" i="1"/>
  <c r="K3888" i="1" s="1"/>
  <c r="E3888" i="1" s="1"/>
  <c r="M3888" i="1"/>
  <c r="I3889" i="1"/>
  <c r="U3887" i="1"/>
  <c r="W3887" i="1" s="1"/>
  <c r="D3886" i="1"/>
  <c r="F3886" i="1" s="1"/>
  <c r="B592" i="1"/>
  <c r="X593" i="1"/>
  <c r="N596" i="1"/>
  <c r="O595" i="1"/>
  <c r="P594" i="1"/>
  <c r="A3941" i="1" l="1"/>
  <c r="Q3940" i="1"/>
  <c r="H3940" i="1"/>
  <c r="T3940" i="1"/>
  <c r="AB3940" i="1"/>
  <c r="AA3940" i="1"/>
  <c r="G3886" i="1"/>
  <c r="D3887" i="1"/>
  <c r="F3887" i="1" s="1"/>
  <c r="M3889" i="1"/>
  <c r="J3889" i="1"/>
  <c r="K3889" i="1" s="1"/>
  <c r="E3889" i="1" s="1"/>
  <c r="I3890" i="1"/>
  <c r="L3886" i="1"/>
  <c r="U3888" i="1"/>
  <c r="W3888" i="1" s="1"/>
  <c r="B593" i="1"/>
  <c r="X594" i="1"/>
  <c r="P595" i="1"/>
  <c r="N597" i="1"/>
  <c r="O596" i="1"/>
  <c r="T3941" i="1" l="1"/>
  <c r="AA3941" i="1"/>
  <c r="AB3941" i="1"/>
  <c r="G3887" i="1"/>
  <c r="L3887" i="1"/>
  <c r="A3942" i="1"/>
  <c r="Q3941" i="1"/>
  <c r="H3941" i="1"/>
  <c r="U3889" i="1"/>
  <c r="W3889" i="1" s="1"/>
  <c r="J3890" i="1"/>
  <c r="K3890" i="1" s="1"/>
  <c r="E3890" i="1" s="1"/>
  <c r="M3890" i="1"/>
  <c r="I3891" i="1"/>
  <c r="D3888" i="1"/>
  <c r="F3888" i="1" s="1"/>
  <c r="B594" i="1"/>
  <c r="P596" i="1"/>
  <c r="N598" i="1"/>
  <c r="O597" i="1"/>
  <c r="X595" i="1"/>
  <c r="AB3942" i="1" l="1"/>
  <c r="T3942" i="1"/>
  <c r="AA3942" i="1"/>
  <c r="Q3942" i="1"/>
  <c r="A3943" i="1"/>
  <c r="H3942" i="1"/>
  <c r="G3888" i="1"/>
  <c r="L3888" i="1"/>
  <c r="U3890" i="1"/>
  <c r="W3890" i="1" s="1"/>
  <c r="J3891" i="1"/>
  <c r="K3891" i="1" s="1"/>
  <c r="E3891" i="1" s="1"/>
  <c r="M3891" i="1"/>
  <c r="I3892" i="1"/>
  <c r="D3889" i="1"/>
  <c r="F3889" i="1" s="1"/>
  <c r="B595" i="1"/>
  <c r="P597" i="1"/>
  <c r="O598" i="1"/>
  <c r="N599" i="1"/>
  <c r="X596" i="1"/>
  <c r="Q3943" i="1" l="1"/>
  <c r="A3944" i="1"/>
  <c r="H3943" i="1"/>
  <c r="AA3943" i="1"/>
  <c r="T3943" i="1"/>
  <c r="AB3943" i="1"/>
  <c r="M3892" i="1"/>
  <c r="J3892" i="1"/>
  <c r="K3892" i="1" s="1"/>
  <c r="E3892" i="1" s="1"/>
  <c r="I3893" i="1"/>
  <c r="L3889" i="1"/>
  <c r="U3891" i="1"/>
  <c r="W3891" i="1" s="1"/>
  <c r="G3889" i="1"/>
  <c r="D3890" i="1"/>
  <c r="F3890" i="1" s="1"/>
  <c r="B596" i="1"/>
  <c r="O599" i="1"/>
  <c r="N600" i="1"/>
  <c r="P598" i="1"/>
  <c r="X597" i="1"/>
  <c r="A3945" i="1" l="1"/>
  <c r="H3944" i="1"/>
  <c r="Q3944" i="1"/>
  <c r="AB3944" i="1"/>
  <c r="T3944" i="1"/>
  <c r="AA3944" i="1"/>
  <c r="L3890" i="1"/>
  <c r="G3890" i="1"/>
  <c r="D3891" i="1"/>
  <c r="F3891" i="1" s="1"/>
  <c r="M3893" i="1"/>
  <c r="J3893" i="1"/>
  <c r="K3893" i="1" s="1"/>
  <c r="E3893" i="1" s="1"/>
  <c r="I3894" i="1"/>
  <c r="U3892" i="1"/>
  <c r="W3892" i="1" s="1"/>
  <c r="X598" i="1"/>
  <c r="N601" i="1"/>
  <c r="O600" i="1"/>
  <c r="B597" i="1"/>
  <c r="P599" i="1"/>
  <c r="L3891" i="1" l="1"/>
  <c r="T3945" i="1"/>
  <c r="AB3945" i="1"/>
  <c r="AA3945" i="1"/>
  <c r="G3891" i="1"/>
  <c r="A3946" i="1"/>
  <c r="H3945" i="1"/>
  <c r="Q3945" i="1"/>
  <c r="J3894" i="1"/>
  <c r="K3894" i="1" s="1"/>
  <c r="E3894" i="1" s="1"/>
  <c r="M3894" i="1"/>
  <c r="I3895" i="1"/>
  <c r="U3893" i="1"/>
  <c r="W3893" i="1" s="1"/>
  <c r="D3892" i="1"/>
  <c r="F3892" i="1" s="1"/>
  <c r="B598" i="1"/>
  <c r="N602" i="1"/>
  <c r="O601" i="1"/>
  <c r="X599" i="1"/>
  <c r="P600" i="1"/>
  <c r="AB3946" i="1" l="1"/>
  <c r="AA3946" i="1"/>
  <c r="T3946" i="1"/>
  <c r="A3947" i="1"/>
  <c r="H3946" i="1"/>
  <c r="Q3946" i="1"/>
  <c r="G3892" i="1"/>
  <c r="D3893" i="1"/>
  <c r="F3893" i="1" s="1"/>
  <c r="M3895" i="1"/>
  <c r="I3896" i="1"/>
  <c r="J3895" i="1"/>
  <c r="K3895" i="1" s="1"/>
  <c r="E3895" i="1" s="1"/>
  <c r="L3892" i="1"/>
  <c r="U3894" i="1"/>
  <c r="W3894" i="1" s="1"/>
  <c r="X600" i="1"/>
  <c r="P601" i="1"/>
  <c r="B599" i="1"/>
  <c r="N603" i="1"/>
  <c r="O602" i="1"/>
  <c r="AA3947" i="1" l="1"/>
  <c r="T3947" i="1"/>
  <c r="AB3947" i="1"/>
  <c r="Q3947" i="1"/>
  <c r="A3948" i="1"/>
  <c r="H3947" i="1"/>
  <c r="L3893" i="1"/>
  <c r="G3893" i="1"/>
  <c r="U3895" i="1"/>
  <c r="W3895" i="1" s="1"/>
  <c r="J3896" i="1"/>
  <c r="K3896" i="1" s="1"/>
  <c r="E3896" i="1" s="1"/>
  <c r="M3896" i="1"/>
  <c r="I3897" i="1"/>
  <c r="D3894" i="1"/>
  <c r="F3894" i="1" s="1"/>
  <c r="B600" i="1"/>
  <c r="P602" i="1"/>
  <c r="X601" i="1"/>
  <c r="N604" i="1"/>
  <c r="O603" i="1"/>
  <c r="T3948" i="1" l="1"/>
  <c r="AA3948" i="1"/>
  <c r="AB3948" i="1"/>
  <c r="A3949" i="1"/>
  <c r="H3948" i="1"/>
  <c r="Q3948" i="1"/>
  <c r="J3897" i="1"/>
  <c r="K3897" i="1" s="1"/>
  <c r="E3897" i="1" s="1"/>
  <c r="M3897" i="1"/>
  <c r="I3898" i="1"/>
  <c r="U3896" i="1"/>
  <c r="W3896" i="1" s="1"/>
  <c r="L3894" i="1"/>
  <c r="G3894" i="1"/>
  <c r="D3895" i="1"/>
  <c r="F3895" i="1" s="1"/>
  <c r="B601" i="1"/>
  <c r="N605" i="1"/>
  <c r="O604" i="1"/>
  <c r="X602" i="1"/>
  <c r="P603" i="1"/>
  <c r="A3950" i="1" l="1"/>
  <c r="Q3949" i="1"/>
  <c r="H3949" i="1"/>
  <c r="T3949" i="1"/>
  <c r="AA3949" i="1"/>
  <c r="AB3949" i="1"/>
  <c r="L3895" i="1"/>
  <c r="D3896" i="1"/>
  <c r="F3896" i="1" s="1"/>
  <c r="J3898" i="1"/>
  <c r="K3898" i="1" s="1"/>
  <c r="E3898" i="1" s="1"/>
  <c r="M3898" i="1"/>
  <c r="I3899" i="1"/>
  <c r="G3895" i="1"/>
  <c r="U3897" i="1"/>
  <c r="W3897" i="1" s="1"/>
  <c r="B602" i="1"/>
  <c r="X603" i="1"/>
  <c r="P604" i="1"/>
  <c r="O605" i="1"/>
  <c r="N606" i="1"/>
  <c r="AB3950" i="1" l="1"/>
  <c r="T3950" i="1"/>
  <c r="AA3950" i="1"/>
  <c r="G3896" i="1"/>
  <c r="L3896" i="1"/>
  <c r="A3951" i="1"/>
  <c r="Q3950" i="1"/>
  <c r="H3950" i="1"/>
  <c r="U3898" i="1"/>
  <c r="W3898" i="1" s="1"/>
  <c r="D3897" i="1"/>
  <c r="F3897" i="1" s="1"/>
  <c r="M3899" i="1"/>
  <c r="J3899" i="1"/>
  <c r="K3899" i="1" s="1"/>
  <c r="E3899" i="1" s="1"/>
  <c r="I3900" i="1"/>
  <c r="B603" i="1"/>
  <c r="X604" i="1"/>
  <c r="N607" i="1"/>
  <c r="O606" i="1"/>
  <c r="P605" i="1"/>
  <c r="L3897" i="1" l="1"/>
  <c r="AA3951" i="1"/>
  <c r="AB3951" i="1"/>
  <c r="T3951" i="1"/>
  <c r="Q3951" i="1"/>
  <c r="H3951" i="1"/>
  <c r="A3952" i="1"/>
  <c r="G3897" i="1"/>
  <c r="M3900" i="1"/>
  <c r="I3901" i="1"/>
  <c r="J3900" i="1"/>
  <c r="K3900" i="1" s="1"/>
  <c r="E3900" i="1" s="1"/>
  <c r="U3899" i="1"/>
  <c r="W3899" i="1" s="1"/>
  <c r="D3898" i="1"/>
  <c r="F3898" i="1" s="1"/>
  <c r="B604" i="1"/>
  <c r="X605" i="1"/>
  <c r="P606" i="1"/>
  <c r="O607" i="1"/>
  <c r="N608" i="1"/>
  <c r="Q3952" i="1" l="1"/>
  <c r="A3953" i="1"/>
  <c r="H3952" i="1"/>
  <c r="AA3952" i="1"/>
  <c r="AB3952" i="1"/>
  <c r="T3952" i="1"/>
  <c r="U3900" i="1"/>
  <c r="W3900" i="1" s="1"/>
  <c r="M3901" i="1"/>
  <c r="I3902" i="1"/>
  <c r="J3901" i="1"/>
  <c r="K3901" i="1" s="1"/>
  <c r="E3901" i="1" s="1"/>
  <c r="L3898" i="1"/>
  <c r="D3899" i="1"/>
  <c r="F3899" i="1" s="1"/>
  <c r="G3898" i="1"/>
  <c r="N609" i="1"/>
  <c r="O608" i="1"/>
  <c r="X606" i="1"/>
  <c r="P607" i="1"/>
  <c r="B605" i="1"/>
  <c r="A3954" i="1" l="1"/>
  <c r="Q3953" i="1"/>
  <c r="H3953" i="1"/>
  <c r="T3953" i="1"/>
  <c r="AA3953" i="1"/>
  <c r="AB3953" i="1"/>
  <c r="U3901" i="1"/>
  <c r="W3901" i="1" s="1"/>
  <c r="J3902" i="1"/>
  <c r="K3902" i="1" s="1"/>
  <c r="E3902" i="1" s="1"/>
  <c r="M3902" i="1"/>
  <c r="I3903" i="1"/>
  <c r="L3899" i="1"/>
  <c r="G3899" i="1"/>
  <c r="D3900" i="1"/>
  <c r="F3900" i="1" s="1"/>
  <c r="B606" i="1"/>
  <c r="X607" i="1"/>
  <c r="P608" i="1"/>
  <c r="N610" i="1"/>
  <c r="O609" i="1"/>
  <c r="T3954" i="1" l="1"/>
  <c r="AA3954" i="1"/>
  <c r="AB3954" i="1"/>
  <c r="A3955" i="1"/>
  <c r="Q3954" i="1"/>
  <c r="H3954" i="1"/>
  <c r="G3900" i="1"/>
  <c r="L3900" i="1"/>
  <c r="J3903" i="1"/>
  <c r="K3903" i="1" s="1"/>
  <c r="E3903" i="1" s="1"/>
  <c r="M3903" i="1"/>
  <c r="I3904" i="1"/>
  <c r="D3901" i="1"/>
  <c r="F3901" i="1" s="1"/>
  <c r="U3902" i="1"/>
  <c r="W3902" i="1" s="1"/>
  <c r="B607" i="1"/>
  <c r="N611" i="1"/>
  <c r="O610" i="1"/>
  <c r="X608" i="1"/>
  <c r="P609" i="1"/>
  <c r="T3955" i="1" l="1"/>
  <c r="AA3955" i="1"/>
  <c r="AB3955" i="1"/>
  <c r="A3956" i="1"/>
  <c r="Q3955" i="1"/>
  <c r="H3955" i="1"/>
  <c r="L3901" i="1"/>
  <c r="J3904" i="1"/>
  <c r="K3904" i="1" s="1"/>
  <c r="E3904" i="1" s="1"/>
  <c r="M3904" i="1"/>
  <c r="I3905" i="1"/>
  <c r="U3903" i="1"/>
  <c r="W3903" i="1" s="1"/>
  <c r="D3902" i="1"/>
  <c r="F3902" i="1" s="1"/>
  <c r="G3901" i="1"/>
  <c r="X609" i="1"/>
  <c r="P610" i="1"/>
  <c r="B608" i="1"/>
  <c r="N612" i="1"/>
  <c r="O611" i="1"/>
  <c r="AB3956" i="1" l="1"/>
  <c r="T3956" i="1"/>
  <c r="AA3956" i="1"/>
  <c r="Q3956" i="1"/>
  <c r="A3957" i="1"/>
  <c r="H3956" i="1"/>
  <c r="D3903" i="1"/>
  <c r="F3903" i="1" s="1"/>
  <c r="M3905" i="1"/>
  <c r="J3905" i="1"/>
  <c r="K3905" i="1" s="1"/>
  <c r="E3905" i="1" s="1"/>
  <c r="I3906" i="1"/>
  <c r="U3904" i="1"/>
  <c r="W3904" i="1" s="1"/>
  <c r="G3902" i="1"/>
  <c r="L3902" i="1"/>
  <c r="O612" i="1"/>
  <c r="N613" i="1"/>
  <c r="B609" i="1"/>
  <c r="P611" i="1"/>
  <c r="X610" i="1"/>
  <c r="G3903" i="1" l="1"/>
  <c r="AA3957" i="1"/>
  <c r="T3957" i="1"/>
  <c r="AB3957" i="1"/>
  <c r="Q3957" i="1"/>
  <c r="A3958" i="1"/>
  <c r="H3957" i="1"/>
  <c r="L3903" i="1"/>
  <c r="U3905" i="1"/>
  <c r="W3905" i="1" s="1"/>
  <c r="J3906" i="1"/>
  <c r="K3906" i="1" s="1"/>
  <c r="E3906" i="1" s="1"/>
  <c r="I3907" i="1"/>
  <c r="D3904" i="1"/>
  <c r="F3904" i="1" s="1"/>
  <c r="B610" i="1"/>
  <c r="X611" i="1"/>
  <c r="O613" i="1"/>
  <c r="N614" i="1"/>
  <c r="P612" i="1"/>
  <c r="AB3958" i="1" l="1"/>
  <c r="AA3958" i="1"/>
  <c r="T3958" i="1"/>
  <c r="A3959" i="1"/>
  <c r="H3958" i="1"/>
  <c r="Q3958" i="1"/>
  <c r="U3906" i="1"/>
  <c r="W3906" i="1" s="1"/>
  <c r="G3904" i="1"/>
  <c r="J3907" i="1"/>
  <c r="K3907" i="1" s="1"/>
  <c r="E3907" i="1" s="1"/>
  <c r="I3908" i="1"/>
  <c r="L3904" i="1"/>
  <c r="D3905" i="1"/>
  <c r="F3905" i="1" s="1"/>
  <c r="B611" i="1"/>
  <c r="N615" i="1"/>
  <c r="O614" i="1"/>
  <c r="P613" i="1"/>
  <c r="X612" i="1"/>
  <c r="T3959" i="1" l="1"/>
  <c r="AA3959" i="1"/>
  <c r="AB3959" i="1"/>
  <c r="Q3959" i="1"/>
  <c r="A3960" i="1"/>
  <c r="H3959" i="1"/>
  <c r="L3905" i="1"/>
  <c r="M3906" i="1" s="1"/>
  <c r="G3905" i="1"/>
  <c r="U3907" i="1"/>
  <c r="W3907" i="1" s="1"/>
  <c r="J3908" i="1"/>
  <c r="K3908" i="1" s="1"/>
  <c r="E3908" i="1" s="1"/>
  <c r="I3909" i="1"/>
  <c r="D3906" i="1"/>
  <c r="F3906" i="1" s="1"/>
  <c r="P614" i="1"/>
  <c r="B612" i="1"/>
  <c r="X613" i="1"/>
  <c r="N616" i="1"/>
  <c r="O615" i="1"/>
  <c r="AB3960" i="1" l="1"/>
  <c r="AA3960" i="1"/>
  <c r="T3960" i="1"/>
  <c r="Q3960" i="1"/>
  <c r="A3961" i="1"/>
  <c r="H3960" i="1"/>
  <c r="L3906" i="1"/>
  <c r="M3907" i="1" s="1"/>
  <c r="M3908" i="1" s="1"/>
  <c r="M3909" i="1" s="1"/>
  <c r="G3906" i="1"/>
  <c r="J3909" i="1"/>
  <c r="K3909" i="1" s="1"/>
  <c r="E3909" i="1" s="1"/>
  <c r="I3910" i="1"/>
  <c r="U3908" i="1"/>
  <c r="W3908" i="1" s="1"/>
  <c r="D3907" i="1"/>
  <c r="F3907" i="1" s="1"/>
  <c r="X614" i="1"/>
  <c r="P615" i="1"/>
  <c r="B613" i="1"/>
  <c r="O616" i="1"/>
  <c r="N617" i="1"/>
  <c r="AA3961" i="1" l="1"/>
  <c r="T3961" i="1"/>
  <c r="AB3961" i="1"/>
  <c r="Q3961" i="1"/>
  <c r="A3962" i="1"/>
  <c r="H3961" i="1"/>
  <c r="U3909" i="1"/>
  <c r="W3909" i="1" s="1"/>
  <c r="D3908" i="1"/>
  <c r="F3908" i="1" s="1"/>
  <c r="J3910" i="1"/>
  <c r="K3910" i="1" s="1"/>
  <c r="E3910" i="1" s="1"/>
  <c r="M3910" i="1"/>
  <c r="I3911" i="1"/>
  <c r="L3907" i="1"/>
  <c r="G3907" i="1"/>
  <c r="B614" i="1"/>
  <c r="N618" i="1"/>
  <c r="O617" i="1"/>
  <c r="X615" i="1"/>
  <c r="P616" i="1"/>
  <c r="A3963" i="1" l="1"/>
  <c r="Q3962" i="1"/>
  <c r="H3962" i="1"/>
  <c r="T3962" i="1"/>
  <c r="AA3962" i="1"/>
  <c r="AB3962" i="1"/>
  <c r="G3908" i="1"/>
  <c r="U3910" i="1"/>
  <c r="W3910" i="1" s="1"/>
  <c r="L3908" i="1"/>
  <c r="M3911" i="1"/>
  <c r="J3911" i="1"/>
  <c r="K3911" i="1" s="1"/>
  <c r="E3911" i="1" s="1"/>
  <c r="I3912" i="1"/>
  <c r="D3909" i="1"/>
  <c r="F3909" i="1" s="1"/>
  <c r="X616" i="1"/>
  <c r="P617" i="1"/>
  <c r="B615" i="1"/>
  <c r="N619" i="1"/>
  <c r="O618" i="1"/>
  <c r="G3909" i="1" l="1"/>
  <c r="T3963" i="1"/>
  <c r="AA3963" i="1"/>
  <c r="AB3963" i="1"/>
  <c r="A3964" i="1"/>
  <c r="Q3963" i="1"/>
  <c r="H3963" i="1"/>
  <c r="L3909" i="1"/>
  <c r="U3911" i="1"/>
  <c r="W3911" i="1" s="1"/>
  <c r="M3912" i="1"/>
  <c r="J3912" i="1"/>
  <c r="K3912" i="1" s="1"/>
  <c r="E3912" i="1" s="1"/>
  <c r="I3913" i="1"/>
  <c r="D3910" i="1"/>
  <c r="F3910" i="1" s="1"/>
  <c r="B616" i="1"/>
  <c r="P618" i="1"/>
  <c r="X617" i="1"/>
  <c r="O619" i="1"/>
  <c r="N620" i="1"/>
  <c r="A3965" i="1" l="1"/>
  <c r="Q3964" i="1"/>
  <c r="H3964" i="1"/>
  <c r="AB3964" i="1"/>
  <c r="AA3964" i="1"/>
  <c r="T3964" i="1"/>
  <c r="L3910" i="1"/>
  <c r="G3910" i="1"/>
  <c r="U3912" i="1"/>
  <c r="W3912" i="1" s="1"/>
  <c r="D3911" i="1"/>
  <c r="F3911" i="1" s="1"/>
  <c r="J3913" i="1"/>
  <c r="K3913" i="1" s="1"/>
  <c r="E3913" i="1" s="1"/>
  <c r="M3913" i="1"/>
  <c r="I3914" i="1"/>
  <c r="B617" i="1"/>
  <c r="P619" i="1"/>
  <c r="X618" i="1"/>
  <c r="O620" i="1"/>
  <c r="N621" i="1"/>
  <c r="AA3965" i="1" l="1"/>
  <c r="T3965" i="1"/>
  <c r="AB3965" i="1"/>
  <c r="Q3965" i="1"/>
  <c r="A3966" i="1"/>
  <c r="H3965" i="1"/>
  <c r="J3914" i="1"/>
  <c r="K3914" i="1" s="1"/>
  <c r="E3914" i="1" s="1"/>
  <c r="M3914" i="1"/>
  <c r="I3915" i="1"/>
  <c r="U3913" i="1"/>
  <c r="W3913" i="1" s="1"/>
  <c r="L3911" i="1"/>
  <c r="G3911" i="1"/>
  <c r="D3912" i="1"/>
  <c r="F3912" i="1" s="1"/>
  <c r="O621" i="1"/>
  <c r="N622" i="1"/>
  <c r="P620" i="1"/>
  <c r="B618" i="1"/>
  <c r="X619" i="1"/>
  <c r="T3966" i="1" l="1"/>
  <c r="AA3966" i="1"/>
  <c r="AB3966" i="1"/>
  <c r="A3967" i="1"/>
  <c r="H3966" i="1"/>
  <c r="Q3966" i="1"/>
  <c r="D3913" i="1"/>
  <c r="F3913" i="1" s="1"/>
  <c r="I3916" i="1"/>
  <c r="J3915" i="1"/>
  <c r="K3915" i="1" s="1"/>
  <c r="E3915" i="1" s="1"/>
  <c r="M3915" i="1"/>
  <c r="G3912" i="1"/>
  <c r="L3912" i="1"/>
  <c r="U3914" i="1"/>
  <c r="W3914" i="1" s="1"/>
  <c r="B619" i="1"/>
  <c r="N623" i="1"/>
  <c r="O622" i="1"/>
  <c r="X620" i="1"/>
  <c r="P621" i="1"/>
  <c r="T3967" i="1" l="1"/>
  <c r="AA3967" i="1"/>
  <c r="AB3967" i="1"/>
  <c r="Q3967" i="1"/>
  <c r="A3968" i="1"/>
  <c r="H3967" i="1"/>
  <c r="L3913" i="1"/>
  <c r="G3913" i="1"/>
  <c r="M3916" i="1"/>
  <c r="I3917" i="1"/>
  <c r="J3916" i="1"/>
  <c r="K3916" i="1" s="1"/>
  <c r="E3916" i="1" s="1"/>
  <c r="U3915" i="1"/>
  <c r="W3915" i="1" s="1"/>
  <c r="D3914" i="1"/>
  <c r="F3914" i="1" s="1"/>
  <c r="B620" i="1"/>
  <c r="N624" i="1"/>
  <c r="O623" i="1"/>
  <c r="X621" i="1"/>
  <c r="P622" i="1"/>
  <c r="AB3968" i="1" l="1"/>
  <c r="T3968" i="1"/>
  <c r="AA3968" i="1"/>
  <c r="A3969" i="1"/>
  <c r="H3968" i="1"/>
  <c r="Q3968" i="1"/>
  <c r="L3914" i="1"/>
  <c r="G3914" i="1"/>
  <c r="D3915" i="1"/>
  <c r="F3915" i="1" s="1"/>
  <c r="U3916" i="1"/>
  <c r="W3916" i="1" s="1"/>
  <c r="M3917" i="1"/>
  <c r="J3917" i="1"/>
  <c r="K3917" i="1" s="1"/>
  <c r="E3917" i="1" s="1"/>
  <c r="I3918" i="1"/>
  <c r="X622" i="1"/>
  <c r="P623" i="1"/>
  <c r="B621" i="1"/>
  <c r="N625" i="1"/>
  <c r="O624" i="1"/>
  <c r="L3915" i="1" l="1"/>
  <c r="G3915" i="1"/>
  <c r="AA3969" i="1"/>
  <c r="T3969" i="1"/>
  <c r="AB3969" i="1"/>
  <c r="Q3969" i="1"/>
  <c r="A3970" i="1"/>
  <c r="H3969" i="1"/>
  <c r="D3916" i="1"/>
  <c r="F3916" i="1" s="1"/>
  <c r="J3918" i="1"/>
  <c r="K3918" i="1" s="1"/>
  <c r="E3918" i="1" s="1"/>
  <c r="M3918" i="1"/>
  <c r="I3919" i="1"/>
  <c r="U3917" i="1"/>
  <c r="W3917" i="1" s="1"/>
  <c r="B622" i="1"/>
  <c r="P624" i="1"/>
  <c r="X623" i="1"/>
  <c r="O625" i="1"/>
  <c r="N626" i="1"/>
  <c r="L3916" i="1" l="1"/>
  <c r="T3970" i="1"/>
  <c r="AB3970" i="1"/>
  <c r="AA3970" i="1"/>
  <c r="A3971" i="1"/>
  <c r="H3970" i="1"/>
  <c r="Q3970" i="1"/>
  <c r="G3916" i="1"/>
  <c r="M3919" i="1"/>
  <c r="J3919" i="1"/>
  <c r="K3919" i="1" s="1"/>
  <c r="E3919" i="1" s="1"/>
  <c r="I3920" i="1"/>
  <c r="U3918" i="1"/>
  <c r="W3918" i="1" s="1"/>
  <c r="D3917" i="1"/>
  <c r="F3917" i="1" s="1"/>
  <c r="P625" i="1"/>
  <c r="N627" i="1"/>
  <c r="O626" i="1"/>
  <c r="B623" i="1"/>
  <c r="X624" i="1"/>
  <c r="T3971" i="1" l="1"/>
  <c r="AA3971" i="1"/>
  <c r="AB3971" i="1"/>
  <c r="A3972" i="1"/>
  <c r="Q3971" i="1"/>
  <c r="H3971" i="1"/>
  <c r="L3917" i="1"/>
  <c r="D3918" i="1"/>
  <c r="F3918" i="1" s="1"/>
  <c r="M3920" i="1"/>
  <c r="I3921" i="1"/>
  <c r="J3920" i="1"/>
  <c r="K3920" i="1" s="1"/>
  <c r="E3920" i="1" s="1"/>
  <c r="U3919" i="1"/>
  <c r="W3919" i="1" s="1"/>
  <c r="G3917" i="1"/>
  <c r="B624" i="1"/>
  <c r="P626" i="1"/>
  <c r="N628" i="1"/>
  <c r="O627" i="1"/>
  <c r="X625" i="1"/>
  <c r="AB3972" i="1" l="1"/>
  <c r="AA3972" i="1"/>
  <c r="T3972" i="1"/>
  <c r="Q3972" i="1"/>
  <c r="H3972" i="1"/>
  <c r="A3973" i="1"/>
  <c r="G3918" i="1"/>
  <c r="L3918" i="1"/>
  <c r="M3921" i="1"/>
  <c r="J3921" i="1"/>
  <c r="K3921" i="1" s="1"/>
  <c r="E3921" i="1" s="1"/>
  <c r="I3922" i="1"/>
  <c r="U3920" i="1"/>
  <c r="W3920" i="1" s="1"/>
  <c r="D3919" i="1"/>
  <c r="F3919" i="1" s="1"/>
  <c r="B625" i="1"/>
  <c r="P627" i="1"/>
  <c r="X626" i="1"/>
  <c r="N629" i="1"/>
  <c r="O628" i="1"/>
  <c r="AA3973" i="1" l="1"/>
  <c r="T3973" i="1"/>
  <c r="AB3973" i="1"/>
  <c r="Q3973" i="1"/>
  <c r="H3973" i="1"/>
  <c r="A3974" i="1"/>
  <c r="G3919" i="1"/>
  <c r="D3920" i="1"/>
  <c r="F3920" i="1" s="1"/>
  <c r="J3922" i="1"/>
  <c r="K3922" i="1" s="1"/>
  <c r="E3922" i="1" s="1"/>
  <c r="M3922" i="1"/>
  <c r="I3923" i="1"/>
  <c r="U3921" i="1"/>
  <c r="W3921" i="1" s="1"/>
  <c r="L3919" i="1"/>
  <c r="B626" i="1"/>
  <c r="N630" i="1"/>
  <c r="O629" i="1"/>
  <c r="X627" i="1"/>
  <c r="P628" i="1"/>
  <c r="A3975" i="1" l="1"/>
  <c r="Q3974" i="1"/>
  <c r="H3974" i="1"/>
  <c r="AA3974" i="1"/>
  <c r="T3974" i="1"/>
  <c r="AB3974" i="1"/>
  <c r="L3920" i="1"/>
  <c r="G3920" i="1"/>
  <c r="M3923" i="1"/>
  <c r="J3923" i="1"/>
  <c r="K3923" i="1" s="1"/>
  <c r="E3923" i="1" s="1"/>
  <c r="I3924" i="1"/>
  <c r="U3922" i="1"/>
  <c r="W3922" i="1" s="1"/>
  <c r="D3921" i="1"/>
  <c r="F3921" i="1" s="1"/>
  <c r="X628" i="1"/>
  <c r="B627" i="1"/>
  <c r="P629" i="1"/>
  <c r="O630" i="1"/>
  <c r="N631" i="1"/>
  <c r="T3975" i="1" l="1"/>
  <c r="AB3975" i="1"/>
  <c r="AA3975" i="1"/>
  <c r="Q3975" i="1"/>
  <c r="A3976" i="1"/>
  <c r="H3975" i="1"/>
  <c r="G3921" i="1"/>
  <c r="L3921" i="1"/>
  <c r="J3924" i="1"/>
  <c r="K3924" i="1" s="1"/>
  <c r="E3924" i="1" s="1"/>
  <c r="M3924" i="1"/>
  <c r="I3925" i="1"/>
  <c r="D3922" i="1"/>
  <c r="F3922" i="1" s="1"/>
  <c r="U3923" i="1"/>
  <c r="W3923" i="1" s="1"/>
  <c r="B628" i="1"/>
  <c r="X629" i="1"/>
  <c r="N632" i="1"/>
  <c r="O631" i="1"/>
  <c r="P630" i="1"/>
  <c r="G3922" i="1" l="1"/>
  <c r="A3977" i="1"/>
  <c r="Q3976" i="1"/>
  <c r="H3976" i="1"/>
  <c r="AB3976" i="1"/>
  <c r="AA3976" i="1"/>
  <c r="T3976" i="1"/>
  <c r="L3922" i="1"/>
  <c r="M3925" i="1"/>
  <c r="J3925" i="1"/>
  <c r="K3925" i="1" s="1"/>
  <c r="E3925" i="1" s="1"/>
  <c r="I3926" i="1"/>
  <c r="D3923" i="1"/>
  <c r="F3923" i="1" s="1"/>
  <c r="U3924" i="1"/>
  <c r="W3924" i="1" s="1"/>
  <c r="P631" i="1"/>
  <c r="X630" i="1"/>
  <c r="O632" i="1"/>
  <c r="N633" i="1"/>
  <c r="B629" i="1"/>
  <c r="AA3977" i="1" l="1"/>
  <c r="T3977" i="1"/>
  <c r="AB3977" i="1"/>
  <c r="Q3977" i="1"/>
  <c r="A3978" i="1"/>
  <c r="H3977" i="1"/>
  <c r="L3923" i="1"/>
  <c r="U3925" i="1"/>
  <c r="W3925" i="1" s="1"/>
  <c r="I3927" i="1"/>
  <c r="J3926" i="1"/>
  <c r="K3926" i="1" s="1"/>
  <c r="E3926" i="1" s="1"/>
  <c r="M3926" i="1"/>
  <c r="D3924" i="1"/>
  <c r="F3924" i="1" s="1"/>
  <c r="G3923" i="1"/>
  <c r="O633" i="1"/>
  <c r="N634" i="1"/>
  <c r="B630" i="1"/>
  <c r="P632" i="1"/>
  <c r="X631" i="1"/>
  <c r="A3979" i="1" l="1"/>
  <c r="Q3978" i="1"/>
  <c r="H3978" i="1"/>
  <c r="T3978" i="1"/>
  <c r="AB3978" i="1"/>
  <c r="AA3978" i="1"/>
  <c r="U3926" i="1"/>
  <c r="W3926" i="1" s="1"/>
  <c r="J3927" i="1"/>
  <c r="K3927" i="1" s="1"/>
  <c r="E3927" i="1" s="1"/>
  <c r="M3927" i="1"/>
  <c r="I3928" i="1"/>
  <c r="D3925" i="1"/>
  <c r="F3925" i="1" s="1"/>
  <c r="L3924" i="1"/>
  <c r="G3924" i="1"/>
  <c r="B631" i="1"/>
  <c r="N635" i="1"/>
  <c r="O634" i="1"/>
  <c r="X632" i="1"/>
  <c r="P633" i="1"/>
  <c r="G3925" i="1" l="1"/>
  <c r="T3979" i="1"/>
  <c r="AB3979" i="1"/>
  <c r="AA3979" i="1"/>
  <c r="Q3979" i="1"/>
  <c r="H3979" i="1"/>
  <c r="A3980" i="1"/>
  <c r="U3927" i="1"/>
  <c r="W3927" i="1" s="1"/>
  <c r="M3928" i="1"/>
  <c r="J3928" i="1"/>
  <c r="K3928" i="1" s="1"/>
  <c r="E3928" i="1" s="1"/>
  <c r="I3929" i="1"/>
  <c r="L3925" i="1"/>
  <c r="D3926" i="1"/>
  <c r="F3926" i="1" s="1"/>
  <c r="B632" i="1"/>
  <c r="O635" i="1"/>
  <c r="N636" i="1"/>
  <c r="X633" i="1"/>
  <c r="P634" i="1"/>
  <c r="AB3980" i="1" l="1"/>
  <c r="AA3980" i="1"/>
  <c r="T3980" i="1"/>
  <c r="A3981" i="1"/>
  <c r="H3980" i="1"/>
  <c r="Q3980" i="1"/>
  <c r="L3926" i="1"/>
  <c r="G3926" i="1"/>
  <c r="U3928" i="1"/>
  <c r="W3928" i="1" s="1"/>
  <c r="J3929" i="1"/>
  <c r="K3929" i="1" s="1"/>
  <c r="E3929" i="1" s="1"/>
  <c r="M3929" i="1"/>
  <c r="I3930" i="1"/>
  <c r="D3927" i="1"/>
  <c r="F3927" i="1" s="1"/>
  <c r="B633" i="1"/>
  <c r="X634" i="1"/>
  <c r="N637" i="1"/>
  <c r="O636" i="1"/>
  <c r="P635" i="1"/>
  <c r="AA3981" i="1" l="1"/>
  <c r="AB3981" i="1"/>
  <c r="T3981" i="1"/>
  <c r="Q3981" i="1"/>
  <c r="H3981" i="1"/>
  <c r="A3982" i="1"/>
  <c r="L3927" i="1"/>
  <c r="G3927" i="1"/>
  <c r="M3930" i="1"/>
  <c r="J3930" i="1"/>
  <c r="K3930" i="1" s="1"/>
  <c r="E3930" i="1" s="1"/>
  <c r="I3931" i="1"/>
  <c r="U3929" i="1"/>
  <c r="W3929" i="1" s="1"/>
  <c r="D3928" i="1"/>
  <c r="F3928" i="1" s="1"/>
  <c r="B634" i="1"/>
  <c r="O637" i="1"/>
  <c r="N638" i="1"/>
  <c r="X635" i="1"/>
  <c r="P636" i="1"/>
  <c r="A3983" i="1" l="1"/>
  <c r="H3982" i="1"/>
  <c r="Q3982" i="1"/>
  <c r="T3982" i="1"/>
  <c r="AB3982" i="1"/>
  <c r="AA3982" i="1"/>
  <c r="G3928" i="1"/>
  <c r="D3929" i="1"/>
  <c r="F3929" i="1" s="1"/>
  <c r="M3931" i="1"/>
  <c r="J3931" i="1"/>
  <c r="K3931" i="1" s="1"/>
  <c r="E3931" i="1" s="1"/>
  <c r="I3932" i="1"/>
  <c r="U3930" i="1"/>
  <c r="W3930" i="1" s="1"/>
  <c r="L3928" i="1"/>
  <c r="B635" i="1"/>
  <c r="X636" i="1"/>
  <c r="N639" i="1"/>
  <c r="O638" i="1"/>
  <c r="P637" i="1"/>
  <c r="T3983" i="1" l="1"/>
  <c r="AB3983" i="1"/>
  <c r="AA3983" i="1"/>
  <c r="L3929" i="1"/>
  <c r="G3929" i="1"/>
  <c r="A3984" i="1"/>
  <c r="H3983" i="1"/>
  <c r="M3932" i="1"/>
  <c r="J3932" i="1"/>
  <c r="K3932" i="1" s="1"/>
  <c r="E3932" i="1" s="1"/>
  <c r="I3933" i="1"/>
  <c r="D3930" i="1"/>
  <c r="F3930" i="1" s="1"/>
  <c r="U3931" i="1"/>
  <c r="W3931" i="1" s="1"/>
  <c r="X637" i="1"/>
  <c r="P638" i="1"/>
  <c r="O639" i="1"/>
  <c r="N640" i="1"/>
  <c r="B636" i="1"/>
  <c r="G3930" i="1" l="1"/>
  <c r="L3930" i="1"/>
  <c r="J3933" i="1"/>
  <c r="K3933" i="1" s="1"/>
  <c r="E3933" i="1" s="1"/>
  <c r="M3933" i="1"/>
  <c r="I3934" i="1"/>
  <c r="U3932" i="1"/>
  <c r="W3932" i="1" s="1"/>
  <c r="D3931" i="1"/>
  <c r="F3931" i="1" s="1"/>
  <c r="B637" i="1"/>
  <c r="X638" i="1"/>
  <c r="O640" i="1"/>
  <c r="N641" i="1"/>
  <c r="P639" i="1"/>
  <c r="J3934" i="1" l="1"/>
  <c r="K3934" i="1" s="1"/>
  <c r="E3934" i="1" s="1"/>
  <c r="M3934" i="1"/>
  <c r="I3935" i="1"/>
  <c r="D3932" i="1"/>
  <c r="F3932" i="1" s="1"/>
  <c r="L3931" i="1"/>
  <c r="U3933" i="1"/>
  <c r="W3933" i="1" s="1"/>
  <c r="G3931" i="1"/>
  <c r="B638" i="1"/>
  <c r="P640" i="1"/>
  <c r="X639" i="1"/>
  <c r="O641" i="1"/>
  <c r="N642" i="1"/>
  <c r="L3932" i="1" l="1"/>
  <c r="G3932" i="1"/>
  <c r="M3935" i="1"/>
  <c r="J3935" i="1"/>
  <c r="K3935" i="1" s="1"/>
  <c r="E3935" i="1" s="1"/>
  <c r="I3936" i="1"/>
  <c r="D3933" i="1"/>
  <c r="F3933" i="1" s="1"/>
  <c r="U3934" i="1"/>
  <c r="W3934" i="1" s="1"/>
  <c r="N643" i="1"/>
  <c r="O642" i="1"/>
  <c r="P641" i="1"/>
  <c r="B639" i="1"/>
  <c r="X640" i="1"/>
  <c r="G3933" i="1" l="1"/>
  <c r="J3936" i="1"/>
  <c r="K3936" i="1" s="1"/>
  <c r="E3936" i="1" s="1"/>
  <c r="I3937" i="1"/>
  <c r="U3935" i="1"/>
  <c r="W3935" i="1" s="1"/>
  <c r="D3934" i="1"/>
  <c r="F3934" i="1" s="1"/>
  <c r="L3933" i="1"/>
  <c r="B640" i="1"/>
  <c r="P642" i="1"/>
  <c r="X641" i="1"/>
  <c r="O643" i="1"/>
  <c r="N644" i="1"/>
  <c r="J3937" i="1" l="1"/>
  <c r="K3937" i="1" s="1"/>
  <c r="E3937" i="1" s="1"/>
  <c r="I3938" i="1"/>
  <c r="U3936" i="1"/>
  <c r="W3936" i="1" s="1"/>
  <c r="D3935" i="1"/>
  <c r="F3935" i="1" s="1"/>
  <c r="G3934" i="1"/>
  <c r="L3934" i="1"/>
  <c r="B641" i="1"/>
  <c r="P643" i="1"/>
  <c r="O644" i="1"/>
  <c r="N645" i="1"/>
  <c r="X642" i="1"/>
  <c r="L3935" i="1" l="1"/>
  <c r="M3936" i="1" s="1"/>
  <c r="G3935" i="1"/>
  <c r="U3937" i="1"/>
  <c r="W3937" i="1" s="1"/>
  <c r="D3936" i="1"/>
  <c r="F3936" i="1" s="1"/>
  <c r="J3938" i="1"/>
  <c r="K3938" i="1" s="1"/>
  <c r="E3938" i="1" s="1"/>
  <c r="I3939" i="1"/>
  <c r="N646" i="1"/>
  <c r="O645" i="1"/>
  <c r="P644" i="1"/>
  <c r="B642" i="1"/>
  <c r="X643" i="1"/>
  <c r="L3936" i="1" l="1"/>
  <c r="G3936" i="1"/>
  <c r="M3937" i="1"/>
  <c r="M3938" i="1" s="1"/>
  <c r="M3939" i="1" s="1"/>
  <c r="J3939" i="1"/>
  <c r="K3939" i="1" s="1"/>
  <c r="E3939" i="1" s="1"/>
  <c r="I3940" i="1"/>
  <c r="D3937" i="1"/>
  <c r="F3937" i="1" s="1"/>
  <c r="U3938" i="1"/>
  <c r="W3938" i="1" s="1"/>
  <c r="X644" i="1"/>
  <c r="P645" i="1"/>
  <c r="B643" i="1"/>
  <c r="N647" i="1"/>
  <c r="O646" i="1"/>
  <c r="L3937" i="1" l="1"/>
  <c r="M3940" i="1"/>
  <c r="I3941" i="1"/>
  <c r="J3940" i="1"/>
  <c r="K3940" i="1" s="1"/>
  <c r="E3940" i="1" s="1"/>
  <c r="D3938" i="1"/>
  <c r="F3938" i="1" s="1"/>
  <c r="U3939" i="1"/>
  <c r="W3939" i="1" s="1"/>
  <c r="G3937" i="1"/>
  <c r="B644" i="1"/>
  <c r="X645" i="1"/>
  <c r="P646" i="1"/>
  <c r="O647" i="1"/>
  <c r="N648" i="1"/>
  <c r="L3938" i="1" l="1"/>
  <c r="G3938" i="1"/>
  <c r="U3940" i="1"/>
  <c r="W3940" i="1" s="1"/>
  <c r="D3939" i="1"/>
  <c r="F3939" i="1" s="1"/>
  <c r="M3941" i="1"/>
  <c r="J3941" i="1"/>
  <c r="K3941" i="1" s="1"/>
  <c r="E3941" i="1" s="1"/>
  <c r="I3942" i="1"/>
  <c r="B645" i="1"/>
  <c r="N649" i="1"/>
  <c r="O648" i="1"/>
  <c r="P647" i="1"/>
  <c r="X646" i="1"/>
  <c r="G3939" i="1" l="1"/>
  <c r="L3939" i="1"/>
  <c r="U3941" i="1"/>
  <c r="W3941" i="1" s="1"/>
  <c r="I3943" i="1"/>
  <c r="J3942" i="1"/>
  <c r="K3942" i="1" s="1"/>
  <c r="E3942" i="1" s="1"/>
  <c r="M3942" i="1"/>
  <c r="D3940" i="1"/>
  <c r="F3940" i="1" s="1"/>
  <c r="B646" i="1"/>
  <c r="X647" i="1"/>
  <c r="P648" i="1"/>
  <c r="O649" i="1"/>
  <c r="N650" i="1"/>
  <c r="L3940" i="1" l="1"/>
  <c r="G3940" i="1"/>
  <c r="U3942" i="1"/>
  <c r="W3942" i="1" s="1"/>
  <c r="M3943" i="1"/>
  <c r="J3943" i="1"/>
  <c r="K3943" i="1" s="1"/>
  <c r="E3943" i="1" s="1"/>
  <c r="I3944" i="1"/>
  <c r="D3941" i="1"/>
  <c r="F3941" i="1" s="1"/>
  <c r="B647" i="1"/>
  <c r="P649" i="1"/>
  <c r="X648" i="1"/>
  <c r="N651" i="1"/>
  <c r="O650" i="1"/>
  <c r="U3943" i="1" l="1"/>
  <c r="W3943" i="1" s="1"/>
  <c r="L3941" i="1"/>
  <c r="M3944" i="1"/>
  <c r="J3944" i="1"/>
  <c r="K3944" i="1" s="1"/>
  <c r="E3944" i="1" s="1"/>
  <c r="I3945" i="1"/>
  <c r="D3942" i="1"/>
  <c r="F3942" i="1" s="1"/>
  <c r="G3941" i="1"/>
  <c r="B648" i="1"/>
  <c r="P650" i="1"/>
  <c r="N652" i="1"/>
  <c r="O651" i="1"/>
  <c r="X649" i="1"/>
  <c r="M3945" i="1" l="1"/>
  <c r="J3945" i="1"/>
  <c r="K3945" i="1" s="1"/>
  <c r="E3945" i="1" s="1"/>
  <c r="I3946" i="1"/>
  <c r="U3944" i="1"/>
  <c r="W3944" i="1" s="1"/>
  <c r="L3942" i="1"/>
  <c r="G3942" i="1"/>
  <c r="D3943" i="1"/>
  <c r="F3943" i="1" s="1"/>
  <c r="B649" i="1"/>
  <c r="X650" i="1"/>
  <c r="P651" i="1"/>
  <c r="N653" i="1"/>
  <c r="O652" i="1"/>
  <c r="G3943" i="1" l="1"/>
  <c r="L3943" i="1"/>
  <c r="D3944" i="1"/>
  <c r="F3944" i="1" s="1"/>
  <c r="U3945" i="1"/>
  <c r="W3945" i="1" s="1"/>
  <c r="J3946" i="1"/>
  <c r="K3946" i="1" s="1"/>
  <c r="E3946" i="1" s="1"/>
  <c r="M3946" i="1"/>
  <c r="I3947" i="1"/>
  <c r="B650" i="1"/>
  <c r="P652" i="1"/>
  <c r="O653" i="1"/>
  <c r="N654" i="1"/>
  <c r="X651" i="1"/>
  <c r="G3944" i="1" l="1"/>
  <c r="L3944" i="1"/>
  <c r="U3946" i="1"/>
  <c r="W3946" i="1" s="1"/>
  <c r="D3945" i="1"/>
  <c r="F3945" i="1" s="1"/>
  <c r="I3948" i="1"/>
  <c r="M3947" i="1"/>
  <c r="J3947" i="1"/>
  <c r="K3947" i="1" s="1"/>
  <c r="E3947" i="1" s="1"/>
  <c r="B651" i="1"/>
  <c r="N655" i="1"/>
  <c r="O654" i="1"/>
  <c r="P653" i="1"/>
  <c r="X652" i="1"/>
  <c r="L3945" i="1" l="1"/>
  <c r="G3945" i="1"/>
  <c r="M3948" i="1"/>
  <c r="J3948" i="1"/>
  <c r="K3948" i="1" s="1"/>
  <c r="E3948" i="1" s="1"/>
  <c r="I3949" i="1"/>
  <c r="U3947" i="1"/>
  <c r="W3947" i="1" s="1"/>
  <c r="D3946" i="1"/>
  <c r="F3946" i="1" s="1"/>
  <c r="B652" i="1"/>
  <c r="X653" i="1"/>
  <c r="P654" i="1"/>
  <c r="N656" i="1"/>
  <c r="O655" i="1"/>
  <c r="M3949" i="1" l="1"/>
  <c r="J3949" i="1"/>
  <c r="K3949" i="1" s="1"/>
  <c r="E3949" i="1" s="1"/>
  <c r="I3950" i="1"/>
  <c r="D3947" i="1"/>
  <c r="F3947" i="1" s="1"/>
  <c r="L3946" i="1"/>
  <c r="U3948" i="1"/>
  <c r="W3948" i="1" s="1"/>
  <c r="G3946" i="1"/>
  <c r="B653" i="1"/>
  <c r="P655" i="1"/>
  <c r="O656" i="1"/>
  <c r="N657" i="1"/>
  <c r="X654" i="1"/>
  <c r="M3950" i="1" l="1"/>
  <c r="J3950" i="1"/>
  <c r="K3950" i="1" s="1"/>
  <c r="E3950" i="1" s="1"/>
  <c r="I3951" i="1"/>
  <c r="L3947" i="1"/>
  <c r="G3947" i="1"/>
  <c r="U3949" i="1"/>
  <c r="W3949" i="1" s="1"/>
  <c r="D3948" i="1"/>
  <c r="F3948" i="1" s="1"/>
  <c r="B654" i="1"/>
  <c r="O657" i="1"/>
  <c r="N658" i="1"/>
  <c r="P656" i="1"/>
  <c r="X655" i="1"/>
  <c r="G3948" i="1" l="1"/>
  <c r="L3948" i="1"/>
  <c r="J3951" i="1"/>
  <c r="K3951" i="1" s="1"/>
  <c r="E3951" i="1" s="1"/>
  <c r="M3951" i="1"/>
  <c r="I3952" i="1"/>
  <c r="U3950" i="1"/>
  <c r="W3950" i="1" s="1"/>
  <c r="D3949" i="1"/>
  <c r="F3949" i="1" s="1"/>
  <c r="B655" i="1"/>
  <c r="X656" i="1"/>
  <c r="N659" i="1"/>
  <c r="O658" i="1"/>
  <c r="P657" i="1"/>
  <c r="L3949" i="1" l="1"/>
  <c r="G3949" i="1"/>
  <c r="D3950" i="1"/>
  <c r="F3950" i="1" s="1"/>
  <c r="U3951" i="1"/>
  <c r="W3951" i="1" s="1"/>
  <c r="J3952" i="1"/>
  <c r="K3952" i="1" s="1"/>
  <c r="E3952" i="1" s="1"/>
  <c r="M3952" i="1"/>
  <c r="I3953" i="1"/>
  <c r="B656" i="1"/>
  <c r="P658" i="1"/>
  <c r="O659" i="1"/>
  <c r="N660" i="1"/>
  <c r="X657" i="1"/>
  <c r="G3950" i="1" l="1"/>
  <c r="L3950" i="1"/>
  <c r="U3952" i="1"/>
  <c r="W3952" i="1" s="1"/>
  <c r="D3951" i="1"/>
  <c r="F3951" i="1" s="1"/>
  <c r="J3953" i="1"/>
  <c r="K3953" i="1" s="1"/>
  <c r="E3953" i="1" s="1"/>
  <c r="M3953" i="1"/>
  <c r="I3954" i="1"/>
  <c r="O660" i="1"/>
  <c r="N661" i="1"/>
  <c r="X658" i="1"/>
  <c r="B657" i="1"/>
  <c r="P659" i="1"/>
  <c r="L3951" i="1" l="1"/>
  <c r="U3953" i="1"/>
  <c r="W3953" i="1" s="1"/>
  <c r="G3951" i="1"/>
  <c r="D3952" i="1"/>
  <c r="F3952" i="1" s="1"/>
  <c r="M3954" i="1"/>
  <c r="J3954" i="1"/>
  <c r="K3954" i="1" s="1"/>
  <c r="E3954" i="1" s="1"/>
  <c r="I3955" i="1"/>
  <c r="B658" i="1"/>
  <c r="N662" i="1"/>
  <c r="O661" i="1"/>
  <c r="P660" i="1"/>
  <c r="X659" i="1"/>
  <c r="G3952" i="1" l="1"/>
  <c r="L3952" i="1"/>
  <c r="U3954" i="1"/>
  <c r="W3954" i="1" s="1"/>
  <c r="D3953" i="1"/>
  <c r="F3953" i="1" s="1"/>
  <c r="M3955" i="1"/>
  <c r="J3955" i="1"/>
  <c r="K3955" i="1" s="1"/>
  <c r="E3955" i="1" s="1"/>
  <c r="I3956" i="1"/>
  <c r="B659" i="1"/>
  <c r="X660" i="1"/>
  <c r="P661" i="1"/>
  <c r="O662" i="1"/>
  <c r="N663" i="1"/>
  <c r="L3953" i="1" l="1"/>
  <c r="G3953" i="1"/>
  <c r="U3955" i="1"/>
  <c r="W3955" i="1" s="1"/>
  <c r="I3957" i="1"/>
  <c r="J3956" i="1"/>
  <c r="K3956" i="1" s="1"/>
  <c r="E3956" i="1" s="1"/>
  <c r="M3956" i="1"/>
  <c r="D3954" i="1"/>
  <c r="F3954" i="1" s="1"/>
  <c r="P662" i="1"/>
  <c r="B660" i="1"/>
  <c r="X661" i="1"/>
  <c r="O663" i="1"/>
  <c r="N664" i="1"/>
  <c r="U3956" i="1" l="1"/>
  <c r="W3956" i="1" s="1"/>
  <c r="J3957" i="1"/>
  <c r="K3957" i="1" s="1"/>
  <c r="E3957" i="1" s="1"/>
  <c r="M3957" i="1"/>
  <c r="I3958" i="1"/>
  <c r="L3954" i="1"/>
  <c r="G3954" i="1"/>
  <c r="D3955" i="1"/>
  <c r="F3955" i="1" s="1"/>
  <c r="B661" i="1"/>
  <c r="N665" i="1"/>
  <c r="O664" i="1"/>
  <c r="X662" i="1"/>
  <c r="P663" i="1"/>
  <c r="L3955" i="1" l="1"/>
  <c r="G3955" i="1"/>
  <c r="U3957" i="1"/>
  <c r="W3957" i="1" s="1"/>
  <c r="M3958" i="1"/>
  <c r="J3958" i="1"/>
  <c r="K3958" i="1" s="1"/>
  <c r="E3958" i="1" s="1"/>
  <c r="I3959" i="1"/>
  <c r="D3956" i="1"/>
  <c r="F3956" i="1" s="1"/>
  <c r="B662" i="1"/>
  <c r="P664" i="1"/>
  <c r="X663" i="1"/>
  <c r="O665" i="1"/>
  <c r="N666" i="1"/>
  <c r="L3956" i="1" l="1"/>
  <c r="G3956" i="1"/>
  <c r="M3959" i="1"/>
  <c r="J3959" i="1"/>
  <c r="K3959" i="1" s="1"/>
  <c r="E3959" i="1" s="1"/>
  <c r="I3960" i="1"/>
  <c r="U3958" i="1"/>
  <c r="W3958" i="1" s="1"/>
  <c r="D3957" i="1"/>
  <c r="F3957" i="1" s="1"/>
  <c r="P665" i="1"/>
  <c r="O666" i="1"/>
  <c r="N667" i="1"/>
  <c r="B663" i="1"/>
  <c r="X664" i="1"/>
  <c r="M3960" i="1" l="1"/>
  <c r="J3960" i="1"/>
  <c r="K3960" i="1" s="1"/>
  <c r="E3960" i="1" s="1"/>
  <c r="I3961" i="1"/>
  <c r="D3958" i="1"/>
  <c r="F3958" i="1" s="1"/>
  <c r="U3959" i="1"/>
  <c r="W3959" i="1" s="1"/>
  <c r="L3957" i="1"/>
  <c r="G3957" i="1"/>
  <c r="B664" i="1"/>
  <c r="N668" i="1"/>
  <c r="O667" i="1"/>
  <c r="P666" i="1"/>
  <c r="X665" i="1"/>
  <c r="G3958" i="1" l="1"/>
  <c r="L3958" i="1"/>
  <c r="M3961" i="1"/>
  <c r="J3961" i="1"/>
  <c r="K3961" i="1" s="1"/>
  <c r="E3961" i="1" s="1"/>
  <c r="I3962" i="1"/>
  <c r="U3960" i="1"/>
  <c r="W3960" i="1" s="1"/>
  <c r="D3959" i="1"/>
  <c r="F3959" i="1" s="1"/>
  <c r="P667" i="1"/>
  <c r="B665" i="1"/>
  <c r="X666" i="1"/>
  <c r="O668" i="1"/>
  <c r="N669" i="1"/>
  <c r="U3961" i="1" l="1"/>
  <c r="W3961" i="1" s="1"/>
  <c r="D3960" i="1"/>
  <c r="F3960" i="1" s="1"/>
  <c r="M3962" i="1"/>
  <c r="J3962" i="1"/>
  <c r="K3962" i="1" s="1"/>
  <c r="E3962" i="1" s="1"/>
  <c r="I3963" i="1"/>
  <c r="G3959" i="1"/>
  <c r="L3959" i="1"/>
  <c r="B666" i="1"/>
  <c r="X667" i="1"/>
  <c r="N670" i="1"/>
  <c r="O669" i="1"/>
  <c r="P668" i="1"/>
  <c r="L3960" i="1" l="1"/>
  <c r="G3960" i="1"/>
  <c r="U3962" i="1"/>
  <c r="W3962" i="1" s="1"/>
  <c r="D3961" i="1"/>
  <c r="F3961" i="1" s="1"/>
  <c r="M3963" i="1"/>
  <c r="J3963" i="1"/>
  <c r="K3963" i="1" s="1"/>
  <c r="E3963" i="1" s="1"/>
  <c r="I3964" i="1"/>
  <c r="B667" i="1"/>
  <c r="O670" i="1"/>
  <c r="N671" i="1"/>
  <c r="X668" i="1"/>
  <c r="P669" i="1"/>
  <c r="L3961" i="1" l="1"/>
  <c r="I3965" i="1"/>
  <c r="M3964" i="1"/>
  <c r="J3964" i="1"/>
  <c r="K3964" i="1" s="1"/>
  <c r="E3964" i="1" s="1"/>
  <c r="G3961" i="1"/>
  <c r="U3963" i="1"/>
  <c r="W3963" i="1" s="1"/>
  <c r="D3962" i="1"/>
  <c r="F3962" i="1" s="1"/>
  <c r="B668" i="1"/>
  <c r="O671" i="1"/>
  <c r="N672" i="1"/>
  <c r="X669" i="1"/>
  <c r="P670" i="1"/>
  <c r="L3962" i="1" l="1"/>
  <c r="D3963" i="1"/>
  <c r="F3963" i="1" s="1"/>
  <c r="G3962" i="1"/>
  <c r="M3965" i="1"/>
  <c r="J3965" i="1"/>
  <c r="K3965" i="1" s="1"/>
  <c r="E3965" i="1" s="1"/>
  <c r="I3966" i="1"/>
  <c r="U3964" i="1"/>
  <c r="W3964" i="1" s="1"/>
  <c r="B669" i="1"/>
  <c r="P671" i="1"/>
  <c r="X670" i="1"/>
  <c r="N673" i="1"/>
  <c r="O672" i="1"/>
  <c r="L3963" i="1" l="1"/>
  <c r="G3963" i="1"/>
  <c r="D3964" i="1"/>
  <c r="F3964" i="1" s="1"/>
  <c r="U3965" i="1"/>
  <c r="W3965" i="1" s="1"/>
  <c r="J3966" i="1"/>
  <c r="K3966" i="1" s="1"/>
  <c r="E3966" i="1" s="1"/>
  <c r="M3966" i="1"/>
  <c r="I3967" i="1"/>
  <c r="B670" i="1"/>
  <c r="O673" i="1"/>
  <c r="N674" i="1"/>
  <c r="X671" i="1"/>
  <c r="P672" i="1"/>
  <c r="G3964" i="1" l="1"/>
  <c r="L3964" i="1"/>
  <c r="U3966" i="1"/>
  <c r="W3966" i="1" s="1"/>
  <c r="D3965" i="1"/>
  <c r="F3965" i="1" s="1"/>
  <c r="M3967" i="1"/>
  <c r="J3967" i="1"/>
  <c r="K3967" i="1" s="1"/>
  <c r="E3967" i="1" s="1"/>
  <c r="I3968" i="1"/>
  <c r="X672" i="1"/>
  <c r="N675" i="1"/>
  <c r="O674" i="1"/>
  <c r="B671" i="1"/>
  <c r="P673" i="1"/>
  <c r="L3965" i="1" l="1"/>
  <c r="G3965" i="1"/>
  <c r="U3967" i="1"/>
  <c r="W3967" i="1" s="1"/>
  <c r="J3968" i="1"/>
  <c r="K3968" i="1" s="1"/>
  <c r="E3968" i="1" s="1"/>
  <c r="M3968" i="1"/>
  <c r="I3969" i="1"/>
  <c r="D3966" i="1"/>
  <c r="F3966" i="1" s="1"/>
  <c r="B672" i="1"/>
  <c r="O675" i="1"/>
  <c r="N676" i="1"/>
  <c r="X673" i="1"/>
  <c r="P674" i="1"/>
  <c r="U3968" i="1" l="1"/>
  <c r="W3968" i="1" s="1"/>
  <c r="D3967" i="1"/>
  <c r="F3967" i="1" s="1"/>
  <c r="M3969" i="1"/>
  <c r="J3969" i="1"/>
  <c r="K3969" i="1" s="1"/>
  <c r="E3969" i="1" s="1"/>
  <c r="I3970" i="1"/>
  <c r="G3966" i="1"/>
  <c r="L3966" i="1"/>
  <c r="X674" i="1"/>
  <c r="O676" i="1"/>
  <c r="N677" i="1"/>
  <c r="B673" i="1"/>
  <c r="P675" i="1"/>
  <c r="L3967" i="1" l="1"/>
  <c r="U3969" i="1"/>
  <c r="W3969" i="1" s="1"/>
  <c r="G3967" i="1"/>
  <c r="J3970" i="1"/>
  <c r="K3970" i="1" s="1"/>
  <c r="E3970" i="1" s="1"/>
  <c r="I3971" i="1"/>
  <c r="D3968" i="1"/>
  <c r="F3968" i="1" s="1"/>
  <c r="B674" i="1"/>
  <c r="O677" i="1"/>
  <c r="N678" i="1"/>
  <c r="X675" i="1"/>
  <c r="P676" i="1"/>
  <c r="L3968" i="1" l="1"/>
  <c r="G3968" i="1"/>
  <c r="D3969" i="1"/>
  <c r="F3969" i="1" s="1"/>
  <c r="U3970" i="1"/>
  <c r="W3970" i="1" s="1"/>
  <c r="J3971" i="1"/>
  <c r="K3971" i="1" s="1"/>
  <c r="E3971" i="1" s="1"/>
  <c r="I3972" i="1"/>
  <c r="N679" i="1"/>
  <c r="O678" i="1"/>
  <c r="X676" i="1"/>
  <c r="P677" i="1"/>
  <c r="B675" i="1"/>
  <c r="L3969" i="1" l="1"/>
  <c r="G3969" i="1"/>
  <c r="U3971" i="1"/>
  <c r="W3971" i="1" s="1"/>
  <c r="M3970" i="1"/>
  <c r="M3971" i="1" s="1"/>
  <c r="M3972" i="1" s="1"/>
  <c r="J3972" i="1"/>
  <c r="K3972" i="1" s="1"/>
  <c r="E3972" i="1" s="1"/>
  <c r="I3973" i="1"/>
  <c r="D3970" i="1"/>
  <c r="F3970" i="1" s="1"/>
  <c r="B676" i="1"/>
  <c r="X677" i="1"/>
  <c r="P678" i="1"/>
  <c r="N680" i="1"/>
  <c r="O679" i="1"/>
  <c r="G3970" i="1" l="1"/>
  <c r="L3970" i="1"/>
  <c r="U3972" i="1"/>
  <c r="W3972" i="1" s="1"/>
  <c r="J3973" i="1"/>
  <c r="K3973" i="1" s="1"/>
  <c r="E3973" i="1" s="1"/>
  <c r="M3973" i="1"/>
  <c r="I3974" i="1"/>
  <c r="D3971" i="1"/>
  <c r="F3971" i="1" s="1"/>
  <c r="B677" i="1"/>
  <c r="O680" i="1"/>
  <c r="N681" i="1"/>
  <c r="P679" i="1"/>
  <c r="X678" i="1"/>
  <c r="I3975" i="1" l="1"/>
  <c r="M3974" i="1"/>
  <c r="J3974" i="1"/>
  <c r="K3974" i="1" s="1"/>
  <c r="E3974" i="1" s="1"/>
  <c r="U3973" i="1"/>
  <c r="W3973" i="1" s="1"/>
  <c r="L3971" i="1"/>
  <c r="G3971" i="1"/>
  <c r="D3972" i="1"/>
  <c r="F3972" i="1" s="1"/>
  <c r="B678" i="1"/>
  <c r="O681" i="1"/>
  <c r="N682" i="1"/>
  <c r="X679" i="1"/>
  <c r="P680" i="1"/>
  <c r="L3972" i="1" l="1"/>
  <c r="G3972" i="1"/>
  <c r="D3973" i="1"/>
  <c r="F3973" i="1" s="1"/>
  <c r="U3974" i="1"/>
  <c r="W3974" i="1" s="1"/>
  <c r="M3975" i="1"/>
  <c r="J3975" i="1"/>
  <c r="K3975" i="1" s="1"/>
  <c r="E3975" i="1" s="1"/>
  <c r="I3976" i="1"/>
  <c r="B679" i="1"/>
  <c r="P681" i="1"/>
  <c r="X680" i="1"/>
  <c r="N683" i="1"/>
  <c r="O682" i="1"/>
  <c r="G3973" i="1" l="1"/>
  <c r="L3973" i="1"/>
  <c r="D3974" i="1"/>
  <c r="F3974" i="1" s="1"/>
  <c r="M3976" i="1"/>
  <c r="J3976" i="1"/>
  <c r="K3976" i="1" s="1"/>
  <c r="E3976" i="1" s="1"/>
  <c r="I3977" i="1"/>
  <c r="U3975" i="1"/>
  <c r="W3975" i="1" s="1"/>
  <c r="B680" i="1"/>
  <c r="O683" i="1"/>
  <c r="N684" i="1"/>
  <c r="X681" i="1"/>
  <c r="P682" i="1"/>
  <c r="L3974" i="1" l="1"/>
  <c r="G3974" i="1"/>
  <c r="U3976" i="1"/>
  <c r="W3976" i="1" s="1"/>
  <c r="M3977" i="1"/>
  <c r="J3977" i="1"/>
  <c r="K3977" i="1" s="1"/>
  <c r="E3977" i="1" s="1"/>
  <c r="I3978" i="1"/>
  <c r="D3975" i="1"/>
  <c r="F3975" i="1" s="1"/>
  <c r="X682" i="1"/>
  <c r="O684" i="1"/>
  <c r="N685" i="1"/>
  <c r="B681" i="1"/>
  <c r="P683" i="1"/>
  <c r="U3977" i="1" l="1"/>
  <c r="W3977" i="1" s="1"/>
  <c r="L3975" i="1"/>
  <c r="M3978" i="1"/>
  <c r="J3978" i="1"/>
  <c r="K3978" i="1" s="1"/>
  <c r="E3978" i="1" s="1"/>
  <c r="I3979" i="1"/>
  <c r="G3975" i="1"/>
  <c r="D3976" i="1"/>
  <c r="F3976" i="1" s="1"/>
  <c r="B682" i="1"/>
  <c r="O685" i="1"/>
  <c r="N686" i="1"/>
  <c r="X683" i="1"/>
  <c r="P684" i="1"/>
  <c r="G3976" i="1" l="1"/>
  <c r="L3976" i="1"/>
  <c r="M3979" i="1"/>
  <c r="J3979" i="1"/>
  <c r="K3979" i="1" s="1"/>
  <c r="E3979" i="1" s="1"/>
  <c r="I3980" i="1"/>
  <c r="D3977" i="1"/>
  <c r="F3977" i="1" s="1"/>
  <c r="U3978" i="1"/>
  <c r="W3978" i="1" s="1"/>
  <c r="X684" i="1"/>
  <c r="O686" i="1"/>
  <c r="N687" i="1"/>
  <c r="P685" i="1"/>
  <c r="B683" i="1"/>
  <c r="U3979" i="1" l="1"/>
  <c r="W3979" i="1" s="1"/>
  <c r="L3977" i="1"/>
  <c r="J3980" i="1"/>
  <c r="K3980" i="1" s="1"/>
  <c r="E3980" i="1" s="1"/>
  <c r="M3980" i="1"/>
  <c r="I3981" i="1"/>
  <c r="D3978" i="1"/>
  <c r="F3978" i="1" s="1"/>
  <c r="G3977" i="1"/>
  <c r="B684" i="1"/>
  <c r="P686" i="1"/>
  <c r="X685" i="1"/>
  <c r="O687" i="1"/>
  <c r="N688" i="1"/>
  <c r="J3981" i="1" l="1"/>
  <c r="K3981" i="1" s="1"/>
  <c r="E3981" i="1" s="1"/>
  <c r="M3981" i="1"/>
  <c r="I3982" i="1"/>
  <c r="U3980" i="1"/>
  <c r="W3980" i="1" s="1"/>
  <c r="G3978" i="1"/>
  <c r="L3978" i="1"/>
  <c r="D3979" i="1"/>
  <c r="F3979" i="1" s="1"/>
  <c r="O688" i="1"/>
  <c r="N689" i="1"/>
  <c r="P687" i="1"/>
  <c r="X686" i="1"/>
  <c r="B685" i="1"/>
  <c r="L3979" i="1" l="1"/>
  <c r="D3980" i="1"/>
  <c r="F3980" i="1" s="1"/>
  <c r="M3982" i="1"/>
  <c r="J3982" i="1"/>
  <c r="K3982" i="1" s="1"/>
  <c r="E3982" i="1" s="1"/>
  <c r="I3983" i="1"/>
  <c r="G3979" i="1"/>
  <c r="U3981" i="1"/>
  <c r="W3981" i="1" s="1"/>
  <c r="O689" i="1"/>
  <c r="N690" i="1"/>
  <c r="B686" i="1"/>
  <c r="X687" i="1"/>
  <c r="P688" i="1"/>
  <c r="L3980" i="1" l="1"/>
  <c r="G3980" i="1"/>
  <c r="D3981" i="1"/>
  <c r="F3981" i="1" s="1"/>
  <c r="U3982" i="1"/>
  <c r="W3982" i="1" s="1"/>
  <c r="M3983" i="1"/>
  <c r="J3983" i="1"/>
  <c r="K3983" i="1" s="1"/>
  <c r="E3983" i="1" s="1"/>
  <c r="B687" i="1"/>
  <c r="O690" i="1"/>
  <c r="N691" i="1"/>
  <c r="P689" i="1"/>
  <c r="X688" i="1"/>
  <c r="L3981" i="1" l="1"/>
  <c r="G3981" i="1"/>
  <c r="D3982" i="1"/>
  <c r="F3982" i="1" s="1"/>
  <c r="U3983" i="1"/>
  <c r="W3983" i="1" s="1"/>
  <c r="X689" i="1"/>
  <c r="B688" i="1"/>
  <c r="N692" i="1"/>
  <c r="O691" i="1"/>
  <c r="P690" i="1"/>
  <c r="L3982" i="1" l="1"/>
  <c r="G3982" i="1"/>
  <c r="D3983" i="1"/>
  <c r="F3983" i="1" s="1"/>
  <c r="B689" i="1"/>
  <c r="P691" i="1"/>
  <c r="O692" i="1"/>
  <c r="N693" i="1"/>
  <c r="X690" i="1"/>
  <c r="L3983" i="1" l="1"/>
  <c r="G3983" i="1"/>
  <c r="B690" i="1"/>
  <c r="O693" i="1"/>
  <c r="N694" i="1"/>
  <c r="P692" i="1"/>
  <c r="X691" i="1"/>
  <c r="B691" i="1" l="1"/>
  <c r="X692" i="1"/>
  <c r="O694" i="1"/>
  <c r="N695" i="1"/>
  <c r="P693" i="1"/>
  <c r="X693" i="1" l="1"/>
  <c r="B692" i="1"/>
  <c r="O695" i="1"/>
  <c r="N696" i="1"/>
  <c r="P694" i="1"/>
  <c r="B693" i="1" l="1"/>
  <c r="O696" i="1"/>
  <c r="N697" i="1"/>
  <c r="P695" i="1"/>
  <c r="X694" i="1"/>
  <c r="B694" i="1" l="1"/>
  <c r="X695" i="1"/>
  <c r="N698" i="1"/>
  <c r="O697" i="1"/>
  <c r="P696" i="1"/>
  <c r="X696" i="1" l="1"/>
  <c r="P697" i="1"/>
  <c r="B695" i="1"/>
  <c r="O698" i="1"/>
  <c r="N699" i="1"/>
  <c r="B696" i="1" l="1"/>
  <c r="X697" i="1"/>
  <c r="N700" i="1"/>
  <c r="O699" i="1"/>
  <c r="P698" i="1"/>
  <c r="B697" i="1" l="1"/>
  <c r="O700" i="1"/>
  <c r="N701" i="1"/>
  <c r="X698" i="1"/>
  <c r="P699" i="1"/>
  <c r="B698" i="1" l="1"/>
  <c r="O701" i="1"/>
  <c r="N702" i="1"/>
  <c r="X699" i="1"/>
  <c r="P700" i="1"/>
  <c r="B699" i="1" l="1"/>
  <c r="P701" i="1"/>
  <c r="X700" i="1"/>
  <c r="O702" i="1"/>
  <c r="N703" i="1"/>
  <c r="B700" i="1" l="1"/>
  <c r="P702" i="1"/>
  <c r="O703" i="1"/>
  <c r="N704" i="1"/>
  <c r="X701" i="1"/>
  <c r="O704" i="1" l="1"/>
  <c r="N705" i="1"/>
  <c r="B701" i="1"/>
  <c r="P703" i="1"/>
  <c r="X702" i="1"/>
  <c r="B702" i="1" l="1"/>
  <c r="N706" i="1"/>
  <c r="O705" i="1"/>
  <c r="P704" i="1"/>
  <c r="X703" i="1"/>
  <c r="B703" i="1" l="1"/>
  <c r="P705" i="1"/>
  <c r="O706" i="1"/>
  <c r="N707" i="1"/>
  <c r="X704" i="1"/>
  <c r="B704" i="1" l="1"/>
  <c r="X705" i="1"/>
  <c r="N708" i="1"/>
  <c r="O707" i="1"/>
  <c r="P706" i="1"/>
  <c r="B705" i="1" l="1"/>
  <c r="O708" i="1"/>
  <c r="N709" i="1"/>
  <c r="X706" i="1"/>
  <c r="P707" i="1"/>
  <c r="X707" i="1" l="1"/>
  <c r="O709" i="1"/>
  <c r="N710" i="1"/>
  <c r="B706" i="1"/>
  <c r="P708" i="1"/>
  <c r="B707" i="1" l="1"/>
  <c r="O710" i="1"/>
  <c r="N711" i="1"/>
  <c r="X708" i="1"/>
  <c r="P709" i="1"/>
  <c r="X709" i="1" l="1"/>
  <c r="N712" i="1"/>
  <c r="O711" i="1"/>
  <c r="B708" i="1"/>
  <c r="P710" i="1"/>
  <c r="X710" i="1" l="1"/>
  <c r="B709" i="1"/>
  <c r="P711" i="1"/>
  <c r="N713" i="1"/>
  <c r="O712" i="1"/>
  <c r="B710" i="1" l="1"/>
  <c r="X711" i="1"/>
  <c r="P712" i="1"/>
  <c r="O713" i="1"/>
  <c r="N714" i="1"/>
  <c r="B711" i="1" l="1"/>
  <c r="X712" i="1"/>
  <c r="O714" i="1"/>
  <c r="N715" i="1"/>
  <c r="P713" i="1"/>
  <c r="O715" i="1" l="1"/>
  <c r="N716" i="1"/>
  <c r="P714" i="1"/>
  <c r="X713" i="1"/>
  <c r="B712" i="1"/>
  <c r="B713" i="1" l="1"/>
  <c r="X714" i="1"/>
  <c r="N717" i="1"/>
  <c r="O716" i="1"/>
  <c r="P715" i="1"/>
  <c r="B714" i="1" l="1"/>
  <c r="X715" i="1"/>
  <c r="O717" i="1"/>
  <c r="N718" i="1"/>
  <c r="P716" i="1"/>
  <c r="B715" i="1" l="1"/>
  <c r="P717" i="1"/>
  <c r="X716" i="1"/>
  <c r="O718" i="1"/>
  <c r="N719" i="1"/>
  <c r="B716" i="1" l="1"/>
  <c r="O719" i="1"/>
  <c r="N720" i="1"/>
  <c r="P718" i="1"/>
  <c r="X717" i="1"/>
  <c r="P719" i="1" l="1"/>
  <c r="X718" i="1"/>
  <c r="B717" i="1"/>
  <c r="N721" i="1"/>
  <c r="O720" i="1"/>
  <c r="B718" i="1" l="1"/>
  <c r="X719" i="1"/>
  <c r="P720" i="1"/>
  <c r="O721" i="1"/>
  <c r="N722" i="1"/>
  <c r="O722" i="1" l="1"/>
  <c r="N723" i="1"/>
  <c r="X720" i="1"/>
  <c r="P721" i="1"/>
  <c r="B719" i="1"/>
  <c r="X721" i="1" l="1"/>
  <c r="N724" i="1"/>
  <c r="O723" i="1"/>
  <c r="B720" i="1"/>
  <c r="P722" i="1"/>
  <c r="B721" i="1" l="1"/>
  <c r="P723" i="1"/>
  <c r="X722" i="1"/>
  <c r="O724" i="1"/>
  <c r="N725" i="1"/>
  <c r="N726" i="1" l="1"/>
  <c r="O725" i="1"/>
  <c r="P724" i="1"/>
  <c r="B722" i="1"/>
  <c r="X723" i="1"/>
  <c r="B723" i="1" l="1"/>
  <c r="X724" i="1"/>
  <c r="P725" i="1"/>
  <c r="N727" i="1"/>
  <c r="O726" i="1"/>
  <c r="B724" i="1" l="1"/>
  <c r="X725" i="1"/>
  <c r="P726" i="1"/>
  <c r="N728" i="1"/>
  <c r="O727" i="1"/>
  <c r="B725" i="1" l="1"/>
  <c r="P727" i="1"/>
  <c r="N729" i="1"/>
  <c r="O728" i="1"/>
  <c r="X726" i="1"/>
  <c r="B726" i="1" l="1"/>
  <c r="P728" i="1"/>
  <c r="N730" i="1"/>
  <c r="O729" i="1"/>
  <c r="X727" i="1"/>
  <c r="B727" i="1" l="1"/>
  <c r="X728" i="1"/>
  <c r="P729" i="1"/>
  <c r="N731" i="1"/>
  <c r="O730" i="1"/>
  <c r="B728" i="1" l="1"/>
  <c r="O731" i="1"/>
  <c r="N732" i="1"/>
  <c r="X729" i="1"/>
  <c r="P730" i="1"/>
  <c r="X730" i="1" l="1"/>
  <c r="N733" i="1"/>
  <c r="O732" i="1"/>
  <c r="B729" i="1"/>
  <c r="P731" i="1"/>
  <c r="B730" i="1" l="1"/>
  <c r="P732" i="1"/>
  <c r="X731" i="1"/>
  <c r="N734" i="1"/>
  <c r="O733" i="1"/>
  <c r="B731" i="1" l="1"/>
  <c r="P733" i="1"/>
  <c r="O734" i="1"/>
  <c r="N735" i="1"/>
  <c r="X732" i="1"/>
  <c r="O735" i="1" l="1"/>
  <c r="N736" i="1"/>
  <c r="B732" i="1"/>
  <c r="P734" i="1"/>
  <c r="X733" i="1"/>
  <c r="B733" i="1" l="1"/>
  <c r="N737" i="1"/>
  <c r="O736" i="1"/>
  <c r="P735" i="1"/>
  <c r="X734" i="1"/>
  <c r="B734" i="1" l="1"/>
  <c r="P736" i="1"/>
  <c r="O737" i="1"/>
  <c r="N738" i="1"/>
  <c r="X735" i="1"/>
  <c r="B735" i="1" l="1"/>
  <c r="X736" i="1"/>
  <c r="O738" i="1"/>
  <c r="N739" i="1"/>
  <c r="P737" i="1"/>
  <c r="B736" i="1" l="1"/>
  <c r="X737" i="1"/>
  <c r="N740" i="1"/>
  <c r="O739" i="1"/>
  <c r="P738" i="1"/>
  <c r="X738" i="1" l="1"/>
  <c r="P739" i="1"/>
  <c r="O740" i="1"/>
  <c r="N741" i="1"/>
  <c r="B737" i="1"/>
  <c r="B738" i="1" l="1"/>
  <c r="X739" i="1"/>
  <c r="N742" i="1"/>
  <c r="O741" i="1"/>
  <c r="P740" i="1"/>
  <c r="B739" i="1" l="1"/>
  <c r="N743" i="1"/>
  <c r="O742" i="1"/>
  <c r="X740" i="1"/>
  <c r="P741" i="1"/>
  <c r="X741" i="1" l="1"/>
  <c r="P742" i="1"/>
  <c r="B740" i="1"/>
  <c r="O743" i="1"/>
  <c r="N744" i="1"/>
  <c r="N745" i="1" l="1"/>
  <c r="O744" i="1"/>
  <c r="X742" i="1"/>
  <c r="P743" i="1"/>
  <c r="B741" i="1"/>
  <c r="B742" i="1" l="1"/>
  <c r="P744" i="1"/>
  <c r="O745" i="1"/>
  <c r="N746" i="1"/>
  <c r="X743" i="1"/>
  <c r="O746" i="1" l="1"/>
  <c r="N747" i="1"/>
  <c r="P745" i="1"/>
  <c r="B743" i="1"/>
  <c r="X744" i="1"/>
  <c r="B744" i="1" l="1"/>
  <c r="X745" i="1"/>
  <c r="N748" i="1"/>
  <c r="O747" i="1"/>
  <c r="P746" i="1"/>
  <c r="B745" i="1" l="1"/>
  <c r="X746" i="1"/>
  <c r="P747" i="1"/>
  <c r="N749" i="1"/>
  <c r="O748" i="1"/>
  <c r="B746" i="1" l="1"/>
  <c r="N750" i="1"/>
  <c r="O749" i="1"/>
  <c r="X747" i="1"/>
  <c r="P748" i="1"/>
  <c r="X748" i="1" l="1"/>
  <c r="P749" i="1"/>
  <c r="B747" i="1"/>
  <c r="O750" i="1"/>
  <c r="N751" i="1"/>
  <c r="B748" i="1" l="1"/>
  <c r="X749" i="1"/>
  <c r="O751" i="1"/>
  <c r="N752" i="1"/>
  <c r="P750" i="1"/>
  <c r="B749" i="1" l="1"/>
  <c r="P751" i="1"/>
  <c r="X750" i="1"/>
  <c r="O752" i="1"/>
  <c r="N753" i="1"/>
  <c r="B750" i="1" l="1"/>
  <c r="N754" i="1"/>
  <c r="O753" i="1"/>
  <c r="P752" i="1"/>
  <c r="X751" i="1"/>
  <c r="B751" i="1" l="1"/>
  <c r="N755" i="1"/>
  <c r="O754" i="1"/>
  <c r="X752" i="1"/>
  <c r="P753" i="1"/>
  <c r="B752" i="1" l="1"/>
  <c r="X753" i="1"/>
  <c r="P754" i="1"/>
  <c r="N756" i="1"/>
  <c r="O755" i="1"/>
  <c r="X754" i="1" l="1"/>
  <c r="P755" i="1"/>
  <c r="B753" i="1"/>
  <c r="N757" i="1"/>
  <c r="O756" i="1"/>
  <c r="B754" i="1" l="1"/>
  <c r="X755" i="1"/>
  <c r="P756" i="1"/>
  <c r="N758" i="1"/>
  <c r="O757" i="1"/>
  <c r="B755" i="1" l="1"/>
  <c r="X756" i="1"/>
  <c r="P757" i="1"/>
  <c r="O758" i="1"/>
  <c r="N759" i="1"/>
  <c r="B756" i="1" l="1"/>
  <c r="X757" i="1"/>
  <c r="N760" i="1"/>
  <c r="O759" i="1"/>
  <c r="P758" i="1"/>
  <c r="P759" i="1" l="1"/>
  <c r="O760" i="1"/>
  <c r="N761" i="1"/>
  <c r="X758" i="1"/>
  <c r="B757" i="1"/>
  <c r="B758" i="1" l="1"/>
  <c r="N762" i="1"/>
  <c r="O761" i="1"/>
  <c r="P760" i="1"/>
  <c r="X759" i="1"/>
  <c r="B759" i="1" l="1"/>
  <c r="X760" i="1"/>
  <c r="P761" i="1"/>
  <c r="O762" i="1"/>
  <c r="N763" i="1"/>
  <c r="B760" i="1" l="1"/>
  <c r="X761" i="1"/>
  <c r="N764" i="1"/>
  <c r="O763" i="1"/>
  <c r="P762" i="1"/>
  <c r="B761" i="1" l="1"/>
  <c r="X762" i="1"/>
  <c r="P763" i="1"/>
  <c r="N765" i="1"/>
  <c r="O764" i="1"/>
  <c r="B762" i="1" l="1"/>
  <c r="X763" i="1"/>
  <c r="P764" i="1"/>
  <c r="N766" i="1"/>
  <c r="O765" i="1"/>
  <c r="X764" i="1" l="1"/>
  <c r="P765" i="1"/>
  <c r="O766" i="1"/>
  <c r="N767" i="1"/>
  <c r="B763" i="1"/>
  <c r="B764" i="1" l="1"/>
  <c r="X765" i="1"/>
  <c r="O767" i="1"/>
  <c r="N768" i="1"/>
  <c r="P766" i="1"/>
  <c r="B765" i="1" l="1"/>
  <c r="P767" i="1"/>
  <c r="X766" i="1"/>
  <c r="O768" i="1"/>
  <c r="N769" i="1"/>
  <c r="B766" i="1" l="1"/>
  <c r="O769" i="1"/>
  <c r="N770" i="1"/>
  <c r="X767" i="1"/>
  <c r="P768" i="1"/>
  <c r="B767" i="1" l="1"/>
  <c r="P769" i="1"/>
  <c r="X768" i="1"/>
  <c r="N771" i="1"/>
  <c r="O770" i="1"/>
  <c r="N772" i="1" l="1"/>
  <c r="O771" i="1"/>
  <c r="X769" i="1"/>
  <c r="P770" i="1"/>
  <c r="B768" i="1"/>
  <c r="B769" i="1" l="1"/>
  <c r="X770" i="1"/>
  <c r="P771" i="1"/>
  <c r="N773" i="1"/>
  <c r="O772" i="1"/>
  <c r="P772" i="1" l="1"/>
  <c r="N774" i="1"/>
  <c r="O773" i="1"/>
  <c r="X771" i="1"/>
  <c r="B770" i="1"/>
  <c r="B771" i="1" l="1"/>
  <c r="P773" i="1"/>
  <c r="O774" i="1"/>
  <c r="N775" i="1"/>
  <c r="X772" i="1"/>
  <c r="B772" i="1" l="1"/>
  <c r="N776" i="1"/>
  <c r="O775" i="1"/>
  <c r="P774" i="1"/>
  <c r="X773" i="1"/>
  <c r="P775" i="1" l="1"/>
  <c r="B773" i="1"/>
  <c r="X774" i="1"/>
  <c r="N777" i="1"/>
  <c r="O776" i="1"/>
  <c r="B774" i="1" l="1"/>
  <c r="X775" i="1"/>
  <c r="P776" i="1"/>
  <c r="N778" i="1"/>
  <c r="O777" i="1"/>
  <c r="B775" i="1" l="1"/>
  <c r="N779" i="1"/>
  <c r="O778" i="1"/>
  <c r="X776" i="1"/>
  <c r="P777" i="1"/>
  <c r="X777" i="1" l="1"/>
  <c r="P778" i="1"/>
  <c r="B776" i="1"/>
  <c r="N780" i="1"/>
  <c r="O779" i="1"/>
  <c r="B777" i="1" l="1"/>
  <c r="P779" i="1"/>
  <c r="X778" i="1"/>
  <c r="N781" i="1"/>
  <c r="O780" i="1"/>
  <c r="B778" i="1" l="1"/>
  <c r="O781" i="1"/>
  <c r="N782" i="1"/>
  <c r="X779" i="1"/>
  <c r="P780" i="1"/>
  <c r="B779" i="1" l="1"/>
  <c r="X780" i="1"/>
  <c r="O782" i="1"/>
  <c r="N783" i="1"/>
  <c r="P781" i="1"/>
  <c r="B780" i="1" l="1"/>
  <c r="O783" i="1"/>
  <c r="N784" i="1"/>
  <c r="P782" i="1"/>
  <c r="X781" i="1"/>
  <c r="X782" i="1" l="1"/>
  <c r="O784" i="1"/>
  <c r="N785" i="1"/>
  <c r="B781" i="1"/>
  <c r="P783" i="1"/>
  <c r="X783" i="1" l="1"/>
  <c r="N786" i="1"/>
  <c r="O785" i="1"/>
  <c r="P784" i="1"/>
  <c r="B782" i="1"/>
  <c r="B783" i="1" l="1"/>
  <c r="O786" i="1"/>
  <c r="N787" i="1"/>
  <c r="X784" i="1"/>
  <c r="P785" i="1"/>
  <c r="X785" i="1" l="1"/>
  <c r="O787" i="1"/>
  <c r="N788" i="1"/>
  <c r="B784" i="1"/>
  <c r="P786" i="1"/>
  <c r="B785" i="1" l="1"/>
  <c r="N789" i="1"/>
  <c r="O788" i="1"/>
  <c r="P787" i="1"/>
  <c r="X786" i="1"/>
  <c r="B786" i="1" l="1"/>
  <c r="P788" i="1"/>
  <c r="N790" i="1"/>
  <c r="O789" i="1"/>
  <c r="X787" i="1"/>
  <c r="B787" i="1" l="1"/>
  <c r="X788" i="1"/>
  <c r="P789" i="1"/>
  <c r="O790" i="1"/>
  <c r="N791" i="1"/>
  <c r="B788" i="1" l="1"/>
  <c r="N792" i="1"/>
  <c r="O791" i="1"/>
  <c r="P790" i="1"/>
  <c r="X789" i="1"/>
  <c r="B789" i="1" l="1"/>
  <c r="X790" i="1"/>
  <c r="P791" i="1"/>
  <c r="N793" i="1"/>
  <c r="O792" i="1"/>
  <c r="B790" i="1" l="1"/>
  <c r="O793" i="1"/>
  <c r="N794" i="1"/>
  <c r="X791" i="1"/>
  <c r="P792" i="1"/>
  <c r="X792" i="1" l="1"/>
  <c r="B791" i="1"/>
  <c r="O794" i="1"/>
  <c r="N795" i="1"/>
  <c r="P793" i="1"/>
  <c r="B792" i="1" l="1"/>
  <c r="O795" i="1"/>
  <c r="N796" i="1"/>
  <c r="P794" i="1"/>
  <c r="X793" i="1"/>
  <c r="B793" i="1" l="1"/>
  <c r="X794" i="1"/>
  <c r="N797" i="1"/>
  <c r="O796" i="1"/>
  <c r="P795" i="1"/>
  <c r="X795" i="1" l="1"/>
  <c r="P796" i="1"/>
  <c r="B794" i="1"/>
  <c r="O797" i="1"/>
  <c r="N798" i="1"/>
  <c r="B795" i="1" l="1"/>
  <c r="N799" i="1"/>
  <c r="O798" i="1"/>
  <c r="P797" i="1"/>
  <c r="X796" i="1"/>
  <c r="B796" i="1" l="1"/>
  <c r="X797" i="1"/>
  <c r="P798" i="1"/>
  <c r="N800" i="1"/>
  <c r="O799" i="1"/>
  <c r="B797" i="1" l="1"/>
  <c r="N801" i="1"/>
  <c r="O800" i="1"/>
  <c r="X798" i="1"/>
  <c r="P799" i="1"/>
  <c r="B798" i="1" l="1"/>
  <c r="P800" i="1"/>
  <c r="X799" i="1"/>
  <c r="N802" i="1"/>
  <c r="O801" i="1"/>
  <c r="B799" i="1" l="1"/>
  <c r="P801" i="1"/>
  <c r="N803" i="1"/>
  <c r="O802" i="1"/>
  <c r="X800" i="1"/>
  <c r="P802" i="1" l="1"/>
  <c r="B800" i="1"/>
  <c r="O803" i="1"/>
  <c r="N804" i="1"/>
  <c r="X801" i="1"/>
  <c r="O804" i="1" l="1"/>
  <c r="N805" i="1"/>
  <c r="X802" i="1"/>
  <c r="B801" i="1"/>
  <c r="P803" i="1"/>
  <c r="B802" i="1" l="1"/>
  <c r="N806" i="1"/>
  <c r="O805" i="1"/>
  <c r="P804" i="1"/>
  <c r="X803" i="1"/>
  <c r="B803" i="1" l="1"/>
  <c r="X804" i="1"/>
  <c r="P805" i="1"/>
  <c r="N807" i="1"/>
  <c r="O806" i="1"/>
  <c r="B804" i="1" l="1"/>
  <c r="N808" i="1"/>
  <c r="O807" i="1"/>
  <c r="X805" i="1"/>
  <c r="P806" i="1"/>
  <c r="X806" i="1" l="1"/>
  <c r="P807" i="1"/>
  <c r="B805" i="1"/>
  <c r="N809" i="1"/>
  <c r="O808" i="1"/>
  <c r="B806" i="1" l="1"/>
  <c r="P808" i="1"/>
  <c r="X807" i="1"/>
  <c r="O809" i="1"/>
  <c r="N810" i="1"/>
  <c r="O810" i="1" l="1"/>
  <c r="N811" i="1"/>
  <c r="P809" i="1"/>
  <c r="B807" i="1"/>
  <c r="X808" i="1"/>
  <c r="B808" i="1" l="1"/>
  <c r="N812" i="1"/>
  <c r="O811" i="1"/>
  <c r="X809" i="1"/>
  <c r="P810" i="1"/>
  <c r="B809" i="1" l="1"/>
  <c r="O812" i="1"/>
  <c r="N813" i="1"/>
  <c r="X810" i="1"/>
  <c r="P811" i="1"/>
  <c r="B810" i="1" l="1"/>
  <c r="X811" i="1"/>
  <c r="O813" i="1"/>
  <c r="N814" i="1"/>
  <c r="P812" i="1"/>
  <c r="X812" i="1" l="1"/>
  <c r="N815" i="1"/>
  <c r="O814" i="1"/>
  <c r="P813" i="1"/>
  <c r="B811" i="1"/>
  <c r="B812" i="1" l="1"/>
  <c r="O815" i="1"/>
  <c r="N816" i="1"/>
  <c r="X813" i="1"/>
  <c r="P814" i="1"/>
  <c r="X814" i="1" l="1"/>
  <c r="O816" i="1"/>
  <c r="N817" i="1"/>
  <c r="B813" i="1"/>
  <c r="P815" i="1"/>
  <c r="B814" i="1" l="1"/>
  <c r="O817" i="1"/>
  <c r="N818" i="1"/>
  <c r="P816" i="1"/>
  <c r="X815" i="1"/>
  <c r="N819" i="1" l="1"/>
  <c r="O818" i="1"/>
  <c r="B815" i="1"/>
  <c r="X816" i="1"/>
  <c r="P817" i="1"/>
  <c r="X817" i="1" l="1"/>
  <c r="P818" i="1"/>
  <c r="B816" i="1"/>
  <c r="O819" i="1"/>
  <c r="N820" i="1"/>
  <c r="B817" i="1" l="1"/>
  <c r="X818" i="1"/>
  <c r="O820" i="1"/>
  <c r="N821" i="1"/>
  <c r="P819" i="1"/>
  <c r="B818" i="1" l="1"/>
  <c r="P820" i="1"/>
  <c r="X819" i="1"/>
  <c r="O821" i="1"/>
  <c r="N822" i="1"/>
  <c r="B819" i="1" l="1"/>
  <c r="N823" i="1"/>
  <c r="O822" i="1"/>
  <c r="X820" i="1"/>
  <c r="P821" i="1"/>
  <c r="B820" i="1" l="1"/>
  <c r="O823" i="1"/>
  <c r="N824" i="1"/>
  <c r="X821" i="1"/>
  <c r="P822" i="1"/>
  <c r="B821" i="1" l="1"/>
  <c r="X822" i="1"/>
  <c r="O824" i="1"/>
  <c r="N825" i="1"/>
  <c r="P823" i="1"/>
  <c r="B822" i="1" l="1"/>
  <c r="X823" i="1"/>
  <c r="P824" i="1"/>
  <c r="O825" i="1"/>
  <c r="N826" i="1"/>
  <c r="X824" i="1" l="1"/>
  <c r="O826" i="1"/>
  <c r="N827" i="1"/>
  <c r="P825" i="1"/>
  <c r="B823" i="1"/>
  <c r="B824" i="1" l="1"/>
  <c r="P826" i="1"/>
  <c r="X825" i="1"/>
  <c r="O827" i="1"/>
  <c r="N828" i="1"/>
  <c r="O828" i="1" l="1"/>
  <c r="N829" i="1"/>
  <c r="P827" i="1"/>
  <c r="B825" i="1"/>
  <c r="X826" i="1"/>
  <c r="B826" i="1" l="1"/>
  <c r="O829" i="1"/>
  <c r="N830" i="1"/>
  <c r="P828" i="1"/>
  <c r="X827" i="1"/>
  <c r="B827" i="1" l="1"/>
  <c r="O830" i="1"/>
  <c r="N831" i="1"/>
  <c r="P829" i="1"/>
  <c r="X828" i="1"/>
  <c r="B828" i="1" l="1"/>
  <c r="X829" i="1"/>
  <c r="O831" i="1"/>
  <c r="N832" i="1"/>
  <c r="P830" i="1"/>
  <c r="B829" i="1" l="1"/>
  <c r="O832" i="1"/>
  <c r="N833" i="1"/>
  <c r="P831" i="1"/>
  <c r="X830" i="1"/>
  <c r="O833" i="1" l="1"/>
  <c r="N834" i="1"/>
  <c r="B830" i="1"/>
  <c r="X831" i="1"/>
  <c r="P832" i="1"/>
  <c r="X832" i="1" l="1"/>
  <c r="N835" i="1"/>
  <c r="O834" i="1"/>
  <c r="B831" i="1"/>
  <c r="P833" i="1"/>
  <c r="B832" i="1" l="1"/>
  <c r="N836" i="1"/>
  <c r="O835" i="1"/>
  <c r="X833" i="1"/>
  <c r="P834" i="1"/>
  <c r="X834" i="1" l="1"/>
  <c r="P835" i="1"/>
  <c r="B833" i="1"/>
  <c r="O836" i="1"/>
  <c r="N837" i="1"/>
  <c r="B834" i="1" l="1"/>
  <c r="O837" i="1"/>
  <c r="N838" i="1"/>
  <c r="X835" i="1"/>
  <c r="P836" i="1"/>
  <c r="X836" i="1" l="1"/>
  <c r="N839" i="1"/>
  <c r="O838" i="1"/>
  <c r="B835" i="1"/>
  <c r="P837" i="1"/>
  <c r="B836" i="1" l="1"/>
  <c r="P838" i="1"/>
  <c r="O839" i="1"/>
  <c r="N840" i="1"/>
  <c r="X837" i="1"/>
  <c r="O840" i="1" l="1"/>
  <c r="N841" i="1"/>
  <c r="X838" i="1"/>
  <c r="B837" i="1"/>
  <c r="P839" i="1"/>
  <c r="B838" i="1" l="1"/>
  <c r="X839" i="1"/>
  <c r="O841" i="1"/>
  <c r="N842" i="1"/>
  <c r="P840" i="1"/>
  <c r="B839" i="1" l="1"/>
  <c r="P841" i="1"/>
  <c r="X840" i="1"/>
  <c r="O842" i="1"/>
  <c r="N843" i="1"/>
  <c r="B840" i="1" l="1"/>
  <c r="N844" i="1"/>
  <c r="O843" i="1"/>
  <c r="P842" i="1"/>
  <c r="X841" i="1"/>
  <c r="B841" i="1" l="1"/>
  <c r="O844" i="1"/>
  <c r="N845" i="1"/>
  <c r="X842" i="1"/>
  <c r="P843" i="1"/>
  <c r="B842" i="1" l="1"/>
  <c r="X843" i="1"/>
  <c r="O845" i="1"/>
  <c r="N846" i="1"/>
  <c r="P844" i="1"/>
  <c r="B843" i="1" l="1"/>
  <c r="P845" i="1"/>
  <c r="X844" i="1"/>
  <c r="O846" i="1"/>
  <c r="N847" i="1"/>
  <c r="O847" i="1" l="1"/>
  <c r="N848" i="1"/>
  <c r="P846" i="1"/>
  <c r="B844" i="1"/>
  <c r="X845" i="1"/>
  <c r="B845" i="1" l="1"/>
  <c r="X846" i="1"/>
  <c r="O848" i="1"/>
  <c r="N849" i="1"/>
  <c r="P847" i="1"/>
  <c r="B846" i="1" l="1"/>
  <c r="O849" i="1"/>
  <c r="N850" i="1"/>
  <c r="P848" i="1"/>
  <c r="X847" i="1"/>
  <c r="O850" i="1" l="1"/>
  <c r="N851" i="1"/>
  <c r="B847" i="1"/>
  <c r="X848" i="1"/>
  <c r="P849" i="1"/>
  <c r="B848" i="1" l="1"/>
  <c r="O851" i="1"/>
  <c r="N852" i="1"/>
  <c r="P850" i="1"/>
  <c r="X849" i="1"/>
  <c r="B849" i="1" l="1"/>
  <c r="X850" i="1"/>
  <c r="O852" i="1"/>
  <c r="N853" i="1"/>
  <c r="P851" i="1"/>
  <c r="B850" i="1" l="1"/>
  <c r="O853" i="1"/>
  <c r="N854" i="1"/>
  <c r="P852" i="1"/>
  <c r="X851" i="1"/>
  <c r="O854" i="1" l="1"/>
  <c r="N855" i="1"/>
  <c r="B851" i="1"/>
  <c r="X852" i="1"/>
  <c r="P853" i="1"/>
  <c r="X853" i="1" l="1"/>
  <c r="N856" i="1"/>
  <c r="O855" i="1"/>
  <c r="P854" i="1"/>
  <c r="B852" i="1"/>
  <c r="B853" i="1" l="1"/>
  <c r="O856" i="1"/>
  <c r="N857" i="1"/>
  <c r="X854" i="1"/>
  <c r="P855" i="1"/>
  <c r="X855" i="1" l="1"/>
  <c r="O857" i="1"/>
  <c r="N858" i="1"/>
  <c r="B854" i="1"/>
  <c r="P856" i="1"/>
  <c r="B855" i="1" l="1"/>
  <c r="O858" i="1"/>
  <c r="N859" i="1"/>
  <c r="P857" i="1"/>
  <c r="X856" i="1"/>
  <c r="O859" i="1" l="1"/>
  <c r="N860" i="1"/>
  <c r="B856" i="1"/>
  <c r="X857" i="1"/>
  <c r="P858" i="1"/>
  <c r="B857" i="1" l="1"/>
  <c r="N861" i="1"/>
  <c r="O860" i="1"/>
  <c r="P859" i="1"/>
  <c r="X858" i="1"/>
  <c r="X859" i="1" l="1"/>
  <c r="P860" i="1"/>
  <c r="B858" i="1"/>
  <c r="O861" i="1"/>
  <c r="N862" i="1"/>
  <c r="B859" i="1" l="1"/>
  <c r="O862" i="1"/>
  <c r="N863" i="1"/>
  <c r="X860" i="1"/>
  <c r="P861" i="1"/>
  <c r="B860" i="1" l="1"/>
  <c r="X861" i="1"/>
  <c r="N864" i="1"/>
  <c r="O863" i="1"/>
  <c r="P862" i="1"/>
  <c r="P863" i="1" l="1"/>
  <c r="O864" i="1"/>
  <c r="N865" i="1"/>
  <c r="X862" i="1"/>
  <c r="B861" i="1"/>
  <c r="B862" i="1" l="1"/>
  <c r="O865" i="1"/>
  <c r="N866" i="1"/>
  <c r="P864" i="1"/>
  <c r="X863" i="1"/>
  <c r="B863" i="1" l="1"/>
  <c r="X864" i="1"/>
  <c r="O866" i="1"/>
  <c r="N867" i="1"/>
  <c r="P865" i="1"/>
  <c r="X865" i="1" l="1"/>
  <c r="B864" i="1"/>
  <c r="N868" i="1"/>
  <c r="O867" i="1"/>
  <c r="P866" i="1"/>
  <c r="B865" i="1" l="1"/>
  <c r="O868" i="1"/>
  <c r="N869" i="1"/>
  <c r="P867" i="1"/>
  <c r="X866" i="1"/>
  <c r="B866" i="1" l="1"/>
  <c r="X867" i="1"/>
  <c r="O869" i="1"/>
  <c r="N870" i="1"/>
  <c r="P868" i="1"/>
  <c r="B867" i="1" l="1"/>
  <c r="P869" i="1"/>
  <c r="X868" i="1"/>
  <c r="O870" i="1"/>
  <c r="N871" i="1"/>
  <c r="N872" i="1" l="1"/>
  <c r="O871" i="1"/>
  <c r="P870" i="1"/>
  <c r="B868" i="1"/>
  <c r="X869" i="1"/>
  <c r="B869" i="1" l="1"/>
  <c r="P871" i="1"/>
  <c r="X870" i="1"/>
  <c r="O872" i="1"/>
  <c r="N873" i="1"/>
  <c r="B870" i="1" l="1"/>
  <c r="O873" i="1"/>
  <c r="N874" i="1"/>
  <c r="X871" i="1"/>
  <c r="P872" i="1"/>
  <c r="B871" i="1" l="1"/>
  <c r="X872" i="1"/>
  <c r="N875" i="1"/>
  <c r="O874" i="1"/>
  <c r="P873" i="1"/>
  <c r="P874" i="1" l="1"/>
  <c r="X873" i="1"/>
  <c r="N876" i="1"/>
  <c r="O875" i="1"/>
  <c r="B872" i="1"/>
  <c r="B873" i="1" l="1"/>
  <c r="P875" i="1"/>
  <c r="N877" i="1"/>
  <c r="O876" i="1"/>
  <c r="X874" i="1"/>
  <c r="B874" i="1" l="1"/>
  <c r="P876" i="1"/>
  <c r="O877" i="1"/>
  <c r="N878" i="1"/>
  <c r="X875" i="1"/>
  <c r="N879" i="1" l="1"/>
  <c r="O878" i="1"/>
  <c r="B875" i="1"/>
  <c r="P877" i="1"/>
  <c r="X876" i="1"/>
  <c r="B876" i="1" l="1"/>
  <c r="P878" i="1"/>
  <c r="X877" i="1"/>
  <c r="N880" i="1"/>
  <c r="O879" i="1"/>
  <c r="B877" i="1" l="1"/>
  <c r="N881" i="1"/>
  <c r="O880" i="1"/>
  <c r="X878" i="1"/>
  <c r="P879" i="1"/>
  <c r="X879" i="1" l="1"/>
  <c r="P880" i="1"/>
  <c r="B878" i="1"/>
  <c r="N882" i="1"/>
  <c r="O881" i="1"/>
  <c r="B879" i="1" l="1"/>
  <c r="P881" i="1"/>
  <c r="X880" i="1"/>
  <c r="N883" i="1"/>
  <c r="O882" i="1"/>
  <c r="B880" i="1" l="1"/>
  <c r="O883" i="1"/>
  <c r="N884" i="1"/>
  <c r="X881" i="1"/>
  <c r="P882" i="1"/>
  <c r="B881" i="1" l="1"/>
  <c r="O884" i="1"/>
  <c r="N885" i="1"/>
  <c r="X882" i="1"/>
  <c r="P883" i="1"/>
  <c r="B882" i="1" l="1"/>
  <c r="P884" i="1"/>
  <c r="X883" i="1"/>
  <c r="N886" i="1"/>
  <c r="O885" i="1"/>
  <c r="P885" i="1" l="1"/>
  <c r="O886" i="1"/>
  <c r="N887" i="1"/>
  <c r="X884" i="1"/>
  <c r="B883" i="1"/>
  <c r="B884" i="1" l="1"/>
  <c r="O887" i="1"/>
  <c r="N888" i="1"/>
  <c r="P886" i="1"/>
  <c r="X885" i="1"/>
  <c r="X886" i="1" l="1"/>
  <c r="O888" i="1"/>
  <c r="N889" i="1"/>
  <c r="B885" i="1"/>
  <c r="P887" i="1"/>
  <c r="B886" i="1" l="1"/>
  <c r="N890" i="1"/>
  <c r="O889" i="1"/>
  <c r="X887" i="1"/>
  <c r="P888" i="1"/>
  <c r="B887" i="1" l="1"/>
  <c r="X888" i="1"/>
  <c r="P889" i="1"/>
  <c r="N891" i="1"/>
  <c r="O890" i="1"/>
  <c r="B888" i="1" l="1"/>
  <c r="O891" i="1"/>
  <c r="N892" i="1"/>
  <c r="X889" i="1"/>
  <c r="P890" i="1"/>
  <c r="X890" i="1" l="1"/>
  <c r="N893" i="1"/>
  <c r="O892" i="1"/>
  <c r="B889" i="1"/>
  <c r="P891" i="1"/>
  <c r="B890" i="1" l="1"/>
  <c r="P892" i="1"/>
  <c r="N894" i="1"/>
  <c r="O893" i="1"/>
  <c r="X891" i="1"/>
  <c r="P893" i="1" l="1"/>
  <c r="X892" i="1"/>
  <c r="B891" i="1"/>
  <c r="O894" i="1"/>
  <c r="N895" i="1"/>
  <c r="B892" i="1" l="1"/>
  <c r="X893" i="1"/>
  <c r="O895" i="1"/>
  <c r="N896" i="1"/>
  <c r="P894" i="1"/>
  <c r="B893" i="1" l="1"/>
  <c r="P895" i="1"/>
  <c r="X894" i="1"/>
  <c r="N897" i="1"/>
  <c r="O896" i="1"/>
  <c r="P896" i="1" l="1"/>
  <c r="O897" i="1"/>
  <c r="N898" i="1"/>
  <c r="B894" i="1"/>
  <c r="X895" i="1"/>
  <c r="B895" i="1" l="1"/>
  <c r="O898" i="1"/>
  <c r="N899" i="1"/>
  <c r="P897" i="1"/>
  <c r="X896" i="1"/>
  <c r="P898" i="1" l="1"/>
  <c r="B896" i="1"/>
  <c r="X897" i="1"/>
  <c r="O899" i="1"/>
  <c r="N900" i="1"/>
  <c r="B897" i="1" l="1"/>
  <c r="P899" i="1"/>
  <c r="X898" i="1"/>
  <c r="O900" i="1"/>
  <c r="N901" i="1"/>
  <c r="B898" i="1" l="1"/>
  <c r="P900" i="1"/>
  <c r="O901" i="1"/>
  <c r="N902" i="1"/>
  <c r="X899" i="1"/>
  <c r="N903" i="1" l="1"/>
  <c r="O902" i="1"/>
  <c r="B899" i="1"/>
  <c r="P901" i="1"/>
  <c r="X900" i="1"/>
  <c r="B900" i="1" l="1"/>
  <c r="X901" i="1"/>
  <c r="P902" i="1"/>
  <c r="O903" i="1"/>
  <c r="N904" i="1"/>
  <c r="B901" i="1" l="1"/>
  <c r="X902" i="1"/>
  <c r="O904" i="1"/>
  <c r="N905" i="1"/>
  <c r="P903" i="1"/>
  <c r="B902" i="1" l="1"/>
  <c r="P904" i="1"/>
  <c r="X903" i="1"/>
  <c r="O905" i="1"/>
  <c r="N906" i="1"/>
  <c r="N907" i="1" l="1"/>
  <c r="O906" i="1"/>
  <c r="B903" i="1"/>
  <c r="P905" i="1"/>
  <c r="X904" i="1"/>
  <c r="B904" i="1" l="1"/>
  <c r="P906" i="1"/>
  <c r="N908" i="1"/>
  <c r="O907" i="1"/>
  <c r="X905" i="1"/>
  <c r="B905" i="1" l="1"/>
  <c r="P907" i="1"/>
  <c r="O908" i="1"/>
  <c r="N909" i="1"/>
  <c r="X906" i="1"/>
  <c r="B906" i="1" l="1"/>
  <c r="O909" i="1"/>
  <c r="N910" i="1"/>
  <c r="P908" i="1"/>
  <c r="X907" i="1"/>
  <c r="X908" i="1" l="1"/>
  <c r="N911" i="1"/>
  <c r="O910" i="1"/>
  <c r="B907" i="1"/>
  <c r="P909" i="1"/>
  <c r="P910" i="1" l="1"/>
  <c r="B908" i="1"/>
  <c r="N912" i="1"/>
  <c r="O911" i="1"/>
  <c r="X909" i="1"/>
  <c r="P911" i="1" l="1"/>
  <c r="X910" i="1"/>
  <c r="B909" i="1"/>
  <c r="O912" i="1"/>
  <c r="N913" i="1"/>
  <c r="B910" i="1" l="1"/>
  <c r="X911" i="1"/>
  <c r="O913" i="1"/>
  <c r="N914" i="1"/>
  <c r="P912" i="1"/>
  <c r="B911" i="1" l="1"/>
  <c r="P913" i="1"/>
  <c r="X912" i="1"/>
  <c r="O914" i="1"/>
  <c r="N915" i="1"/>
  <c r="B912" i="1" l="1"/>
  <c r="N916" i="1"/>
  <c r="O915" i="1"/>
  <c r="P914" i="1"/>
  <c r="X913" i="1"/>
  <c r="P915" i="1" l="1"/>
  <c r="B913" i="1"/>
  <c r="X914" i="1"/>
  <c r="O916" i="1"/>
  <c r="N917" i="1"/>
  <c r="P916" i="1" l="1"/>
  <c r="X915" i="1"/>
  <c r="B914" i="1"/>
  <c r="O917" i="1"/>
  <c r="N918" i="1"/>
  <c r="N919" i="1" l="1"/>
  <c r="O918" i="1"/>
  <c r="P917" i="1"/>
  <c r="B915" i="1"/>
  <c r="X916" i="1"/>
  <c r="B916" i="1" l="1"/>
  <c r="P918" i="1"/>
  <c r="N920" i="1"/>
  <c r="O919" i="1"/>
  <c r="X917" i="1"/>
  <c r="B917" i="1" l="1"/>
  <c r="P919" i="1"/>
  <c r="O920" i="1"/>
  <c r="N921" i="1"/>
  <c r="X918" i="1"/>
  <c r="B918" i="1" l="1"/>
  <c r="N922" i="1"/>
  <c r="O921" i="1"/>
  <c r="X919" i="1"/>
  <c r="P920" i="1"/>
  <c r="B919" i="1" l="1"/>
  <c r="O922" i="1"/>
  <c r="N923" i="1"/>
  <c r="X920" i="1"/>
  <c r="P921" i="1"/>
  <c r="B920" i="1" l="1"/>
  <c r="X921" i="1"/>
  <c r="N924" i="1"/>
  <c r="O923" i="1"/>
  <c r="P922" i="1"/>
  <c r="X922" i="1" l="1"/>
  <c r="P923" i="1"/>
  <c r="O924" i="1"/>
  <c r="N925" i="1"/>
  <c r="B921" i="1"/>
  <c r="B922" i="1" l="1"/>
  <c r="N926" i="1"/>
  <c r="O925" i="1"/>
  <c r="P924" i="1"/>
  <c r="X923" i="1"/>
  <c r="X924" i="1" l="1"/>
  <c r="P925" i="1"/>
  <c r="B923" i="1"/>
  <c r="O926" i="1"/>
  <c r="N927" i="1"/>
  <c r="B924" i="1" l="1"/>
  <c r="O927" i="1"/>
  <c r="N928" i="1"/>
  <c r="P926" i="1"/>
  <c r="X925" i="1"/>
  <c r="O928" i="1" l="1"/>
  <c r="N929" i="1"/>
  <c r="B925" i="1"/>
  <c r="X926" i="1"/>
  <c r="P927" i="1"/>
  <c r="B926" i="1" l="1"/>
  <c r="N930" i="1"/>
  <c r="O929" i="1"/>
  <c r="P928" i="1"/>
  <c r="X927" i="1"/>
  <c r="B927" i="1" l="1"/>
  <c r="X928" i="1"/>
  <c r="P929" i="1"/>
  <c r="O930" i="1"/>
  <c r="N931" i="1"/>
  <c r="B928" i="1" l="1"/>
  <c r="P930" i="1"/>
  <c r="N932" i="1"/>
  <c r="O931" i="1"/>
  <c r="X929" i="1"/>
  <c r="P931" i="1" l="1"/>
  <c r="X930" i="1"/>
  <c r="B929" i="1"/>
  <c r="N933" i="1"/>
  <c r="O932" i="1"/>
  <c r="B930" i="1" l="1"/>
  <c r="X931" i="1"/>
  <c r="P932" i="1"/>
  <c r="O933" i="1"/>
  <c r="N934" i="1"/>
  <c r="B931" i="1" l="1"/>
  <c r="X932" i="1"/>
  <c r="N935" i="1"/>
  <c r="O934" i="1"/>
  <c r="P933" i="1"/>
  <c r="B932" i="1" l="1"/>
  <c r="O935" i="1"/>
  <c r="N936" i="1"/>
  <c r="X933" i="1"/>
  <c r="P934" i="1"/>
  <c r="X934" i="1" l="1"/>
  <c r="N937" i="1"/>
  <c r="O936" i="1"/>
  <c r="B933" i="1"/>
  <c r="P935" i="1"/>
  <c r="B934" i="1" l="1"/>
  <c r="X935" i="1"/>
  <c r="P936" i="1"/>
  <c r="O937" i="1"/>
  <c r="N938" i="1"/>
  <c r="X936" i="1" l="1"/>
  <c r="O938" i="1"/>
  <c r="N939" i="1"/>
  <c r="B935" i="1"/>
  <c r="P937" i="1"/>
  <c r="B936" i="1" l="1"/>
  <c r="N940" i="1"/>
  <c r="O939" i="1"/>
  <c r="P938" i="1"/>
  <c r="X937" i="1"/>
  <c r="P939" i="1" l="1"/>
  <c r="B937" i="1"/>
  <c r="X938" i="1"/>
  <c r="N941" i="1"/>
  <c r="O940" i="1"/>
  <c r="B938" i="1" l="1"/>
  <c r="X939" i="1"/>
  <c r="P940" i="1"/>
  <c r="O941" i="1"/>
  <c r="N942" i="1"/>
  <c r="B939" i="1" l="1"/>
  <c r="P941" i="1"/>
  <c r="O942" i="1"/>
  <c r="N943" i="1"/>
  <c r="X940" i="1"/>
  <c r="B940" i="1" l="1"/>
  <c r="X941" i="1"/>
  <c r="O943" i="1"/>
  <c r="N944" i="1"/>
  <c r="P942" i="1"/>
  <c r="N945" i="1" l="1"/>
  <c r="O944" i="1"/>
  <c r="P943" i="1"/>
  <c r="X942" i="1"/>
  <c r="B941" i="1"/>
  <c r="B942" i="1" l="1"/>
  <c r="X943" i="1"/>
  <c r="P944" i="1"/>
  <c r="O945" i="1"/>
  <c r="N946" i="1"/>
  <c r="B943" i="1" l="1"/>
  <c r="P945" i="1"/>
  <c r="X944" i="1"/>
  <c r="N947" i="1"/>
  <c r="O946" i="1"/>
  <c r="B944" i="1" l="1"/>
  <c r="P946" i="1"/>
  <c r="N948" i="1"/>
  <c r="O947" i="1"/>
  <c r="X945" i="1"/>
  <c r="B945" i="1" l="1"/>
  <c r="X946" i="1"/>
  <c r="P947" i="1"/>
  <c r="O948" i="1"/>
  <c r="N949" i="1"/>
  <c r="B946" i="1" l="1"/>
  <c r="P948" i="1"/>
  <c r="X947" i="1"/>
  <c r="O949" i="1"/>
  <c r="N950" i="1"/>
  <c r="B947" i="1" l="1"/>
  <c r="P949" i="1"/>
  <c r="N951" i="1"/>
  <c r="O950" i="1"/>
  <c r="X948" i="1"/>
  <c r="B948" i="1" l="1"/>
  <c r="P950" i="1"/>
  <c r="N952" i="1"/>
  <c r="O951" i="1"/>
  <c r="X949" i="1"/>
  <c r="B949" i="1" l="1"/>
  <c r="P951" i="1"/>
  <c r="O952" i="1"/>
  <c r="N953" i="1"/>
  <c r="X950" i="1"/>
  <c r="B950" i="1" l="1"/>
  <c r="X951" i="1"/>
  <c r="O953" i="1"/>
  <c r="N954" i="1"/>
  <c r="P952" i="1"/>
  <c r="B951" i="1" l="1"/>
  <c r="O954" i="1"/>
  <c r="N955" i="1"/>
  <c r="P953" i="1"/>
  <c r="X952" i="1"/>
  <c r="O955" i="1" l="1"/>
  <c r="N956" i="1"/>
  <c r="B952" i="1"/>
  <c r="X953" i="1"/>
  <c r="P954" i="1"/>
  <c r="X954" i="1" l="1"/>
  <c r="N957" i="1"/>
  <c r="O956" i="1"/>
  <c r="P955" i="1"/>
  <c r="B953" i="1"/>
  <c r="B954" i="1" l="1"/>
  <c r="N958" i="1"/>
  <c r="O957" i="1"/>
  <c r="X955" i="1"/>
  <c r="P956" i="1"/>
  <c r="X956" i="1" l="1"/>
  <c r="P957" i="1"/>
  <c r="B955" i="1"/>
  <c r="O958" i="1"/>
  <c r="N959" i="1"/>
  <c r="B956" i="1" l="1"/>
  <c r="O959" i="1"/>
  <c r="N960" i="1"/>
  <c r="X957" i="1"/>
  <c r="P958" i="1"/>
  <c r="B957" i="1" l="1"/>
  <c r="X958" i="1"/>
  <c r="O960" i="1"/>
  <c r="N961" i="1"/>
  <c r="P959" i="1"/>
  <c r="B958" i="1" l="1"/>
  <c r="N962" i="1"/>
  <c r="O961" i="1"/>
  <c r="P960" i="1"/>
  <c r="X959" i="1"/>
  <c r="P961" i="1" l="1"/>
  <c r="B959" i="1"/>
  <c r="X960" i="1"/>
  <c r="O962" i="1"/>
  <c r="N963" i="1"/>
  <c r="B960" i="1" l="1"/>
  <c r="X961" i="1"/>
  <c r="N964" i="1"/>
  <c r="O963" i="1"/>
  <c r="P962" i="1"/>
  <c r="B961" i="1" l="1"/>
  <c r="P963" i="1"/>
  <c r="O964" i="1"/>
  <c r="N965" i="1"/>
  <c r="X962" i="1"/>
  <c r="B962" i="1" l="1"/>
  <c r="N966" i="1"/>
  <c r="O965" i="1"/>
  <c r="P964" i="1"/>
  <c r="X963" i="1"/>
  <c r="B963" i="1" l="1"/>
  <c r="X964" i="1"/>
  <c r="P965" i="1"/>
  <c r="N967" i="1"/>
  <c r="O966" i="1"/>
  <c r="B964" i="1" l="1"/>
  <c r="P966" i="1"/>
  <c r="O967" i="1"/>
  <c r="N968" i="1"/>
  <c r="X965" i="1"/>
  <c r="N969" i="1" l="1"/>
  <c r="O968" i="1"/>
  <c r="P967" i="1"/>
  <c r="X966" i="1"/>
  <c r="B965" i="1"/>
  <c r="B966" i="1" l="1"/>
  <c r="X967" i="1"/>
  <c r="P968" i="1"/>
  <c r="N970" i="1"/>
  <c r="O969" i="1"/>
  <c r="B967" i="1" l="1"/>
  <c r="P969" i="1"/>
  <c r="N971" i="1"/>
  <c r="O970" i="1"/>
  <c r="X968" i="1"/>
  <c r="B968" i="1" l="1"/>
  <c r="P970" i="1"/>
  <c r="N972" i="1"/>
  <c r="O971" i="1"/>
  <c r="X969" i="1"/>
  <c r="B969" i="1" l="1"/>
  <c r="P971" i="1"/>
  <c r="O972" i="1"/>
  <c r="N973" i="1"/>
  <c r="X970" i="1"/>
  <c r="N974" i="1" l="1"/>
  <c r="O973" i="1"/>
  <c r="B970" i="1"/>
  <c r="P972" i="1"/>
  <c r="X971" i="1"/>
  <c r="B971" i="1" l="1"/>
  <c r="P973" i="1"/>
  <c r="O974" i="1"/>
  <c r="N975" i="1"/>
  <c r="X972" i="1"/>
  <c r="B972" i="1" l="1"/>
  <c r="X973" i="1"/>
  <c r="N976" i="1"/>
  <c r="O975" i="1"/>
  <c r="P974" i="1"/>
  <c r="B973" i="1" l="1"/>
  <c r="X974" i="1"/>
  <c r="P975" i="1"/>
  <c r="O976" i="1"/>
  <c r="N977" i="1"/>
  <c r="B974" i="1" l="1"/>
  <c r="P976" i="1"/>
  <c r="X975" i="1"/>
  <c r="N978" i="1"/>
  <c r="O977" i="1"/>
  <c r="O978" i="1" l="1"/>
  <c r="N979" i="1"/>
  <c r="P977" i="1"/>
  <c r="B975" i="1"/>
  <c r="X976" i="1"/>
  <c r="B976" i="1" l="1"/>
  <c r="X977" i="1"/>
  <c r="O979" i="1"/>
  <c r="N980" i="1"/>
  <c r="P978" i="1"/>
  <c r="B977" i="1" l="1"/>
  <c r="P979" i="1"/>
  <c r="X978" i="1"/>
  <c r="N981" i="1"/>
  <c r="O980" i="1"/>
  <c r="B978" i="1" l="1"/>
  <c r="O981" i="1"/>
  <c r="N982" i="1"/>
  <c r="X979" i="1"/>
  <c r="P980" i="1"/>
  <c r="X980" i="1" l="1"/>
  <c r="O982" i="1"/>
  <c r="N983" i="1"/>
  <c r="B979" i="1"/>
  <c r="P981" i="1"/>
  <c r="B980" i="1" l="1"/>
  <c r="O983" i="1"/>
  <c r="N984" i="1"/>
  <c r="X981" i="1"/>
  <c r="P982" i="1"/>
  <c r="B981" i="1" l="1"/>
  <c r="X982" i="1"/>
  <c r="N985" i="1"/>
  <c r="O984" i="1"/>
  <c r="P983" i="1"/>
  <c r="B982" i="1" l="1"/>
  <c r="O985" i="1"/>
  <c r="N986" i="1"/>
  <c r="X983" i="1"/>
  <c r="P984" i="1"/>
  <c r="X984" i="1" l="1"/>
  <c r="B983" i="1"/>
  <c r="N987" i="1"/>
  <c r="O986" i="1"/>
  <c r="P985" i="1"/>
  <c r="P986" i="1" l="1"/>
  <c r="O987" i="1"/>
  <c r="N988" i="1"/>
  <c r="X985" i="1"/>
  <c r="B984" i="1"/>
  <c r="B985" i="1" l="1"/>
  <c r="O988" i="1"/>
  <c r="N989" i="1"/>
  <c r="P987" i="1"/>
  <c r="X986" i="1"/>
  <c r="B986" i="1" l="1"/>
  <c r="N990" i="1"/>
  <c r="O989" i="1"/>
  <c r="X987" i="1"/>
  <c r="P988" i="1"/>
  <c r="B987" i="1" l="1"/>
  <c r="X988" i="1"/>
  <c r="O990" i="1"/>
  <c r="N991" i="1"/>
  <c r="P989" i="1"/>
  <c r="B988" i="1" l="1"/>
  <c r="P990" i="1"/>
  <c r="X989" i="1"/>
  <c r="O991" i="1"/>
  <c r="N992" i="1"/>
  <c r="B989" i="1" l="1"/>
  <c r="N993" i="1"/>
  <c r="O992" i="1"/>
  <c r="X990" i="1"/>
  <c r="P991" i="1"/>
  <c r="B990" i="1" l="1"/>
  <c r="O993" i="1"/>
  <c r="N994" i="1"/>
  <c r="X991" i="1"/>
  <c r="P992" i="1"/>
  <c r="B991" i="1" l="1"/>
  <c r="X992" i="1"/>
  <c r="O994" i="1"/>
  <c r="N995" i="1"/>
  <c r="P993" i="1"/>
  <c r="B992" i="1" l="1"/>
  <c r="P994" i="1"/>
  <c r="X993" i="1"/>
  <c r="O995" i="1"/>
  <c r="N996" i="1"/>
  <c r="N997" i="1" l="1"/>
  <c r="O996" i="1"/>
  <c r="P995" i="1"/>
  <c r="B993" i="1"/>
  <c r="X994" i="1"/>
  <c r="B994" i="1" l="1"/>
  <c r="P996" i="1"/>
  <c r="X995" i="1"/>
  <c r="N998" i="1"/>
  <c r="O997" i="1"/>
  <c r="B995" i="1" l="1"/>
  <c r="P997" i="1"/>
  <c r="X996" i="1"/>
  <c r="N999" i="1"/>
  <c r="O998" i="1"/>
  <c r="O999" i="1" l="1"/>
  <c r="N1000" i="1"/>
  <c r="P998" i="1"/>
  <c r="B996" i="1"/>
  <c r="X997" i="1"/>
  <c r="N1001" i="1" l="1"/>
  <c r="O1000" i="1"/>
  <c r="B997" i="1"/>
  <c r="X998" i="1"/>
  <c r="P999" i="1"/>
  <c r="B998" i="1" l="1"/>
  <c r="P1000" i="1"/>
  <c r="X999" i="1"/>
  <c r="N1002" i="1"/>
  <c r="O1001" i="1"/>
  <c r="B999" i="1" l="1"/>
  <c r="N1003" i="1"/>
  <c r="O1002" i="1"/>
  <c r="X1000" i="1"/>
  <c r="P1001" i="1"/>
  <c r="B1000" i="1" l="1"/>
  <c r="X1001" i="1"/>
  <c r="P1002" i="1"/>
  <c r="O1003" i="1"/>
  <c r="N1004" i="1"/>
  <c r="B1001" i="1" l="1"/>
  <c r="P1003" i="1"/>
  <c r="X1002" i="1"/>
  <c r="N1005" i="1"/>
  <c r="O1004" i="1"/>
  <c r="P1004" i="1" l="1"/>
  <c r="O1005" i="1"/>
  <c r="N1006" i="1"/>
  <c r="B1002" i="1"/>
  <c r="X1003" i="1"/>
  <c r="B1003" i="1" l="1"/>
  <c r="N1007" i="1"/>
  <c r="O1006" i="1"/>
  <c r="P1005" i="1"/>
  <c r="X1004" i="1"/>
  <c r="X1005" i="1" l="1"/>
  <c r="P1006" i="1"/>
  <c r="B1004" i="1"/>
  <c r="O1007" i="1"/>
  <c r="N1008" i="1"/>
  <c r="O1008" i="1" l="1"/>
  <c r="N1009" i="1"/>
  <c r="X1006" i="1"/>
  <c r="P1007" i="1"/>
  <c r="B1005" i="1"/>
  <c r="N1010" i="1" l="1"/>
  <c r="O1009" i="1"/>
  <c r="X1007" i="1"/>
  <c r="B1006" i="1"/>
  <c r="P1008" i="1"/>
  <c r="B1007" i="1" l="1"/>
  <c r="P1009" i="1"/>
  <c r="O1010" i="1"/>
  <c r="N1011" i="1"/>
  <c r="X1008" i="1"/>
  <c r="N1012" i="1" l="1"/>
  <c r="O1011" i="1"/>
  <c r="P1010" i="1"/>
  <c r="B1008" i="1"/>
  <c r="X1009" i="1"/>
  <c r="B1009" i="1" l="1"/>
  <c r="X1010" i="1"/>
  <c r="P1011" i="1"/>
  <c r="N1013" i="1"/>
  <c r="O1012" i="1"/>
  <c r="B1010" i="1" l="1"/>
  <c r="O1013" i="1"/>
  <c r="N1014" i="1"/>
  <c r="X1011" i="1"/>
  <c r="P1012" i="1"/>
  <c r="B1011" i="1" l="1"/>
  <c r="X1012" i="1"/>
  <c r="N1015" i="1"/>
  <c r="O1014" i="1"/>
  <c r="P1013" i="1"/>
  <c r="B1012" i="1" l="1"/>
  <c r="X1013" i="1"/>
  <c r="O1015" i="1"/>
  <c r="N1016" i="1"/>
  <c r="P1014" i="1"/>
  <c r="B1013" i="1" l="1"/>
  <c r="P1015" i="1"/>
  <c r="X1014" i="1"/>
  <c r="N1017" i="1"/>
  <c r="O1016" i="1"/>
  <c r="B1014" i="1" l="1"/>
  <c r="P1016" i="1"/>
  <c r="O1017" i="1"/>
  <c r="N1018" i="1"/>
  <c r="X1015" i="1"/>
  <c r="B1015" i="1" l="1"/>
  <c r="X1016" i="1"/>
  <c r="N1019" i="1"/>
  <c r="O1018" i="1"/>
  <c r="P1017" i="1"/>
  <c r="B1016" i="1" l="1"/>
  <c r="O1019" i="1"/>
  <c r="N1020" i="1"/>
  <c r="X1017" i="1"/>
  <c r="P1018" i="1"/>
  <c r="O1020" i="1" l="1"/>
  <c r="N1021" i="1"/>
  <c r="X1018" i="1"/>
  <c r="B1017" i="1"/>
  <c r="P1019" i="1"/>
  <c r="B1018" i="1" l="1"/>
  <c r="N1022" i="1"/>
  <c r="O1021" i="1"/>
  <c r="P1020" i="1"/>
  <c r="X1019" i="1"/>
  <c r="B1019" i="1" l="1"/>
  <c r="X1020" i="1"/>
  <c r="P1021" i="1"/>
  <c r="N1023" i="1"/>
  <c r="O1022" i="1"/>
  <c r="B1020" i="1" l="1"/>
  <c r="O1023" i="1"/>
  <c r="N1024" i="1"/>
  <c r="P1022" i="1"/>
  <c r="X1021" i="1"/>
  <c r="B1021" i="1" l="1"/>
  <c r="X1022" i="1"/>
  <c r="N1025" i="1"/>
  <c r="O1024" i="1"/>
  <c r="P1023" i="1"/>
  <c r="B1022" i="1" l="1"/>
  <c r="X1023" i="1"/>
  <c r="O1025" i="1"/>
  <c r="N1026" i="1"/>
  <c r="P1024" i="1"/>
  <c r="O1026" i="1" l="1"/>
  <c r="N1027" i="1"/>
  <c r="P1025" i="1"/>
  <c r="X1024" i="1"/>
  <c r="B1023" i="1"/>
  <c r="B1024" i="1" l="1"/>
  <c r="X1025" i="1"/>
  <c r="O1027" i="1"/>
  <c r="N1028" i="1"/>
  <c r="P1026" i="1"/>
  <c r="B1025" i="1" l="1"/>
  <c r="X1026" i="1"/>
  <c r="P1027" i="1"/>
  <c r="O1028" i="1"/>
  <c r="N1029" i="1"/>
  <c r="X1027" i="1" l="1"/>
  <c r="N1030" i="1"/>
  <c r="O1029" i="1"/>
  <c r="P1028" i="1"/>
  <c r="B1026" i="1"/>
  <c r="B1027" i="1" l="1"/>
  <c r="O1030" i="1"/>
  <c r="N1031" i="1"/>
  <c r="X1028" i="1"/>
  <c r="P1029" i="1"/>
  <c r="X1029" i="1" l="1"/>
  <c r="N1032" i="1"/>
  <c r="O1031" i="1"/>
  <c r="B1028" i="1"/>
  <c r="P1030" i="1"/>
  <c r="B1029" i="1" l="1"/>
  <c r="P1031" i="1"/>
  <c r="N1033" i="1"/>
  <c r="O1032" i="1"/>
  <c r="X1030" i="1"/>
  <c r="B1030" i="1" l="1"/>
  <c r="X1031" i="1"/>
  <c r="P1032" i="1"/>
  <c r="O1033" i="1"/>
  <c r="N1034" i="1"/>
  <c r="B1031" i="1" l="1"/>
  <c r="X1032" i="1"/>
  <c r="N1035" i="1"/>
  <c r="O1034" i="1"/>
  <c r="P1033" i="1"/>
  <c r="B1032" i="1" l="1"/>
  <c r="X1033" i="1"/>
  <c r="P1034" i="1"/>
  <c r="O1035" i="1"/>
  <c r="N1036" i="1"/>
  <c r="B1033" i="1" l="1"/>
  <c r="P1035" i="1"/>
  <c r="X1034" i="1"/>
  <c r="O1036" i="1"/>
  <c r="N1037" i="1"/>
  <c r="P1036" i="1" l="1"/>
  <c r="B1034" i="1"/>
  <c r="O1037" i="1"/>
  <c r="N1038" i="1"/>
  <c r="X1035" i="1"/>
  <c r="B1035" i="1" l="1"/>
  <c r="N1039" i="1"/>
  <c r="O1038" i="1"/>
  <c r="P1037" i="1"/>
  <c r="X1036" i="1"/>
  <c r="B1036" i="1" l="1"/>
  <c r="X1037" i="1"/>
  <c r="P1038" i="1"/>
  <c r="N1040" i="1"/>
  <c r="O1039" i="1"/>
  <c r="B1037" i="1" l="1"/>
  <c r="O1040" i="1"/>
  <c r="N1041" i="1"/>
  <c r="X1038" i="1"/>
  <c r="P1039" i="1"/>
  <c r="X1039" i="1" l="1"/>
  <c r="B1038" i="1"/>
  <c r="O1041" i="1"/>
  <c r="N1042" i="1"/>
  <c r="P1040" i="1"/>
  <c r="N1043" i="1" l="1"/>
  <c r="O1042" i="1"/>
  <c r="P1041" i="1"/>
  <c r="B1039" i="1"/>
  <c r="X1040" i="1"/>
  <c r="B1040" i="1" l="1"/>
  <c r="X1041" i="1"/>
  <c r="P1042" i="1"/>
  <c r="O1043" i="1"/>
  <c r="N1044" i="1"/>
  <c r="B1041" i="1" l="1"/>
  <c r="N1045" i="1"/>
  <c r="O1044" i="1"/>
  <c r="P1043" i="1"/>
  <c r="X1042" i="1"/>
  <c r="X1043" i="1" l="1"/>
  <c r="P1044" i="1"/>
  <c r="B1042" i="1"/>
  <c r="O1045" i="1"/>
  <c r="N1046" i="1"/>
  <c r="B1043" i="1" l="1"/>
  <c r="X1044" i="1"/>
  <c r="O1046" i="1"/>
  <c r="N1047" i="1"/>
  <c r="P1045" i="1"/>
  <c r="O1047" i="1" l="1"/>
  <c r="N1048" i="1"/>
  <c r="P1046" i="1"/>
  <c r="X1045" i="1"/>
  <c r="B1044" i="1"/>
  <c r="B1045" i="1" l="1"/>
  <c r="X1046" i="1"/>
  <c r="O1048" i="1"/>
  <c r="N1049" i="1"/>
  <c r="P1047" i="1"/>
  <c r="N1050" i="1" l="1"/>
  <c r="O1049" i="1"/>
  <c r="X1047" i="1"/>
  <c r="P1048" i="1"/>
  <c r="B1046" i="1"/>
  <c r="X1048" i="1" l="1"/>
  <c r="P1049" i="1"/>
  <c r="B1047" i="1"/>
  <c r="N1051" i="1"/>
  <c r="O1050" i="1"/>
  <c r="B1048" i="1" l="1"/>
  <c r="X1049" i="1"/>
  <c r="P1050" i="1"/>
  <c r="N1052" i="1"/>
  <c r="O1051" i="1"/>
  <c r="B1049" i="1" l="1"/>
  <c r="N1053" i="1"/>
  <c r="O1052" i="1"/>
  <c r="X1050" i="1"/>
  <c r="P1051" i="1"/>
  <c r="B1050" i="1" l="1"/>
  <c r="P1052" i="1"/>
  <c r="X1051" i="1"/>
  <c r="N1054" i="1"/>
  <c r="O1053" i="1"/>
  <c r="B1051" i="1" l="1"/>
  <c r="O1054" i="1"/>
  <c r="N1055" i="1"/>
  <c r="X1052" i="1"/>
  <c r="P1053" i="1"/>
  <c r="B1052" i="1" l="1"/>
  <c r="N1056" i="1"/>
  <c r="O1055" i="1"/>
  <c r="X1053" i="1"/>
  <c r="P1054" i="1"/>
  <c r="B1053" i="1" l="1"/>
  <c r="O1056" i="1"/>
  <c r="N1057" i="1"/>
  <c r="X1054" i="1"/>
  <c r="P1055" i="1"/>
  <c r="B1054" i="1" l="1"/>
  <c r="X1055" i="1"/>
  <c r="O1057" i="1"/>
  <c r="N1058" i="1"/>
  <c r="P1056" i="1"/>
  <c r="X1056" i="1" l="1"/>
  <c r="N1059" i="1"/>
  <c r="O1058" i="1"/>
  <c r="P1057" i="1"/>
  <c r="B1055" i="1"/>
  <c r="B1056" i="1" l="1"/>
  <c r="N1060" i="1"/>
  <c r="O1059" i="1"/>
  <c r="X1057" i="1"/>
  <c r="P1058" i="1"/>
  <c r="X1058" i="1" l="1"/>
  <c r="P1059" i="1"/>
  <c r="B1057" i="1"/>
  <c r="O1060" i="1"/>
  <c r="N1061" i="1"/>
  <c r="B1058" i="1" l="1"/>
  <c r="O1061" i="1"/>
  <c r="N1062" i="1"/>
  <c r="X1059" i="1"/>
  <c r="P1060" i="1"/>
  <c r="O1062" i="1" l="1"/>
  <c r="N1063" i="1"/>
  <c r="X1060" i="1"/>
  <c r="P1061" i="1"/>
  <c r="B1059" i="1"/>
  <c r="X1061" i="1" l="1"/>
  <c r="N1064" i="1"/>
  <c r="O1063" i="1"/>
  <c r="B1060" i="1"/>
  <c r="P1062" i="1"/>
  <c r="P1063" i="1" l="1"/>
  <c r="O1064" i="1"/>
  <c r="N1065" i="1"/>
  <c r="X1062" i="1"/>
  <c r="B1061" i="1"/>
  <c r="B1062" i="1" l="1"/>
  <c r="X1063" i="1"/>
  <c r="N1066" i="1"/>
  <c r="O1065" i="1"/>
  <c r="P1064" i="1"/>
  <c r="B1063" i="1" l="1"/>
  <c r="X1064" i="1"/>
  <c r="P1065" i="1"/>
  <c r="N1067" i="1"/>
  <c r="O1066" i="1"/>
  <c r="P1066" i="1" l="1"/>
  <c r="N1068" i="1"/>
  <c r="O1067" i="1"/>
  <c r="X1065" i="1"/>
  <c r="B1064" i="1"/>
  <c r="B1065" i="1" l="1"/>
  <c r="P1067" i="1"/>
  <c r="O1068" i="1"/>
  <c r="N1069" i="1"/>
  <c r="X1066" i="1"/>
  <c r="B1066" i="1" l="1"/>
  <c r="N1070" i="1"/>
  <c r="O1069" i="1"/>
  <c r="P1068" i="1"/>
  <c r="X1067" i="1"/>
  <c r="B1067" i="1" l="1"/>
  <c r="X1068" i="1"/>
  <c r="P1069" i="1"/>
  <c r="N1071" i="1"/>
  <c r="O1070" i="1"/>
  <c r="B1068" i="1" l="1"/>
  <c r="N1072" i="1"/>
  <c r="O1071" i="1"/>
  <c r="P1070" i="1"/>
  <c r="X1069" i="1"/>
  <c r="X1070" i="1" l="1"/>
  <c r="B1069" i="1"/>
  <c r="P1071" i="1"/>
  <c r="O1072" i="1"/>
  <c r="N1073" i="1"/>
  <c r="B1070" i="1" l="1"/>
  <c r="X1071" i="1"/>
  <c r="N1074" i="1"/>
  <c r="O1073" i="1"/>
  <c r="P1072" i="1"/>
  <c r="B1071" i="1" l="1"/>
  <c r="X1072" i="1"/>
  <c r="P1073" i="1"/>
  <c r="N1075" i="1"/>
  <c r="O1074" i="1"/>
  <c r="B1072" i="1" l="1"/>
  <c r="X1073" i="1"/>
  <c r="P1074" i="1"/>
  <c r="N1076" i="1"/>
  <c r="O1075" i="1"/>
  <c r="X1074" i="1" l="1"/>
  <c r="P1075" i="1"/>
  <c r="B1073" i="1"/>
  <c r="N1077" i="1"/>
  <c r="O1076" i="1"/>
  <c r="X1075" i="1" l="1"/>
  <c r="P1076" i="1"/>
  <c r="B1074" i="1"/>
  <c r="O1077" i="1"/>
  <c r="N1078" i="1"/>
  <c r="B1075" i="1" l="1"/>
  <c r="N1079" i="1"/>
  <c r="O1078" i="1"/>
  <c r="X1076" i="1"/>
  <c r="P1077" i="1"/>
  <c r="X1077" i="1" l="1"/>
  <c r="P1078" i="1"/>
  <c r="B1076" i="1"/>
  <c r="N1080" i="1"/>
  <c r="O1079" i="1"/>
  <c r="B1077" i="1" l="1"/>
  <c r="P1079" i="1"/>
  <c r="X1078" i="1"/>
  <c r="N1081" i="1"/>
  <c r="O1080" i="1"/>
  <c r="B1078" i="1" l="1"/>
  <c r="O1081" i="1"/>
  <c r="N1082" i="1"/>
  <c r="P1080" i="1"/>
  <c r="X1079" i="1"/>
  <c r="X1080" i="1" l="1"/>
  <c r="N1083" i="1"/>
  <c r="O1082" i="1"/>
  <c r="B1079" i="1"/>
  <c r="P1081" i="1"/>
  <c r="B1080" i="1" l="1"/>
  <c r="P1082" i="1"/>
  <c r="N1084" i="1"/>
  <c r="O1083" i="1"/>
  <c r="X1081" i="1"/>
  <c r="P1083" i="1" l="1"/>
  <c r="B1081" i="1"/>
  <c r="O1084" i="1"/>
  <c r="N1085" i="1"/>
  <c r="X1082" i="1"/>
  <c r="O1085" i="1" l="1"/>
  <c r="N1086" i="1"/>
  <c r="X1083" i="1"/>
  <c r="P1084" i="1"/>
  <c r="B1082" i="1"/>
  <c r="X1084" i="1" l="1"/>
  <c r="N1087" i="1"/>
  <c r="O1086" i="1"/>
  <c r="B1083" i="1"/>
  <c r="P1085" i="1"/>
  <c r="B1084" i="1" l="1"/>
  <c r="P1086" i="1"/>
  <c r="O1087" i="1"/>
  <c r="N1088" i="1"/>
  <c r="X1085" i="1"/>
  <c r="B1085" i="1" l="1"/>
  <c r="O1088" i="1"/>
  <c r="N1089" i="1"/>
  <c r="P1087" i="1"/>
  <c r="X1086" i="1"/>
  <c r="B1086" i="1" l="1"/>
  <c r="X1087" i="1"/>
  <c r="O1089" i="1"/>
  <c r="N1090" i="1"/>
  <c r="P1088" i="1"/>
  <c r="X1088" i="1" l="1"/>
  <c r="B1087" i="1"/>
  <c r="O1090" i="1"/>
  <c r="N1091" i="1"/>
  <c r="P1089" i="1"/>
  <c r="B1088" i="1" l="1"/>
  <c r="N1092" i="1"/>
  <c r="O1091" i="1"/>
  <c r="P1090" i="1"/>
  <c r="X1089" i="1"/>
  <c r="B1089" i="1" l="1"/>
  <c r="X1090" i="1"/>
  <c r="P1091" i="1"/>
  <c r="N1093" i="1"/>
  <c r="O1092" i="1"/>
  <c r="O1093" i="1" l="1"/>
  <c r="N1094" i="1"/>
  <c r="X1091" i="1"/>
  <c r="B1090" i="1"/>
  <c r="P1092" i="1"/>
  <c r="O1094" i="1" l="1"/>
  <c r="N1095" i="1"/>
  <c r="X1092" i="1"/>
  <c r="B1091" i="1"/>
  <c r="P1093" i="1"/>
  <c r="X1093" i="1" l="1"/>
  <c r="N1096" i="1"/>
  <c r="O1095" i="1"/>
  <c r="P1094" i="1"/>
  <c r="B1092" i="1"/>
  <c r="B1093" i="1" l="1"/>
  <c r="O1096" i="1"/>
  <c r="N1097" i="1"/>
  <c r="X1094" i="1"/>
  <c r="P1095" i="1"/>
  <c r="X1095" i="1" l="1"/>
  <c r="B1094" i="1"/>
  <c r="O1097" i="1"/>
  <c r="N1098" i="1"/>
  <c r="P1096" i="1"/>
  <c r="B1095" i="1" l="1"/>
  <c r="N1099" i="1"/>
  <c r="O1098" i="1"/>
  <c r="P1097" i="1"/>
  <c r="X1096" i="1"/>
  <c r="P1098" i="1" l="1"/>
  <c r="B1096" i="1"/>
  <c r="X1097" i="1"/>
  <c r="N1100" i="1"/>
  <c r="O1099" i="1"/>
  <c r="B1097" i="1" l="1"/>
  <c r="X1098" i="1"/>
  <c r="P1099" i="1"/>
  <c r="N1101" i="1"/>
  <c r="O1100" i="1"/>
  <c r="B1098" i="1" l="1"/>
  <c r="O1101" i="1"/>
  <c r="N1102" i="1"/>
  <c r="X1099" i="1"/>
  <c r="P1100" i="1"/>
  <c r="X1100" i="1" l="1"/>
  <c r="O1102" i="1"/>
  <c r="N1103" i="1"/>
  <c r="B1099" i="1"/>
  <c r="P1101" i="1"/>
  <c r="B1100" i="1" l="1"/>
  <c r="N1104" i="1"/>
  <c r="O1103" i="1"/>
  <c r="P1102" i="1"/>
  <c r="X1101" i="1"/>
  <c r="X1102" i="1" l="1"/>
  <c r="B1101" i="1"/>
  <c r="P1103" i="1"/>
  <c r="N1105" i="1"/>
  <c r="O1104" i="1"/>
  <c r="B1102" i="1" l="1"/>
  <c r="X1103" i="1"/>
  <c r="P1104" i="1"/>
  <c r="N1106" i="1"/>
  <c r="O1105" i="1"/>
  <c r="B1103" i="1" l="1"/>
  <c r="X1104" i="1"/>
  <c r="P1105" i="1"/>
  <c r="O1106" i="1"/>
  <c r="N1107" i="1"/>
  <c r="X1105" i="1" l="1"/>
  <c r="O1107" i="1"/>
  <c r="N1108" i="1"/>
  <c r="P1106" i="1"/>
  <c r="B1104" i="1"/>
  <c r="B1105" i="1" l="1"/>
  <c r="P1107" i="1"/>
  <c r="X1106" i="1"/>
  <c r="S1106" i="1"/>
  <c r="N1109" i="1"/>
  <c r="O1108" i="1"/>
  <c r="Z1106" i="1" l="1"/>
  <c r="B1106" i="1"/>
  <c r="P1108" i="1"/>
  <c r="O1109" i="1"/>
  <c r="N1110" i="1"/>
  <c r="X1107" i="1"/>
  <c r="N1111" i="1" l="1"/>
  <c r="O1110" i="1"/>
  <c r="B1107" i="1"/>
  <c r="P1109" i="1"/>
  <c r="X1108" i="1"/>
  <c r="P1110" i="1" l="1"/>
  <c r="N1112" i="1"/>
  <c r="O1111" i="1"/>
  <c r="B1108" i="1"/>
  <c r="X1109" i="1"/>
  <c r="B1109" i="1" l="1"/>
  <c r="X1110" i="1"/>
  <c r="P1111" i="1"/>
  <c r="N1113" i="1"/>
  <c r="O1112" i="1"/>
  <c r="B1110" i="1" l="1"/>
  <c r="X1111" i="1"/>
  <c r="P1112" i="1"/>
  <c r="N1114" i="1"/>
  <c r="O1113" i="1"/>
  <c r="B1111" i="1" l="1"/>
  <c r="P1113" i="1"/>
  <c r="O1114" i="1"/>
  <c r="N1115" i="1"/>
  <c r="X1112" i="1"/>
  <c r="B1112" i="1" l="1"/>
  <c r="O1115" i="1"/>
  <c r="N1116" i="1"/>
  <c r="P1114" i="1"/>
  <c r="X1113" i="1"/>
  <c r="B1113" i="1" l="1"/>
  <c r="X1114" i="1"/>
  <c r="N1117" i="1"/>
  <c r="O1116" i="1"/>
  <c r="P1115" i="1"/>
  <c r="B1114" i="1" l="1"/>
  <c r="P1116" i="1"/>
  <c r="N1118" i="1"/>
  <c r="O1117" i="1"/>
  <c r="X1115" i="1"/>
  <c r="B1115" i="1" l="1"/>
  <c r="P1117" i="1"/>
  <c r="O1118" i="1"/>
  <c r="N1119" i="1"/>
  <c r="X1116" i="1"/>
  <c r="O1119" i="1" l="1"/>
  <c r="N1120" i="1"/>
  <c r="P1118" i="1"/>
  <c r="B1116" i="1"/>
  <c r="X1117" i="1"/>
  <c r="X1118" i="1" l="1"/>
  <c r="B1117" i="1"/>
  <c r="N1121" i="1"/>
  <c r="O1120" i="1"/>
  <c r="P1119" i="1"/>
  <c r="B1118" i="1" l="1"/>
  <c r="P1120" i="1"/>
  <c r="O1121" i="1"/>
  <c r="N1122" i="1"/>
  <c r="X1119" i="1"/>
  <c r="B1119" i="1" l="1"/>
  <c r="N1123" i="1"/>
  <c r="O1122" i="1"/>
  <c r="P1121" i="1"/>
  <c r="X1120" i="1"/>
  <c r="B1120" i="1" l="1"/>
  <c r="P1122" i="1"/>
  <c r="N1124" i="1"/>
  <c r="O1123" i="1"/>
  <c r="X1121" i="1"/>
  <c r="B1121" i="1" l="1"/>
  <c r="X1122" i="1"/>
  <c r="P1123" i="1"/>
  <c r="O1124" i="1"/>
  <c r="N1125" i="1"/>
  <c r="B1122" i="1" l="1"/>
  <c r="X1123" i="1"/>
  <c r="N1126" i="1"/>
  <c r="O1125" i="1"/>
  <c r="P1124" i="1"/>
  <c r="B1123" i="1" l="1"/>
  <c r="O1126" i="1"/>
  <c r="N1127" i="1"/>
  <c r="X1124" i="1"/>
  <c r="P1125" i="1"/>
  <c r="X1125" i="1" l="1"/>
  <c r="B1124" i="1"/>
  <c r="O1127" i="1"/>
  <c r="N1128" i="1"/>
  <c r="P1126" i="1"/>
  <c r="B1125" i="1" l="1"/>
  <c r="O1128" i="1"/>
  <c r="N1129" i="1"/>
  <c r="P1127" i="1"/>
  <c r="X1126" i="1"/>
  <c r="B1126" i="1" l="1"/>
  <c r="X1127" i="1"/>
  <c r="O1129" i="1"/>
  <c r="N1130" i="1"/>
  <c r="P1128" i="1"/>
  <c r="B1127" i="1" l="1"/>
  <c r="X1128" i="1"/>
  <c r="P1129" i="1"/>
  <c r="N1131" i="1"/>
  <c r="O1130" i="1"/>
  <c r="B1128" i="1" l="1"/>
  <c r="X1129" i="1"/>
  <c r="P1130" i="1"/>
  <c r="O1131" i="1"/>
  <c r="N1132" i="1"/>
  <c r="B1129" i="1" l="1"/>
  <c r="O1132" i="1"/>
  <c r="N1133" i="1"/>
  <c r="P1131" i="1"/>
  <c r="X1130" i="1"/>
  <c r="B1130" i="1" l="1"/>
  <c r="X1131" i="1"/>
  <c r="O1133" i="1"/>
  <c r="N1134" i="1"/>
  <c r="P1132" i="1"/>
  <c r="X1132" i="1" l="1"/>
  <c r="N1135" i="1"/>
  <c r="O1134" i="1"/>
  <c r="B1131" i="1"/>
  <c r="P1133" i="1"/>
  <c r="B1132" i="1" l="1"/>
  <c r="O1135" i="1"/>
  <c r="N1136" i="1"/>
  <c r="X1133" i="1"/>
  <c r="P1134" i="1"/>
  <c r="B1133" i="1" l="1"/>
  <c r="X1134" i="1"/>
  <c r="O1136" i="1"/>
  <c r="N1137" i="1"/>
  <c r="P1135" i="1"/>
  <c r="X1135" i="1" l="1"/>
  <c r="B1134" i="1"/>
  <c r="N1138" i="1"/>
  <c r="O1137" i="1"/>
  <c r="P1136" i="1"/>
  <c r="B1135" i="1" l="1"/>
  <c r="P1137" i="1"/>
  <c r="O1138" i="1"/>
  <c r="N1139" i="1"/>
  <c r="X1136" i="1"/>
  <c r="B1136" i="1" l="1"/>
  <c r="O1139" i="1"/>
  <c r="N1140" i="1"/>
  <c r="P1138" i="1"/>
  <c r="X1137" i="1"/>
  <c r="B1137" i="1" l="1"/>
  <c r="X1138" i="1"/>
  <c r="O1140" i="1"/>
  <c r="N1141" i="1"/>
  <c r="P1139" i="1"/>
  <c r="B1138" i="1" l="1"/>
  <c r="X1139" i="1"/>
  <c r="N1142" i="1"/>
  <c r="O1141" i="1"/>
  <c r="P1140" i="1"/>
  <c r="B1139" i="1" l="1"/>
  <c r="P1141" i="1"/>
  <c r="N1143" i="1"/>
  <c r="O1142" i="1"/>
  <c r="X1140" i="1"/>
  <c r="B1140" i="1" l="1"/>
  <c r="P1142" i="1"/>
  <c r="O1143" i="1"/>
  <c r="N1144" i="1"/>
  <c r="X1141" i="1"/>
  <c r="O1144" i="1" l="1"/>
  <c r="N1145" i="1"/>
  <c r="P1143" i="1"/>
  <c r="X1142" i="1"/>
  <c r="B1141" i="1"/>
  <c r="N1146" i="1" l="1"/>
  <c r="O1145" i="1"/>
  <c r="B1142" i="1"/>
  <c r="X1143" i="1"/>
  <c r="P1144" i="1"/>
  <c r="B1143" i="1" l="1"/>
  <c r="P1145" i="1"/>
  <c r="N1147" i="1"/>
  <c r="O1146" i="1"/>
  <c r="X1144" i="1"/>
  <c r="P1146" i="1" l="1"/>
  <c r="O1147" i="1"/>
  <c r="N1148" i="1"/>
  <c r="B1144" i="1"/>
  <c r="X1145" i="1"/>
  <c r="B1145" i="1" l="1"/>
  <c r="N1149" i="1"/>
  <c r="O1148" i="1"/>
  <c r="P1147" i="1"/>
  <c r="X1146" i="1"/>
  <c r="P1148" i="1" l="1"/>
  <c r="N1150" i="1"/>
  <c r="O1149" i="1"/>
  <c r="B1146" i="1"/>
  <c r="X1147" i="1"/>
  <c r="B1147" i="1" l="1"/>
  <c r="P1149" i="1"/>
  <c r="N1151" i="1"/>
  <c r="O1150" i="1"/>
  <c r="X1148" i="1"/>
  <c r="B1148" i="1" l="1"/>
  <c r="X1149" i="1"/>
  <c r="P1150" i="1"/>
  <c r="O1151" i="1"/>
  <c r="N1152" i="1"/>
  <c r="B1149" i="1" l="1"/>
  <c r="P1151" i="1"/>
  <c r="O1152" i="1"/>
  <c r="N1153" i="1"/>
  <c r="X1150" i="1"/>
  <c r="B1150" i="1" l="1"/>
  <c r="N1154" i="1"/>
  <c r="O1153" i="1"/>
  <c r="P1152" i="1"/>
  <c r="X1151" i="1"/>
  <c r="B1151" i="1" l="1"/>
  <c r="O1154" i="1"/>
  <c r="N1155" i="1"/>
  <c r="X1152" i="1"/>
  <c r="P1153" i="1"/>
  <c r="B1152" i="1" l="1"/>
  <c r="X1153" i="1"/>
  <c r="O1155" i="1"/>
  <c r="N1156" i="1"/>
  <c r="P1154" i="1"/>
  <c r="B1153" i="1" l="1"/>
  <c r="P1155" i="1"/>
  <c r="X1154" i="1"/>
  <c r="O1156" i="1"/>
  <c r="N1157" i="1"/>
  <c r="N1158" i="1" l="1"/>
  <c r="O1157" i="1"/>
  <c r="B1154" i="1"/>
  <c r="P1156" i="1"/>
  <c r="X1155" i="1"/>
  <c r="B1155" i="1" l="1"/>
  <c r="X1156" i="1"/>
  <c r="P1157" i="1"/>
  <c r="N1159" i="1"/>
  <c r="O1158" i="1"/>
  <c r="B1156" i="1" l="1"/>
  <c r="O1159" i="1"/>
  <c r="N1160" i="1"/>
  <c r="X1157" i="1"/>
  <c r="P1158" i="1"/>
  <c r="X1158" i="1" l="1"/>
  <c r="O1160" i="1"/>
  <c r="N1161" i="1"/>
  <c r="B1157" i="1"/>
  <c r="P1159" i="1"/>
  <c r="B1158" i="1" l="1"/>
  <c r="N1162" i="1"/>
  <c r="O1161" i="1"/>
  <c r="P1160" i="1"/>
  <c r="X1159" i="1"/>
  <c r="P1161" i="1" l="1"/>
  <c r="B1159" i="1"/>
  <c r="O1162" i="1"/>
  <c r="N1163" i="1"/>
  <c r="X1160" i="1"/>
  <c r="O1163" i="1" l="1"/>
  <c r="N1164" i="1"/>
  <c r="B1160" i="1"/>
  <c r="P1162" i="1"/>
  <c r="X1161" i="1"/>
  <c r="B1161" i="1" l="1"/>
  <c r="N1165" i="1"/>
  <c r="O1164" i="1"/>
  <c r="X1162" i="1"/>
  <c r="P1163" i="1"/>
  <c r="X1163" i="1" l="1"/>
  <c r="P1164" i="1"/>
  <c r="N1166" i="1"/>
  <c r="O1165" i="1"/>
  <c r="B1162" i="1"/>
  <c r="B1163" i="1" l="1"/>
  <c r="X1164" i="1"/>
  <c r="P1165" i="1"/>
  <c r="N1167" i="1"/>
  <c r="O1166" i="1"/>
  <c r="X1165" i="1" l="1"/>
  <c r="P1166" i="1"/>
  <c r="B1164" i="1"/>
  <c r="O1167" i="1"/>
  <c r="N1168" i="1"/>
  <c r="B1165" i="1" l="1"/>
  <c r="X1166" i="1"/>
  <c r="N1169" i="1"/>
  <c r="O1168" i="1"/>
  <c r="P1167" i="1"/>
  <c r="B1166" i="1" l="1"/>
  <c r="O1169" i="1"/>
  <c r="N1170" i="1"/>
  <c r="X1167" i="1"/>
  <c r="P1168" i="1"/>
  <c r="B1167" i="1" l="1"/>
  <c r="O1170" i="1"/>
  <c r="N1171" i="1"/>
  <c r="X1168" i="1"/>
  <c r="P1169" i="1"/>
  <c r="B1168" i="1" l="1"/>
  <c r="P1170" i="1"/>
  <c r="X1169" i="1"/>
  <c r="O1171" i="1"/>
  <c r="N1172" i="1"/>
  <c r="B1169" i="1" l="1"/>
  <c r="P1171" i="1"/>
  <c r="O1172" i="1"/>
  <c r="N1173" i="1"/>
  <c r="X1170" i="1"/>
  <c r="B1170" i="1" l="1"/>
  <c r="N1174" i="1"/>
  <c r="O1173" i="1"/>
  <c r="P1172" i="1"/>
  <c r="X1171" i="1"/>
  <c r="P1173" i="1" l="1"/>
  <c r="B1171" i="1"/>
  <c r="X1172" i="1"/>
  <c r="N1175" i="1"/>
  <c r="O1174" i="1"/>
  <c r="B1172" i="1" l="1"/>
  <c r="N1176" i="1"/>
  <c r="O1175" i="1"/>
  <c r="X1173" i="1"/>
  <c r="P1174" i="1"/>
  <c r="X1174" i="1" l="1"/>
  <c r="P1175" i="1"/>
  <c r="B1173" i="1"/>
  <c r="N1177" i="1"/>
  <c r="O1176" i="1"/>
  <c r="X1175" i="1" l="1"/>
  <c r="P1176" i="1"/>
  <c r="N1178" i="1"/>
  <c r="O1177" i="1"/>
  <c r="B1174" i="1"/>
  <c r="P1177" i="1" l="1"/>
  <c r="B1175" i="1"/>
  <c r="N1179" i="1"/>
  <c r="O1178" i="1"/>
  <c r="X1176" i="1"/>
  <c r="P1178" i="1" l="1"/>
  <c r="B1176" i="1"/>
  <c r="O1179" i="1"/>
  <c r="N1180" i="1"/>
  <c r="X1177" i="1"/>
  <c r="B1177" i="1" l="1"/>
  <c r="O1180" i="1"/>
  <c r="N1181" i="1"/>
  <c r="X1178" i="1"/>
  <c r="P1179" i="1"/>
  <c r="B1178" i="1" l="1"/>
  <c r="X1179" i="1"/>
  <c r="O1181" i="1"/>
  <c r="N1182" i="1"/>
  <c r="P1180" i="1"/>
  <c r="N1183" i="1" l="1"/>
  <c r="O1182" i="1"/>
  <c r="P1181" i="1"/>
  <c r="X1180" i="1"/>
  <c r="B1179" i="1"/>
  <c r="B1180" i="1" l="1"/>
  <c r="X1181" i="1"/>
  <c r="P1182" i="1"/>
  <c r="N1184" i="1"/>
  <c r="O1183" i="1"/>
  <c r="B1181" i="1" l="1"/>
  <c r="O1184" i="1"/>
  <c r="N1185" i="1"/>
  <c r="X1182" i="1"/>
  <c r="P1183" i="1"/>
  <c r="O1185" i="1" l="1"/>
  <c r="N1186" i="1"/>
  <c r="X1183" i="1"/>
  <c r="B1182" i="1"/>
  <c r="P1184" i="1"/>
  <c r="B1183" i="1" l="1"/>
  <c r="O1186" i="1"/>
  <c r="N1187" i="1"/>
  <c r="P1185" i="1"/>
  <c r="X1184" i="1"/>
  <c r="X1185" i="1" l="1"/>
  <c r="O1187" i="1"/>
  <c r="N1188" i="1"/>
  <c r="B1184" i="1"/>
  <c r="P1186" i="1"/>
  <c r="B1185" i="1" l="1"/>
  <c r="P1187" i="1"/>
  <c r="X1186" i="1"/>
  <c r="O1188" i="1"/>
  <c r="N1189" i="1"/>
  <c r="B1186" i="1" l="1"/>
  <c r="O1189" i="1"/>
  <c r="N1190" i="1"/>
  <c r="P1188" i="1"/>
  <c r="X1187" i="1"/>
  <c r="B1187" i="1" l="1"/>
  <c r="N1191" i="1"/>
  <c r="O1190" i="1"/>
  <c r="P1189" i="1"/>
  <c r="X1188" i="1"/>
  <c r="B1188" i="1" l="1"/>
  <c r="X1189" i="1"/>
  <c r="P1190" i="1"/>
  <c r="N1192" i="1"/>
  <c r="O1191" i="1"/>
  <c r="B1189" i="1" l="1"/>
  <c r="X1190" i="1"/>
  <c r="P1191" i="1"/>
  <c r="O1192" i="1"/>
  <c r="N1193" i="1"/>
  <c r="B1190" i="1" l="1"/>
  <c r="P1192" i="1"/>
  <c r="X1191" i="1"/>
  <c r="N1194" i="1"/>
  <c r="O1193" i="1"/>
  <c r="P1193" i="1" l="1"/>
  <c r="N1195" i="1"/>
  <c r="O1194" i="1"/>
  <c r="B1191" i="1"/>
  <c r="X1192" i="1"/>
  <c r="B1192" i="1" l="1"/>
  <c r="P1194" i="1"/>
  <c r="O1195" i="1"/>
  <c r="N1196" i="1"/>
  <c r="X1193" i="1"/>
  <c r="B1193" i="1" l="1"/>
  <c r="X1194" i="1"/>
  <c r="N1197" i="1"/>
  <c r="O1196" i="1"/>
  <c r="P1195" i="1"/>
  <c r="B1194" i="1" l="1"/>
  <c r="X1195" i="1"/>
  <c r="P1196" i="1"/>
  <c r="O1197" i="1"/>
  <c r="N1198" i="1"/>
  <c r="N1199" i="1" l="1"/>
  <c r="O1198" i="1"/>
  <c r="P1197" i="1"/>
  <c r="X1196" i="1"/>
  <c r="B1195" i="1"/>
  <c r="B1196" i="1" l="1"/>
  <c r="X1197" i="1"/>
  <c r="P1198" i="1"/>
  <c r="O1199" i="1"/>
  <c r="N1200" i="1"/>
  <c r="B1197" i="1" l="1"/>
  <c r="P1199" i="1"/>
  <c r="X1198" i="1"/>
  <c r="O1200" i="1"/>
  <c r="N1201" i="1"/>
  <c r="P1200" i="1" l="1"/>
  <c r="X1199" i="1"/>
  <c r="N1202" i="1"/>
  <c r="O1201" i="1"/>
  <c r="B1198" i="1"/>
  <c r="B1199" i="1" l="1"/>
  <c r="O1202" i="1"/>
  <c r="N1203" i="1"/>
  <c r="P1201" i="1"/>
  <c r="X1200" i="1"/>
  <c r="B1200" i="1" l="1"/>
  <c r="X1201" i="1"/>
  <c r="O1203" i="1"/>
  <c r="N1204" i="1"/>
  <c r="P1202" i="1"/>
  <c r="B1201" i="1" l="1"/>
  <c r="O1204" i="1"/>
  <c r="N1205" i="1"/>
  <c r="P1203" i="1"/>
  <c r="X1202" i="1"/>
  <c r="X1203" i="1" l="1"/>
  <c r="O1205" i="1"/>
  <c r="N1206" i="1"/>
  <c r="B1202" i="1"/>
  <c r="P1204" i="1"/>
  <c r="B1203" i="1" l="1"/>
  <c r="O1206" i="1"/>
  <c r="N1207" i="1"/>
  <c r="X1204" i="1"/>
  <c r="P1205" i="1"/>
  <c r="B1204" i="1" l="1"/>
  <c r="X1205" i="1"/>
  <c r="N1208" i="1"/>
  <c r="O1207" i="1"/>
  <c r="P1206" i="1"/>
  <c r="B1205" i="1" l="1"/>
  <c r="O1208" i="1"/>
  <c r="N1209" i="1"/>
  <c r="X1206" i="1"/>
  <c r="P1207" i="1"/>
  <c r="B1206" i="1" l="1"/>
  <c r="X1207" i="1"/>
  <c r="N1210" i="1"/>
  <c r="O1209" i="1"/>
  <c r="P1208" i="1"/>
  <c r="B1207" i="1" l="1"/>
  <c r="P1209" i="1"/>
  <c r="N1211" i="1"/>
  <c r="O1210" i="1"/>
  <c r="X1208" i="1"/>
  <c r="P1210" i="1" l="1"/>
  <c r="B1208" i="1"/>
  <c r="O1211" i="1"/>
  <c r="N1212" i="1"/>
  <c r="X1209" i="1"/>
  <c r="B1209" i="1" l="1"/>
  <c r="N1213" i="1"/>
  <c r="O1212" i="1"/>
  <c r="X1210" i="1"/>
  <c r="P1211" i="1"/>
  <c r="B1210" i="1" l="1"/>
  <c r="X1211" i="1"/>
  <c r="P1212" i="1"/>
  <c r="N1214" i="1"/>
  <c r="O1213" i="1"/>
  <c r="X1212" i="1" l="1"/>
  <c r="P1213" i="1"/>
  <c r="B1211" i="1"/>
  <c r="N1215" i="1"/>
  <c r="O1214" i="1"/>
  <c r="B1212" i="1" l="1"/>
  <c r="X1213" i="1"/>
  <c r="P1214" i="1"/>
  <c r="O1215" i="1"/>
  <c r="N1216" i="1"/>
  <c r="B1213" i="1" l="1"/>
  <c r="X1214" i="1"/>
  <c r="O1216" i="1"/>
  <c r="N1217" i="1"/>
  <c r="P1215" i="1"/>
  <c r="N1218" i="1" l="1"/>
  <c r="O1217" i="1"/>
  <c r="P1216" i="1"/>
  <c r="B1214" i="1"/>
  <c r="X1215" i="1"/>
  <c r="B1215" i="1" l="1"/>
  <c r="X1216" i="1"/>
  <c r="P1217" i="1"/>
  <c r="N1219" i="1"/>
  <c r="O1218" i="1"/>
  <c r="B1216" i="1" l="1"/>
  <c r="N1220" i="1"/>
  <c r="O1219" i="1"/>
  <c r="X1217" i="1"/>
  <c r="P1218" i="1"/>
  <c r="B1217" i="1" l="1"/>
  <c r="X1218" i="1"/>
  <c r="P1219" i="1"/>
  <c r="O1220" i="1"/>
  <c r="N1221" i="1"/>
  <c r="B1218" i="1" l="1"/>
  <c r="P1220" i="1"/>
  <c r="X1219" i="1"/>
  <c r="N1222" i="1"/>
  <c r="O1221" i="1"/>
  <c r="P1221" i="1" l="1"/>
  <c r="N1223" i="1"/>
  <c r="O1222" i="1"/>
  <c r="B1219" i="1"/>
  <c r="X1220" i="1"/>
  <c r="B1220" i="1" l="1"/>
  <c r="P1222" i="1"/>
  <c r="O1223" i="1"/>
  <c r="N1224" i="1"/>
  <c r="X1221" i="1"/>
  <c r="B1221" i="1" l="1"/>
  <c r="O1224" i="1"/>
  <c r="N1225" i="1"/>
  <c r="P1223" i="1"/>
  <c r="X1222" i="1"/>
  <c r="B1222" i="1" l="1"/>
  <c r="N1226" i="1"/>
  <c r="O1225" i="1"/>
  <c r="P1224" i="1"/>
  <c r="X1223" i="1"/>
  <c r="B1223" i="1" l="1"/>
  <c r="N1227" i="1"/>
  <c r="O1226" i="1"/>
  <c r="X1224" i="1"/>
  <c r="P1225" i="1"/>
  <c r="B1224" i="1" l="1"/>
  <c r="X1225" i="1"/>
  <c r="P1226" i="1"/>
  <c r="N1228" i="1"/>
  <c r="O1227" i="1"/>
  <c r="B1225" i="1" l="1"/>
  <c r="P1227" i="1"/>
  <c r="O1228" i="1"/>
  <c r="N1229" i="1"/>
  <c r="X1226" i="1"/>
  <c r="B1226" i="1" l="1"/>
  <c r="N1230" i="1"/>
  <c r="O1229" i="1"/>
  <c r="P1228" i="1"/>
  <c r="X1227" i="1"/>
  <c r="X1228" i="1" l="1"/>
  <c r="P1229" i="1"/>
  <c r="B1227" i="1"/>
  <c r="O1230" i="1"/>
  <c r="N1231" i="1"/>
  <c r="B1228" i="1" l="1"/>
  <c r="O1231" i="1"/>
  <c r="N1232" i="1"/>
  <c r="X1229" i="1"/>
  <c r="P1230" i="1"/>
  <c r="B1229" i="1" l="1"/>
  <c r="N1233" i="1"/>
  <c r="O1232" i="1"/>
  <c r="P1231" i="1"/>
  <c r="X1230" i="1"/>
  <c r="B1230" i="1" l="1"/>
  <c r="X1231" i="1"/>
  <c r="P1232" i="1"/>
  <c r="O1233" i="1"/>
  <c r="N1234" i="1"/>
  <c r="B1231" i="1" l="1"/>
  <c r="X1232" i="1"/>
  <c r="O1234" i="1"/>
  <c r="N1235" i="1"/>
  <c r="P1233" i="1"/>
  <c r="B1232" i="1" l="1"/>
  <c r="P1234" i="1"/>
  <c r="X1233" i="1"/>
  <c r="N1236" i="1"/>
  <c r="O1235" i="1"/>
  <c r="O1236" i="1" l="1"/>
  <c r="N1237" i="1"/>
  <c r="P1235" i="1"/>
  <c r="B1233" i="1"/>
  <c r="X1234" i="1"/>
  <c r="B1234" i="1" l="1"/>
  <c r="X1235" i="1"/>
  <c r="N1238" i="1"/>
  <c r="O1237" i="1"/>
  <c r="P1236" i="1"/>
  <c r="B1235" i="1" l="1"/>
  <c r="P1237" i="1"/>
  <c r="O1238" i="1"/>
  <c r="N1239" i="1"/>
  <c r="X1236" i="1"/>
  <c r="B1236" i="1" l="1"/>
  <c r="N1240" i="1"/>
  <c r="O1239" i="1"/>
  <c r="P1238" i="1"/>
  <c r="X1237" i="1"/>
  <c r="B1237" i="1" l="1"/>
  <c r="X1238" i="1"/>
  <c r="P1239" i="1"/>
  <c r="N1241" i="1"/>
  <c r="O1240" i="1"/>
  <c r="B1238" i="1" l="1"/>
  <c r="N1242" i="1"/>
  <c r="O1241" i="1"/>
  <c r="X1239" i="1"/>
  <c r="P1240" i="1"/>
  <c r="X1240" i="1" l="1"/>
  <c r="P1241" i="1"/>
  <c r="B1239" i="1"/>
  <c r="N1243" i="1"/>
  <c r="O1242" i="1"/>
  <c r="X1241" i="1" l="1"/>
  <c r="P1242" i="1"/>
  <c r="N1244" i="1"/>
  <c r="O1243" i="1"/>
  <c r="B1240" i="1"/>
  <c r="B1241" i="1" l="1"/>
  <c r="O1244" i="1"/>
  <c r="N1245" i="1"/>
  <c r="X1242" i="1"/>
  <c r="P1243" i="1"/>
  <c r="X1243" i="1" l="1"/>
  <c r="N1246" i="1"/>
  <c r="O1245" i="1"/>
  <c r="B1242" i="1"/>
  <c r="P1244" i="1"/>
  <c r="X1244" i="1" l="1"/>
  <c r="B1243" i="1"/>
  <c r="P1245" i="1"/>
  <c r="N1247" i="1"/>
  <c r="O1246" i="1"/>
  <c r="B1244" i="1" l="1"/>
  <c r="X1245" i="1"/>
  <c r="P1246" i="1"/>
  <c r="N1248" i="1"/>
  <c r="O1247" i="1"/>
  <c r="B1245" i="1" l="1"/>
  <c r="X1246" i="1"/>
  <c r="P1247" i="1"/>
  <c r="O1248" i="1"/>
  <c r="N1249" i="1"/>
  <c r="B1246" i="1" l="1"/>
  <c r="X1247" i="1"/>
  <c r="N1250" i="1"/>
  <c r="O1249" i="1"/>
  <c r="P1248" i="1"/>
  <c r="P1249" i="1" l="1"/>
  <c r="N1251" i="1"/>
  <c r="O1250" i="1"/>
  <c r="X1248" i="1"/>
  <c r="B1247" i="1"/>
  <c r="P1250" i="1" l="1"/>
  <c r="N1252" i="1"/>
  <c r="O1251" i="1"/>
  <c r="B1248" i="1"/>
  <c r="X1249" i="1"/>
  <c r="B1249" i="1" l="1"/>
  <c r="P1251" i="1"/>
  <c r="O1252" i="1"/>
  <c r="N1253" i="1"/>
  <c r="X1250" i="1"/>
  <c r="B1250" i="1" l="1"/>
  <c r="X1251" i="1"/>
  <c r="O1253" i="1"/>
  <c r="N1254" i="1"/>
  <c r="P1252" i="1"/>
  <c r="B1251" i="1" l="1"/>
  <c r="X1252" i="1"/>
  <c r="N1255" i="1"/>
  <c r="O1254" i="1"/>
  <c r="P1253" i="1"/>
  <c r="B1252" i="1" l="1"/>
  <c r="O1255" i="1"/>
  <c r="N1256" i="1"/>
  <c r="X1253" i="1"/>
  <c r="P1254" i="1"/>
  <c r="X1254" i="1" l="1"/>
  <c r="O1256" i="1"/>
  <c r="N1257" i="1"/>
  <c r="B1253" i="1"/>
  <c r="P1255" i="1"/>
  <c r="B1254" i="1" l="1"/>
  <c r="N1258" i="1"/>
  <c r="O1257" i="1"/>
  <c r="P1256" i="1"/>
  <c r="X1255" i="1"/>
  <c r="P1257" i="1" l="1"/>
  <c r="B1255" i="1"/>
  <c r="X1256" i="1"/>
  <c r="N1259" i="1"/>
  <c r="O1258" i="1"/>
  <c r="B1256" i="1" l="1"/>
  <c r="X1257" i="1"/>
  <c r="P1258" i="1"/>
  <c r="N1260" i="1"/>
  <c r="O1259" i="1"/>
  <c r="O1260" i="1" l="1"/>
  <c r="N1261" i="1"/>
  <c r="X1258" i="1"/>
  <c r="B1257" i="1"/>
  <c r="P1259" i="1"/>
  <c r="N1262" i="1" l="1"/>
  <c r="O1261" i="1"/>
  <c r="X1259" i="1"/>
  <c r="B1258" i="1"/>
  <c r="P1260" i="1"/>
  <c r="B1259" i="1" l="1"/>
  <c r="P1261" i="1"/>
  <c r="O1262" i="1"/>
  <c r="N1263" i="1"/>
  <c r="X1260" i="1"/>
  <c r="N1264" i="1" l="1"/>
  <c r="O1263" i="1"/>
  <c r="B1260" i="1"/>
  <c r="P1262" i="1"/>
  <c r="X1261" i="1"/>
  <c r="B1261" i="1" l="1"/>
  <c r="X1262" i="1"/>
  <c r="P1263" i="1"/>
  <c r="O1264" i="1"/>
  <c r="N1265" i="1"/>
  <c r="B1262" i="1" l="1"/>
  <c r="X1263" i="1"/>
  <c r="O1265" i="1"/>
  <c r="N1266" i="1"/>
  <c r="P1264" i="1"/>
  <c r="X1264" i="1" l="1"/>
  <c r="B1263" i="1"/>
  <c r="N1267" i="1"/>
  <c r="O1266" i="1"/>
  <c r="P1265" i="1"/>
  <c r="B1264" i="1" l="1"/>
  <c r="P1266" i="1"/>
  <c r="N1268" i="1"/>
  <c r="O1267" i="1"/>
  <c r="X1265" i="1"/>
  <c r="B1265" i="1" l="1"/>
  <c r="P1267" i="1"/>
  <c r="N1269" i="1"/>
  <c r="O1268" i="1"/>
  <c r="X1266" i="1"/>
  <c r="B1266" i="1" l="1"/>
  <c r="P1268" i="1"/>
  <c r="N1270" i="1"/>
  <c r="O1269" i="1"/>
  <c r="X1267" i="1"/>
  <c r="B1267" i="1" l="1"/>
  <c r="X1268" i="1"/>
  <c r="P1269" i="1"/>
  <c r="N1271" i="1"/>
  <c r="O1270" i="1"/>
  <c r="B1268" i="1" l="1"/>
  <c r="X1269" i="1"/>
  <c r="P1270" i="1"/>
  <c r="N1272" i="1"/>
  <c r="O1271" i="1"/>
  <c r="P1271" i="1" l="1"/>
  <c r="O1272" i="1"/>
  <c r="N1273" i="1"/>
  <c r="B1269" i="1"/>
  <c r="X1270" i="1"/>
  <c r="B1270" i="1" l="1"/>
  <c r="O1273" i="1"/>
  <c r="N1274" i="1"/>
  <c r="P1272" i="1"/>
  <c r="X1271" i="1"/>
  <c r="B1271" i="1" l="1"/>
  <c r="X1272" i="1"/>
  <c r="N1275" i="1"/>
  <c r="O1274" i="1"/>
  <c r="P1273" i="1"/>
  <c r="B1272" i="1" l="1"/>
  <c r="N1276" i="1"/>
  <c r="O1275" i="1"/>
  <c r="X1273" i="1"/>
  <c r="P1274" i="1"/>
  <c r="X1274" i="1" l="1"/>
  <c r="P1275" i="1"/>
  <c r="B1273" i="1"/>
  <c r="N1277" i="1"/>
  <c r="O1276" i="1"/>
  <c r="B1274" i="1" l="1"/>
  <c r="P1276" i="1"/>
  <c r="X1275" i="1"/>
  <c r="N1278" i="1"/>
  <c r="O1277" i="1"/>
  <c r="B1275" i="1" l="1"/>
  <c r="O1278" i="1"/>
  <c r="N1279" i="1"/>
  <c r="X1276" i="1"/>
  <c r="P1277" i="1"/>
  <c r="B1276" i="1" l="1"/>
  <c r="X1277" i="1"/>
  <c r="O1279" i="1"/>
  <c r="N1280" i="1"/>
  <c r="P1278" i="1"/>
  <c r="B1277" i="1" l="1"/>
  <c r="O1280" i="1"/>
  <c r="N1281" i="1"/>
  <c r="P1279" i="1"/>
  <c r="X1278" i="1"/>
  <c r="X1279" i="1" l="1"/>
  <c r="N1282" i="1"/>
  <c r="O1281" i="1"/>
  <c r="B1278" i="1"/>
  <c r="P1280" i="1"/>
  <c r="B1279" i="1" l="1"/>
  <c r="P1281" i="1"/>
  <c r="X1280" i="1"/>
  <c r="N1283" i="1"/>
  <c r="O1282" i="1"/>
  <c r="B1280" i="1" l="1"/>
  <c r="N1284" i="1"/>
  <c r="O1283" i="1"/>
  <c r="P1282" i="1"/>
  <c r="X1281" i="1"/>
  <c r="X1282" i="1" l="1"/>
  <c r="B1281" i="1"/>
  <c r="P1283" i="1"/>
  <c r="N1285" i="1"/>
  <c r="O1284" i="1"/>
  <c r="B1282" i="1" l="1"/>
  <c r="X1283" i="1"/>
  <c r="P1284" i="1"/>
  <c r="N1286" i="1"/>
  <c r="O1285" i="1"/>
  <c r="B1283" i="1" l="1"/>
  <c r="X1284" i="1"/>
  <c r="P1285" i="1"/>
  <c r="O1286" i="1"/>
  <c r="N1287" i="1"/>
  <c r="B1284" i="1" l="1"/>
  <c r="X1285" i="1"/>
  <c r="O1287" i="1"/>
  <c r="N1288" i="1"/>
  <c r="P1286" i="1"/>
  <c r="B1285" i="1" l="1"/>
  <c r="P1287" i="1"/>
  <c r="X1286" i="1"/>
  <c r="N1289" i="1"/>
  <c r="O1288" i="1"/>
  <c r="P1288" i="1" l="1"/>
  <c r="B1286" i="1"/>
  <c r="O1289" i="1"/>
  <c r="N1290" i="1"/>
  <c r="X1287" i="1"/>
  <c r="B1287" i="1" l="1"/>
  <c r="O1290" i="1"/>
  <c r="N1291" i="1"/>
  <c r="X1288" i="1"/>
  <c r="P1289" i="1"/>
  <c r="B1288" i="1" l="1"/>
  <c r="X1289" i="1"/>
  <c r="N1292" i="1"/>
  <c r="O1291" i="1"/>
  <c r="P1290" i="1"/>
  <c r="P1291" i="1" l="1"/>
  <c r="N1293" i="1"/>
  <c r="O1292" i="1"/>
  <c r="X1290" i="1"/>
  <c r="B1289" i="1"/>
  <c r="B1290" i="1" l="1"/>
  <c r="P1292" i="1"/>
  <c r="O1293" i="1"/>
  <c r="N1294" i="1"/>
  <c r="X1291" i="1"/>
  <c r="B1291" i="1" l="1"/>
  <c r="O1294" i="1"/>
  <c r="N1295" i="1"/>
  <c r="P1293" i="1"/>
  <c r="X1292" i="1"/>
  <c r="B1292" i="1" l="1"/>
  <c r="N1296" i="1"/>
  <c r="O1295" i="1"/>
  <c r="X1293" i="1"/>
  <c r="P1294" i="1"/>
  <c r="B1293" i="1" l="1"/>
  <c r="N1297" i="1"/>
  <c r="O1296" i="1"/>
  <c r="X1294" i="1"/>
  <c r="P1295" i="1"/>
  <c r="B1294" i="1" l="1"/>
  <c r="X1295" i="1"/>
  <c r="P1296" i="1"/>
  <c r="O1297" i="1"/>
  <c r="N1298" i="1"/>
  <c r="B1295" i="1" l="1"/>
  <c r="P1297" i="1"/>
  <c r="X1296" i="1"/>
  <c r="O1298" i="1"/>
  <c r="N1299" i="1"/>
  <c r="B1296" i="1" l="1"/>
  <c r="N1300" i="1"/>
  <c r="O1299" i="1"/>
  <c r="P1298" i="1"/>
  <c r="X1297" i="1"/>
  <c r="B1297" i="1" l="1"/>
  <c r="O1300" i="1"/>
  <c r="N1301" i="1"/>
  <c r="X1298" i="1"/>
  <c r="P1299" i="1"/>
  <c r="X1299" i="1" l="1"/>
  <c r="O1301" i="1"/>
  <c r="N1302" i="1"/>
  <c r="B1298" i="1"/>
  <c r="P1300" i="1"/>
  <c r="B1299" i="1" l="1"/>
  <c r="O1302" i="1"/>
  <c r="N1303" i="1"/>
  <c r="P1301" i="1"/>
  <c r="X1300" i="1"/>
  <c r="B1300" i="1" l="1"/>
  <c r="X1301" i="1"/>
  <c r="N1304" i="1"/>
  <c r="O1303" i="1"/>
  <c r="P1302" i="1"/>
  <c r="B1301" i="1" l="1"/>
  <c r="N1305" i="1"/>
  <c r="O1304" i="1"/>
  <c r="X1302" i="1"/>
  <c r="P1303" i="1"/>
  <c r="B1302" i="1" l="1"/>
  <c r="X1303" i="1"/>
  <c r="P1304" i="1"/>
  <c r="O1305" i="1"/>
  <c r="N1306" i="1"/>
  <c r="B1303" i="1" l="1"/>
  <c r="P1305" i="1"/>
  <c r="X1304" i="1"/>
  <c r="N1307" i="1"/>
  <c r="O1306" i="1"/>
  <c r="P1306" i="1" l="1"/>
  <c r="O1307" i="1"/>
  <c r="N1308" i="1"/>
  <c r="B1304" i="1"/>
  <c r="X1305" i="1"/>
  <c r="B1305" i="1" l="1"/>
  <c r="X1306" i="1"/>
  <c r="O1308" i="1"/>
  <c r="N1309" i="1"/>
  <c r="P1307" i="1"/>
  <c r="B1306" i="1" l="1"/>
  <c r="N1310" i="1"/>
  <c r="O1309" i="1"/>
  <c r="P1308" i="1"/>
  <c r="X1307" i="1"/>
  <c r="X1308" i="1" l="1"/>
  <c r="P1309" i="1"/>
  <c r="B1307" i="1"/>
  <c r="N1311" i="1"/>
  <c r="O1310" i="1"/>
  <c r="N1312" i="1" l="1"/>
  <c r="O1311" i="1"/>
  <c r="B1308" i="1"/>
  <c r="P1310" i="1"/>
  <c r="X1309" i="1"/>
  <c r="B1309" i="1" l="1"/>
  <c r="X1310" i="1"/>
  <c r="P1311" i="1"/>
  <c r="O1312" i="1"/>
  <c r="N1313" i="1"/>
  <c r="B1310" i="1" l="1"/>
  <c r="X1311" i="1"/>
  <c r="N1314" i="1"/>
  <c r="O1313" i="1"/>
  <c r="P1312" i="1"/>
  <c r="B1311" i="1" l="1"/>
  <c r="X1312" i="1"/>
  <c r="P1313" i="1"/>
  <c r="O1314" i="1"/>
  <c r="N1315" i="1"/>
  <c r="O1315" i="1" l="1"/>
  <c r="N1316" i="1"/>
  <c r="P1314" i="1"/>
  <c r="B1312" i="1"/>
  <c r="X1313" i="1"/>
  <c r="X1314" i="1" l="1"/>
  <c r="N1317" i="1"/>
  <c r="O1316" i="1"/>
  <c r="B1313" i="1"/>
  <c r="P1315" i="1"/>
  <c r="B1314" i="1" l="1"/>
  <c r="P1316" i="1"/>
  <c r="X1315" i="1"/>
  <c r="N1318" i="1"/>
  <c r="O1317" i="1"/>
  <c r="B1315" i="1" l="1"/>
  <c r="N1319" i="1"/>
  <c r="O1318" i="1"/>
  <c r="X1316" i="1"/>
  <c r="P1317" i="1"/>
  <c r="X1317" i="1" l="1"/>
  <c r="P1318" i="1"/>
  <c r="B1316" i="1"/>
  <c r="N1320" i="1"/>
  <c r="O1319" i="1"/>
  <c r="B1317" i="1" l="1"/>
  <c r="P1319" i="1"/>
  <c r="X1318" i="1"/>
  <c r="N1321" i="1"/>
  <c r="O1320" i="1"/>
  <c r="B1318" i="1" l="1"/>
  <c r="P1320" i="1"/>
  <c r="O1321" i="1"/>
  <c r="N1322" i="1"/>
  <c r="X1319" i="1"/>
  <c r="N1323" i="1" l="1"/>
  <c r="O1322" i="1"/>
  <c r="P1321" i="1"/>
  <c r="B1319" i="1"/>
  <c r="X1320" i="1"/>
  <c r="B1320" i="1" l="1"/>
  <c r="P1322" i="1"/>
  <c r="X1321" i="1"/>
  <c r="O1323" i="1"/>
  <c r="N1324" i="1"/>
  <c r="B1321" i="1" l="1"/>
  <c r="P1323" i="1"/>
  <c r="X1322" i="1"/>
  <c r="O1324" i="1"/>
  <c r="N1325" i="1"/>
  <c r="B1322" i="1" l="1"/>
  <c r="P1324" i="1"/>
  <c r="X1323" i="1"/>
  <c r="O1325" i="1"/>
  <c r="N1326" i="1"/>
  <c r="B1323" i="1" l="1"/>
  <c r="P1325" i="1"/>
  <c r="O1326" i="1"/>
  <c r="N1327" i="1"/>
  <c r="X1324" i="1"/>
  <c r="B1324" i="1" l="1"/>
  <c r="O1327" i="1"/>
  <c r="N1328" i="1"/>
  <c r="P1326" i="1"/>
  <c r="X1325" i="1"/>
  <c r="O1328" i="1" l="1"/>
  <c r="N1329" i="1"/>
  <c r="B1325" i="1"/>
  <c r="X1326" i="1"/>
  <c r="P1327" i="1"/>
  <c r="X1327" i="1" l="1"/>
  <c r="N1330" i="1"/>
  <c r="O1329" i="1"/>
  <c r="P1328" i="1"/>
  <c r="B1326" i="1"/>
  <c r="B1327" i="1" l="1"/>
  <c r="O1330" i="1"/>
  <c r="N1331" i="1"/>
  <c r="X1328" i="1"/>
  <c r="P1329" i="1"/>
  <c r="B1328" i="1" l="1"/>
  <c r="O1331" i="1"/>
  <c r="N1332" i="1"/>
  <c r="X1329" i="1"/>
  <c r="P1330" i="1"/>
  <c r="B1329" i="1" l="1"/>
  <c r="P1331" i="1"/>
  <c r="X1330" i="1"/>
  <c r="O1332" i="1"/>
  <c r="N1333" i="1"/>
  <c r="O1333" i="1" l="1"/>
  <c r="N1334" i="1"/>
  <c r="P1332" i="1"/>
  <c r="B1330" i="1"/>
  <c r="X1331" i="1"/>
  <c r="B1331" i="1" l="1"/>
  <c r="X1332" i="1"/>
  <c r="N1335" i="1"/>
  <c r="O1334" i="1"/>
  <c r="P1333" i="1"/>
  <c r="B1332" i="1" l="1"/>
  <c r="X1333" i="1"/>
  <c r="N1336" i="1"/>
  <c r="O1335" i="1"/>
  <c r="P1334" i="1"/>
  <c r="X1334" i="1" l="1"/>
  <c r="P1335" i="1"/>
  <c r="N1337" i="1"/>
  <c r="O1336" i="1"/>
  <c r="B1333" i="1"/>
  <c r="B1334" i="1" l="1"/>
  <c r="P1336" i="1"/>
  <c r="N1338" i="1"/>
  <c r="O1337" i="1"/>
  <c r="X1335" i="1"/>
  <c r="B1335" i="1" l="1"/>
  <c r="P1337" i="1"/>
  <c r="O1338" i="1"/>
  <c r="N1339" i="1"/>
  <c r="X1336" i="1"/>
  <c r="B1336" i="1" l="1"/>
  <c r="O1339" i="1"/>
  <c r="N1340" i="1"/>
  <c r="P1338" i="1"/>
  <c r="X1337" i="1"/>
  <c r="B1337" i="1" l="1"/>
  <c r="N1341" i="1"/>
  <c r="O1340" i="1"/>
  <c r="X1338" i="1"/>
  <c r="P1339" i="1"/>
  <c r="B1338" i="1" l="1"/>
  <c r="O1341" i="1"/>
  <c r="N1342" i="1"/>
  <c r="X1339" i="1"/>
  <c r="P1340" i="1"/>
  <c r="B1339" i="1" l="1"/>
  <c r="X1340" i="1"/>
  <c r="O1342" i="1"/>
  <c r="N1343" i="1"/>
  <c r="P1341" i="1"/>
  <c r="B1340" i="1" l="1"/>
  <c r="N1344" i="1"/>
  <c r="O1343" i="1"/>
  <c r="P1342" i="1"/>
  <c r="X1341" i="1"/>
  <c r="B1341" i="1" l="1"/>
  <c r="X1342" i="1"/>
  <c r="P1343" i="1"/>
  <c r="N1345" i="1"/>
  <c r="O1344" i="1"/>
  <c r="B1342" i="1" l="1"/>
  <c r="P1344" i="1"/>
  <c r="O1345" i="1"/>
  <c r="N1346" i="1"/>
  <c r="X1343" i="1"/>
  <c r="B1343" i="1" l="1"/>
  <c r="O1346" i="1"/>
  <c r="N1347" i="1"/>
  <c r="P1345" i="1"/>
  <c r="X1344" i="1"/>
  <c r="O1347" i="1" l="1"/>
  <c r="N1348" i="1"/>
  <c r="B1344" i="1"/>
  <c r="P1346" i="1"/>
  <c r="X1345" i="1"/>
  <c r="B1345" i="1" l="1"/>
  <c r="X1346" i="1"/>
  <c r="O1348" i="1"/>
  <c r="N1349" i="1"/>
  <c r="P1347" i="1"/>
  <c r="N1350" i="1" l="1"/>
  <c r="O1349" i="1"/>
  <c r="P1348" i="1"/>
  <c r="B1346" i="1"/>
  <c r="X1347" i="1"/>
  <c r="B1347" i="1" l="1"/>
  <c r="X1348" i="1"/>
  <c r="P1349" i="1"/>
  <c r="O1350" i="1"/>
  <c r="N1351" i="1"/>
  <c r="B1348" i="1" l="1"/>
  <c r="X1349" i="1"/>
  <c r="P1350" i="1"/>
  <c r="O1351" i="1"/>
  <c r="N1352" i="1"/>
  <c r="P1351" i="1" l="1"/>
  <c r="X1350" i="1"/>
  <c r="O1352" i="1"/>
  <c r="N1353" i="1"/>
  <c r="B1349" i="1"/>
  <c r="P1352" i="1" l="1"/>
  <c r="N1354" i="1"/>
  <c r="O1353" i="1"/>
  <c r="B1350" i="1"/>
  <c r="X1351" i="1"/>
  <c r="B1351" i="1" l="1"/>
  <c r="X1352" i="1"/>
  <c r="P1353" i="1"/>
  <c r="O1354" i="1"/>
  <c r="N1355" i="1"/>
  <c r="B1352" i="1" l="1"/>
  <c r="P1354" i="1"/>
  <c r="X1353" i="1"/>
  <c r="O1355" i="1"/>
  <c r="N1356" i="1"/>
  <c r="N1357" i="1" l="1"/>
  <c r="O1356" i="1"/>
  <c r="P1355" i="1"/>
  <c r="B1353" i="1"/>
  <c r="X1354" i="1"/>
  <c r="B1354" i="1" l="1"/>
  <c r="P1356" i="1"/>
  <c r="N1358" i="1"/>
  <c r="O1357" i="1"/>
  <c r="X1355" i="1"/>
  <c r="B1355" i="1" l="1"/>
  <c r="P1357" i="1"/>
  <c r="N1359" i="1"/>
  <c r="O1358" i="1"/>
  <c r="X1356" i="1"/>
  <c r="B1356" i="1" l="1"/>
  <c r="P1358" i="1"/>
  <c r="O1359" i="1"/>
  <c r="N1360" i="1"/>
  <c r="X1357" i="1"/>
  <c r="B1357" i="1" l="1"/>
  <c r="X1358" i="1"/>
  <c r="O1360" i="1"/>
  <c r="N1361" i="1"/>
  <c r="P1359" i="1"/>
  <c r="B1358" i="1" l="1"/>
  <c r="N1362" i="1"/>
  <c r="O1361" i="1"/>
  <c r="P1360" i="1"/>
  <c r="X1359" i="1"/>
  <c r="X1360" i="1" l="1"/>
  <c r="P1361" i="1"/>
  <c r="B1359" i="1"/>
  <c r="O1362" i="1"/>
  <c r="N1363" i="1"/>
  <c r="B1360" i="1" l="1"/>
  <c r="O1363" i="1"/>
  <c r="N1364" i="1"/>
  <c r="X1361" i="1"/>
  <c r="P1362" i="1"/>
  <c r="B1361" i="1" l="1"/>
  <c r="X1362" i="1"/>
  <c r="N1365" i="1"/>
  <c r="O1364" i="1"/>
  <c r="P1363" i="1"/>
  <c r="P1364" i="1" l="1"/>
  <c r="N1366" i="1"/>
  <c r="O1365" i="1"/>
  <c r="X1363" i="1"/>
  <c r="B1362" i="1"/>
  <c r="B1363" i="1" l="1"/>
  <c r="P1365" i="1"/>
  <c r="O1366" i="1"/>
  <c r="N1367" i="1"/>
  <c r="X1364" i="1"/>
  <c r="B1364" i="1" l="1"/>
  <c r="N1368" i="1"/>
  <c r="O1367" i="1"/>
  <c r="P1366" i="1"/>
  <c r="X1365" i="1"/>
  <c r="B1365" i="1" l="1"/>
  <c r="X1366" i="1"/>
  <c r="P1367" i="1"/>
  <c r="O1368" i="1"/>
  <c r="N1369" i="1"/>
  <c r="B1366" i="1" l="1"/>
  <c r="P1368" i="1"/>
  <c r="X1367" i="1"/>
  <c r="N1370" i="1"/>
  <c r="O1369" i="1"/>
  <c r="B1367" i="1" l="1"/>
  <c r="O1370" i="1"/>
  <c r="N1371" i="1"/>
  <c r="P1369" i="1"/>
  <c r="X1368" i="1"/>
  <c r="B1368" i="1" l="1"/>
  <c r="X1369" i="1"/>
  <c r="O1371" i="1"/>
  <c r="N1372" i="1"/>
  <c r="P1370" i="1"/>
  <c r="B1369" i="1" l="1"/>
  <c r="X1370" i="1"/>
  <c r="O1372" i="1"/>
  <c r="N1373" i="1"/>
  <c r="P1371" i="1"/>
  <c r="X1371" i="1" l="1"/>
  <c r="N1374" i="1"/>
  <c r="O1373" i="1"/>
  <c r="B1370" i="1"/>
  <c r="P1372" i="1"/>
  <c r="B1371" i="1" l="1"/>
  <c r="O1374" i="1"/>
  <c r="N1375" i="1"/>
  <c r="X1372" i="1"/>
  <c r="P1373" i="1"/>
  <c r="X1373" i="1" l="1"/>
  <c r="O1375" i="1"/>
  <c r="N1376" i="1"/>
  <c r="B1372" i="1"/>
  <c r="P1374" i="1"/>
  <c r="B1373" i="1" l="1"/>
  <c r="N1377" i="1"/>
  <c r="O1376" i="1"/>
  <c r="P1375" i="1"/>
  <c r="X1374" i="1"/>
  <c r="B1374" i="1" l="1"/>
  <c r="X1375" i="1"/>
  <c r="P1376" i="1"/>
  <c r="N1378" i="1"/>
  <c r="O1377" i="1"/>
  <c r="B1375" i="1" l="1"/>
  <c r="O1378" i="1"/>
  <c r="N1379" i="1"/>
  <c r="X1376" i="1"/>
  <c r="P1377" i="1"/>
  <c r="B1376" i="1" l="1"/>
  <c r="X1377" i="1"/>
  <c r="N1380" i="1"/>
  <c r="O1379" i="1"/>
  <c r="P1378" i="1"/>
  <c r="B1377" i="1" l="1"/>
  <c r="X1378" i="1"/>
  <c r="P1379" i="1"/>
  <c r="O1380" i="1"/>
  <c r="N1381" i="1"/>
  <c r="B1378" i="1" l="1"/>
  <c r="O1381" i="1"/>
  <c r="N1382" i="1"/>
  <c r="P1380" i="1"/>
  <c r="X1379" i="1"/>
  <c r="X1380" i="1" l="1"/>
  <c r="O1382" i="1"/>
  <c r="N1383" i="1"/>
  <c r="B1379" i="1"/>
  <c r="P1381" i="1"/>
  <c r="X1381" i="1" l="1"/>
  <c r="O1383" i="1"/>
  <c r="N1384" i="1"/>
  <c r="P1382" i="1"/>
  <c r="B1380" i="1"/>
  <c r="B1381" i="1" l="1"/>
  <c r="P1383" i="1"/>
  <c r="X1382" i="1"/>
  <c r="N1385" i="1"/>
  <c r="O1384" i="1"/>
  <c r="P1384" i="1" l="1"/>
  <c r="O1385" i="1"/>
  <c r="N1386" i="1"/>
  <c r="B1382" i="1"/>
  <c r="X1383" i="1"/>
  <c r="N1387" i="1" l="1"/>
  <c r="O1386" i="1"/>
  <c r="B1383" i="1"/>
  <c r="P1385" i="1"/>
  <c r="X1384" i="1"/>
  <c r="B1384" i="1" l="1"/>
  <c r="X1385" i="1"/>
  <c r="P1386" i="1"/>
  <c r="O1387" i="1"/>
  <c r="N1388" i="1"/>
  <c r="B1385" i="1" l="1"/>
  <c r="X1386" i="1"/>
  <c r="N1389" i="1"/>
  <c r="O1388" i="1"/>
  <c r="P1387" i="1"/>
  <c r="B1386" i="1" l="1"/>
  <c r="X1387" i="1"/>
  <c r="P1388" i="1"/>
  <c r="N1390" i="1"/>
  <c r="O1389" i="1"/>
  <c r="P1389" i="1" l="1"/>
  <c r="N1391" i="1"/>
  <c r="O1390" i="1"/>
  <c r="X1388" i="1"/>
  <c r="B1387" i="1"/>
  <c r="B1388" i="1" l="1"/>
  <c r="P1390" i="1"/>
  <c r="O1391" i="1"/>
  <c r="N1392" i="1"/>
  <c r="X1389" i="1"/>
  <c r="B1389" i="1" l="1"/>
  <c r="N1393" i="1"/>
  <c r="O1392" i="1"/>
  <c r="P1391" i="1"/>
  <c r="X1390" i="1"/>
  <c r="B1390" i="1" l="1"/>
  <c r="N1394" i="1"/>
  <c r="O1393" i="1"/>
  <c r="P1392" i="1"/>
  <c r="X1391" i="1"/>
  <c r="B1391" i="1" l="1"/>
  <c r="P1393" i="1"/>
  <c r="O1394" i="1"/>
  <c r="N1395" i="1"/>
  <c r="X1392" i="1"/>
  <c r="N1396" i="1" l="1"/>
  <c r="O1395" i="1"/>
  <c r="B1392" i="1"/>
  <c r="P1394" i="1"/>
  <c r="X1393" i="1"/>
  <c r="B1393" i="1" l="1"/>
  <c r="P1395" i="1"/>
  <c r="O1396" i="1"/>
  <c r="N1397" i="1"/>
  <c r="X1394" i="1"/>
  <c r="B1394" i="1" l="1"/>
  <c r="O1397" i="1"/>
  <c r="N1398" i="1"/>
  <c r="P1396" i="1"/>
  <c r="X1395" i="1"/>
  <c r="B1395" i="1" l="1"/>
  <c r="X1396" i="1"/>
  <c r="N1399" i="1"/>
  <c r="O1398" i="1"/>
  <c r="P1397" i="1"/>
  <c r="B1396" i="1" l="1"/>
  <c r="X1397" i="1"/>
  <c r="P1398" i="1"/>
  <c r="O1399" i="1"/>
  <c r="N1400" i="1"/>
  <c r="B1397" i="1" l="1"/>
  <c r="X1398" i="1"/>
  <c r="O1400" i="1"/>
  <c r="N1401" i="1"/>
  <c r="P1399" i="1"/>
  <c r="B1398" i="1" l="1"/>
  <c r="X1399" i="1"/>
  <c r="O1401" i="1"/>
  <c r="N1402" i="1"/>
  <c r="P1400" i="1"/>
  <c r="B1399" i="1" l="1"/>
  <c r="P1401" i="1"/>
  <c r="X1400" i="1"/>
  <c r="O1402" i="1"/>
  <c r="N1403" i="1"/>
  <c r="B1400" i="1" l="1"/>
  <c r="P1402" i="1"/>
  <c r="N1404" i="1"/>
  <c r="O1403" i="1"/>
  <c r="X1401" i="1"/>
  <c r="P1403" i="1" l="1"/>
  <c r="B1401" i="1"/>
  <c r="N1405" i="1"/>
  <c r="O1404" i="1"/>
  <c r="X1402" i="1"/>
  <c r="P1404" i="1" l="1"/>
  <c r="B1402" i="1"/>
  <c r="O1405" i="1"/>
  <c r="N1406" i="1"/>
  <c r="X1403" i="1"/>
  <c r="B1403" i="1" l="1"/>
  <c r="X1404" i="1"/>
  <c r="N1407" i="1"/>
  <c r="O1406" i="1"/>
  <c r="P1405" i="1"/>
  <c r="X1405" i="1" l="1"/>
  <c r="P1406" i="1"/>
  <c r="N1408" i="1"/>
  <c r="O1407" i="1"/>
  <c r="B1404" i="1"/>
  <c r="B1405" i="1" l="1"/>
  <c r="N1409" i="1"/>
  <c r="O1408" i="1"/>
  <c r="P1407" i="1"/>
  <c r="X1406" i="1"/>
  <c r="P1408" i="1" l="1"/>
  <c r="B1406" i="1"/>
  <c r="X1407" i="1"/>
  <c r="N1410" i="1"/>
  <c r="O1409" i="1"/>
  <c r="B1407" i="1" l="1"/>
  <c r="N1411" i="1"/>
  <c r="O1410" i="1"/>
  <c r="X1408" i="1"/>
  <c r="P1409" i="1"/>
  <c r="X1409" i="1" l="1"/>
  <c r="P1410" i="1"/>
  <c r="B1408" i="1"/>
  <c r="N1412" i="1"/>
  <c r="O1411" i="1"/>
  <c r="B1409" i="1" l="1"/>
  <c r="P1411" i="1"/>
  <c r="X1410" i="1"/>
  <c r="O1412" i="1"/>
  <c r="N1413" i="1"/>
  <c r="O1413" i="1" l="1"/>
  <c r="N1414" i="1"/>
  <c r="P1412" i="1"/>
  <c r="B1410" i="1"/>
  <c r="X1411" i="1"/>
  <c r="B1411" i="1" l="1"/>
  <c r="N1415" i="1"/>
  <c r="O1414" i="1"/>
  <c r="X1412" i="1"/>
  <c r="P1413" i="1"/>
  <c r="B1412" i="1" l="1"/>
  <c r="X1413" i="1"/>
  <c r="P1414" i="1"/>
  <c r="O1415" i="1"/>
  <c r="N1416" i="1"/>
  <c r="X1414" i="1" l="1"/>
  <c r="N1417" i="1"/>
  <c r="O1416" i="1"/>
  <c r="B1413" i="1"/>
  <c r="P1415" i="1"/>
  <c r="B1414" i="1" l="1"/>
  <c r="O1417" i="1"/>
  <c r="N1418" i="1"/>
  <c r="X1415" i="1"/>
  <c r="P1416" i="1"/>
  <c r="X1416" i="1" l="1"/>
  <c r="O1418" i="1"/>
  <c r="N1419" i="1"/>
  <c r="B1415" i="1"/>
  <c r="P1417" i="1"/>
  <c r="X1417" i="1" l="1"/>
  <c r="B1416" i="1"/>
  <c r="N1420" i="1"/>
  <c r="O1419" i="1"/>
  <c r="P1418" i="1"/>
  <c r="B1417" i="1" l="1"/>
  <c r="P1419" i="1"/>
  <c r="O1420" i="1"/>
  <c r="N1421" i="1"/>
  <c r="X1418" i="1"/>
  <c r="B1418" i="1" l="1"/>
  <c r="N1422" i="1"/>
  <c r="O1421" i="1"/>
  <c r="P1420" i="1"/>
  <c r="X1419" i="1"/>
  <c r="B1419" i="1" l="1"/>
  <c r="X1420" i="1"/>
  <c r="P1421" i="1"/>
  <c r="N1423" i="1"/>
  <c r="O1422" i="1"/>
  <c r="P1422" i="1" l="1"/>
  <c r="B1420" i="1"/>
  <c r="N1424" i="1"/>
  <c r="O1423" i="1"/>
  <c r="X1421" i="1"/>
  <c r="B1421" i="1" l="1"/>
  <c r="P1423" i="1"/>
  <c r="O1424" i="1"/>
  <c r="N1425" i="1"/>
  <c r="X1422" i="1"/>
  <c r="B1422" i="1" l="1"/>
  <c r="O1425" i="1"/>
  <c r="N1426" i="1"/>
  <c r="P1424" i="1"/>
  <c r="X1423" i="1"/>
  <c r="B1423" i="1" l="1"/>
  <c r="P1425" i="1"/>
  <c r="X1424" i="1"/>
  <c r="N1427" i="1"/>
  <c r="O1426" i="1"/>
  <c r="B1424" i="1" l="1"/>
  <c r="O1427" i="1"/>
  <c r="N1428" i="1"/>
  <c r="X1425" i="1"/>
  <c r="P1426" i="1"/>
  <c r="X1426" i="1" l="1"/>
  <c r="B1425" i="1"/>
  <c r="O1428" i="1"/>
  <c r="N1429" i="1"/>
  <c r="P1427" i="1"/>
  <c r="B1426" i="1" l="1"/>
  <c r="N1430" i="1"/>
  <c r="O1429" i="1"/>
  <c r="P1428" i="1"/>
  <c r="X1427" i="1"/>
  <c r="B1427" i="1" l="1"/>
  <c r="X1428" i="1"/>
  <c r="P1429" i="1"/>
  <c r="N1431" i="1"/>
  <c r="O1430" i="1"/>
  <c r="P1430" i="1" l="1"/>
  <c r="N1432" i="1"/>
  <c r="O1431" i="1"/>
  <c r="B1428" i="1"/>
  <c r="X1429" i="1"/>
  <c r="B1429" i="1" l="1"/>
  <c r="P1431" i="1"/>
  <c r="N1433" i="1"/>
  <c r="O1432" i="1"/>
  <c r="X1430" i="1"/>
  <c r="B1430" i="1" l="1"/>
  <c r="X1431" i="1"/>
  <c r="P1432" i="1"/>
  <c r="O1433" i="1"/>
  <c r="N1434" i="1"/>
  <c r="B1431" i="1" l="1"/>
  <c r="N1435" i="1"/>
  <c r="O1434" i="1"/>
  <c r="P1433" i="1"/>
  <c r="X1432" i="1"/>
  <c r="B1432" i="1" l="1"/>
  <c r="X1433" i="1"/>
  <c r="P1434" i="1"/>
  <c r="O1435" i="1"/>
  <c r="N1436" i="1"/>
  <c r="B1433" i="1" l="1"/>
  <c r="X1434" i="1"/>
  <c r="O1436" i="1"/>
  <c r="N1437" i="1"/>
  <c r="P1435" i="1"/>
  <c r="B1434" i="1" l="1"/>
  <c r="P1436" i="1"/>
  <c r="X1435" i="1"/>
  <c r="O1437" i="1"/>
  <c r="N1438" i="1"/>
  <c r="N1439" i="1" l="1"/>
  <c r="O1438" i="1"/>
  <c r="P1437" i="1"/>
  <c r="B1435" i="1"/>
  <c r="X1436" i="1"/>
  <c r="B1436" i="1" l="1"/>
  <c r="P1438" i="1"/>
  <c r="X1437" i="1"/>
  <c r="N1440" i="1"/>
  <c r="O1439" i="1"/>
  <c r="B1437" i="1" l="1"/>
  <c r="N1441" i="1"/>
  <c r="O1440" i="1"/>
  <c r="X1438" i="1"/>
  <c r="P1439" i="1"/>
  <c r="X1439" i="1" l="1"/>
  <c r="P1440" i="1"/>
  <c r="B1438" i="1"/>
  <c r="N1442" i="1"/>
  <c r="O1441" i="1"/>
  <c r="B1439" i="1" l="1"/>
  <c r="X1440" i="1"/>
  <c r="P1441" i="1"/>
  <c r="N1443" i="1"/>
  <c r="O1442" i="1"/>
  <c r="B1440" i="1" l="1"/>
  <c r="P1442" i="1"/>
  <c r="N1444" i="1"/>
  <c r="O1443" i="1"/>
  <c r="X1441" i="1"/>
  <c r="B1441" i="1" l="1"/>
  <c r="P1443" i="1"/>
  <c r="N1445" i="1"/>
  <c r="O1444" i="1"/>
  <c r="X1442" i="1"/>
  <c r="B1442" i="1" l="1"/>
  <c r="P1444" i="1"/>
  <c r="N1446" i="1"/>
  <c r="O1445" i="1"/>
  <c r="X1443" i="1"/>
  <c r="P1445" i="1" l="1"/>
  <c r="B1443" i="1"/>
  <c r="O1446" i="1"/>
  <c r="N1447" i="1"/>
  <c r="X1444" i="1"/>
  <c r="B1444" i="1" l="1"/>
  <c r="X1445" i="1"/>
  <c r="O1447" i="1"/>
  <c r="N1448" i="1"/>
  <c r="P1446" i="1"/>
  <c r="B1445" i="1" l="1"/>
  <c r="X1446" i="1"/>
  <c r="N1449" i="1"/>
  <c r="O1448" i="1"/>
  <c r="P1447" i="1"/>
  <c r="B1446" i="1" l="1"/>
  <c r="P1448" i="1"/>
  <c r="N1450" i="1"/>
  <c r="O1449" i="1"/>
  <c r="X1447" i="1"/>
  <c r="P1449" i="1" l="1"/>
  <c r="N1451" i="1"/>
  <c r="O1450" i="1"/>
  <c r="X1448" i="1"/>
  <c r="B1447" i="1"/>
  <c r="B1448" i="1" l="1"/>
  <c r="P1450" i="1"/>
  <c r="O1451" i="1"/>
  <c r="N1452" i="1"/>
  <c r="X1449" i="1"/>
  <c r="N1453" i="1" l="1"/>
  <c r="O1452" i="1"/>
  <c r="B1449" i="1"/>
  <c r="P1451" i="1"/>
  <c r="X1450" i="1"/>
  <c r="P1452" i="1" l="1"/>
  <c r="X1451" i="1"/>
  <c r="N1454" i="1"/>
  <c r="O1453" i="1"/>
  <c r="B1450" i="1"/>
  <c r="P1453" i="1" l="1"/>
  <c r="O1454" i="1"/>
  <c r="N1455" i="1"/>
  <c r="B1451" i="1"/>
  <c r="X1452" i="1"/>
  <c r="B1452" i="1" l="1"/>
  <c r="O1455" i="1"/>
  <c r="N1456" i="1"/>
  <c r="X1453" i="1"/>
  <c r="P1454" i="1"/>
  <c r="X1454" i="1" l="1"/>
  <c r="B1453" i="1"/>
  <c r="N1457" i="1"/>
  <c r="O1456" i="1"/>
  <c r="P1455" i="1"/>
  <c r="B1454" i="1" l="1"/>
  <c r="P1456" i="1"/>
  <c r="O1457" i="1"/>
  <c r="N1458" i="1"/>
  <c r="X1455" i="1"/>
  <c r="B1455" i="1" l="1"/>
  <c r="O1458" i="1"/>
  <c r="N1459" i="1"/>
  <c r="P1457" i="1"/>
  <c r="X1456" i="1"/>
  <c r="B1456" i="1" l="1"/>
  <c r="X1457" i="1"/>
  <c r="O1459" i="1"/>
  <c r="N1460" i="1"/>
  <c r="P1458" i="1"/>
  <c r="X1458" i="1" l="1"/>
  <c r="B1457" i="1"/>
  <c r="N1461" i="1"/>
  <c r="O1460" i="1"/>
  <c r="P1459" i="1"/>
  <c r="B1458" i="1" l="1"/>
  <c r="P1460" i="1"/>
  <c r="N1462" i="1"/>
  <c r="O1461" i="1"/>
  <c r="X1459" i="1"/>
  <c r="B1459" i="1" l="1"/>
  <c r="P1461" i="1"/>
  <c r="N1463" i="1"/>
  <c r="O1462" i="1"/>
  <c r="X1460" i="1"/>
  <c r="B1460" i="1" l="1"/>
  <c r="P1462" i="1"/>
  <c r="O1463" i="1"/>
  <c r="N1464" i="1"/>
  <c r="X1461" i="1"/>
  <c r="B1461" i="1" l="1"/>
  <c r="X1462" i="1"/>
  <c r="O1464" i="1"/>
  <c r="N1465" i="1"/>
  <c r="P1463" i="1"/>
  <c r="N1466" i="1" l="1"/>
  <c r="O1465" i="1"/>
  <c r="P1464" i="1"/>
  <c r="X1463" i="1"/>
  <c r="B1462" i="1"/>
  <c r="B1463" i="1" l="1"/>
  <c r="X1464" i="1"/>
  <c r="P1465" i="1"/>
  <c r="N1467" i="1"/>
  <c r="O1466" i="1"/>
  <c r="B1464" i="1" l="1"/>
  <c r="O1467" i="1"/>
  <c r="N1468" i="1"/>
  <c r="X1465" i="1"/>
  <c r="P1466" i="1"/>
  <c r="B1465" i="1" l="1"/>
  <c r="N1469" i="1"/>
  <c r="O1468" i="1"/>
  <c r="X1466" i="1"/>
  <c r="P1467" i="1"/>
  <c r="B1466" i="1" l="1"/>
  <c r="N1470" i="1"/>
  <c r="O1469" i="1"/>
  <c r="X1467" i="1"/>
  <c r="P1468" i="1"/>
  <c r="X1468" i="1" l="1"/>
  <c r="P1469" i="1"/>
  <c r="B1467" i="1"/>
  <c r="N1471" i="1"/>
  <c r="O1470" i="1"/>
  <c r="B1468" i="1" l="1"/>
  <c r="P1470" i="1"/>
  <c r="X1469" i="1"/>
  <c r="O1471" i="1"/>
  <c r="N1472" i="1"/>
  <c r="O1472" i="1" l="1"/>
  <c r="N1473" i="1"/>
  <c r="P1471" i="1"/>
  <c r="B1469" i="1"/>
  <c r="X1470" i="1"/>
  <c r="B1470" i="1" l="1"/>
  <c r="N1474" i="1"/>
  <c r="O1473" i="1"/>
  <c r="P1472" i="1"/>
  <c r="S1471" i="1"/>
  <c r="X1471" i="1"/>
  <c r="Z1471" i="1" l="1"/>
  <c r="O1474" i="1"/>
  <c r="N1475" i="1"/>
  <c r="B1471" i="1"/>
  <c r="X1472" i="1"/>
  <c r="P1473" i="1"/>
  <c r="B1472" i="1" l="1"/>
  <c r="N1476" i="1"/>
  <c r="O1475" i="1"/>
  <c r="P1474" i="1"/>
  <c r="X1473" i="1"/>
  <c r="B1473" i="1" l="1"/>
  <c r="X1474" i="1"/>
  <c r="P1475" i="1"/>
  <c r="N1477" i="1"/>
  <c r="O1476" i="1"/>
  <c r="N1478" i="1" l="1"/>
  <c r="O1477" i="1"/>
  <c r="X1475" i="1"/>
  <c r="P1476" i="1"/>
  <c r="B1474" i="1"/>
  <c r="B1475" i="1" l="1"/>
  <c r="X1476" i="1"/>
  <c r="P1477" i="1"/>
  <c r="N1479" i="1"/>
  <c r="O1478" i="1"/>
  <c r="B1476" i="1" l="1"/>
  <c r="N1480" i="1"/>
  <c r="O1479" i="1"/>
  <c r="X1477" i="1"/>
  <c r="P1478" i="1"/>
  <c r="P1479" i="1" l="1"/>
  <c r="X1478" i="1"/>
  <c r="B1477" i="1"/>
  <c r="O1480" i="1"/>
  <c r="N1481" i="1"/>
  <c r="B1478" i="1" l="1"/>
  <c r="P1480" i="1"/>
  <c r="X1479" i="1"/>
  <c r="N1482" i="1"/>
  <c r="O1481" i="1"/>
  <c r="P1481" i="1" l="1"/>
  <c r="O1482" i="1"/>
  <c r="N1483" i="1"/>
  <c r="B1479" i="1"/>
  <c r="X1480" i="1"/>
  <c r="B1480" i="1" l="1"/>
  <c r="X1481" i="1"/>
  <c r="N1484" i="1"/>
  <c r="O1483" i="1"/>
  <c r="P1482" i="1"/>
  <c r="B1481" i="1" l="1"/>
  <c r="P1483" i="1"/>
  <c r="O1484" i="1"/>
  <c r="N1485" i="1"/>
  <c r="X1482" i="1"/>
  <c r="O1485" i="1" l="1"/>
  <c r="N1486" i="1"/>
  <c r="B1482" i="1"/>
  <c r="P1484" i="1"/>
  <c r="X1483" i="1"/>
  <c r="B1483" i="1" l="1"/>
  <c r="O1486" i="1"/>
  <c r="N1487" i="1"/>
  <c r="X1484" i="1"/>
  <c r="P1485" i="1"/>
  <c r="X1485" i="1" l="1"/>
  <c r="N1488" i="1"/>
  <c r="O1487" i="1"/>
  <c r="B1484" i="1"/>
  <c r="P1486" i="1"/>
  <c r="B1485" i="1" l="1"/>
  <c r="P1487" i="1"/>
  <c r="O1488" i="1"/>
  <c r="N1489" i="1"/>
  <c r="X1486" i="1"/>
  <c r="B1486" i="1" l="1"/>
  <c r="O1489" i="1"/>
  <c r="N1490" i="1"/>
  <c r="P1488" i="1"/>
  <c r="X1487" i="1"/>
  <c r="B1487" i="1" l="1"/>
  <c r="X1488" i="1"/>
  <c r="O1490" i="1"/>
  <c r="N1491" i="1"/>
  <c r="P1489" i="1"/>
  <c r="N1492" i="1" l="1"/>
  <c r="O1491" i="1"/>
  <c r="X1489" i="1"/>
  <c r="P1490" i="1"/>
  <c r="B1488" i="1"/>
  <c r="X1490" i="1" l="1"/>
  <c r="P1491" i="1"/>
  <c r="B1489" i="1"/>
  <c r="O1492" i="1"/>
  <c r="N1493" i="1"/>
  <c r="B1490" i="1" l="1"/>
  <c r="X1491" i="1"/>
  <c r="O1493" i="1"/>
  <c r="N1494" i="1"/>
  <c r="P1492" i="1"/>
  <c r="B1491" i="1" l="1"/>
  <c r="X1492" i="1"/>
  <c r="O1494" i="1"/>
  <c r="N1495" i="1"/>
  <c r="P1493" i="1"/>
  <c r="N1496" i="1" l="1"/>
  <c r="O1495" i="1"/>
  <c r="P1494" i="1"/>
  <c r="X1493" i="1"/>
  <c r="B1492" i="1"/>
  <c r="B1493" i="1" l="1"/>
  <c r="X1494" i="1"/>
  <c r="P1495" i="1"/>
  <c r="N1497" i="1"/>
  <c r="O1496" i="1"/>
  <c r="B1494" i="1" l="1"/>
  <c r="O1497" i="1"/>
  <c r="N1498" i="1"/>
  <c r="X1495" i="1"/>
  <c r="P1496" i="1"/>
  <c r="X1496" i="1" l="1"/>
  <c r="O1498" i="1"/>
  <c r="N1499" i="1"/>
  <c r="B1495" i="1"/>
  <c r="P1497" i="1"/>
  <c r="X1497" i="1" l="1"/>
  <c r="N1500" i="1"/>
  <c r="O1499" i="1"/>
  <c r="P1498" i="1"/>
  <c r="B1496" i="1"/>
  <c r="B1497" i="1" l="1"/>
  <c r="N1501" i="1"/>
  <c r="O1500" i="1"/>
  <c r="X1498" i="1"/>
  <c r="P1499" i="1"/>
  <c r="X1499" i="1" l="1"/>
  <c r="P1500" i="1"/>
  <c r="B1498" i="1"/>
  <c r="O1501" i="1"/>
  <c r="N1502" i="1"/>
  <c r="P1501" i="1" l="1"/>
  <c r="N1503" i="1"/>
  <c r="O1502" i="1"/>
  <c r="X1500" i="1"/>
  <c r="B1499" i="1"/>
  <c r="B1500" i="1" l="1"/>
  <c r="P1502" i="1"/>
  <c r="N1504" i="1"/>
  <c r="O1503" i="1"/>
  <c r="X1501" i="1"/>
  <c r="B1501" i="1" l="1"/>
  <c r="P1503" i="1"/>
  <c r="O1504" i="1"/>
  <c r="N1505" i="1"/>
  <c r="X1502" i="1"/>
  <c r="B1502" i="1" l="1"/>
  <c r="O1505" i="1"/>
  <c r="N1506" i="1"/>
  <c r="P1504" i="1"/>
  <c r="X1503" i="1"/>
  <c r="B1503" i="1" l="1"/>
  <c r="O1506" i="1"/>
  <c r="N1507" i="1"/>
  <c r="X1504" i="1"/>
  <c r="P1505" i="1"/>
  <c r="B1504" i="1" l="1"/>
  <c r="P1506" i="1"/>
  <c r="X1505" i="1"/>
  <c r="N1508" i="1"/>
  <c r="O1507" i="1"/>
  <c r="B1505" i="1" l="1"/>
  <c r="O1508" i="1"/>
  <c r="N1509" i="1"/>
  <c r="P1507" i="1"/>
  <c r="X1506" i="1"/>
  <c r="B1506" i="1" l="1"/>
  <c r="X1507" i="1"/>
  <c r="O1509" i="1"/>
  <c r="N1510" i="1"/>
  <c r="P1508" i="1"/>
  <c r="B1507" i="1" l="1"/>
  <c r="N1511" i="1"/>
  <c r="O1510" i="1"/>
  <c r="P1509" i="1"/>
  <c r="X1508" i="1"/>
  <c r="P1510" i="1" l="1"/>
  <c r="B1508" i="1"/>
  <c r="X1509" i="1"/>
  <c r="O1511" i="1"/>
  <c r="N1512" i="1"/>
  <c r="B1509" i="1" l="1"/>
  <c r="X1510" i="1"/>
  <c r="N1513" i="1"/>
  <c r="O1512" i="1"/>
  <c r="P1511" i="1"/>
  <c r="B1510" i="1" l="1"/>
  <c r="X1511" i="1"/>
  <c r="O1513" i="1"/>
  <c r="N1514" i="1"/>
  <c r="P1512" i="1"/>
  <c r="B1511" i="1" l="1"/>
  <c r="P1513" i="1"/>
  <c r="X1512" i="1"/>
  <c r="N1515" i="1"/>
  <c r="O1514" i="1"/>
  <c r="P1514" i="1" l="1"/>
  <c r="O1515" i="1"/>
  <c r="N1516" i="1"/>
  <c r="B1512" i="1"/>
  <c r="X1513" i="1"/>
  <c r="B1513" i="1" l="1"/>
  <c r="N1517" i="1"/>
  <c r="O1516" i="1"/>
  <c r="P1515" i="1"/>
  <c r="X1514" i="1"/>
  <c r="B1514" i="1" l="1"/>
  <c r="P1516" i="1"/>
  <c r="N1518" i="1"/>
  <c r="O1517" i="1"/>
  <c r="X1515" i="1"/>
  <c r="B1515" i="1" l="1"/>
  <c r="P1517" i="1"/>
  <c r="O1518" i="1"/>
  <c r="N1519" i="1"/>
  <c r="X1516" i="1"/>
  <c r="B1516" i="1" l="1"/>
  <c r="X1517" i="1"/>
  <c r="O1519" i="1"/>
  <c r="N1520" i="1"/>
  <c r="P1518" i="1"/>
  <c r="X1518" i="1" l="1"/>
  <c r="O1520" i="1"/>
  <c r="N1521" i="1"/>
  <c r="P1519" i="1"/>
  <c r="B1517" i="1"/>
  <c r="B1518" i="1" l="1"/>
  <c r="P1520" i="1"/>
  <c r="X1519" i="1"/>
  <c r="O1521" i="1"/>
  <c r="N1522" i="1"/>
  <c r="N1523" i="1" l="1"/>
  <c r="O1522" i="1"/>
  <c r="P1521" i="1"/>
  <c r="B1519" i="1"/>
  <c r="X1520" i="1"/>
  <c r="B1520" i="1" l="1"/>
  <c r="P1522" i="1"/>
  <c r="N1524" i="1"/>
  <c r="O1523" i="1"/>
  <c r="X1521" i="1"/>
  <c r="B1521" i="1" l="1"/>
  <c r="P1523" i="1"/>
  <c r="N1525" i="1"/>
  <c r="O1524" i="1"/>
  <c r="X1522" i="1"/>
  <c r="P1524" i="1" l="1"/>
  <c r="N1526" i="1"/>
  <c r="O1525" i="1"/>
  <c r="B1522" i="1"/>
  <c r="X1523" i="1"/>
  <c r="B1523" i="1" l="1"/>
  <c r="P1525" i="1"/>
  <c r="O1526" i="1"/>
  <c r="N1527" i="1"/>
  <c r="X1524" i="1"/>
  <c r="B1524" i="1" l="1"/>
  <c r="O1527" i="1"/>
  <c r="N1528" i="1"/>
  <c r="X1525" i="1"/>
  <c r="P1526" i="1"/>
  <c r="B1525" i="1" l="1"/>
  <c r="P1527" i="1"/>
  <c r="X1526" i="1"/>
  <c r="O1528" i="1"/>
  <c r="N1529" i="1"/>
  <c r="B1526" i="1" l="1"/>
  <c r="P1528" i="1"/>
  <c r="X1527" i="1"/>
  <c r="N1530" i="1"/>
  <c r="O1529" i="1"/>
  <c r="B1527" i="1" l="1"/>
  <c r="O1530" i="1"/>
  <c r="N1531" i="1"/>
  <c r="X1528" i="1"/>
  <c r="P1529" i="1"/>
  <c r="X1529" i="1" l="1"/>
  <c r="N1532" i="1"/>
  <c r="O1531" i="1"/>
  <c r="B1528" i="1"/>
  <c r="P1530" i="1"/>
  <c r="B1529" i="1" l="1"/>
  <c r="P1531" i="1"/>
  <c r="X1530" i="1"/>
  <c r="O1532" i="1"/>
  <c r="N1533" i="1"/>
  <c r="O1533" i="1" l="1"/>
  <c r="N1534" i="1"/>
  <c r="P1532" i="1"/>
  <c r="B1530" i="1"/>
  <c r="X1531" i="1"/>
  <c r="B1531" i="1" l="1"/>
  <c r="O1534" i="1"/>
  <c r="N1535" i="1"/>
  <c r="X1532" i="1"/>
  <c r="P1533" i="1"/>
  <c r="X1533" i="1" l="1"/>
  <c r="P1534" i="1"/>
  <c r="B1532" i="1"/>
  <c r="N1536" i="1"/>
  <c r="O1535" i="1"/>
  <c r="B1533" i="1" l="1"/>
  <c r="X1534" i="1"/>
  <c r="P1535" i="1"/>
  <c r="N1537" i="1"/>
  <c r="O1536" i="1"/>
  <c r="B1534" i="1" l="1"/>
  <c r="O1537" i="1"/>
  <c r="N1538" i="1"/>
  <c r="P1536" i="1"/>
  <c r="X1535" i="1"/>
  <c r="B1535" i="1" l="1"/>
  <c r="X1536" i="1"/>
  <c r="O1538" i="1"/>
  <c r="N1539" i="1"/>
  <c r="P1537" i="1"/>
  <c r="B1536" i="1" l="1"/>
  <c r="X1537" i="1"/>
  <c r="P1538" i="1"/>
  <c r="O1539" i="1"/>
  <c r="N1540" i="1"/>
  <c r="X1538" i="1" l="1"/>
  <c r="N1541" i="1"/>
  <c r="O1540" i="1"/>
  <c r="P1539" i="1"/>
  <c r="B1537" i="1"/>
  <c r="B1538" i="1" l="1"/>
  <c r="O1541" i="1"/>
  <c r="N1542" i="1"/>
  <c r="X1539" i="1"/>
  <c r="P1540" i="1"/>
  <c r="X1540" i="1" l="1"/>
  <c r="O1542" i="1"/>
  <c r="N1543" i="1"/>
  <c r="B1539" i="1"/>
  <c r="P1541" i="1"/>
  <c r="X1541" i="1" l="1"/>
  <c r="B1540" i="1"/>
  <c r="N1544" i="1"/>
  <c r="O1543" i="1"/>
  <c r="P1542" i="1"/>
  <c r="B1541" i="1" l="1"/>
  <c r="P1543" i="1"/>
  <c r="O1544" i="1"/>
  <c r="N1545" i="1"/>
  <c r="X1542" i="1"/>
  <c r="B1542" i="1" l="1"/>
  <c r="O1545" i="1"/>
  <c r="N1546" i="1"/>
  <c r="P1544" i="1"/>
  <c r="X1543" i="1"/>
  <c r="B1543" i="1" l="1"/>
  <c r="X1544" i="1"/>
  <c r="N1547" i="1"/>
  <c r="O1546" i="1"/>
  <c r="P1545" i="1"/>
  <c r="X1545" i="1" l="1"/>
  <c r="B1544" i="1"/>
  <c r="P1546" i="1"/>
  <c r="N1548" i="1"/>
  <c r="O1547" i="1"/>
  <c r="X1546" i="1" l="1"/>
  <c r="P1547" i="1"/>
  <c r="O1548" i="1"/>
  <c r="N1549" i="1"/>
  <c r="B1545" i="1"/>
  <c r="B1546" i="1" l="1"/>
  <c r="P1548" i="1"/>
  <c r="X1547" i="1"/>
  <c r="O1549" i="1"/>
  <c r="N1550" i="1"/>
  <c r="B1547" i="1" l="1"/>
  <c r="N1551" i="1"/>
  <c r="O1550" i="1"/>
  <c r="P1549" i="1"/>
  <c r="X1548" i="1"/>
  <c r="P1550" i="1" l="1"/>
  <c r="B1548" i="1"/>
  <c r="X1549" i="1"/>
  <c r="N1552" i="1"/>
  <c r="O1551" i="1"/>
  <c r="B1549" i="1" l="1"/>
  <c r="X1550" i="1"/>
  <c r="P1551" i="1"/>
  <c r="N1553" i="1"/>
  <c r="O1552" i="1"/>
  <c r="B1550" i="1" l="1"/>
  <c r="N1554" i="1"/>
  <c r="O1553" i="1"/>
  <c r="X1551" i="1"/>
  <c r="P1552" i="1"/>
  <c r="X1552" i="1" l="1"/>
  <c r="B1551" i="1"/>
  <c r="P1553" i="1"/>
  <c r="O1554" i="1"/>
  <c r="N1555" i="1"/>
  <c r="X1553" i="1" l="1"/>
  <c r="O1555" i="1"/>
  <c r="N1556" i="1"/>
  <c r="P1554" i="1"/>
  <c r="B1552" i="1"/>
  <c r="X1554" i="1" l="1"/>
  <c r="N1557" i="1"/>
  <c r="O1556" i="1"/>
  <c r="P1555" i="1"/>
  <c r="B1553" i="1"/>
  <c r="B1554" i="1" l="1"/>
  <c r="O1557" i="1"/>
  <c r="N1558" i="1"/>
  <c r="X1555" i="1"/>
  <c r="P1556" i="1"/>
  <c r="X1556" i="1" l="1"/>
  <c r="N1559" i="1"/>
  <c r="O1558" i="1"/>
  <c r="B1555" i="1"/>
  <c r="P1557" i="1"/>
  <c r="B1556" i="1" l="1"/>
  <c r="P1558" i="1"/>
  <c r="O1559" i="1"/>
  <c r="N1560" i="1"/>
  <c r="X1557" i="1"/>
  <c r="B1557" i="1" l="1"/>
  <c r="O1560" i="1"/>
  <c r="N1561" i="1"/>
  <c r="P1559" i="1"/>
  <c r="X1558" i="1"/>
  <c r="B1558" i="1" l="1"/>
  <c r="X1559" i="1"/>
  <c r="O1561" i="1"/>
  <c r="N1562" i="1"/>
  <c r="P1560" i="1"/>
  <c r="B1559" i="1" l="1"/>
  <c r="X1560" i="1"/>
  <c r="O1562" i="1"/>
  <c r="N1563" i="1"/>
  <c r="P1561" i="1"/>
  <c r="B1560" i="1" l="1"/>
  <c r="X1561" i="1"/>
  <c r="O1563" i="1"/>
  <c r="N1564" i="1"/>
  <c r="P1562" i="1"/>
  <c r="B1561" i="1" l="1"/>
  <c r="P1563" i="1"/>
  <c r="X1562" i="1"/>
  <c r="N1565" i="1"/>
  <c r="O1564" i="1"/>
  <c r="P1564" i="1" l="1"/>
  <c r="O1565" i="1"/>
  <c r="N1566" i="1"/>
  <c r="B1562" i="1"/>
  <c r="X1563" i="1"/>
  <c r="B1563" i="1" l="1"/>
  <c r="X1564" i="1"/>
  <c r="N1567" i="1"/>
  <c r="O1566" i="1"/>
  <c r="P1565" i="1"/>
  <c r="B1564" i="1" l="1"/>
  <c r="X1565" i="1"/>
  <c r="O1567" i="1"/>
  <c r="N1568" i="1"/>
  <c r="P1566" i="1"/>
  <c r="B1565" i="1" l="1"/>
  <c r="P1567" i="1"/>
  <c r="X1566" i="1"/>
  <c r="N1569" i="1"/>
  <c r="O1568" i="1"/>
  <c r="B1566" i="1" l="1"/>
  <c r="P1568" i="1"/>
  <c r="N1570" i="1"/>
  <c r="O1569" i="1"/>
  <c r="X1567" i="1"/>
  <c r="B1567" i="1" l="1"/>
  <c r="P1569" i="1"/>
  <c r="O1570" i="1"/>
  <c r="N1571" i="1"/>
  <c r="X1568" i="1"/>
  <c r="B1568" i="1" l="1"/>
  <c r="O1571" i="1"/>
  <c r="N1572" i="1"/>
  <c r="P1570" i="1"/>
  <c r="X1569" i="1"/>
  <c r="O1572" i="1" l="1"/>
  <c r="N1573" i="1"/>
  <c r="B1569" i="1"/>
  <c r="X1570" i="1"/>
  <c r="P1571" i="1"/>
  <c r="X1571" i="1" l="1"/>
  <c r="N1574" i="1"/>
  <c r="O1573" i="1"/>
  <c r="B1570" i="1"/>
  <c r="P1572" i="1"/>
  <c r="B1571" i="1" l="1"/>
  <c r="O1574" i="1"/>
  <c r="N1575" i="1"/>
  <c r="X1572" i="1"/>
  <c r="P1573" i="1"/>
  <c r="X1573" i="1" l="1"/>
  <c r="O1575" i="1"/>
  <c r="N1576" i="1"/>
  <c r="B1572" i="1"/>
  <c r="P1574" i="1"/>
  <c r="X1574" i="1" l="1"/>
  <c r="B1573" i="1"/>
  <c r="N1577" i="1"/>
  <c r="O1576" i="1"/>
  <c r="P1575" i="1"/>
  <c r="B1574" i="1" l="1"/>
  <c r="P1576" i="1"/>
  <c r="N1578" i="1"/>
  <c r="O1577" i="1"/>
  <c r="X1575" i="1"/>
  <c r="B1575" i="1" l="1"/>
  <c r="P1577" i="1"/>
  <c r="O1578" i="1"/>
  <c r="N1579" i="1"/>
  <c r="X1576" i="1"/>
  <c r="B1576" i="1" l="1"/>
  <c r="O1579" i="1"/>
  <c r="N1580" i="1"/>
  <c r="P1578" i="1"/>
  <c r="X1577" i="1"/>
  <c r="B1577" i="1" l="1"/>
  <c r="X1578" i="1"/>
  <c r="N1581" i="1"/>
  <c r="O1580" i="1"/>
  <c r="P1579" i="1"/>
  <c r="B1578" i="1" l="1"/>
  <c r="P1580" i="1"/>
  <c r="O1581" i="1"/>
  <c r="N1582" i="1"/>
  <c r="X1579" i="1"/>
  <c r="N1583" i="1" l="1"/>
  <c r="O1582" i="1"/>
  <c r="B1579" i="1"/>
  <c r="P1581" i="1"/>
  <c r="X1580" i="1"/>
  <c r="B1580" i="1" l="1"/>
  <c r="P1582" i="1"/>
  <c r="O1583" i="1"/>
  <c r="N1584" i="1"/>
  <c r="X1581" i="1"/>
  <c r="B1581" i="1" l="1"/>
  <c r="N1585" i="1"/>
  <c r="O1584" i="1"/>
  <c r="P1583" i="1"/>
  <c r="X1582" i="1"/>
  <c r="B1582" i="1" l="1"/>
  <c r="X1583" i="1"/>
  <c r="P1584" i="1"/>
  <c r="N1586" i="1"/>
  <c r="O1585" i="1"/>
  <c r="B1583" i="1" l="1"/>
  <c r="O1586" i="1"/>
  <c r="N1587" i="1"/>
  <c r="X1584" i="1"/>
  <c r="P1585" i="1"/>
  <c r="X1585" i="1" l="1"/>
  <c r="B1584" i="1"/>
  <c r="O1587" i="1"/>
  <c r="N1588" i="1"/>
  <c r="P1586" i="1"/>
  <c r="B1585" i="1" l="1"/>
  <c r="X1586" i="1"/>
  <c r="N1589" i="1"/>
  <c r="O1588" i="1"/>
  <c r="P1587" i="1"/>
  <c r="B1586" i="1" l="1"/>
  <c r="O1589" i="1"/>
  <c r="N1590" i="1"/>
  <c r="X1587" i="1"/>
  <c r="P1588" i="1"/>
  <c r="X1588" i="1" l="1"/>
  <c r="O1590" i="1"/>
  <c r="N1591" i="1"/>
  <c r="B1587" i="1"/>
  <c r="P1589" i="1"/>
  <c r="B1588" i="1" l="1"/>
  <c r="O1591" i="1"/>
  <c r="N1592" i="1"/>
  <c r="X1589" i="1"/>
  <c r="P1590" i="1"/>
  <c r="N1593" i="1" l="1"/>
  <c r="O1592" i="1"/>
  <c r="P1591" i="1"/>
  <c r="B1589" i="1"/>
  <c r="X1590" i="1"/>
  <c r="B1590" i="1" l="1"/>
  <c r="P1592" i="1"/>
  <c r="X1591" i="1"/>
  <c r="N1594" i="1"/>
  <c r="O1593" i="1"/>
  <c r="B1591" i="1" l="1"/>
  <c r="N1595" i="1"/>
  <c r="O1594" i="1"/>
  <c r="X1592" i="1"/>
  <c r="P1593" i="1"/>
  <c r="X1593" i="1" l="1"/>
  <c r="P1594" i="1"/>
  <c r="B1592" i="1"/>
  <c r="O1595" i="1"/>
  <c r="N1596" i="1"/>
  <c r="P1595" i="1" l="1"/>
  <c r="B1593" i="1"/>
  <c r="N1597" i="1"/>
  <c r="O1596" i="1"/>
  <c r="X1594" i="1"/>
  <c r="P1596" i="1" l="1"/>
  <c r="B1594" i="1"/>
  <c r="N1598" i="1"/>
  <c r="O1597" i="1"/>
  <c r="X1595" i="1"/>
  <c r="P1597" i="1" l="1"/>
  <c r="X1596" i="1"/>
  <c r="B1595" i="1"/>
  <c r="O1598" i="1"/>
  <c r="N1599" i="1"/>
  <c r="B1596" i="1" l="1"/>
  <c r="P1598" i="1"/>
  <c r="X1597" i="1"/>
  <c r="O1599" i="1"/>
  <c r="N1600" i="1"/>
  <c r="B1597" i="1" l="1"/>
  <c r="O1600" i="1"/>
  <c r="N1601" i="1"/>
  <c r="P1599" i="1"/>
  <c r="X1598" i="1"/>
  <c r="B1598" i="1" l="1"/>
  <c r="P1600" i="1"/>
  <c r="X1599" i="1"/>
  <c r="O1601" i="1"/>
  <c r="N1602" i="1"/>
  <c r="B1599" i="1" l="1"/>
  <c r="P1601" i="1"/>
  <c r="X1600" i="1"/>
  <c r="O1602" i="1"/>
  <c r="N1603" i="1"/>
  <c r="B1600" i="1" l="1"/>
  <c r="N1604" i="1"/>
  <c r="O1603" i="1"/>
  <c r="P1602" i="1"/>
  <c r="X1601" i="1"/>
  <c r="B1601" i="1" l="1"/>
  <c r="P1603" i="1"/>
  <c r="O1604" i="1"/>
  <c r="N1605" i="1"/>
  <c r="X1602" i="1"/>
  <c r="B1602" i="1" l="1"/>
  <c r="N1606" i="1"/>
  <c r="O1605" i="1"/>
  <c r="P1604" i="1"/>
  <c r="X1603" i="1"/>
  <c r="B1603" i="1" l="1"/>
  <c r="O1606" i="1"/>
  <c r="N1607" i="1"/>
  <c r="X1604" i="1"/>
  <c r="P1605" i="1"/>
  <c r="B1604" i="1" l="1"/>
  <c r="X1605" i="1"/>
  <c r="O1607" i="1"/>
  <c r="N1608" i="1"/>
  <c r="P1606" i="1"/>
  <c r="B1605" i="1" l="1"/>
  <c r="P1607" i="1"/>
  <c r="X1606" i="1"/>
  <c r="O1608" i="1"/>
  <c r="N1609" i="1"/>
  <c r="O1609" i="1" l="1"/>
  <c r="N1610" i="1"/>
  <c r="P1608" i="1"/>
  <c r="B1606" i="1"/>
  <c r="X1607" i="1"/>
  <c r="X1608" i="1" l="1"/>
  <c r="O1610" i="1"/>
  <c r="N1611" i="1"/>
  <c r="B1607" i="1"/>
  <c r="P1609" i="1"/>
  <c r="B1608" i="1" l="1"/>
  <c r="P1610" i="1"/>
  <c r="X1609" i="1"/>
  <c r="O1611" i="1"/>
  <c r="N1612" i="1"/>
  <c r="N1613" i="1" l="1"/>
  <c r="O1612" i="1"/>
  <c r="P1611" i="1"/>
  <c r="B1609" i="1"/>
  <c r="X1610" i="1"/>
  <c r="P1612" i="1" l="1"/>
  <c r="B1610" i="1"/>
  <c r="X1611" i="1"/>
  <c r="N1614" i="1"/>
  <c r="O1613" i="1"/>
  <c r="B1611" i="1" l="1"/>
  <c r="P1613" i="1"/>
  <c r="N1615" i="1"/>
  <c r="O1614" i="1"/>
  <c r="X1612" i="1"/>
  <c r="P1614" i="1" l="1"/>
  <c r="B1612" i="1"/>
  <c r="O1615" i="1"/>
  <c r="N1616" i="1"/>
  <c r="X1613" i="1"/>
  <c r="B1613" i="1" l="1"/>
  <c r="O1616" i="1"/>
  <c r="N1617" i="1"/>
  <c r="X1614" i="1"/>
  <c r="P1615" i="1"/>
  <c r="B1614" i="1" l="1"/>
  <c r="N1618" i="1"/>
  <c r="O1617" i="1"/>
  <c r="X1615" i="1"/>
  <c r="P1616" i="1"/>
  <c r="B1615" i="1" l="1"/>
  <c r="O1618" i="1"/>
  <c r="N1619" i="1"/>
  <c r="X1616" i="1"/>
  <c r="P1617" i="1"/>
  <c r="B1616" i="1" l="1"/>
  <c r="X1617" i="1"/>
  <c r="O1619" i="1"/>
  <c r="N1620" i="1"/>
  <c r="P1618" i="1"/>
  <c r="B1617" i="1" l="1"/>
  <c r="X1618" i="1"/>
  <c r="O1620" i="1"/>
  <c r="N1621" i="1"/>
  <c r="P1619" i="1"/>
  <c r="B1618" i="1" l="1"/>
  <c r="P1620" i="1"/>
  <c r="X1619" i="1"/>
  <c r="O1621" i="1"/>
  <c r="N1622" i="1"/>
  <c r="B1619" i="1" l="1"/>
  <c r="N1623" i="1"/>
  <c r="O1622" i="1"/>
  <c r="P1621" i="1"/>
  <c r="X1620" i="1"/>
  <c r="B1620" i="1" l="1"/>
  <c r="O1623" i="1"/>
  <c r="N1624" i="1"/>
  <c r="X1621" i="1"/>
  <c r="P1622" i="1"/>
  <c r="B1621" i="1" l="1"/>
  <c r="X1622" i="1"/>
  <c r="O1624" i="1"/>
  <c r="N1625" i="1"/>
  <c r="P1623" i="1"/>
  <c r="N1626" i="1" l="1"/>
  <c r="O1625" i="1"/>
  <c r="P1624" i="1"/>
  <c r="X1623" i="1"/>
  <c r="B1622" i="1"/>
  <c r="B1623" i="1" l="1"/>
  <c r="X1624" i="1"/>
  <c r="P1625" i="1"/>
  <c r="O1626" i="1"/>
  <c r="N1627" i="1"/>
  <c r="B1624" i="1" l="1"/>
  <c r="P1626" i="1"/>
  <c r="X1625" i="1"/>
  <c r="O1627" i="1"/>
  <c r="N1628" i="1"/>
  <c r="O1628" i="1" l="1"/>
  <c r="N1629" i="1"/>
  <c r="P1627" i="1"/>
  <c r="B1625" i="1"/>
  <c r="X1626" i="1"/>
  <c r="N1630" i="1" l="1"/>
  <c r="O1629" i="1"/>
  <c r="B1626" i="1"/>
  <c r="X1627" i="1"/>
  <c r="P1628" i="1"/>
  <c r="B1627" i="1" l="1"/>
  <c r="X1628" i="1"/>
  <c r="P1629" i="1"/>
  <c r="O1630" i="1"/>
  <c r="N1631" i="1"/>
  <c r="O1631" i="1" l="1"/>
  <c r="N1632" i="1"/>
  <c r="P1630" i="1"/>
  <c r="B1628" i="1"/>
  <c r="X1629" i="1"/>
  <c r="B1629" i="1" l="1"/>
  <c r="X1630" i="1"/>
  <c r="N1633" i="1"/>
  <c r="O1632" i="1"/>
  <c r="P1631" i="1"/>
  <c r="B1630" i="1" l="1"/>
  <c r="X1631" i="1"/>
  <c r="P1632" i="1"/>
  <c r="O1633" i="1"/>
  <c r="N1634" i="1"/>
  <c r="O1634" i="1" l="1"/>
  <c r="N1635" i="1"/>
  <c r="P1633" i="1"/>
  <c r="X1632" i="1"/>
  <c r="B1631" i="1"/>
  <c r="B1632" i="1" l="1"/>
  <c r="X1633" i="1"/>
  <c r="O1635" i="1"/>
  <c r="N1636" i="1"/>
  <c r="P1634" i="1"/>
  <c r="B1633" i="1" l="1"/>
  <c r="O1636" i="1"/>
  <c r="N1637" i="1"/>
  <c r="P1635" i="1"/>
  <c r="X1634" i="1"/>
  <c r="X1635" i="1" l="1"/>
  <c r="N1638" i="1"/>
  <c r="O1637" i="1"/>
  <c r="B1634" i="1"/>
  <c r="P1636" i="1"/>
  <c r="P1637" i="1" l="1"/>
  <c r="N1639" i="1"/>
  <c r="O1638" i="1"/>
  <c r="X1636" i="1"/>
  <c r="B1635" i="1"/>
  <c r="P1638" i="1" l="1"/>
  <c r="B1636" i="1"/>
  <c r="O1639" i="1"/>
  <c r="N1640" i="1"/>
  <c r="X1637" i="1"/>
  <c r="X1638" i="1" l="1"/>
  <c r="O1640" i="1"/>
  <c r="N1641" i="1"/>
  <c r="P1639" i="1"/>
  <c r="B1637" i="1"/>
  <c r="B1638" i="1" l="1"/>
  <c r="P1640" i="1"/>
  <c r="X1639" i="1"/>
  <c r="N1642" i="1"/>
  <c r="O1641" i="1"/>
  <c r="B1639" i="1" l="1"/>
  <c r="P1641" i="1"/>
  <c r="X1640" i="1"/>
  <c r="O1642" i="1"/>
  <c r="N1643" i="1"/>
  <c r="B1640" i="1" l="1"/>
  <c r="N1644" i="1"/>
  <c r="O1643" i="1"/>
  <c r="P1642" i="1"/>
  <c r="X1641" i="1"/>
  <c r="P1643" i="1" l="1"/>
  <c r="B1641" i="1"/>
  <c r="X1642" i="1"/>
  <c r="O1644" i="1"/>
  <c r="N1645" i="1"/>
  <c r="P1644" i="1" l="1"/>
  <c r="X1643" i="1"/>
  <c r="B1642" i="1"/>
  <c r="N1646" i="1"/>
  <c r="O1645" i="1"/>
  <c r="P1645" i="1" l="1"/>
  <c r="X1644" i="1"/>
  <c r="O1646" i="1"/>
  <c r="N1647" i="1"/>
  <c r="B1643" i="1"/>
  <c r="B1644" i="1" l="1"/>
  <c r="P1646" i="1"/>
  <c r="X1645" i="1"/>
  <c r="N1648" i="1"/>
  <c r="O1647" i="1"/>
  <c r="P1647" i="1" l="1"/>
  <c r="N1649" i="1"/>
  <c r="O1648" i="1"/>
  <c r="B1645" i="1"/>
  <c r="X1646" i="1"/>
  <c r="B1646" i="1" l="1"/>
  <c r="X1647" i="1"/>
  <c r="P1648" i="1"/>
  <c r="O1649" i="1"/>
  <c r="N1650" i="1"/>
  <c r="B1647" i="1" l="1"/>
  <c r="N1651" i="1"/>
  <c r="O1650" i="1"/>
  <c r="P1649" i="1"/>
  <c r="X1648" i="1"/>
  <c r="B1648" i="1" l="1"/>
  <c r="X1649" i="1"/>
  <c r="P1650" i="1"/>
  <c r="O1651" i="1"/>
  <c r="N1652" i="1"/>
  <c r="B1649" i="1" l="1"/>
  <c r="O1652" i="1"/>
  <c r="N1653" i="1"/>
  <c r="P1651" i="1"/>
  <c r="X1650" i="1"/>
  <c r="B1650" i="1" l="1"/>
  <c r="X1651" i="1"/>
  <c r="O1653" i="1"/>
  <c r="N1654" i="1"/>
  <c r="P1652" i="1"/>
  <c r="B1651" i="1" l="1"/>
  <c r="X1652" i="1"/>
  <c r="O1654" i="1"/>
  <c r="N1655" i="1"/>
  <c r="P1653" i="1"/>
  <c r="O1655" i="1" l="1"/>
  <c r="N1656" i="1"/>
  <c r="P1654" i="1"/>
  <c r="X1653" i="1"/>
  <c r="B1652" i="1"/>
  <c r="B1653" i="1" l="1"/>
  <c r="X1654" i="1"/>
  <c r="O1656" i="1"/>
  <c r="N1657" i="1"/>
  <c r="P1655" i="1"/>
  <c r="B1654" i="1" l="1"/>
  <c r="X1655" i="1"/>
  <c r="P1656" i="1"/>
  <c r="N1658" i="1"/>
  <c r="O1657" i="1"/>
  <c r="X1656" i="1" l="1"/>
  <c r="P1657" i="1"/>
  <c r="B1655" i="1"/>
  <c r="N1659" i="1"/>
  <c r="O1658" i="1"/>
  <c r="B1656" i="1" l="1"/>
  <c r="X1657" i="1"/>
  <c r="P1658" i="1"/>
  <c r="O1659" i="1"/>
  <c r="N1660" i="1"/>
  <c r="B1657" i="1" l="1"/>
  <c r="X1658" i="1"/>
  <c r="O1660" i="1"/>
  <c r="N1661" i="1"/>
  <c r="P1659" i="1"/>
  <c r="B1658" i="1" l="1"/>
  <c r="P1660" i="1"/>
  <c r="X1659" i="1"/>
  <c r="O1661" i="1"/>
  <c r="N1662" i="1"/>
  <c r="B1659" i="1" l="1"/>
  <c r="O1662" i="1"/>
  <c r="N1663" i="1"/>
  <c r="P1661" i="1"/>
  <c r="X1660" i="1"/>
  <c r="B1660" i="1" l="1"/>
  <c r="P1662" i="1"/>
  <c r="X1661" i="1"/>
  <c r="N1664" i="1"/>
  <c r="O1663" i="1"/>
  <c r="B1661" i="1" l="1"/>
  <c r="N1665" i="1"/>
  <c r="O1664" i="1"/>
  <c r="X1662" i="1"/>
  <c r="P1663" i="1"/>
  <c r="B1662" i="1" l="1"/>
  <c r="P1664" i="1"/>
  <c r="X1663" i="1"/>
  <c r="O1665" i="1"/>
  <c r="N1666" i="1"/>
  <c r="B1663" i="1" l="1"/>
  <c r="P1665" i="1"/>
  <c r="X1664" i="1"/>
  <c r="N1667" i="1"/>
  <c r="O1666" i="1"/>
  <c r="B1664" i="1" l="1"/>
  <c r="P1666" i="1"/>
  <c r="N1668" i="1"/>
  <c r="O1667" i="1"/>
  <c r="X1665" i="1"/>
  <c r="P1667" i="1" l="1"/>
  <c r="X1666" i="1"/>
  <c r="B1665" i="1"/>
  <c r="N1669" i="1"/>
  <c r="O1668" i="1"/>
  <c r="B1666" i="1" l="1"/>
  <c r="O1669" i="1"/>
  <c r="N1670" i="1"/>
  <c r="X1667" i="1"/>
  <c r="P1668" i="1"/>
  <c r="X1668" i="1" l="1"/>
  <c r="N1671" i="1"/>
  <c r="O1670" i="1"/>
  <c r="B1667" i="1"/>
  <c r="P1669" i="1"/>
  <c r="B1668" i="1" l="1"/>
  <c r="P1670" i="1"/>
  <c r="N1672" i="1"/>
  <c r="O1671" i="1"/>
  <c r="X1669" i="1"/>
  <c r="P1671" i="1" l="1"/>
  <c r="X1670" i="1"/>
  <c r="B1669" i="1"/>
  <c r="O1672" i="1"/>
  <c r="N1673" i="1"/>
  <c r="B1670" i="1" l="1"/>
  <c r="X1671" i="1"/>
  <c r="O1673" i="1"/>
  <c r="N1674" i="1"/>
  <c r="P1672" i="1"/>
  <c r="B1671" i="1" l="1"/>
  <c r="P1673" i="1"/>
  <c r="X1672" i="1"/>
  <c r="N1675" i="1"/>
  <c r="O1674" i="1"/>
  <c r="O1675" i="1" l="1"/>
  <c r="N1676" i="1"/>
  <c r="P1674" i="1"/>
  <c r="B1672" i="1"/>
  <c r="X1673" i="1"/>
  <c r="B1673" i="1" l="1"/>
  <c r="N1677" i="1"/>
  <c r="O1676" i="1"/>
  <c r="X1674" i="1"/>
  <c r="P1675" i="1"/>
  <c r="B1674" i="1" l="1"/>
  <c r="X1675" i="1"/>
  <c r="O1677" i="1"/>
  <c r="N1678" i="1"/>
  <c r="P1676" i="1"/>
  <c r="N1679" i="1" l="1"/>
  <c r="O1678" i="1"/>
  <c r="X1676" i="1"/>
  <c r="P1677" i="1"/>
  <c r="B1675" i="1"/>
  <c r="X1677" i="1" l="1"/>
  <c r="P1678" i="1"/>
  <c r="B1676" i="1"/>
  <c r="O1679" i="1"/>
  <c r="N1680" i="1"/>
  <c r="P1679" i="1" l="1"/>
  <c r="B1677" i="1"/>
  <c r="O1680" i="1"/>
  <c r="N1681" i="1"/>
  <c r="X1678" i="1"/>
  <c r="N1682" i="1" l="1"/>
  <c r="O1681" i="1"/>
  <c r="B1678" i="1"/>
  <c r="P1680" i="1"/>
  <c r="X1679" i="1"/>
  <c r="B1679" i="1" l="1"/>
  <c r="P1681" i="1"/>
  <c r="O1682" i="1"/>
  <c r="N1683" i="1"/>
  <c r="X1680" i="1"/>
  <c r="B1680" i="1" l="1"/>
  <c r="X1681" i="1"/>
  <c r="N1684" i="1"/>
  <c r="O1683" i="1"/>
  <c r="P1682" i="1"/>
  <c r="B1681" i="1" l="1"/>
  <c r="X1682" i="1"/>
  <c r="P1683" i="1"/>
  <c r="N1685" i="1"/>
  <c r="O1684" i="1"/>
  <c r="B1682" i="1" l="1"/>
  <c r="O1685" i="1"/>
  <c r="N1686" i="1"/>
  <c r="P1684" i="1"/>
  <c r="X1683" i="1"/>
  <c r="B1683" i="1" l="1"/>
  <c r="X1684" i="1"/>
  <c r="O1686" i="1"/>
  <c r="N1687" i="1"/>
  <c r="P1685" i="1"/>
  <c r="B1684" i="1" l="1"/>
  <c r="X1685" i="1"/>
  <c r="P1686" i="1"/>
  <c r="N1688" i="1"/>
  <c r="O1687" i="1"/>
  <c r="B1685" i="1" l="1"/>
  <c r="N1689" i="1"/>
  <c r="O1688" i="1"/>
  <c r="P1687" i="1"/>
  <c r="X1686" i="1"/>
  <c r="B1686" i="1" l="1"/>
  <c r="X1687" i="1"/>
  <c r="P1688" i="1"/>
  <c r="N1690" i="1"/>
  <c r="O1689" i="1"/>
  <c r="B1687" i="1" l="1"/>
  <c r="O1690" i="1"/>
  <c r="N1691" i="1"/>
  <c r="P1689" i="1"/>
  <c r="X1688" i="1"/>
  <c r="X1689" i="1" l="1"/>
  <c r="O1691" i="1"/>
  <c r="N1692" i="1"/>
  <c r="B1688" i="1"/>
  <c r="P1690" i="1"/>
  <c r="X1690" i="1" l="1"/>
  <c r="B1689" i="1"/>
  <c r="N1693" i="1"/>
  <c r="O1692" i="1"/>
  <c r="P1691" i="1"/>
  <c r="B1690" i="1" l="1"/>
  <c r="P1692" i="1"/>
  <c r="O1693" i="1"/>
  <c r="N1694" i="1"/>
  <c r="X1691" i="1"/>
  <c r="B1691" i="1" l="1"/>
  <c r="O1694" i="1"/>
  <c r="N1695" i="1"/>
  <c r="P1693" i="1"/>
  <c r="X1692" i="1"/>
  <c r="B1692" i="1" l="1"/>
  <c r="X1693" i="1"/>
  <c r="N1696" i="1"/>
  <c r="O1695" i="1"/>
  <c r="P1694" i="1"/>
  <c r="B1693" i="1" l="1"/>
  <c r="P1695" i="1"/>
  <c r="N1697" i="1"/>
  <c r="O1696" i="1"/>
  <c r="X1694" i="1"/>
  <c r="P1696" i="1" l="1"/>
  <c r="B1694" i="1"/>
  <c r="N1698" i="1"/>
  <c r="O1697" i="1"/>
  <c r="X1695" i="1"/>
  <c r="P1697" i="1" l="1"/>
  <c r="X1696" i="1"/>
  <c r="B1695" i="1"/>
  <c r="O1698" i="1"/>
  <c r="N1699" i="1"/>
  <c r="P1698" i="1" l="1"/>
  <c r="B1696" i="1"/>
  <c r="O1699" i="1"/>
  <c r="N1700" i="1"/>
  <c r="X1697" i="1"/>
  <c r="N1701" i="1" l="1"/>
  <c r="O1700" i="1"/>
  <c r="P1699" i="1"/>
  <c r="B1697" i="1"/>
  <c r="X1698" i="1"/>
  <c r="B1698" i="1" l="1"/>
  <c r="P1700" i="1"/>
  <c r="N1702" i="1"/>
  <c r="O1701" i="1"/>
  <c r="X1699" i="1"/>
  <c r="P1701" i="1" l="1"/>
  <c r="O1702" i="1"/>
  <c r="N1703" i="1"/>
  <c r="B1699" i="1"/>
  <c r="X1700" i="1"/>
  <c r="B1700" i="1" l="1"/>
  <c r="N1704" i="1"/>
  <c r="O1703" i="1"/>
  <c r="P1702" i="1"/>
  <c r="X1701" i="1"/>
  <c r="B1701" i="1" l="1"/>
  <c r="P1703" i="1"/>
  <c r="N1705" i="1"/>
  <c r="O1704" i="1"/>
  <c r="X1702" i="1"/>
  <c r="B1702" i="1" l="1"/>
  <c r="P1704" i="1"/>
  <c r="O1705" i="1"/>
  <c r="N1706" i="1"/>
  <c r="X1703" i="1"/>
  <c r="O1706" i="1" l="1"/>
  <c r="N1707" i="1"/>
  <c r="B1703" i="1"/>
  <c r="P1705" i="1"/>
  <c r="X1704" i="1"/>
  <c r="B1704" i="1" l="1"/>
  <c r="N1708" i="1"/>
  <c r="O1707" i="1"/>
  <c r="P1706" i="1"/>
  <c r="X1705" i="1"/>
  <c r="B1705" i="1" l="1"/>
  <c r="N1709" i="1"/>
  <c r="O1708" i="1"/>
  <c r="X1706" i="1"/>
  <c r="P1707" i="1"/>
  <c r="B1706" i="1" l="1"/>
  <c r="X1707" i="1"/>
  <c r="P1708" i="1"/>
  <c r="N1710" i="1"/>
  <c r="O1709" i="1"/>
  <c r="B1707" i="1" l="1"/>
  <c r="O1710" i="1"/>
  <c r="N1711" i="1"/>
  <c r="X1708" i="1"/>
  <c r="P1709" i="1"/>
  <c r="X1709" i="1" l="1"/>
  <c r="O1711" i="1"/>
  <c r="N1712" i="1"/>
  <c r="B1708" i="1"/>
  <c r="P1710" i="1"/>
  <c r="B1709" i="1" l="1"/>
  <c r="N1713" i="1"/>
  <c r="O1712" i="1"/>
  <c r="P1711" i="1"/>
  <c r="X1710" i="1"/>
  <c r="B1710" i="1" l="1"/>
  <c r="P1712" i="1"/>
  <c r="X1711" i="1"/>
  <c r="O1713" i="1"/>
  <c r="N1714" i="1"/>
  <c r="B1711" i="1" l="1"/>
  <c r="O1714" i="1"/>
  <c r="N1715" i="1"/>
  <c r="P1713" i="1"/>
  <c r="X1712" i="1"/>
  <c r="O1715" i="1" l="1"/>
  <c r="N1716" i="1"/>
  <c r="P1714" i="1"/>
  <c r="B1712" i="1"/>
  <c r="X1713" i="1"/>
  <c r="B1713" i="1" l="1"/>
  <c r="X1714" i="1"/>
  <c r="N1717" i="1"/>
  <c r="O1716" i="1"/>
  <c r="P1715" i="1"/>
  <c r="B1714" i="1" l="1"/>
  <c r="X1715" i="1"/>
  <c r="N1718" i="1"/>
  <c r="O1717" i="1"/>
  <c r="P1716" i="1"/>
  <c r="B1715" i="1" l="1"/>
  <c r="O1718" i="1"/>
  <c r="N1719" i="1"/>
  <c r="X1716" i="1"/>
  <c r="P1717" i="1"/>
  <c r="X1717" i="1" l="1"/>
  <c r="O1719" i="1"/>
  <c r="N1720" i="1"/>
  <c r="B1716" i="1"/>
  <c r="P1718" i="1"/>
  <c r="B1717" i="1" l="1"/>
  <c r="N1721" i="1"/>
  <c r="O1720" i="1"/>
  <c r="X1718" i="1"/>
  <c r="P1719" i="1"/>
  <c r="X1719" i="1" l="1"/>
  <c r="P1720" i="1"/>
  <c r="B1718" i="1"/>
  <c r="O1721" i="1"/>
  <c r="N1722" i="1"/>
  <c r="B1719" i="1" l="1"/>
  <c r="O1722" i="1"/>
  <c r="N1723" i="1"/>
  <c r="X1720" i="1"/>
  <c r="P1721" i="1"/>
  <c r="B1720" i="1" l="1"/>
  <c r="X1721" i="1"/>
  <c r="O1723" i="1"/>
  <c r="N1724" i="1"/>
  <c r="P1722" i="1"/>
  <c r="N1725" i="1" l="1"/>
  <c r="O1724" i="1"/>
  <c r="P1723" i="1"/>
  <c r="X1722" i="1"/>
  <c r="B1721" i="1"/>
  <c r="X1723" i="1" l="1"/>
  <c r="P1724" i="1"/>
  <c r="B1722" i="1"/>
  <c r="O1725" i="1"/>
  <c r="N1726" i="1"/>
  <c r="B1723" i="1" l="1"/>
  <c r="X1724" i="1"/>
  <c r="O1726" i="1"/>
  <c r="N1727" i="1"/>
  <c r="P1725" i="1"/>
  <c r="O1727" i="1" l="1"/>
  <c r="N1728" i="1"/>
  <c r="P1726" i="1"/>
  <c r="B1724" i="1"/>
  <c r="X1725" i="1"/>
  <c r="B1725" i="1" l="1"/>
  <c r="X1726" i="1"/>
  <c r="N1729" i="1"/>
  <c r="O1728" i="1"/>
  <c r="P1727" i="1"/>
  <c r="B1726" i="1" l="1"/>
  <c r="P1728" i="1"/>
  <c r="N1730" i="1"/>
  <c r="O1729" i="1"/>
  <c r="X1727" i="1"/>
  <c r="B1727" i="1" l="1"/>
  <c r="P1729" i="1"/>
  <c r="O1730" i="1"/>
  <c r="N1731" i="1"/>
  <c r="X1728" i="1"/>
  <c r="B1728" i="1" l="1"/>
  <c r="X1729" i="1"/>
  <c r="O1731" i="1"/>
  <c r="N1732" i="1"/>
  <c r="P1730" i="1"/>
  <c r="X1730" i="1" l="1"/>
  <c r="B1729" i="1"/>
  <c r="N1733" i="1"/>
  <c r="O1732" i="1"/>
  <c r="P1731" i="1"/>
  <c r="P1732" i="1" l="1"/>
  <c r="O1733" i="1"/>
  <c r="N1734" i="1"/>
  <c r="X1731" i="1"/>
  <c r="B1730" i="1"/>
  <c r="O1734" i="1" l="1"/>
  <c r="N1735" i="1"/>
  <c r="B1731" i="1"/>
  <c r="P1733" i="1"/>
  <c r="X1732" i="1"/>
  <c r="B1732" i="1" l="1"/>
  <c r="N1736" i="1"/>
  <c r="O1735" i="1"/>
  <c r="P1734" i="1"/>
  <c r="X1733" i="1"/>
  <c r="P1735" i="1" l="1"/>
  <c r="O1736" i="1"/>
  <c r="N1737" i="1"/>
  <c r="X1734" i="1"/>
  <c r="B1733" i="1"/>
  <c r="B1734" i="1" l="1"/>
  <c r="X1735" i="1"/>
  <c r="N1738" i="1"/>
  <c r="O1737" i="1"/>
  <c r="P1736" i="1"/>
  <c r="B1735" i="1" l="1"/>
  <c r="X1736" i="1"/>
  <c r="P1737" i="1"/>
  <c r="O1738" i="1"/>
  <c r="N1739" i="1"/>
  <c r="B1736" i="1" l="1"/>
  <c r="P1738" i="1"/>
  <c r="X1737" i="1"/>
  <c r="N1740" i="1"/>
  <c r="O1739" i="1"/>
  <c r="P1739" i="1" l="1"/>
  <c r="N1741" i="1"/>
  <c r="O1740" i="1"/>
  <c r="X1738" i="1"/>
  <c r="B1737" i="1"/>
  <c r="B1738" i="1" l="1"/>
  <c r="X1739" i="1"/>
  <c r="P1740" i="1"/>
  <c r="O1741" i="1"/>
  <c r="N1742" i="1"/>
  <c r="B1739" i="1" l="1"/>
  <c r="X1740" i="1"/>
  <c r="O1742" i="1"/>
  <c r="N1743" i="1"/>
  <c r="P1741" i="1"/>
  <c r="B1740" i="1" l="1"/>
  <c r="X1741" i="1"/>
  <c r="O1743" i="1"/>
  <c r="N1744" i="1"/>
  <c r="P1742" i="1"/>
  <c r="X1742" i="1" l="1"/>
  <c r="N1745" i="1"/>
  <c r="O1744" i="1"/>
  <c r="P1743" i="1"/>
  <c r="B1741" i="1"/>
  <c r="B1742" i="1" l="1"/>
  <c r="O1745" i="1"/>
  <c r="N1746" i="1"/>
  <c r="X1743" i="1"/>
  <c r="P1744" i="1"/>
  <c r="B1743" i="1" l="1"/>
  <c r="X1744" i="1"/>
  <c r="O1746" i="1"/>
  <c r="N1747" i="1"/>
  <c r="P1745" i="1"/>
  <c r="B1744" i="1" l="1"/>
  <c r="X1745" i="1"/>
  <c r="N1748" i="1"/>
  <c r="O1747" i="1"/>
  <c r="P1746" i="1"/>
  <c r="P1747" i="1" l="1"/>
  <c r="O1748" i="1"/>
  <c r="N1749" i="1"/>
  <c r="X1746" i="1"/>
  <c r="B1745" i="1"/>
  <c r="B1746" i="1" l="1"/>
  <c r="O1749" i="1"/>
  <c r="N1750" i="1"/>
  <c r="P1748" i="1"/>
  <c r="X1747" i="1"/>
  <c r="B1747" i="1" l="1"/>
  <c r="X1748" i="1"/>
  <c r="O1750" i="1"/>
  <c r="N1751" i="1"/>
  <c r="P1749" i="1"/>
  <c r="B1748" i="1" l="1"/>
  <c r="O1751" i="1"/>
  <c r="N1752" i="1"/>
  <c r="P1750" i="1"/>
  <c r="X1749" i="1"/>
  <c r="N1753" i="1" l="1"/>
  <c r="O1752" i="1"/>
  <c r="B1749" i="1"/>
  <c r="X1750" i="1"/>
  <c r="P1751" i="1"/>
  <c r="B1750" i="1" l="1"/>
  <c r="P1752" i="1"/>
  <c r="O1753" i="1"/>
  <c r="N1754" i="1"/>
  <c r="X1751" i="1"/>
  <c r="B1751" i="1" l="1"/>
  <c r="O1754" i="1"/>
  <c r="N1755" i="1"/>
  <c r="P1753" i="1"/>
  <c r="X1752" i="1"/>
  <c r="B1752" i="1" l="1"/>
  <c r="P1754" i="1"/>
  <c r="X1753" i="1"/>
  <c r="N1756" i="1"/>
  <c r="O1755" i="1"/>
  <c r="O1756" i="1" l="1"/>
  <c r="N1757" i="1"/>
  <c r="P1755" i="1"/>
  <c r="B1753" i="1"/>
  <c r="X1754" i="1"/>
  <c r="B1754" i="1" l="1"/>
  <c r="N1758" i="1"/>
  <c r="O1757" i="1"/>
  <c r="X1755" i="1"/>
  <c r="P1756" i="1"/>
  <c r="B1755" i="1" l="1"/>
  <c r="P1757" i="1"/>
  <c r="X1756" i="1"/>
  <c r="N1759" i="1"/>
  <c r="O1758" i="1"/>
  <c r="O1759" i="1" l="1"/>
  <c r="N1760" i="1"/>
  <c r="P1758" i="1"/>
  <c r="B1756" i="1"/>
  <c r="X1757" i="1"/>
  <c r="B1757" i="1" l="1"/>
  <c r="X1758" i="1"/>
  <c r="O1760" i="1"/>
  <c r="N1761" i="1"/>
  <c r="P1759" i="1"/>
  <c r="B1758" i="1" l="1"/>
  <c r="O1761" i="1"/>
  <c r="N1762" i="1"/>
  <c r="P1760" i="1"/>
  <c r="X1759" i="1"/>
  <c r="X1760" i="1" l="1"/>
  <c r="O1762" i="1"/>
  <c r="N1763" i="1"/>
  <c r="B1759" i="1"/>
  <c r="P1761" i="1"/>
  <c r="B1760" i="1" l="1"/>
  <c r="P1762" i="1"/>
  <c r="X1761" i="1"/>
  <c r="O1763" i="1"/>
  <c r="N1764" i="1"/>
  <c r="P1763" i="1" l="1"/>
  <c r="N1765" i="1"/>
  <c r="O1764" i="1"/>
  <c r="B1761" i="1"/>
  <c r="X1762" i="1"/>
  <c r="B1762" i="1" l="1"/>
  <c r="P1764" i="1"/>
  <c r="O1765" i="1"/>
  <c r="N1766" i="1"/>
  <c r="X1763" i="1"/>
  <c r="B1763" i="1" l="1"/>
  <c r="O1766" i="1"/>
  <c r="N1767" i="1"/>
  <c r="P1765" i="1"/>
  <c r="X1764" i="1"/>
  <c r="B1764" i="1" l="1"/>
  <c r="P1766" i="1"/>
  <c r="X1765" i="1"/>
  <c r="O1767" i="1"/>
  <c r="N1768" i="1"/>
  <c r="B1765" i="1" l="1"/>
  <c r="P1767" i="1"/>
  <c r="X1766" i="1"/>
  <c r="O1768" i="1"/>
  <c r="N1769" i="1"/>
  <c r="N1770" i="1" l="1"/>
  <c r="O1769" i="1"/>
  <c r="B1766" i="1"/>
  <c r="P1768" i="1"/>
  <c r="X1767" i="1"/>
  <c r="B1767" i="1" l="1"/>
  <c r="X1768" i="1"/>
  <c r="P1769" i="1"/>
  <c r="O1770" i="1"/>
  <c r="N1771" i="1"/>
  <c r="B1768" i="1" l="1"/>
  <c r="X1769" i="1"/>
  <c r="O1771" i="1"/>
  <c r="N1772" i="1"/>
  <c r="P1770" i="1"/>
  <c r="B1769" i="1" l="1"/>
  <c r="X1770" i="1"/>
  <c r="O1772" i="1"/>
  <c r="N1773" i="1"/>
  <c r="P1771" i="1"/>
  <c r="B1770" i="1" l="1"/>
  <c r="X1771" i="1"/>
  <c r="P1772" i="1"/>
  <c r="N1774" i="1"/>
  <c r="O1773" i="1"/>
  <c r="B1771" i="1" l="1"/>
  <c r="P1773" i="1"/>
  <c r="O1774" i="1"/>
  <c r="N1775" i="1"/>
  <c r="X1772" i="1"/>
  <c r="B1772" i="1" l="1"/>
  <c r="O1775" i="1"/>
  <c r="N1776" i="1"/>
  <c r="P1774" i="1"/>
  <c r="X1773" i="1"/>
  <c r="B1773" i="1" l="1"/>
  <c r="O1776" i="1"/>
  <c r="N1777" i="1"/>
  <c r="P1775" i="1"/>
  <c r="X1774" i="1"/>
  <c r="X1775" i="1" l="1"/>
  <c r="O1777" i="1"/>
  <c r="N1778" i="1"/>
  <c r="B1774" i="1"/>
  <c r="P1776" i="1"/>
  <c r="X1776" i="1" l="1"/>
  <c r="B1775" i="1"/>
  <c r="O1778" i="1"/>
  <c r="N1779" i="1"/>
  <c r="P1777" i="1"/>
  <c r="B1776" i="1" l="1"/>
  <c r="O1779" i="1"/>
  <c r="N1780" i="1"/>
  <c r="P1778" i="1"/>
  <c r="X1777" i="1"/>
  <c r="B1777" i="1" l="1"/>
  <c r="X1778" i="1"/>
  <c r="N1781" i="1"/>
  <c r="O1780" i="1"/>
  <c r="P1779" i="1"/>
  <c r="P1780" i="1" l="1"/>
  <c r="X1779" i="1"/>
  <c r="N1782" i="1"/>
  <c r="O1781" i="1"/>
  <c r="B1778" i="1"/>
  <c r="P1781" i="1" l="1"/>
  <c r="N1783" i="1"/>
  <c r="O1782" i="1"/>
  <c r="B1779" i="1"/>
  <c r="X1780" i="1"/>
  <c r="B1780" i="1" l="1"/>
  <c r="P1782" i="1"/>
  <c r="X1781" i="1"/>
  <c r="O1783" i="1"/>
  <c r="N1784" i="1"/>
  <c r="B1781" i="1" l="1"/>
  <c r="P1783" i="1"/>
  <c r="X1782" i="1"/>
  <c r="O1784" i="1"/>
  <c r="N1785" i="1"/>
  <c r="B1782" i="1" l="1"/>
  <c r="N1786" i="1"/>
  <c r="O1785" i="1"/>
  <c r="P1784" i="1"/>
  <c r="X1783" i="1"/>
  <c r="P1785" i="1" l="1"/>
  <c r="B1783" i="1"/>
  <c r="X1784" i="1"/>
  <c r="N1787" i="1"/>
  <c r="O1786" i="1"/>
  <c r="B1784" i="1" l="1"/>
  <c r="X1785" i="1"/>
  <c r="P1786" i="1"/>
  <c r="O1787" i="1"/>
  <c r="N1788" i="1"/>
  <c r="B1785" i="1" l="1"/>
  <c r="P1787" i="1"/>
  <c r="X1786" i="1"/>
  <c r="O1788" i="1"/>
  <c r="N1789" i="1"/>
  <c r="B1786" i="1" l="1"/>
  <c r="O1789" i="1"/>
  <c r="N1790" i="1"/>
  <c r="P1788" i="1"/>
  <c r="X1787" i="1"/>
  <c r="B1787" i="1" l="1"/>
  <c r="P1789" i="1"/>
  <c r="X1788" i="1"/>
  <c r="O1790" i="1"/>
  <c r="N1791" i="1"/>
  <c r="B1788" i="1" l="1"/>
  <c r="O1791" i="1"/>
  <c r="N1792" i="1"/>
  <c r="P1790" i="1"/>
  <c r="X1789" i="1"/>
  <c r="O1792" i="1" l="1"/>
  <c r="N1793" i="1"/>
  <c r="B1789" i="1"/>
  <c r="P1791" i="1"/>
  <c r="X1790" i="1"/>
  <c r="O1793" i="1" l="1"/>
  <c r="N1794" i="1"/>
  <c r="X1791" i="1"/>
  <c r="P1792" i="1"/>
  <c r="B1790" i="1"/>
  <c r="B1791" i="1" l="1"/>
  <c r="O1794" i="1"/>
  <c r="N1795" i="1"/>
  <c r="P1793" i="1"/>
  <c r="X1792" i="1"/>
  <c r="B1792" i="1" l="1"/>
  <c r="X1793" i="1"/>
  <c r="N1796" i="1"/>
  <c r="O1795" i="1"/>
  <c r="P1794" i="1"/>
  <c r="B1793" i="1" l="1"/>
  <c r="X1794" i="1"/>
  <c r="O1796" i="1"/>
  <c r="N1797" i="1"/>
  <c r="P1795" i="1"/>
  <c r="B1794" i="1" l="1"/>
  <c r="P1796" i="1"/>
  <c r="X1795" i="1"/>
  <c r="O1797" i="1"/>
  <c r="N1798" i="1"/>
  <c r="N1799" i="1" l="1"/>
  <c r="O1798" i="1"/>
  <c r="P1797" i="1"/>
  <c r="B1795" i="1"/>
  <c r="X1796" i="1"/>
  <c r="B1796" i="1" l="1"/>
  <c r="P1798" i="1"/>
  <c r="N1800" i="1"/>
  <c r="O1799" i="1"/>
  <c r="X1797" i="1"/>
  <c r="P1799" i="1" l="1"/>
  <c r="O1800" i="1"/>
  <c r="N1801" i="1"/>
  <c r="B1797" i="1"/>
  <c r="X1798" i="1"/>
  <c r="B1798" i="1" l="1"/>
  <c r="O1801" i="1"/>
  <c r="N1802" i="1"/>
  <c r="P1800" i="1"/>
  <c r="X1799" i="1"/>
  <c r="B1799" i="1" l="1"/>
  <c r="X1800" i="1"/>
  <c r="N1803" i="1"/>
  <c r="O1802" i="1"/>
  <c r="P1801" i="1"/>
  <c r="B1800" i="1" l="1"/>
  <c r="X1801" i="1"/>
  <c r="N1804" i="1"/>
  <c r="O1803" i="1"/>
  <c r="P1802" i="1"/>
  <c r="P1803" i="1" l="1"/>
  <c r="X1802" i="1"/>
  <c r="O1804" i="1"/>
  <c r="N1805" i="1"/>
  <c r="B1801" i="1"/>
  <c r="B1802" i="1" l="1"/>
  <c r="O1805" i="1"/>
  <c r="N1806" i="1"/>
  <c r="P1804" i="1"/>
  <c r="X1803" i="1"/>
  <c r="B1803" i="1" l="1"/>
  <c r="P1805" i="1"/>
  <c r="X1804" i="1"/>
  <c r="N1807" i="1"/>
  <c r="O1806" i="1"/>
  <c r="B1804" i="1" l="1"/>
  <c r="N1808" i="1"/>
  <c r="O1807" i="1"/>
  <c r="X1805" i="1"/>
  <c r="P1806" i="1"/>
  <c r="B1805" i="1" l="1"/>
  <c r="X1806" i="1"/>
  <c r="P1807" i="1"/>
  <c r="N1809" i="1"/>
  <c r="O1808" i="1"/>
  <c r="P1808" i="1" l="1"/>
  <c r="B1806" i="1"/>
  <c r="O1809" i="1"/>
  <c r="N1810" i="1"/>
  <c r="X1807" i="1"/>
  <c r="B1807" i="1" l="1"/>
  <c r="O1810" i="1"/>
  <c r="N1811" i="1"/>
  <c r="P1809" i="1"/>
  <c r="X1808" i="1"/>
  <c r="B1808" i="1" l="1"/>
  <c r="O1811" i="1"/>
  <c r="N1812" i="1"/>
  <c r="P1810" i="1"/>
  <c r="X1809" i="1"/>
  <c r="N1813" i="1" l="1"/>
  <c r="O1812" i="1"/>
  <c r="B1809" i="1"/>
  <c r="X1810" i="1"/>
  <c r="P1811" i="1"/>
  <c r="B1810" i="1" l="1"/>
  <c r="P1812" i="1"/>
  <c r="O1813" i="1"/>
  <c r="N1814" i="1"/>
  <c r="X1811" i="1"/>
  <c r="B1811" i="1" l="1"/>
  <c r="N1815" i="1"/>
  <c r="O1814" i="1"/>
  <c r="P1813" i="1"/>
  <c r="X1812" i="1"/>
  <c r="X1813" i="1" l="1"/>
  <c r="P1814" i="1"/>
  <c r="B1812" i="1"/>
  <c r="N1816" i="1"/>
  <c r="O1815" i="1"/>
  <c r="B1813" i="1" l="1"/>
  <c r="P1815" i="1"/>
  <c r="X1814" i="1"/>
  <c r="N1817" i="1"/>
  <c r="O1816" i="1"/>
  <c r="P1816" i="1" l="1"/>
  <c r="O1817" i="1"/>
  <c r="N1818" i="1"/>
  <c r="B1814" i="1"/>
  <c r="X1815" i="1"/>
  <c r="B1815" i="1" l="1"/>
  <c r="N1819" i="1"/>
  <c r="O1818" i="1"/>
  <c r="P1817" i="1"/>
  <c r="X1816" i="1"/>
  <c r="P1818" i="1" l="1"/>
  <c r="N1820" i="1"/>
  <c r="O1819" i="1"/>
  <c r="X1817" i="1"/>
  <c r="B1816" i="1"/>
  <c r="P1819" i="1" l="1"/>
  <c r="B1817" i="1"/>
  <c r="N1821" i="1"/>
  <c r="O1820" i="1"/>
  <c r="X1818" i="1"/>
  <c r="B1818" i="1" l="1"/>
  <c r="P1820" i="1"/>
  <c r="X1819" i="1"/>
  <c r="O1821" i="1"/>
  <c r="N1822" i="1"/>
  <c r="B1819" i="1" l="1"/>
  <c r="X1820" i="1"/>
  <c r="O1822" i="1"/>
  <c r="N1823" i="1"/>
  <c r="P1821" i="1"/>
  <c r="S1821" i="1" l="1"/>
  <c r="B1820" i="1"/>
  <c r="X1821" i="1"/>
  <c r="N1824" i="1"/>
  <c r="O1823" i="1"/>
  <c r="P1822" i="1"/>
  <c r="AC1823" i="1" l="1"/>
  <c r="X1822" i="1" s="1"/>
  <c r="Z1821" i="1"/>
  <c r="B1821" i="1"/>
  <c r="N1825" i="1"/>
  <c r="O1824" i="1"/>
  <c r="P1823" i="1"/>
  <c r="X1823" i="1" l="1"/>
  <c r="P1824" i="1"/>
  <c r="B1822" i="1"/>
  <c r="O1825" i="1"/>
  <c r="N1826" i="1"/>
  <c r="X1824" i="1" l="1"/>
  <c r="B1823" i="1"/>
  <c r="O1826" i="1"/>
  <c r="N1827" i="1"/>
  <c r="P1825" i="1"/>
  <c r="X1825" i="1" l="1"/>
  <c r="O1827" i="1"/>
  <c r="N1828" i="1"/>
  <c r="B1824" i="1"/>
  <c r="P1826" i="1"/>
  <c r="X1826" i="1" l="1"/>
  <c r="O1828" i="1"/>
  <c r="N1829" i="1"/>
  <c r="P1827" i="1"/>
  <c r="B1825" i="1"/>
  <c r="X1827" i="1" l="1"/>
  <c r="B1827" i="1" s="1"/>
  <c r="N1830" i="1"/>
  <c r="O1829" i="1"/>
  <c r="B1826" i="1"/>
  <c r="P1828" i="1"/>
  <c r="X1828" i="1" l="1"/>
  <c r="P1829" i="1"/>
  <c r="O1830" i="1"/>
  <c r="N1831" i="1"/>
  <c r="B1828" i="1" l="1"/>
  <c r="X1829" i="1"/>
  <c r="P1830" i="1"/>
  <c r="O1831" i="1"/>
  <c r="N1832" i="1"/>
  <c r="X1830" i="1" l="1"/>
  <c r="N1833" i="1"/>
  <c r="O1832" i="1"/>
  <c r="P1831" i="1"/>
  <c r="B1829" i="1"/>
  <c r="X1831" i="1" l="1"/>
  <c r="P1832" i="1"/>
  <c r="B1830" i="1"/>
  <c r="N1834" i="1"/>
  <c r="O1833" i="1"/>
  <c r="B1831" i="1" l="1"/>
  <c r="X1832" i="1"/>
  <c r="P1833" i="1"/>
  <c r="N1835" i="1"/>
  <c r="O1834" i="1"/>
  <c r="X1833" i="1" l="1"/>
  <c r="B1833" i="1" s="1"/>
  <c r="O1835" i="1"/>
  <c r="N1836" i="1"/>
  <c r="B1832" i="1"/>
  <c r="P1834" i="1"/>
  <c r="X1834" i="1" s="1"/>
  <c r="N1837" i="1" l="1"/>
  <c r="O1836" i="1"/>
  <c r="B1834" i="1"/>
  <c r="P1835" i="1"/>
  <c r="X1835" i="1" s="1"/>
  <c r="B1835" i="1" l="1"/>
  <c r="N1838" i="1"/>
  <c r="O1837" i="1"/>
  <c r="P1836" i="1"/>
  <c r="X1836" i="1" s="1"/>
  <c r="N1839" i="1" l="1"/>
  <c r="O1838" i="1"/>
  <c r="P1837" i="1"/>
  <c r="X1837" i="1" s="1"/>
  <c r="S1837" i="1" l="1"/>
  <c r="P1838" i="1"/>
  <c r="X1838" i="1" s="1"/>
  <c r="B1836" i="1"/>
  <c r="O1839" i="1"/>
  <c r="N1840" i="1"/>
  <c r="Z1837" i="1" l="1"/>
  <c r="B1837" i="1"/>
  <c r="N1841" i="1"/>
  <c r="O1840" i="1"/>
  <c r="P1839" i="1"/>
  <c r="X1839" i="1" s="1"/>
  <c r="B1838" i="1" l="1"/>
  <c r="B1839" i="1"/>
  <c r="P1840" i="1"/>
  <c r="X1840" i="1" s="1"/>
  <c r="N1842" i="1"/>
  <c r="O1841" i="1"/>
  <c r="B1840" i="1" l="1"/>
  <c r="P1841" i="1"/>
  <c r="X1841" i="1" s="1"/>
  <c r="N1843" i="1"/>
  <c r="O1842" i="1"/>
  <c r="B1841" i="1" l="1"/>
  <c r="P1842" i="1"/>
  <c r="X1842" i="1" s="1"/>
  <c r="O1843" i="1"/>
  <c r="N1844" i="1"/>
  <c r="B1842" i="1" l="1"/>
  <c r="O1844" i="1"/>
  <c r="N1845" i="1"/>
  <c r="P1843" i="1"/>
  <c r="X1843" i="1" s="1"/>
  <c r="P1844" i="1" l="1"/>
  <c r="X1844" i="1" s="1"/>
  <c r="N1846" i="1"/>
  <c r="O1845" i="1"/>
  <c r="P1845" i="1" l="1"/>
  <c r="X1845" i="1" s="1"/>
  <c r="N1847" i="1"/>
  <c r="O1846" i="1"/>
  <c r="B1843" i="1"/>
  <c r="B1844" i="1"/>
  <c r="B1845" i="1" l="1"/>
  <c r="P1846" i="1"/>
  <c r="X1846" i="1" s="1"/>
  <c r="O1847" i="1"/>
  <c r="N1848" i="1"/>
  <c r="P1847" i="1" l="1"/>
  <c r="X1847" i="1" s="1"/>
  <c r="O1848" i="1"/>
  <c r="N1849" i="1"/>
  <c r="B1846" i="1"/>
  <c r="O1849" i="1" l="1"/>
  <c r="N1850" i="1"/>
  <c r="P1848" i="1"/>
  <c r="X1848" i="1" s="1"/>
  <c r="B1847" i="1"/>
  <c r="B1848" i="1" l="1"/>
  <c r="N1851" i="1"/>
  <c r="O1850" i="1"/>
  <c r="P1849" i="1"/>
  <c r="X1849" i="1" s="1"/>
  <c r="B1849" i="1" l="1"/>
  <c r="P1850" i="1"/>
  <c r="X1850" i="1" s="1"/>
  <c r="O1851" i="1"/>
  <c r="N1852" i="1"/>
  <c r="P1851" i="1" l="1"/>
  <c r="X1851" i="1" s="1"/>
  <c r="O1852" i="1"/>
  <c r="N1853" i="1"/>
  <c r="B1850" i="1"/>
  <c r="P1852" i="1" l="1"/>
  <c r="X1852" i="1" s="1"/>
  <c r="N1854" i="1"/>
  <c r="O1853" i="1"/>
  <c r="B1851" i="1"/>
  <c r="N1855" i="1" l="1"/>
  <c r="O1854" i="1"/>
  <c r="P1853" i="1"/>
  <c r="X1853" i="1" s="1"/>
  <c r="P1854" i="1" l="1"/>
  <c r="X1854" i="1" s="1"/>
  <c r="B1852" i="1"/>
  <c r="O1855" i="1"/>
  <c r="N1856" i="1"/>
  <c r="N1857" i="1" l="1"/>
  <c r="O1856" i="1"/>
  <c r="B1853" i="1"/>
  <c r="P1855" i="1"/>
  <c r="X1855" i="1" s="1"/>
  <c r="B1854" i="1"/>
  <c r="P1856" i="1" l="1"/>
  <c r="X1856" i="1" s="1"/>
  <c r="B1855" i="1"/>
  <c r="N1858" i="1"/>
  <c r="O1857" i="1"/>
  <c r="N1859" i="1" l="1"/>
  <c r="O1858" i="1"/>
  <c r="P1857" i="1"/>
  <c r="X1857" i="1" s="1"/>
  <c r="B1857" i="1" l="1"/>
  <c r="P1858" i="1"/>
  <c r="X1858" i="1" s="1"/>
  <c r="B1856" i="1"/>
  <c r="N1860" i="1"/>
  <c r="O1859" i="1"/>
  <c r="P1859" i="1" l="1"/>
  <c r="X1859" i="1" s="1"/>
  <c r="O1860" i="1"/>
  <c r="N1861" i="1"/>
  <c r="P1860" i="1" l="1"/>
  <c r="X1860" i="1" s="1"/>
  <c r="B1859" i="1"/>
  <c r="N1862" i="1"/>
  <c r="O1861" i="1"/>
  <c r="B1858" i="1"/>
  <c r="N1863" i="1" l="1"/>
  <c r="O1862" i="1"/>
  <c r="P1861" i="1"/>
  <c r="X1861" i="1" s="1"/>
  <c r="B1861" i="1" l="1"/>
  <c r="P1862" i="1"/>
  <c r="X1862" i="1" s="1"/>
  <c r="B1860" i="1"/>
  <c r="O1863" i="1"/>
  <c r="N1864" i="1"/>
  <c r="O1864" i="1" l="1"/>
  <c r="N1865" i="1"/>
  <c r="B1862" i="1"/>
  <c r="P1863" i="1"/>
  <c r="X1863" i="1" s="1"/>
  <c r="B1863" i="1" l="1"/>
  <c r="N1866" i="1"/>
  <c r="O1865" i="1"/>
  <c r="P1864" i="1"/>
  <c r="X1864" i="1" s="1"/>
  <c r="N1867" i="1" l="1"/>
  <c r="O1866" i="1"/>
  <c r="P1865" i="1"/>
  <c r="X1865" i="1" s="1"/>
  <c r="B1865" i="1" l="1"/>
  <c r="B1864" i="1"/>
  <c r="P1866" i="1"/>
  <c r="X1866" i="1" s="1"/>
  <c r="O1867" i="1"/>
  <c r="N1868" i="1"/>
  <c r="O1868" i="1" l="1"/>
  <c r="N1869" i="1"/>
  <c r="P1867" i="1"/>
  <c r="X1867" i="1" s="1"/>
  <c r="P1868" i="1" l="1"/>
  <c r="X1868" i="1" s="1"/>
  <c r="O1869" i="1"/>
  <c r="N1870" i="1"/>
  <c r="B1866" i="1"/>
  <c r="P1869" i="1" l="1"/>
  <c r="X1869" i="1" s="1"/>
  <c r="O1870" i="1"/>
  <c r="N1871" i="1"/>
  <c r="B1867" i="1"/>
  <c r="B1868" i="1" l="1"/>
  <c r="O1871" i="1"/>
  <c r="N1872" i="1"/>
  <c r="B1869" i="1"/>
  <c r="P1870" i="1"/>
  <c r="X1870" i="1" s="1"/>
  <c r="P1871" i="1" l="1"/>
  <c r="X1871" i="1" s="1"/>
  <c r="O1872" i="1"/>
  <c r="N1873" i="1"/>
  <c r="P1872" i="1" l="1"/>
  <c r="X1872" i="1" s="1"/>
  <c r="O1873" i="1"/>
  <c r="N1874" i="1"/>
  <c r="B1871" i="1"/>
  <c r="B1870" i="1"/>
  <c r="N1875" i="1" l="1"/>
  <c r="O1874" i="1"/>
  <c r="P1873" i="1"/>
  <c r="X1873" i="1" s="1"/>
  <c r="P1874" i="1" l="1"/>
  <c r="X1874" i="1" s="1"/>
  <c r="B1872" i="1"/>
  <c r="N1876" i="1"/>
  <c r="O1875" i="1"/>
  <c r="N1877" i="1" l="1"/>
  <c r="O1876" i="1"/>
  <c r="P1875" i="1"/>
  <c r="X1875" i="1" s="1"/>
  <c r="B1873" i="1"/>
  <c r="B1875" i="1" l="1"/>
  <c r="B1874" i="1"/>
  <c r="P1876" i="1"/>
  <c r="X1876" i="1" s="1"/>
  <c r="O1877" i="1"/>
  <c r="N1878" i="1"/>
  <c r="P1877" i="1" l="1"/>
  <c r="X1877" i="1" s="1"/>
  <c r="O1878" i="1"/>
  <c r="N1879" i="1"/>
  <c r="N1880" i="1" l="1"/>
  <c r="O1879" i="1"/>
  <c r="P1878" i="1"/>
  <c r="X1878" i="1" s="1"/>
  <c r="B1876" i="1"/>
  <c r="B1877" i="1"/>
  <c r="B1878" i="1" l="1"/>
  <c r="P1879" i="1"/>
  <c r="X1879" i="1" s="1"/>
  <c r="O1880" i="1"/>
  <c r="N1881" i="1"/>
  <c r="P1880" i="1" l="1"/>
  <c r="X1880" i="1" s="1"/>
  <c r="B1879" i="1"/>
  <c r="N1882" i="1"/>
  <c r="O1881" i="1"/>
  <c r="N1883" i="1" l="1"/>
  <c r="O1882" i="1"/>
  <c r="P1881" i="1"/>
  <c r="X1881" i="1" s="1"/>
  <c r="B1880" i="1"/>
  <c r="P1882" i="1" l="1"/>
  <c r="X1882" i="1" s="1"/>
  <c r="N1884" i="1"/>
  <c r="O1883" i="1"/>
  <c r="P1883" i="1" l="1"/>
  <c r="X1883" i="1" s="1"/>
  <c r="N1885" i="1"/>
  <c r="O1884" i="1"/>
  <c r="B1882" i="1"/>
  <c r="B1881" i="1"/>
  <c r="P1884" i="1" l="1"/>
  <c r="X1884" i="1" s="1"/>
  <c r="O1885" i="1"/>
  <c r="N1886" i="1"/>
  <c r="O1886" i="1" l="1"/>
  <c r="N1887" i="1"/>
  <c r="P1885" i="1"/>
  <c r="X1885" i="1" s="1"/>
  <c r="B1883" i="1"/>
  <c r="N1888" i="1" l="1"/>
  <c r="O1887" i="1"/>
  <c r="B1884" i="1"/>
  <c r="P1886" i="1"/>
  <c r="X1886" i="1" s="1"/>
  <c r="B1886" i="1" l="1"/>
  <c r="B1885" i="1"/>
  <c r="P1887" i="1"/>
  <c r="X1887" i="1" s="1"/>
  <c r="O1888" i="1"/>
  <c r="N1889" i="1"/>
  <c r="B1887" i="1" l="1"/>
  <c r="O1889" i="1"/>
  <c r="N1890" i="1"/>
  <c r="P1888" i="1"/>
  <c r="X1888" i="1" s="1"/>
  <c r="B1888" i="1" l="1"/>
  <c r="N1891" i="1"/>
  <c r="O1890" i="1"/>
  <c r="P1889" i="1"/>
  <c r="X1889" i="1" s="1"/>
  <c r="N1892" i="1" l="1"/>
  <c r="O1891" i="1"/>
  <c r="P1890" i="1"/>
  <c r="X1890" i="1" s="1"/>
  <c r="P1891" i="1" l="1"/>
  <c r="X1891" i="1" s="1"/>
  <c r="B1889" i="1"/>
  <c r="O1892" i="1"/>
  <c r="N1893" i="1"/>
  <c r="P1892" i="1" l="1"/>
  <c r="X1892" i="1" s="1"/>
  <c r="B1890" i="1"/>
  <c r="B1891" i="1"/>
  <c r="O1893" i="1"/>
  <c r="N1894" i="1"/>
  <c r="O1894" i="1" l="1"/>
  <c r="N1895" i="1"/>
  <c r="P1893" i="1"/>
  <c r="X1893" i="1" s="1"/>
  <c r="B1893" i="1" l="1"/>
  <c r="N1896" i="1"/>
  <c r="O1895" i="1"/>
  <c r="B1892" i="1"/>
  <c r="P1894" i="1"/>
  <c r="X1894" i="1" s="1"/>
  <c r="P1895" i="1" l="1"/>
  <c r="X1895" i="1" s="1"/>
  <c r="O1896" i="1"/>
  <c r="N1897" i="1"/>
  <c r="N1898" i="1" l="1"/>
  <c r="O1897" i="1"/>
  <c r="B1894" i="1"/>
  <c r="P1896" i="1"/>
  <c r="X1896" i="1" s="1"/>
  <c r="B1895" i="1" l="1"/>
  <c r="P1897" i="1"/>
  <c r="X1897" i="1" s="1"/>
  <c r="N1899" i="1"/>
  <c r="O1898" i="1"/>
  <c r="B1896" i="1"/>
  <c r="B1897" i="1" l="1"/>
  <c r="P1898" i="1"/>
  <c r="X1898" i="1" s="1"/>
  <c r="N1900" i="1"/>
  <c r="O1899" i="1"/>
  <c r="O1900" i="1" l="1"/>
  <c r="N1901" i="1"/>
  <c r="P1899" i="1"/>
  <c r="X1899" i="1" s="1"/>
  <c r="O1901" i="1" l="1"/>
  <c r="N1902" i="1"/>
  <c r="B1898" i="1"/>
  <c r="P1900" i="1"/>
  <c r="X1900" i="1" s="1"/>
  <c r="O1902" i="1" l="1"/>
  <c r="N1903" i="1"/>
  <c r="B1899" i="1"/>
  <c r="P1901" i="1"/>
  <c r="X1901" i="1" s="1"/>
  <c r="B1901" i="1" l="1"/>
  <c r="O1903" i="1"/>
  <c r="N1904" i="1"/>
  <c r="P1902" i="1"/>
  <c r="X1902" i="1" s="1"/>
  <c r="B1900" i="1"/>
  <c r="P1903" i="1" l="1"/>
  <c r="X1903" i="1" s="1"/>
  <c r="N1905" i="1"/>
  <c r="O1904" i="1"/>
  <c r="P1904" i="1" l="1"/>
  <c r="X1904" i="1" s="1"/>
  <c r="O1905" i="1"/>
  <c r="N1906" i="1"/>
  <c r="B1902" i="1"/>
  <c r="B1903" i="1" l="1"/>
  <c r="O1906" i="1"/>
  <c r="N1907" i="1"/>
  <c r="P1905" i="1"/>
  <c r="X1905" i="1" s="1"/>
  <c r="B1904" i="1"/>
  <c r="P1906" i="1" l="1"/>
  <c r="X1906" i="1" s="1"/>
  <c r="B1905" i="1"/>
  <c r="O1907" i="1"/>
  <c r="N1908" i="1"/>
  <c r="P1907" i="1" l="1"/>
  <c r="X1907" i="1" s="1"/>
  <c r="O1908" i="1"/>
  <c r="N1909" i="1"/>
  <c r="N1910" i="1" l="1"/>
  <c r="O1909" i="1"/>
  <c r="P1908" i="1"/>
  <c r="X1908" i="1" s="1"/>
  <c r="B1906" i="1"/>
  <c r="B1907" i="1" l="1"/>
  <c r="P1909" i="1"/>
  <c r="X1909" i="1" s="1"/>
  <c r="O1910" i="1"/>
  <c r="N1911" i="1"/>
  <c r="B1908" i="1"/>
  <c r="B1909" i="1" l="1"/>
  <c r="O1911" i="1"/>
  <c r="N1912" i="1"/>
  <c r="P1910" i="1"/>
  <c r="X1910" i="1" s="1"/>
  <c r="B1910" i="1" l="1"/>
  <c r="N1913" i="1"/>
  <c r="O1912" i="1"/>
  <c r="P1911" i="1"/>
  <c r="X1911" i="1" s="1"/>
  <c r="N1914" i="1" l="1"/>
  <c r="O1913" i="1"/>
  <c r="P1912" i="1"/>
  <c r="X1912" i="1" s="1"/>
  <c r="B1912" i="1" l="1"/>
  <c r="P1913" i="1"/>
  <c r="X1913" i="1" s="1"/>
  <c r="B1911" i="1"/>
  <c r="O1914" i="1"/>
  <c r="N1915" i="1"/>
  <c r="B1913" i="1" l="1"/>
  <c r="N1916" i="1"/>
  <c r="O1915" i="1"/>
  <c r="P1914" i="1"/>
  <c r="X1914" i="1" s="1"/>
  <c r="O1916" i="1" l="1"/>
  <c r="N1917" i="1"/>
  <c r="P1915" i="1"/>
  <c r="X1915" i="1" s="1"/>
  <c r="B1915" i="1" l="1"/>
  <c r="O1917" i="1"/>
  <c r="N1918" i="1"/>
  <c r="B1914" i="1"/>
  <c r="P1916" i="1"/>
  <c r="X1916" i="1" s="1"/>
  <c r="O1918" i="1" l="1"/>
  <c r="N1919" i="1"/>
  <c r="B1916" i="1"/>
  <c r="P1917" i="1"/>
  <c r="X1917" i="1" s="1"/>
  <c r="N1920" i="1" l="1"/>
  <c r="O1919" i="1"/>
  <c r="P1918" i="1"/>
  <c r="X1918" i="1" s="1"/>
  <c r="P1919" i="1" l="1"/>
  <c r="X1919" i="1" s="1"/>
  <c r="N1921" i="1"/>
  <c r="O1920" i="1"/>
  <c r="B1917" i="1"/>
  <c r="B1918" i="1"/>
  <c r="P1920" i="1" l="1"/>
  <c r="X1920" i="1" s="1"/>
  <c r="N1922" i="1"/>
  <c r="O1921" i="1"/>
  <c r="B1919" i="1"/>
  <c r="B1920" i="1" l="1"/>
  <c r="P1921" i="1"/>
  <c r="X1921" i="1" s="1"/>
  <c r="N1923" i="1"/>
  <c r="O1922" i="1"/>
  <c r="P1922" i="1" l="1"/>
  <c r="X1922" i="1" s="1"/>
  <c r="O1923" i="1"/>
  <c r="N1924" i="1"/>
  <c r="O1924" i="1" l="1"/>
  <c r="N1925" i="1"/>
  <c r="B1921" i="1"/>
  <c r="P1923" i="1"/>
  <c r="X1923" i="1" s="1"/>
  <c r="B1922" i="1" l="1"/>
  <c r="B1923" i="1"/>
  <c r="O1925" i="1"/>
  <c r="N1926" i="1"/>
  <c r="P1924" i="1"/>
  <c r="X1924" i="1" s="1"/>
  <c r="N1927" i="1" l="1"/>
  <c r="O1926" i="1"/>
  <c r="P1925" i="1"/>
  <c r="X1925" i="1" s="1"/>
  <c r="B1924" i="1" l="1"/>
  <c r="P1926" i="1"/>
  <c r="X1926" i="1" s="1"/>
  <c r="B1925" i="1"/>
  <c r="N1928" i="1"/>
  <c r="O1927" i="1"/>
  <c r="P1927" i="1" l="1"/>
  <c r="X1927" i="1" s="1"/>
  <c r="B1926" i="1"/>
  <c r="N1929" i="1"/>
  <c r="O1928" i="1"/>
  <c r="N1930" i="1" l="1"/>
  <c r="O1929" i="1"/>
  <c r="B1927" i="1"/>
  <c r="P1928" i="1"/>
  <c r="X1928" i="1" s="1"/>
  <c r="P1929" i="1" l="1"/>
  <c r="X1929" i="1" s="1"/>
  <c r="N1931" i="1"/>
  <c r="O1930" i="1"/>
  <c r="P1930" i="1" l="1"/>
  <c r="X1930" i="1" s="1"/>
  <c r="O1931" i="1"/>
  <c r="N1932" i="1"/>
  <c r="B1928" i="1"/>
  <c r="B1929" i="1"/>
  <c r="N1933" i="1" l="1"/>
  <c r="O1932" i="1"/>
  <c r="P1931" i="1"/>
  <c r="X1931" i="1" s="1"/>
  <c r="B1930" i="1"/>
  <c r="P1932" i="1" l="1"/>
  <c r="X1932" i="1" s="1"/>
  <c r="O1933" i="1"/>
  <c r="N1934" i="1"/>
  <c r="B1931" i="1" l="1"/>
  <c r="O1934" i="1"/>
  <c r="N1935" i="1"/>
  <c r="P1933" i="1"/>
  <c r="X1933" i="1" s="1"/>
  <c r="B1932" i="1"/>
  <c r="P1934" i="1" l="1"/>
  <c r="X1934" i="1" s="1"/>
  <c r="B1933" i="1"/>
  <c r="N1936" i="1"/>
  <c r="O1935" i="1"/>
  <c r="N1937" i="1" l="1"/>
  <c r="O1936" i="1"/>
  <c r="P1935" i="1"/>
  <c r="X1935" i="1" s="1"/>
  <c r="P1936" i="1" l="1"/>
  <c r="X1936" i="1" s="1"/>
  <c r="B1934" i="1"/>
  <c r="N1938" i="1"/>
  <c r="O1937" i="1"/>
  <c r="B1935" i="1" l="1"/>
  <c r="P1937" i="1"/>
  <c r="X1937" i="1" s="1"/>
  <c r="B1936" i="1"/>
  <c r="O1938" i="1"/>
  <c r="N1939" i="1"/>
  <c r="N1940" i="1" l="1"/>
  <c r="O1939" i="1"/>
  <c r="P1938" i="1"/>
  <c r="X1938" i="1" s="1"/>
  <c r="B1938" i="1" l="1"/>
  <c r="P1939" i="1"/>
  <c r="X1939" i="1" s="1"/>
  <c r="O1940" i="1"/>
  <c r="N1941" i="1"/>
  <c r="B1937" i="1"/>
  <c r="O1941" i="1" l="1"/>
  <c r="N1942" i="1"/>
  <c r="P1940" i="1"/>
  <c r="X1940" i="1" s="1"/>
  <c r="N1943" i="1" l="1"/>
  <c r="O1942" i="1"/>
  <c r="P1941" i="1"/>
  <c r="X1941" i="1" s="1"/>
  <c r="B1940" i="1"/>
  <c r="B1939" i="1"/>
  <c r="B1941" i="1" l="1"/>
  <c r="P1942" i="1"/>
  <c r="X1942" i="1" s="1"/>
  <c r="O1943" i="1"/>
  <c r="N1944" i="1"/>
  <c r="P1943" i="1" l="1"/>
  <c r="X1943" i="1" s="1"/>
  <c r="N1945" i="1"/>
  <c r="O1944" i="1"/>
  <c r="B1942" i="1"/>
  <c r="P1944" i="1" l="1"/>
  <c r="X1944" i="1" s="1"/>
  <c r="O1945" i="1"/>
  <c r="N1946" i="1"/>
  <c r="O1946" i="1" l="1"/>
  <c r="N1947" i="1"/>
  <c r="P1945" i="1"/>
  <c r="X1945" i="1" s="1"/>
  <c r="B1943" i="1"/>
  <c r="B1944" i="1"/>
  <c r="N1948" i="1" l="1"/>
  <c r="O1947" i="1"/>
  <c r="B1945" i="1"/>
  <c r="P1946" i="1"/>
  <c r="X1946" i="1" s="1"/>
  <c r="B1946" i="1" l="1"/>
  <c r="P1947" i="1"/>
  <c r="X1947" i="1" s="1"/>
  <c r="O1948" i="1"/>
  <c r="N1949" i="1"/>
  <c r="B1947" i="1" l="1"/>
  <c r="O1949" i="1"/>
  <c r="N1950" i="1"/>
  <c r="P1948" i="1"/>
  <c r="X1948" i="1" s="1"/>
  <c r="P1949" i="1" l="1"/>
  <c r="X1949" i="1" s="1"/>
  <c r="O1950" i="1"/>
  <c r="N1951" i="1"/>
  <c r="B1948" i="1" l="1"/>
  <c r="O1951" i="1"/>
  <c r="N1952" i="1"/>
  <c r="P1950" i="1"/>
  <c r="X1950" i="1" s="1"/>
  <c r="B1949" i="1"/>
  <c r="P1951" i="1" l="1"/>
  <c r="X1951" i="1" s="1"/>
  <c r="B1950" i="1"/>
  <c r="O1952" i="1"/>
  <c r="N1953" i="1"/>
  <c r="O1953" i="1" l="1"/>
  <c r="N1954" i="1"/>
  <c r="P1952" i="1"/>
  <c r="X1952" i="1" s="1"/>
  <c r="B1951" i="1"/>
  <c r="B1952" i="1" l="1"/>
  <c r="N1955" i="1"/>
  <c r="O1954" i="1"/>
  <c r="P1953" i="1"/>
  <c r="X1953" i="1" s="1"/>
  <c r="B1953" i="1" l="1"/>
  <c r="N1956" i="1"/>
  <c r="O1955" i="1"/>
  <c r="P1954" i="1"/>
  <c r="X1954" i="1" s="1"/>
  <c r="N1957" i="1" l="1"/>
  <c r="O1956" i="1"/>
  <c r="P1955" i="1"/>
  <c r="X1955" i="1" s="1"/>
  <c r="B1954" i="1" l="1"/>
  <c r="B1955" i="1"/>
  <c r="P1956" i="1"/>
  <c r="X1956" i="1" s="1"/>
  <c r="N1958" i="1"/>
  <c r="O1957" i="1"/>
  <c r="B1956" i="1" l="1"/>
  <c r="P1957" i="1"/>
  <c r="X1957" i="1" s="1"/>
  <c r="O1958" i="1"/>
  <c r="N1959" i="1"/>
  <c r="P1958" i="1" l="1"/>
  <c r="X1958" i="1" s="1"/>
  <c r="B1957" i="1"/>
  <c r="N1960" i="1"/>
  <c r="O1959" i="1"/>
  <c r="N1961" i="1" l="1"/>
  <c r="O1960" i="1"/>
  <c r="P1959" i="1"/>
  <c r="X1959" i="1" s="1"/>
  <c r="B1958" i="1" l="1"/>
  <c r="P1960" i="1"/>
  <c r="X1960" i="1" s="1"/>
  <c r="B1959" i="1"/>
  <c r="N1962" i="1"/>
  <c r="O1961" i="1"/>
  <c r="B1960" i="1" l="1"/>
  <c r="P1961" i="1"/>
  <c r="X1961" i="1" s="1"/>
  <c r="N1963" i="1"/>
  <c r="O1962" i="1"/>
  <c r="O1963" i="1" l="1"/>
  <c r="N1964" i="1"/>
  <c r="P1962" i="1"/>
  <c r="X1962" i="1" s="1"/>
  <c r="B1961" i="1" l="1"/>
  <c r="N1965" i="1"/>
  <c r="O1964" i="1"/>
  <c r="B1962" i="1"/>
  <c r="P1963" i="1"/>
  <c r="X1963" i="1" s="1"/>
  <c r="N1966" i="1" l="1"/>
  <c r="O1965" i="1"/>
  <c r="P1964" i="1"/>
  <c r="X1964" i="1" s="1"/>
  <c r="B1964" i="1" l="1"/>
  <c r="P1965" i="1"/>
  <c r="X1965" i="1" s="1"/>
  <c r="B1963" i="1"/>
  <c r="O1966" i="1"/>
  <c r="N1967" i="1"/>
  <c r="N1968" i="1" l="1"/>
  <c r="O1967" i="1"/>
  <c r="P1966" i="1"/>
  <c r="X1966" i="1" s="1"/>
  <c r="B1965" i="1" l="1"/>
  <c r="P1967" i="1"/>
  <c r="X1967" i="1" s="1"/>
  <c r="B1966" i="1"/>
  <c r="N1969" i="1"/>
  <c r="O1968" i="1"/>
  <c r="P1968" i="1" l="1"/>
  <c r="X1968" i="1" s="1"/>
  <c r="O1969" i="1"/>
  <c r="N1970" i="1"/>
  <c r="N1971" i="1" l="1"/>
  <c r="O1970" i="1"/>
  <c r="B1967" i="1"/>
  <c r="P1969" i="1"/>
  <c r="X1969" i="1" s="1"/>
  <c r="P1970" i="1" l="1"/>
  <c r="X1970" i="1" s="1"/>
  <c r="B1968" i="1"/>
  <c r="N1972" i="1"/>
  <c r="O1971" i="1"/>
  <c r="N1973" i="1" l="1"/>
  <c r="O1972" i="1"/>
  <c r="P1971" i="1"/>
  <c r="X1971" i="1" s="1"/>
  <c r="B1969" i="1"/>
  <c r="B1971" i="1" l="1"/>
  <c r="P1972" i="1"/>
  <c r="X1972" i="1" s="1"/>
  <c r="B1970" i="1"/>
  <c r="N1974" i="1"/>
  <c r="O1973" i="1"/>
  <c r="P1973" i="1" l="1"/>
  <c r="X1973" i="1" s="1"/>
  <c r="N1975" i="1"/>
  <c r="O1974" i="1"/>
  <c r="P1974" i="1" l="1"/>
  <c r="X1974" i="1" s="1"/>
  <c r="O1975" i="1"/>
  <c r="N1976" i="1"/>
  <c r="B1972" i="1"/>
  <c r="B1973" i="1" l="1"/>
  <c r="B1974" i="1"/>
  <c r="N1977" i="1"/>
  <c r="O1976" i="1"/>
  <c r="P1975" i="1"/>
  <c r="X1975" i="1" s="1"/>
  <c r="P1976" i="1" l="1"/>
  <c r="X1976" i="1" s="1"/>
  <c r="O1977" i="1"/>
  <c r="N1978" i="1"/>
  <c r="O1978" i="1" l="1"/>
  <c r="N1979" i="1"/>
  <c r="P1977" i="1"/>
  <c r="X1977" i="1" s="1"/>
  <c r="B1975" i="1"/>
  <c r="B1976" i="1"/>
  <c r="B1977" i="1" l="1"/>
  <c r="N1980" i="1"/>
  <c r="O1979" i="1"/>
  <c r="P1978" i="1"/>
  <c r="X1978" i="1" s="1"/>
  <c r="B1978" i="1" l="1"/>
  <c r="P1979" i="1"/>
  <c r="X1979" i="1" s="1"/>
  <c r="N1981" i="1"/>
  <c r="O1980" i="1"/>
  <c r="O1981" i="1" l="1"/>
  <c r="N1982" i="1"/>
  <c r="B1979" i="1"/>
  <c r="P1980" i="1"/>
  <c r="X1980" i="1" s="1"/>
  <c r="B1980" i="1" l="1"/>
  <c r="O1982" i="1"/>
  <c r="N1983" i="1"/>
  <c r="P1981" i="1"/>
  <c r="X1981" i="1" s="1"/>
  <c r="B1981" i="1" l="1"/>
  <c r="P1982" i="1"/>
  <c r="X1982" i="1" s="1"/>
  <c r="N1984" i="1"/>
  <c r="O1983" i="1"/>
  <c r="P1983" i="1" l="1"/>
  <c r="X1983" i="1" s="1"/>
  <c r="N1985" i="1"/>
  <c r="O1984" i="1"/>
  <c r="B1982" i="1"/>
  <c r="P1984" i="1" l="1"/>
  <c r="X1984" i="1" s="1"/>
  <c r="O1985" i="1"/>
  <c r="N1986" i="1"/>
  <c r="B1983" i="1"/>
  <c r="O1986" i="1" l="1"/>
  <c r="N1987" i="1"/>
  <c r="B1984" i="1"/>
  <c r="P1985" i="1"/>
  <c r="X1985" i="1" s="1"/>
  <c r="B1985" i="1" l="1"/>
  <c r="N1988" i="1"/>
  <c r="O1987" i="1"/>
  <c r="P1986" i="1"/>
  <c r="X1986" i="1" s="1"/>
  <c r="O1988" i="1" l="1"/>
  <c r="N1989" i="1"/>
  <c r="P1987" i="1"/>
  <c r="X1987" i="1" s="1"/>
  <c r="O1989" i="1" l="1"/>
  <c r="N1990" i="1"/>
  <c r="B1986" i="1"/>
  <c r="P1988" i="1"/>
  <c r="X1988" i="1" s="1"/>
  <c r="O1990" i="1" l="1"/>
  <c r="N1991" i="1"/>
  <c r="P1989" i="1"/>
  <c r="X1989" i="1" s="1"/>
  <c r="B1987" i="1"/>
  <c r="B1989" i="1" l="1"/>
  <c r="N1992" i="1"/>
  <c r="O1991" i="1"/>
  <c r="B1988" i="1"/>
  <c r="P1990" i="1"/>
  <c r="X1990" i="1" s="1"/>
  <c r="P1991" i="1" l="1"/>
  <c r="X1991" i="1" s="1"/>
  <c r="O1992" i="1"/>
  <c r="N1993" i="1"/>
  <c r="B1990" i="1" l="1"/>
  <c r="B1991" i="1"/>
  <c r="O1993" i="1"/>
  <c r="N1994" i="1"/>
  <c r="P1992" i="1"/>
  <c r="X1992" i="1" s="1"/>
  <c r="N1995" i="1" l="1"/>
  <c r="O1994" i="1"/>
  <c r="P1993" i="1"/>
  <c r="X1993" i="1" s="1"/>
  <c r="P1994" i="1" l="1"/>
  <c r="X1994" i="1" s="1"/>
  <c r="B1992" i="1"/>
  <c r="O1995" i="1"/>
  <c r="N1996" i="1"/>
  <c r="B1993" i="1" l="1"/>
  <c r="N1997" i="1"/>
  <c r="O1996" i="1"/>
  <c r="B1994" i="1"/>
  <c r="P1995" i="1"/>
  <c r="X1995" i="1" s="1"/>
  <c r="P1996" i="1" l="1"/>
  <c r="X1996" i="1" s="1"/>
  <c r="N1998" i="1"/>
  <c r="O1997" i="1"/>
  <c r="B1995" i="1"/>
  <c r="P1997" i="1" l="1"/>
  <c r="X1997" i="1" s="1"/>
  <c r="N1999" i="1"/>
  <c r="O1998" i="1"/>
  <c r="P1998" i="1" l="1"/>
  <c r="X1998" i="1" s="1"/>
  <c r="B1996" i="1"/>
  <c r="O1999" i="1"/>
  <c r="N2000" i="1"/>
  <c r="B1997" i="1"/>
  <c r="N2001" i="1" l="1"/>
  <c r="O2000" i="1"/>
  <c r="B1998" i="1"/>
  <c r="P1999" i="1"/>
  <c r="X1999" i="1" s="1"/>
  <c r="P2000" i="1" l="1"/>
  <c r="X2000" i="1" s="1"/>
  <c r="N2002" i="1"/>
  <c r="O2001" i="1"/>
  <c r="B2000" i="1" l="1"/>
  <c r="P2001" i="1"/>
  <c r="X2001" i="1" s="1"/>
  <c r="N2003" i="1"/>
  <c r="O2002" i="1"/>
  <c r="B1999" i="1"/>
  <c r="P2002" i="1" l="1"/>
  <c r="X2002" i="1" s="1"/>
  <c r="O2003" i="1"/>
  <c r="N2004" i="1"/>
  <c r="B2001" i="1"/>
  <c r="N2005" i="1" l="1"/>
  <c r="O2004" i="1"/>
  <c r="P2003" i="1"/>
  <c r="X2003" i="1" s="1"/>
  <c r="B2003" i="1" l="1"/>
  <c r="P2004" i="1"/>
  <c r="X2004" i="1" s="1"/>
  <c r="B2002" i="1"/>
  <c r="N2006" i="1"/>
  <c r="O2005" i="1"/>
  <c r="P2005" i="1" l="1"/>
  <c r="X2005" i="1" s="1"/>
  <c r="B2004" i="1"/>
  <c r="N2007" i="1"/>
  <c r="O2006" i="1"/>
  <c r="N2008" i="1" l="1"/>
  <c r="O2007" i="1"/>
  <c r="P2006" i="1"/>
  <c r="X2006" i="1" s="1"/>
  <c r="P2007" i="1" l="1"/>
  <c r="X2007" i="1" s="1"/>
  <c r="B2005" i="1"/>
  <c r="N2009" i="1"/>
  <c r="O2008" i="1"/>
  <c r="P2008" i="1" l="1"/>
  <c r="X2008" i="1" s="1"/>
  <c r="N2010" i="1"/>
  <c r="O2009" i="1"/>
  <c r="B2006" i="1"/>
  <c r="N2011" i="1" l="1"/>
  <c r="O2010" i="1"/>
  <c r="P2009" i="1"/>
  <c r="X2009" i="1" s="1"/>
  <c r="B2007" i="1"/>
  <c r="B2009" i="1" l="1"/>
  <c r="B2008" i="1"/>
  <c r="P2010" i="1"/>
  <c r="X2010" i="1" s="1"/>
  <c r="O2011" i="1"/>
  <c r="N2012" i="1"/>
  <c r="B2010" i="1" l="1"/>
  <c r="N2013" i="1"/>
  <c r="O2012" i="1"/>
  <c r="P2011" i="1"/>
  <c r="X2011" i="1" s="1"/>
  <c r="O2013" i="1" l="1"/>
  <c r="N2014" i="1"/>
  <c r="P2012" i="1"/>
  <c r="X2012" i="1" s="1"/>
  <c r="B2012" i="1" l="1"/>
  <c r="O2014" i="1"/>
  <c r="N2015" i="1"/>
  <c r="B2011" i="1"/>
  <c r="P2013" i="1"/>
  <c r="X2013" i="1" s="1"/>
  <c r="N2016" i="1" l="1"/>
  <c r="O2015" i="1"/>
  <c r="P2014" i="1"/>
  <c r="X2014" i="1" s="1"/>
  <c r="B2013" i="1"/>
  <c r="P2015" i="1" l="1"/>
  <c r="X2015" i="1" s="1"/>
  <c r="N2017" i="1"/>
  <c r="O2016" i="1"/>
  <c r="P2016" i="1" l="1"/>
  <c r="X2016" i="1" s="1"/>
  <c r="B2014" i="1"/>
  <c r="N2018" i="1"/>
  <c r="O2017" i="1"/>
  <c r="P2017" i="1" l="1"/>
  <c r="X2017" i="1" s="1"/>
  <c r="N2019" i="1"/>
  <c r="O2018" i="1"/>
  <c r="B2015" i="1"/>
  <c r="B2016" i="1"/>
  <c r="P2018" i="1" l="1"/>
  <c r="X2018" i="1" s="1"/>
  <c r="O2019" i="1"/>
  <c r="N2020" i="1"/>
  <c r="N2021" i="1" l="1"/>
  <c r="O2020" i="1"/>
  <c r="P2019" i="1"/>
  <c r="X2019" i="1" s="1"/>
  <c r="B2017" i="1"/>
  <c r="P2020" i="1" l="1"/>
  <c r="X2020" i="1" s="1"/>
  <c r="B2018" i="1"/>
  <c r="B2019" i="1"/>
  <c r="N2022" i="1"/>
  <c r="O2021" i="1"/>
  <c r="P2021" i="1" l="1"/>
  <c r="X2021" i="1" s="1"/>
  <c r="B2020" i="1"/>
  <c r="O2022" i="1"/>
  <c r="N2023" i="1"/>
  <c r="P2022" i="1" l="1"/>
  <c r="X2022" i="1" s="1"/>
  <c r="B2021" i="1"/>
  <c r="O2023" i="1"/>
  <c r="N2024" i="1"/>
  <c r="P2023" i="1" l="1"/>
  <c r="X2023" i="1" s="1"/>
  <c r="N2025" i="1"/>
  <c r="O2024" i="1"/>
  <c r="B2022" i="1" l="1"/>
  <c r="P2024" i="1"/>
  <c r="X2024" i="1" s="1"/>
  <c r="O2025" i="1"/>
  <c r="N2026" i="1"/>
  <c r="B2023" i="1"/>
  <c r="O2026" i="1" l="1"/>
  <c r="N2027" i="1"/>
  <c r="P2025" i="1"/>
  <c r="X2025" i="1" s="1"/>
  <c r="B2025" i="1" l="1"/>
  <c r="B2024" i="1"/>
  <c r="N2028" i="1"/>
  <c r="O2027" i="1"/>
  <c r="P2026" i="1"/>
  <c r="X2026" i="1" s="1"/>
  <c r="P2027" i="1" l="1"/>
  <c r="X2027" i="1" s="1"/>
  <c r="N2029" i="1"/>
  <c r="O2028" i="1"/>
  <c r="B2026" i="1"/>
  <c r="P2028" i="1" l="1"/>
  <c r="X2028" i="1" s="1"/>
  <c r="O2029" i="1"/>
  <c r="N2030" i="1"/>
  <c r="O2030" i="1" l="1"/>
  <c r="N2031" i="1"/>
  <c r="B2027" i="1"/>
  <c r="P2029" i="1"/>
  <c r="X2029" i="1" s="1"/>
  <c r="O2031" i="1" l="1"/>
  <c r="N2032" i="1"/>
  <c r="P2030" i="1"/>
  <c r="X2030" i="1" s="1"/>
  <c r="B2029" i="1"/>
  <c r="B2028" i="1"/>
  <c r="B2030" i="1" l="1"/>
  <c r="N2033" i="1"/>
  <c r="O2032" i="1"/>
  <c r="P2031" i="1"/>
  <c r="X2031" i="1" s="1"/>
  <c r="B2031" i="1" l="1"/>
  <c r="P2032" i="1"/>
  <c r="X2032" i="1" s="1"/>
  <c r="N2034" i="1"/>
  <c r="O2033" i="1"/>
  <c r="P2033" i="1" l="1"/>
  <c r="X2033" i="1" s="1"/>
  <c r="O2034" i="1"/>
  <c r="N2035" i="1"/>
  <c r="B2032" i="1"/>
  <c r="O2035" i="1" l="1"/>
  <c r="N2036" i="1"/>
  <c r="P2034" i="1"/>
  <c r="X2034" i="1" s="1"/>
  <c r="B2034" i="1" l="1"/>
  <c r="O2036" i="1"/>
  <c r="N2037" i="1"/>
  <c r="B2033" i="1"/>
  <c r="P2035" i="1"/>
  <c r="X2035" i="1" s="1"/>
  <c r="O2037" i="1" l="1"/>
  <c r="N2038" i="1"/>
  <c r="P2036" i="1"/>
  <c r="X2036" i="1" s="1"/>
  <c r="B2035" i="1" l="1"/>
  <c r="N2039" i="1"/>
  <c r="O2038" i="1"/>
  <c r="P2037" i="1"/>
  <c r="X2037" i="1" s="1"/>
  <c r="P2038" i="1" l="1"/>
  <c r="X2038" i="1" s="1"/>
  <c r="O2039" i="1"/>
  <c r="N2040" i="1"/>
  <c r="B2037" i="1"/>
  <c r="B2036" i="1"/>
  <c r="O2040" i="1" l="1"/>
  <c r="N2041" i="1"/>
  <c r="P2039" i="1"/>
  <c r="X2039" i="1" s="1"/>
  <c r="N2042" i="1" l="1"/>
  <c r="O2041" i="1"/>
  <c r="B2038" i="1"/>
  <c r="P2040" i="1"/>
  <c r="X2040" i="1" s="1"/>
  <c r="P2041" i="1" l="1"/>
  <c r="X2041" i="1" s="1"/>
  <c r="O2042" i="1"/>
  <c r="N2043" i="1"/>
  <c r="B2039" i="1"/>
  <c r="O2043" i="1" l="1"/>
  <c r="N2044" i="1"/>
  <c r="P2042" i="1"/>
  <c r="X2042" i="1" s="1"/>
  <c r="B2040" i="1"/>
  <c r="B2041" i="1"/>
  <c r="O2044" i="1" l="1"/>
  <c r="N2045" i="1"/>
  <c r="P2043" i="1"/>
  <c r="X2043" i="1" s="1"/>
  <c r="B2043" i="1" l="1"/>
  <c r="N2046" i="1"/>
  <c r="O2045" i="1"/>
  <c r="B2042" i="1"/>
  <c r="P2044" i="1"/>
  <c r="X2044" i="1" s="1"/>
  <c r="N2047" i="1" l="1"/>
  <c r="O2046" i="1"/>
  <c r="P2045" i="1"/>
  <c r="X2045" i="1" s="1"/>
  <c r="B2045" i="1" l="1"/>
  <c r="P2046" i="1"/>
  <c r="X2046" i="1" s="1"/>
  <c r="B2044" i="1"/>
  <c r="O2047" i="1"/>
  <c r="N2048" i="1"/>
  <c r="N2049" i="1" l="1"/>
  <c r="O2048" i="1"/>
  <c r="P2047" i="1"/>
  <c r="X2047" i="1" s="1"/>
  <c r="P2048" i="1" l="1"/>
  <c r="X2048" i="1" s="1"/>
  <c r="O2049" i="1"/>
  <c r="N2050" i="1"/>
  <c r="B2046" i="1"/>
  <c r="N2051" i="1" l="1"/>
  <c r="O2050" i="1"/>
  <c r="P2049" i="1"/>
  <c r="X2049" i="1" s="1"/>
  <c r="B2047" i="1"/>
  <c r="P2050" i="1" l="1"/>
  <c r="X2050" i="1" s="1"/>
  <c r="B2048" i="1"/>
  <c r="N2052" i="1"/>
  <c r="O2051" i="1"/>
  <c r="P2051" i="1" l="1"/>
  <c r="X2051" i="1" s="1"/>
  <c r="O2052" i="1"/>
  <c r="N2053" i="1"/>
  <c r="B2049" i="1"/>
  <c r="B2050" i="1"/>
  <c r="N2054" i="1" l="1"/>
  <c r="O2053" i="1"/>
  <c r="P2052" i="1"/>
  <c r="X2052" i="1" s="1"/>
  <c r="B2051" i="1" l="1"/>
  <c r="P2053" i="1"/>
  <c r="X2053" i="1" s="1"/>
  <c r="N2055" i="1"/>
  <c r="O2054" i="1"/>
  <c r="B2052" i="1"/>
  <c r="B2053" i="1" l="1"/>
  <c r="P2054" i="1"/>
  <c r="X2054" i="1" s="1"/>
  <c r="N2056" i="1"/>
  <c r="O2055" i="1"/>
  <c r="N2057" i="1" l="1"/>
  <c r="O2056" i="1"/>
  <c r="P2055" i="1"/>
  <c r="X2055" i="1" s="1"/>
  <c r="B2055" i="1" l="1"/>
  <c r="P2056" i="1"/>
  <c r="X2056" i="1" s="1"/>
  <c r="B2054" i="1"/>
  <c r="N2058" i="1"/>
  <c r="O2057" i="1"/>
  <c r="P2057" i="1" l="1"/>
  <c r="X2057" i="1" s="1"/>
  <c r="N2059" i="1"/>
  <c r="O2058" i="1"/>
  <c r="B2056" i="1"/>
  <c r="P2058" i="1" l="1"/>
  <c r="X2058" i="1" s="1"/>
  <c r="N2060" i="1"/>
  <c r="O2059" i="1"/>
  <c r="B2057" i="1"/>
  <c r="P2059" i="1" l="1"/>
  <c r="X2059" i="1" s="1"/>
  <c r="O2060" i="1"/>
  <c r="N2061" i="1"/>
  <c r="B2058" i="1" l="1"/>
  <c r="B2059" i="1"/>
  <c r="O2061" i="1"/>
  <c r="N2062" i="1"/>
  <c r="P2060" i="1"/>
  <c r="X2060" i="1" s="1"/>
  <c r="O2062" i="1" l="1"/>
  <c r="N2063" i="1"/>
  <c r="P2061" i="1"/>
  <c r="X2061" i="1" s="1"/>
  <c r="B2061" i="1" l="1"/>
  <c r="O2063" i="1"/>
  <c r="N2064" i="1"/>
  <c r="B2060" i="1"/>
  <c r="P2062" i="1"/>
  <c r="X2062" i="1" s="1"/>
  <c r="O2064" i="1" l="1"/>
  <c r="N2065" i="1"/>
  <c r="P2063" i="1"/>
  <c r="X2063" i="1" s="1"/>
  <c r="B2063" i="1" l="1"/>
  <c r="N2066" i="1"/>
  <c r="O2065" i="1"/>
  <c r="B2062" i="1"/>
  <c r="P2064" i="1"/>
  <c r="X2064" i="1" s="1"/>
  <c r="P2065" i="1" l="1"/>
  <c r="X2065" i="1" s="1"/>
  <c r="N2067" i="1"/>
  <c r="O2066" i="1"/>
  <c r="P2066" i="1" l="1"/>
  <c r="X2066" i="1" s="1"/>
  <c r="B2064" i="1"/>
  <c r="O2067" i="1"/>
  <c r="N2068" i="1"/>
  <c r="P2067" i="1" l="1"/>
  <c r="X2067" i="1" s="1"/>
  <c r="O2068" i="1"/>
  <c r="N2069" i="1"/>
  <c r="B2065" i="1"/>
  <c r="O2069" i="1" l="1"/>
  <c r="N2070" i="1"/>
  <c r="P2068" i="1"/>
  <c r="X2068" i="1" s="1"/>
  <c r="B2066" i="1"/>
  <c r="N2071" i="1" l="1"/>
  <c r="O2070" i="1"/>
  <c r="P2069" i="1"/>
  <c r="X2069" i="1" s="1"/>
  <c r="B2067" i="1"/>
  <c r="B2068" i="1"/>
  <c r="P2070" i="1" l="1"/>
  <c r="X2070" i="1" s="1"/>
  <c r="O2071" i="1"/>
  <c r="N2072" i="1"/>
  <c r="B2069" i="1"/>
  <c r="B2070" i="1" l="1"/>
  <c r="O2072" i="1"/>
  <c r="N2073" i="1"/>
  <c r="P2071" i="1"/>
  <c r="X2071" i="1" s="1"/>
  <c r="B2071" i="1" l="1"/>
  <c r="O2073" i="1"/>
  <c r="N2074" i="1"/>
  <c r="P2072" i="1"/>
  <c r="X2072" i="1" s="1"/>
  <c r="P2073" i="1" l="1"/>
  <c r="X2073" i="1" s="1"/>
  <c r="N2075" i="1"/>
  <c r="O2074" i="1"/>
  <c r="B2072" i="1" l="1"/>
  <c r="P2074" i="1"/>
  <c r="X2074" i="1" s="1"/>
  <c r="B2073" i="1"/>
  <c r="N2076" i="1"/>
  <c r="O2075" i="1"/>
  <c r="B2074" i="1" l="1"/>
  <c r="P2075" i="1"/>
  <c r="X2075" i="1" s="1"/>
  <c r="N2077" i="1"/>
  <c r="O2076" i="1"/>
  <c r="O2077" i="1" l="1"/>
  <c r="N2078" i="1"/>
  <c r="P2076" i="1"/>
  <c r="X2076" i="1" s="1"/>
  <c r="B2076" i="1" l="1"/>
  <c r="N2079" i="1"/>
  <c r="O2078" i="1"/>
  <c r="B2075" i="1"/>
  <c r="P2077" i="1"/>
  <c r="X2077" i="1" s="1"/>
  <c r="P2078" i="1" l="1"/>
  <c r="X2078" i="1" s="1"/>
  <c r="N2080" i="1"/>
  <c r="O2079" i="1"/>
  <c r="O2080" i="1" l="1"/>
  <c r="N2081" i="1"/>
  <c r="P2079" i="1"/>
  <c r="X2079" i="1" s="1"/>
  <c r="B2077" i="1"/>
  <c r="B2078" i="1"/>
  <c r="O2081" i="1" l="1"/>
  <c r="N2082" i="1"/>
  <c r="B2079" i="1"/>
  <c r="P2080" i="1"/>
  <c r="X2080" i="1" s="1"/>
  <c r="B2080" i="1" l="1"/>
  <c r="N2083" i="1"/>
  <c r="O2082" i="1"/>
  <c r="P2081" i="1"/>
  <c r="X2081" i="1" s="1"/>
  <c r="B2081" i="1" l="1"/>
  <c r="O2083" i="1"/>
  <c r="N2084" i="1"/>
  <c r="P2082" i="1"/>
  <c r="X2082" i="1" s="1"/>
  <c r="P2083" i="1" l="1"/>
  <c r="X2083" i="1" s="1"/>
  <c r="B2082" i="1"/>
  <c r="N2085" i="1"/>
  <c r="O2084" i="1"/>
  <c r="O2085" i="1" l="1"/>
  <c r="N2086" i="1"/>
  <c r="P2084" i="1"/>
  <c r="X2084" i="1" s="1"/>
  <c r="N2087" i="1" l="1"/>
  <c r="O2086" i="1"/>
  <c r="B2083" i="1"/>
  <c r="P2085" i="1"/>
  <c r="X2085" i="1" s="1"/>
  <c r="P2086" i="1" l="1"/>
  <c r="X2086" i="1" s="1"/>
  <c r="N2088" i="1"/>
  <c r="O2087" i="1"/>
  <c r="B2084" i="1"/>
  <c r="B2085" i="1" l="1"/>
  <c r="P2087" i="1"/>
  <c r="X2087" i="1" s="1"/>
  <c r="O2088" i="1"/>
  <c r="N2089" i="1"/>
  <c r="B2086" i="1"/>
  <c r="O2089" i="1" l="1"/>
  <c r="N2090" i="1"/>
  <c r="P2088" i="1"/>
  <c r="X2088" i="1" s="1"/>
  <c r="B2088" i="1" l="1"/>
  <c r="B2087" i="1"/>
  <c r="N2091" i="1"/>
  <c r="O2090" i="1"/>
  <c r="P2089" i="1"/>
  <c r="X2089" i="1" s="1"/>
  <c r="P2090" i="1" l="1"/>
  <c r="X2090" i="1" s="1"/>
  <c r="N2092" i="1"/>
  <c r="O2091" i="1"/>
  <c r="B2089" i="1"/>
  <c r="P2091" i="1" l="1"/>
  <c r="X2091" i="1" s="1"/>
  <c r="O2092" i="1"/>
  <c r="N2093" i="1"/>
  <c r="B2090" i="1"/>
  <c r="N2094" i="1" l="1"/>
  <c r="O2093" i="1"/>
  <c r="P2092" i="1"/>
  <c r="X2092" i="1" s="1"/>
  <c r="B2092" i="1" l="1"/>
  <c r="P2093" i="1"/>
  <c r="X2093" i="1" s="1"/>
  <c r="B2091" i="1"/>
  <c r="O2094" i="1"/>
  <c r="N2095" i="1"/>
  <c r="N2096" i="1" l="1"/>
  <c r="O2095" i="1"/>
  <c r="P2094" i="1"/>
  <c r="X2094" i="1" s="1"/>
  <c r="B2094" i="1" l="1"/>
  <c r="P2095" i="1"/>
  <c r="X2095" i="1" s="1"/>
  <c r="B2093" i="1"/>
  <c r="O2096" i="1"/>
  <c r="N2097" i="1"/>
  <c r="N2098" i="1" l="1"/>
  <c r="O2097" i="1"/>
  <c r="B2095" i="1"/>
  <c r="P2096" i="1"/>
  <c r="X2096" i="1" s="1"/>
  <c r="B2096" i="1" l="1"/>
  <c r="P2097" i="1"/>
  <c r="X2097" i="1" s="1"/>
  <c r="N2099" i="1"/>
  <c r="O2098" i="1"/>
  <c r="B2097" i="1" l="1"/>
  <c r="P2098" i="1"/>
  <c r="X2098" i="1" s="1"/>
  <c r="N2100" i="1"/>
  <c r="O2099" i="1"/>
  <c r="B2098" i="1" l="1"/>
  <c r="P2099" i="1"/>
  <c r="X2099" i="1" s="1"/>
  <c r="O2100" i="1"/>
  <c r="N2101" i="1"/>
  <c r="B2099" i="1" l="1"/>
  <c r="O2101" i="1"/>
  <c r="N2102" i="1"/>
  <c r="P2100" i="1"/>
  <c r="X2100" i="1" s="1"/>
  <c r="P2101" i="1" l="1"/>
  <c r="X2101" i="1" s="1"/>
  <c r="B2100" i="1"/>
  <c r="N2103" i="1"/>
  <c r="O2102" i="1"/>
  <c r="O2103" i="1" l="1"/>
  <c r="N2104" i="1"/>
  <c r="B2101" i="1"/>
  <c r="P2102" i="1"/>
  <c r="X2102" i="1" s="1"/>
  <c r="O2104" i="1" l="1"/>
  <c r="N2105" i="1"/>
  <c r="P2103" i="1"/>
  <c r="X2103" i="1" s="1"/>
  <c r="N2106" i="1" l="1"/>
  <c r="O2105" i="1"/>
  <c r="B2102" i="1"/>
  <c r="P2104" i="1"/>
  <c r="X2104" i="1" s="1"/>
  <c r="B2104" i="1" l="1"/>
  <c r="P2105" i="1"/>
  <c r="X2105" i="1" s="1"/>
  <c r="N2107" i="1"/>
  <c r="O2106" i="1"/>
  <c r="B2103" i="1"/>
  <c r="P2106" i="1" l="1"/>
  <c r="X2106" i="1" s="1"/>
  <c r="N2108" i="1"/>
  <c r="O2107" i="1"/>
  <c r="P2107" i="1" l="1"/>
  <c r="X2107" i="1" s="1"/>
  <c r="O2108" i="1"/>
  <c r="N2109" i="1"/>
  <c r="B2105" i="1"/>
  <c r="B2106" i="1"/>
  <c r="N2110" i="1" l="1"/>
  <c r="O2109" i="1"/>
  <c r="P2108" i="1"/>
  <c r="X2108" i="1" s="1"/>
  <c r="B2108" i="1" l="1"/>
  <c r="P2109" i="1"/>
  <c r="X2109" i="1" s="1"/>
  <c r="B2107" i="1"/>
  <c r="O2110" i="1"/>
  <c r="N2111" i="1"/>
  <c r="N2112" i="1" l="1"/>
  <c r="O2111" i="1"/>
  <c r="P2110" i="1"/>
  <c r="X2110" i="1" s="1"/>
  <c r="P2111" i="1" l="1"/>
  <c r="X2111" i="1" s="1"/>
  <c r="B2109" i="1"/>
  <c r="O2112" i="1"/>
  <c r="N2113" i="1"/>
  <c r="N2114" i="1" l="1"/>
  <c r="O2113" i="1"/>
  <c r="B2111" i="1"/>
  <c r="P2112" i="1"/>
  <c r="X2112" i="1" s="1"/>
  <c r="B2110" i="1"/>
  <c r="B2112" i="1" l="1"/>
  <c r="P2113" i="1"/>
  <c r="X2113" i="1" s="1"/>
  <c r="O2114" i="1"/>
  <c r="N2115" i="1"/>
  <c r="B2113" i="1" l="1"/>
  <c r="N2116" i="1"/>
  <c r="O2115" i="1"/>
  <c r="P2114" i="1"/>
  <c r="X2114" i="1" s="1"/>
  <c r="N2117" i="1" l="1"/>
  <c r="O2116" i="1"/>
  <c r="P2115" i="1"/>
  <c r="X2115" i="1" s="1"/>
  <c r="B2115" i="1" l="1"/>
  <c r="P2116" i="1"/>
  <c r="X2116" i="1" s="1"/>
  <c r="B2114" i="1"/>
  <c r="O2117" i="1"/>
  <c r="N2118" i="1"/>
  <c r="O2118" i="1" l="1"/>
  <c r="N2119" i="1"/>
  <c r="B2116" i="1"/>
  <c r="P2117" i="1"/>
  <c r="X2117" i="1" s="1"/>
  <c r="B2117" i="1" l="1"/>
  <c r="O2119" i="1"/>
  <c r="N2120" i="1"/>
  <c r="P2118" i="1"/>
  <c r="X2118" i="1" s="1"/>
  <c r="P2119" i="1" l="1"/>
  <c r="X2119" i="1" s="1"/>
  <c r="N2121" i="1"/>
  <c r="O2120" i="1"/>
  <c r="P2120" i="1" l="1"/>
  <c r="X2120" i="1" s="1"/>
  <c r="N2122" i="1"/>
  <c r="O2121" i="1"/>
  <c r="B2119" i="1"/>
  <c r="B2118" i="1"/>
  <c r="B2120" i="1" l="1"/>
  <c r="P2121" i="1"/>
  <c r="X2121" i="1" s="1"/>
  <c r="N2123" i="1"/>
  <c r="O2122" i="1"/>
  <c r="N2124" i="1" l="1"/>
  <c r="O2123" i="1"/>
  <c r="P2122" i="1"/>
  <c r="X2122" i="1" s="1"/>
  <c r="P2123" i="1" l="1"/>
  <c r="X2123" i="1" s="1"/>
  <c r="B2122" i="1"/>
  <c r="B2121" i="1"/>
  <c r="N2125" i="1"/>
  <c r="O2124" i="1"/>
  <c r="B2123" i="1" l="1"/>
  <c r="P2124" i="1"/>
  <c r="X2124" i="1" s="1"/>
  <c r="N2126" i="1"/>
  <c r="O2125" i="1"/>
  <c r="B2124" i="1" l="1"/>
  <c r="P2125" i="1"/>
  <c r="X2125" i="1" s="1"/>
  <c r="O2126" i="1"/>
  <c r="N2127" i="1"/>
  <c r="N2128" i="1" l="1"/>
  <c r="O2127" i="1"/>
  <c r="P2126" i="1"/>
  <c r="X2126" i="1" s="1"/>
  <c r="B2125" i="1"/>
  <c r="P2127" i="1" l="1"/>
  <c r="X2127" i="1" s="1"/>
  <c r="N2129" i="1"/>
  <c r="O2128" i="1"/>
  <c r="P2128" i="1" l="1"/>
  <c r="X2128" i="1" s="1"/>
  <c r="O2129" i="1"/>
  <c r="N2130" i="1"/>
  <c r="B2127" i="1"/>
  <c r="B2126" i="1"/>
  <c r="O2130" i="1" l="1"/>
  <c r="N2131" i="1"/>
  <c r="P2129" i="1"/>
  <c r="X2129" i="1" s="1"/>
  <c r="B2128" i="1"/>
  <c r="O2131" i="1" l="1"/>
  <c r="N2132" i="1"/>
  <c r="P2130" i="1"/>
  <c r="X2130" i="1" s="1"/>
  <c r="B2130" i="1" l="1"/>
  <c r="B2129" i="1"/>
  <c r="N2133" i="1"/>
  <c r="O2132" i="1"/>
  <c r="P2131" i="1"/>
  <c r="X2131" i="1" s="1"/>
  <c r="P2132" i="1" l="1"/>
  <c r="X2132" i="1" s="1"/>
  <c r="O2133" i="1"/>
  <c r="N2134" i="1"/>
  <c r="B2131" i="1"/>
  <c r="O2134" i="1" l="1"/>
  <c r="N2135" i="1"/>
  <c r="P2133" i="1"/>
  <c r="X2133" i="1" s="1"/>
  <c r="B2132" i="1" l="1"/>
  <c r="B2133" i="1"/>
  <c r="O2135" i="1"/>
  <c r="N2136" i="1"/>
  <c r="P2134" i="1"/>
  <c r="X2134" i="1" s="1"/>
  <c r="O2136" i="1" l="1"/>
  <c r="N2137" i="1"/>
  <c r="P2135" i="1"/>
  <c r="X2135" i="1" s="1"/>
  <c r="N2138" i="1" l="1"/>
  <c r="O2137" i="1"/>
  <c r="B2134" i="1"/>
  <c r="B2135" i="1"/>
  <c r="P2136" i="1"/>
  <c r="X2136" i="1" s="1"/>
  <c r="P2137" i="1" l="1"/>
  <c r="X2137" i="1" s="1"/>
  <c r="O2138" i="1"/>
  <c r="N2139" i="1"/>
  <c r="B2136" i="1" l="1"/>
  <c r="N2140" i="1"/>
  <c r="O2139" i="1"/>
  <c r="P2138" i="1"/>
  <c r="X2138" i="1" s="1"/>
  <c r="B2137" i="1"/>
  <c r="N2141" i="1" l="1"/>
  <c r="O2140" i="1"/>
  <c r="P2139" i="1"/>
  <c r="X2139" i="1" s="1"/>
  <c r="P2140" i="1" l="1"/>
  <c r="X2140" i="1" s="1"/>
  <c r="B2139" i="1"/>
  <c r="B2138" i="1"/>
  <c r="O2141" i="1"/>
  <c r="N2142" i="1"/>
  <c r="B2140" i="1" l="1"/>
  <c r="O2142" i="1"/>
  <c r="N2143" i="1"/>
  <c r="P2141" i="1"/>
  <c r="X2141" i="1" s="1"/>
  <c r="P2142" i="1" l="1"/>
  <c r="X2142" i="1" s="1"/>
  <c r="O2143" i="1"/>
  <c r="N2144" i="1"/>
  <c r="N2145" i="1" l="1"/>
  <c r="O2144" i="1"/>
  <c r="P2143" i="1"/>
  <c r="X2143" i="1" s="1"/>
  <c r="B2141" i="1"/>
  <c r="B2142" i="1"/>
  <c r="B2143" i="1" l="1"/>
  <c r="P2144" i="1"/>
  <c r="X2144" i="1" s="1"/>
  <c r="O2145" i="1"/>
  <c r="N2146" i="1"/>
  <c r="P2145" i="1" l="1"/>
  <c r="X2145" i="1" s="1"/>
  <c r="O2146" i="1"/>
  <c r="N2147" i="1"/>
  <c r="N2148" i="1" l="1"/>
  <c r="O2147" i="1"/>
  <c r="B2144" i="1"/>
  <c r="P2146" i="1"/>
  <c r="X2146" i="1" s="1"/>
  <c r="B2145" i="1" l="1"/>
  <c r="B2146" i="1"/>
  <c r="P2147" i="1"/>
  <c r="X2147" i="1" s="1"/>
  <c r="N2149" i="1"/>
  <c r="O2148" i="1"/>
  <c r="B2147" i="1" l="1"/>
  <c r="P2148" i="1"/>
  <c r="X2148" i="1" s="1"/>
  <c r="O2149" i="1"/>
  <c r="N2150" i="1"/>
  <c r="P2149" i="1" l="1"/>
  <c r="X2149" i="1" s="1"/>
  <c r="B2148" i="1"/>
  <c r="O2150" i="1"/>
  <c r="N2151" i="1"/>
  <c r="P2150" i="1" l="1"/>
  <c r="X2150" i="1" s="1"/>
  <c r="O2151" i="1"/>
  <c r="N2152" i="1"/>
  <c r="O2152" i="1" l="1"/>
  <c r="N2153" i="1"/>
  <c r="B2150" i="1"/>
  <c r="B2149" i="1"/>
  <c r="P2151" i="1"/>
  <c r="X2151" i="1" s="1"/>
  <c r="O2153" i="1" l="1"/>
  <c r="N2154" i="1"/>
  <c r="P2152" i="1"/>
  <c r="X2152" i="1" s="1"/>
  <c r="B2151" i="1"/>
  <c r="B2152" i="1" l="1"/>
  <c r="O2154" i="1"/>
  <c r="N2155" i="1"/>
  <c r="P2153" i="1"/>
  <c r="X2153" i="1" s="1"/>
  <c r="P2154" i="1" l="1"/>
  <c r="X2154" i="1" s="1"/>
  <c r="O2155" i="1"/>
  <c r="N2156" i="1"/>
  <c r="O2156" i="1" l="1"/>
  <c r="N2157" i="1"/>
  <c r="P2155" i="1"/>
  <c r="X2155" i="1" s="1"/>
  <c r="B2153" i="1"/>
  <c r="N2158" i="1" l="1"/>
  <c r="O2157" i="1"/>
  <c r="B2154" i="1"/>
  <c r="P2156" i="1"/>
  <c r="X2156" i="1" s="1"/>
  <c r="B2155" i="1" l="1"/>
  <c r="B2156" i="1"/>
  <c r="P2157" i="1"/>
  <c r="X2157" i="1" s="1"/>
  <c r="O2158" i="1"/>
  <c r="N2159" i="1"/>
  <c r="O2159" i="1" l="1"/>
  <c r="N2160" i="1"/>
  <c r="P2158" i="1"/>
  <c r="X2158" i="1" s="1"/>
  <c r="B2158" i="1" l="1"/>
  <c r="N2161" i="1"/>
  <c r="O2160" i="1"/>
  <c r="P2159" i="1"/>
  <c r="X2159" i="1" s="1"/>
  <c r="B2157" i="1"/>
  <c r="N2162" i="1" l="1"/>
  <c r="O2161" i="1"/>
  <c r="P2160" i="1"/>
  <c r="X2160" i="1" s="1"/>
  <c r="B2160" i="1" l="1"/>
  <c r="P2161" i="1"/>
  <c r="X2161" i="1" s="1"/>
  <c r="B2159" i="1"/>
  <c r="O2162" i="1"/>
  <c r="N2163" i="1"/>
  <c r="O2163" i="1" l="1"/>
  <c r="N2164" i="1"/>
  <c r="P2162" i="1"/>
  <c r="X2162" i="1" s="1"/>
  <c r="O2164" i="1" l="1"/>
  <c r="N2165" i="1"/>
  <c r="P2163" i="1"/>
  <c r="X2163" i="1" s="1"/>
  <c r="B2161" i="1"/>
  <c r="B2163" i="1" l="1"/>
  <c r="N2166" i="1"/>
  <c r="O2165" i="1"/>
  <c r="B2162" i="1"/>
  <c r="P2164" i="1"/>
  <c r="X2164" i="1" s="1"/>
  <c r="P2165" i="1" l="1"/>
  <c r="X2165" i="1" s="1"/>
  <c r="N2167" i="1"/>
  <c r="O2166" i="1"/>
  <c r="B2164" i="1"/>
  <c r="B2165" i="1" l="1"/>
  <c r="P2166" i="1"/>
  <c r="X2166" i="1" s="1"/>
  <c r="N2168" i="1"/>
  <c r="O2167" i="1"/>
  <c r="P2167" i="1" l="1"/>
  <c r="X2167" i="1" s="1"/>
  <c r="N2169" i="1"/>
  <c r="O2168" i="1"/>
  <c r="B2166" i="1"/>
  <c r="P2168" i="1" l="1"/>
  <c r="X2168" i="1" s="1"/>
  <c r="N2170" i="1"/>
  <c r="O2169" i="1"/>
  <c r="B2167" i="1" l="1"/>
  <c r="B2168" i="1"/>
  <c r="P2169" i="1"/>
  <c r="X2169" i="1" s="1"/>
  <c r="O2170" i="1"/>
  <c r="N2171" i="1"/>
  <c r="B2169" i="1" l="1"/>
  <c r="O2171" i="1"/>
  <c r="N2172" i="1"/>
  <c r="P2170" i="1"/>
  <c r="X2170" i="1" s="1"/>
  <c r="N2173" i="1" l="1"/>
  <c r="O2172" i="1"/>
  <c r="P2171" i="1"/>
  <c r="X2171" i="1" s="1"/>
  <c r="P2172" i="1" l="1"/>
  <c r="X2172" i="1" s="1"/>
  <c r="N2174" i="1"/>
  <c r="O2173" i="1"/>
  <c r="B2170" i="1"/>
  <c r="P2173" i="1" l="1"/>
  <c r="X2173" i="1" s="1"/>
  <c r="O2174" i="1"/>
  <c r="N2175" i="1"/>
  <c r="B2171" i="1"/>
  <c r="B2172" i="1" l="1"/>
  <c r="O2175" i="1"/>
  <c r="N2176" i="1"/>
  <c r="B2173" i="1"/>
  <c r="P2174" i="1"/>
  <c r="X2174" i="1" s="1"/>
  <c r="P2175" i="1" l="1"/>
  <c r="X2175" i="1" s="1"/>
  <c r="B2174" i="1"/>
  <c r="O2176" i="1"/>
  <c r="N2177" i="1"/>
  <c r="P2176" i="1" l="1"/>
  <c r="X2176" i="1" s="1"/>
  <c r="N2178" i="1"/>
  <c r="O2177" i="1"/>
  <c r="B2175" i="1"/>
  <c r="P2177" i="1" l="1"/>
  <c r="X2177" i="1" s="1"/>
  <c r="O2178" i="1"/>
  <c r="N2179" i="1"/>
  <c r="B2176" i="1"/>
  <c r="B2177" i="1" l="1"/>
  <c r="O2179" i="1"/>
  <c r="N2180" i="1"/>
  <c r="P2178" i="1"/>
  <c r="X2178" i="1" s="1"/>
  <c r="B2178" i="1" l="1"/>
  <c r="N2181" i="1"/>
  <c r="O2180" i="1"/>
  <c r="P2179" i="1"/>
  <c r="X2179" i="1" s="1"/>
  <c r="N2182" i="1" l="1"/>
  <c r="O2181" i="1"/>
  <c r="P2180" i="1"/>
  <c r="X2180" i="1" s="1"/>
  <c r="B2179" i="1" l="1"/>
  <c r="P2181" i="1"/>
  <c r="X2181" i="1" s="1"/>
  <c r="B2180" i="1"/>
  <c r="O2182" i="1"/>
  <c r="N2183" i="1"/>
  <c r="B2181" i="1" l="1"/>
  <c r="O2183" i="1"/>
  <c r="N2184" i="1"/>
  <c r="P2182" i="1"/>
  <c r="X2182" i="1" s="1"/>
  <c r="N2185" i="1" l="1"/>
  <c r="O2184" i="1"/>
  <c r="P2183" i="1"/>
  <c r="X2183" i="1" s="1"/>
  <c r="B2182" i="1"/>
  <c r="B2183" i="1" l="1"/>
  <c r="P2184" i="1"/>
  <c r="X2184" i="1" s="1"/>
  <c r="N2186" i="1"/>
  <c r="O2185" i="1"/>
  <c r="O2186" i="1" l="1"/>
  <c r="N2187" i="1"/>
  <c r="B2184" i="1"/>
  <c r="P2185" i="1"/>
  <c r="X2185" i="1" s="1"/>
  <c r="B2185" i="1" l="1"/>
  <c r="O2187" i="1"/>
  <c r="N2188" i="1"/>
  <c r="P2186" i="1"/>
  <c r="X2186" i="1" s="1"/>
  <c r="P2187" i="1" l="1"/>
  <c r="X2187" i="1" s="1"/>
  <c r="O2188" i="1"/>
  <c r="N2189" i="1"/>
  <c r="B2187" i="1" l="1"/>
  <c r="N2190" i="1"/>
  <c r="O2189" i="1"/>
  <c r="P2188" i="1"/>
  <c r="X2188" i="1" s="1"/>
  <c r="B2186" i="1"/>
  <c r="N2191" i="1" l="1"/>
  <c r="O2190" i="1"/>
  <c r="P2189" i="1"/>
  <c r="X2189" i="1" s="1"/>
  <c r="B2189" i="1" l="1"/>
  <c r="P2190" i="1"/>
  <c r="X2190" i="1" s="1"/>
  <c r="B2188" i="1"/>
  <c r="O2191" i="1"/>
  <c r="N2192" i="1"/>
  <c r="B2190" i="1" l="1"/>
  <c r="O2192" i="1"/>
  <c r="N2193" i="1"/>
  <c r="P2191" i="1"/>
  <c r="X2191" i="1" s="1"/>
  <c r="B2191" i="1" l="1"/>
  <c r="N2194" i="1"/>
  <c r="O2193" i="1"/>
  <c r="P2192" i="1"/>
  <c r="X2192" i="1" s="1"/>
  <c r="N2195" i="1" l="1"/>
  <c r="O2194" i="1"/>
  <c r="P2193" i="1"/>
  <c r="X2193" i="1" s="1"/>
  <c r="P2194" i="1" l="1"/>
  <c r="X2194" i="1" s="1"/>
  <c r="B2192" i="1"/>
  <c r="O2195" i="1"/>
  <c r="N2196" i="1"/>
  <c r="O2196" i="1" l="1"/>
  <c r="N2197" i="1"/>
  <c r="B2194" i="1"/>
  <c r="P2195" i="1"/>
  <c r="X2195" i="1" s="1"/>
  <c r="B2193" i="1"/>
  <c r="B2195" i="1" l="1"/>
  <c r="N2198" i="1"/>
  <c r="O2197" i="1"/>
  <c r="P2196" i="1"/>
  <c r="X2196" i="1" s="1"/>
  <c r="N2199" i="1" l="1"/>
  <c r="O2198" i="1"/>
  <c r="P2197" i="1"/>
  <c r="X2197" i="1" s="1"/>
  <c r="B2197" i="1" l="1"/>
  <c r="P2198" i="1"/>
  <c r="X2198" i="1" s="1"/>
  <c r="B2196" i="1"/>
  <c r="N2200" i="1"/>
  <c r="O2199" i="1"/>
  <c r="P2199" i="1" l="1"/>
  <c r="X2199" i="1" s="1"/>
  <c r="O2200" i="1"/>
  <c r="N2201" i="1"/>
  <c r="N2202" i="1" l="1"/>
  <c r="O2201" i="1"/>
  <c r="P2200" i="1"/>
  <c r="X2200" i="1" s="1"/>
  <c r="B2198" i="1"/>
  <c r="B2199" i="1"/>
  <c r="P2201" i="1" l="1"/>
  <c r="X2201" i="1" s="1"/>
  <c r="B2200" i="1"/>
  <c r="N2203" i="1"/>
  <c r="O2202" i="1"/>
  <c r="N2204" i="1" l="1"/>
  <c r="O2203" i="1"/>
  <c r="P2202" i="1"/>
  <c r="X2202" i="1" s="1"/>
  <c r="S2202" i="1" l="1"/>
  <c r="P2203" i="1"/>
  <c r="X2203" i="1" s="1"/>
  <c r="B2201" i="1"/>
  <c r="O2204" i="1"/>
  <c r="N2205" i="1"/>
  <c r="Z2202" i="1" l="1"/>
  <c r="B2202" i="1"/>
  <c r="N2206" i="1"/>
  <c r="O2205" i="1"/>
  <c r="P2204" i="1"/>
  <c r="X2204" i="1" s="1"/>
  <c r="P2205" i="1" l="1"/>
  <c r="X2205" i="1" s="1"/>
  <c r="B2203" i="1"/>
  <c r="O2206" i="1"/>
  <c r="N2207" i="1"/>
  <c r="P2206" i="1" l="1"/>
  <c r="X2206" i="1" s="1"/>
  <c r="B2205" i="1"/>
  <c r="B2204" i="1"/>
  <c r="O2207" i="1"/>
  <c r="N2208" i="1"/>
  <c r="O2208" i="1" l="1"/>
  <c r="N2209" i="1"/>
  <c r="B2206" i="1"/>
  <c r="P2207" i="1"/>
  <c r="X2207" i="1" s="1"/>
  <c r="B2207" i="1" l="1"/>
  <c r="O2209" i="1"/>
  <c r="N2210" i="1"/>
  <c r="P2208" i="1"/>
  <c r="X2208" i="1" s="1"/>
  <c r="P2209" i="1" l="1"/>
  <c r="X2209" i="1" s="1"/>
  <c r="O2210" i="1"/>
  <c r="N2211" i="1"/>
  <c r="N2212" i="1" l="1"/>
  <c r="O2211" i="1"/>
  <c r="P2210" i="1"/>
  <c r="X2210" i="1" s="1"/>
  <c r="B2208" i="1"/>
  <c r="B2209" i="1"/>
  <c r="P2211" i="1" l="1"/>
  <c r="X2211" i="1" s="1"/>
  <c r="O2212" i="1"/>
  <c r="N2213" i="1"/>
  <c r="P2212" i="1" l="1"/>
  <c r="X2212" i="1" s="1"/>
  <c r="N2214" i="1"/>
  <c r="O2213" i="1"/>
  <c r="B2210" i="1"/>
  <c r="P2213" i="1" l="1"/>
  <c r="X2213" i="1" s="1"/>
  <c r="N2215" i="1"/>
  <c r="O2214" i="1"/>
  <c r="B2211" i="1"/>
  <c r="B2212" i="1"/>
  <c r="P2214" i="1" l="1"/>
  <c r="X2214" i="1" s="1"/>
  <c r="N2216" i="1"/>
  <c r="O2215" i="1"/>
  <c r="O2216" i="1" l="1"/>
  <c r="N2217" i="1"/>
  <c r="P2215" i="1"/>
  <c r="X2215" i="1" s="1"/>
  <c r="B2213" i="1"/>
  <c r="N2218" i="1" l="1"/>
  <c r="O2217" i="1"/>
  <c r="P2216" i="1"/>
  <c r="X2216" i="1" s="1"/>
  <c r="B2214" i="1"/>
  <c r="B2215" i="1" l="1"/>
  <c r="P2217" i="1"/>
  <c r="X2217" i="1" s="1"/>
  <c r="N2219" i="1"/>
  <c r="O2218" i="1"/>
  <c r="N2220" i="1" l="1"/>
  <c r="O2219" i="1"/>
  <c r="B2216" i="1"/>
  <c r="B2217" i="1"/>
  <c r="P2218" i="1"/>
  <c r="X2218" i="1" s="1"/>
  <c r="P2219" i="1" l="1"/>
  <c r="X2219" i="1" s="1"/>
  <c r="B2218" i="1"/>
  <c r="O2220" i="1"/>
  <c r="N2221" i="1"/>
  <c r="O2221" i="1" l="1"/>
  <c r="N2222" i="1"/>
  <c r="P2220" i="1"/>
  <c r="X2220" i="1" s="1"/>
  <c r="B2219" i="1"/>
  <c r="B2220" i="1" l="1"/>
  <c r="N2223" i="1"/>
  <c r="O2222" i="1"/>
  <c r="P2221" i="1"/>
  <c r="X2221" i="1" s="1"/>
  <c r="P2222" i="1" l="1"/>
  <c r="X2222" i="1" s="1"/>
  <c r="O2223" i="1"/>
  <c r="N2224" i="1"/>
  <c r="B2221" i="1"/>
  <c r="O2224" i="1" l="1"/>
  <c r="N2225" i="1"/>
  <c r="P2223" i="1"/>
  <c r="X2223" i="1" s="1"/>
  <c r="B2222" i="1"/>
  <c r="O2225" i="1" l="1"/>
  <c r="N2226" i="1"/>
  <c r="P2224" i="1"/>
  <c r="X2224" i="1" s="1"/>
  <c r="N2227" i="1" l="1"/>
  <c r="O2226" i="1"/>
  <c r="B2223" i="1"/>
  <c r="B2224" i="1"/>
  <c r="P2225" i="1"/>
  <c r="X2225" i="1" s="1"/>
  <c r="P2226" i="1" l="1"/>
  <c r="X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N2228" i="1"/>
  <c r="O2227" i="1"/>
  <c r="B2225" i="1"/>
  <c r="P2227" i="1" l="1"/>
  <c r="X2227" i="1" s="1"/>
  <c r="N2229" i="1"/>
  <c r="O2228" i="1"/>
  <c r="P2228" i="1" l="1"/>
  <c r="X2228" i="1" s="1"/>
  <c r="B2227" i="1"/>
  <c r="B2226" i="1"/>
  <c r="N2230" i="1"/>
  <c r="O2229" i="1"/>
  <c r="B2228" i="1" l="1"/>
  <c r="P2229" i="1"/>
  <c r="X2229" i="1" s="1"/>
  <c r="O2230" i="1"/>
  <c r="N2231" i="1"/>
  <c r="P2230" i="1" l="1"/>
  <c r="X2230" i="1" s="1"/>
  <c r="N2232" i="1"/>
  <c r="O2231" i="1"/>
  <c r="P2231" i="1" l="1"/>
  <c r="X2231" i="1" s="1"/>
  <c r="O2232" i="1"/>
  <c r="N2233" i="1"/>
  <c r="B2229" i="1"/>
  <c r="B2230" i="1" l="1"/>
  <c r="N2234" i="1"/>
  <c r="O2233" i="1"/>
  <c r="P2232" i="1"/>
  <c r="X2232" i="1" s="1"/>
  <c r="B2231" i="1"/>
  <c r="O2234" i="1" l="1"/>
  <c r="N2235" i="1"/>
  <c r="B2232" i="1"/>
  <c r="P2233" i="1"/>
  <c r="X2233" i="1" s="1"/>
  <c r="B2233" i="1" l="1"/>
  <c r="O2235" i="1"/>
  <c r="N2236" i="1"/>
  <c r="P2234" i="1"/>
  <c r="X2234" i="1" s="1"/>
  <c r="P2235" i="1" l="1"/>
  <c r="X2235" i="1" s="1"/>
  <c r="N2237" i="1"/>
  <c r="O2236" i="1"/>
  <c r="P2236" i="1" l="1"/>
  <c r="X2236" i="1" s="1"/>
  <c r="N2238" i="1"/>
  <c r="O2237" i="1"/>
  <c r="B2234" i="1"/>
  <c r="B2235" i="1"/>
  <c r="B2236" i="1" l="1"/>
  <c r="P2237" i="1"/>
  <c r="X2237" i="1" s="1"/>
  <c r="O2238" i="1"/>
  <c r="N2239" i="1"/>
  <c r="P2238" i="1" l="1"/>
  <c r="X2238" i="1" s="1"/>
  <c r="B2237" i="1"/>
  <c r="N2240" i="1"/>
  <c r="O2239" i="1"/>
  <c r="N2241" i="1" l="1"/>
  <c r="O2240" i="1"/>
  <c r="P2239" i="1"/>
  <c r="X2239" i="1" s="1"/>
  <c r="B2238" i="1" l="1"/>
  <c r="B2239" i="1"/>
  <c r="P2240" i="1"/>
  <c r="X2240" i="1" s="1"/>
  <c r="N2242" i="1"/>
  <c r="O2241" i="1"/>
  <c r="B2240" i="1" l="1"/>
  <c r="P2241" i="1"/>
  <c r="X2241" i="1" s="1"/>
  <c r="O2242" i="1"/>
  <c r="N2243" i="1"/>
  <c r="P2242" i="1" l="1"/>
  <c r="X2242" i="1" s="1"/>
  <c r="N2244" i="1"/>
  <c r="O2243" i="1"/>
  <c r="P2243" i="1" l="1"/>
  <c r="X2243" i="1" s="1"/>
  <c r="N2245" i="1"/>
  <c r="O2244" i="1"/>
  <c r="B2241" i="1"/>
  <c r="B2242" i="1"/>
  <c r="B2243" i="1" l="1"/>
  <c r="P2244" i="1"/>
  <c r="X2244" i="1" s="1"/>
  <c r="N2246" i="1"/>
  <c r="O2245" i="1"/>
  <c r="P2245" i="1" l="1"/>
  <c r="X2245" i="1" s="1"/>
  <c r="O2246" i="1"/>
  <c r="N2247" i="1"/>
  <c r="B2244" i="1"/>
  <c r="N2248" i="1" l="1"/>
  <c r="O2247" i="1"/>
  <c r="P2246" i="1"/>
  <c r="X2246" i="1" s="1"/>
  <c r="B2246" i="1" l="1"/>
  <c r="P2247" i="1"/>
  <c r="X2247" i="1" s="1"/>
  <c r="B2245" i="1"/>
  <c r="N2249" i="1"/>
  <c r="O2248" i="1"/>
  <c r="P2248" i="1" l="1"/>
  <c r="X2248" i="1" s="1"/>
  <c r="B2247" i="1"/>
  <c r="N2250" i="1"/>
  <c r="O2249" i="1"/>
  <c r="O2250" i="1" l="1"/>
  <c r="N2251" i="1"/>
  <c r="P2249" i="1"/>
  <c r="X2249" i="1" s="1"/>
  <c r="B2248" i="1" l="1"/>
  <c r="N2252" i="1"/>
  <c r="O2251" i="1"/>
  <c r="B2249" i="1"/>
  <c r="P2250" i="1"/>
  <c r="X2250" i="1" s="1"/>
  <c r="N2253" i="1" l="1"/>
  <c r="O2252" i="1"/>
  <c r="P2251" i="1"/>
  <c r="X2251" i="1" s="1"/>
  <c r="B2251" i="1" l="1"/>
  <c r="P2252" i="1"/>
  <c r="X2252" i="1" s="1"/>
  <c r="B2250" i="1"/>
  <c r="N2254" i="1"/>
  <c r="O2253" i="1"/>
  <c r="P2253" i="1" l="1"/>
  <c r="X2253" i="1" s="1"/>
  <c r="O2254" i="1"/>
  <c r="N2255" i="1"/>
  <c r="N2256" i="1" l="1"/>
  <c r="O2255" i="1"/>
  <c r="P2254" i="1"/>
  <c r="X2254" i="1" s="1"/>
  <c r="B2252" i="1"/>
  <c r="B2253" i="1"/>
  <c r="P2255" i="1" l="1"/>
  <c r="X2255" i="1" s="1"/>
  <c r="O2256" i="1"/>
  <c r="N2257" i="1"/>
  <c r="B2254" i="1" l="1"/>
  <c r="B2255" i="1"/>
  <c r="N2258" i="1"/>
  <c r="O2257" i="1"/>
  <c r="P2256" i="1"/>
  <c r="X2256" i="1" s="1"/>
  <c r="P2257" i="1" l="1"/>
  <c r="X2257" i="1" s="1"/>
  <c r="N2259" i="1"/>
  <c r="O2258" i="1"/>
  <c r="B2256" i="1" l="1"/>
  <c r="P2258" i="1"/>
  <c r="X2258" i="1" s="1"/>
  <c r="N2260" i="1"/>
  <c r="O2259" i="1"/>
  <c r="B2257" i="1"/>
  <c r="B2258" i="1" l="1"/>
  <c r="P2259" i="1"/>
  <c r="X2259" i="1" s="1"/>
  <c r="N2261" i="1"/>
  <c r="O2260" i="1"/>
  <c r="P2260" i="1" l="1"/>
  <c r="X2260" i="1" s="1"/>
  <c r="N2262" i="1"/>
  <c r="O2261" i="1"/>
  <c r="B2259" i="1" l="1"/>
  <c r="P2261" i="1"/>
  <c r="X2261" i="1" s="1"/>
  <c r="O2262" i="1"/>
  <c r="N2263" i="1"/>
  <c r="B2260" i="1"/>
  <c r="B2261" i="1" l="1"/>
  <c r="N2264" i="1"/>
  <c r="O2263" i="1"/>
  <c r="P2262" i="1"/>
  <c r="X2262" i="1" s="1"/>
  <c r="N2265" i="1" l="1"/>
  <c r="O2264" i="1"/>
  <c r="P2263" i="1"/>
  <c r="X2263" i="1" s="1"/>
  <c r="B2262" i="1" l="1"/>
  <c r="B2263" i="1"/>
  <c r="P2264" i="1"/>
  <c r="X2264" i="1" s="1"/>
  <c r="O2265" i="1"/>
  <c r="N2266" i="1"/>
  <c r="N2267" i="1" l="1"/>
  <c r="O2266" i="1"/>
  <c r="P2265" i="1"/>
  <c r="X2265" i="1" s="1"/>
  <c r="P2266" i="1" l="1"/>
  <c r="X2266" i="1" s="1"/>
  <c r="O2267" i="1"/>
  <c r="N2268" i="1"/>
  <c r="B2264" i="1"/>
  <c r="O2268" i="1" l="1"/>
  <c r="N2269" i="1"/>
  <c r="B2266" i="1"/>
  <c r="B2265" i="1"/>
  <c r="P2267" i="1"/>
  <c r="X2267" i="1" s="1"/>
  <c r="O2269" i="1" l="1"/>
  <c r="N2270" i="1"/>
  <c r="P2268" i="1"/>
  <c r="X2268" i="1" s="1"/>
  <c r="B2267" i="1"/>
  <c r="B2268" i="1" l="1"/>
  <c r="N2271" i="1"/>
  <c r="O2270" i="1"/>
  <c r="P2269" i="1"/>
  <c r="X2269" i="1" s="1"/>
  <c r="N2272" i="1" l="1"/>
  <c r="O2271" i="1"/>
  <c r="B2269" i="1"/>
  <c r="P2270" i="1"/>
  <c r="X2270" i="1" s="1"/>
  <c r="P2271" i="1" l="1"/>
  <c r="X2271" i="1" s="1"/>
  <c r="O2272" i="1"/>
  <c r="N2273" i="1"/>
  <c r="P2272" i="1" l="1"/>
  <c r="X2272" i="1" s="1"/>
  <c r="N2274" i="1"/>
  <c r="O2273" i="1"/>
  <c r="B2270" i="1"/>
  <c r="B2271" i="1" l="1"/>
  <c r="P2273" i="1"/>
  <c r="X2273" i="1" s="1"/>
  <c r="B2272" i="1"/>
  <c r="O2274" i="1"/>
  <c r="N2275" i="1"/>
  <c r="B2273" i="1" l="1"/>
  <c r="O2275" i="1"/>
  <c r="N2276" i="1"/>
  <c r="P2274" i="1"/>
  <c r="X2274" i="1" s="1"/>
  <c r="P2275" i="1" l="1"/>
  <c r="X2275" i="1" s="1"/>
  <c r="N2277" i="1"/>
  <c r="O2276" i="1"/>
  <c r="P2276" i="1" l="1"/>
  <c r="X2276" i="1" s="1"/>
  <c r="N2278" i="1"/>
  <c r="O2277" i="1"/>
  <c r="B2275" i="1"/>
  <c r="B2274" i="1"/>
  <c r="P2277" i="1" l="1"/>
  <c r="X2277" i="1" s="1"/>
  <c r="O2278" i="1"/>
  <c r="N2279" i="1"/>
  <c r="B2276" i="1" l="1"/>
  <c r="O2279" i="1"/>
  <c r="N2280" i="1"/>
  <c r="P2278" i="1"/>
  <c r="X2278" i="1" s="1"/>
  <c r="B2277" i="1"/>
  <c r="P2279" i="1" l="1"/>
  <c r="B2278" i="1"/>
  <c r="O2280" i="1"/>
  <c r="N2281" i="1"/>
  <c r="X2279" i="1" l="1"/>
  <c r="N2282" i="1"/>
  <c r="O2281" i="1"/>
  <c r="P2280" i="1"/>
  <c r="X2280" i="1" s="1"/>
  <c r="B2280" i="1" l="1"/>
  <c r="B2279" i="1"/>
  <c r="P2281" i="1"/>
  <c r="X2281" i="1" s="1"/>
  <c r="N2283" i="1"/>
  <c r="O2282" i="1"/>
  <c r="B2281" i="1" l="1"/>
  <c r="P2282" i="1"/>
  <c r="X2282" i="1" s="1"/>
  <c r="O2283" i="1"/>
  <c r="N2284" i="1"/>
  <c r="O2284" i="1" l="1"/>
  <c r="N2285" i="1"/>
  <c r="P2283" i="1"/>
  <c r="X2283" i="1" s="1"/>
  <c r="B2282" i="1"/>
  <c r="B2283" i="1" l="1"/>
  <c r="N2286" i="1"/>
  <c r="O2285" i="1"/>
  <c r="P2284" i="1"/>
  <c r="X2284" i="1" s="1"/>
  <c r="B2284" i="1" l="1"/>
  <c r="P2285" i="1"/>
  <c r="X2285" i="1" s="1"/>
  <c r="N2287" i="1"/>
  <c r="O2286" i="1"/>
  <c r="B2285" i="1" l="1"/>
  <c r="P2286" i="1"/>
  <c r="X2286" i="1" s="1"/>
  <c r="N2288" i="1"/>
  <c r="O2287" i="1"/>
  <c r="P2287" i="1" l="1"/>
  <c r="X2287" i="1" s="1"/>
  <c r="O2288" i="1"/>
  <c r="N2289" i="1"/>
  <c r="B2286" i="1"/>
  <c r="N2290" i="1" l="1"/>
  <c r="O2289" i="1"/>
  <c r="P2288" i="1"/>
  <c r="X2288" i="1" s="1"/>
  <c r="B2287" i="1"/>
  <c r="P2289" i="1" l="1"/>
  <c r="X2289" i="1" s="1"/>
  <c r="N2291" i="1"/>
  <c r="O2290" i="1"/>
  <c r="O2291" i="1" l="1"/>
  <c r="N2292" i="1"/>
  <c r="B2289" i="1"/>
  <c r="P2290" i="1"/>
  <c r="X2290" i="1" s="1"/>
  <c r="B2288" i="1"/>
  <c r="N2293" i="1" l="1"/>
  <c r="O2292" i="1"/>
  <c r="P2291" i="1"/>
  <c r="X2291" i="1" s="1"/>
  <c r="P2292" i="1" l="1"/>
  <c r="X2292" i="1" s="1"/>
  <c r="N2294" i="1"/>
  <c r="O2293" i="1"/>
  <c r="B2290" i="1"/>
  <c r="P2293" i="1" l="1"/>
  <c r="X2293" i="1" s="1"/>
  <c r="N2295" i="1"/>
  <c r="O2294" i="1"/>
  <c r="B2291" i="1"/>
  <c r="P2294" i="1" l="1"/>
  <c r="X2294" i="1" s="1"/>
  <c r="B2293" i="1"/>
  <c r="B2292" i="1"/>
  <c r="O2295" i="1"/>
  <c r="N2296" i="1"/>
  <c r="B2294" i="1" l="1"/>
  <c r="N2297" i="1"/>
  <c r="O2296" i="1"/>
  <c r="P2295" i="1"/>
  <c r="X2295" i="1" s="1"/>
  <c r="N2298" i="1" l="1"/>
  <c r="O2297" i="1"/>
  <c r="P2296" i="1"/>
  <c r="X2296" i="1" s="1"/>
  <c r="P2297" i="1" l="1"/>
  <c r="X2297" i="1" s="1"/>
  <c r="B2295" i="1"/>
  <c r="O2298" i="1"/>
  <c r="N2299" i="1"/>
  <c r="N2300" i="1" l="1"/>
  <c r="O2299" i="1"/>
  <c r="B2297" i="1"/>
  <c r="P2298" i="1"/>
  <c r="X2298" i="1" s="1"/>
  <c r="B2296" i="1"/>
  <c r="P2299" i="1" l="1"/>
  <c r="X2299" i="1" s="1"/>
  <c r="N2301" i="1"/>
  <c r="O2300" i="1"/>
  <c r="B2298" i="1"/>
  <c r="P2300" i="1" l="1"/>
  <c r="X2300" i="1" s="1"/>
  <c r="N2302" i="1"/>
  <c r="O2301" i="1"/>
  <c r="P2301" i="1" l="1"/>
  <c r="X2301" i="1" s="1"/>
  <c r="B2299" i="1"/>
  <c r="N2303" i="1"/>
  <c r="O2302" i="1"/>
  <c r="B2300" i="1"/>
  <c r="B2301" i="1" l="1"/>
  <c r="P2302" i="1"/>
  <c r="X2302" i="1" s="1"/>
  <c r="N2304" i="1"/>
  <c r="O2303" i="1"/>
  <c r="P2303" i="1" l="1"/>
  <c r="X2303" i="1" s="1"/>
  <c r="N2305" i="1"/>
  <c r="O2304" i="1"/>
  <c r="B2302" i="1"/>
  <c r="P2304" i="1" l="1"/>
  <c r="X2304" i="1" s="1"/>
  <c r="N2306" i="1"/>
  <c r="O2305" i="1"/>
  <c r="P2305" i="1" l="1"/>
  <c r="X2305" i="1" s="1"/>
  <c r="B2303" i="1"/>
  <c r="N2307" i="1"/>
  <c r="O2306" i="1"/>
  <c r="B2304" i="1" l="1"/>
  <c r="B2305" i="1"/>
  <c r="P2306" i="1"/>
  <c r="X2306" i="1" s="1"/>
  <c r="N2308" i="1"/>
  <c r="O2307" i="1"/>
  <c r="B2306" i="1" l="1"/>
  <c r="P2307" i="1"/>
  <c r="X2307" i="1" s="1"/>
  <c r="N2309" i="1"/>
  <c r="O2308" i="1"/>
  <c r="O2309" i="1" l="1"/>
  <c r="N2310" i="1"/>
  <c r="B2307" i="1"/>
  <c r="P2308" i="1"/>
  <c r="X2308" i="1" s="1"/>
  <c r="N2311" i="1" l="1"/>
  <c r="O2310" i="1"/>
  <c r="P2309" i="1"/>
  <c r="X2309" i="1" s="1"/>
  <c r="B2309" i="1" l="1"/>
  <c r="P2310" i="1"/>
  <c r="X2310" i="1" s="1"/>
  <c r="B2308" i="1"/>
  <c r="O2311" i="1"/>
  <c r="N2312" i="1"/>
  <c r="O2312" i="1" l="1"/>
  <c r="N2313" i="1"/>
  <c r="P2311" i="1"/>
  <c r="X2311" i="1" s="1"/>
  <c r="O2313" i="1" l="1"/>
  <c r="N2314" i="1"/>
  <c r="B2310" i="1"/>
  <c r="P2312" i="1"/>
  <c r="X2312" i="1" s="1"/>
  <c r="B2312" i="1" l="1"/>
  <c r="B2311" i="1"/>
  <c r="N2315" i="1"/>
  <c r="O2314" i="1"/>
  <c r="P2313" i="1"/>
  <c r="X2313" i="1" s="1"/>
  <c r="N2316" i="1" l="1"/>
  <c r="O2315" i="1"/>
  <c r="P2314" i="1"/>
  <c r="X2314" i="1" s="1"/>
  <c r="P2315" i="1" l="1"/>
  <c r="X2315" i="1" s="1"/>
  <c r="B2313" i="1"/>
  <c r="N2317" i="1"/>
  <c r="O2316" i="1"/>
  <c r="P2316" i="1" l="1"/>
  <c r="X2316" i="1" s="1"/>
  <c r="O2317" i="1"/>
  <c r="N2318" i="1"/>
  <c r="B2314" i="1"/>
  <c r="B2315" i="1"/>
  <c r="O2318" i="1" l="1"/>
  <c r="N2319" i="1"/>
  <c r="P2317" i="1"/>
  <c r="X2317" i="1" s="1"/>
  <c r="N2320" i="1" l="1"/>
  <c r="O2319" i="1"/>
  <c r="B2316" i="1"/>
  <c r="P2318" i="1"/>
  <c r="X2318" i="1" s="1"/>
  <c r="P2319" i="1" l="1"/>
  <c r="X2319" i="1" s="1"/>
  <c r="B2318" i="1"/>
  <c r="B2317" i="1"/>
  <c r="O2320" i="1"/>
  <c r="N2321" i="1"/>
  <c r="B2319" i="1" l="1"/>
  <c r="N2322" i="1"/>
  <c r="O2321" i="1"/>
  <c r="P2320" i="1"/>
  <c r="X2320" i="1" s="1"/>
  <c r="O2322" i="1" l="1"/>
  <c r="N2323" i="1"/>
  <c r="P2321" i="1"/>
  <c r="X2321" i="1" s="1"/>
  <c r="B2320" i="1" l="1"/>
  <c r="O2323" i="1"/>
  <c r="N2324" i="1"/>
  <c r="B2321" i="1"/>
  <c r="P2322" i="1"/>
  <c r="X2322" i="1" s="1"/>
  <c r="P2323" i="1" l="1"/>
  <c r="X2323" i="1" s="1"/>
  <c r="N2325" i="1"/>
  <c r="O2324" i="1"/>
  <c r="P2324" i="1" l="1"/>
  <c r="X2324" i="1" s="1"/>
  <c r="O2325" i="1"/>
  <c r="N2326" i="1"/>
  <c r="B2322" i="1"/>
  <c r="B2323" i="1"/>
  <c r="O2326" i="1" l="1"/>
  <c r="N2327" i="1"/>
  <c r="P2325" i="1"/>
  <c r="X2325" i="1" s="1"/>
  <c r="B2324" i="1"/>
  <c r="O2327" i="1" l="1"/>
  <c r="N2328" i="1"/>
  <c r="P2326" i="1"/>
  <c r="X2326" i="1" s="1"/>
  <c r="N2329" i="1" l="1"/>
  <c r="O2328" i="1"/>
  <c r="B2325" i="1"/>
  <c r="B2326" i="1"/>
  <c r="P2327" i="1"/>
  <c r="X2327" i="1" s="1"/>
  <c r="P2328" i="1" l="1"/>
  <c r="X2328" i="1" s="1"/>
  <c r="N2330" i="1"/>
  <c r="O2329" i="1"/>
  <c r="B2327" i="1" l="1"/>
  <c r="P2329" i="1"/>
  <c r="X2329" i="1" s="1"/>
  <c r="N2331" i="1"/>
  <c r="O2330" i="1"/>
  <c r="B2328" i="1"/>
  <c r="P2330" i="1" l="1"/>
  <c r="X2330" i="1" s="1"/>
  <c r="O2331" i="1"/>
  <c r="N2332" i="1"/>
  <c r="B2329" i="1" l="1"/>
  <c r="B2330" i="1"/>
  <c r="O2332" i="1"/>
  <c r="N2333" i="1"/>
  <c r="P2331" i="1"/>
  <c r="X2331" i="1" s="1"/>
  <c r="O2333" i="1" l="1"/>
  <c r="N2334" i="1"/>
  <c r="P2332" i="1"/>
  <c r="X2332" i="1" s="1"/>
  <c r="B2331" i="1"/>
  <c r="B2332" i="1" l="1"/>
  <c r="N2335" i="1"/>
  <c r="O2334" i="1"/>
  <c r="P2333" i="1"/>
  <c r="X2333" i="1" s="1"/>
  <c r="B2333" i="1" l="1"/>
  <c r="O2335" i="1"/>
  <c r="N2336" i="1"/>
  <c r="P2334" i="1"/>
  <c r="X2334" i="1" s="1"/>
  <c r="P2335" i="1" l="1"/>
  <c r="X2335" i="1" s="1"/>
  <c r="O2336" i="1"/>
  <c r="N2337" i="1"/>
  <c r="P2336" i="1" l="1"/>
  <c r="X2336" i="1" s="1"/>
  <c r="B2334" i="1"/>
  <c r="B2335" i="1"/>
  <c r="N2338" i="1"/>
  <c r="O2337" i="1"/>
  <c r="P2337" i="1" l="1"/>
  <c r="X2337" i="1" s="1"/>
  <c r="B2336" i="1"/>
  <c r="N2339" i="1"/>
  <c r="O2338" i="1"/>
  <c r="P2338" i="1" l="1"/>
  <c r="X2338" i="1" s="1"/>
  <c r="N2340" i="1"/>
  <c r="O2339" i="1"/>
  <c r="B2337" i="1"/>
  <c r="P2339" i="1" l="1"/>
  <c r="X2339" i="1" s="1"/>
  <c r="O2340" i="1"/>
  <c r="N2341" i="1"/>
  <c r="B2338" i="1"/>
  <c r="N2342" i="1" l="1"/>
  <c r="O2341" i="1"/>
  <c r="P2340" i="1"/>
  <c r="X2340" i="1" s="1"/>
  <c r="B2339" i="1"/>
  <c r="P2341" i="1" l="1"/>
  <c r="X2341" i="1" s="1"/>
  <c r="O2342" i="1"/>
  <c r="N2343" i="1"/>
  <c r="O2343" i="1" l="1"/>
  <c r="N2344" i="1"/>
  <c r="P2342" i="1"/>
  <c r="X2342" i="1" s="1"/>
  <c r="B2341" i="1"/>
  <c r="B2340" i="1"/>
  <c r="B2342" i="1" l="1"/>
  <c r="O2344" i="1"/>
  <c r="N2345" i="1"/>
  <c r="P2343" i="1"/>
  <c r="X2343" i="1" s="1"/>
  <c r="B2343" i="1" l="1"/>
  <c r="O2345" i="1"/>
  <c r="N2346" i="1"/>
  <c r="P2344" i="1"/>
  <c r="X2344" i="1" s="1"/>
  <c r="P2345" i="1" l="1"/>
  <c r="X2345" i="1" s="1"/>
  <c r="O2346" i="1"/>
  <c r="N2347" i="1"/>
  <c r="P2346" i="1" l="1"/>
  <c r="X2346" i="1" s="1"/>
  <c r="O2347" i="1"/>
  <c r="N2348" i="1"/>
  <c r="B2344" i="1"/>
  <c r="B2345" i="1"/>
  <c r="O2348" i="1" l="1"/>
  <c r="N2349" i="1"/>
  <c r="P2347" i="1"/>
  <c r="X2347" i="1" s="1"/>
  <c r="B2346" i="1"/>
  <c r="O2349" i="1" l="1"/>
  <c r="N2350" i="1"/>
  <c r="P2348" i="1"/>
  <c r="X2348" i="1" s="1"/>
  <c r="B2348" i="1" l="1"/>
  <c r="O2350" i="1"/>
  <c r="N2351" i="1"/>
  <c r="B2347" i="1"/>
  <c r="P2349" i="1"/>
  <c r="X2349" i="1" s="1"/>
  <c r="O2351" i="1" l="1"/>
  <c r="N2352" i="1"/>
  <c r="P2350" i="1"/>
  <c r="X2350" i="1" s="1"/>
  <c r="B2350" i="1" l="1"/>
  <c r="O2352" i="1"/>
  <c r="N2353" i="1"/>
  <c r="B2349" i="1"/>
  <c r="P2351" i="1"/>
  <c r="X2351" i="1" s="1"/>
  <c r="B2351" i="1" l="1"/>
  <c r="N2354" i="1"/>
  <c r="O2353" i="1"/>
  <c r="P2352" i="1"/>
  <c r="X2352" i="1" s="1"/>
  <c r="O2354" i="1" l="1"/>
  <c r="N2355" i="1"/>
  <c r="P2353" i="1"/>
  <c r="X2353" i="1" s="1"/>
  <c r="O2355" i="1" l="1"/>
  <c r="N2356" i="1"/>
  <c r="P2354" i="1"/>
  <c r="X2354" i="1" s="1"/>
  <c r="B2352" i="1"/>
  <c r="B2354" i="1" l="1"/>
  <c r="N2357" i="1"/>
  <c r="O2356" i="1"/>
  <c r="B2353" i="1"/>
  <c r="P2355" i="1"/>
  <c r="X2355" i="1" s="1"/>
  <c r="P2356" i="1" l="1"/>
  <c r="X2356" i="1" s="1"/>
  <c r="B2355" i="1"/>
  <c r="N2358" i="1"/>
  <c r="O2357" i="1"/>
  <c r="P2357" i="1" l="1"/>
  <c r="X2357" i="1" s="1"/>
  <c r="O2358" i="1"/>
  <c r="N2359" i="1"/>
  <c r="B2356" i="1"/>
  <c r="O2359" i="1" l="1"/>
  <c r="N2360" i="1"/>
  <c r="P2358" i="1"/>
  <c r="X2358" i="1" s="1"/>
  <c r="B2357" i="1" l="1"/>
  <c r="B2358" i="1"/>
  <c r="N2361" i="1"/>
  <c r="O2360" i="1"/>
  <c r="P2359" i="1"/>
  <c r="X2359" i="1" s="1"/>
  <c r="P2360" i="1" l="1"/>
  <c r="X2360" i="1" s="1"/>
  <c r="O2361" i="1"/>
  <c r="N2362" i="1"/>
  <c r="B2359" i="1"/>
  <c r="O2362" i="1" l="1"/>
  <c r="N2363" i="1"/>
  <c r="P2361" i="1"/>
  <c r="X2361" i="1" s="1"/>
  <c r="B2360" i="1"/>
  <c r="O2363" i="1" l="1"/>
  <c r="N2364" i="1"/>
  <c r="P2362" i="1"/>
  <c r="X2362" i="1" s="1"/>
  <c r="B2362" i="1" l="1"/>
  <c r="B2361" i="1"/>
  <c r="N2365" i="1"/>
  <c r="O2364" i="1"/>
  <c r="P2363" i="1"/>
  <c r="X2363" i="1" s="1"/>
  <c r="P2364" i="1" l="1"/>
  <c r="X2364" i="1" s="1"/>
  <c r="N2366" i="1"/>
  <c r="O2365" i="1"/>
  <c r="B2363" i="1"/>
  <c r="P2365" i="1" l="1"/>
  <c r="X2365" i="1" s="1"/>
  <c r="N2367" i="1"/>
  <c r="O2366" i="1"/>
  <c r="B2364" i="1" l="1"/>
  <c r="P2366" i="1"/>
  <c r="X2366" i="1" s="1"/>
  <c r="N2368" i="1"/>
  <c r="O2367" i="1"/>
  <c r="P2367" i="1" l="1"/>
  <c r="X2367" i="1" s="1"/>
  <c r="B2365" i="1"/>
  <c r="N2369" i="1"/>
  <c r="O2368" i="1"/>
  <c r="P2368" i="1" l="1"/>
  <c r="X2368" i="1" s="1"/>
  <c r="B2367" i="1"/>
  <c r="B2366" i="1"/>
  <c r="O2369" i="1"/>
  <c r="N2370" i="1"/>
  <c r="B2368" i="1" l="1"/>
  <c r="N2371" i="1"/>
  <c r="O2370" i="1"/>
  <c r="P2369" i="1"/>
  <c r="X2369" i="1" s="1"/>
  <c r="N2372" i="1" l="1"/>
  <c r="O2371" i="1"/>
  <c r="P2370" i="1"/>
  <c r="X2370" i="1" s="1"/>
  <c r="B2370" i="1" l="1"/>
  <c r="P2371" i="1"/>
  <c r="X2371" i="1" s="1"/>
  <c r="B2369" i="1"/>
  <c r="N2373" i="1"/>
  <c r="O2372" i="1"/>
  <c r="P2372" i="1" l="1"/>
  <c r="X2372" i="1" s="1"/>
  <c r="B2371" i="1"/>
  <c r="O2373" i="1"/>
  <c r="N2374" i="1"/>
  <c r="P2373" i="1" l="1"/>
  <c r="X2373" i="1" s="1"/>
  <c r="N2375" i="1"/>
  <c r="O2374" i="1"/>
  <c r="P2374" i="1" l="1"/>
  <c r="X2374" i="1" s="1"/>
  <c r="O2375" i="1"/>
  <c r="N2376" i="1"/>
  <c r="B2372" i="1"/>
  <c r="O2376" i="1" l="1"/>
  <c r="N2377" i="1"/>
  <c r="B2373" i="1"/>
  <c r="P2375" i="1"/>
  <c r="X2375" i="1" s="1"/>
  <c r="B2374" i="1" l="1"/>
  <c r="B2375" i="1"/>
  <c r="O2377" i="1"/>
  <c r="N2378" i="1"/>
  <c r="P2376" i="1"/>
  <c r="X2376" i="1" s="1"/>
  <c r="O2378" i="1" l="1"/>
  <c r="N2379" i="1"/>
  <c r="P2377" i="1"/>
  <c r="X2377" i="1" s="1"/>
  <c r="B2376" i="1" l="1"/>
  <c r="N2380" i="1"/>
  <c r="O2379" i="1"/>
  <c r="B2377" i="1"/>
  <c r="P2378" i="1"/>
  <c r="X2378" i="1" s="1"/>
  <c r="N2381" i="1" l="1"/>
  <c r="O2380" i="1"/>
  <c r="B2378" i="1"/>
  <c r="P2379" i="1"/>
  <c r="X2379" i="1" s="1"/>
  <c r="B2379" i="1" l="1"/>
  <c r="P2380" i="1"/>
  <c r="X2380" i="1" s="1"/>
  <c r="O2381" i="1"/>
  <c r="N2382" i="1"/>
  <c r="P2381" i="1" l="1"/>
  <c r="X2381" i="1" s="1"/>
  <c r="O2382" i="1"/>
  <c r="N2383" i="1"/>
  <c r="B2380" i="1" l="1"/>
  <c r="N2384" i="1"/>
  <c r="O2383" i="1"/>
  <c r="P2382" i="1"/>
  <c r="X2382" i="1" s="1"/>
  <c r="B2381" i="1"/>
  <c r="O2384" i="1" l="1"/>
  <c r="N2385" i="1"/>
  <c r="B2382" i="1"/>
  <c r="P2383" i="1"/>
  <c r="X2383" i="1" s="1"/>
  <c r="B2383" i="1" l="1"/>
  <c r="N2386" i="1"/>
  <c r="O2385" i="1"/>
  <c r="P2384" i="1"/>
  <c r="X2384" i="1" s="1"/>
  <c r="O2386" i="1" l="1"/>
  <c r="N2387" i="1"/>
  <c r="P2385" i="1"/>
  <c r="X2385" i="1" s="1"/>
  <c r="B2384" i="1" l="1"/>
  <c r="N2388" i="1"/>
  <c r="O2387" i="1"/>
  <c r="B2385" i="1"/>
  <c r="P2386" i="1"/>
  <c r="X2386" i="1" s="1"/>
  <c r="O2388" i="1" l="1"/>
  <c r="N2389" i="1"/>
  <c r="B2386" i="1"/>
  <c r="P2387" i="1"/>
  <c r="X2387" i="1" s="1"/>
  <c r="B2387" i="1" l="1"/>
  <c r="O2389" i="1"/>
  <c r="N2390" i="1"/>
  <c r="P2388" i="1"/>
  <c r="X2388" i="1" s="1"/>
  <c r="N2391" i="1" l="1"/>
  <c r="O2390" i="1"/>
  <c r="P2389" i="1"/>
  <c r="X2389" i="1" s="1"/>
  <c r="B2388" i="1"/>
  <c r="B2389" i="1" l="1"/>
  <c r="P2390" i="1"/>
  <c r="X2390" i="1" s="1"/>
  <c r="O2391" i="1"/>
  <c r="N2392" i="1"/>
  <c r="P2391" i="1" l="1"/>
  <c r="X2391" i="1" s="1"/>
  <c r="O2392" i="1"/>
  <c r="N2393" i="1"/>
  <c r="O2393" i="1" l="1"/>
  <c r="N2394" i="1"/>
  <c r="B2390" i="1"/>
  <c r="P2392" i="1"/>
  <c r="X2392" i="1" s="1"/>
  <c r="B2391" i="1"/>
  <c r="O2394" i="1" l="1"/>
  <c r="N2395" i="1"/>
  <c r="B2392" i="1"/>
  <c r="P2393" i="1"/>
  <c r="X2393" i="1" s="1"/>
  <c r="B2393" i="1" l="1"/>
  <c r="O2395" i="1"/>
  <c r="N2396" i="1"/>
  <c r="P2394" i="1"/>
  <c r="X2394" i="1" s="1"/>
  <c r="P2395" i="1" l="1"/>
  <c r="X2395" i="1" s="1"/>
  <c r="B2394" i="1"/>
  <c r="N2397" i="1"/>
  <c r="O2396" i="1"/>
  <c r="P2396" i="1" l="1"/>
  <c r="X2396" i="1" s="1"/>
  <c r="N2398" i="1"/>
  <c r="O2397" i="1"/>
  <c r="B2395" i="1"/>
  <c r="P2397" i="1" l="1"/>
  <c r="X2397" i="1" s="1"/>
  <c r="O2398" i="1"/>
  <c r="N2399" i="1"/>
  <c r="N2400" i="1" l="1"/>
  <c r="O2399" i="1"/>
  <c r="B2397" i="1"/>
  <c r="B2396" i="1"/>
  <c r="P2398" i="1"/>
  <c r="X2398" i="1" s="1"/>
  <c r="P2399" i="1" l="1"/>
  <c r="X2399" i="1" s="1"/>
  <c r="N2401" i="1"/>
  <c r="O2400" i="1"/>
  <c r="B2399" i="1" l="1"/>
  <c r="P2400" i="1"/>
  <c r="X2400" i="1" s="1"/>
  <c r="B2398" i="1"/>
  <c r="O2401" i="1"/>
  <c r="N2402" i="1"/>
  <c r="B2400" i="1" l="1"/>
  <c r="N2403" i="1"/>
  <c r="O2402" i="1"/>
  <c r="P2401" i="1"/>
  <c r="X2401" i="1" s="1"/>
  <c r="O2403" i="1" l="1"/>
  <c r="N2404" i="1"/>
  <c r="P2402" i="1"/>
  <c r="X2402" i="1" s="1"/>
  <c r="B2401" i="1" l="1"/>
  <c r="N2405" i="1"/>
  <c r="O2404" i="1"/>
  <c r="B2402" i="1"/>
  <c r="P2403" i="1"/>
  <c r="X2403" i="1" s="1"/>
  <c r="O2405" i="1" l="1"/>
  <c r="N2406" i="1"/>
  <c r="P2404" i="1"/>
  <c r="X2404" i="1" s="1"/>
  <c r="B2404" i="1" l="1"/>
  <c r="O2406" i="1"/>
  <c r="N2407" i="1"/>
  <c r="B2403" i="1"/>
  <c r="P2405" i="1"/>
  <c r="X2405" i="1" s="1"/>
  <c r="O2407" i="1" l="1"/>
  <c r="N2408" i="1"/>
  <c r="P2406" i="1"/>
  <c r="X2406" i="1" s="1"/>
  <c r="B2406" i="1" l="1"/>
  <c r="N2409" i="1"/>
  <c r="O2408" i="1"/>
  <c r="B2405" i="1"/>
  <c r="P2407" i="1"/>
  <c r="X2407" i="1" s="1"/>
  <c r="N2410" i="1" l="1"/>
  <c r="O2409" i="1"/>
  <c r="P2408" i="1"/>
  <c r="X2408" i="1" s="1"/>
  <c r="B2408" i="1" l="1"/>
  <c r="P2409" i="1"/>
  <c r="X2409" i="1" s="1"/>
  <c r="B2407" i="1"/>
  <c r="N2411" i="1"/>
  <c r="O2410" i="1"/>
  <c r="B2409" i="1" l="1"/>
  <c r="P2410" i="1"/>
  <c r="X2410" i="1" s="1"/>
  <c r="N2412" i="1"/>
  <c r="O2411" i="1"/>
  <c r="N2413" i="1" l="1"/>
  <c r="O2412" i="1"/>
  <c r="P2411" i="1"/>
  <c r="X2411" i="1" s="1"/>
  <c r="B2411" i="1" l="1"/>
  <c r="P2412" i="1"/>
  <c r="X2412" i="1" s="1"/>
  <c r="B2410" i="1"/>
  <c r="N2414" i="1"/>
  <c r="O2413" i="1"/>
  <c r="P2413" i="1" l="1"/>
  <c r="X2413" i="1" s="1"/>
  <c r="N2415" i="1"/>
  <c r="O2414" i="1"/>
  <c r="P2414" i="1" l="1"/>
  <c r="X2414" i="1" s="1"/>
  <c r="B2412" i="1"/>
  <c r="O2415" i="1"/>
  <c r="N2416" i="1"/>
  <c r="B2413" i="1"/>
  <c r="O2416" i="1" l="1"/>
  <c r="N2417" i="1"/>
  <c r="P2415" i="1"/>
  <c r="X2415" i="1" s="1"/>
  <c r="B2414" i="1" l="1"/>
  <c r="B2415" i="1"/>
  <c r="O2417" i="1"/>
  <c r="N2418" i="1"/>
  <c r="P2416" i="1"/>
  <c r="X2416" i="1" s="1"/>
  <c r="N2419" i="1" l="1"/>
  <c r="O2418" i="1"/>
  <c r="P2417" i="1"/>
  <c r="X2417" i="1" s="1"/>
  <c r="P2418" i="1" l="1"/>
  <c r="X2418" i="1" s="1"/>
  <c r="B2416" i="1"/>
  <c r="B2417" i="1"/>
  <c r="O2419" i="1"/>
  <c r="N2420" i="1"/>
  <c r="O2420" i="1" l="1"/>
  <c r="N2421" i="1"/>
  <c r="P2419" i="1"/>
  <c r="X2419" i="1" s="1"/>
  <c r="B2419" i="1" l="1"/>
  <c r="O2421" i="1"/>
  <c r="N2422" i="1"/>
  <c r="P2420" i="1"/>
  <c r="X2420" i="1" s="1"/>
  <c r="B2418" i="1"/>
  <c r="P2421" i="1" l="1"/>
  <c r="X2421" i="1" s="1"/>
  <c r="N2423" i="1"/>
  <c r="O2422" i="1"/>
  <c r="P2422" i="1" l="1"/>
  <c r="X2422" i="1" s="1"/>
  <c r="N2424" i="1"/>
  <c r="O2423" i="1"/>
  <c r="B2420" i="1"/>
  <c r="P2423" i="1" l="1"/>
  <c r="X2423" i="1" s="1"/>
  <c r="B2421" i="1"/>
  <c r="O2424" i="1"/>
  <c r="N2425" i="1"/>
  <c r="O2425" i="1" l="1"/>
  <c r="N2426" i="1"/>
  <c r="B2422" i="1"/>
  <c r="P2424" i="1"/>
  <c r="X2424" i="1" s="1"/>
  <c r="B2423" i="1"/>
  <c r="O2426" i="1" l="1"/>
  <c r="N2427" i="1"/>
  <c r="P2425" i="1"/>
  <c r="X2425" i="1" s="1"/>
  <c r="B2424" i="1"/>
  <c r="O2427" i="1" l="1"/>
  <c r="N2428" i="1"/>
  <c r="P2426" i="1"/>
  <c r="X2426" i="1" s="1"/>
  <c r="O2428" i="1" l="1"/>
  <c r="N2429" i="1"/>
  <c r="B2425" i="1"/>
  <c r="P2427" i="1"/>
  <c r="X2427" i="1" s="1"/>
  <c r="O2429" i="1" l="1"/>
  <c r="N2430" i="1"/>
  <c r="P2428" i="1"/>
  <c r="X2428" i="1" s="1"/>
  <c r="B2426" i="1"/>
  <c r="B2427" i="1"/>
  <c r="B2428" i="1" l="1"/>
  <c r="N2431" i="1"/>
  <c r="O2430" i="1"/>
  <c r="P2429" i="1"/>
  <c r="X2429" i="1" s="1"/>
  <c r="P2430" i="1" l="1"/>
  <c r="X2430" i="1" s="1"/>
  <c r="O2431" i="1"/>
  <c r="N2432" i="1"/>
  <c r="O2432" i="1" l="1"/>
  <c r="N2433" i="1"/>
  <c r="B2429" i="1"/>
  <c r="P2431" i="1"/>
  <c r="X2431" i="1" s="1"/>
  <c r="B2430" i="1" l="1"/>
  <c r="N2434" i="1"/>
  <c r="O2433" i="1"/>
  <c r="P2432" i="1"/>
  <c r="X2432" i="1" s="1"/>
  <c r="B2431" i="1"/>
  <c r="O2434" i="1" l="1"/>
  <c r="N2435" i="1"/>
  <c r="B2432" i="1"/>
  <c r="P2433" i="1"/>
  <c r="X2433" i="1" s="1"/>
  <c r="B2433" i="1" l="1"/>
  <c r="O2435" i="1"/>
  <c r="N2436" i="1"/>
  <c r="P2434" i="1"/>
  <c r="X2434" i="1" s="1"/>
  <c r="P2435" i="1" l="1"/>
  <c r="X2435" i="1" s="1"/>
  <c r="N2437" i="1"/>
  <c r="O2436" i="1"/>
  <c r="P2436" i="1" l="1"/>
  <c r="X2436" i="1" s="1"/>
  <c r="N2438" i="1"/>
  <c r="O2437" i="1"/>
  <c r="B2434" i="1"/>
  <c r="P2437" i="1" l="1"/>
  <c r="X2437" i="1" s="1"/>
  <c r="B2436" i="1"/>
  <c r="B2435" i="1"/>
  <c r="O2438" i="1"/>
  <c r="N2439" i="1"/>
  <c r="B2437" i="1" l="1"/>
  <c r="N2440" i="1"/>
  <c r="O2439" i="1"/>
  <c r="P2438" i="1"/>
  <c r="X2438" i="1" s="1"/>
  <c r="N2441" i="1" l="1"/>
  <c r="O2440" i="1"/>
  <c r="P2439" i="1"/>
  <c r="X2439" i="1" s="1"/>
  <c r="B2438" i="1" l="1"/>
  <c r="P2440" i="1"/>
  <c r="X2440" i="1" s="1"/>
  <c r="B2439" i="1"/>
  <c r="N2442" i="1"/>
  <c r="O2441" i="1"/>
  <c r="P2441" i="1" l="1"/>
  <c r="X2441" i="1" s="1"/>
  <c r="N2443" i="1"/>
  <c r="O2442" i="1"/>
  <c r="P2442" i="1" l="1"/>
  <c r="X2442" i="1" s="1"/>
  <c r="O2443" i="1"/>
  <c r="N2444" i="1"/>
  <c r="B2440" i="1"/>
  <c r="N2445" i="1" l="1"/>
  <c r="O2444" i="1"/>
  <c r="P2443" i="1"/>
  <c r="X2443" i="1" s="1"/>
  <c r="B2441" i="1"/>
  <c r="B2442" i="1"/>
  <c r="P2444" i="1" l="1"/>
  <c r="X2444" i="1" s="1"/>
  <c r="B2443" i="1"/>
  <c r="N2446" i="1"/>
  <c r="O2445" i="1"/>
  <c r="N2447" i="1" l="1"/>
  <c r="O2446" i="1"/>
  <c r="P2445" i="1"/>
  <c r="X2445" i="1" s="1"/>
  <c r="B2444" i="1"/>
  <c r="B2445" i="1" l="1"/>
  <c r="P2446" i="1"/>
  <c r="X2446" i="1" s="1"/>
  <c r="O2447" i="1"/>
  <c r="N2448" i="1"/>
  <c r="O2448" i="1" l="1"/>
  <c r="N2449" i="1"/>
  <c r="P2447" i="1"/>
  <c r="X2447" i="1" s="1"/>
  <c r="B2446" i="1"/>
  <c r="B2447" i="1" l="1"/>
  <c r="O2449" i="1"/>
  <c r="N2450" i="1"/>
  <c r="P2448" i="1"/>
  <c r="X2448" i="1" s="1"/>
  <c r="N2451" i="1" l="1"/>
  <c r="O2450" i="1"/>
  <c r="B2448" i="1"/>
  <c r="P2449" i="1"/>
  <c r="X2449" i="1" s="1"/>
  <c r="B2449" i="1" l="1"/>
  <c r="P2450" i="1"/>
  <c r="X2450" i="1" s="1"/>
  <c r="O2451" i="1"/>
  <c r="N2452" i="1"/>
  <c r="P2451" i="1" l="1"/>
  <c r="X2451" i="1" s="1"/>
  <c r="O2452" i="1"/>
  <c r="N2453" i="1"/>
  <c r="O2453" i="1" l="1"/>
  <c r="N2454" i="1"/>
  <c r="P2452" i="1"/>
  <c r="X2452" i="1" s="1"/>
  <c r="B2450" i="1"/>
  <c r="B2451" i="1"/>
  <c r="B2452" i="1" l="1"/>
  <c r="N2455" i="1"/>
  <c r="O2454" i="1"/>
  <c r="P2453" i="1"/>
  <c r="X2453" i="1" s="1"/>
  <c r="B2453" i="1" l="1"/>
  <c r="N2456" i="1"/>
  <c r="O2455" i="1"/>
  <c r="P2454" i="1"/>
  <c r="X2454" i="1" s="1"/>
  <c r="B2454" i="1" l="1"/>
  <c r="O2456" i="1"/>
  <c r="N2457" i="1"/>
  <c r="P2455" i="1"/>
  <c r="X2455" i="1" s="1"/>
  <c r="P2456" i="1" l="1"/>
  <c r="X2456" i="1" s="1"/>
  <c r="N2458" i="1"/>
  <c r="O2457" i="1"/>
  <c r="P2457" i="1" l="1"/>
  <c r="X2457" i="1" s="1"/>
  <c r="N2459" i="1"/>
  <c r="O2458" i="1"/>
  <c r="B2455" i="1"/>
  <c r="B2456" i="1"/>
  <c r="B2457" i="1" l="1"/>
  <c r="P2458" i="1"/>
  <c r="X2458" i="1" s="1"/>
  <c r="O2459" i="1"/>
  <c r="N2460" i="1"/>
  <c r="P2459" i="1" l="1"/>
  <c r="X2459" i="1" s="1"/>
  <c r="B2458" i="1"/>
  <c r="N2461" i="1"/>
  <c r="O2460" i="1"/>
  <c r="N2462" i="1" l="1"/>
  <c r="O2461" i="1"/>
  <c r="P2460" i="1"/>
  <c r="X2460" i="1" s="1"/>
  <c r="B2460" i="1" l="1"/>
  <c r="P2461" i="1"/>
  <c r="X2461" i="1" s="1"/>
  <c r="B2459" i="1"/>
  <c r="N2463" i="1"/>
  <c r="O2462" i="1"/>
  <c r="P2462" i="1" l="1"/>
  <c r="X2462" i="1" s="1"/>
  <c r="O2463" i="1"/>
  <c r="N2464" i="1"/>
  <c r="P2463" i="1" l="1"/>
  <c r="X2463" i="1" s="1"/>
  <c r="B2462" i="1"/>
  <c r="N2465" i="1"/>
  <c r="O2464" i="1"/>
  <c r="B2461" i="1"/>
  <c r="N2466" i="1" l="1"/>
  <c r="O2465" i="1"/>
  <c r="P2464" i="1"/>
  <c r="X2464" i="1" s="1"/>
  <c r="B2463" i="1" l="1"/>
  <c r="P2465" i="1"/>
  <c r="X2465" i="1" s="1"/>
  <c r="B2464" i="1"/>
  <c r="O2466" i="1"/>
  <c r="N2467" i="1"/>
  <c r="O2467" i="1" l="1"/>
  <c r="N2468" i="1"/>
  <c r="P2466" i="1"/>
  <c r="X2466" i="1" s="1"/>
  <c r="N2469" i="1" l="1"/>
  <c r="O2468" i="1"/>
  <c r="B2465" i="1"/>
  <c r="B2466" i="1"/>
  <c r="P2467" i="1"/>
  <c r="X2467" i="1" s="1"/>
  <c r="P2468" i="1" l="1"/>
  <c r="X2468" i="1" s="1"/>
  <c r="O2469" i="1"/>
  <c r="N2470" i="1"/>
  <c r="O2470" i="1" l="1"/>
  <c r="N2471" i="1"/>
  <c r="P2469" i="1"/>
  <c r="X2469" i="1" s="1"/>
  <c r="B2467" i="1"/>
  <c r="B2468" i="1" l="1"/>
  <c r="B2469" i="1"/>
  <c r="N2472" i="1"/>
  <c r="O2471" i="1"/>
  <c r="P2470" i="1"/>
  <c r="X2470" i="1" s="1"/>
  <c r="P2471" i="1" l="1"/>
  <c r="X2471" i="1" s="1"/>
  <c r="N2473" i="1"/>
  <c r="O2472" i="1"/>
  <c r="P2472" i="1" l="1"/>
  <c r="X2472" i="1" s="1"/>
  <c r="O2473" i="1"/>
  <c r="N2474" i="1"/>
  <c r="B2470" i="1"/>
  <c r="N2475" i="1" l="1"/>
  <c r="O2474" i="1"/>
  <c r="P2473" i="1"/>
  <c r="X2473" i="1" s="1"/>
  <c r="B2471" i="1"/>
  <c r="B2472" i="1"/>
  <c r="P2474" i="1" l="1"/>
  <c r="X2474" i="1" s="1"/>
  <c r="O2475" i="1"/>
  <c r="N2476" i="1"/>
  <c r="O2476" i="1" l="1"/>
  <c r="N2477" i="1"/>
  <c r="P2475" i="1"/>
  <c r="X2475" i="1" s="1"/>
  <c r="B2474" i="1"/>
  <c r="B2473" i="1"/>
  <c r="B2475" i="1" l="1"/>
  <c r="O2477" i="1"/>
  <c r="N2478" i="1"/>
  <c r="P2476" i="1"/>
  <c r="X2476" i="1" s="1"/>
  <c r="B2476" i="1" l="1"/>
  <c r="P2477" i="1"/>
  <c r="X2477" i="1" s="1"/>
  <c r="N2479" i="1"/>
  <c r="O2478" i="1"/>
  <c r="B2477" i="1" l="1"/>
  <c r="P2478" i="1"/>
  <c r="X2478" i="1" s="1"/>
  <c r="O2479" i="1"/>
  <c r="N2480" i="1"/>
  <c r="B2478" i="1" l="1"/>
  <c r="N2481" i="1"/>
  <c r="O2480" i="1"/>
  <c r="P2479" i="1"/>
  <c r="X2479" i="1" s="1"/>
  <c r="O2481" i="1" l="1"/>
  <c r="N2482" i="1"/>
  <c r="P2480" i="1"/>
  <c r="X2480" i="1" s="1"/>
  <c r="B2480" i="1" l="1"/>
  <c r="O2482" i="1"/>
  <c r="N2483" i="1"/>
  <c r="B2479" i="1"/>
  <c r="P2481" i="1"/>
  <c r="X2481" i="1" s="1"/>
  <c r="N2484" i="1" l="1"/>
  <c r="O2483" i="1"/>
  <c r="B2481" i="1"/>
  <c r="P2482" i="1"/>
  <c r="X2482" i="1" s="1"/>
  <c r="B2482" i="1" l="1"/>
  <c r="P2483" i="1"/>
  <c r="X2483" i="1" s="1"/>
  <c r="O2484" i="1"/>
  <c r="N2485" i="1"/>
  <c r="P2484" i="1" l="1"/>
  <c r="X2484" i="1" s="1"/>
  <c r="O2485" i="1"/>
  <c r="N2486" i="1"/>
  <c r="B2483" i="1"/>
  <c r="N2487" i="1" l="1"/>
  <c r="O2486" i="1"/>
  <c r="P2485" i="1"/>
  <c r="X2485" i="1" s="1"/>
  <c r="B2484" i="1"/>
  <c r="P2486" i="1" l="1"/>
  <c r="X2486" i="1" s="1"/>
  <c r="O2487" i="1"/>
  <c r="N2488" i="1"/>
  <c r="P2487" i="1" l="1"/>
  <c r="X2487" i="1" s="1"/>
  <c r="B2486" i="1"/>
  <c r="O2488" i="1"/>
  <c r="N2489" i="1"/>
  <c r="B2485" i="1"/>
  <c r="P2488" i="1" l="1"/>
  <c r="X2488" i="1" s="1"/>
  <c r="N2490" i="1"/>
  <c r="O2489" i="1"/>
  <c r="P2489" i="1" l="1"/>
  <c r="X2489" i="1" s="1"/>
  <c r="B2487" i="1"/>
  <c r="N2491" i="1"/>
  <c r="O2490" i="1"/>
  <c r="P2490" i="1" l="1"/>
  <c r="X2490" i="1" s="1"/>
  <c r="B2489" i="1"/>
  <c r="B2488" i="1"/>
  <c r="N2492" i="1"/>
  <c r="O2491" i="1"/>
  <c r="B2490" i="1" l="1"/>
  <c r="P2491" i="1"/>
  <c r="X2491" i="1" s="1"/>
  <c r="N2493" i="1"/>
  <c r="O2492" i="1"/>
  <c r="P2492" i="1" l="1"/>
  <c r="X2492" i="1" s="1"/>
  <c r="N2494" i="1"/>
  <c r="O2493" i="1"/>
  <c r="B2492" i="1" l="1"/>
  <c r="P2493" i="1"/>
  <c r="X2493" i="1" s="1"/>
  <c r="O2494" i="1"/>
  <c r="N2495" i="1"/>
  <c r="B2491" i="1"/>
  <c r="B2493" i="1" l="1"/>
  <c r="N2496" i="1"/>
  <c r="O2495" i="1"/>
  <c r="P2494" i="1"/>
  <c r="X2494" i="1" s="1"/>
  <c r="O2496" i="1" l="1"/>
  <c r="N2497" i="1"/>
  <c r="P2495" i="1"/>
  <c r="X2495" i="1" s="1"/>
  <c r="B2494" i="1" l="1"/>
  <c r="O2497" i="1"/>
  <c r="N2498" i="1"/>
  <c r="B2495" i="1"/>
  <c r="P2496" i="1"/>
  <c r="X2496" i="1" s="1"/>
  <c r="P2497" i="1" l="1"/>
  <c r="X2497" i="1" s="1"/>
  <c r="B2496" i="1"/>
  <c r="N2499" i="1"/>
  <c r="O2498" i="1"/>
  <c r="O2499" i="1" l="1"/>
  <c r="N2500" i="1"/>
  <c r="P2498" i="1"/>
  <c r="X2498" i="1" s="1"/>
  <c r="B2498" i="1" l="1"/>
  <c r="O2500" i="1"/>
  <c r="N2501" i="1"/>
  <c r="B2497" i="1"/>
  <c r="P2499" i="1"/>
  <c r="X2499" i="1" s="1"/>
  <c r="O2501" i="1" l="1"/>
  <c r="N2502" i="1"/>
  <c r="P2500" i="1"/>
  <c r="X2500" i="1" s="1"/>
  <c r="O2502" i="1" l="1"/>
  <c r="N2503" i="1"/>
  <c r="B2499" i="1"/>
  <c r="P2501" i="1"/>
  <c r="X2501" i="1" s="1"/>
  <c r="B2501" i="1" l="1"/>
  <c r="O2503" i="1"/>
  <c r="N2504" i="1"/>
  <c r="B2500" i="1"/>
  <c r="P2502" i="1"/>
  <c r="X2502" i="1" s="1"/>
  <c r="P2503" i="1" l="1"/>
  <c r="X2503" i="1" s="1"/>
  <c r="N2505" i="1"/>
  <c r="O2504" i="1"/>
  <c r="P2504" i="1" l="1"/>
  <c r="X2504" i="1" s="1"/>
  <c r="O2505" i="1"/>
  <c r="N2506" i="1"/>
  <c r="B2503" i="1"/>
  <c r="B2502" i="1"/>
  <c r="N2507" i="1" l="1"/>
  <c r="O2506" i="1"/>
  <c r="P2505" i="1"/>
  <c r="X2505" i="1" s="1"/>
  <c r="B2505" i="1" l="1"/>
  <c r="B2504" i="1"/>
  <c r="P2506" i="1"/>
  <c r="X2506" i="1" s="1"/>
  <c r="O2507" i="1"/>
  <c r="N2508" i="1"/>
  <c r="B2506" i="1" l="1"/>
  <c r="O2508" i="1"/>
  <c r="N2509" i="1"/>
  <c r="P2507" i="1"/>
  <c r="X2507" i="1" s="1"/>
  <c r="P2508" i="1" l="1"/>
  <c r="X2508" i="1" s="1"/>
  <c r="O2509" i="1"/>
  <c r="N2510" i="1"/>
  <c r="O2510" i="1" l="1"/>
  <c r="N2511" i="1"/>
  <c r="P2509" i="1"/>
  <c r="X2509" i="1" s="1"/>
  <c r="B2507" i="1"/>
  <c r="O2511" i="1" l="1"/>
  <c r="N2512" i="1"/>
  <c r="B2508" i="1"/>
  <c r="P2510" i="1"/>
  <c r="X2510" i="1" s="1"/>
  <c r="B2510" i="1" l="1"/>
  <c r="O2512" i="1"/>
  <c r="N2513" i="1"/>
  <c r="P2511" i="1"/>
  <c r="X2511" i="1" s="1"/>
  <c r="B2509" i="1"/>
  <c r="P2512" i="1" l="1"/>
  <c r="X2512" i="1" s="1"/>
  <c r="N2514" i="1"/>
  <c r="O2513" i="1"/>
  <c r="P2513" i="1" l="1"/>
  <c r="X2513" i="1" s="1"/>
  <c r="O2514" i="1"/>
  <c r="N2515" i="1"/>
  <c r="B2511" i="1"/>
  <c r="B2512" i="1" l="1"/>
  <c r="N2516" i="1"/>
  <c r="O2515" i="1"/>
  <c r="P2514" i="1"/>
  <c r="X2514" i="1" s="1"/>
  <c r="B2513" i="1"/>
  <c r="N2517" i="1" l="1"/>
  <c r="O2516" i="1"/>
  <c r="B2514" i="1"/>
  <c r="P2515" i="1"/>
  <c r="X2515" i="1" s="1"/>
  <c r="B2515" i="1" l="1"/>
  <c r="P2516" i="1"/>
  <c r="X2516" i="1" s="1"/>
  <c r="O2517" i="1"/>
  <c r="N2518" i="1"/>
  <c r="O2518" i="1" l="1"/>
  <c r="N2519" i="1"/>
  <c r="P2517" i="1"/>
  <c r="X2517" i="1" s="1"/>
  <c r="N2520" i="1" l="1"/>
  <c r="O2519" i="1"/>
  <c r="P2518" i="1"/>
  <c r="X2518" i="1" s="1"/>
  <c r="B2517" i="1"/>
  <c r="B2516" i="1"/>
  <c r="P2519" i="1" l="1"/>
  <c r="X2519" i="1" s="1"/>
  <c r="N2521" i="1"/>
  <c r="O2520" i="1"/>
  <c r="P2520" i="1" l="1"/>
  <c r="X2520" i="1" s="1"/>
  <c r="O2521" i="1"/>
  <c r="N2522" i="1"/>
  <c r="B2519" i="1"/>
  <c r="B2518" i="1"/>
  <c r="N2523" i="1" l="1"/>
  <c r="O2522" i="1"/>
  <c r="P2521" i="1"/>
  <c r="X2521" i="1" s="1"/>
  <c r="B2520" i="1"/>
  <c r="P2522" i="1" l="1"/>
  <c r="X2522" i="1" s="1"/>
  <c r="N2524" i="1"/>
  <c r="O2523" i="1"/>
  <c r="P2523" i="1" l="1"/>
  <c r="X2523" i="1" s="1"/>
  <c r="B2521" i="1"/>
  <c r="N2525" i="1"/>
  <c r="O2524" i="1"/>
  <c r="P2524" i="1" l="1"/>
  <c r="X2524" i="1" s="1"/>
  <c r="B2522" i="1"/>
  <c r="N2526" i="1"/>
  <c r="O2525" i="1"/>
  <c r="B2523" i="1"/>
  <c r="P2525" i="1" l="1"/>
  <c r="X2525" i="1" s="1"/>
  <c r="B2524" i="1"/>
  <c r="N2527" i="1"/>
  <c r="O2526" i="1"/>
  <c r="N2528" i="1" l="1"/>
  <c r="O2527" i="1"/>
  <c r="P2526" i="1"/>
  <c r="X2526" i="1" s="1"/>
  <c r="B2525" i="1" l="1"/>
  <c r="P2527" i="1"/>
  <c r="X2527" i="1" s="1"/>
  <c r="B2526" i="1"/>
  <c r="O2528" i="1"/>
  <c r="N2529" i="1"/>
  <c r="B2527" i="1" l="1"/>
  <c r="N2530" i="1"/>
  <c r="O2529" i="1"/>
  <c r="P2528" i="1"/>
  <c r="X2528" i="1" s="1"/>
  <c r="O2530" i="1" l="1"/>
  <c r="N2531" i="1"/>
  <c r="P2529" i="1"/>
  <c r="X2529" i="1" s="1"/>
  <c r="B2529" i="1" l="1"/>
  <c r="B2528" i="1"/>
  <c r="O2531" i="1"/>
  <c r="N2532" i="1"/>
  <c r="P2530" i="1"/>
  <c r="X2530" i="1" s="1"/>
  <c r="N2533" i="1" l="1"/>
  <c r="O2532" i="1"/>
  <c r="P2531" i="1"/>
  <c r="X2531" i="1" s="1"/>
  <c r="B2530" i="1"/>
  <c r="P2532" i="1" l="1"/>
  <c r="X2532" i="1" s="1"/>
  <c r="N2534" i="1"/>
  <c r="O2533" i="1"/>
  <c r="O2534" i="1" l="1"/>
  <c r="N2535" i="1"/>
  <c r="P2533" i="1"/>
  <c r="X2533" i="1" s="1"/>
  <c r="B2531" i="1"/>
  <c r="O2535" i="1" l="1"/>
  <c r="N2536" i="1"/>
  <c r="B2532" i="1"/>
  <c r="B2533" i="1"/>
  <c r="P2534" i="1"/>
  <c r="X2534" i="1" s="1"/>
  <c r="N2537" i="1" l="1"/>
  <c r="O2536" i="1"/>
  <c r="P2535" i="1"/>
  <c r="X2535" i="1" s="1"/>
  <c r="B2534" i="1" l="1"/>
  <c r="B2535" i="1"/>
  <c r="P2536" i="1"/>
  <c r="X2536" i="1" s="1"/>
  <c r="N2538" i="1"/>
  <c r="O2537" i="1"/>
  <c r="B2536" i="1" l="1"/>
  <c r="P2537" i="1"/>
  <c r="X2537" i="1" s="1"/>
  <c r="N2539" i="1"/>
  <c r="O2538" i="1"/>
  <c r="P2538" i="1" l="1"/>
  <c r="X2538" i="1" s="1"/>
  <c r="O2539" i="1"/>
  <c r="N2540" i="1"/>
  <c r="B2537" i="1" l="1"/>
  <c r="N2541" i="1"/>
  <c r="O2540" i="1"/>
  <c r="P2539" i="1"/>
  <c r="X2539" i="1" s="1"/>
  <c r="O2541" i="1" l="1"/>
  <c r="N2542" i="1"/>
  <c r="B2539" i="1"/>
  <c r="B2538" i="1"/>
  <c r="P2540" i="1"/>
  <c r="X2540" i="1" s="1"/>
  <c r="O2542" i="1" l="1"/>
  <c r="N2543" i="1"/>
  <c r="P2541" i="1"/>
  <c r="X2541" i="1" s="1"/>
  <c r="B2540" i="1"/>
  <c r="B2541" i="1" l="1"/>
  <c r="O2543" i="1"/>
  <c r="N2544" i="1"/>
  <c r="P2542" i="1"/>
  <c r="X2542" i="1" s="1"/>
  <c r="P2543" i="1" l="1"/>
  <c r="X2543" i="1" s="1"/>
  <c r="B2542" i="1"/>
  <c r="O2544" i="1"/>
  <c r="N2545" i="1"/>
  <c r="P2544" i="1" l="1"/>
  <c r="X2544" i="1" s="1"/>
  <c r="O2545" i="1"/>
  <c r="N2546" i="1"/>
  <c r="B2543" i="1" l="1"/>
  <c r="O2546" i="1"/>
  <c r="N2547" i="1"/>
  <c r="P2545" i="1"/>
  <c r="X2545" i="1" s="1"/>
  <c r="B2544" i="1"/>
  <c r="P2546" i="1" l="1"/>
  <c r="X2546" i="1" s="1"/>
  <c r="B2545" i="1"/>
  <c r="O2547" i="1"/>
  <c r="N2548" i="1"/>
  <c r="P2547" i="1" l="1"/>
  <c r="X2547" i="1" s="1"/>
  <c r="O2548" i="1"/>
  <c r="N2549" i="1"/>
  <c r="O2549" i="1" l="1"/>
  <c r="N2550" i="1"/>
  <c r="P2548" i="1"/>
  <c r="X2548" i="1" s="1"/>
  <c r="B2546" i="1"/>
  <c r="B2547" i="1"/>
  <c r="O2550" i="1" l="1"/>
  <c r="N2551" i="1"/>
  <c r="P2549" i="1"/>
  <c r="X2549" i="1" s="1"/>
  <c r="B2548" i="1"/>
  <c r="B2549" i="1" l="1"/>
  <c r="O2551" i="1"/>
  <c r="N2552" i="1"/>
  <c r="P2550" i="1"/>
  <c r="X2550" i="1" s="1"/>
  <c r="P2551" i="1" l="1"/>
  <c r="X2551" i="1" s="1"/>
  <c r="O2552" i="1"/>
  <c r="N2553" i="1"/>
  <c r="B2550" i="1" l="1"/>
  <c r="N2554" i="1"/>
  <c r="O2553" i="1"/>
  <c r="B2551" i="1"/>
  <c r="P2552" i="1"/>
  <c r="X2552" i="1" s="1"/>
  <c r="O2554" i="1" l="1"/>
  <c r="N2555" i="1"/>
  <c r="P2553" i="1"/>
  <c r="X2553" i="1" s="1"/>
  <c r="B2553" i="1" l="1"/>
  <c r="O2555" i="1"/>
  <c r="N2556" i="1"/>
  <c r="B2552" i="1"/>
  <c r="P2554" i="1"/>
  <c r="X2554" i="1" s="1"/>
  <c r="O2556" i="1" l="1"/>
  <c r="N2557" i="1"/>
  <c r="P2555" i="1"/>
  <c r="X2555" i="1" s="1"/>
  <c r="P2556" i="1" l="1"/>
  <c r="X2556" i="1" s="1"/>
  <c r="B2554" i="1"/>
  <c r="N2558" i="1"/>
  <c r="O2557" i="1"/>
  <c r="P2557" i="1" l="1"/>
  <c r="X2557" i="1" s="1"/>
  <c r="O2558" i="1"/>
  <c r="N2559" i="1"/>
  <c r="B2555" i="1"/>
  <c r="B2556" i="1" l="1"/>
  <c r="B2557" i="1"/>
  <c r="O2559" i="1"/>
  <c r="N2560" i="1"/>
  <c r="P2558" i="1"/>
  <c r="X2558" i="1" s="1"/>
  <c r="N2561" i="1" l="1"/>
  <c r="O2560" i="1"/>
  <c r="P2559" i="1"/>
  <c r="X2559" i="1" s="1"/>
  <c r="B2559" i="1" l="1"/>
  <c r="P2560" i="1"/>
  <c r="X2560" i="1" s="1"/>
  <c r="B2558" i="1"/>
  <c r="O2561" i="1"/>
  <c r="N2562" i="1"/>
  <c r="B2560" i="1" l="1"/>
  <c r="O2562" i="1"/>
  <c r="N2563" i="1"/>
  <c r="P2561" i="1"/>
  <c r="X2561" i="1" s="1"/>
  <c r="P2562" i="1" l="1"/>
  <c r="X2562" i="1" s="1"/>
  <c r="O2563" i="1"/>
  <c r="N2564" i="1"/>
  <c r="N2565" i="1" l="1"/>
  <c r="O2564" i="1"/>
  <c r="P2563" i="1"/>
  <c r="X2563" i="1" s="1"/>
  <c r="B2561" i="1"/>
  <c r="B2562" i="1" l="1"/>
  <c r="P2564" i="1"/>
  <c r="X2564" i="1" s="1"/>
  <c r="B2563" i="1"/>
  <c r="O2565" i="1"/>
  <c r="N2566" i="1"/>
  <c r="B2564" i="1" l="1"/>
  <c r="N2567" i="1"/>
  <c r="O2566" i="1"/>
  <c r="P2565" i="1"/>
  <c r="X2565" i="1" s="1"/>
  <c r="P2566" i="1" l="1"/>
  <c r="X2566" i="1" s="1"/>
  <c r="O2567" i="1"/>
  <c r="N2568" i="1"/>
  <c r="N2569" i="1" s="1"/>
  <c r="O2569" i="1" s="1"/>
  <c r="P2569" i="1" s="1"/>
  <c r="X2569" i="1" s="1"/>
  <c r="B2569" i="1" s="1"/>
  <c r="B2566" i="1" l="1"/>
  <c r="O2568" i="1"/>
  <c r="B2565" i="1"/>
  <c r="P2567" i="1"/>
  <c r="X2567" i="1" s="1"/>
  <c r="P2568" i="1" l="1"/>
  <c r="X2568" i="1" s="1"/>
  <c r="N2570" i="1"/>
  <c r="O2570" i="1" l="1"/>
  <c r="N2571" i="1"/>
  <c r="B2567" i="1"/>
  <c r="B2568" i="1" l="1"/>
  <c r="N2572" i="1"/>
  <c r="O2571" i="1"/>
  <c r="P2570" i="1"/>
  <c r="X2570" i="1" s="1"/>
  <c r="O2572" i="1" l="1"/>
  <c r="N2573" i="1"/>
  <c r="B2570" i="1"/>
  <c r="P2571" i="1"/>
  <c r="X2571" i="1" s="1"/>
  <c r="N2574" i="1" l="1"/>
  <c r="O2573" i="1"/>
  <c r="B2571" i="1"/>
  <c r="P2572" i="1"/>
  <c r="X2572" i="1" s="1"/>
  <c r="P2573" i="1" l="1"/>
  <c r="X2573" i="1" s="1"/>
  <c r="N2575" i="1"/>
  <c r="O2574" i="1"/>
  <c r="B2572" i="1"/>
  <c r="P2574" i="1" l="1"/>
  <c r="X2574" i="1" s="1"/>
  <c r="N2576" i="1"/>
  <c r="O2575" i="1"/>
  <c r="B2573" i="1" l="1"/>
  <c r="P2575" i="1"/>
  <c r="X2575" i="1" s="1"/>
  <c r="O2576" i="1"/>
  <c r="N2577" i="1"/>
  <c r="B2574" i="1"/>
  <c r="B2575" i="1" l="1"/>
  <c r="O2577" i="1"/>
  <c r="N2578" i="1"/>
  <c r="P2576" i="1"/>
  <c r="X2576" i="1" s="1"/>
  <c r="P2577" i="1" l="1"/>
  <c r="X2577" i="1" s="1"/>
  <c r="O2578" i="1"/>
  <c r="N2579" i="1"/>
  <c r="B2576" i="1" l="1"/>
  <c r="N2580" i="1"/>
  <c r="O2579" i="1"/>
  <c r="P2578" i="1"/>
  <c r="X2578" i="1" s="1"/>
  <c r="B2577" i="1"/>
  <c r="O2580" i="1" l="1"/>
  <c r="N2581" i="1"/>
  <c r="B2578" i="1"/>
  <c r="P2579" i="1"/>
  <c r="X2579" i="1" s="1"/>
  <c r="O2581" i="1" l="1"/>
  <c r="N2582" i="1"/>
  <c r="P2580" i="1"/>
  <c r="X2580" i="1" s="1"/>
  <c r="N2583" i="1" l="1"/>
  <c r="O2582" i="1"/>
  <c r="P2581" i="1"/>
  <c r="X2581" i="1" s="1"/>
  <c r="B2580" i="1"/>
  <c r="B2579" i="1"/>
  <c r="B2581" i="1" l="1"/>
  <c r="P2582" i="1"/>
  <c r="X2582" i="1" s="1"/>
  <c r="N2584" i="1"/>
  <c r="O2583" i="1"/>
  <c r="N2585" i="1" l="1"/>
  <c r="O2584" i="1"/>
  <c r="P2583" i="1"/>
  <c r="X2583" i="1" s="1"/>
  <c r="P2584" i="1" l="1"/>
  <c r="X2584" i="1" s="1"/>
  <c r="B2582" i="1"/>
  <c r="B2583" i="1"/>
  <c r="O2585" i="1"/>
  <c r="N2586" i="1"/>
  <c r="B2584" i="1" l="1"/>
  <c r="O2586" i="1"/>
  <c r="N2587" i="1"/>
  <c r="P2585" i="1"/>
  <c r="X2585" i="1" s="1"/>
  <c r="O2587" i="1" l="1"/>
  <c r="N2588" i="1"/>
  <c r="P2586" i="1"/>
  <c r="X2586" i="1" s="1"/>
  <c r="P2587" i="1" l="1"/>
  <c r="X2587" i="1" s="1"/>
  <c r="O2588" i="1"/>
  <c r="N2589" i="1"/>
  <c r="B2585" i="1"/>
  <c r="B2586" i="1"/>
  <c r="O2589" i="1" l="1"/>
  <c r="N2590" i="1"/>
  <c r="P2588" i="1"/>
  <c r="X2588" i="1" s="1"/>
  <c r="O2590" i="1" l="1"/>
  <c r="N2591" i="1"/>
  <c r="P2589" i="1"/>
  <c r="X2589" i="1" s="1"/>
  <c r="B2587" i="1"/>
  <c r="B2588" i="1"/>
  <c r="O2591" i="1" l="1"/>
  <c r="N2592" i="1"/>
  <c r="B2589" i="1"/>
  <c r="P2590" i="1"/>
  <c r="X2590" i="1" s="1"/>
  <c r="B2590" i="1" l="1"/>
  <c r="N2593" i="1"/>
  <c r="O2592" i="1"/>
  <c r="P2591" i="1"/>
  <c r="X2591" i="1" s="1"/>
  <c r="B2591" i="1" l="1"/>
  <c r="N2594" i="1"/>
  <c r="O2593" i="1"/>
  <c r="P2592" i="1"/>
  <c r="X2592" i="1" s="1"/>
  <c r="B2592" i="1" l="1"/>
  <c r="O2594" i="1"/>
  <c r="N2595" i="1"/>
  <c r="P2593" i="1"/>
  <c r="X2593" i="1" s="1"/>
  <c r="P2594" i="1" l="1"/>
  <c r="X2594" i="1" s="1"/>
  <c r="B2593" i="1"/>
  <c r="O2595" i="1"/>
  <c r="N2596" i="1"/>
  <c r="P2595" i="1" l="1"/>
  <c r="X2595" i="1" s="1"/>
  <c r="O2596" i="1"/>
  <c r="N2597" i="1"/>
  <c r="O2597" i="1" l="1"/>
  <c r="N2598" i="1"/>
  <c r="P2596" i="1"/>
  <c r="X2596" i="1" s="1"/>
  <c r="B2594" i="1"/>
  <c r="B2595" i="1" l="1"/>
  <c r="N2599" i="1"/>
  <c r="O2598" i="1"/>
  <c r="B2596" i="1"/>
  <c r="P2597" i="1"/>
  <c r="X2597" i="1" s="1"/>
  <c r="N2600" i="1" l="1"/>
  <c r="O2599" i="1"/>
  <c r="B2597" i="1"/>
  <c r="P2598" i="1"/>
  <c r="X2598" i="1" s="1"/>
  <c r="B2598" i="1" l="1"/>
  <c r="N2601" i="1"/>
  <c r="O2600" i="1"/>
  <c r="P2599" i="1"/>
  <c r="X2599" i="1" s="1"/>
  <c r="B2599" i="1" l="1"/>
  <c r="O2601" i="1"/>
  <c r="N2602" i="1"/>
  <c r="P2600" i="1"/>
  <c r="X2600" i="1" s="1"/>
  <c r="P2601" i="1" l="1"/>
  <c r="X2601" i="1" s="1"/>
  <c r="O2602" i="1"/>
  <c r="N2603" i="1"/>
  <c r="N2604" i="1" l="1"/>
  <c r="O2603" i="1"/>
  <c r="B2600" i="1"/>
  <c r="P2602" i="1"/>
  <c r="X2602" i="1" s="1"/>
  <c r="B2601" i="1"/>
  <c r="B2602" i="1" l="1"/>
  <c r="P2603" i="1"/>
  <c r="X2603" i="1" s="1"/>
  <c r="N2605" i="1"/>
  <c r="O2604" i="1"/>
  <c r="O2605" i="1" l="1"/>
  <c r="N2606" i="1"/>
  <c r="P2604" i="1"/>
  <c r="X2604" i="1" s="1"/>
  <c r="B2603" i="1" l="1"/>
  <c r="B2604" i="1"/>
  <c r="O2606" i="1"/>
  <c r="N2607" i="1"/>
  <c r="P2605" i="1"/>
  <c r="X2605" i="1" s="1"/>
  <c r="N2608" i="1" l="1"/>
  <c r="O2607" i="1"/>
  <c r="P2606" i="1"/>
  <c r="X2606" i="1" s="1"/>
  <c r="B2606" i="1" l="1"/>
  <c r="P2607" i="1"/>
  <c r="X2607" i="1" s="1"/>
  <c r="B2605" i="1"/>
  <c r="N2609" i="1"/>
  <c r="O2608" i="1"/>
  <c r="P2608" i="1" l="1"/>
  <c r="X2608" i="1" s="1"/>
  <c r="N2610" i="1"/>
  <c r="O2609" i="1"/>
  <c r="P2609" i="1" l="1"/>
  <c r="X2609" i="1" s="1"/>
  <c r="N2611" i="1"/>
  <c r="O2610" i="1"/>
  <c r="B2607" i="1"/>
  <c r="P2610" i="1" l="1"/>
  <c r="X2610" i="1" s="1"/>
  <c r="O2611" i="1"/>
  <c r="N2612" i="1"/>
  <c r="B2608" i="1"/>
  <c r="B2609" i="1"/>
  <c r="N2613" i="1" l="1"/>
  <c r="O2612" i="1"/>
  <c r="P2611" i="1"/>
  <c r="X2611" i="1" s="1"/>
  <c r="B2610" i="1"/>
  <c r="P2612" i="1" l="1"/>
  <c r="X2612" i="1" s="1"/>
  <c r="N2614" i="1"/>
  <c r="O2613" i="1"/>
  <c r="P2613" i="1" l="1"/>
  <c r="X2613" i="1" s="1"/>
  <c r="B2612" i="1"/>
  <c r="B2611" i="1"/>
  <c r="O2614" i="1"/>
  <c r="N2615" i="1"/>
  <c r="B2613" i="1" l="1"/>
  <c r="O2615" i="1"/>
  <c r="N2616" i="1"/>
  <c r="P2614" i="1"/>
  <c r="X2614" i="1" s="1"/>
  <c r="P2615" i="1" l="1"/>
  <c r="X2615" i="1" s="1"/>
  <c r="N2617" i="1"/>
  <c r="O2616" i="1"/>
  <c r="P2616" i="1" l="1"/>
  <c r="X2616" i="1" s="1"/>
  <c r="N2618" i="1"/>
  <c r="O2617" i="1"/>
  <c r="B2614" i="1"/>
  <c r="B2615" i="1" l="1"/>
  <c r="P2617" i="1"/>
  <c r="X2617" i="1" s="1"/>
  <c r="B2616" i="1"/>
  <c r="O2618" i="1"/>
  <c r="N2619" i="1"/>
  <c r="O2619" i="1" l="1"/>
  <c r="N2620" i="1"/>
  <c r="P2618" i="1"/>
  <c r="X2618" i="1" s="1"/>
  <c r="O2620" i="1" l="1"/>
  <c r="N2621" i="1"/>
  <c r="P2619" i="1"/>
  <c r="X2619" i="1" s="1"/>
  <c r="B2617" i="1"/>
  <c r="N2622" i="1" l="1"/>
  <c r="O2621" i="1"/>
  <c r="B2618" i="1"/>
  <c r="P2620" i="1"/>
  <c r="X2620" i="1" s="1"/>
  <c r="P2621" i="1" l="1"/>
  <c r="X2621" i="1" s="1"/>
  <c r="O2622" i="1"/>
  <c r="N2623" i="1"/>
  <c r="B2619" i="1"/>
  <c r="O2623" i="1" l="1"/>
  <c r="N2624" i="1"/>
  <c r="B2620" i="1"/>
  <c r="P2622" i="1"/>
  <c r="X2622" i="1" s="1"/>
  <c r="O2624" i="1" l="1"/>
  <c r="N2625" i="1"/>
  <c r="P2623" i="1"/>
  <c r="X2623" i="1" s="1"/>
  <c r="B2622" i="1"/>
  <c r="B2621" i="1"/>
  <c r="B2623" i="1" l="1"/>
  <c r="N2626" i="1"/>
  <c r="O2625" i="1"/>
  <c r="P2624" i="1"/>
  <c r="X2624" i="1" s="1"/>
  <c r="N2627" i="1" l="1"/>
  <c r="O2626" i="1"/>
  <c r="P2625" i="1"/>
  <c r="X2625" i="1" s="1"/>
  <c r="P2626" i="1" l="1"/>
  <c r="X2626" i="1" s="1"/>
  <c r="N2628" i="1"/>
  <c r="O2627" i="1"/>
  <c r="B2624" i="1"/>
  <c r="P2627" i="1" l="1"/>
  <c r="X2627" i="1" s="1"/>
  <c r="O2628" i="1"/>
  <c r="N2629" i="1"/>
  <c r="B2625" i="1"/>
  <c r="B2626" i="1" l="1"/>
  <c r="N2630" i="1"/>
  <c r="O2629" i="1"/>
  <c r="P2628" i="1"/>
  <c r="X2628" i="1" s="1"/>
  <c r="O2630" i="1" l="1"/>
  <c r="N2631" i="1"/>
  <c r="B2627" i="1"/>
  <c r="B2628" i="1"/>
  <c r="P2629" i="1"/>
  <c r="X2629" i="1" s="1"/>
  <c r="N2632" i="1" l="1"/>
  <c r="O2631" i="1"/>
  <c r="P2630" i="1"/>
  <c r="X2630" i="1" s="1"/>
  <c r="B2629" i="1"/>
  <c r="B2630" i="1" l="1"/>
  <c r="P2631" i="1"/>
  <c r="X2631" i="1" s="1"/>
  <c r="N2633" i="1"/>
  <c r="O2632" i="1"/>
  <c r="N2634" i="1" l="1"/>
  <c r="O2633" i="1"/>
  <c r="P2632" i="1"/>
  <c r="X2632" i="1" s="1"/>
  <c r="P2633" i="1" l="1"/>
  <c r="X2633" i="1" s="1"/>
  <c r="B2631" i="1"/>
  <c r="O2634" i="1"/>
  <c r="N2635" i="1"/>
  <c r="B2633" i="1" l="1"/>
  <c r="O2635" i="1"/>
  <c r="N2636" i="1"/>
  <c r="P2634" i="1"/>
  <c r="X2634" i="1" s="1"/>
  <c r="B2632" i="1"/>
  <c r="N2637" i="1" l="1"/>
  <c r="O2636" i="1"/>
  <c r="P2635" i="1"/>
  <c r="X2635" i="1" s="1"/>
  <c r="B2634" i="1"/>
  <c r="B2635" i="1" l="1"/>
  <c r="P2636" i="1"/>
  <c r="X2636" i="1" s="1"/>
  <c r="N2638" i="1"/>
  <c r="O2637" i="1"/>
  <c r="N2639" i="1" l="1"/>
  <c r="O2638" i="1"/>
  <c r="P2637" i="1"/>
  <c r="X2637" i="1" s="1"/>
  <c r="B2636" i="1"/>
  <c r="B2637" i="1" l="1"/>
  <c r="P2638" i="1"/>
  <c r="X2638" i="1" s="1"/>
  <c r="O2639" i="1"/>
  <c r="N2640" i="1"/>
  <c r="P2639" i="1" l="1"/>
  <c r="X2639" i="1" s="1"/>
  <c r="N2641" i="1"/>
  <c r="O2640" i="1"/>
  <c r="P2640" i="1" l="1"/>
  <c r="X2640" i="1" s="1"/>
  <c r="B2638" i="1"/>
  <c r="N2642" i="1"/>
  <c r="O2641" i="1"/>
  <c r="B2639" i="1"/>
  <c r="P2641" i="1" l="1"/>
  <c r="X2641" i="1" s="1"/>
  <c r="O2642" i="1"/>
  <c r="N2643" i="1"/>
  <c r="B2640" i="1" l="1"/>
  <c r="N2644" i="1"/>
  <c r="O2643" i="1"/>
  <c r="B2641" i="1"/>
  <c r="P2642" i="1"/>
  <c r="X2642" i="1" s="1"/>
  <c r="N2645" i="1" l="1"/>
  <c r="O2644" i="1"/>
  <c r="B2642" i="1"/>
  <c r="P2643" i="1"/>
  <c r="X2643" i="1" s="1"/>
  <c r="B2643" i="1" l="1"/>
  <c r="P2644" i="1"/>
  <c r="N2646" i="1"/>
  <c r="O2645" i="1"/>
  <c r="X2644" i="1" l="1"/>
  <c r="N2647" i="1"/>
  <c r="O2646" i="1"/>
  <c r="P2645" i="1"/>
  <c r="X2645" i="1" s="1"/>
  <c r="B2645" i="1" l="1"/>
  <c r="P2646" i="1"/>
  <c r="X2646" i="1" s="1"/>
  <c r="B2644" i="1"/>
  <c r="O2647" i="1"/>
  <c r="N2648" i="1"/>
  <c r="B2646" i="1" l="1"/>
  <c r="N2649" i="1"/>
  <c r="O2648" i="1"/>
  <c r="P2647" i="1"/>
  <c r="X2647" i="1" s="1"/>
  <c r="N2650" i="1" l="1"/>
  <c r="O2649" i="1"/>
  <c r="P2648" i="1"/>
  <c r="X2648" i="1" s="1"/>
  <c r="B2648" i="1" l="1"/>
  <c r="P2649" i="1"/>
  <c r="X2649" i="1" s="1"/>
  <c r="B2647" i="1"/>
  <c r="O2650" i="1"/>
  <c r="N2651" i="1"/>
  <c r="O2651" i="1" l="1"/>
  <c r="N2652" i="1"/>
  <c r="B2649" i="1"/>
  <c r="P2650" i="1"/>
  <c r="X2650" i="1" s="1"/>
  <c r="O2652" i="1" l="1"/>
  <c r="N2653" i="1"/>
  <c r="P2651" i="1"/>
  <c r="X2651" i="1" s="1"/>
  <c r="N2654" i="1" l="1"/>
  <c r="O2653" i="1"/>
  <c r="P2652" i="1"/>
  <c r="X2652" i="1" s="1"/>
  <c r="B2651" i="1"/>
  <c r="B2650" i="1"/>
  <c r="B2652" i="1" l="1"/>
  <c r="P2653" i="1"/>
  <c r="X2653" i="1" s="1"/>
  <c r="O2654" i="1"/>
  <c r="N2655" i="1"/>
  <c r="P2654" i="1" l="1"/>
  <c r="X2654" i="1" s="1"/>
  <c r="O2655" i="1"/>
  <c r="N2656" i="1"/>
  <c r="B2653" i="1" l="1"/>
  <c r="N2657" i="1"/>
  <c r="O2656" i="1"/>
  <c r="B2654" i="1"/>
  <c r="P2655" i="1"/>
  <c r="X2655" i="1" s="1"/>
  <c r="N2658" i="1" l="1"/>
  <c r="O2657" i="1"/>
  <c r="P2656" i="1"/>
  <c r="X2656" i="1" s="1"/>
  <c r="B2656" i="1" l="1"/>
  <c r="P2657" i="1"/>
  <c r="X2657" i="1" s="1"/>
  <c r="B2655" i="1"/>
  <c r="O2658" i="1"/>
  <c r="N2659" i="1"/>
  <c r="O2659" i="1" l="1"/>
  <c r="N2660" i="1"/>
  <c r="P2658" i="1"/>
  <c r="X2658" i="1" s="1"/>
  <c r="B2658" i="1" l="1"/>
  <c r="B2657" i="1"/>
  <c r="O2660" i="1"/>
  <c r="N2661" i="1"/>
  <c r="P2659" i="1"/>
  <c r="X2659" i="1" s="1"/>
  <c r="O2661" i="1" l="1"/>
  <c r="N2662" i="1"/>
  <c r="P2660" i="1"/>
  <c r="X2660" i="1" s="1"/>
  <c r="B2659" i="1"/>
  <c r="B2660" i="1" l="1"/>
  <c r="O2662" i="1"/>
  <c r="N2663" i="1"/>
  <c r="P2661" i="1"/>
  <c r="X2661" i="1" s="1"/>
  <c r="B2661" i="1" l="1"/>
  <c r="O2663" i="1"/>
  <c r="N2664" i="1"/>
  <c r="P2662" i="1"/>
  <c r="X2662" i="1" s="1"/>
  <c r="B2662" i="1" l="1"/>
  <c r="P2663" i="1"/>
  <c r="X2663" i="1" s="1"/>
  <c r="N2665" i="1"/>
  <c r="O2664" i="1"/>
  <c r="P2664" i="1" l="1"/>
  <c r="X2664" i="1" s="1"/>
  <c r="O2665" i="1"/>
  <c r="N2666" i="1"/>
  <c r="B2663" i="1"/>
  <c r="N2667" i="1" l="1"/>
  <c r="O2666" i="1"/>
  <c r="P2665" i="1"/>
  <c r="X2665" i="1" s="1"/>
  <c r="B2664" i="1" l="1"/>
  <c r="P2666" i="1"/>
  <c r="X2666" i="1" s="1"/>
  <c r="B2665" i="1"/>
  <c r="O2667" i="1"/>
  <c r="N2668" i="1"/>
  <c r="O2668" i="1" l="1"/>
  <c r="N2669" i="1"/>
  <c r="P2667" i="1"/>
  <c r="X2667" i="1" s="1"/>
  <c r="O2669" i="1" l="1"/>
  <c r="N2670" i="1"/>
  <c r="B2666" i="1"/>
  <c r="B2667" i="1"/>
  <c r="P2668" i="1"/>
  <c r="X2668" i="1" s="1"/>
  <c r="O2670" i="1" l="1"/>
  <c r="N2671" i="1"/>
  <c r="P2669" i="1"/>
  <c r="X2669" i="1" s="1"/>
  <c r="B2668" i="1"/>
  <c r="B2669" i="1" l="1"/>
  <c r="N2672" i="1"/>
  <c r="O2671" i="1"/>
  <c r="P2670" i="1"/>
  <c r="X2670" i="1" s="1"/>
  <c r="B2670" i="1" l="1"/>
  <c r="P2671" i="1"/>
  <c r="X2671" i="1" s="1"/>
  <c r="O2672" i="1"/>
  <c r="N2673" i="1"/>
  <c r="B2671" i="1" l="1"/>
  <c r="O2673" i="1"/>
  <c r="N2674" i="1"/>
  <c r="P2672" i="1"/>
  <c r="X2672" i="1" s="1"/>
  <c r="P2673" i="1" l="1"/>
  <c r="X2673" i="1" s="1"/>
  <c r="N2675" i="1"/>
  <c r="O2674" i="1"/>
  <c r="P2674" i="1" l="1"/>
  <c r="X2674" i="1" s="1"/>
  <c r="O2675" i="1"/>
  <c r="N2676" i="1"/>
  <c r="B2672" i="1"/>
  <c r="B2673" i="1" l="1"/>
  <c r="O2676" i="1"/>
  <c r="N2677" i="1"/>
  <c r="B2674" i="1"/>
  <c r="P2675" i="1"/>
  <c r="X2675" i="1" s="1"/>
  <c r="P2676" i="1" l="1"/>
  <c r="X2676" i="1" s="1"/>
  <c r="B2675" i="1"/>
  <c r="N2678" i="1"/>
  <c r="O2677" i="1"/>
  <c r="O2678" i="1" l="1"/>
  <c r="N2679" i="1"/>
  <c r="P2677" i="1"/>
  <c r="X2677" i="1" s="1"/>
  <c r="B2676" i="1"/>
  <c r="B2677" i="1" l="1"/>
  <c r="O2679" i="1"/>
  <c r="N2680" i="1"/>
  <c r="P2678" i="1"/>
  <c r="X2678" i="1" s="1"/>
  <c r="B2678" i="1" l="1"/>
  <c r="N2681" i="1"/>
  <c r="O2680" i="1"/>
  <c r="P2679" i="1"/>
  <c r="X2679" i="1" s="1"/>
  <c r="O2681" i="1" l="1"/>
  <c r="N2682" i="1"/>
  <c r="P2680" i="1"/>
  <c r="X2680" i="1" s="1"/>
  <c r="O2682" i="1" l="1"/>
  <c r="N2683" i="1"/>
  <c r="P2681" i="1"/>
  <c r="X2681" i="1" s="1"/>
  <c r="B2679" i="1"/>
  <c r="B2681" i="1" l="1"/>
  <c r="O2683" i="1"/>
  <c r="N2684" i="1"/>
  <c r="B2680" i="1"/>
  <c r="P2682" i="1"/>
  <c r="X2682" i="1" s="1"/>
  <c r="O2684" i="1" l="1"/>
  <c r="N2685" i="1"/>
  <c r="P2683" i="1"/>
  <c r="X2683" i="1" s="1"/>
  <c r="N2686" i="1" l="1"/>
  <c r="O2685" i="1"/>
  <c r="B2682" i="1"/>
  <c r="P2684" i="1"/>
  <c r="X2684" i="1" s="1"/>
  <c r="B2683" i="1" l="1"/>
  <c r="B2684" i="1"/>
  <c r="P2685" i="1"/>
  <c r="X2685" i="1" s="1"/>
  <c r="O2686" i="1"/>
  <c r="N2687" i="1"/>
  <c r="B2685" i="1" l="1"/>
  <c r="O2687" i="1"/>
  <c r="N2688" i="1"/>
  <c r="P2686" i="1"/>
  <c r="X2686" i="1" s="1"/>
  <c r="B2686" i="1" l="1"/>
  <c r="O2688" i="1"/>
  <c r="N2689" i="1"/>
  <c r="P2687" i="1"/>
  <c r="X2687" i="1" s="1"/>
  <c r="B2687" i="1" l="1"/>
  <c r="P2688" i="1"/>
  <c r="X2688" i="1" s="1"/>
  <c r="N2690" i="1"/>
  <c r="O2689" i="1"/>
  <c r="B2688" i="1" l="1"/>
  <c r="P2689" i="1"/>
  <c r="X2689" i="1" s="1"/>
  <c r="N2691" i="1"/>
  <c r="O2690" i="1"/>
  <c r="B2689" i="1" l="1"/>
  <c r="P2690" i="1"/>
  <c r="X2690" i="1" s="1"/>
  <c r="N2692" i="1"/>
  <c r="O2691" i="1"/>
  <c r="P2691" i="1" l="1"/>
  <c r="X2691" i="1" s="1"/>
  <c r="O2692" i="1"/>
  <c r="N2693" i="1"/>
  <c r="B2691" i="1" l="1"/>
  <c r="N2694" i="1"/>
  <c r="O2693" i="1"/>
  <c r="B2690" i="1"/>
  <c r="P2692" i="1"/>
  <c r="X2692" i="1" s="1"/>
  <c r="N2695" i="1" l="1"/>
  <c r="O2694" i="1"/>
  <c r="P2693" i="1"/>
  <c r="X2693" i="1" s="1"/>
  <c r="P2694" i="1" l="1"/>
  <c r="X2694" i="1" s="1"/>
  <c r="B2692" i="1"/>
  <c r="O2695" i="1"/>
  <c r="N2696" i="1"/>
  <c r="P2695" i="1" l="1"/>
  <c r="X2695" i="1" s="1"/>
  <c r="O2696" i="1"/>
  <c r="N2697" i="1"/>
  <c r="B2694" i="1"/>
  <c r="B2693" i="1"/>
  <c r="O2697" i="1" l="1"/>
  <c r="N2698" i="1"/>
  <c r="P2696" i="1"/>
  <c r="X2696" i="1" s="1"/>
  <c r="B2695" i="1" l="1"/>
  <c r="B2696" i="1"/>
  <c r="O2698" i="1"/>
  <c r="N2699" i="1"/>
  <c r="P2697" i="1"/>
  <c r="X2697" i="1" s="1"/>
  <c r="O2699" i="1" l="1"/>
  <c r="N2700" i="1"/>
  <c r="P2698" i="1"/>
  <c r="X2698" i="1" s="1"/>
  <c r="N2701" i="1" l="1"/>
  <c r="O2700" i="1"/>
  <c r="B2697" i="1"/>
  <c r="P2699" i="1"/>
  <c r="X2699" i="1" s="1"/>
  <c r="B2699" i="1" l="1"/>
  <c r="P2700" i="1"/>
  <c r="X2700" i="1" s="1"/>
  <c r="B2698" i="1"/>
  <c r="N2702" i="1"/>
  <c r="O2701" i="1"/>
  <c r="P2701" i="1" l="1"/>
  <c r="X2701" i="1" s="1"/>
  <c r="O2702" i="1"/>
  <c r="N2703" i="1"/>
  <c r="B2700" i="1"/>
  <c r="N2704" i="1" l="1"/>
  <c r="O2703" i="1"/>
  <c r="P2702" i="1"/>
  <c r="X2702" i="1" s="1"/>
  <c r="B2701" i="1"/>
  <c r="P2703" i="1" l="1"/>
  <c r="X2703" i="1" s="1"/>
  <c r="N2705" i="1"/>
  <c r="O2704" i="1"/>
  <c r="P2704" i="1" l="1"/>
  <c r="X2704" i="1" s="1"/>
  <c r="O2705" i="1"/>
  <c r="N2706" i="1"/>
  <c r="B2702" i="1"/>
  <c r="B2703" i="1"/>
  <c r="N2707" i="1" l="1"/>
  <c r="O2706" i="1"/>
  <c r="P2705" i="1"/>
  <c r="X2705" i="1" s="1"/>
  <c r="B2704" i="1"/>
  <c r="B2705" i="1" l="1"/>
  <c r="P2706" i="1"/>
  <c r="X2706" i="1" s="1"/>
  <c r="O2707" i="1"/>
  <c r="N2708" i="1"/>
  <c r="P2707" i="1" l="1"/>
  <c r="X2707" i="1" s="1"/>
  <c r="N2709" i="1"/>
  <c r="O2708" i="1"/>
  <c r="P2708" i="1" l="1"/>
  <c r="X2708" i="1" s="1"/>
  <c r="N2710" i="1"/>
  <c r="O2709" i="1"/>
  <c r="B2706" i="1"/>
  <c r="B2707" i="1" l="1"/>
  <c r="P2709" i="1"/>
  <c r="X2709" i="1" s="1"/>
  <c r="O2710" i="1"/>
  <c r="N2711" i="1"/>
  <c r="B2708" i="1"/>
  <c r="B2709" i="1" l="1"/>
  <c r="N2712" i="1"/>
  <c r="O2711" i="1"/>
  <c r="P2710" i="1"/>
  <c r="X2710" i="1" s="1"/>
  <c r="N2713" i="1" l="1"/>
  <c r="O2712" i="1"/>
  <c r="P2711" i="1"/>
  <c r="X2711" i="1" s="1"/>
  <c r="B2711" i="1" l="1"/>
  <c r="P2712" i="1"/>
  <c r="X2712" i="1" s="1"/>
  <c r="B2710" i="1"/>
  <c r="O2713" i="1"/>
  <c r="N2714" i="1"/>
  <c r="B2712" i="1" l="1"/>
  <c r="N2715" i="1"/>
  <c r="O2714" i="1"/>
  <c r="P2713" i="1"/>
  <c r="X2713" i="1" s="1"/>
  <c r="B2713" i="1" l="1"/>
  <c r="P2714" i="1"/>
  <c r="X2714" i="1" s="1"/>
  <c r="N2716" i="1"/>
  <c r="O2715" i="1"/>
  <c r="B2714" i="1" l="1"/>
  <c r="P2715" i="1"/>
  <c r="X2715" i="1" s="1"/>
  <c r="N2717" i="1"/>
  <c r="O2716" i="1"/>
  <c r="B2715" i="1" l="1"/>
  <c r="P2716" i="1"/>
  <c r="X2716" i="1" s="1"/>
  <c r="O2717" i="1"/>
  <c r="N2718" i="1"/>
  <c r="B2716" i="1" l="1"/>
  <c r="O2718" i="1"/>
  <c r="N2719" i="1"/>
  <c r="P2717" i="1"/>
  <c r="X2717" i="1" s="1"/>
  <c r="P2718" i="1" l="1"/>
  <c r="X2718" i="1" s="1"/>
  <c r="O2719" i="1"/>
  <c r="N2720" i="1"/>
  <c r="B2717" i="1" l="1"/>
  <c r="N2721" i="1"/>
  <c r="O2720" i="1"/>
  <c r="P2719" i="1"/>
  <c r="X2719" i="1" s="1"/>
  <c r="B2718" i="1"/>
  <c r="N2722" i="1" l="1"/>
  <c r="O2721" i="1"/>
  <c r="B2719" i="1"/>
  <c r="P2720" i="1"/>
  <c r="X2720" i="1" s="1"/>
  <c r="P2721" i="1" l="1"/>
  <c r="X2721" i="1" s="1"/>
  <c r="O2722" i="1"/>
  <c r="N2723" i="1"/>
  <c r="B2721" i="1" l="1"/>
  <c r="N2724" i="1"/>
  <c r="O2723" i="1"/>
  <c r="P2722" i="1"/>
  <c r="X2722" i="1" s="1"/>
  <c r="B2720" i="1"/>
  <c r="O2724" i="1" l="1"/>
  <c r="N2725" i="1"/>
  <c r="P2723" i="1"/>
  <c r="X2723" i="1" s="1"/>
  <c r="B2723" i="1" l="1"/>
  <c r="O2725" i="1"/>
  <c r="N2726" i="1"/>
  <c r="B2722" i="1"/>
  <c r="P2724" i="1"/>
  <c r="X2724" i="1" s="1"/>
  <c r="N2727" i="1" l="1"/>
  <c r="O2726" i="1"/>
  <c r="P2725" i="1"/>
  <c r="X2725" i="1" s="1"/>
  <c r="B2724" i="1" l="1"/>
  <c r="B2725" i="1"/>
  <c r="P2726" i="1"/>
  <c r="X2726" i="1" s="1"/>
  <c r="N2728" i="1"/>
  <c r="O2727" i="1"/>
  <c r="B2726" i="1" l="1"/>
  <c r="P2727" i="1"/>
  <c r="X2727" i="1" s="1"/>
  <c r="N2729" i="1"/>
  <c r="O2728" i="1"/>
  <c r="P2728" i="1" l="1"/>
  <c r="X2728" i="1" s="1"/>
  <c r="O2729" i="1"/>
  <c r="N2730" i="1"/>
  <c r="B2727" i="1"/>
  <c r="O2730" i="1" l="1"/>
  <c r="N2731" i="1"/>
  <c r="P2729" i="1"/>
  <c r="X2729" i="1" s="1"/>
  <c r="B2728" i="1"/>
  <c r="B2729" i="1" l="1"/>
  <c r="N2732" i="1"/>
  <c r="O2731" i="1"/>
  <c r="P2730" i="1"/>
  <c r="X2730" i="1" s="1"/>
  <c r="P2731" i="1" l="1"/>
  <c r="X2731" i="1" s="1"/>
  <c r="N2733" i="1"/>
  <c r="O2732" i="1"/>
  <c r="P2732" i="1" l="1"/>
  <c r="X2732" i="1" s="1"/>
  <c r="O2733" i="1"/>
  <c r="N2734" i="1"/>
  <c r="B2730" i="1"/>
  <c r="O2734" i="1" l="1"/>
  <c r="N2735" i="1"/>
  <c r="P2733" i="1"/>
  <c r="X2733" i="1" s="1"/>
  <c r="B2731" i="1"/>
  <c r="B2732" i="1"/>
  <c r="O2735" i="1" l="1"/>
  <c r="N2736" i="1"/>
  <c r="P2734" i="1"/>
  <c r="X2734" i="1" s="1"/>
  <c r="N2737" i="1" l="1"/>
  <c r="O2736" i="1"/>
  <c r="P2735" i="1"/>
  <c r="X2735" i="1" s="1"/>
  <c r="B2733" i="1"/>
  <c r="B2734" i="1" l="1"/>
  <c r="P2736" i="1"/>
  <c r="X2736" i="1" s="1"/>
  <c r="B2735" i="1"/>
  <c r="O2737" i="1"/>
  <c r="N2738" i="1"/>
  <c r="B2736" i="1" l="1"/>
  <c r="O2738" i="1"/>
  <c r="N2739" i="1"/>
  <c r="P2737" i="1"/>
  <c r="X2737" i="1" s="1"/>
  <c r="B2737" i="1" l="1"/>
  <c r="P2738" i="1"/>
  <c r="X2738" i="1" s="1"/>
  <c r="N2740" i="1"/>
  <c r="O2739" i="1"/>
  <c r="B2738" i="1" l="1"/>
  <c r="P2739" i="1"/>
  <c r="X2739" i="1" s="1"/>
  <c r="N2741" i="1"/>
  <c r="O2740" i="1"/>
  <c r="B2739" i="1" l="1"/>
  <c r="P2740" i="1"/>
  <c r="X2740" i="1" s="1"/>
  <c r="N2742" i="1"/>
  <c r="O2741" i="1"/>
  <c r="B2740" i="1" l="1"/>
  <c r="P2741" i="1"/>
  <c r="X2741" i="1" s="1"/>
  <c r="O2742" i="1"/>
  <c r="N2743" i="1"/>
  <c r="N2744" i="1" l="1"/>
  <c r="O2743" i="1"/>
  <c r="P2742" i="1"/>
  <c r="X2742" i="1" s="1"/>
  <c r="B2741" i="1"/>
  <c r="B2742" i="1" l="1"/>
  <c r="P2743" i="1"/>
  <c r="X2743" i="1" s="1"/>
  <c r="O2744" i="1"/>
  <c r="N2745" i="1"/>
  <c r="P2744" i="1" l="1"/>
  <c r="X2744" i="1" s="1"/>
  <c r="N2746" i="1"/>
  <c r="O2745" i="1"/>
  <c r="P2745" i="1" l="1"/>
  <c r="X2745" i="1" s="1"/>
  <c r="B2743" i="1"/>
  <c r="N2747" i="1"/>
  <c r="O2746" i="1"/>
  <c r="B2744" i="1"/>
  <c r="P2746" i="1" l="1"/>
  <c r="X2746" i="1" s="1"/>
  <c r="B2745" i="1"/>
  <c r="N2748" i="1"/>
  <c r="O2747" i="1"/>
  <c r="N2749" i="1" l="1"/>
  <c r="O2748" i="1"/>
  <c r="P2747" i="1"/>
  <c r="X2747" i="1" s="1"/>
  <c r="B2746" i="1"/>
  <c r="B2747" i="1" l="1"/>
  <c r="P2748" i="1"/>
  <c r="X2748" i="1" s="1"/>
  <c r="N2750" i="1"/>
  <c r="O2749" i="1"/>
  <c r="O2750" i="1" l="1"/>
  <c r="N2751" i="1"/>
  <c r="P2749" i="1"/>
  <c r="X2749" i="1" s="1"/>
  <c r="B2749" i="1" l="1"/>
  <c r="N2752" i="1"/>
  <c r="O2751" i="1"/>
  <c r="B2748" i="1"/>
  <c r="P2750" i="1"/>
  <c r="X2750" i="1" s="1"/>
  <c r="P2751" i="1" l="1"/>
  <c r="X2751" i="1" s="1"/>
  <c r="O2752" i="1"/>
  <c r="N2753" i="1"/>
  <c r="B2750" i="1"/>
  <c r="N2754" i="1" l="1"/>
  <c r="O2753" i="1"/>
  <c r="P2752" i="1"/>
  <c r="X2752" i="1" s="1"/>
  <c r="B2752" i="1" l="1"/>
  <c r="P2753" i="1"/>
  <c r="X2753" i="1" s="1"/>
  <c r="B2751" i="1"/>
  <c r="N2755" i="1"/>
  <c r="O2754" i="1"/>
  <c r="B2753" i="1" l="1"/>
  <c r="P2754" i="1"/>
  <c r="X2754" i="1" s="1"/>
  <c r="O2755" i="1"/>
  <c r="N2756" i="1"/>
  <c r="O2756" i="1" l="1"/>
  <c r="N2757" i="1"/>
  <c r="P2755" i="1"/>
  <c r="X2755" i="1" s="1"/>
  <c r="B2754" i="1" l="1"/>
  <c r="O2757" i="1"/>
  <c r="N2758" i="1"/>
  <c r="P2756" i="1"/>
  <c r="X2756" i="1" s="1"/>
  <c r="N2759" i="1" l="1"/>
  <c r="O2758" i="1"/>
  <c r="P2757" i="1"/>
  <c r="X2757" i="1" s="1"/>
  <c r="B2755" i="1"/>
  <c r="B2756" i="1" l="1"/>
  <c r="P2758" i="1"/>
  <c r="X2758" i="1" s="1"/>
  <c r="B2757" i="1"/>
  <c r="O2759" i="1"/>
  <c r="N2760" i="1"/>
  <c r="O2760" i="1" l="1"/>
  <c r="N2761" i="1"/>
  <c r="P2759" i="1"/>
  <c r="X2759" i="1" s="1"/>
  <c r="B2759" i="1" l="1"/>
  <c r="N2762" i="1"/>
  <c r="O2761" i="1"/>
  <c r="P2760" i="1"/>
  <c r="X2760" i="1" s="1"/>
  <c r="B2758" i="1"/>
  <c r="N2763" i="1" l="1"/>
  <c r="O2762" i="1"/>
  <c r="P2761" i="1"/>
  <c r="X2761" i="1" s="1"/>
  <c r="P2762" i="1" l="1"/>
  <c r="X2762" i="1" s="1"/>
  <c r="B2760" i="1"/>
  <c r="O2763" i="1"/>
  <c r="N2764" i="1"/>
  <c r="P2763" i="1" l="1"/>
  <c r="X2763" i="1" s="1"/>
  <c r="B2761" i="1"/>
  <c r="N2765" i="1"/>
  <c r="O2764" i="1"/>
  <c r="P2764" i="1" l="1"/>
  <c r="X2764" i="1" s="1"/>
  <c r="B2762" i="1"/>
  <c r="O2765" i="1"/>
  <c r="N2766" i="1"/>
  <c r="B2763" i="1"/>
  <c r="N2767" i="1" l="1"/>
  <c r="O2766" i="1"/>
  <c r="B2764" i="1"/>
  <c r="P2765" i="1"/>
  <c r="X2765" i="1" s="1"/>
  <c r="B2765" i="1" l="1"/>
  <c r="P2766" i="1"/>
  <c r="X2766" i="1" s="1"/>
  <c r="O2767" i="1"/>
  <c r="N2768" i="1"/>
  <c r="O2768" i="1" l="1"/>
  <c r="N2769" i="1"/>
  <c r="P2767" i="1"/>
  <c r="X2767" i="1" s="1"/>
  <c r="B2766" i="1"/>
  <c r="B2767" i="1" l="1"/>
  <c r="N2770" i="1"/>
  <c r="O2769" i="1"/>
  <c r="P2768" i="1"/>
  <c r="X2768" i="1" s="1"/>
  <c r="O2770" i="1" l="1"/>
  <c r="N2771" i="1"/>
  <c r="P2769" i="1"/>
  <c r="X2769" i="1" s="1"/>
  <c r="O2771" i="1" l="1"/>
  <c r="N2772" i="1"/>
  <c r="B2768" i="1"/>
  <c r="P2770" i="1"/>
  <c r="X2770" i="1" s="1"/>
  <c r="B2770" i="1" l="1"/>
  <c r="B2769" i="1"/>
  <c r="N2773" i="1"/>
  <c r="O2772" i="1"/>
  <c r="P2771" i="1"/>
  <c r="X2771" i="1" s="1"/>
  <c r="P2772" i="1" l="1"/>
  <c r="X2772" i="1" s="1"/>
  <c r="N2774" i="1"/>
  <c r="O2773" i="1"/>
  <c r="B2771" i="1"/>
  <c r="P2773" i="1" l="1"/>
  <c r="X2773" i="1" s="1"/>
  <c r="O2774" i="1"/>
  <c r="N2775" i="1"/>
  <c r="B2772" i="1"/>
  <c r="O2775" i="1" l="1"/>
  <c r="N2776" i="1"/>
  <c r="P2774" i="1"/>
  <c r="X2774" i="1" s="1"/>
  <c r="O2776" i="1" l="1"/>
  <c r="N2777" i="1"/>
  <c r="B2773" i="1"/>
  <c r="B2774" i="1"/>
  <c r="P2775" i="1"/>
  <c r="X2775" i="1" s="1"/>
  <c r="O2777" i="1" l="1"/>
  <c r="N2778" i="1"/>
  <c r="P2776" i="1"/>
  <c r="X2776" i="1" s="1"/>
  <c r="B2775" i="1"/>
  <c r="N2779" i="1" l="1"/>
  <c r="O2778" i="1"/>
  <c r="P2777" i="1"/>
  <c r="X2777" i="1" s="1"/>
  <c r="B2776" i="1" l="1"/>
  <c r="B2777" i="1"/>
  <c r="P2778" i="1"/>
  <c r="X2778" i="1" s="1"/>
  <c r="O2779" i="1"/>
  <c r="N2780" i="1"/>
  <c r="N2781" i="1" l="1"/>
  <c r="O2780" i="1"/>
  <c r="P2779" i="1"/>
  <c r="X2779" i="1" s="1"/>
  <c r="B2779" i="1" l="1"/>
  <c r="P2780" i="1"/>
  <c r="X2780" i="1" s="1"/>
  <c r="B2778" i="1"/>
  <c r="O2781" i="1"/>
  <c r="N2782" i="1"/>
  <c r="N2783" i="1" l="1"/>
  <c r="O2782" i="1"/>
  <c r="B2780" i="1"/>
  <c r="P2781" i="1"/>
  <c r="X2781" i="1" s="1"/>
  <c r="P2782" i="1" l="1"/>
  <c r="X2782" i="1" s="1"/>
  <c r="O2783" i="1"/>
  <c r="N2784" i="1"/>
  <c r="B2782" i="1" l="1"/>
  <c r="O2784" i="1"/>
  <c r="N2785" i="1"/>
  <c r="P2783" i="1"/>
  <c r="X2783" i="1" s="1"/>
  <c r="B2781" i="1"/>
  <c r="P2784" i="1" l="1"/>
  <c r="X2784" i="1" s="1"/>
  <c r="O2785" i="1"/>
  <c r="N2786" i="1"/>
  <c r="B2783" i="1" l="1"/>
  <c r="O2786" i="1"/>
  <c r="N2787" i="1"/>
  <c r="B2784" i="1"/>
  <c r="P2785" i="1"/>
  <c r="X2785" i="1" s="1"/>
  <c r="P2786" i="1" l="1"/>
  <c r="X2786" i="1" s="1"/>
  <c r="B2785" i="1"/>
  <c r="N2788" i="1"/>
  <c r="O2787" i="1"/>
  <c r="O2788" i="1" l="1"/>
  <c r="N2789" i="1"/>
  <c r="B2786" i="1"/>
  <c r="P2787" i="1"/>
  <c r="X2787" i="1" s="1"/>
  <c r="B2787" i="1" l="1"/>
  <c r="N2790" i="1"/>
  <c r="O2789" i="1"/>
  <c r="P2788" i="1"/>
  <c r="X2788" i="1" s="1"/>
  <c r="B2788" i="1" l="1"/>
  <c r="O2790" i="1"/>
  <c r="N2791" i="1"/>
  <c r="P2789" i="1"/>
  <c r="X2789" i="1" s="1"/>
  <c r="B2789" i="1" l="1"/>
  <c r="P2790" i="1"/>
  <c r="X2790" i="1" s="1"/>
  <c r="O2791" i="1"/>
  <c r="N2792" i="1"/>
  <c r="O2792" i="1" l="1"/>
  <c r="N2793" i="1"/>
  <c r="P2791" i="1"/>
  <c r="X2791" i="1" s="1"/>
  <c r="N2794" i="1" l="1"/>
  <c r="O2793" i="1"/>
  <c r="B2790" i="1"/>
  <c r="P2792" i="1"/>
  <c r="X2792" i="1" s="1"/>
  <c r="P2793" i="1" l="1"/>
  <c r="X2793" i="1" s="1"/>
  <c r="N2795" i="1"/>
  <c r="O2794" i="1"/>
  <c r="B2791" i="1"/>
  <c r="O2795" i="1" l="1"/>
  <c r="N2796" i="1"/>
  <c r="P2794" i="1"/>
  <c r="X2794" i="1" s="1"/>
  <c r="B2792" i="1"/>
  <c r="N2797" i="1" l="1"/>
  <c r="O2796" i="1"/>
  <c r="P2795" i="1"/>
  <c r="X2795" i="1" s="1"/>
  <c r="B2793" i="1"/>
  <c r="B2794" i="1"/>
  <c r="P2796" i="1" l="1"/>
  <c r="X2796" i="1" s="1"/>
  <c r="O2797" i="1"/>
  <c r="N2798" i="1"/>
  <c r="O2798" i="1" l="1"/>
  <c r="N2799" i="1"/>
  <c r="P2797" i="1"/>
  <c r="X2797" i="1" s="1"/>
  <c r="B2796" i="1"/>
  <c r="B2795" i="1"/>
  <c r="B2797" i="1" l="1"/>
  <c r="N2800" i="1"/>
  <c r="O2799" i="1"/>
  <c r="P2798" i="1"/>
  <c r="X2798" i="1" s="1"/>
  <c r="P2799" i="1" l="1"/>
  <c r="X2799" i="1" s="1"/>
  <c r="O2800" i="1"/>
  <c r="N2801" i="1"/>
  <c r="B2799" i="1" l="1"/>
  <c r="N2802" i="1"/>
  <c r="O2801" i="1"/>
  <c r="P2800" i="1"/>
  <c r="X2800" i="1" s="1"/>
  <c r="B2798" i="1"/>
  <c r="N2803" i="1" l="1"/>
  <c r="O2802" i="1"/>
  <c r="P2801" i="1"/>
  <c r="X2801" i="1" s="1"/>
  <c r="B2801" i="1" l="1"/>
  <c r="P2802" i="1"/>
  <c r="X2802" i="1" s="1"/>
  <c r="B2800" i="1"/>
  <c r="O2803" i="1"/>
  <c r="N2804" i="1"/>
  <c r="O2804" i="1" l="1"/>
  <c r="N2805" i="1"/>
  <c r="P2803" i="1"/>
  <c r="X2803" i="1" s="1"/>
  <c r="N2806" i="1" l="1"/>
  <c r="O2805" i="1"/>
  <c r="P2804" i="1"/>
  <c r="X2804" i="1" s="1"/>
  <c r="B2802" i="1"/>
  <c r="B2804" i="1" l="1"/>
  <c r="P2805" i="1"/>
  <c r="X2805" i="1" s="1"/>
  <c r="B2803" i="1"/>
  <c r="N2807" i="1"/>
  <c r="O2806" i="1"/>
  <c r="P2806" i="1" l="1"/>
  <c r="X2806" i="1" s="1"/>
  <c r="B2805" i="1"/>
  <c r="N2808" i="1"/>
  <c r="O2807" i="1"/>
  <c r="N2809" i="1" l="1"/>
  <c r="O2808" i="1"/>
  <c r="P2807" i="1"/>
  <c r="X2807" i="1" s="1"/>
  <c r="B2807" i="1" l="1"/>
  <c r="B2806" i="1"/>
  <c r="P2808" i="1"/>
  <c r="X2808" i="1" s="1"/>
  <c r="N2810" i="1"/>
  <c r="O2809" i="1"/>
  <c r="B2808" i="1" l="1"/>
  <c r="P2809" i="1"/>
  <c r="X2809" i="1" s="1"/>
  <c r="O2810" i="1"/>
  <c r="N2811" i="1"/>
  <c r="P2810" i="1" l="1"/>
  <c r="X2810" i="1" s="1"/>
  <c r="O2811" i="1"/>
  <c r="N2812" i="1"/>
  <c r="O2812" i="1" l="1"/>
  <c r="N2813" i="1"/>
  <c r="P2811" i="1"/>
  <c r="X2811" i="1" s="1"/>
  <c r="B2809" i="1"/>
  <c r="B2810" i="1"/>
  <c r="N2814" i="1" l="1"/>
  <c r="O2813" i="1"/>
  <c r="P2812" i="1"/>
  <c r="X2812" i="1" s="1"/>
  <c r="B2812" i="1" l="1"/>
  <c r="B2811" i="1"/>
  <c r="P2813" i="1"/>
  <c r="X2813" i="1" s="1"/>
  <c r="O2814" i="1"/>
  <c r="N2815" i="1"/>
  <c r="P2814" i="1" l="1"/>
  <c r="X2814" i="1" s="1"/>
  <c r="O2815" i="1"/>
  <c r="N2816" i="1"/>
  <c r="O2816" i="1" l="1"/>
  <c r="N2817" i="1"/>
  <c r="P2815" i="1"/>
  <c r="X2815" i="1" s="1"/>
  <c r="B2814" i="1"/>
  <c r="B2813" i="1"/>
  <c r="N2818" i="1" l="1"/>
  <c r="O2817" i="1"/>
  <c r="P2816" i="1"/>
  <c r="X2816" i="1" s="1"/>
  <c r="B2815" i="1" l="1"/>
  <c r="P2817" i="1"/>
  <c r="X2817" i="1" s="1"/>
  <c r="B2816" i="1"/>
  <c r="N2819" i="1"/>
  <c r="O2818" i="1"/>
  <c r="B2817" i="1" l="1"/>
  <c r="P2818" i="1"/>
  <c r="X2818" i="1" s="1"/>
  <c r="O2819" i="1"/>
  <c r="N2820" i="1"/>
  <c r="P2819" i="1" l="1"/>
  <c r="X2819" i="1" s="1"/>
  <c r="N2821" i="1"/>
  <c r="O2820" i="1"/>
  <c r="B2818" i="1"/>
  <c r="P2820" i="1" l="1"/>
  <c r="X2820" i="1" s="1"/>
  <c r="O2821" i="1"/>
  <c r="N2822" i="1"/>
  <c r="B2819" i="1"/>
  <c r="O2822" i="1" l="1"/>
  <c r="N2823" i="1"/>
  <c r="P2821" i="1"/>
  <c r="X2821" i="1" s="1"/>
  <c r="B2820" i="1"/>
  <c r="N2824" i="1" l="1"/>
  <c r="O2823" i="1"/>
  <c r="P2822" i="1"/>
  <c r="X2822" i="1" s="1"/>
  <c r="B2822" i="1" l="1"/>
  <c r="P2823" i="1"/>
  <c r="X2823" i="1" s="1"/>
  <c r="B2821" i="1"/>
  <c r="O2824" i="1"/>
  <c r="N2825" i="1"/>
  <c r="O2825" i="1" l="1"/>
  <c r="N2826" i="1"/>
  <c r="P2824" i="1"/>
  <c r="X2824" i="1" s="1"/>
  <c r="B2823" i="1"/>
  <c r="B2824" i="1" l="1"/>
  <c r="N2827" i="1"/>
  <c r="O2826" i="1"/>
  <c r="P2825" i="1"/>
  <c r="X2825" i="1" s="1"/>
  <c r="B2825" i="1" l="1"/>
  <c r="O2827" i="1"/>
  <c r="N2828" i="1"/>
  <c r="P2826" i="1"/>
  <c r="X2826" i="1" s="1"/>
  <c r="P2827" i="1" l="1"/>
  <c r="X2827" i="1" s="1"/>
  <c r="N2829" i="1"/>
  <c r="O2828" i="1"/>
  <c r="P2828" i="1" l="1"/>
  <c r="X2828" i="1" s="1"/>
  <c r="O2829" i="1"/>
  <c r="N2830" i="1"/>
  <c r="B2826" i="1"/>
  <c r="B2827" i="1" l="1"/>
  <c r="B2828" i="1"/>
  <c r="O2830" i="1"/>
  <c r="N2831" i="1"/>
  <c r="P2829" i="1"/>
  <c r="X2829" i="1" s="1"/>
  <c r="N2832" i="1" l="1"/>
  <c r="O2831" i="1"/>
  <c r="P2830" i="1"/>
  <c r="X2830" i="1" s="1"/>
  <c r="B2829" i="1"/>
  <c r="B2830" i="1" l="1"/>
  <c r="P2831" i="1"/>
  <c r="X2831" i="1" s="1"/>
  <c r="O2832" i="1"/>
  <c r="N2833" i="1"/>
  <c r="P2832" i="1" l="1"/>
  <c r="X2832" i="1" s="1"/>
  <c r="N2834" i="1"/>
  <c r="O2833" i="1"/>
  <c r="N2835" i="1" l="1"/>
  <c r="O2834" i="1"/>
  <c r="P2833" i="1"/>
  <c r="X2833" i="1" s="1"/>
  <c r="B2831" i="1"/>
  <c r="B2832" i="1"/>
  <c r="P2834" i="1" l="1"/>
  <c r="X2834" i="1" s="1"/>
  <c r="B2833" i="1"/>
  <c r="N2836" i="1"/>
  <c r="O2835" i="1"/>
  <c r="O2836" i="1" l="1"/>
  <c r="N2837" i="1"/>
  <c r="B2834" i="1"/>
  <c r="P2835" i="1"/>
  <c r="X2835" i="1" s="1"/>
  <c r="B2835" i="1" l="1"/>
  <c r="O2837" i="1"/>
  <c r="N2838" i="1"/>
  <c r="P2836" i="1"/>
  <c r="X2836" i="1" s="1"/>
  <c r="B2836" i="1" l="1"/>
  <c r="P2837" i="1"/>
  <c r="X2837" i="1" s="1"/>
  <c r="N2839" i="1"/>
  <c r="O2838" i="1"/>
  <c r="P2838" i="1" l="1"/>
  <c r="X2838" i="1" s="1"/>
  <c r="N2840" i="1"/>
  <c r="O2839" i="1"/>
  <c r="B2838" i="1" l="1"/>
  <c r="P2839" i="1"/>
  <c r="X2839" i="1" s="1"/>
  <c r="O2840" i="1"/>
  <c r="N2841" i="1"/>
  <c r="B2837" i="1"/>
  <c r="O2841" i="1" l="1"/>
  <c r="N2842" i="1"/>
  <c r="P2840" i="1"/>
  <c r="X2840" i="1" s="1"/>
  <c r="N2843" i="1" l="1"/>
  <c r="O2842" i="1"/>
  <c r="P2841" i="1"/>
  <c r="X2841" i="1" s="1"/>
  <c r="B2839" i="1"/>
  <c r="B2840" i="1"/>
  <c r="B2841" i="1" l="1"/>
  <c r="P2842" i="1"/>
  <c r="X2842" i="1" s="1"/>
  <c r="N2844" i="1"/>
  <c r="O2843" i="1"/>
  <c r="O2844" i="1" l="1"/>
  <c r="N2845" i="1"/>
  <c r="P2843" i="1"/>
  <c r="X2843" i="1" s="1"/>
  <c r="N2846" i="1" l="1"/>
  <c r="O2845" i="1"/>
  <c r="B2842" i="1"/>
  <c r="P2844" i="1"/>
  <c r="X2844" i="1" s="1"/>
  <c r="P2845" i="1" l="1"/>
  <c r="X2845" i="1" s="1"/>
  <c r="B2843" i="1"/>
  <c r="B2844" i="1"/>
  <c r="N2847" i="1"/>
  <c r="O2846" i="1"/>
  <c r="P2846" i="1" l="1"/>
  <c r="X2846" i="1" s="1"/>
  <c r="O2847" i="1"/>
  <c r="N2848" i="1"/>
  <c r="P2847" i="1" l="1"/>
  <c r="X2847" i="1" s="1"/>
  <c r="B2846" i="1"/>
  <c r="O2848" i="1"/>
  <c r="N2849" i="1"/>
  <c r="B2845" i="1"/>
  <c r="P2848" i="1" l="1"/>
  <c r="X2848" i="1" s="1"/>
  <c r="O2849" i="1"/>
  <c r="N2850" i="1"/>
  <c r="O2850" i="1" l="1"/>
  <c r="N2851" i="1"/>
  <c r="B2847" i="1"/>
  <c r="P2849" i="1"/>
  <c r="X2849" i="1" s="1"/>
  <c r="B2849" i="1" l="1"/>
  <c r="N2852" i="1"/>
  <c r="O2851" i="1"/>
  <c r="P2850" i="1"/>
  <c r="X2850" i="1" s="1"/>
  <c r="B2848" i="1"/>
  <c r="N2853" i="1" l="1"/>
  <c r="O2852" i="1"/>
  <c r="P2851" i="1"/>
  <c r="X2851" i="1" s="1"/>
  <c r="B2851" i="1" l="1"/>
  <c r="P2852" i="1"/>
  <c r="X2852" i="1" s="1"/>
  <c r="B2850" i="1"/>
  <c r="O2853" i="1"/>
  <c r="N2854" i="1"/>
  <c r="O2854" i="1" l="1"/>
  <c r="N2855" i="1"/>
  <c r="P2853" i="1"/>
  <c r="X2853" i="1" s="1"/>
  <c r="B2853" i="1" l="1"/>
  <c r="O2855" i="1"/>
  <c r="N2856" i="1"/>
  <c r="P2854" i="1"/>
  <c r="X2854" i="1" s="1"/>
  <c r="B2852" i="1"/>
  <c r="P2855" i="1" l="1"/>
  <c r="X2855" i="1" s="1"/>
  <c r="N2857" i="1"/>
  <c r="O2856" i="1"/>
  <c r="P2856" i="1" l="1"/>
  <c r="X2856" i="1" s="1"/>
  <c r="O2857" i="1"/>
  <c r="N2858" i="1"/>
  <c r="B2854" i="1"/>
  <c r="N2859" i="1" l="1"/>
  <c r="O2858" i="1"/>
  <c r="B2855" i="1"/>
  <c r="P2857" i="1"/>
  <c r="X2857" i="1" s="1"/>
  <c r="P2858" i="1" l="1"/>
  <c r="X2858" i="1" s="1"/>
  <c r="B2857" i="1"/>
  <c r="B2856" i="1"/>
  <c r="O2859" i="1"/>
  <c r="N2860" i="1"/>
  <c r="B2858" i="1" l="1"/>
  <c r="O2860" i="1"/>
  <c r="N2861" i="1"/>
  <c r="P2859" i="1"/>
  <c r="X2859" i="1" s="1"/>
  <c r="P2860" i="1" l="1"/>
  <c r="X2860" i="1" s="1"/>
  <c r="B2859" i="1"/>
  <c r="N2862" i="1"/>
  <c r="O2861" i="1"/>
  <c r="N2863" i="1" l="1"/>
  <c r="O2862" i="1"/>
  <c r="B2860" i="1"/>
  <c r="P2861" i="1"/>
  <c r="X2861" i="1" s="1"/>
  <c r="P2862" i="1" l="1"/>
  <c r="X2862" i="1" s="1"/>
  <c r="O2863" i="1"/>
  <c r="N2864" i="1"/>
  <c r="P2863" i="1" l="1"/>
  <c r="X2863" i="1" s="1"/>
  <c r="B2862" i="1"/>
  <c r="O2864" i="1"/>
  <c r="N2865" i="1"/>
  <c r="B2861" i="1"/>
  <c r="P2864" i="1" l="1"/>
  <c r="X2864" i="1" s="1"/>
  <c r="O2865" i="1"/>
  <c r="N2866" i="1"/>
  <c r="B2863" i="1"/>
  <c r="N2867" i="1" l="1"/>
  <c r="O2866" i="1"/>
  <c r="P2865" i="1"/>
  <c r="X2865" i="1" s="1"/>
  <c r="B2864" i="1"/>
  <c r="P2866" i="1" l="1"/>
  <c r="X2866" i="1" s="1"/>
  <c r="N2868" i="1"/>
  <c r="O2867" i="1"/>
  <c r="P2867" i="1" l="1"/>
  <c r="X2867" i="1" s="1"/>
  <c r="B2865" i="1"/>
  <c r="N2869" i="1"/>
  <c r="O2868" i="1"/>
  <c r="B2866" i="1"/>
  <c r="P2868" i="1" l="1"/>
  <c r="X2868" i="1" s="1"/>
  <c r="O2869" i="1"/>
  <c r="N2870" i="1"/>
  <c r="B2868" i="1" l="1"/>
  <c r="N2871" i="1"/>
  <c r="O2870" i="1"/>
  <c r="P2869" i="1"/>
  <c r="X2869" i="1" s="1"/>
  <c r="B2867" i="1"/>
  <c r="O2871" i="1" l="1"/>
  <c r="N2872" i="1"/>
  <c r="P2870" i="1"/>
  <c r="X2870" i="1" s="1"/>
  <c r="B2870" i="1" l="1"/>
  <c r="B2869" i="1"/>
  <c r="O2872" i="1"/>
  <c r="N2873" i="1"/>
  <c r="P2871" i="1"/>
  <c r="X2871" i="1" s="1"/>
  <c r="O2873" i="1" l="1"/>
  <c r="N2874" i="1"/>
  <c r="P2872" i="1"/>
  <c r="X2872" i="1" s="1"/>
  <c r="B2871" i="1"/>
  <c r="O2874" i="1" l="1"/>
  <c r="N2875" i="1"/>
  <c r="P2873" i="1"/>
  <c r="X2873" i="1" s="1"/>
  <c r="N2876" i="1" l="1"/>
  <c r="O2875" i="1"/>
  <c r="P2874" i="1"/>
  <c r="X2874" i="1" s="1"/>
  <c r="B2872" i="1"/>
  <c r="P2875" i="1" l="1"/>
  <c r="X2875" i="1" s="1"/>
  <c r="B2873" i="1"/>
  <c r="O2876" i="1"/>
  <c r="N2877" i="1"/>
  <c r="N2878" i="1" l="1"/>
  <c r="O2877" i="1"/>
  <c r="B2875" i="1"/>
  <c r="P2876" i="1"/>
  <c r="X2876" i="1" s="1"/>
  <c r="B2874" i="1"/>
  <c r="P2877" i="1" l="1"/>
  <c r="X2877" i="1" s="1"/>
  <c r="N2879" i="1"/>
  <c r="O2878" i="1"/>
  <c r="B2877" i="1" l="1"/>
  <c r="P2878" i="1"/>
  <c r="X2878" i="1" s="1"/>
  <c r="O2879" i="1"/>
  <c r="N2880" i="1"/>
  <c r="B2876" i="1"/>
  <c r="B2878" i="1" l="1"/>
  <c r="N2881" i="1"/>
  <c r="O2880" i="1"/>
  <c r="P2879" i="1"/>
  <c r="X2879" i="1" s="1"/>
  <c r="O2881" i="1" l="1"/>
  <c r="N2882" i="1"/>
  <c r="P2880" i="1"/>
  <c r="X2880" i="1" s="1"/>
  <c r="B2879" i="1" l="1"/>
  <c r="B2880" i="1"/>
  <c r="O2882" i="1"/>
  <c r="N2883" i="1"/>
  <c r="P2881" i="1"/>
  <c r="X2881" i="1" s="1"/>
  <c r="N2884" i="1" l="1"/>
  <c r="O2883" i="1"/>
  <c r="P2882" i="1"/>
  <c r="X2882" i="1" s="1"/>
  <c r="P2883" i="1" l="1"/>
  <c r="X2883" i="1" s="1"/>
  <c r="B2881" i="1"/>
  <c r="B2882" i="1"/>
  <c r="O2884" i="1"/>
  <c r="N2885" i="1"/>
  <c r="P2884" i="1" l="1"/>
  <c r="X2884" i="1" s="1"/>
  <c r="O2885" i="1"/>
  <c r="N2886" i="1"/>
  <c r="O2886" i="1" l="1"/>
  <c r="N2887" i="1"/>
  <c r="P2885" i="1"/>
  <c r="X2885" i="1" s="1"/>
  <c r="B2883" i="1"/>
  <c r="N2888" i="1" l="1"/>
  <c r="O2887" i="1"/>
  <c r="B2884" i="1"/>
  <c r="B2885" i="1"/>
  <c r="P2886" i="1"/>
  <c r="X2886" i="1" s="1"/>
  <c r="P2887" i="1" l="1"/>
  <c r="N2889" i="1"/>
  <c r="O2888" i="1"/>
  <c r="X2887" i="1" l="1"/>
  <c r="N2890" i="1"/>
  <c r="O2889" i="1"/>
  <c r="B2886" i="1"/>
  <c r="C2888" i="1" l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N2891" i="1"/>
  <c r="O2890" i="1"/>
  <c r="B2887" i="1"/>
  <c r="P2888" i="1" l="1"/>
  <c r="X2888" i="1" s="1"/>
  <c r="P2889" i="1"/>
  <c r="X2889" i="1" s="1"/>
  <c r="B2889" i="1" s="1"/>
  <c r="P2890" i="1"/>
  <c r="X2890" i="1" s="1"/>
  <c r="N2892" i="1"/>
  <c r="O2891" i="1"/>
  <c r="B2888" i="1" l="1"/>
  <c r="P2891" i="1"/>
  <c r="X2891" i="1" s="1"/>
  <c r="O2892" i="1"/>
  <c r="N2893" i="1"/>
  <c r="B2890" i="1"/>
  <c r="O2893" i="1" l="1"/>
  <c r="N2894" i="1"/>
  <c r="P2892" i="1"/>
  <c r="X2892" i="1" s="1"/>
  <c r="B2891" i="1"/>
  <c r="O2894" i="1" l="1"/>
  <c r="N2895" i="1"/>
  <c r="P2893" i="1"/>
  <c r="X2893" i="1" s="1"/>
  <c r="O2895" i="1" l="1"/>
  <c r="N2896" i="1"/>
  <c r="B2892" i="1"/>
  <c r="P2894" i="1"/>
  <c r="X2894" i="1" s="1"/>
  <c r="B2894" i="1" l="1"/>
  <c r="N2897" i="1"/>
  <c r="O2896" i="1"/>
  <c r="P2895" i="1"/>
  <c r="X2895" i="1" s="1"/>
  <c r="B2893" i="1"/>
  <c r="N2898" i="1" l="1"/>
  <c r="O2897" i="1"/>
  <c r="P2896" i="1"/>
  <c r="X2896" i="1" s="1"/>
  <c r="P2897" i="1" l="1"/>
  <c r="X2897" i="1" s="1"/>
  <c r="B2895" i="1"/>
  <c r="N2899" i="1"/>
  <c r="O2898" i="1"/>
  <c r="O2899" i="1" l="1"/>
  <c r="N2900" i="1"/>
  <c r="B2896" i="1"/>
  <c r="P2898" i="1"/>
  <c r="X2898" i="1" s="1"/>
  <c r="B2897" i="1" l="1"/>
  <c r="B2898" i="1"/>
  <c r="O2900" i="1"/>
  <c r="N2901" i="1"/>
  <c r="P2899" i="1"/>
  <c r="X2899" i="1" s="1"/>
  <c r="O2901" i="1" l="1"/>
  <c r="N2902" i="1"/>
  <c r="P2900" i="1"/>
  <c r="X2900" i="1" s="1"/>
  <c r="N2903" i="1" l="1"/>
  <c r="O2902" i="1"/>
  <c r="B2899" i="1"/>
  <c r="B2900" i="1"/>
  <c r="P2901" i="1"/>
  <c r="X2901" i="1" s="1"/>
  <c r="P2902" i="1" l="1"/>
  <c r="X2902" i="1" s="1"/>
  <c r="O2903" i="1"/>
  <c r="N2904" i="1"/>
  <c r="O2904" i="1" l="1"/>
  <c r="N2905" i="1"/>
  <c r="B2901" i="1"/>
  <c r="P2903" i="1"/>
  <c r="X2903" i="1" s="1"/>
  <c r="B2903" i="1" l="1"/>
  <c r="B2902" i="1"/>
  <c r="N2906" i="1"/>
  <c r="O2905" i="1"/>
  <c r="P2904" i="1"/>
  <c r="X2904" i="1" s="1"/>
  <c r="P2905" i="1" l="1"/>
  <c r="X2905" i="1" s="1"/>
  <c r="O2906" i="1"/>
  <c r="N2907" i="1"/>
  <c r="B2904" i="1"/>
  <c r="N2908" i="1" l="1"/>
  <c r="O2907" i="1"/>
  <c r="P2906" i="1"/>
  <c r="X2906" i="1" s="1"/>
  <c r="B2905" i="1" l="1"/>
  <c r="P2907" i="1"/>
  <c r="X2907" i="1" s="1"/>
  <c r="B2906" i="1"/>
  <c r="N2909" i="1"/>
  <c r="O2908" i="1"/>
  <c r="B2907" i="1" l="1"/>
  <c r="P2908" i="1"/>
  <c r="X2908" i="1" s="1"/>
  <c r="N2910" i="1"/>
  <c r="O2909" i="1"/>
  <c r="O2910" i="1" l="1"/>
  <c r="N2911" i="1"/>
  <c r="P2909" i="1"/>
  <c r="X2909" i="1" s="1"/>
  <c r="N2912" i="1" l="1"/>
  <c r="O2911" i="1"/>
  <c r="B2908" i="1"/>
  <c r="P2910" i="1"/>
  <c r="X2910" i="1" s="1"/>
  <c r="B2910" i="1" l="1"/>
  <c r="B2909" i="1"/>
  <c r="P2911" i="1"/>
  <c r="X2911" i="1" s="1"/>
  <c r="O2912" i="1"/>
  <c r="N2913" i="1"/>
  <c r="B2911" i="1" l="1"/>
  <c r="O2913" i="1"/>
  <c r="N2914" i="1"/>
  <c r="P2912" i="1"/>
  <c r="X2912" i="1" s="1"/>
  <c r="P2913" i="1" l="1"/>
  <c r="X2913" i="1" s="1"/>
  <c r="O2914" i="1"/>
  <c r="N2915" i="1"/>
  <c r="B2912" i="1" l="1"/>
  <c r="O2915" i="1"/>
  <c r="N2916" i="1"/>
  <c r="P2914" i="1"/>
  <c r="X2914" i="1" s="1"/>
  <c r="B2913" i="1"/>
  <c r="P2915" i="1" l="1"/>
  <c r="X2915" i="1" s="1"/>
  <c r="B2914" i="1"/>
  <c r="N2917" i="1"/>
  <c r="O2916" i="1"/>
  <c r="N2918" i="1" l="1"/>
  <c r="O2917" i="1"/>
  <c r="P2916" i="1"/>
  <c r="X2916" i="1" s="1"/>
  <c r="B2916" i="1" l="1"/>
  <c r="P2917" i="1"/>
  <c r="X2917" i="1" s="1"/>
  <c r="B2915" i="1"/>
  <c r="O2918" i="1"/>
  <c r="N2919" i="1"/>
  <c r="B2917" i="1" l="1"/>
  <c r="N2920" i="1"/>
  <c r="O2919" i="1"/>
  <c r="P2918" i="1"/>
  <c r="X2918" i="1" s="1"/>
  <c r="N2921" i="1" l="1"/>
  <c r="O2920" i="1"/>
  <c r="P2919" i="1"/>
  <c r="X2919" i="1" s="1"/>
  <c r="B2918" i="1" l="1"/>
  <c r="P2920" i="1"/>
  <c r="X2920" i="1" s="1"/>
  <c r="B2919" i="1"/>
  <c r="N2922" i="1"/>
  <c r="O2921" i="1"/>
  <c r="B2920" i="1" l="1"/>
  <c r="P2921" i="1"/>
  <c r="X2921" i="1" s="1"/>
  <c r="O2922" i="1"/>
  <c r="N2923" i="1"/>
  <c r="P2922" i="1" l="1"/>
  <c r="X2922" i="1" s="1"/>
  <c r="O2923" i="1"/>
  <c r="N2924" i="1"/>
  <c r="P2923" i="1" l="1"/>
  <c r="X2923" i="1" s="1"/>
  <c r="N2925" i="1"/>
  <c r="O2924" i="1"/>
  <c r="B2921" i="1"/>
  <c r="B2922" i="1"/>
  <c r="P2924" i="1" l="1"/>
  <c r="X2924" i="1" s="1"/>
  <c r="N2926" i="1"/>
  <c r="O2925" i="1"/>
  <c r="B2923" i="1"/>
  <c r="B2924" i="1" l="1"/>
  <c r="P2925" i="1"/>
  <c r="X2925" i="1" s="1"/>
  <c r="O2926" i="1"/>
  <c r="N2927" i="1"/>
  <c r="AF2991" i="1" l="1"/>
  <c r="P2926" i="1"/>
  <c r="X2926" i="1" s="1"/>
  <c r="O2927" i="1"/>
  <c r="N2928" i="1"/>
  <c r="P2927" i="1" l="1"/>
  <c r="X2927" i="1" s="1"/>
  <c r="O2928" i="1"/>
  <c r="N2929" i="1"/>
  <c r="B2925" i="1"/>
  <c r="B2926" i="1" l="1"/>
  <c r="N2930" i="1"/>
  <c r="O2929" i="1"/>
  <c r="P2928" i="1"/>
  <c r="X2928" i="1" s="1"/>
  <c r="B2927" i="1"/>
  <c r="O2930" i="1" l="1"/>
  <c r="N2931" i="1"/>
  <c r="B2928" i="1"/>
  <c r="P2929" i="1"/>
  <c r="X2929" i="1" s="1"/>
  <c r="B2929" i="1" l="1"/>
  <c r="O2931" i="1"/>
  <c r="N2932" i="1"/>
  <c r="P2930" i="1"/>
  <c r="X2930" i="1" s="1"/>
  <c r="P2931" i="1" l="1"/>
  <c r="X2931" i="1" s="1"/>
  <c r="N2933" i="1"/>
  <c r="O2932" i="1"/>
  <c r="B2930" i="1" l="1"/>
  <c r="P2932" i="1"/>
  <c r="X2932" i="1" s="1"/>
  <c r="O2933" i="1"/>
  <c r="N2934" i="1"/>
  <c r="B2931" i="1"/>
  <c r="B2932" i="1" l="1"/>
  <c r="N2935" i="1"/>
  <c r="N2936" i="1" s="1"/>
  <c r="O2936" i="1" s="1"/>
  <c r="O2934" i="1"/>
  <c r="P2933" i="1"/>
  <c r="X2933" i="1" s="1"/>
  <c r="P2936" i="1" l="1"/>
  <c r="X2936" i="1" s="1"/>
  <c r="B2936" i="1" s="1"/>
  <c r="S2933" i="1"/>
  <c r="P2934" i="1"/>
  <c r="X2934" i="1" s="1"/>
  <c r="O2935" i="1"/>
  <c r="Z2933" i="1" l="1"/>
  <c r="N2937" i="1"/>
  <c r="B2933" i="1"/>
  <c r="B2934" i="1"/>
  <c r="P2935" i="1"/>
  <c r="X2935" i="1" s="1"/>
  <c r="O2937" i="1" l="1"/>
  <c r="N2938" i="1"/>
  <c r="B2935" i="1" l="1"/>
  <c r="O2938" i="1"/>
  <c r="N2939" i="1"/>
  <c r="N2940" i="1" s="1"/>
  <c r="O2940" i="1" s="1"/>
  <c r="P2937" i="1"/>
  <c r="P2940" i="1" l="1"/>
  <c r="X2940" i="1" s="1"/>
  <c r="B2940" i="1" s="1"/>
  <c r="X2937" i="1"/>
  <c r="O2939" i="1"/>
  <c r="P2938" i="1"/>
  <c r="X2938" i="1" s="1"/>
  <c r="B2937" i="1" l="1"/>
  <c r="N2941" i="1"/>
  <c r="B2938" i="1"/>
  <c r="P2939" i="1"/>
  <c r="X2939" i="1" s="1"/>
  <c r="B2939" i="1" l="1"/>
  <c r="N2942" i="1"/>
  <c r="O2941" i="1"/>
  <c r="O2942" i="1" l="1"/>
  <c r="N2943" i="1"/>
  <c r="P2941" i="1" l="1"/>
  <c r="O2943" i="1"/>
  <c r="N2944" i="1"/>
  <c r="X2941" i="1" l="1"/>
  <c r="AC2946" i="1" s="1"/>
  <c r="AC2948" i="1" s="1"/>
  <c r="AC2950" i="1" s="1"/>
  <c r="AC2952" i="1" s="1"/>
  <c r="S2941" i="1" s="1"/>
  <c r="N2945" i="1"/>
  <c r="O2944" i="1"/>
  <c r="B2941" i="1" l="1"/>
  <c r="C2942" i="1"/>
  <c r="P2942" i="1" s="1"/>
  <c r="X2942" i="1" s="1"/>
  <c r="Z2941" i="1"/>
  <c r="R2941" i="1"/>
  <c r="AD2943" i="1" s="1"/>
  <c r="AE2943" i="1" s="1"/>
  <c r="AF2943" i="1" s="1"/>
  <c r="N2946" i="1"/>
  <c r="O2945" i="1"/>
  <c r="C2943" i="1" l="1"/>
  <c r="C2944" i="1" s="1"/>
  <c r="AC2954" i="1"/>
  <c r="AC2956" i="1" s="1"/>
  <c r="B2942" i="1"/>
  <c r="N2947" i="1"/>
  <c r="O2946" i="1"/>
  <c r="P2943" i="1" l="1"/>
  <c r="X2943" i="1" s="1"/>
  <c r="B2943" i="1" s="1"/>
  <c r="C2945" i="1"/>
  <c r="P2944" i="1"/>
  <c r="N2948" i="1"/>
  <c r="O2947" i="1"/>
  <c r="X2944" i="1" l="1"/>
  <c r="B2944" i="1" s="1"/>
  <c r="C2946" i="1"/>
  <c r="P2945" i="1"/>
  <c r="X2945" i="1" s="1"/>
  <c r="O2948" i="1"/>
  <c r="N2949" i="1"/>
  <c r="B2945" i="1" l="1"/>
  <c r="C2947" i="1"/>
  <c r="P2946" i="1"/>
  <c r="X2946" i="1" s="1"/>
  <c r="N2950" i="1"/>
  <c r="O2949" i="1"/>
  <c r="B2946" i="1" l="1"/>
  <c r="C2948" i="1"/>
  <c r="P2947" i="1"/>
  <c r="X2947" i="1" s="1"/>
  <c r="N2951" i="1"/>
  <c r="O2950" i="1"/>
  <c r="B2947" i="1" l="1"/>
  <c r="C2949" i="1"/>
  <c r="P2948" i="1"/>
  <c r="N2952" i="1"/>
  <c r="O2951" i="1"/>
  <c r="X2948" i="1" l="1"/>
  <c r="B2948" i="1" s="1"/>
  <c r="C2950" i="1"/>
  <c r="P2949" i="1"/>
  <c r="N2953" i="1"/>
  <c r="O2952" i="1"/>
  <c r="C2951" i="1" l="1"/>
  <c r="P2950" i="1"/>
  <c r="X2949" i="1"/>
  <c r="B2949" i="1" s="1"/>
  <c r="O2953" i="1"/>
  <c r="N2954" i="1"/>
  <c r="X2950" i="1" l="1"/>
  <c r="B2950" i="1" s="1"/>
  <c r="C2952" i="1"/>
  <c r="P2951" i="1"/>
  <c r="X2951" i="1" s="1"/>
  <c r="B2951" i="1" s="1"/>
  <c r="N2955" i="1"/>
  <c r="O2954" i="1"/>
  <c r="C2953" i="1" l="1"/>
  <c r="P2952" i="1"/>
  <c r="N2956" i="1"/>
  <c r="O2955" i="1"/>
  <c r="X2952" i="1" l="1"/>
  <c r="B2952" i="1" s="1"/>
  <c r="C2954" i="1"/>
  <c r="P2953" i="1"/>
  <c r="O2956" i="1"/>
  <c r="N2957" i="1"/>
  <c r="X2953" i="1" l="1"/>
  <c r="B2953" i="1" s="1"/>
  <c r="C2955" i="1"/>
  <c r="P2954" i="1"/>
  <c r="O2957" i="1"/>
  <c r="N2958" i="1"/>
  <c r="X2954" i="1" l="1"/>
  <c r="B2954" i="1" s="1"/>
  <c r="C2956" i="1"/>
  <c r="P2955" i="1"/>
  <c r="N2959" i="1"/>
  <c r="O2958" i="1"/>
  <c r="X2955" i="1" l="1"/>
  <c r="B2955" i="1" s="1"/>
  <c r="C2957" i="1"/>
  <c r="P2956" i="1"/>
  <c r="N2960" i="1"/>
  <c r="O2959" i="1"/>
  <c r="X2956" i="1" l="1"/>
  <c r="B2956" i="1" s="1"/>
  <c r="C2958" i="1"/>
  <c r="P2957" i="1"/>
  <c r="O2960" i="1"/>
  <c r="N2961" i="1"/>
  <c r="X2957" i="1" l="1"/>
  <c r="B2957" i="1" s="1"/>
  <c r="C2959" i="1"/>
  <c r="P2958" i="1"/>
  <c r="N2962" i="1"/>
  <c r="O2961" i="1"/>
  <c r="X2958" i="1" l="1"/>
  <c r="AC2963" i="1" s="1"/>
  <c r="C2960" i="1"/>
  <c r="P2959" i="1"/>
  <c r="N2963" i="1"/>
  <c r="O2962" i="1"/>
  <c r="B2958" i="1" l="1"/>
  <c r="AC2971" i="1" s="1"/>
  <c r="AC2965" i="1"/>
  <c r="AC2969" i="1"/>
  <c r="X2959" i="1" s="1"/>
  <c r="B2959" i="1" s="1"/>
  <c r="C2961" i="1"/>
  <c r="P2960" i="1"/>
  <c r="N2964" i="1"/>
  <c r="O2963" i="1"/>
  <c r="X2960" i="1" l="1"/>
  <c r="B2960" i="1" s="1"/>
  <c r="C2962" i="1"/>
  <c r="P2961" i="1"/>
  <c r="X2961" i="1" s="1"/>
  <c r="O2964" i="1"/>
  <c r="N2965" i="1"/>
  <c r="C2963" i="1" l="1"/>
  <c r="P2962" i="1"/>
  <c r="X2962" i="1" s="1"/>
  <c r="B2961" i="1"/>
  <c r="N2966" i="1"/>
  <c r="O2965" i="1"/>
  <c r="B2962" i="1" l="1"/>
  <c r="C2964" i="1"/>
  <c r="P2963" i="1"/>
  <c r="X2963" i="1" s="1"/>
  <c r="O2966" i="1"/>
  <c r="N2967" i="1"/>
  <c r="B2963" i="1" l="1"/>
  <c r="C2965" i="1"/>
  <c r="P2964" i="1"/>
  <c r="N2968" i="1"/>
  <c r="O2967" i="1"/>
  <c r="X2964" i="1" l="1"/>
  <c r="B2964" i="1" s="1"/>
  <c r="C2966" i="1"/>
  <c r="P2965" i="1"/>
  <c r="X2965" i="1" s="1"/>
  <c r="O2968" i="1"/>
  <c r="N2969" i="1"/>
  <c r="B2965" i="1" l="1"/>
  <c r="C2967" i="1"/>
  <c r="P2966" i="1"/>
  <c r="X2966" i="1" s="1"/>
  <c r="O2969" i="1"/>
  <c r="N2970" i="1"/>
  <c r="C2968" i="1" l="1"/>
  <c r="P2967" i="1"/>
  <c r="X2967" i="1" s="1"/>
  <c r="B2966" i="1"/>
  <c r="N2971" i="1"/>
  <c r="O2970" i="1"/>
  <c r="B2967" i="1" l="1"/>
  <c r="C2969" i="1"/>
  <c r="P2968" i="1"/>
  <c r="X2968" i="1" s="1"/>
  <c r="N2972" i="1"/>
  <c r="O2971" i="1"/>
  <c r="B2968" i="1" l="1"/>
  <c r="C2970" i="1"/>
  <c r="P2969" i="1"/>
  <c r="X2969" i="1" s="1"/>
  <c r="O2972" i="1"/>
  <c r="N2973" i="1"/>
  <c r="B2969" i="1" l="1"/>
  <c r="C2971" i="1"/>
  <c r="P2970" i="1"/>
  <c r="X2970" i="1" s="1"/>
  <c r="N2974" i="1"/>
  <c r="O2973" i="1"/>
  <c r="B2970" i="1" l="1"/>
  <c r="C2972" i="1"/>
  <c r="P2971" i="1"/>
  <c r="X2971" i="1" s="1"/>
  <c r="B2971" i="1" s="1"/>
  <c r="N2975" i="1"/>
  <c r="O2974" i="1"/>
  <c r="C2973" i="1" l="1"/>
  <c r="P2972" i="1"/>
  <c r="N2976" i="1"/>
  <c r="O2975" i="1"/>
  <c r="X2972" i="1" l="1"/>
  <c r="B2972" i="1" s="1"/>
  <c r="C2974" i="1"/>
  <c r="P2973" i="1"/>
  <c r="X2973" i="1" s="1"/>
  <c r="O2976" i="1"/>
  <c r="N2977" i="1"/>
  <c r="B2973" i="1" l="1"/>
  <c r="C2975" i="1"/>
  <c r="P2974" i="1"/>
  <c r="X2974" i="1" s="1"/>
  <c r="B2974" i="1" s="1"/>
  <c r="N2978" i="1"/>
  <c r="O2977" i="1"/>
  <c r="C2976" i="1" l="1"/>
  <c r="P2975" i="1"/>
  <c r="X2975" i="1" s="1"/>
  <c r="O2978" i="1"/>
  <c r="N2979" i="1"/>
  <c r="B2975" i="1" l="1"/>
  <c r="C2977" i="1"/>
  <c r="P2976" i="1"/>
  <c r="N2980" i="1"/>
  <c r="O2979" i="1"/>
  <c r="X2976" i="1" l="1"/>
  <c r="B2976" i="1" s="1"/>
  <c r="C2978" i="1"/>
  <c r="P2977" i="1"/>
  <c r="X2977" i="1" s="1"/>
  <c r="N2981" i="1"/>
  <c r="O2980" i="1"/>
  <c r="B2977" i="1" l="1"/>
  <c r="C2979" i="1"/>
  <c r="P2978" i="1"/>
  <c r="O2981" i="1"/>
  <c r="N2982" i="1"/>
  <c r="X2978" i="1" l="1"/>
  <c r="B2978" i="1" s="1"/>
  <c r="C2980" i="1"/>
  <c r="P2979" i="1"/>
  <c r="X2979" i="1" s="1"/>
  <c r="N2983" i="1"/>
  <c r="O2982" i="1"/>
  <c r="B2979" i="1" l="1"/>
  <c r="C2981" i="1"/>
  <c r="P2980" i="1"/>
  <c r="X2980" i="1" s="1"/>
  <c r="O2983" i="1"/>
  <c r="N2984" i="1"/>
  <c r="B2980" i="1" l="1"/>
  <c r="C2982" i="1"/>
  <c r="P2981" i="1"/>
  <c r="X2981" i="1" s="1"/>
  <c r="O2984" i="1"/>
  <c r="N2985" i="1"/>
  <c r="B2981" i="1" l="1"/>
  <c r="C2983" i="1"/>
  <c r="P2982" i="1"/>
  <c r="X2982" i="1" s="1"/>
  <c r="N2986" i="1"/>
  <c r="O2985" i="1"/>
  <c r="B2982" i="1" l="1"/>
  <c r="C2984" i="1"/>
  <c r="P2983" i="1"/>
  <c r="X2983" i="1" s="1"/>
  <c r="N2987" i="1"/>
  <c r="O2986" i="1"/>
  <c r="B2983" i="1" l="1"/>
  <c r="C2985" i="1"/>
  <c r="P2984" i="1"/>
  <c r="X2984" i="1" s="1"/>
  <c r="N2988" i="1"/>
  <c r="N2989" i="1" s="1"/>
  <c r="O2989" i="1" s="1"/>
  <c r="O2987" i="1"/>
  <c r="AF2994" i="1" l="1"/>
  <c r="B2984" i="1"/>
  <c r="C2986" i="1"/>
  <c r="P2985" i="1"/>
  <c r="X2985" i="1" s="1"/>
  <c r="O2988" i="1"/>
  <c r="AF3001" i="1" l="1"/>
  <c r="AF3003" i="1"/>
  <c r="B2985" i="1"/>
  <c r="C2987" i="1"/>
  <c r="P2986" i="1"/>
  <c r="X2986" i="1" s="1"/>
  <c r="N2990" i="1"/>
  <c r="AF3004" i="1" l="1"/>
  <c r="AD3006" i="1" s="1"/>
  <c r="B2986" i="1"/>
  <c r="C2988" i="1"/>
  <c r="C2989" i="1" s="1"/>
  <c r="P2989" i="1" s="1"/>
  <c r="P2987" i="1"/>
  <c r="X2987" i="1" s="1"/>
  <c r="O2990" i="1"/>
  <c r="N2991" i="1"/>
  <c r="AF3005" i="1" l="1"/>
  <c r="B2987" i="1"/>
  <c r="P2988" i="1"/>
  <c r="X2988" i="1" s="1"/>
  <c r="O2991" i="1"/>
  <c r="N2992" i="1"/>
  <c r="B2988" i="1" l="1"/>
  <c r="O2992" i="1"/>
  <c r="N2993" i="1"/>
  <c r="X2989" i="1" l="1"/>
  <c r="O2993" i="1"/>
  <c r="N2994" i="1"/>
  <c r="B2989" i="1" l="1"/>
  <c r="AC2994" i="1"/>
  <c r="O2994" i="1"/>
  <c r="N2995" i="1"/>
  <c r="AC3002" i="1" l="1"/>
  <c r="AC3000" i="1"/>
  <c r="AC2996" i="1"/>
  <c r="N2996" i="1"/>
  <c r="O2995" i="1"/>
  <c r="AD2994" i="1" l="1"/>
  <c r="AD2996" i="1" s="1"/>
  <c r="AD2998" i="1" s="1"/>
  <c r="AD3000" i="1" s="1"/>
  <c r="N2997" i="1"/>
  <c r="O2996" i="1"/>
  <c r="N2998" i="1" l="1"/>
  <c r="O2997" i="1"/>
  <c r="N2999" i="1" l="1"/>
  <c r="O2998" i="1"/>
  <c r="N3000" i="1" l="1"/>
  <c r="O2999" i="1"/>
  <c r="N3001" i="1" l="1"/>
  <c r="O3000" i="1"/>
  <c r="O3001" i="1" l="1"/>
  <c r="N3002" i="1"/>
  <c r="O3002" i="1" l="1"/>
  <c r="N3003" i="1"/>
  <c r="N3004" i="1" l="1"/>
  <c r="O3003" i="1"/>
  <c r="N3005" i="1" l="1"/>
  <c r="O3004" i="1"/>
  <c r="O3005" i="1" l="1"/>
  <c r="N3006" i="1"/>
  <c r="O3006" i="1" l="1"/>
  <c r="N3007" i="1"/>
  <c r="O3007" i="1" l="1"/>
  <c r="N3008" i="1"/>
  <c r="N3009" i="1" l="1"/>
  <c r="O3008" i="1"/>
  <c r="N3010" i="1" l="1"/>
  <c r="O3009" i="1"/>
  <c r="N3011" i="1" l="1"/>
  <c r="O3010" i="1"/>
  <c r="N3012" i="1" l="1"/>
  <c r="O3011" i="1"/>
  <c r="N3013" i="1" l="1"/>
  <c r="O3012" i="1"/>
  <c r="N3014" i="1" l="1"/>
  <c r="O3013" i="1"/>
  <c r="O3014" i="1" l="1"/>
  <c r="N3015" i="1"/>
  <c r="N3016" i="1" l="1"/>
  <c r="N3017" i="1" s="1"/>
  <c r="O3017" i="1" s="1"/>
  <c r="O3015" i="1"/>
  <c r="O3016" i="1" l="1"/>
  <c r="N3018" i="1" l="1"/>
  <c r="O3018" i="1" l="1"/>
  <c r="N3019" i="1"/>
  <c r="O3019" i="1" l="1"/>
  <c r="N3020" i="1"/>
  <c r="O3020" i="1" l="1"/>
  <c r="N3021" i="1"/>
  <c r="O3021" i="1" l="1"/>
  <c r="N3022" i="1"/>
  <c r="N3023" i="1" l="1"/>
  <c r="O3022" i="1"/>
  <c r="O3023" i="1" l="1"/>
  <c r="N3024" i="1"/>
  <c r="O3024" i="1" l="1"/>
  <c r="N3025" i="1"/>
  <c r="N3026" i="1" l="1"/>
  <c r="O3025" i="1"/>
  <c r="O3026" i="1" l="1"/>
  <c r="N3027" i="1"/>
  <c r="N3028" i="1" l="1"/>
  <c r="O3027" i="1"/>
  <c r="O3028" i="1" l="1"/>
  <c r="N3029" i="1"/>
  <c r="N3030" i="1" l="1"/>
  <c r="O3029" i="1"/>
  <c r="N3031" i="1" l="1"/>
  <c r="O3030" i="1"/>
  <c r="O3031" i="1" l="1"/>
  <c r="N3032" i="1"/>
  <c r="N3033" i="1" l="1"/>
  <c r="O3032" i="1"/>
  <c r="N3034" i="1" l="1"/>
  <c r="O3033" i="1"/>
  <c r="O3034" i="1" l="1"/>
  <c r="N3035" i="1"/>
  <c r="N3036" i="1" l="1"/>
  <c r="O3035" i="1"/>
  <c r="O3036" i="1" l="1"/>
  <c r="N3037" i="1"/>
  <c r="O3037" i="1" l="1"/>
  <c r="N3038" i="1"/>
  <c r="O3038" i="1" l="1"/>
  <c r="N3039" i="1"/>
  <c r="O3039" i="1" l="1"/>
  <c r="N3040" i="1"/>
  <c r="N3041" i="1" l="1"/>
  <c r="O3040" i="1"/>
  <c r="O3041" i="1" l="1"/>
  <c r="N3042" i="1"/>
  <c r="O3042" i="1" l="1"/>
  <c r="N3043" i="1"/>
  <c r="O3043" i="1" l="1"/>
  <c r="N3044" i="1"/>
  <c r="N3045" i="1" l="1"/>
  <c r="O3044" i="1"/>
  <c r="N3046" i="1" l="1"/>
  <c r="O3045" i="1"/>
  <c r="O3046" i="1" l="1"/>
  <c r="N3047" i="1"/>
  <c r="O3047" i="1" l="1"/>
  <c r="N3048" i="1"/>
  <c r="N3049" i="1" l="1"/>
  <c r="O3048" i="1"/>
  <c r="O3049" i="1" l="1"/>
  <c r="N3050" i="1"/>
  <c r="N3051" i="1" l="1"/>
  <c r="O3050" i="1"/>
  <c r="N3052" i="1" l="1"/>
  <c r="O3051" i="1"/>
  <c r="N3053" i="1" l="1"/>
  <c r="O3052" i="1"/>
  <c r="N3054" i="1" l="1"/>
  <c r="O3053" i="1"/>
  <c r="O3054" i="1" l="1"/>
  <c r="N3055" i="1"/>
  <c r="O3055" i="1" l="1"/>
  <c r="N3056" i="1"/>
  <c r="N3057" i="1" l="1"/>
  <c r="O3056" i="1"/>
  <c r="O3057" i="1" l="1"/>
  <c r="N3058" i="1"/>
  <c r="N3059" i="1" l="1"/>
  <c r="O3058" i="1"/>
  <c r="N3060" i="1" l="1"/>
  <c r="O3059" i="1"/>
  <c r="O3060" i="1" l="1"/>
  <c r="N3061" i="1"/>
  <c r="O3061" i="1" l="1"/>
  <c r="N3062" i="1"/>
  <c r="N3063" i="1" l="1"/>
  <c r="O3062" i="1"/>
  <c r="O3063" i="1" l="1"/>
  <c r="N3064" i="1"/>
  <c r="O3064" i="1" l="1"/>
  <c r="N3065" i="1"/>
  <c r="N3066" i="1" l="1"/>
  <c r="O3065" i="1"/>
  <c r="O3066" i="1" l="1"/>
  <c r="N3067" i="1"/>
  <c r="O3067" i="1" l="1"/>
  <c r="N3068" i="1"/>
  <c r="O3068" i="1" l="1"/>
  <c r="N3069" i="1"/>
  <c r="N3070" i="1" l="1"/>
  <c r="O3069" i="1"/>
  <c r="N3071" i="1" l="1"/>
  <c r="O3070" i="1"/>
  <c r="N3072" i="1" l="1"/>
  <c r="O3071" i="1"/>
  <c r="N3073" i="1" l="1"/>
  <c r="O3072" i="1"/>
  <c r="N3074" i="1" l="1"/>
  <c r="O3073" i="1"/>
  <c r="O3074" i="1" l="1"/>
  <c r="N3075" i="1"/>
  <c r="O3075" i="1" l="1"/>
  <c r="N3076" i="1"/>
  <c r="N3077" i="1" l="1"/>
  <c r="O3076" i="1"/>
  <c r="O3077" i="1" l="1"/>
  <c r="N3078" i="1"/>
  <c r="O3078" i="1" l="1"/>
  <c r="N3079" i="1"/>
  <c r="O3079" i="1" l="1"/>
  <c r="N3080" i="1"/>
  <c r="N3081" i="1" l="1"/>
  <c r="O3080" i="1"/>
  <c r="N3082" i="1" l="1"/>
  <c r="O3081" i="1"/>
  <c r="N3083" i="1" l="1"/>
  <c r="O3082" i="1"/>
  <c r="O3083" i="1" l="1"/>
  <c r="N3084" i="1"/>
  <c r="N3085" i="1" l="1"/>
  <c r="O3084" i="1"/>
  <c r="N3086" i="1" l="1"/>
  <c r="O3085" i="1"/>
  <c r="O3086" i="1" l="1"/>
  <c r="N3087" i="1"/>
  <c r="N3088" i="1" l="1"/>
  <c r="O3087" i="1"/>
  <c r="N3089" i="1" l="1"/>
  <c r="O3088" i="1"/>
  <c r="N3090" i="1" l="1"/>
  <c r="O3089" i="1"/>
  <c r="O3090" i="1" l="1"/>
  <c r="N3091" i="1"/>
  <c r="N3092" i="1" l="1"/>
  <c r="O3091" i="1"/>
  <c r="N3093" i="1" l="1"/>
  <c r="O3092" i="1"/>
  <c r="O3093" i="1" l="1"/>
  <c r="N3094" i="1"/>
  <c r="O3094" i="1" l="1"/>
  <c r="N3095" i="1"/>
  <c r="O3095" i="1" l="1"/>
  <c r="N3096" i="1"/>
  <c r="N3097" i="1" l="1"/>
  <c r="O3096" i="1"/>
  <c r="N3098" i="1" l="1"/>
  <c r="O3097" i="1"/>
  <c r="O3098" i="1" l="1"/>
  <c r="N3099" i="1"/>
  <c r="N3100" i="1" l="1"/>
  <c r="O3099" i="1"/>
  <c r="N3101" i="1" l="1"/>
  <c r="O3100" i="1"/>
  <c r="N3102" i="1" l="1"/>
  <c r="O3101" i="1"/>
  <c r="O3102" i="1" l="1"/>
  <c r="N3103" i="1"/>
  <c r="N3104" i="1" l="1"/>
  <c r="O3103" i="1"/>
  <c r="O3104" i="1" l="1"/>
  <c r="N3105" i="1"/>
  <c r="N3106" i="1" l="1"/>
  <c r="O3105" i="1"/>
  <c r="N3107" i="1" l="1"/>
  <c r="O3106" i="1"/>
  <c r="O3107" i="1" l="1"/>
  <c r="N3108" i="1"/>
  <c r="N3109" i="1" l="1"/>
  <c r="O3108" i="1"/>
  <c r="N3110" i="1" l="1"/>
  <c r="O3109" i="1"/>
  <c r="O3110" i="1" l="1"/>
  <c r="N3111" i="1"/>
  <c r="N3112" i="1" l="1"/>
  <c r="O3111" i="1"/>
  <c r="O3112" i="1" l="1"/>
  <c r="N3113" i="1"/>
  <c r="N3114" i="1" l="1"/>
  <c r="O3113" i="1"/>
  <c r="O3114" i="1" l="1"/>
  <c r="N3115" i="1"/>
  <c r="O3115" i="1" l="1"/>
  <c r="N3116" i="1"/>
  <c r="O3116" i="1" l="1"/>
  <c r="N3117" i="1"/>
  <c r="O3117" i="1" l="1"/>
  <c r="N3118" i="1"/>
  <c r="O3118" i="1" l="1"/>
  <c r="N3119" i="1"/>
  <c r="O3119" i="1" l="1"/>
  <c r="N3120" i="1"/>
  <c r="N3121" i="1" l="1"/>
  <c r="O3120" i="1"/>
  <c r="N3122" i="1" l="1"/>
  <c r="O3121" i="1"/>
  <c r="N3123" i="1" l="1"/>
  <c r="O3122" i="1"/>
  <c r="N3124" i="1" l="1"/>
  <c r="O3123" i="1"/>
  <c r="N3125" i="1" l="1"/>
  <c r="O3124" i="1"/>
  <c r="N3126" i="1" l="1"/>
  <c r="O3125" i="1"/>
  <c r="O3126" i="1" l="1"/>
  <c r="N3127" i="1"/>
  <c r="O3127" i="1" l="1"/>
  <c r="N3128" i="1"/>
  <c r="N3129" i="1" l="1"/>
  <c r="O3128" i="1"/>
  <c r="O3129" i="1" l="1"/>
  <c r="N3130" i="1"/>
  <c r="O3130" i="1" l="1"/>
  <c r="N3131" i="1"/>
  <c r="O3131" i="1" l="1"/>
  <c r="N3132" i="1"/>
  <c r="O3132" i="1" l="1"/>
  <c r="N3133" i="1"/>
  <c r="N3134" i="1" l="1"/>
  <c r="O3133" i="1"/>
  <c r="N3135" i="1" l="1"/>
  <c r="O3134" i="1"/>
  <c r="O3135" i="1" l="1"/>
  <c r="N3136" i="1"/>
  <c r="N3137" i="1" l="1"/>
  <c r="O3136" i="1"/>
  <c r="N3138" i="1" l="1"/>
  <c r="O3137" i="1"/>
  <c r="N3139" i="1" l="1"/>
  <c r="O3138" i="1"/>
  <c r="O3139" i="1" l="1"/>
  <c r="N3140" i="1"/>
  <c r="N3141" i="1" l="1"/>
  <c r="O3140" i="1"/>
  <c r="O3141" i="1" l="1"/>
  <c r="N3142" i="1"/>
  <c r="N3143" i="1" l="1"/>
  <c r="O3142" i="1"/>
  <c r="N3144" i="1" l="1"/>
  <c r="O3143" i="1"/>
  <c r="O3144" i="1" l="1"/>
  <c r="N3145" i="1"/>
  <c r="N3146" i="1" l="1"/>
  <c r="N3147" i="1" s="1"/>
  <c r="O3147" i="1" s="1"/>
  <c r="O3145" i="1"/>
  <c r="O3146" i="1" l="1"/>
  <c r="N3148" i="1" l="1"/>
  <c r="O3148" i="1" l="1"/>
  <c r="N3149" i="1"/>
  <c r="O3149" i="1" l="1"/>
  <c r="N3150" i="1"/>
  <c r="O3150" i="1" l="1"/>
  <c r="N3151" i="1"/>
  <c r="N3152" i="1" l="1"/>
  <c r="O3151" i="1"/>
  <c r="O3152" i="1" l="1"/>
  <c r="N3153" i="1"/>
  <c r="O3153" i="1" l="1"/>
  <c r="N3154" i="1"/>
  <c r="N3155" i="1" l="1"/>
  <c r="O3154" i="1"/>
  <c r="O3155" i="1" l="1"/>
  <c r="N3156" i="1"/>
  <c r="N3157" i="1" l="1"/>
  <c r="O3156" i="1"/>
  <c r="N3158" i="1" l="1"/>
  <c r="O3157" i="1"/>
  <c r="O3158" i="1" l="1"/>
  <c r="N3159" i="1"/>
  <c r="O3159" i="1" l="1"/>
  <c r="N3160" i="1"/>
  <c r="O3160" i="1" l="1"/>
  <c r="N3161" i="1"/>
  <c r="O3161" i="1" l="1"/>
  <c r="N3162" i="1"/>
  <c r="O3162" i="1" l="1"/>
  <c r="N3163" i="1"/>
  <c r="N3164" i="1" l="1"/>
  <c r="O3163" i="1"/>
  <c r="N3165" i="1" l="1"/>
  <c r="O3164" i="1"/>
  <c r="O3165" i="1" l="1"/>
  <c r="N3166" i="1"/>
  <c r="O3166" i="1" l="1"/>
  <c r="N3167" i="1"/>
  <c r="N3168" i="1" l="1"/>
  <c r="O3167" i="1"/>
  <c r="O3168" i="1" l="1"/>
  <c r="N3169" i="1"/>
  <c r="O3169" i="1" l="1"/>
  <c r="N3170" i="1"/>
  <c r="O3170" i="1" l="1"/>
  <c r="N3171" i="1"/>
  <c r="N3172" i="1" l="1"/>
  <c r="O3171" i="1"/>
  <c r="N3173" i="1" l="1"/>
  <c r="O3172" i="1"/>
  <c r="O3173" i="1" l="1"/>
  <c r="N3174" i="1"/>
  <c r="O3174" i="1" l="1"/>
  <c r="N3175" i="1"/>
  <c r="N3176" i="1" l="1"/>
  <c r="O3175" i="1"/>
  <c r="O3176" i="1" l="1"/>
  <c r="N3177" i="1"/>
  <c r="O3177" i="1" l="1"/>
  <c r="N3178" i="1"/>
  <c r="N3179" i="1" l="1"/>
  <c r="O3178" i="1"/>
  <c r="O3179" i="1" l="1"/>
  <c r="N3180" i="1"/>
  <c r="N3181" i="1" l="1"/>
  <c r="O3180" i="1"/>
  <c r="N3182" i="1" l="1"/>
  <c r="O3181" i="1"/>
  <c r="N3183" i="1" l="1"/>
  <c r="O3182" i="1"/>
  <c r="O3183" i="1" l="1"/>
  <c r="N3184" i="1"/>
  <c r="O3184" i="1" l="1"/>
  <c r="N3185" i="1"/>
  <c r="N3186" i="1" l="1"/>
  <c r="O3185" i="1"/>
  <c r="N3187" i="1" l="1"/>
  <c r="O3186" i="1"/>
  <c r="N3188" i="1" l="1"/>
  <c r="O3187" i="1"/>
  <c r="O3188" i="1" l="1"/>
  <c r="N3189" i="1"/>
  <c r="O3189" i="1" l="1"/>
  <c r="N3190" i="1"/>
  <c r="O3190" i="1" l="1"/>
  <c r="N3191" i="1"/>
  <c r="N3192" i="1" l="1"/>
  <c r="O3191" i="1"/>
  <c r="N3193" i="1" l="1"/>
  <c r="O3192" i="1"/>
  <c r="O3193" i="1" l="1"/>
  <c r="N3194" i="1"/>
  <c r="N3195" i="1" l="1"/>
  <c r="O3194" i="1"/>
  <c r="O3195" i="1" l="1"/>
  <c r="N3196" i="1"/>
  <c r="O3196" i="1" l="1"/>
  <c r="N3197" i="1"/>
  <c r="O3197" i="1" l="1"/>
  <c r="N3198" i="1"/>
  <c r="O3198" i="1" l="1"/>
  <c r="N3199" i="1"/>
  <c r="O3199" i="1" l="1"/>
  <c r="N3200" i="1"/>
  <c r="N3201" i="1" l="1"/>
  <c r="O3200" i="1"/>
  <c r="O3201" i="1" l="1"/>
  <c r="N3202" i="1"/>
  <c r="O3202" i="1" l="1"/>
  <c r="N3203" i="1"/>
  <c r="O3203" i="1" l="1"/>
  <c r="N3204" i="1"/>
  <c r="N3205" i="1" l="1"/>
  <c r="O3204" i="1"/>
  <c r="N3206" i="1" l="1"/>
  <c r="O3205" i="1"/>
  <c r="N3207" i="1" l="1"/>
  <c r="O3206" i="1"/>
  <c r="O3207" i="1" l="1"/>
  <c r="N3208" i="1"/>
  <c r="N3209" i="1" l="1"/>
  <c r="O3208" i="1"/>
  <c r="N3210" i="1" l="1"/>
  <c r="O3209" i="1"/>
  <c r="O3210" i="1" l="1"/>
  <c r="N3211" i="1"/>
  <c r="O3211" i="1" l="1"/>
  <c r="N3212" i="1"/>
  <c r="N3213" i="1" l="1"/>
  <c r="O3212" i="1"/>
  <c r="N3214" i="1" l="1"/>
  <c r="O3213" i="1"/>
  <c r="O3214" i="1" l="1"/>
  <c r="N3215" i="1"/>
  <c r="N3216" i="1" l="1"/>
  <c r="O3215" i="1"/>
  <c r="N3217" i="1" l="1"/>
  <c r="O3216" i="1"/>
  <c r="N3218" i="1" l="1"/>
  <c r="O3217" i="1"/>
  <c r="N3219" i="1" l="1"/>
  <c r="O3218" i="1"/>
  <c r="N3220" i="1" l="1"/>
  <c r="O3219" i="1"/>
  <c r="N3221" i="1" l="1"/>
  <c r="O3220" i="1"/>
  <c r="O3221" i="1" l="1"/>
  <c r="N3222" i="1"/>
  <c r="O3222" i="1" l="1"/>
  <c r="N3223" i="1"/>
  <c r="O3223" i="1" l="1"/>
  <c r="N3224" i="1"/>
  <c r="O3224" i="1" l="1"/>
  <c r="N3225" i="1"/>
  <c r="O3225" i="1" l="1"/>
  <c r="N3226" i="1"/>
  <c r="N3227" i="1" l="1"/>
  <c r="O3226" i="1"/>
  <c r="N3228" i="1" l="1"/>
  <c r="O3227" i="1"/>
  <c r="N3229" i="1" l="1"/>
  <c r="O3228" i="1"/>
  <c r="N3230" i="1" l="1"/>
  <c r="O3229" i="1"/>
  <c r="N3231" i="1" l="1"/>
  <c r="O3230" i="1"/>
  <c r="N3232" i="1" l="1"/>
  <c r="O3231" i="1"/>
  <c r="N3233" i="1" l="1"/>
  <c r="O3232" i="1"/>
  <c r="N3234" i="1" l="1"/>
  <c r="O3233" i="1"/>
  <c r="O3234" i="1" l="1"/>
  <c r="N3235" i="1"/>
  <c r="O3235" i="1" l="1"/>
  <c r="N3236" i="1"/>
  <c r="O3236" i="1" l="1"/>
  <c r="N3237" i="1"/>
  <c r="O3237" i="1" l="1"/>
  <c r="N3238" i="1"/>
  <c r="N3239" i="1" l="1"/>
  <c r="O3238" i="1"/>
  <c r="O3239" i="1" l="1"/>
  <c r="N3240" i="1"/>
  <c r="O3240" i="1" l="1"/>
  <c r="N3241" i="1"/>
  <c r="N3242" i="1" l="1"/>
  <c r="O3241" i="1"/>
  <c r="O3242" i="1" l="1"/>
  <c r="N3243" i="1"/>
  <c r="O3243" i="1" l="1"/>
  <c r="N3244" i="1"/>
  <c r="O3244" i="1" l="1"/>
  <c r="N3245" i="1"/>
  <c r="N3246" i="1" l="1"/>
  <c r="O3245" i="1"/>
  <c r="O3246" i="1" l="1"/>
  <c r="N3247" i="1"/>
  <c r="O3247" i="1" l="1"/>
  <c r="N3248" i="1"/>
  <c r="N3249" i="1" l="1"/>
  <c r="O3248" i="1"/>
  <c r="N3250" i="1" l="1"/>
  <c r="O3249" i="1"/>
  <c r="N3251" i="1" l="1"/>
  <c r="O3250" i="1"/>
  <c r="N3252" i="1" l="1"/>
  <c r="O3251" i="1"/>
  <c r="O3252" i="1" l="1"/>
  <c r="N3253" i="1"/>
  <c r="N3254" i="1" l="1"/>
  <c r="O3253" i="1"/>
  <c r="N3255" i="1" l="1"/>
  <c r="O3254" i="1"/>
  <c r="N3256" i="1" l="1"/>
  <c r="O3255" i="1"/>
  <c r="O3256" i="1" l="1"/>
  <c r="N3257" i="1"/>
  <c r="N3258" i="1" l="1"/>
  <c r="O3257" i="1"/>
  <c r="O3258" i="1" l="1"/>
  <c r="N3259" i="1"/>
  <c r="N3260" i="1" l="1"/>
  <c r="O3259" i="1"/>
  <c r="O3260" i="1" l="1"/>
  <c r="N3261" i="1"/>
  <c r="N3262" i="1" l="1"/>
  <c r="O3261" i="1"/>
  <c r="O3262" i="1" l="1"/>
  <c r="N3263" i="1"/>
  <c r="O3263" i="1" l="1"/>
  <c r="N3264" i="1"/>
  <c r="O3264" i="1" l="1"/>
  <c r="N3265" i="1"/>
  <c r="N3266" i="1" l="1"/>
  <c r="O3265" i="1"/>
  <c r="O3266" i="1" l="1"/>
  <c r="N3267" i="1"/>
  <c r="N3268" i="1" l="1"/>
  <c r="O3267" i="1"/>
  <c r="O3268" i="1" l="1"/>
  <c r="N3269" i="1"/>
  <c r="O3269" i="1" l="1"/>
  <c r="N3270" i="1"/>
  <c r="N3271" i="1" l="1"/>
  <c r="O3270" i="1"/>
  <c r="O3271" i="1" l="1"/>
  <c r="N3272" i="1"/>
  <c r="O3272" i="1" l="1"/>
  <c r="N3273" i="1"/>
  <c r="O3273" i="1" l="1"/>
  <c r="N3274" i="1"/>
  <c r="N3275" i="1" l="1"/>
  <c r="O3274" i="1"/>
  <c r="N3276" i="1" l="1"/>
  <c r="O3275" i="1"/>
  <c r="O3276" i="1" l="1"/>
  <c r="N3277" i="1"/>
  <c r="O3277" i="1" l="1"/>
  <c r="N3278" i="1"/>
  <c r="O3278" i="1" l="1"/>
  <c r="N3279" i="1"/>
  <c r="N3280" i="1" l="1"/>
  <c r="O3279" i="1"/>
  <c r="N3281" i="1" l="1"/>
  <c r="O3280" i="1"/>
  <c r="N3282" i="1" l="1"/>
  <c r="O3281" i="1"/>
  <c r="N3283" i="1" l="1"/>
  <c r="O3282" i="1"/>
  <c r="O3283" i="1" l="1"/>
  <c r="N3284" i="1"/>
  <c r="O3284" i="1" l="1"/>
  <c r="N3285" i="1"/>
  <c r="O3285" i="1" l="1"/>
  <c r="N3286" i="1"/>
  <c r="N3287" i="1" l="1"/>
  <c r="O3286" i="1"/>
  <c r="N3288" i="1" l="1"/>
  <c r="O3287" i="1"/>
  <c r="O3288" i="1" l="1"/>
  <c r="N3289" i="1"/>
  <c r="O3289" i="1" l="1"/>
  <c r="N3290" i="1"/>
  <c r="O3290" i="1" l="1"/>
  <c r="N3291" i="1"/>
  <c r="O3291" i="1" l="1"/>
  <c r="N3292" i="1"/>
  <c r="O3292" i="1" l="1"/>
  <c r="N3293" i="1"/>
  <c r="O3293" i="1" l="1"/>
  <c r="N3294" i="1"/>
  <c r="O3294" i="1" l="1"/>
  <c r="N3295" i="1"/>
  <c r="N3296" i="1" l="1"/>
  <c r="O3295" i="1"/>
  <c r="N3297" i="1" l="1"/>
  <c r="N3298" i="1" s="1"/>
  <c r="O3296" i="1"/>
  <c r="N3299" i="1" l="1"/>
  <c r="O3298" i="1"/>
  <c r="O3297" i="1"/>
  <c r="S3298" i="1" l="1"/>
  <c r="N3300" i="1"/>
  <c r="O3299" i="1"/>
  <c r="Z3298" i="1" l="1"/>
  <c r="N3301" i="1"/>
  <c r="O3300" i="1"/>
  <c r="N3302" i="1" l="1"/>
  <c r="O3301" i="1"/>
  <c r="N3303" i="1" l="1"/>
  <c r="O3302" i="1"/>
  <c r="N3304" i="1" l="1"/>
  <c r="O3303" i="1"/>
  <c r="N3305" i="1" l="1"/>
  <c r="O3304" i="1"/>
  <c r="N3306" i="1" l="1"/>
  <c r="O3305" i="1"/>
  <c r="N3307" i="1" l="1"/>
  <c r="O3306" i="1"/>
  <c r="N3308" i="1" l="1"/>
  <c r="O3307" i="1"/>
  <c r="N3309" i="1" l="1"/>
  <c r="O3308" i="1"/>
  <c r="N3310" i="1" l="1"/>
  <c r="O3309" i="1"/>
  <c r="N3311" i="1" l="1"/>
  <c r="O3310" i="1"/>
  <c r="N3312" i="1" l="1"/>
  <c r="O3311" i="1"/>
  <c r="N3313" i="1" l="1"/>
  <c r="O3312" i="1"/>
  <c r="N3314" i="1" l="1"/>
  <c r="O3313" i="1"/>
  <c r="N3315" i="1" l="1"/>
  <c r="O3314" i="1"/>
  <c r="N3316" i="1" l="1"/>
  <c r="O3315" i="1"/>
  <c r="N3317" i="1" l="1"/>
  <c r="O3316" i="1"/>
  <c r="N3318" i="1" l="1"/>
  <c r="O3317" i="1"/>
  <c r="N3319" i="1" l="1"/>
  <c r="O3318" i="1"/>
  <c r="N3320" i="1" l="1"/>
  <c r="O3319" i="1"/>
  <c r="N3321" i="1" l="1"/>
  <c r="O3320" i="1"/>
  <c r="N3322" i="1" l="1"/>
  <c r="O3321" i="1"/>
  <c r="N3323" i="1" l="1"/>
  <c r="O3322" i="1"/>
  <c r="N3324" i="1" l="1"/>
  <c r="O3323" i="1"/>
  <c r="N3325" i="1" l="1"/>
  <c r="O3324" i="1"/>
  <c r="N3326" i="1" l="1"/>
  <c r="O3325" i="1"/>
  <c r="N3327" i="1" l="1"/>
  <c r="O3326" i="1"/>
  <c r="N3328" i="1" l="1"/>
  <c r="O3327" i="1"/>
  <c r="N3329" i="1" l="1"/>
  <c r="O3328" i="1"/>
  <c r="N3330" i="1" l="1"/>
  <c r="O3329" i="1"/>
  <c r="N3331" i="1" l="1"/>
  <c r="O3330" i="1"/>
  <c r="N3332" i="1" l="1"/>
  <c r="O3331" i="1"/>
  <c r="N3333" i="1" l="1"/>
  <c r="O3332" i="1"/>
  <c r="N3334" i="1" l="1"/>
  <c r="O3333" i="1"/>
  <c r="N3335" i="1" l="1"/>
  <c r="O3334" i="1"/>
  <c r="N3336" i="1" l="1"/>
  <c r="O3335" i="1"/>
  <c r="N3337" i="1" l="1"/>
  <c r="O3336" i="1"/>
  <c r="N3338" i="1" l="1"/>
  <c r="O3337" i="1"/>
  <c r="N3339" i="1" l="1"/>
  <c r="O3338" i="1"/>
  <c r="N3340" i="1" l="1"/>
  <c r="O3339" i="1"/>
  <c r="N3341" i="1" l="1"/>
  <c r="O3340" i="1"/>
  <c r="N3342" i="1" l="1"/>
  <c r="O3341" i="1"/>
  <c r="N3343" i="1" l="1"/>
  <c r="O3342" i="1"/>
  <c r="N3344" i="1" l="1"/>
  <c r="O3343" i="1"/>
  <c r="N3345" i="1" l="1"/>
  <c r="O3344" i="1"/>
  <c r="N3346" i="1" l="1"/>
  <c r="O3345" i="1"/>
  <c r="N3347" i="1" l="1"/>
  <c r="O3346" i="1"/>
  <c r="N3348" i="1" l="1"/>
  <c r="O3347" i="1"/>
  <c r="N3349" i="1" l="1"/>
  <c r="O3348" i="1"/>
  <c r="N3350" i="1" l="1"/>
  <c r="O3349" i="1"/>
  <c r="N3351" i="1" l="1"/>
  <c r="O3350" i="1"/>
  <c r="N3352" i="1" l="1"/>
  <c r="O3351" i="1"/>
  <c r="N3353" i="1" l="1"/>
  <c r="O3352" i="1"/>
  <c r="N3354" i="1" l="1"/>
  <c r="O3353" i="1"/>
  <c r="N3355" i="1" l="1"/>
  <c r="O3354" i="1"/>
  <c r="N3356" i="1" l="1"/>
  <c r="O3355" i="1"/>
  <c r="N3357" i="1" l="1"/>
  <c r="O3356" i="1"/>
  <c r="N3358" i="1" l="1"/>
  <c r="O3357" i="1"/>
  <c r="N3359" i="1" l="1"/>
  <c r="O3358" i="1"/>
  <c r="N3360" i="1" l="1"/>
  <c r="O3359" i="1"/>
  <c r="N3361" i="1" l="1"/>
  <c r="O3360" i="1"/>
  <c r="N3362" i="1" l="1"/>
  <c r="O3361" i="1"/>
  <c r="N3363" i="1" l="1"/>
  <c r="O3362" i="1"/>
  <c r="N3364" i="1" l="1"/>
  <c r="O3363" i="1"/>
  <c r="N3365" i="1" l="1"/>
  <c r="O3364" i="1"/>
  <c r="N3366" i="1" l="1"/>
  <c r="O3365" i="1"/>
  <c r="N3367" i="1" l="1"/>
  <c r="O3366" i="1"/>
  <c r="N3368" i="1" l="1"/>
  <c r="O3367" i="1"/>
  <c r="N3369" i="1" l="1"/>
  <c r="O3368" i="1"/>
  <c r="N3370" i="1" l="1"/>
  <c r="O3369" i="1"/>
  <c r="N3371" i="1" l="1"/>
  <c r="O3370" i="1"/>
  <c r="N3372" i="1" l="1"/>
  <c r="O3371" i="1"/>
  <c r="N3373" i="1" l="1"/>
  <c r="O3372" i="1"/>
  <c r="N3374" i="1" l="1"/>
  <c r="O3373" i="1"/>
  <c r="N3375" i="1" l="1"/>
  <c r="O3374" i="1"/>
  <c r="N3376" i="1" l="1"/>
  <c r="O3375" i="1"/>
  <c r="N3377" i="1" l="1"/>
  <c r="O3376" i="1"/>
  <c r="N3378" i="1" l="1"/>
  <c r="O3377" i="1"/>
  <c r="N3379" i="1" l="1"/>
  <c r="O3378" i="1"/>
  <c r="N3380" i="1" l="1"/>
  <c r="O3379" i="1"/>
  <c r="N3381" i="1" l="1"/>
  <c r="O3380" i="1"/>
  <c r="N3382" i="1" l="1"/>
  <c r="O3381" i="1"/>
  <c r="N3383" i="1" l="1"/>
  <c r="O3382" i="1"/>
  <c r="N3384" i="1" l="1"/>
  <c r="O3383" i="1"/>
  <c r="N3385" i="1" l="1"/>
  <c r="O3384" i="1"/>
  <c r="N3386" i="1" l="1"/>
  <c r="O3385" i="1"/>
  <c r="N3387" i="1" l="1"/>
  <c r="O3386" i="1"/>
  <c r="N3388" i="1" l="1"/>
  <c r="O3387" i="1"/>
  <c r="N3389" i="1" l="1"/>
  <c r="O3388" i="1"/>
  <c r="N3390" i="1" l="1"/>
  <c r="O3389" i="1"/>
  <c r="N3391" i="1" l="1"/>
  <c r="O3390" i="1"/>
  <c r="N3392" i="1" l="1"/>
  <c r="O3391" i="1"/>
  <c r="N3393" i="1" l="1"/>
  <c r="O3392" i="1"/>
  <c r="N3394" i="1" l="1"/>
  <c r="O3393" i="1"/>
  <c r="N3395" i="1" l="1"/>
  <c r="O3394" i="1"/>
  <c r="N3396" i="1" l="1"/>
  <c r="O3395" i="1"/>
  <c r="N3397" i="1" l="1"/>
  <c r="O3396" i="1"/>
  <c r="N3398" i="1" l="1"/>
  <c r="O3397" i="1"/>
  <c r="N3399" i="1" l="1"/>
  <c r="O3398" i="1"/>
  <c r="N3400" i="1" l="1"/>
  <c r="O3399" i="1"/>
  <c r="N3401" i="1" l="1"/>
  <c r="O3400" i="1"/>
  <c r="N3402" i="1" l="1"/>
  <c r="O3401" i="1"/>
  <c r="N3403" i="1" l="1"/>
  <c r="O3402" i="1"/>
  <c r="N3404" i="1" l="1"/>
  <c r="O3403" i="1"/>
  <c r="N3405" i="1" l="1"/>
  <c r="O3404" i="1"/>
  <c r="N3406" i="1" l="1"/>
  <c r="O3405" i="1"/>
  <c r="N3407" i="1" l="1"/>
  <c r="O3406" i="1"/>
  <c r="N3408" i="1" l="1"/>
  <c r="O3407" i="1"/>
  <c r="N3409" i="1" l="1"/>
  <c r="O3408" i="1"/>
  <c r="N3410" i="1" l="1"/>
  <c r="O3409" i="1"/>
  <c r="N3411" i="1" l="1"/>
  <c r="O3410" i="1"/>
  <c r="N3412" i="1" l="1"/>
  <c r="O3411" i="1"/>
  <c r="N3413" i="1" l="1"/>
  <c r="O3412" i="1"/>
  <c r="N3414" i="1" l="1"/>
  <c r="O3413" i="1"/>
  <c r="N3415" i="1" l="1"/>
  <c r="O3414" i="1"/>
  <c r="N3416" i="1" l="1"/>
  <c r="O3415" i="1"/>
  <c r="N3417" i="1" l="1"/>
  <c r="O3416" i="1"/>
  <c r="N3418" i="1" l="1"/>
  <c r="O3417" i="1"/>
  <c r="N3419" i="1" l="1"/>
  <c r="O3418" i="1"/>
  <c r="N3420" i="1" l="1"/>
  <c r="O3419" i="1"/>
  <c r="N3421" i="1" l="1"/>
  <c r="O3420" i="1"/>
  <c r="N3422" i="1" l="1"/>
  <c r="O3421" i="1"/>
  <c r="N3423" i="1" l="1"/>
  <c r="O3422" i="1"/>
  <c r="N3424" i="1" l="1"/>
  <c r="O3423" i="1"/>
  <c r="N3425" i="1" l="1"/>
  <c r="O3424" i="1"/>
  <c r="N3426" i="1" l="1"/>
  <c r="O3425" i="1"/>
  <c r="N3427" i="1" l="1"/>
  <c r="O3426" i="1"/>
  <c r="N3428" i="1" l="1"/>
  <c r="O3427" i="1"/>
  <c r="N3429" i="1" l="1"/>
  <c r="O3428" i="1"/>
  <c r="N3430" i="1" l="1"/>
  <c r="O3429" i="1"/>
  <c r="N3431" i="1" l="1"/>
  <c r="O3430" i="1"/>
  <c r="N3432" i="1" l="1"/>
  <c r="O3431" i="1"/>
  <c r="N3433" i="1" l="1"/>
  <c r="O3432" i="1"/>
  <c r="N3434" i="1" l="1"/>
  <c r="O3433" i="1"/>
  <c r="N3435" i="1" l="1"/>
  <c r="O3434" i="1"/>
  <c r="N3436" i="1" l="1"/>
  <c r="O3435" i="1"/>
  <c r="N3437" i="1" l="1"/>
  <c r="O3436" i="1"/>
  <c r="N3438" i="1" l="1"/>
  <c r="O3437" i="1"/>
  <c r="N3439" i="1" l="1"/>
  <c r="O3438" i="1"/>
  <c r="N3440" i="1" l="1"/>
  <c r="O3439" i="1"/>
  <c r="N3441" i="1" l="1"/>
  <c r="O3440" i="1"/>
  <c r="N3442" i="1" l="1"/>
  <c r="O3441" i="1"/>
  <c r="N3443" i="1" l="1"/>
  <c r="O3442" i="1"/>
  <c r="N3444" i="1" l="1"/>
  <c r="O3443" i="1"/>
  <c r="N3445" i="1" l="1"/>
  <c r="O3444" i="1"/>
  <c r="N3446" i="1" l="1"/>
  <c r="O3445" i="1"/>
  <c r="N3447" i="1" l="1"/>
  <c r="O3446" i="1"/>
  <c r="N3448" i="1" l="1"/>
  <c r="O3447" i="1"/>
  <c r="N3449" i="1" l="1"/>
  <c r="O3448" i="1"/>
  <c r="N3450" i="1" l="1"/>
  <c r="O3449" i="1"/>
  <c r="N3451" i="1" l="1"/>
  <c r="O3450" i="1"/>
  <c r="N3452" i="1" l="1"/>
  <c r="O3451" i="1"/>
  <c r="N3453" i="1" l="1"/>
  <c r="O3452" i="1"/>
  <c r="N3454" i="1" l="1"/>
  <c r="O3453" i="1"/>
  <c r="N3455" i="1" l="1"/>
  <c r="O3454" i="1"/>
  <c r="N3456" i="1" l="1"/>
  <c r="O3455" i="1"/>
  <c r="N3457" i="1" l="1"/>
  <c r="O3456" i="1"/>
  <c r="N3458" i="1" l="1"/>
  <c r="O3457" i="1"/>
  <c r="N3459" i="1" l="1"/>
  <c r="O3458" i="1"/>
  <c r="N3460" i="1" l="1"/>
  <c r="O3459" i="1"/>
  <c r="N3461" i="1" l="1"/>
  <c r="O3460" i="1"/>
  <c r="N3462" i="1" l="1"/>
  <c r="O3461" i="1"/>
  <c r="N3463" i="1" l="1"/>
  <c r="O3462" i="1"/>
  <c r="N3464" i="1" l="1"/>
  <c r="O3463" i="1"/>
  <c r="N3465" i="1" l="1"/>
  <c r="O3464" i="1"/>
  <c r="N3466" i="1" l="1"/>
  <c r="O3465" i="1"/>
  <c r="N3467" i="1" l="1"/>
  <c r="O3466" i="1"/>
  <c r="N3468" i="1" l="1"/>
  <c r="O3467" i="1"/>
  <c r="N3469" i="1" l="1"/>
  <c r="O3468" i="1"/>
  <c r="N3470" i="1" l="1"/>
  <c r="O3469" i="1"/>
  <c r="N3471" i="1" l="1"/>
  <c r="O3470" i="1"/>
  <c r="N3472" i="1" l="1"/>
  <c r="O3471" i="1"/>
  <c r="N3473" i="1" l="1"/>
  <c r="O3472" i="1"/>
  <c r="N3474" i="1" l="1"/>
  <c r="O3473" i="1"/>
  <c r="N3475" i="1" l="1"/>
  <c r="O3474" i="1"/>
  <c r="N3476" i="1" l="1"/>
  <c r="O3475" i="1"/>
  <c r="N3477" i="1" l="1"/>
  <c r="O3476" i="1"/>
  <c r="N3478" i="1" l="1"/>
  <c r="O3477" i="1"/>
  <c r="N3479" i="1" l="1"/>
  <c r="O3478" i="1"/>
  <c r="N3480" i="1" l="1"/>
  <c r="O3479" i="1"/>
  <c r="N3481" i="1" l="1"/>
  <c r="O3480" i="1"/>
  <c r="N3482" i="1" l="1"/>
  <c r="O3481" i="1"/>
  <c r="N3483" i="1" l="1"/>
  <c r="O3482" i="1"/>
  <c r="N3484" i="1" l="1"/>
  <c r="O3483" i="1"/>
  <c r="N3485" i="1" l="1"/>
  <c r="O3484" i="1"/>
  <c r="N3486" i="1" l="1"/>
  <c r="O3485" i="1"/>
  <c r="N3487" i="1" l="1"/>
  <c r="O3486" i="1"/>
  <c r="N3488" i="1" l="1"/>
  <c r="O3487" i="1"/>
  <c r="N3489" i="1" l="1"/>
  <c r="O3488" i="1"/>
  <c r="N3490" i="1" l="1"/>
  <c r="O3489" i="1"/>
  <c r="N3491" i="1" l="1"/>
  <c r="O3490" i="1"/>
  <c r="N3492" i="1" l="1"/>
  <c r="O3491" i="1"/>
  <c r="N3493" i="1" l="1"/>
  <c r="O3492" i="1"/>
  <c r="N3494" i="1" l="1"/>
  <c r="O3493" i="1"/>
  <c r="N3495" i="1" l="1"/>
  <c r="O3494" i="1"/>
  <c r="N3496" i="1" l="1"/>
  <c r="O3495" i="1"/>
  <c r="N3497" i="1" l="1"/>
  <c r="O3496" i="1"/>
  <c r="N3498" i="1" l="1"/>
  <c r="O3497" i="1"/>
  <c r="N3499" i="1" l="1"/>
  <c r="O3498" i="1"/>
  <c r="N3500" i="1" l="1"/>
  <c r="O3499" i="1"/>
  <c r="N3501" i="1" l="1"/>
  <c r="O3500" i="1"/>
  <c r="N3502" i="1" l="1"/>
  <c r="O3501" i="1"/>
  <c r="N3503" i="1" l="1"/>
  <c r="O3502" i="1"/>
  <c r="N3504" i="1" l="1"/>
  <c r="O3503" i="1"/>
  <c r="N3505" i="1" l="1"/>
  <c r="O3504" i="1"/>
  <c r="N3506" i="1" l="1"/>
  <c r="O3505" i="1"/>
  <c r="N3507" i="1" l="1"/>
  <c r="O3506" i="1"/>
  <c r="N3508" i="1" l="1"/>
  <c r="O3507" i="1"/>
  <c r="N3509" i="1" l="1"/>
  <c r="O3508" i="1"/>
  <c r="N3510" i="1" l="1"/>
  <c r="O3509" i="1"/>
  <c r="N3511" i="1" l="1"/>
  <c r="O3510" i="1"/>
  <c r="N3512" i="1" l="1"/>
  <c r="O3511" i="1"/>
  <c r="N3513" i="1" l="1"/>
  <c r="O3512" i="1"/>
  <c r="N3514" i="1" l="1"/>
  <c r="O3513" i="1"/>
  <c r="N3515" i="1" l="1"/>
  <c r="O3514" i="1"/>
  <c r="N3516" i="1" l="1"/>
  <c r="O3515" i="1"/>
  <c r="N3517" i="1" l="1"/>
  <c r="O3516" i="1"/>
  <c r="N3518" i="1" l="1"/>
  <c r="O3517" i="1"/>
  <c r="N3519" i="1" l="1"/>
  <c r="O3518" i="1"/>
  <c r="N3520" i="1" l="1"/>
  <c r="O3519" i="1"/>
  <c r="N3521" i="1" l="1"/>
  <c r="O3520" i="1"/>
  <c r="N3522" i="1" l="1"/>
  <c r="O3521" i="1"/>
  <c r="N3523" i="1" l="1"/>
  <c r="O3522" i="1"/>
  <c r="N3524" i="1" l="1"/>
  <c r="O3523" i="1"/>
  <c r="N3525" i="1" l="1"/>
  <c r="O3524" i="1"/>
  <c r="N3526" i="1" l="1"/>
  <c r="O3525" i="1"/>
  <c r="N3527" i="1" l="1"/>
  <c r="O3526" i="1"/>
  <c r="N3528" i="1" l="1"/>
  <c r="O3527" i="1"/>
  <c r="N3529" i="1" l="1"/>
  <c r="O3528" i="1"/>
  <c r="N3530" i="1" l="1"/>
  <c r="O3529" i="1"/>
  <c r="N3531" i="1" l="1"/>
  <c r="O3530" i="1"/>
  <c r="N3532" i="1" l="1"/>
  <c r="O3531" i="1"/>
  <c r="N3533" i="1" l="1"/>
  <c r="O3532" i="1"/>
  <c r="N3534" i="1" l="1"/>
  <c r="O3533" i="1"/>
  <c r="N3535" i="1" l="1"/>
  <c r="O3534" i="1"/>
  <c r="N3536" i="1" l="1"/>
  <c r="O3535" i="1"/>
  <c r="N3537" i="1" l="1"/>
  <c r="O3536" i="1"/>
  <c r="N3538" i="1" l="1"/>
  <c r="O3537" i="1"/>
  <c r="N3539" i="1" l="1"/>
  <c r="O3538" i="1"/>
  <c r="N3540" i="1" l="1"/>
  <c r="O3539" i="1"/>
  <c r="N3541" i="1" l="1"/>
  <c r="O3540" i="1"/>
  <c r="N3542" i="1" l="1"/>
  <c r="O3541" i="1"/>
  <c r="N3543" i="1" l="1"/>
  <c r="O3542" i="1"/>
  <c r="N3544" i="1" l="1"/>
  <c r="O3543" i="1"/>
  <c r="N3545" i="1" l="1"/>
  <c r="O3544" i="1"/>
  <c r="N3546" i="1" l="1"/>
  <c r="O3545" i="1"/>
  <c r="N3547" i="1" l="1"/>
  <c r="O3546" i="1"/>
  <c r="N3548" i="1" l="1"/>
  <c r="O3547" i="1"/>
  <c r="N3549" i="1" l="1"/>
  <c r="O3548" i="1"/>
  <c r="N3550" i="1" l="1"/>
  <c r="O3549" i="1"/>
  <c r="N3551" i="1" l="1"/>
  <c r="O3550" i="1"/>
  <c r="N3552" i="1" l="1"/>
  <c r="O3551" i="1"/>
  <c r="N3553" i="1" l="1"/>
  <c r="O3552" i="1"/>
  <c r="N3554" i="1" l="1"/>
  <c r="O3553" i="1"/>
  <c r="N3555" i="1" l="1"/>
  <c r="O3554" i="1"/>
  <c r="N3556" i="1" l="1"/>
  <c r="O3555" i="1"/>
  <c r="N3557" i="1" l="1"/>
  <c r="O3556" i="1"/>
  <c r="N3558" i="1" l="1"/>
  <c r="O3557" i="1"/>
  <c r="N3559" i="1" l="1"/>
  <c r="O3558" i="1"/>
  <c r="N3560" i="1" l="1"/>
  <c r="O3559" i="1"/>
  <c r="N3561" i="1" l="1"/>
  <c r="O3560" i="1"/>
  <c r="N3562" i="1" l="1"/>
  <c r="O3561" i="1"/>
  <c r="N3563" i="1" l="1"/>
  <c r="O3562" i="1"/>
  <c r="N3564" i="1" l="1"/>
  <c r="O3563" i="1"/>
  <c r="N3565" i="1" l="1"/>
  <c r="O3564" i="1"/>
  <c r="N3566" i="1" l="1"/>
  <c r="O3565" i="1"/>
  <c r="N3567" i="1" l="1"/>
  <c r="O3566" i="1"/>
  <c r="N3568" i="1" l="1"/>
  <c r="O3567" i="1"/>
  <c r="N3569" i="1" l="1"/>
  <c r="O3568" i="1"/>
  <c r="N3570" i="1" l="1"/>
  <c r="O3569" i="1"/>
  <c r="N3571" i="1" l="1"/>
  <c r="O3570" i="1"/>
  <c r="N3572" i="1" l="1"/>
  <c r="O3571" i="1"/>
  <c r="N3573" i="1" l="1"/>
  <c r="O3572" i="1"/>
  <c r="N3574" i="1" l="1"/>
  <c r="O3573" i="1"/>
  <c r="N3575" i="1" l="1"/>
  <c r="O3574" i="1"/>
  <c r="N3576" i="1" l="1"/>
  <c r="O3575" i="1"/>
  <c r="N3577" i="1" l="1"/>
  <c r="O3576" i="1"/>
  <c r="N3578" i="1" l="1"/>
  <c r="O3577" i="1"/>
  <c r="N3579" i="1" l="1"/>
  <c r="O3578" i="1"/>
  <c r="N3580" i="1" l="1"/>
  <c r="O3579" i="1"/>
  <c r="N3581" i="1" l="1"/>
  <c r="O3580" i="1"/>
  <c r="N3582" i="1" l="1"/>
  <c r="O3581" i="1"/>
  <c r="N3583" i="1" l="1"/>
  <c r="O3582" i="1"/>
  <c r="N3584" i="1" l="1"/>
  <c r="O3583" i="1"/>
  <c r="N3585" i="1" l="1"/>
  <c r="O3584" i="1"/>
  <c r="N3586" i="1" l="1"/>
  <c r="O3585" i="1"/>
  <c r="N3587" i="1" l="1"/>
  <c r="O3586" i="1"/>
  <c r="N3588" i="1" l="1"/>
  <c r="O3587" i="1"/>
  <c r="N3589" i="1" l="1"/>
  <c r="O3588" i="1"/>
  <c r="N3590" i="1" l="1"/>
  <c r="O3589" i="1"/>
  <c r="N3591" i="1" l="1"/>
  <c r="O3590" i="1"/>
  <c r="N3592" i="1" l="1"/>
  <c r="O3591" i="1"/>
  <c r="N3593" i="1" l="1"/>
  <c r="O3592" i="1"/>
  <c r="N3594" i="1" l="1"/>
  <c r="O3593" i="1"/>
  <c r="N3595" i="1" l="1"/>
  <c r="O3594" i="1"/>
  <c r="N3596" i="1" l="1"/>
  <c r="O3595" i="1"/>
  <c r="N3597" i="1" l="1"/>
  <c r="O3596" i="1"/>
  <c r="N3598" i="1" l="1"/>
  <c r="O3597" i="1"/>
  <c r="N3599" i="1" l="1"/>
  <c r="O3598" i="1"/>
  <c r="N3600" i="1" l="1"/>
  <c r="O3599" i="1"/>
  <c r="N3601" i="1" l="1"/>
  <c r="O3600" i="1"/>
  <c r="N3602" i="1" l="1"/>
  <c r="O3601" i="1"/>
  <c r="N3603" i="1" l="1"/>
  <c r="O3602" i="1"/>
  <c r="N3604" i="1" l="1"/>
  <c r="O3603" i="1"/>
  <c r="N3605" i="1" l="1"/>
  <c r="O3604" i="1"/>
  <c r="N3606" i="1" l="1"/>
  <c r="O3605" i="1"/>
  <c r="N3607" i="1" l="1"/>
  <c r="O3606" i="1"/>
  <c r="N3608" i="1" l="1"/>
  <c r="O3607" i="1"/>
  <c r="N3609" i="1" l="1"/>
  <c r="O3608" i="1"/>
  <c r="N3610" i="1" l="1"/>
  <c r="O3609" i="1"/>
  <c r="N3611" i="1" l="1"/>
  <c r="O3610" i="1"/>
  <c r="N3612" i="1" l="1"/>
  <c r="O3611" i="1"/>
  <c r="N3613" i="1" l="1"/>
  <c r="O3612" i="1"/>
  <c r="N3614" i="1" l="1"/>
  <c r="O3613" i="1"/>
  <c r="N3615" i="1" l="1"/>
  <c r="O3614" i="1"/>
  <c r="N3616" i="1" l="1"/>
  <c r="O3615" i="1"/>
  <c r="N3617" i="1" l="1"/>
  <c r="O3616" i="1"/>
  <c r="N3618" i="1" l="1"/>
  <c r="O3617" i="1"/>
  <c r="N3619" i="1" l="1"/>
  <c r="O3618" i="1"/>
  <c r="N3620" i="1" l="1"/>
  <c r="O3619" i="1"/>
  <c r="N3621" i="1" l="1"/>
  <c r="O3620" i="1"/>
  <c r="N3622" i="1" l="1"/>
  <c r="O3621" i="1"/>
  <c r="N3623" i="1" l="1"/>
  <c r="O3622" i="1"/>
  <c r="N3624" i="1" l="1"/>
  <c r="O3623" i="1"/>
  <c r="N3625" i="1" l="1"/>
  <c r="O3624" i="1"/>
  <c r="N3626" i="1" l="1"/>
  <c r="O3625" i="1"/>
  <c r="N3627" i="1" l="1"/>
  <c r="O3626" i="1"/>
  <c r="N3628" i="1" l="1"/>
  <c r="O3627" i="1"/>
  <c r="N3629" i="1" l="1"/>
  <c r="O3628" i="1"/>
  <c r="N3630" i="1" l="1"/>
  <c r="O3629" i="1"/>
  <c r="N3631" i="1" l="1"/>
  <c r="O3630" i="1"/>
  <c r="N3632" i="1" l="1"/>
  <c r="O3631" i="1"/>
  <c r="N3633" i="1" l="1"/>
  <c r="O3632" i="1"/>
  <c r="N3634" i="1" l="1"/>
  <c r="O3633" i="1"/>
  <c r="N3635" i="1" l="1"/>
  <c r="O3634" i="1"/>
  <c r="N3636" i="1" l="1"/>
  <c r="O3635" i="1"/>
  <c r="N3637" i="1" l="1"/>
  <c r="O3636" i="1"/>
  <c r="N3638" i="1" l="1"/>
  <c r="O3637" i="1"/>
  <c r="N3639" i="1" l="1"/>
  <c r="O3638" i="1"/>
  <c r="N3640" i="1" l="1"/>
  <c r="O3639" i="1"/>
  <c r="N3641" i="1" l="1"/>
  <c r="O3640" i="1"/>
  <c r="N3642" i="1" l="1"/>
  <c r="O3641" i="1"/>
  <c r="N3643" i="1" l="1"/>
  <c r="O3642" i="1"/>
  <c r="N3644" i="1" l="1"/>
  <c r="O3643" i="1"/>
  <c r="N3645" i="1" l="1"/>
  <c r="O3644" i="1"/>
  <c r="N3646" i="1" l="1"/>
  <c r="O3645" i="1"/>
  <c r="N3647" i="1" l="1"/>
  <c r="O3646" i="1"/>
  <c r="N3648" i="1" l="1"/>
  <c r="O3647" i="1"/>
  <c r="N3649" i="1" l="1"/>
  <c r="O3648" i="1"/>
  <c r="N3650" i="1" l="1"/>
  <c r="O3649" i="1"/>
  <c r="N3651" i="1" l="1"/>
  <c r="O3650" i="1"/>
  <c r="N3652" i="1" l="1"/>
  <c r="O3651" i="1"/>
  <c r="N3653" i="1" l="1"/>
  <c r="O3652" i="1"/>
  <c r="N3654" i="1" l="1"/>
  <c r="O3653" i="1"/>
  <c r="N3655" i="1" l="1"/>
  <c r="O3654" i="1"/>
  <c r="N3656" i="1" l="1"/>
  <c r="O3655" i="1"/>
  <c r="N3657" i="1" l="1"/>
  <c r="O3656" i="1"/>
  <c r="N3658" i="1" l="1"/>
  <c r="O3657" i="1"/>
  <c r="N3659" i="1" l="1"/>
  <c r="O3658" i="1"/>
  <c r="N3660" i="1" l="1"/>
  <c r="O3659" i="1"/>
  <c r="N3661" i="1" l="1"/>
  <c r="O3660" i="1"/>
  <c r="N3662" i="1" l="1"/>
  <c r="O3661" i="1"/>
  <c r="N3663" i="1" l="1"/>
  <c r="O3662" i="1"/>
  <c r="N3664" i="1" l="1"/>
  <c r="O3663" i="1"/>
  <c r="N3665" i="1" l="1"/>
  <c r="O3664" i="1"/>
  <c r="N3666" i="1" l="1"/>
  <c r="O3665" i="1"/>
  <c r="N3667" i="1" l="1"/>
  <c r="O3666" i="1"/>
  <c r="N3668" i="1" l="1"/>
  <c r="O3667" i="1"/>
  <c r="N3669" i="1" l="1"/>
  <c r="O3668" i="1"/>
  <c r="N3670" i="1" l="1"/>
  <c r="O3669" i="1"/>
  <c r="N3671" i="1" l="1"/>
  <c r="O3670" i="1"/>
  <c r="N3672" i="1" l="1"/>
  <c r="O3671" i="1"/>
  <c r="N3673" i="1" l="1"/>
  <c r="O3672" i="1"/>
  <c r="N3674" i="1" l="1"/>
  <c r="O3673" i="1"/>
  <c r="N3675" i="1" l="1"/>
  <c r="O3674" i="1"/>
  <c r="N3676" i="1" l="1"/>
  <c r="O3675" i="1"/>
  <c r="N3677" i="1" l="1"/>
  <c r="O3676" i="1"/>
  <c r="N3678" i="1" l="1"/>
  <c r="O3677" i="1"/>
  <c r="N3679" i="1" l="1"/>
  <c r="O3678" i="1"/>
  <c r="N3680" i="1" l="1"/>
  <c r="O3679" i="1"/>
  <c r="N3681" i="1" l="1"/>
  <c r="O3680" i="1"/>
  <c r="N3682" i="1" l="1"/>
  <c r="O3681" i="1"/>
  <c r="N3683" i="1" l="1"/>
  <c r="O3682" i="1"/>
  <c r="N3684" i="1" l="1"/>
  <c r="O3683" i="1"/>
  <c r="N3685" i="1" l="1"/>
  <c r="O3684" i="1"/>
  <c r="N3686" i="1" l="1"/>
  <c r="O3685" i="1"/>
  <c r="N3687" i="1" l="1"/>
  <c r="O3686" i="1"/>
  <c r="N3688" i="1" l="1"/>
  <c r="O3687" i="1"/>
  <c r="N3689" i="1" l="1"/>
  <c r="O3688" i="1"/>
  <c r="N3690" i="1" l="1"/>
  <c r="O3689" i="1"/>
  <c r="N3691" i="1" l="1"/>
  <c r="O3690" i="1"/>
  <c r="N3692" i="1" l="1"/>
  <c r="O3691" i="1"/>
  <c r="N3693" i="1" l="1"/>
  <c r="O3692" i="1"/>
  <c r="N3694" i="1" l="1"/>
  <c r="O3693" i="1"/>
  <c r="N3695" i="1" l="1"/>
  <c r="O3694" i="1"/>
  <c r="N3696" i="1" l="1"/>
  <c r="O3695" i="1"/>
  <c r="N3697" i="1" l="1"/>
  <c r="O3696" i="1"/>
  <c r="N3698" i="1" l="1"/>
  <c r="O3697" i="1"/>
  <c r="N3699" i="1" l="1"/>
  <c r="O3698" i="1"/>
  <c r="N3700" i="1" l="1"/>
  <c r="O3699" i="1"/>
  <c r="N3701" i="1" l="1"/>
  <c r="O3700" i="1"/>
  <c r="N3702" i="1" l="1"/>
  <c r="O3701" i="1"/>
  <c r="N3703" i="1" l="1"/>
  <c r="O3702" i="1"/>
  <c r="N3704" i="1" l="1"/>
  <c r="O3703" i="1"/>
  <c r="N3705" i="1" l="1"/>
  <c r="O3704" i="1"/>
  <c r="N3706" i="1" l="1"/>
  <c r="O3705" i="1"/>
  <c r="N3707" i="1" l="1"/>
  <c r="O3706" i="1"/>
  <c r="N3708" i="1" l="1"/>
  <c r="O3707" i="1"/>
  <c r="N3709" i="1" l="1"/>
  <c r="O3708" i="1"/>
  <c r="N3710" i="1" l="1"/>
  <c r="O3709" i="1"/>
  <c r="N3711" i="1" l="1"/>
  <c r="O3710" i="1"/>
  <c r="N3712" i="1" l="1"/>
  <c r="O3711" i="1"/>
  <c r="N3713" i="1" l="1"/>
  <c r="O3712" i="1"/>
  <c r="N3714" i="1" l="1"/>
  <c r="O3713" i="1"/>
  <c r="N3715" i="1" l="1"/>
  <c r="O3714" i="1"/>
  <c r="N3716" i="1" l="1"/>
  <c r="O3715" i="1"/>
  <c r="N3717" i="1" l="1"/>
  <c r="O3716" i="1"/>
  <c r="N3718" i="1" l="1"/>
  <c r="O3717" i="1"/>
  <c r="N3719" i="1" l="1"/>
  <c r="O3718" i="1"/>
  <c r="N3720" i="1" l="1"/>
  <c r="O3719" i="1"/>
  <c r="N3721" i="1" l="1"/>
  <c r="O3720" i="1"/>
  <c r="N3722" i="1" l="1"/>
  <c r="O3721" i="1"/>
  <c r="N3723" i="1" l="1"/>
  <c r="O3722" i="1"/>
  <c r="N3724" i="1" l="1"/>
  <c r="O3723" i="1"/>
  <c r="N3725" i="1" l="1"/>
  <c r="O3724" i="1"/>
  <c r="N3726" i="1" l="1"/>
  <c r="O3725" i="1"/>
  <c r="N3727" i="1" l="1"/>
  <c r="O3726" i="1"/>
  <c r="N3728" i="1" l="1"/>
  <c r="O3727" i="1"/>
  <c r="N3729" i="1" l="1"/>
  <c r="O3728" i="1"/>
  <c r="N3730" i="1" l="1"/>
  <c r="O3729" i="1"/>
  <c r="N3731" i="1" l="1"/>
  <c r="O3730" i="1"/>
  <c r="N3732" i="1" l="1"/>
  <c r="O3731" i="1"/>
  <c r="N3733" i="1" l="1"/>
  <c r="O3732" i="1"/>
  <c r="N3734" i="1" l="1"/>
  <c r="O3733" i="1"/>
  <c r="N3735" i="1" l="1"/>
  <c r="O3734" i="1"/>
  <c r="N3736" i="1" l="1"/>
  <c r="O3735" i="1"/>
  <c r="N3737" i="1" l="1"/>
  <c r="O3736" i="1"/>
  <c r="N3738" i="1" l="1"/>
  <c r="O3737" i="1"/>
  <c r="N3739" i="1" l="1"/>
  <c r="O3738" i="1"/>
  <c r="N3740" i="1" l="1"/>
  <c r="O3739" i="1"/>
  <c r="N3741" i="1" l="1"/>
  <c r="O3740" i="1"/>
  <c r="N3742" i="1" l="1"/>
  <c r="O3741" i="1"/>
  <c r="N3743" i="1" l="1"/>
  <c r="O3742" i="1"/>
  <c r="N3744" i="1" l="1"/>
  <c r="O3743" i="1"/>
  <c r="N3745" i="1" l="1"/>
  <c r="O3744" i="1"/>
  <c r="N3746" i="1" l="1"/>
  <c r="O3745" i="1"/>
  <c r="N3747" i="1" l="1"/>
  <c r="O3746" i="1"/>
  <c r="N3748" i="1" l="1"/>
  <c r="O3747" i="1"/>
  <c r="N3749" i="1" l="1"/>
  <c r="O3748" i="1"/>
  <c r="N3750" i="1" l="1"/>
  <c r="O3749" i="1"/>
  <c r="N3751" i="1" l="1"/>
  <c r="O3750" i="1"/>
  <c r="N3752" i="1" l="1"/>
  <c r="O3751" i="1"/>
  <c r="N3753" i="1" l="1"/>
  <c r="O3752" i="1"/>
  <c r="N3754" i="1" l="1"/>
  <c r="O3753" i="1"/>
  <c r="N3755" i="1" l="1"/>
  <c r="O3754" i="1"/>
  <c r="N3756" i="1" l="1"/>
  <c r="O3755" i="1"/>
  <c r="N3757" i="1" l="1"/>
  <c r="O3756" i="1"/>
  <c r="N3758" i="1" l="1"/>
  <c r="O3757" i="1"/>
  <c r="N3759" i="1" l="1"/>
  <c r="O3758" i="1"/>
  <c r="N3760" i="1" l="1"/>
  <c r="O3759" i="1"/>
  <c r="N3761" i="1" l="1"/>
  <c r="O3760" i="1"/>
  <c r="N3762" i="1" l="1"/>
  <c r="O3761" i="1"/>
  <c r="N3763" i="1" l="1"/>
  <c r="O3762" i="1"/>
  <c r="N3764" i="1" l="1"/>
  <c r="O3763" i="1"/>
  <c r="N3765" i="1" l="1"/>
  <c r="O3764" i="1"/>
  <c r="N3766" i="1" l="1"/>
  <c r="O3765" i="1"/>
  <c r="N3767" i="1" l="1"/>
  <c r="O3766" i="1"/>
  <c r="N3768" i="1" l="1"/>
  <c r="O3767" i="1"/>
  <c r="N3769" i="1" l="1"/>
  <c r="O3768" i="1"/>
  <c r="N3770" i="1" l="1"/>
  <c r="O3769" i="1"/>
  <c r="N3771" i="1" l="1"/>
  <c r="O3770" i="1"/>
  <c r="N3772" i="1" l="1"/>
  <c r="O3771" i="1"/>
  <c r="N3773" i="1" l="1"/>
  <c r="O3772" i="1"/>
  <c r="N3774" i="1" l="1"/>
  <c r="O3773" i="1"/>
  <c r="N3775" i="1" l="1"/>
  <c r="O3774" i="1"/>
  <c r="N3776" i="1" l="1"/>
  <c r="O3775" i="1"/>
  <c r="N3777" i="1" l="1"/>
  <c r="O3776" i="1"/>
  <c r="N3778" i="1" l="1"/>
  <c r="O3777" i="1"/>
  <c r="N3779" i="1" l="1"/>
  <c r="O3778" i="1"/>
  <c r="N3780" i="1" l="1"/>
  <c r="O3779" i="1"/>
  <c r="N3781" i="1" l="1"/>
  <c r="O3780" i="1"/>
  <c r="N3782" i="1" l="1"/>
  <c r="O3781" i="1"/>
  <c r="N3783" i="1" l="1"/>
  <c r="O3782" i="1"/>
  <c r="N3784" i="1" l="1"/>
  <c r="O3783" i="1"/>
  <c r="N3785" i="1" l="1"/>
  <c r="O3784" i="1"/>
  <c r="N3786" i="1" l="1"/>
  <c r="O3785" i="1"/>
  <c r="N3787" i="1" l="1"/>
  <c r="O3786" i="1"/>
  <c r="N3788" i="1" l="1"/>
  <c r="O3787" i="1"/>
  <c r="N3789" i="1" l="1"/>
  <c r="O3788" i="1"/>
  <c r="N3790" i="1" l="1"/>
  <c r="O3789" i="1"/>
  <c r="N3791" i="1" l="1"/>
  <c r="O3790" i="1"/>
  <c r="N3792" i="1" l="1"/>
  <c r="O3791" i="1"/>
  <c r="N3793" i="1" l="1"/>
  <c r="O3792" i="1"/>
  <c r="N3794" i="1" l="1"/>
  <c r="O3793" i="1"/>
  <c r="N3795" i="1" l="1"/>
  <c r="O3794" i="1"/>
  <c r="N3796" i="1" l="1"/>
  <c r="O3795" i="1"/>
  <c r="N3797" i="1" l="1"/>
  <c r="O3796" i="1"/>
  <c r="N3798" i="1" l="1"/>
  <c r="O3797" i="1"/>
  <c r="N3799" i="1" l="1"/>
  <c r="O3798" i="1"/>
  <c r="N3800" i="1" l="1"/>
  <c r="O3799" i="1"/>
  <c r="N3801" i="1" l="1"/>
  <c r="O3800" i="1"/>
  <c r="N3802" i="1" l="1"/>
  <c r="O3801" i="1"/>
  <c r="N3803" i="1" l="1"/>
  <c r="O3802" i="1"/>
  <c r="N3804" i="1" l="1"/>
  <c r="O3803" i="1"/>
  <c r="N3805" i="1" l="1"/>
  <c r="O3804" i="1"/>
  <c r="N3806" i="1" l="1"/>
  <c r="O3805" i="1"/>
  <c r="N3807" i="1" l="1"/>
  <c r="O3806" i="1"/>
  <c r="N3808" i="1" l="1"/>
  <c r="O3807" i="1"/>
  <c r="N3809" i="1" l="1"/>
  <c r="O3808" i="1"/>
  <c r="N3810" i="1" l="1"/>
  <c r="O3809" i="1"/>
  <c r="N3811" i="1" l="1"/>
  <c r="O3810" i="1"/>
  <c r="N3812" i="1" l="1"/>
  <c r="O3811" i="1"/>
  <c r="N3813" i="1" l="1"/>
  <c r="O3812" i="1"/>
  <c r="N3814" i="1" l="1"/>
  <c r="O3813" i="1"/>
  <c r="N3815" i="1" l="1"/>
  <c r="O3814" i="1"/>
  <c r="N3816" i="1" l="1"/>
  <c r="O3815" i="1"/>
  <c r="N3817" i="1" l="1"/>
  <c r="O3816" i="1"/>
  <c r="N3818" i="1" l="1"/>
  <c r="O3817" i="1"/>
  <c r="N3819" i="1" l="1"/>
  <c r="O3818" i="1"/>
  <c r="N3820" i="1" l="1"/>
  <c r="O3819" i="1"/>
  <c r="N3821" i="1" l="1"/>
  <c r="O3820" i="1"/>
  <c r="N3822" i="1" l="1"/>
  <c r="O3821" i="1"/>
  <c r="N3823" i="1" l="1"/>
  <c r="O3822" i="1"/>
  <c r="N3824" i="1" l="1"/>
  <c r="O3823" i="1"/>
  <c r="N3825" i="1" l="1"/>
  <c r="O3824" i="1"/>
  <c r="N3826" i="1" l="1"/>
  <c r="O3825" i="1"/>
  <c r="N3827" i="1" l="1"/>
  <c r="O3826" i="1"/>
  <c r="N3828" i="1" l="1"/>
  <c r="O3827" i="1"/>
  <c r="N3829" i="1" l="1"/>
  <c r="O3828" i="1"/>
  <c r="N3830" i="1" l="1"/>
  <c r="O3829" i="1"/>
  <c r="N3831" i="1" l="1"/>
  <c r="O3830" i="1"/>
  <c r="N3832" i="1" l="1"/>
  <c r="O3831" i="1"/>
  <c r="N3833" i="1" l="1"/>
  <c r="O3832" i="1"/>
  <c r="N3834" i="1" l="1"/>
  <c r="O3833" i="1"/>
  <c r="N3835" i="1" l="1"/>
  <c r="O3834" i="1"/>
  <c r="N3836" i="1" l="1"/>
  <c r="O3835" i="1"/>
  <c r="N3837" i="1" l="1"/>
  <c r="O3836" i="1"/>
  <c r="N3838" i="1" l="1"/>
  <c r="O3837" i="1"/>
  <c r="N3839" i="1" l="1"/>
  <c r="O3838" i="1"/>
  <c r="N3840" i="1" l="1"/>
  <c r="O3839" i="1"/>
  <c r="N3841" i="1" l="1"/>
  <c r="O3840" i="1"/>
  <c r="N3842" i="1" l="1"/>
  <c r="O3841" i="1"/>
  <c r="N3843" i="1" l="1"/>
  <c r="O3842" i="1"/>
  <c r="N3844" i="1" l="1"/>
  <c r="O3843" i="1"/>
  <c r="N3845" i="1" l="1"/>
  <c r="O3844" i="1"/>
  <c r="N3846" i="1" l="1"/>
  <c r="O3845" i="1"/>
  <c r="N3847" i="1" l="1"/>
  <c r="O3846" i="1"/>
  <c r="N3848" i="1" l="1"/>
  <c r="O3847" i="1"/>
  <c r="N3849" i="1" l="1"/>
  <c r="O3848" i="1"/>
  <c r="N3850" i="1" l="1"/>
  <c r="O3849" i="1"/>
  <c r="N3851" i="1" l="1"/>
  <c r="O3850" i="1"/>
  <c r="N3852" i="1" l="1"/>
  <c r="O3851" i="1"/>
  <c r="N3853" i="1" l="1"/>
  <c r="O3852" i="1"/>
  <c r="N3854" i="1" l="1"/>
  <c r="O3853" i="1"/>
  <c r="N3855" i="1" l="1"/>
  <c r="O3854" i="1"/>
  <c r="N3856" i="1" l="1"/>
  <c r="O3855" i="1"/>
  <c r="N3857" i="1" l="1"/>
  <c r="O3856" i="1"/>
  <c r="N3858" i="1" l="1"/>
  <c r="O3857" i="1"/>
  <c r="N3859" i="1" l="1"/>
  <c r="O3858" i="1"/>
  <c r="N3860" i="1" l="1"/>
  <c r="O3859" i="1"/>
  <c r="N3861" i="1" l="1"/>
  <c r="O3860" i="1"/>
  <c r="N3862" i="1" l="1"/>
  <c r="O3861" i="1"/>
  <c r="N3863" i="1" l="1"/>
  <c r="O3862" i="1"/>
  <c r="N3864" i="1" l="1"/>
  <c r="O3863" i="1"/>
  <c r="N3865" i="1" l="1"/>
  <c r="O3864" i="1"/>
  <c r="N3866" i="1" l="1"/>
  <c r="O3865" i="1"/>
  <c r="N3867" i="1" l="1"/>
  <c r="O3866" i="1"/>
  <c r="N3868" i="1" l="1"/>
  <c r="O3867" i="1"/>
  <c r="N3869" i="1" l="1"/>
  <c r="O3868" i="1"/>
  <c r="N3870" i="1" l="1"/>
  <c r="O3869" i="1"/>
  <c r="N3871" i="1" l="1"/>
  <c r="O3870" i="1"/>
  <c r="N3872" i="1" l="1"/>
  <c r="O3871" i="1"/>
  <c r="N3873" i="1" l="1"/>
  <c r="O3872" i="1"/>
  <c r="N3874" i="1" l="1"/>
  <c r="O3873" i="1"/>
  <c r="N3875" i="1" l="1"/>
  <c r="O3874" i="1"/>
  <c r="N3876" i="1" l="1"/>
  <c r="O3875" i="1"/>
  <c r="N3877" i="1" l="1"/>
  <c r="O3876" i="1"/>
  <c r="N3878" i="1" l="1"/>
  <c r="O3877" i="1"/>
  <c r="N3879" i="1" l="1"/>
  <c r="O3878" i="1"/>
  <c r="N3880" i="1" l="1"/>
  <c r="O3879" i="1"/>
  <c r="N3881" i="1" l="1"/>
  <c r="O3880" i="1"/>
  <c r="N3882" i="1" l="1"/>
  <c r="O3881" i="1"/>
  <c r="N3883" i="1" l="1"/>
  <c r="O3882" i="1"/>
  <c r="N3884" i="1" l="1"/>
  <c r="O3883" i="1"/>
  <c r="N3885" i="1" l="1"/>
  <c r="O3884" i="1"/>
  <c r="N3886" i="1" l="1"/>
  <c r="O3885" i="1"/>
  <c r="N3887" i="1" l="1"/>
  <c r="O3886" i="1"/>
  <c r="N3888" i="1" l="1"/>
  <c r="O3887" i="1"/>
  <c r="N3889" i="1" l="1"/>
  <c r="O3888" i="1"/>
  <c r="N3890" i="1" l="1"/>
  <c r="O3889" i="1"/>
  <c r="N3891" i="1" l="1"/>
  <c r="O3890" i="1"/>
  <c r="N3892" i="1" l="1"/>
  <c r="O3891" i="1"/>
  <c r="N3893" i="1" l="1"/>
  <c r="O3892" i="1"/>
  <c r="N3894" i="1" l="1"/>
  <c r="O3893" i="1"/>
  <c r="N3895" i="1" l="1"/>
  <c r="O3894" i="1"/>
  <c r="N3896" i="1" l="1"/>
  <c r="O3895" i="1"/>
  <c r="N3897" i="1" l="1"/>
  <c r="O3896" i="1"/>
  <c r="N3898" i="1" l="1"/>
  <c r="O3897" i="1"/>
  <c r="N3899" i="1" l="1"/>
  <c r="O3898" i="1"/>
  <c r="N3900" i="1" l="1"/>
  <c r="O3899" i="1"/>
  <c r="N3901" i="1" l="1"/>
  <c r="O3900" i="1"/>
  <c r="N3902" i="1" l="1"/>
  <c r="O3901" i="1"/>
  <c r="N3903" i="1" l="1"/>
  <c r="O3902" i="1"/>
  <c r="N3904" i="1" l="1"/>
  <c r="O3903" i="1"/>
  <c r="N3905" i="1" l="1"/>
  <c r="O3904" i="1"/>
  <c r="N3906" i="1" l="1"/>
  <c r="O3905" i="1"/>
  <c r="N3907" i="1" l="1"/>
  <c r="O3906" i="1"/>
  <c r="N3908" i="1" l="1"/>
  <c r="O3907" i="1"/>
  <c r="N3909" i="1" l="1"/>
  <c r="O3908" i="1"/>
  <c r="N3910" i="1" l="1"/>
  <c r="O3909" i="1"/>
  <c r="N3911" i="1" l="1"/>
  <c r="O3910" i="1"/>
  <c r="N3912" i="1" l="1"/>
  <c r="O3911" i="1"/>
  <c r="N3913" i="1" l="1"/>
  <c r="O3912" i="1"/>
  <c r="N3914" i="1" l="1"/>
  <c r="O3913" i="1"/>
  <c r="N3915" i="1" l="1"/>
  <c r="O3914" i="1"/>
  <c r="N3916" i="1" l="1"/>
  <c r="O3915" i="1"/>
  <c r="N3917" i="1" l="1"/>
  <c r="O3916" i="1"/>
  <c r="N3918" i="1" l="1"/>
  <c r="O3917" i="1"/>
  <c r="N3919" i="1" l="1"/>
  <c r="O3918" i="1"/>
  <c r="N3920" i="1" l="1"/>
  <c r="O3919" i="1"/>
  <c r="N3921" i="1" l="1"/>
  <c r="O3920" i="1"/>
  <c r="N3922" i="1" l="1"/>
  <c r="O3921" i="1"/>
  <c r="N3923" i="1" l="1"/>
  <c r="O3922" i="1"/>
  <c r="N3924" i="1" l="1"/>
  <c r="O3923" i="1"/>
  <c r="N3925" i="1" l="1"/>
  <c r="O3924" i="1"/>
  <c r="N3926" i="1" l="1"/>
  <c r="O3925" i="1"/>
  <c r="N3927" i="1" l="1"/>
  <c r="O3926" i="1"/>
  <c r="N3928" i="1" l="1"/>
  <c r="O3927" i="1"/>
  <c r="N3929" i="1" l="1"/>
  <c r="O3928" i="1"/>
  <c r="N3930" i="1" l="1"/>
  <c r="O3929" i="1"/>
  <c r="N3931" i="1" l="1"/>
  <c r="O3930" i="1"/>
  <c r="N3932" i="1" l="1"/>
  <c r="O3931" i="1"/>
  <c r="N3933" i="1" l="1"/>
  <c r="O3932" i="1"/>
  <c r="N3934" i="1" l="1"/>
  <c r="O3933" i="1"/>
  <c r="N3935" i="1" l="1"/>
  <c r="O3934" i="1"/>
  <c r="N3936" i="1" l="1"/>
  <c r="O3935" i="1"/>
  <c r="N3937" i="1" l="1"/>
  <c r="O3936" i="1"/>
  <c r="N3938" i="1" l="1"/>
  <c r="O3937" i="1"/>
  <c r="N3939" i="1" l="1"/>
  <c r="O3938" i="1"/>
  <c r="N3940" i="1" l="1"/>
  <c r="O3939" i="1"/>
  <c r="N3941" i="1" l="1"/>
  <c r="O3940" i="1"/>
  <c r="N3942" i="1" l="1"/>
  <c r="O3941" i="1"/>
  <c r="N3943" i="1" l="1"/>
  <c r="O3942" i="1"/>
  <c r="N3944" i="1" l="1"/>
  <c r="O3943" i="1"/>
  <c r="N3945" i="1" l="1"/>
  <c r="O3944" i="1"/>
  <c r="N3946" i="1" l="1"/>
  <c r="O3945" i="1"/>
  <c r="N3947" i="1" l="1"/>
  <c r="O3946" i="1"/>
  <c r="N3948" i="1" l="1"/>
  <c r="O3947" i="1"/>
  <c r="N3949" i="1" l="1"/>
  <c r="O3948" i="1"/>
  <c r="N3950" i="1" l="1"/>
  <c r="O3949" i="1"/>
  <c r="N3951" i="1" l="1"/>
  <c r="O3950" i="1"/>
  <c r="N3952" i="1" l="1"/>
  <c r="O3951" i="1"/>
  <c r="N3953" i="1" l="1"/>
  <c r="O3952" i="1"/>
  <c r="N3954" i="1" l="1"/>
  <c r="O3953" i="1"/>
  <c r="N3955" i="1" l="1"/>
  <c r="O3954" i="1"/>
  <c r="N3956" i="1" l="1"/>
  <c r="O3955" i="1"/>
  <c r="N3957" i="1" l="1"/>
  <c r="O3956" i="1"/>
  <c r="N3958" i="1" l="1"/>
  <c r="O3957" i="1"/>
  <c r="N3959" i="1" l="1"/>
  <c r="O3958" i="1"/>
  <c r="N3960" i="1" l="1"/>
  <c r="O3959" i="1"/>
  <c r="N3961" i="1" l="1"/>
  <c r="O3960" i="1"/>
  <c r="N3962" i="1" l="1"/>
  <c r="O3961" i="1"/>
  <c r="N3963" i="1" l="1"/>
  <c r="O3962" i="1"/>
  <c r="N3964" i="1" l="1"/>
  <c r="O3963" i="1"/>
  <c r="N3965" i="1" l="1"/>
  <c r="O3964" i="1"/>
  <c r="N3966" i="1" l="1"/>
  <c r="O3965" i="1"/>
  <c r="N3967" i="1" l="1"/>
  <c r="O3966" i="1"/>
  <c r="N3968" i="1" l="1"/>
  <c r="O3967" i="1"/>
  <c r="N3969" i="1" l="1"/>
  <c r="O3968" i="1"/>
  <c r="N3970" i="1" l="1"/>
  <c r="O3969" i="1"/>
  <c r="N3971" i="1" l="1"/>
  <c r="O3970" i="1"/>
  <c r="N3972" i="1" l="1"/>
  <c r="O3971" i="1"/>
  <c r="N3973" i="1" l="1"/>
  <c r="O3972" i="1"/>
  <c r="N3974" i="1" l="1"/>
  <c r="O3973" i="1"/>
  <c r="N3975" i="1" l="1"/>
  <c r="O3974" i="1"/>
  <c r="N3976" i="1" l="1"/>
  <c r="O3975" i="1"/>
  <c r="N3977" i="1" l="1"/>
  <c r="O3976" i="1"/>
  <c r="N3978" i="1" l="1"/>
  <c r="O3977" i="1"/>
  <c r="N3979" i="1" l="1"/>
  <c r="O3978" i="1"/>
  <c r="N3980" i="1" l="1"/>
  <c r="O3979" i="1"/>
  <c r="N3981" i="1" l="1"/>
  <c r="O3980" i="1"/>
  <c r="N3982" i="1" l="1"/>
  <c r="O3981" i="1"/>
  <c r="N3983" i="1" l="1"/>
  <c r="O3983" i="1" s="1"/>
  <c r="O3982" i="1"/>
  <c r="AD3185" i="1"/>
  <c r="S2989" i="1"/>
  <c r="AD3187" i="1" l="1"/>
  <c r="AC3167" i="1"/>
  <c r="C2990" i="1"/>
  <c r="P2990" i="1" s="1"/>
  <c r="AD3008" i="1"/>
  <c r="C2991" i="1"/>
  <c r="R2989" i="1"/>
  <c r="AD2944" i="1" s="1"/>
  <c r="AE2944" i="1" s="1"/>
  <c r="Z2989" i="1"/>
  <c r="AF2944" i="1" l="1"/>
  <c r="AD3002" i="1"/>
  <c r="AD3004" i="1" s="1"/>
  <c r="C2992" i="1"/>
  <c r="P2991" i="1"/>
  <c r="X2990" i="1"/>
  <c r="B2990" i="1" s="1"/>
  <c r="X2991" i="1" l="1"/>
  <c r="B2991" i="1" s="1"/>
  <c r="P2992" i="1"/>
  <c r="C2993" i="1"/>
  <c r="C2994" i="1" l="1"/>
  <c r="P2993" i="1"/>
  <c r="X2992" i="1"/>
  <c r="B2992" i="1" s="1"/>
  <c r="X2993" i="1" l="1"/>
  <c r="B2993" i="1" s="1"/>
  <c r="P2994" i="1"/>
  <c r="C2995" i="1"/>
  <c r="C2996" i="1" l="1"/>
  <c r="P2995" i="1"/>
  <c r="X2994" i="1"/>
  <c r="B2994" i="1" s="1"/>
  <c r="X2995" i="1" l="1"/>
  <c r="B2995" i="1" s="1"/>
  <c r="P2996" i="1"/>
  <c r="C2997" i="1"/>
  <c r="C2998" i="1" l="1"/>
  <c r="P2997" i="1"/>
  <c r="X2996" i="1"/>
  <c r="B2996" i="1" s="1"/>
  <c r="X2997" i="1" l="1"/>
  <c r="B2997" i="1" s="1"/>
  <c r="P2998" i="1"/>
  <c r="C2999" i="1"/>
  <c r="C3000" i="1" l="1"/>
  <c r="P2999" i="1"/>
  <c r="X2998" i="1"/>
  <c r="B2998" i="1"/>
  <c r="X2999" i="1" l="1"/>
  <c r="B2999" i="1" s="1"/>
  <c r="P3000" i="1"/>
  <c r="C3001" i="1"/>
  <c r="C3002" i="1" l="1"/>
  <c r="P3001" i="1"/>
  <c r="X3000" i="1"/>
  <c r="B3000" i="1" s="1"/>
  <c r="X3001" i="1" l="1"/>
  <c r="B3001" i="1" s="1"/>
  <c r="P3002" i="1"/>
  <c r="C3003" i="1"/>
  <c r="C3004" i="1" l="1"/>
  <c r="P3003" i="1"/>
  <c r="X3002" i="1"/>
  <c r="B3002" i="1" s="1"/>
  <c r="X3003" i="1" l="1"/>
  <c r="B3003" i="1" s="1"/>
  <c r="P3004" i="1"/>
  <c r="C3005" i="1"/>
  <c r="C3006" i="1" l="1"/>
  <c r="P3005" i="1"/>
  <c r="X3004" i="1"/>
  <c r="B3004" i="1" s="1"/>
  <c r="X3005" i="1" l="1"/>
  <c r="B3005" i="1" s="1"/>
  <c r="P3006" i="1"/>
  <c r="C3007" i="1"/>
  <c r="C3008" i="1" l="1"/>
  <c r="P3007" i="1"/>
  <c r="X3006" i="1"/>
  <c r="B3006" i="1" s="1"/>
  <c r="X3007" i="1" l="1"/>
  <c r="B3007" i="1" s="1"/>
  <c r="P3008" i="1"/>
  <c r="C3009" i="1"/>
  <c r="C3010" i="1" l="1"/>
  <c r="P3009" i="1"/>
  <c r="X3008" i="1"/>
  <c r="B3008" i="1" s="1"/>
  <c r="X3009" i="1" l="1"/>
  <c r="B3009" i="1" s="1"/>
  <c r="P3010" i="1"/>
  <c r="C3011" i="1"/>
  <c r="C3012" i="1" l="1"/>
  <c r="P3011" i="1"/>
  <c r="X3010" i="1"/>
  <c r="B3010" i="1" s="1"/>
  <c r="X3011" i="1" l="1"/>
  <c r="B3011" i="1" s="1"/>
  <c r="P3012" i="1"/>
  <c r="C3013" i="1"/>
  <c r="C3014" i="1" l="1"/>
  <c r="P3013" i="1"/>
  <c r="X3012" i="1"/>
  <c r="B3012" i="1" s="1"/>
  <c r="X3013" i="1" l="1"/>
  <c r="B3013" i="1" s="1"/>
  <c r="P3014" i="1"/>
  <c r="C3015" i="1"/>
  <c r="C3016" i="1" l="1"/>
  <c r="P3015" i="1"/>
  <c r="X3014" i="1"/>
  <c r="B3014" i="1" s="1"/>
  <c r="X3015" i="1" l="1"/>
  <c r="B3015" i="1" s="1"/>
  <c r="P3016" i="1"/>
  <c r="C3017" i="1"/>
  <c r="C3018" i="1" l="1"/>
  <c r="P3017" i="1"/>
  <c r="X3016" i="1"/>
  <c r="B3016" i="1" s="1"/>
  <c r="X3017" i="1" l="1"/>
  <c r="B3017" i="1" s="1"/>
  <c r="P3018" i="1"/>
  <c r="X3018" i="1" l="1"/>
  <c r="AD3023" i="1" s="1"/>
  <c r="AD3025" i="1" s="1"/>
  <c r="AD3027" i="1" s="1"/>
  <c r="AD3029" i="1" s="1"/>
  <c r="B3018" i="1" l="1"/>
  <c r="S3018" i="1"/>
  <c r="R3018" i="1" l="1"/>
  <c r="AD2945" i="1" s="1"/>
  <c r="AE2945" i="1" s="1"/>
  <c r="Z3018" i="1"/>
  <c r="C3019" i="1"/>
  <c r="P3019" i="1" l="1"/>
  <c r="AD3031" i="1"/>
  <c r="AD3033" i="1" s="1"/>
  <c r="AF2945" i="1"/>
  <c r="X3019" i="1" l="1"/>
  <c r="AC3023" i="1" l="1"/>
  <c r="AC3025" i="1" s="1"/>
  <c r="AC3027" i="1" s="1"/>
  <c r="AC3029" i="1" s="1"/>
  <c r="B3019" i="1"/>
  <c r="S3019" i="1" l="1"/>
  <c r="R3019" i="1" l="1"/>
  <c r="Z3019" i="1"/>
  <c r="C3020" i="1"/>
  <c r="C3021" i="1" l="1"/>
  <c r="P3020" i="1"/>
  <c r="AD2946" i="1"/>
  <c r="AE2946" i="1" s="1"/>
  <c r="AC3031" i="1" l="1"/>
  <c r="AC3033" i="1" s="1"/>
  <c r="AF2946" i="1"/>
  <c r="X3020" i="1"/>
  <c r="B3020" i="1" s="1"/>
  <c r="C3022" i="1"/>
  <c r="P3021" i="1"/>
  <c r="X3021" i="1" l="1"/>
  <c r="B3021" i="1" s="1"/>
  <c r="P3022" i="1"/>
  <c r="C3023" i="1"/>
  <c r="C3024" i="1" l="1"/>
  <c r="P3023" i="1"/>
  <c r="X3022" i="1"/>
  <c r="B3022" i="1"/>
  <c r="X3023" i="1" l="1"/>
  <c r="B3023" i="1" s="1"/>
  <c r="P3024" i="1"/>
  <c r="C3025" i="1"/>
  <c r="C3026" i="1" l="1"/>
  <c r="P3025" i="1"/>
  <c r="X3024" i="1"/>
  <c r="B3024" i="1" s="1"/>
  <c r="X3025" i="1" l="1"/>
  <c r="B3025" i="1" s="1"/>
  <c r="P3026" i="1"/>
  <c r="C3027" i="1"/>
  <c r="C3028" i="1" l="1"/>
  <c r="P3027" i="1"/>
  <c r="X3026" i="1"/>
  <c r="B3026" i="1" s="1"/>
  <c r="X3027" i="1" l="1"/>
  <c r="B3027" i="1" s="1"/>
  <c r="P3028" i="1"/>
  <c r="C3029" i="1"/>
  <c r="C3030" i="1" l="1"/>
  <c r="P3029" i="1"/>
  <c r="X3028" i="1"/>
  <c r="B3028" i="1" s="1"/>
  <c r="X3029" i="1" l="1"/>
  <c r="B3029" i="1" s="1"/>
  <c r="P3030" i="1"/>
  <c r="C3031" i="1"/>
  <c r="C3032" i="1" l="1"/>
  <c r="P3031" i="1"/>
  <c r="X3030" i="1"/>
  <c r="B3030" i="1" s="1"/>
  <c r="X3031" i="1" l="1"/>
  <c r="B3031" i="1" s="1"/>
  <c r="P3032" i="1"/>
  <c r="C3033" i="1"/>
  <c r="C3034" i="1" l="1"/>
  <c r="P3033" i="1"/>
  <c r="X3032" i="1"/>
  <c r="B3032" i="1" s="1"/>
  <c r="X3033" i="1" l="1"/>
  <c r="B3033" i="1" s="1"/>
  <c r="P3034" i="1"/>
  <c r="C3035" i="1"/>
  <c r="C3036" i="1" l="1"/>
  <c r="P3035" i="1"/>
  <c r="X3034" i="1"/>
  <c r="B3034" i="1" s="1"/>
  <c r="X3035" i="1" l="1"/>
  <c r="B3035" i="1" s="1"/>
  <c r="P3036" i="1"/>
  <c r="C3037" i="1"/>
  <c r="X3036" i="1" l="1"/>
  <c r="B3036" i="1" s="1"/>
  <c r="C3038" i="1"/>
  <c r="P3037" i="1"/>
  <c r="X3037" i="1" l="1"/>
  <c r="B3037" i="1" s="1"/>
  <c r="P3038" i="1"/>
  <c r="C3039" i="1"/>
  <c r="C3040" i="1" l="1"/>
  <c r="P3039" i="1"/>
  <c r="X3038" i="1"/>
  <c r="B3038" i="1" s="1"/>
  <c r="X3039" i="1" l="1"/>
  <c r="B3039" i="1" s="1"/>
  <c r="P3040" i="1"/>
  <c r="C3041" i="1"/>
  <c r="C3042" i="1" l="1"/>
  <c r="P3041" i="1"/>
  <c r="X3040" i="1"/>
  <c r="B3040" i="1" s="1"/>
  <c r="X3041" i="1" l="1"/>
  <c r="B3041" i="1" s="1"/>
  <c r="P3042" i="1"/>
  <c r="C3043" i="1"/>
  <c r="C3044" i="1" l="1"/>
  <c r="P3043" i="1"/>
  <c r="X3042" i="1"/>
  <c r="B3042" i="1" s="1"/>
  <c r="X3043" i="1" l="1"/>
  <c r="B3043" i="1" s="1"/>
  <c r="P3044" i="1"/>
  <c r="C3045" i="1"/>
  <c r="C3046" i="1" l="1"/>
  <c r="P3045" i="1"/>
  <c r="X3044" i="1"/>
  <c r="B3044" i="1" s="1"/>
  <c r="X3045" i="1" l="1"/>
  <c r="B3045" i="1" s="1"/>
  <c r="P3046" i="1"/>
  <c r="C3047" i="1"/>
  <c r="C3048" i="1" l="1"/>
  <c r="P3047" i="1"/>
  <c r="X3046" i="1"/>
  <c r="B3046" i="1" s="1"/>
  <c r="X3047" i="1" l="1"/>
  <c r="B3047" i="1" s="1"/>
  <c r="P3048" i="1"/>
  <c r="C3049" i="1"/>
  <c r="C3050" i="1" l="1"/>
  <c r="P3049" i="1"/>
  <c r="X3048" i="1"/>
  <c r="B3048" i="1" s="1"/>
  <c r="X3049" i="1" l="1"/>
  <c r="AC3053" i="1" s="1"/>
  <c r="C3051" i="1"/>
  <c r="P3050" i="1"/>
  <c r="P3051" i="1" l="1"/>
  <c r="C3052" i="1"/>
  <c r="AC3059" i="1"/>
  <c r="X3050" i="1" s="1"/>
  <c r="B3050" i="1" s="1"/>
  <c r="AC3055" i="1"/>
  <c r="B3049" i="1"/>
  <c r="AC3061" i="1" s="1"/>
  <c r="C3053" i="1" l="1"/>
  <c r="P3052" i="1"/>
  <c r="X3051" i="1"/>
  <c r="B3051" i="1" s="1"/>
  <c r="X3052" i="1" l="1"/>
  <c r="B3052" i="1"/>
  <c r="P3053" i="1"/>
  <c r="C3054" i="1"/>
  <c r="C3055" i="1" l="1"/>
  <c r="P3054" i="1"/>
  <c r="X3053" i="1"/>
  <c r="B3053" i="1" s="1"/>
  <c r="X3054" i="1" l="1"/>
  <c r="B3054" i="1" s="1"/>
  <c r="P3055" i="1"/>
  <c r="C3056" i="1"/>
  <c r="C3057" i="1" l="1"/>
  <c r="P3056" i="1"/>
  <c r="X3055" i="1"/>
  <c r="B3055" i="1" s="1"/>
  <c r="X3056" i="1" l="1"/>
  <c r="B3056" i="1" s="1"/>
  <c r="P3057" i="1"/>
  <c r="C3058" i="1"/>
  <c r="C3059" i="1" l="1"/>
  <c r="P3058" i="1"/>
  <c r="X3057" i="1"/>
  <c r="B3057" i="1" s="1"/>
  <c r="X3058" i="1" l="1"/>
  <c r="B3058" i="1" s="1"/>
  <c r="P3059" i="1"/>
  <c r="C3060" i="1"/>
  <c r="C3061" i="1" l="1"/>
  <c r="P3060" i="1"/>
  <c r="X3059" i="1"/>
  <c r="B3059" i="1" s="1"/>
  <c r="X3060" i="1" l="1"/>
  <c r="B3060" i="1" s="1"/>
  <c r="P3061" i="1"/>
  <c r="C3062" i="1"/>
  <c r="C3063" i="1" l="1"/>
  <c r="P3062" i="1"/>
  <c r="X3061" i="1"/>
  <c r="B3061" i="1" s="1"/>
  <c r="X3062" i="1" l="1"/>
  <c r="B3062" i="1" s="1"/>
  <c r="P3063" i="1"/>
  <c r="C3064" i="1"/>
  <c r="C3065" i="1" l="1"/>
  <c r="P3064" i="1"/>
  <c r="X3063" i="1"/>
  <c r="B3063" i="1" s="1"/>
  <c r="X3064" i="1" l="1"/>
  <c r="B3064" i="1" s="1"/>
  <c r="P3065" i="1"/>
  <c r="C3066" i="1"/>
  <c r="C3067" i="1" l="1"/>
  <c r="P3066" i="1"/>
  <c r="X3065" i="1"/>
  <c r="B3065" i="1" s="1"/>
  <c r="X3066" i="1" l="1"/>
  <c r="B3066" i="1" s="1"/>
  <c r="P3067" i="1"/>
  <c r="C3068" i="1"/>
  <c r="C3069" i="1" l="1"/>
  <c r="P3068" i="1"/>
  <c r="X3067" i="1"/>
  <c r="B3067" i="1" s="1"/>
  <c r="X3068" i="1" l="1"/>
  <c r="B3068" i="1" s="1"/>
  <c r="C3070" i="1"/>
  <c r="P3069" i="1"/>
  <c r="X3069" i="1" l="1"/>
  <c r="B3069" i="1"/>
  <c r="P3070" i="1"/>
  <c r="C3071" i="1"/>
  <c r="X3070" i="1" l="1"/>
  <c r="B3070" i="1" s="1"/>
  <c r="C3072" i="1"/>
  <c r="P3071" i="1"/>
  <c r="X3071" i="1" l="1"/>
  <c r="B3071" i="1" s="1"/>
  <c r="P3072" i="1"/>
  <c r="C3073" i="1"/>
  <c r="C3074" i="1" l="1"/>
  <c r="P3073" i="1"/>
  <c r="X3072" i="1"/>
  <c r="B3072" i="1" s="1"/>
  <c r="X3073" i="1" l="1"/>
  <c r="B3073" i="1" s="1"/>
  <c r="P3074" i="1"/>
  <c r="C3075" i="1"/>
  <c r="C3076" i="1" l="1"/>
  <c r="P3075" i="1"/>
  <c r="X3074" i="1"/>
  <c r="B3074" i="1" s="1"/>
  <c r="X3075" i="1" l="1"/>
  <c r="B3075" i="1" s="1"/>
  <c r="P3076" i="1"/>
  <c r="C3077" i="1"/>
  <c r="C3078" i="1" l="1"/>
  <c r="P3077" i="1"/>
  <c r="X3076" i="1"/>
  <c r="B3076" i="1" s="1"/>
  <c r="X3077" i="1" l="1"/>
  <c r="AC3076" i="1" s="1"/>
  <c r="C3079" i="1"/>
  <c r="P3078" i="1"/>
  <c r="P3079" i="1" l="1"/>
  <c r="C3080" i="1"/>
  <c r="AC3082" i="1"/>
  <c r="X3078" i="1" s="1"/>
  <c r="B3078" i="1" s="1"/>
  <c r="AC3078" i="1"/>
  <c r="B3077" i="1"/>
  <c r="AC3084" i="1" s="1"/>
  <c r="C3081" i="1" l="1"/>
  <c r="P3080" i="1"/>
  <c r="X3079" i="1"/>
  <c r="B3079" i="1" s="1"/>
  <c r="X3080" i="1" l="1"/>
  <c r="B3080" i="1" s="1"/>
  <c r="P3081" i="1"/>
  <c r="C3082" i="1"/>
  <c r="C3083" i="1" l="1"/>
  <c r="P3082" i="1"/>
  <c r="X3081" i="1"/>
  <c r="B3081" i="1" s="1"/>
  <c r="X3082" i="1" l="1"/>
  <c r="B3082" i="1" s="1"/>
  <c r="P3083" i="1"/>
  <c r="C3084" i="1"/>
  <c r="C3085" i="1" l="1"/>
  <c r="P3084" i="1"/>
  <c r="X3083" i="1"/>
  <c r="B3083" i="1" s="1"/>
  <c r="X3084" i="1" l="1"/>
  <c r="B3084" i="1" s="1"/>
  <c r="P3085" i="1"/>
  <c r="C3086" i="1"/>
  <c r="C3087" i="1" l="1"/>
  <c r="P3086" i="1"/>
  <c r="X3085" i="1"/>
  <c r="B3085" i="1" s="1"/>
  <c r="X3086" i="1" l="1"/>
  <c r="B3086" i="1" s="1"/>
  <c r="P3087" i="1"/>
  <c r="C3088" i="1"/>
  <c r="C3089" i="1" l="1"/>
  <c r="P3088" i="1"/>
  <c r="X3087" i="1"/>
  <c r="B3087" i="1" s="1"/>
  <c r="X3088" i="1" l="1"/>
  <c r="B3088" i="1" s="1"/>
  <c r="P3089" i="1"/>
  <c r="C3090" i="1"/>
  <c r="C3091" i="1" l="1"/>
  <c r="P3090" i="1"/>
  <c r="X3089" i="1"/>
  <c r="B3089" i="1" s="1"/>
  <c r="X3090" i="1" l="1"/>
  <c r="B3090" i="1" s="1"/>
  <c r="P3091" i="1"/>
  <c r="C3092" i="1"/>
  <c r="C3093" i="1" l="1"/>
  <c r="P3092" i="1"/>
  <c r="X3091" i="1"/>
  <c r="B3091" i="1" s="1"/>
  <c r="X3092" i="1" l="1"/>
  <c r="B3092" i="1" s="1"/>
  <c r="P3093" i="1"/>
  <c r="C3094" i="1"/>
  <c r="C3095" i="1" l="1"/>
  <c r="P3094" i="1"/>
  <c r="X3093" i="1"/>
  <c r="B3093" i="1" s="1"/>
  <c r="X3094" i="1" l="1"/>
  <c r="B3094" i="1" s="1"/>
  <c r="P3095" i="1"/>
  <c r="C3096" i="1"/>
  <c r="C3097" i="1" l="1"/>
  <c r="P3096" i="1"/>
  <c r="X3095" i="1"/>
  <c r="B3095" i="1" s="1"/>
  <c r="X3096" i="1" l="1"/>
  <c r="B3096" i="1" s="1"/>
  <c r="P3097" i="1"/>
  <c r="C3098" i="1"/>
  <c r="C3099" i="1" l="1"/>
  <c r="P3098" i="1"/>
  <c r="X3097" i="1"/>
  <c r="B3097" i="1" s="1"/>
  <c r="X3098" i="1" l="1"/>
  <c r="B3098" i="1" s="1"/>
  <c r="P3099" i="1"/>
  <c r="C3100" i="1"/>
  <c r="C3101" i="1" l="1"/>
  <c r="P3100" i="1"/>
  <c r="X3099" i="1"/>
  <c r="B3099" i="1" s="1"/>
  <c r="X3100" i="1" l="1"/>
  <c r="B3100" i="1" s="1"/>
  <c r="P3101" i="1"/>
  <c r="C3102" i="1"/>
  <c r="C3103" i="1" l="1"/>
  <c r="P3102" i="1"/>
  <c r="X3101" i="1"/>
  <c r="B3101" i="1" s="1"/>
  <c r="X3102" i="1" l="1"/>
  <c r="B3102" i="1" s="1"/>
  <c r="P3103" i="1"/>
  <c r="C3104" i="1"/>
  <c r="C3105" i="1" l="1"/>
  <c r="P3104" i="1"/>
  <c r="X3103" i="1"/>
  <c r="B3103" i="1" s="1"/>
  <c r="X3104" i="1" l="1"/>
  <c r="B3104" i="1" s="1"/>
  <c r="P3105" i="1"/>
  <c r="C3106" i="1"/>
  <c r="P3106" i="1" l="1"/>
  <c r="C3107" i="1"/>
  <c r="X3105" i="1"/>
  <c r="AC3099" i="1" s="1"/>
  <c r="B3105" i="1" l="1"/>
  <c r="AC3107" i="1" s="1"/>
  <c r="AC3101" i="1"/>
  <c r="AC3105" i="1"/>
  <c r="C3108" i="1"/>
  <c r="P3107" i="1"/>
  <c r="X3106" i="1"/>
  <c r="B3106" i="1" s="1"/>
  <c r="X3107" i="1" l="1"/>
  <c r="B3107" i="1" s="1"/>
  <c r="P3108" i="1"/>
  <c r="C3109" i="1"/>
  <c r="C3110" i="1" l="1"/>
  <c r="P3109" i="1"/>
  <c r="X3108" i="1"/>
  <c r="B3108" i="1" s="1"/>
  <c r="X3109" i="1" l="1"/>
  <c r="B3109" i="1"/>
  <c r="P3110" i="1"/>
  <c r="C3111" i="1"/>
  <c r="C3112" i="1" l="1"/>
  <c r="P3111" i="1"/>
  <c r="X3110" i="1"/>
  <c r="B3110" i="1" s="1"/>
  <c r="X3111" i="1" l="1"/>
  <c r="B3111" i="1" s="1"/>
  <c r="P3112" i="1"/>
  <c r="C3113" i="1"/>
  <c r="C3114" i="1" l="1"/>
  <c r="P3113" i="1"/>
  <c r="X3112" i="1"/>
  <c r="B3112" i="1" s="1"/>
  <c r="X3113" i="1" l="1"/>
  <c r="B3113" i="1" s="1"/>
  <c r="P3114" i="1"/>
  <c r="C3115" i="1"/>
  <c r="C3116" i="1" l="1"/>
  <c r="P3115" i="1"/>
  <c r="X3114" i="1"/>
  <c r="B3114" i="1" s="1"/>
  <c r="X3115" i="1" l="1"/>
  <c r="B3115" i="1" s="1"/>
  <c r="P3116" i="1"/>
  <c r="C3117" i="1"/>
  <c r="C3118" i="1" l="1"/>
  <c r="P3117" i="1"/>
  <c r="X3116" i="1"/>
  <c r="B3116" i="1" s="1"/>
  <c r="X3117" i="1" l="1"/>
  <c r="B3117" i="1" s="1"/>
  <c r="P3118" i="1"/>
  <c r="C3119" i="1"/>
  <c r="C3120" i="1" l="1"/>
  <c r="P3119" i="1"/>
  <c r="X3118" i="1"/>
  <c r="B3118" i="1" s="1"/>
  <c r="X3119" i="1" l="1"/>
  <c r="B3119" i="1" s="1"/>
  <c r="P3120" i="1"/>
  <c r="C3121" i="1"/>
  <c r="C3122" i="1" l="1"/>
  <c r="P3121" i="1"/>
  <c r="X3120" i="1"/>
  <c r="B3120" i="1" s="1"/>
  <c r="X3121" i="1" l="1"/>
  <c r="B3121" i="1" s="1"/>
  <c r="P3122" i="1"/>
  <c r="C3123" i="1"/>
  <c r="C3124" i="1" l="1"/>
  <c r="P3123" i="1"/>
  <c r="X3122" i="1"/>
  <c r="B3122" i="1" s="1"/>
  <c r="X3123" i="1" l="1"/>
  <c r="B3123" i="1" s="1"/>
  <c r="P3124" i="1"/>
  <c r="C3125" i="1"/>
  <c r="C3126" i="1" l="1"/>
  <c r="P3125" i="1"/>
  <c r="X3124" i="1"/>
  <c r="B3124" i="1" s="1"/>
  <c r="X3125" i="1" l="1"/>
  <c r="B3125" i="1" s="1"/>
  <c r="P3126" i="1"/>
  <c r="C3127" i="1"/>
  <c r="C3128" i="1" l="1"/>
  <c r="P3127" i="1"/>
  <c r="X3126" i="1"/>
  <c r="B3126" i="1" s="1"/>
  <c r="X3127" i="1" l="1"/>
  <c r="B3127" i="1" s="1"/>
  <c r="P3128" i="1"/>
  <c r="C3129" i="1"/>
  <c r="C3130" i="1" l="1"/>
  <c r="P3129" i="1"/>
  <c r="X3128" i="1"/>
  <c r="B3128" i="1" s="1"/>
  <c r="X3129" i="1" l="1"/>
  <c r="B3129" i="1" s="1"/>
  <c r="P3130" i="1"/>
  <c r="C3131" i="1"/>
  <c r="C3132" i="1" l="1"/>
  <c r="P3131" i="1"/>
  <c r="X3130" i="1"/>
  <c r="B3130" i="1" s="1"/>
  <c r="X3131" i="1" l="1"/>
  <c r="B3131" i="1" s="1"/>
  <c r="P3132" i="1"/>
  <c r="C3133" i="1"/>
  <c r="C3134" i="1" l="1"/>
  <c r="P3133" i="1"/>
  <c r="X3132" i="1"/>
  <c r="B3132" i="1" s="1"/>
  <c r="X3133" i="1" l="1"/>
  <c r="B3133" i="1" s="1"/>
  <c r="P3134" i="1"/>
  <c r="C3135" i="1"/>
  <c r="C3136" i="1" l="1"/>
  <c r="P3135" i="1"/>
  <c r="X3134" i="1"/>
  <c r="B3134" i="1" s="1"/>
  <c r="X3135" i="1" l="1"/>
  <c r="B3135" i="1" s="1"/>
  <c r="P3136" i="1"/>
  <c r="C3137" i="1"/>
  <c r="C3138" i="1" l="1"/>
  <c r="P3137" i="1"/>
  <c r="X3136" i="1"/>
  <c r="B3136" i="1" s="1"/>
  <c r="X3137" i="1" l="1"/>
  <c r="B3137" i="1" s="1"/>
  <c r="P3138" i="1"/>
  <c r="X3138" i="1" l="1"/>
  <c r="AC3122" i="1" s="1"/>
  <c r="AC3124" i="1" s="1"/>
  <c r="B3138" i="1" l="1"/>
  <c r="AC3130" i="1"/>
  <c r="S3138" i="1" s="1"/>
  <c r="AC3128" i="1"/>
  <c r="AC3126" i="1"/>
  <c r="AC3132" i="1" l="1"/>
  <c r="R3138" i="1"/>
  <c r="AD2947" i="1" s="1"/>
  <c r="AE2947" i="1" s="1"/>
  <c r="AF2947" i="1" s="1"/>
  <c r="Z3138" i="1"/>
  <c r="C3139" i="1"/>
  <c r="C3140" i="1" l="1"/>
  <c r="P3139" i="1"/>
  <c r="X3139" i="1" l="1"/>
  <c r="B3139" i="1" s="1"/>
  <c r="C3141" i="1"/>
  <c r="P3140" i="1"/>
  <c r="X3140" i="1" l="1"/>
  <c r="B3140" i="1" s="1"/>
  <c r="C3142" i="1"/>
  <c r="P3141" i="1"/>
  <c r="X3141" i="1" l="1"/>
  <c r="B3141" i="1" s="1"/>
  <c r="P3142" i="1"/>
  <c r="C3143" i="1"/>
  <c r="C3144" i="1" l="1"/>
  <c r="P3143" i="1"/>
  <c r="X3142" i="1"/>
  <c r="B3142" i="1" s="1"/>
  <c r="X3143" i="1" l="1"/>
  <c r="B3143" i="1" s="1"/>
  <c r="P3144" i="1"/>
  <c r="C3145" i="1"/>
  <c r="P3145" i="1" l="1"/>
  <c r="C3146" i="1"/>
  <c r="X3144" i="1"/>
  <c r="B3144" i="1" s="1"/>
  <c r="C3147" i="1" l="1"/>
  <c r="P3146" i="1"/>
  <c r="X3145" i="1"/>
  <c r="B3145" i="1" s="1"/>
  <c r="X3146" i="1" l="1"/>
  <c r="B3146" i="1" s="1"/>
  <c r="C3148" i="1"/>
  <c r="P3147" i="1"/>
  <c r="X3147" i="1" l="1"/>
  <c r="B3147" i="1" s="1"/>
  <c r="P3148" i="1"/>
  <c r="C3149" i="1"/>
  <c r="C3150" i="1" l="1"/>
  <c r="P3149" i="1"/>
  <c r="X3148" i="1"/>
  <c r="B3148" i="1" s="1"/>
  <c r="X3149" i="1" l="1"/>
  <c r="B3149" i="1" s="1"/>
  <c r="C3151" i="1"/>
  <c r="P3150" i="1"/>
  <c r="X3150" i="1" l="1"/>
  <c r="B3150" i="1" s="1"/>
  <c r="C3152" i="1"/>
  <c r="P3151" i="1"/>
  <c r="X3151" i="1" l="1"/>
  <c r="B3151" i="1" s="1"/>
  <c r="P3152" i="1"/>
  <c r="C3153" i="1"/>
  <c r="C3154" i="1" l="1"/>
  <c r="P3153" i="1"/>
  <c r="X3152" i="1"/>
  <c r="B3152" i="1" s="1"/>
  <c r="X3153" i="1" l="1"/>
  <c r="B3153" i="1" s="1"/>
  <c r="C3155" i="1"/>
  <c r="P3154" i="1"/>
  <c r="X3154" i="1" l="1"/>
  <c r="B3154" i="1" s="1"/>
  <c r="C3156" i="1"/>
  <c r="P3155" i="1"/>
  <c r="X3155" i="1" l="1"/>
  <c r="B3155" i="1" s="1"/>
  <c r="P3156" i="1"/>
  <c r="C3157" i="1"/>
  <c r="C3158" i="1" l="1"/>
  <c r="P3157" i="1"/>
  <c r="X3156" i="1"/>
  <c r="B3156" i="1" s="1"/>
  <c r="X3157" i="1" l="1"/>
  <c r="B3157" i="1" s="1"/>
  <c r="P3158" i="1"/>
  <c r="X3158" i="1" l="1"/>
  <c r="AC3145" i="1" s="1"/>
  <c r="AC3147" i="1" s="1"/>
  <c r="AC3151" i="1" l="1"/>
  <c r="AC3153" i="1"/>
  <c r="S3158" i="1" s="1"/>
  <c r="AC3149" i="1"/>
  <c r="B3158" i="1"/>
  <c r="AC3155" i="1" l="1"/>
  <c r="AC3157" i="1" s="1"/>
  <c r="R3158" i="1"/>
  <c r="AD2948" i="1" s="1"/>
  <c r="AE2948" i="1" s="1"/>
  <c r="AF2948" i="1" s="1"/>
  <c r="Z3158" i="1"/>
  <c r="C3159" i="1"/>
  <c r="P3159" i="1" l="1"/>
  <c r="C3160" i="1"/>
  <c r="P3160" i="1" l="1"/>
  <c r="C3161" i="1"/>
  <c r="X3159" i="1"/>
  <c r="B3159" i="1" s="1"/>
  <c r="P3161" i="1" l="1"/>
  <c r="C3162" i="1"/>
  <c r="X3160" i="1"/>
  <c r="B3160" i="1" s="1"/>
  <c r="P3162" i="1" l="1"/>
  <c r="C3163" i="1"/>
  <c r="X3161" i="1"/>
  <c r="B3161" i="1" s="1"/>
  <c r="P3163" i="1" l="1"/>
  <c r="C3164" i="1"/>
  <c r="X3162" i="1"/>
  <c r="B3162" i="1" s="1"/>
  <c r="P3164" i="1" l="1"/>
  <c r="C3165" i="1"/>
  <c r="X3163" i="1"/>
  <c r="B3163" i="1" s="1"/>
  <c r="X3164" i="1" l="1"/>
  <c r="B3164" i="1" s="1"/>
  <c r="P3165" i="1"/>
  <c r="C3166" i="1"/>
  <c r="C3167" i="1" l="1"/>
  <c r="P3166" i="1"/>
  <c r="X3165" i="1"/>
  <c r="B3165" i="1" s="1"/>
  <c r="X3166" i="1" l="1"/>
  <c r="B3166" i="1" s="1"/>
  <c r="P3167" i="1"/>
  <c r="X3167" i="1" l="1"/>
  <c r="AC3171" i="1" s="1"/>
  <c r="AC3173" i="1" s="1"/>
  <c r="AC3177" i="1" l="1"/>
  <c r="AC3179" i="1"/>
  <c r="S3167" i="1" s="1"/>
  <c r="AC3175" i="1"/>
  <c r="B3167" i="1"/>
  <c r="AC3181" i="1" s="1"/>
  <c r="AC3183" i="1" s="1"/>
  <c r="R3167" i="1" l="1"/>
  <c r="AD2949" i="1" s="1"/>
  <c r="AE2949" i="1" s="1"/>
  <c r="AF2949" i="1" s="1"/>
  <c r="Z3167" i="1"/>
  <c r="C3168" i="1"/>
  <c r="C3169" i="1" l="1"/>
  <c r="P3168" i="1"/>
  <c r="X3168" i="1" l="1"/>
  <c r="B3168" i="1" s="1"/>
  <c r="P3169" i="1"/>
  <c r="C3170" i="1"/>
  <c r="C3171" i="1" l="1"/>
  <c r="P3170" i="1"/>
  <c r="X3169" i="1"/>
  <c r="B3169" i="1" s="1"/>
  <c r="X3170" i="1" l="1"/>
  <c r="B3170" i="1" s="1"/>
  <c r="C3172" i="1"/>
  <c r="P3171" i="1"/>
  <c r="X3171" i="1" l="1"/>
  <c r="B3171" i="1" s="1"/>
  <c r="C3173" i="1"/>
  <c r="P3172" i="1"/>
  <c r="X3172" i="1" l="1"/>
  <c r="B3172" i="1" s="1"/>
  <c r="C3174" i="1"/>
  <c r="P3173" i="1"/>
  <c r="X3173" i="1" l="1"/>
  <c r="B3173" i="1" s="1"/>
  <c r="C3175" i="1"/>
  <c r="P3174" i="1"/>
  <c r="X3174" i="1" l="1"/>
  <c r="B3174" i="1" s="1"/>
  <c r="P3175" i="1"/>
  <c r="C3176" i="1"/>
  <c r="C3177" i="1" l="1"/>
  <c r="P3176" i="1"/>
  <c r="X3175" i="1"/>
  <c r="B3175" i="1" s="1"/>
  <c r="X3176" i="1" l="1"/>
  <c r="B3176" i="1" s="1"/>
  <c r="P3177" i="1"/>
  <c r="C3178" i="1"/>
  <c r="C3179" i="1" l="1"/>
  <c r="P3178" i="1"/>
  <c r="X3177" i="1"/>
  <c r="B3177" i="1" s="1"/>
  <c r="X3178" i="1" l="1"/>
  <c r="B3178" i="1" s="1"/>
  <c r="P3179" i="1"/>
  <c r="C3180" i="1"/>
  <c r="C3181" i="1" l="1"/>
  <c r="P3180" i="1"/>
  <c r="X3179" i="1"/>
  <c r="B3179" i="1" s="1"/>
  <c r="X3180" i="1" l="1"/>
  <c r="B3180" i="1" s="1"/>
  <c r="C3182" i="1"/>
  <c r="P3181" i="1"/>
  <c r="X3181" i="1" l="1"/>
  <c r="B3181" i="1" s="1"/>
  <c r="C3183" i="1"/>
  <c r="P3182" i="1"/>
  <c r="X3182" i="1" l="1"/>
  <c r="B3182" i="1" s="1"/>
  <c r="P3183" i="1"/>
  <c r="C3184" i="1"/>
  <c r="C3185" i="1" l="1"/>
  <c r="P3184" i="1"/>
  <c r="X3183" i="1"/>
  <c r="B3183" i="1" s="1"/>
  <c r="X3184" i="1" l="1"/>
  <c r="B3184" i="1" s="1"/>
  <c r="C3186" i="1"/>
  <c r="P3185" i="1"/>
  <c r="X3185" i="1" l="1"/>
  <c r="B3185" i="1" s="1"/>
  <c r="C3187" i="1"/>
  <c r="P3186" i="1"/>
  <c r="X3186" i="1" l="1"/>
  <c r="B3186" i="1" s="1"/>
  <c r="C3188" i="1"/>
  <c r="P3187" i="1"/>
  <c r="X3187" i="1" l="1"/>
  <c r="B3187" i="1" s="1"/>
  <c r="C3189" i="1"/>
  <c r="P3188" i="1"/>
  <c r="X3188" i="1" l="1"/>
  <c r="B3188" i="1"/>
  <c r="P3189" i="1"/>
  <c r="C3190" i="1"/>
  <c r="C3191" i="1" l="1"/>
  <c r="P3190" i="1"/>
  <c r="X3189" i="1"/>
  <c r="B3189" i="1" s="1"/>
  <c r="X3190" i="1" l="1"/>
  <c r="B3190" i="1" s="1"/>
  <c r="C3192" i="1"/>
  <c r="P3191" i="1"/>
  <c r="X3191" i="1" l="1"/>
  <c r="B3191" i="1" s="1"/>
  <c r="C3193" i="1"/>
  <c r="P3192" i="1"/>
  <c r="X3192" i="1" l="1"/>
  <c r="B3192" i="1" s="1"/>
  <c r="P3193" i="1"/>
  <c r="C3194" i="1"/>
  <c r="C3195" i="1" l="1"/>
  <c r="P3194" i="1"/>
  <c r="X3193" i="1"/>
  <c r="B3193" i="1" s="1"/>
  <c r="X3194" i="1" l="1"/>
  <c r="B3194" i="1" s="1"/>
  <c r="P3195" i="1"/>
  <c r="X3195" i="1" l="1"/>
  <c r="AC3199" i="1" s="1"/>
  <c r="AC3201" i="1" s="1"/>
  <c r="AC3205" i="1" l="1"/>
  <c r="AC3207" i="1"/>
  <c r="S3195" i="1" s="1"/>
  <c r="AC3203" i="1"/>
  <c r="B3195" i="1"/>
  <c r="AC3209" i="1" l="1"/>
  <c r="AC3211" i="1" s="1"/>
  <c r="Z3195" i="1"/>
  <c r="R3195" i="1"/>
  <c r="AD2950" i="1" s="1"/>
  <c r="AE2950" i="1" s="1"/>
  <c r="AF2950" i="1" s="1"/>
  <c r="C3196" i="1"/>
  <c r="P3196" i="1" l="1"/>
  <c r="C3197" i="1"/>
  <c r="P3197" i="1" l="1"/>
  <c r="C3198" i="1"/>
  <c r="X3196" i="1"/>
  <c r="B3196" i="1" s="1"/>
  <c r="P3198" i="1" l="1"/>
  <c r="C3199" i="1"/>
  <c r="X3197" i="1"/>
  <c r="B3197" i="1" s="1"/>
  <c r="P3199" i="1" l="1"/>
  <c r="C3200" i="1"/>
  <c r="X3198" i="1"/>
  <c r="B3198" i="1" s="1"/>
  <c r="P3200" i="1" l="1"/>
  <c r="C3201" i="1"/>
  <c r="X3199" i="1"/>
  <c r="B3199" i="1" s="1"/>
  <c r="P3201" i="1" l="1"/>
  <c r="C3202" i="1"/>
  <c r="X3200" i="1"/>
  <c r="B3200" i="1" s="1"/>
  <c r="P3202" i="1" l="1"/>
  <c r="C3203" i="1"/>
  <c r="X3201" i="1"/>
  <c r="B3201" i="1" s="1"/>
  <c r="P3203" i="1" l="1"/>
  <c r="C3204" i="1"/>
  <c r="X3202" i="1"/>
  <c r="B3202" i="1" s="1"/>
  <c r="P3204" i="1" l="1"/>
  <c r="C3205" i="1"/>
  <c r="X3203" i="1"/>
  <c r="B3203" i="1"/>
  <c r="P3205" i="1" l="1"/>
  <c r="C3206" i="1"/>
  <c r="X3204" i="1"/>
  <c r="B3204" i="1" s="1"/>
  <c r="P3206" i="1" l="1"/>
  <c r="C3207" i="1"/>
  <c r="X3205" i="1"/>
  <c r="B3205" i="1" s="1"/>
  <c r="P3207" i="1" l="1"/>
  <c r="C3208" i="1"/>
  <c r="X3206" i="1"/>
  <c r="B3206" i="1" s="1"/>
  <c r="C3209" i="1" l="1"/>
  <c r="P3208" i="1"/>
  <c r="X3207" i="1"/>
  <c r="B3207" i="1" s="1"/>
  <c r="X3208" i="1" l="1"/>
  <c r="B3208" i="1" s="1"/>
  <c r="C3210" i="1"/>
  <c r="P3209" i="1"/>
  <c r="X3209" i="1" l="1"/>
  <c r="B3209" i="1" s="1"/>
  <c r="P3210" i="1"/>
  <c r="C3211" i="1"/>
  <c r="P3211" i="1" l="1"/>
  <c r="C3212" i="1"/>
  <c r="X3210" i="1"/>
  <c r="B3210" i="1" s="1"/>
  <c r="P3212" i="1" l="1"/>
  <c r="C3213" i="1"/>
  <c r="X3211" i="1"/>
  <c r="B3211" i="1" s="1"/>
  <c r="P3213" i="1" l="1"/>
  <c r="C3214" i="1"/>
  <c r="X3212" i="1"/>
  <c r="B3212" i="1"/>
  <c r="X3213" i="1" l="1"/>
  <c r="B3213" i="1" s="1"/>
  <c r="P3214" i="1"/>
  <c r="C3215" i="1"/>
  <c r="P3215" i="1" l="1"/>
  <c r="C3216" i="1"/>
  <c r="X3214" i="1"/>
  <c r="B3214" i="1" s="1"/>
  <c r="P3216" i="1" l="1"/>
  <c r="C3217" i="1"/>
  <c r="X3215" i="1"/>
  <c r="B3215" i="1" s="1"/>
  <c r="P3217" i="1" l="1"/>
  <c r="C3218" i="1"/>
  <c r="X3216" i="1"/>
  <c r="B3216" i="1" s="1"/>
  <c r="P3218" i="1" l="1"/>
  <c r="C3219" i="1"/>
  <c r="X3217" i="1"/>
  <c r="B3217" i="1" s="1"/>
  <c r="P3219" i="1" l="1"/>
  <c r="C3220" i="1"/>
  <c r="X3218" i="1"/>
  <c r="B3218" i="1" s="1"/>
  <c r="P3220" i="1" l="1"/>
  <c r="C3221" i="1"/>
  <c r="X3219" i="1"/>
  <c r="B3219" i="1" s="1"/>
  <c r="P3221" i="1" l="1"/>
  <c r="C3222" i="1"/>
  <c r="X3220" i="1"/>
  <c r="B3220" i="1" s="1"/>
  <c r="P3222" i="1" l="1"/>
  <c r="C3223" i="1"/>
  <c r="X3221" i="1"/>
  <c r="B3221" i="1" s="1"/>
  <c r="P3223" i="1" l="1"/>
  <c r="C3224" i="1"/>
  <c r="X3222" i="1"/>
  <c r="B3222" i="1" s="1"/>
  <c r="P3224" i="1" l="1"/>
  <c r="C3225" i="1"/>
  <c r="X3223" i="1"/>
  <c r="B3223" i="1" s="1"/>
  <c r="P3225" i="1" l="1"/>
  <c r="C3226" i="1"/>
  <c r="X3224" i="1"/>
  <c r="B3224" i="1" s="1"/>
  <c r="P3226" i="1" l="1"/>
  <c r="C3227" i="1"/>
  <c r="X3225" i="1"/>
  <c r="B3225" i="1" s="1"/>
  <c r="P3227" i="1" l="1"/>
  <c r="C3228" i="1"/>
  <c r="X3226" i="1"/>
  <c r="B3226" i="1" s="1"/>
  <c r="C3229" i="1" l="1"/>
  <c r="P3228" i="1"/>
  <c r="X3227" i="1"/>
  <c r="B3227" i="1" s="1"/>
  <c r="X3228" i="1" l="1"/>
  <c r="B3228" i="1" s="1"/>
  <c r="P3229" i="1"/>
  <c r="X3229" i="1" l="1"/>
  <c r="AC3233" i="1" s="1"/>
  <c r="AC3235" i="1" s="1"/>
  <c r="AC3241" i="1" l="1"/>
  <c r="S3229" i="1" s="1"/>
  <c r="AC3237" i="1"/>
  <c r="AC3239" i="1"/>
  <c r="B3229" i="1"/>
  <c r="AC3243" i="1" l="1"/>
  <c r="AC3245" i="1" s="1"/>
  <c r="Z3229" i="1"/>
  <c r="R3229" i="1"/>
  <c r="AD2951" i="1" s="1"/>
  <c r="AE2951" i="1" s="1"/>
  <c r="AF2951" i="1" s="1"/>
  <c r="C3230" i="1"/>
  <c r="C3231" i="1" l="1"/>
  <c r="P3230" i="1"/>
  <c r="X3230" i="1" l="1"/>
  <c r="B3230" i="1" s="1"/>
  <c r="C3232" i="1"/>
  <c r="P3231" i="1"/>
  <c r="X3231" i="1" l="1"/>
  <c r="B3231" i="1" s="1"/>
  <c r="P3232" i="1"/>
  <c r="C3233" i="1"/>
  <c r="C3234" i="1" l="1"/>
  <c r="P3233" i="1"/>
  <c r="X3232" i="1"/>
  <c r="B3232" i="1" s="1"/>
  <c r="X3233" i="1" l="1"/>
  <c r="B3233" i="1" s="1"/>
  <c r="C3235" i="1"/>
  <c r="P3234" i="1"/>
  <c r="X3234" i="1" l="1"/>
  <c r="B3234" i="1" s="1"/>
  <c r="C3236" i="1"/>
  <c r="P3235" i="1"/>
  <c r="X3235" i="1" l="1"/>
  <c r="B3235" i="1" s="1"/>
  <c r="C3237" i="1"/>
  <c r="P3236" i="1"/>
  <c r="C3238" i="1" l="1"/>
  <c r="P3237" i="1"/>
  <c r="X3236" i="1"/>
  <c r="B3236" i="1" s="1"/>
  <c r="X3237" i="1" l="1"/>
  <c r="B3237" i="1" s="1"/>
  <c r="P3238" i="1"/>
  <c r="C3239" i="1"/>
  <c r="P3239" i="1" l="1"/>
  <c r="C3240" i="1"/>
  <c r="X3238" i="1"/>
  <c r="B3238" i="1" s="1"/>
  <c r="C3241" i="1" l="1"/>
  <c r="P3240" i="1"/>
  <c r="X3239" i="1"/>
  <c r="B3239" i="1" s="1"/>
  <c r="X3240" i="1" l="1"/>
  <c r="B3240" i="1" s="1"/>
  <c r="C3242" i="1"/>
  <c r="P3241" i="1"/>
  <c r="X3241" i="1" l="1"/>
  <c r="B3241" i="1" s="1"/>
  <c r="C3243" i="1"/>
  <c r="P3242" i="1"/>
  <c r="X3242" i="1" l="1"/>
  <c r="B3242" i="1" s="1"/>
  <c r="C3244" i="1"/>
  <c r="P3243" i="1"/>
  <c r="X3243" i="1" l="1"/>
  <c r="B3243" i="1" s="1"/>
  <c r="P3244" i="1"/>
  <c r="C3245" i="1"/>
  <c r="C3246" i="1" l="1"/>
  <c r="P3245" i="1"/>
  <c r="X3244" i="1"/>
  <c r="B3244" i="1" s="1"/>
  <c r="X3245" i="1" l="1"/>
  <c r="B3245" i="1" s="1"/>
  <c r="P3246" i="1"/>
  <c r="C3247" i="1"/>
  <c r="C3248" i="1" l="1"/>
  <c r="P3247" i="1"/>
  <c r="X3246" i="1"/>
  <c r="B3246" i="1" s="1"/>
  <c r="X3247" i="1" l="1"/>
  <c r="B3247" i="1" s="1"/>
  <c r="C3249" i="1"/>
  <c r="P3248" i="1"/>
  <c r="X3248" i="1" l="1"/>
  <c r="B3248" i="1" s="1"/>
  <c r="C3250" i="1"/>
  <c r="P3249" i="1"/>
  <c r="X3249" i="1" l="1"/>
  <c r="B3249" i="1" s="1"/>
  <c r="C3251" i="1"/>
  <c r="P3250" i="1"/>
  <c r="X3250" i="1" l="1"/>
  <c r="B3250" i="1" s="1"/>
  <c r="C3252" i="1"/>
  <c r="P3251" i="1"/>
  <c r="X3251" i="1" l="1"/>
  <c r="B3251" i="1" s="1"/>
  <c r="P3252" i="1"/>
  <c r="C3253" i="1"/>
  <c r="C3254" i="1" l="1"/>
  <c r="P3253" i="1"/>
  <c r="X3252" i="1"/>
  <c r="B3252" i="1" s="1"/>
  <c r="X3253" i="1" l="1"/>
  <c r="B3253" i="1"/>
  <c r="P3254" i="1"/>
  <c r="C3255" i="1"/>
  <c r="C3256" i="1" l="1"/>
  <c r="P3255" i="1"/>
  <c r="X3254" i="1"/>
  <c r="B3254" i="1" s="1"/>
  <c r="X3255" i="1" l="1"/>
  <c r="B3255" i="1" s="1"/>
  <c r="P3256" i="1"/>
  <c r="C3257" i="1"/>
  <c r="C3258" i="1" l="1"/>
  <c r="P3257" i="1"/>
  <c r="X3256" i="1"/>
  <c r="B3256" i="1" s="1"/>
  <c r="X3257" i="1" l="1"/>
  <c r="B3257" i="1" s="1"/>
  <c r="C3259" i="1"/>
  <c r="P3258" i="1"/>
  <c r="X3258" i="1" l="1"/>
  <c r="B3258" i="1" s="1"/>
  <c r="P3259" i="1"/>
  <c r="X3259" i="1" l="1"/>
  <c r="AC3263" i="1" s="1"/>
  <c r="AC3265" i="1" s="1"/>
  <c r="AC3269" i="1" l="1"/>
  <c r="AC3271" i="1"/>
  <c r="S3259" i="1" s="1"/>
  <c r="AC3267" i="1"/>
  <c r="B3259" i="1"/>
  <c r="AC3273" i="1" l="1"/>
  <c r="AC3275" i="1" s="1"/>
  <c r="Z3259" i="1"/>
  <c r="R3259" i="1"/>
  <c r="AD2952" i="1" s="1"/>
  <c r="AE2952" i="1" s="1"/>
  <c r="AF2952" i="1" s="1"/>
  <c r="C3260" i="1"/>
  <c r="C3261" i="1" l="1"/>
  <c r="P3260" i="1"/>
  <c r="X3260" i="1" l="1"/>
  <c r="B3260" i="1" s="1"/>
  <c r="C3262" i="1"/>
  <c r="P3261" i="1"/>
  <c r="X3261" i="1" l="1"/>
  <c r="B3261" i="1" s="1"/>
  <c r="C3263" i="1"/>
  <c r="P3262" i="1"/>
  <c r="X3262" i="1" l="1"/>
  <c r="B3262" i="1" s="1"/>
  <c r="P3263" i="1"/>
  <c r="C3264" i="1"/>
  <c r="C3265" i="1" l="1"/>
  <c r="P3264" i="1"/>
  <c r="X3263" i="1"/>
  <c r="B3263" i="1" s="1"/>
  <c r="X3264" i="1" l="1"/>
  <c r="B3264" i="1" s="1"/>
  <c r="P3265" i="1"/>
  <c r="C3266" i="1"/>
  <c r="C3267" i="1" l="1"/>
  <c r="P3266" i="1"/>
  <c r="X3265" i="1"/>
  <c r="B3265" i="1" s="1"/>
  <c r="X3266" i="1" l="1"/>
  <c r="B3266" i="1" s="1"/>
  <c r="P3267" i="1"/>
  <c r="C3268" i="1"/>
  <c r="C3269" i="1" l="1"/>
  <c r="P3268" i="1"/>
  <c r="X3267" i="1"/>
  <c r="B3267" i="1" s="1"/>
  <c r="X3268" i="1" l="1"/>
  <c r="B3268" i="1" s="1"/>
  <c r="C3270" i="1"/>
  <c r="P3269" i="1"/>
  <c r="X3269" i="1" l="1"/>
  <c r="B3269" i="1" s="1"/>
  <c r="P3270" i="1"/>
  <c r="C3271" i="1"/>
  <c r="C3272" i="1" l="1"/>
  <c r="P3271" i="1"/>
  <c r="X3270" i="1"/>
  <c r="B3270" i="1" s="1"/>
  <c r="X3271" i="1" l="1"/>
  <c r="B3271" i="1" s="1"/>
  <c r="C3273" i="1"/>
  <c r="P3272" i="1"/>
  <c r="X3272" i="1" l="1"/>
  <c r="B3272" i="1" s="1"/>
  <c r="P3273" i="1"/>
  <c r="C3274" i="1"/>
  <c r="C3275" i="1" l="1"/>
  <c r="P3274" i="1"/>
  <c r="X3273" i="1"/>
  <c r="B3273" i="1" s="1"/>
  <c r="X3274" i="1" l="1"/>
  <c r="B3274" i="1" s="1"/>
  <c r="P3275" i="1"/>
  <c r="C3276" i="1"/>
  <c r="C3277" i="1" l="1"/>
  <c r="P3276" i="1"/>
  <c r="X3275" i="1"/>
  <c r="B3275" i="1" s="1"/>
  <c r="X3276" i="1" l="1"/>
  <c r="B3276" i="1" s="1"/>
  <c r="P3277" i="1"/>
  <c r="C3278" i="1"/>
  <c r="C3279" i="1" l="1"/>
  <c r="P3278" i="1"/>
  <c r="X3277" i="1"/>
  <c r="B3277" i="1" s="1"/>
  <c r="X3278" i="1" l="1"/>
  <c r="B3278" i="1" s="1"/>
  <c r="P3279" i="1"/>
  <c r="C3280" i="1"/>
  <c r="C3281" i="1" l="1"/>
  <c r="P3280" i="1"/>
  <c r="X3279" i="1"/>
  <c r="B3279" i="1" s="1"/>
  <c r="X3280" i="1" l="1"/>
  <c r="B3280" i="1" s="1"/>
  <c r="P3281" i="1"/>
  <c r="C3282" i="1"/>
  <c r="C3283" i="1" l="1"/>
  <c r="P3282" i="1"/>
  <c r="X3281" i="1"/>
  <c r="B3281" i="1" s="1"/>
  <c r="X3282" i="1" l="1"/>
  <c r="B3282" i="1" s="1"/>
  <c r="P3283" i="1"/>
  <c r="C3284" i="1"/>
  <c r="C3285" i="1" l="1"/>
  <c r="P3284" i="1"/>
  <c r="X3283" i="1"/>
  <c r="B3283" i="1" s="1"/>
  <c r="X3284" i="1" l="1"/>
  <c r="B3284" i="1" s="1"/>
  <c r="P3285" i="1"/>
  <c r="C3286" i="1"/>
  <c r="C3287" i="1" l="1"/>
  <c r="P3286" i="1"/>
  <c r="X3285" i="1"/>
  <c r="B3285" i="1" s="1"/>
  <c r="X3286" i="1" l="1"/>
  <c r="B3286" i="1" s="1"/>
  <c r="P3287" i="1"/>
  <c r="X3287" i="1" l="1"/>
  <c r="B3287" i="1" l="1"/>
  <c r="AC3291" i="1"/>
  <c r="AC3293" i="1" s="1"/>
  <c r="AC3295" i="1" l="1"/>
  <c r="AC3299" i="1"/>
  <c r="S3287" i="1" s="1"/>
  <c r="AC3297" i="1"/>
  <c r="R3287" i="1" l="1"/>
  <c r="AD2953" i="1" s="1"/>
  <c r="AE2953" i="1" s="1"/>
  <c r="AF2953" i="1" s="1"/>
  <c r="Z3287" i="1"/>
  <c r="C3288" i="1"/>
  <c r="AC3301" i="1"/>
  <c r="AC3303" i="1" s="1"/>
  <c r="C3289" i="1" l="1"/>
  <c r="P3288" i="1"/>
  <c r="X3288" i="1" l="1"/>
  <c r="B3288" i="1" s="1"/>
  <c r="P3289" i="1"/>
  <c r="X3289" i="1" s="1"/>
  <c r="B3289" i="1" s="1"/>
  <c r="C3290" i="1"/>
  <c r="C3291" i="1" l="1"/>
  <c r="P3290" i="1"/>
  <c r="X3290" i="1" l="1"/>
  <c r="B3290" i="1" s="1"/>
  <c r="C3292" i="1"/>
  <c r="P3291" i="1"/>
  <c r="X3291" i="1" l="1"/>
  <c r="B3291" i="1" s="1"/>
  <c r="P3292" i="1"/>
  <c r="X3292" i="1" s="1"/>
  <c r="B3292" i="1" s="1"/>
  <c r="C3293" i="1"/>
  <c r="C3294" i="1" l="1"/>
  <c r="P3293" i="1"/>
  <c r="X3293" i="1" s="1"/>
  <c r="B3293" i="1" s="1"/>
  <c r="C3295" i="1" l="1"/>
  <c r="P3294" i="1"/>
  <c r="X3294" i="1" s="1"/>
  <c r="B3294" i="1" s="1"/>
  <c r="P3295" i="1" l="1"/>
  <c r="C3296" i="1"/>
  <c r="C3297" i="1" l="1"/>
  <c r="P3296" i="1"/>
  <c r="X3296" i="1" s="1"/>
  <c r="B3296" i="1" s="1"/>
  <c r="X3295" i="1"/>
  <c r="B3295" i="1" s="1"/>
  <c r="P3297" i="1" l="1"/>
  <c r="C3298" i="1"/>
  <c r="C3299" i="1" l="1"/>
  <c r="P3298" i="1"/>
  <c r="X3297" i="1"/>
  <c r="B3297" i="1" s="1"/>
  <c r="X3298" i="1" l="1"/>
  <c r="B3298" i="1" s="1"/>
  <c r="C3300" i="1"/>
  <c r="P3299" i="1"/>
  <c r="X3299" i="1" s="1"/>
  <c r="B3299" i="1" s="1"/>
  <c r="C3301" i="1" l="1"/>
  <c r="P3300" i="1"/>
  <c r="X3300" i="1" l="1"/>
  <c r="B3300" i="1" s="1"/>
  <c r="P3301" i="1"/>
  <c r="X3301" i="1" s="1"/>
  <c r="B3301" i="1" s="1"/>
  <c r="C3302" i="1"/>
  <c r="C3303" i="1" l="1"/>
  <c r="P3302" i="1"/>
  <c r="X3302" i="1" s="1"/>
  <c r="B3302" i="1" s="1"/>
  <c r="P3303" i="1" l="1"/>
  <c r="C3304" i="1"/>
  <c r="C3305" i="1" l="1"/>
  <c r="P3304" i="1"/>
  <c r="X3304" i="1" s="1"/>
  <c r="B3304" i="1" s="1"/>
  <c r="X3303" i="1"/>
  <c r="B3303" i="1" s="1"/>
  <c r="P3305" i="1" l="1"/>
  <c r="X3305" i="1" s="1"/>
  <c r="B3305" i="1" s="1"/>
  <c r="C3306" i="1"/>
  <c r="C3307" i="1" l="1"/>
  <c r="P3306" i="1"/>
  <c r="X3306" i="1" s="1"/>
  <c r="B3306" i="1" s="1"/>
  <c r="P3307" i="1" l="1"/>
  <c r="C3308" i="1"/>
  <c r="C3309" i="1" l="1"/>
  <c r="P3308" i="1"/>
  <c r="X3308" i="1" s="1"/>
  <c r="B3308" i="1" s="1"/>
  <c r="X3307" i="1"/>
  <c r="B3307" i="1" s="1"/>
  <c r="P3309" i="1" l="1"/>
  <c r="C3310" i="1"/>
  <c r="C3311" i="1" l="1"/>
  <c r="P3310" i="1"/>
  <c r="X3309" i="1"/>
  <c r="B3309" i="1" s="1"/>
  <c r="X3310" i="1" l="1"/>
  <c r="B3310" i="1" s="1"/>
  <c r="P3311" i="1"/>
  <c r="X3311" i="1" s="1"/>
  <c r="B3311" i="1" s="1"/>
  <c r="C3312" i="1"/>
  <c r="C3313" i="1" l="1"/>
  <c r="P3312" i="1"/>
  <c r="X3312" i="1" l="1"/>
  <c r="B3312" i="1" s="1"/>
  <c r="C3314" i="1"/>
  <c r="P3313" i="1"/>
  <c r="X3313" i="1" s="1"/>
  <c r="B3313" i="1" s="1"/>
  <c r="P3314" i="1" l="1"/>
  <c r="X3314" i="1" s="1"/>
  <c r="B3314" i="1" s="1"/>
  <c r="C3315" i="1"/>
  <c r="C3316" i="1" l="1"/>
  <c r="P3315" i="1"/>
  <c r="X3315" i="1" s="1"/>
  <c r="B3315" i="1" s="1"/>
  <c r="C3317" i="1" l="1"/>
  <c r="P3316" i="1"/>
  <c r="X3316" i="1" l="1"/>
  <c r="B3316" i="1" s="1"/>
  <c r="P3317" i="1"/>
  <c r="X3317" i="1" s="1"/>
  <c r="B3317" i="1" s="1"/>
  <c r="C3318" i="1"/>
  <c r="C3319" i="1" l="1"/>
  <c r="P3318" i="1"/>
  <c r="X3318" i="1" s="1"/>
  <c r="B3318" i="1" s="1"/>
  <c r="P3319" i="1" l="1"/>
  <c r="X3319" i="1" l="1"/>
  <c r="AC3323" i="1" s="1"/>
  <c r="AC3325" i="1" s="1"/>
  <c r="B3319" i="1" l="1"/>
  <c r="AC3327" i="1"/>
  <c r="AC3331" i="1"/>
  <c r="S3319" i="1" s="1"/>
  <c r="R3319" i="1" s="1"/>
  <c r="AD2954" i="1" s="1"/>
  <c r="AE2954" i="1" s="1"/>
  <c r="AF2954" i="1" s="1"/>
  <c r="AC3329" i="1"/>
  <c r="Z3319" i="1" l="1"/>
  <c r="C3320" i="1"/>
  <c r="AC3333" i="1"/>
  <c r="AC3335" i="1" s="1"/>
  <c r="C3321" i="1" l="1"/>
  <c r="P3320" i="1"/>
  <c r="X3320" i="1" s="1"/>
  <c r="B3320" i="1" s="1"/>
  <c r="P3321" i="1" l="1"/>
  <c r="C3322" i="1"/>
  <c r="X3321" i="1" l="1"/>
  <c r="B3321" i="1" s="1"/>
  <c r="C3323" i="1"/>
  <c r="P3322" i="1"/>
  <c r="X3322" i="1" s="1"/>
  <c r="B3322" i="1" s="1"/>
  <c r="C3324" i="1" l="1"/>
  <c r="P3323" i="1"/>
  <c r="X3323" i="1" l="1"/>
  <c r="B3323" i="1" s="1"/>
  <c r="C3325" i="1"/>
  <c r="P3324" i="1"/>
  <c r="X3324" i="1" s="1"/>
  <c r="B3324" i="1" s="1"/>
  <c r="P3325" i="1" l="1"/>
  <c r="X3325" i="1" s="1"/>
  <c r="B3325" i="1" s="1"/>
  <c r="C3326" i="1"/>
  <c r="C3327" i="1" l="1"/>
  <c r="P3326" i="1"/>
  <c r="X3326" i="1" l="1"/>
  <c r="B3326" i="1" s="1"/>
  <c r="P3327" i="1"/>
  <c r="C3328" i="1"/>
  <c r="C3329" i="1" l="1"/>
  <c r="P3328" i="1"/>
  <c r="X3328" i="1" s="1"/>
  <c r="B3328" i="1" s="1"/>
  <c r="X3327" i="1"/>
  <c r="B3327" i="1" s="1"/>
  <c r="C3330" i="1" l="1"/>
  <c r="P3329" i="1"/>
  <c r="X3329" i="1" s="1"/>
  <c r="B3329" i="1" s="1"/>
  <c r="C3331" i="1" l="1"/>
  <c r="P3330" i="1"/>
  <c r="X3330" i="1" l="1"/>
  <c r="B3330" i="1" s="1"/>
  <c r="P3331" i="1"/>
  <c r="C3332" i="1"/>
  <c r="X3331" i="1" l="1"/>
  <c r="B3331" i="1" s="1"/>
  <c r="C3333" i="1"/>
  <c r="P3332" i="1"/>
  <c r="X3332" i="1" s="1"/>
  <c r="B3332" i="1" s="1"/>
  <c r="C3334" i="1" l="1"/>
  <c r="P3333" i="1"/>
  <c r="X3333" i="1" l="1"/>
  <c r="B3333" i="1" s="1"/>
  <c r="P3334" i="1"/>
  <c r="X3334" i="1" s="1"/>
  <c r="B3334" i="1" s="1"/>
  <c r="C3335" i="1"/>
  <c r="C3336" i="1" l="1"/>
  <c r="P3335" i="1"/>
  <c r="X3335" i="1" s="1"/>
  <c r="B3335" i="1" s="1"/>
  <c r="C3337" i="1" l="1"/>
  <c r="P3336" i="1"/>
  <c r="X3336" i="1" s="1"/>
  <c r="B3336" i="1" s="1"/>
  <c r="P3337" i="1" l="1"/>
  <c r="C3338" i="1"/>
  <c r="C3339" i="1" l="1"/>
  <c r="P3338" i="1"/>
  <c r="X3337" i="1"/>
  <c r="B3337" i="1" s="1"/>
  <c r="X3338" i="1" l="1"/>
  <c r="B3338" i="1" s="1"/>
  <c r="P3339" i="1"/>
  <c r="X3339" i="1" s="1"/>
  <c r="B3339" i="1" s="1"/>
  <c r="C3340" i="1"/>
  <c r="C3341" i="1" l="1"/>
  <c r="P3340" i="1"/>
  <c r="X3340" i="1" s="1"/>
  <c r="B3340" i="1" s="1"/>
  <c r="P3341" i="1" l="1"/>
  <c r="C3342" i="1"/>
  <c r="C3343" i="1" l="1"/>
  <c r="P3342" i="1"/>
  <c r="X3342" i="1" s="1"/>
  <c r="B3342" i="1" s="1"/>
  <c r="X3341" i="1"/>
  <c r="B3341" i="1" s="1"/>
  <c r="P3343" i="1" l="1"/>
  <c r="C3344" i="1"/>
  <c r="C3345" i="1" l="1"/>
  <c r="P3344" i="1"/>
  <c r="X3343" i="1"/>
  <c r="B3343" i="1" s="1"/>
  <c r="X3344" i="1" l="1"/>
  <c r="P3345" i="1"/>
  <c r="X3345" i="1" s="1"/>
  <c r="B3345" i="1" s="1"/>
  <c r="C3346" i="1"/>
  <c r="B3344" i="1" l="1"/>
  <c r="C3347" i="1"/>
  <c r="P3346" i="1"/>
  <c r="X3346" i="1" s="1"/>
  <c r="B3346" i="1" s="1"/>
  <c r="P3347" i="1" l="1"/>
  <c r="X3347" i="1" s="1"/>
  <c r="B3347" i="1" s="1"/>
  <c r="C3348" i="1"/>
  <c r="C3349" i="1" l="1"/>
  <c r="P3348" i="1"/>
  <c r="X3348" i="1" s="1"/>
  <c r="B3348" i="1" s="1"/>
  <c r="P3349" i="1" l="1"/>
  <c r="X3349" i="1" s="1"/>
  <c r="B3349" i="1" l="1"/>
  <c r="AC3353" i="1"/>
  <c r="AC3355" i="1" s="1"/>
  <c r="AC3357" i="1" l="1"/>
  <c r="AC3361" i="1"/>
  <c r="S3349" i="1" s="1"/>
  <c r="AC3359" i="1"/>
  <c r="R3349" i="1" l="1"/>
  <c r="AD2955" i="1" s="1"/>
  <c r="AE2955" i="1" s="1"/>
  <c r="AF2955" i="1" s="1"/>
  <c r="Z3349" i="1"/>
  <c r="C3350" i="1"/>
  <c r="AC3363" i="1"/>
  <c r="AC3365" i="1" s="1"/>
  <c r="C3351" i="1" l="1"/>
  <c r="P3350" i="1"/>
  <c r="X3350" i="1" l="1"/>
  <c r="B3350" i="1" s="1"/>
  <c r="C3352" i="1"/>
  <c r="P3351" i="1"/>
  <c r="X3351" i="1" l="1"/>
  <c r="B3351" i="1" s="1"/>
  <c r="C3353" i="1"/>
  <c r="P3352" i="1"/>
  <c r="X3352" i="1" s="1"/>
  <c r="B3352" i="1" s="1"/>
  <c r="P3353" i="1" l="1"/>
  <c r="X3353" i="1" s="1"/>
  <c r="B3353" i="1" s="1"/>
  <c r="C3354" i="1"/>
  <c r="P3354" i="1" l="1"/>
  <c r="X3354" i="1" s="1"/>
  <c r="B3354" i="1" s="1"/>
  <c r="C3355" i="1"/>
  <c r="P3355" i="1" l="1"/>
  <c r="C3356" i="1"/>
  <c r="C3357" i="1" l="1"/>
  <c r="P3356" i="1"/>
  <c r="X3356" i="1" s="1"/>
  <c r="B3356" i="1" s="1"/>
  <c r="X3355" i="1"/>
  <c r="B3355" i="1" s="1"/>
  <c r="P3357" i="1" l="1"/>
  <c r="C3358" i="1"/>
  <c r="C3359" i="1" l="1"/>
  <c r="P3358" i="1"/>
  <c r="X3358" i="1" s="1"/>
  <c r="B3358" i="1" s="1"/>
  <c r="X3357" i="1"/>
  <c r="B3357" i="1" s="1"/>
  <c r="P3359" i="1" l="1"/>
  <c r="C3360" i="1"/>
  <c r="C3361" i="1" l="1"/>
  <c r="P3360" i="1"/>
  <c r="X3359" i="1"/>
  <c r="B3359" i="1" s="1"/>
  <c r="X3360" i="1" l="1"/>
  <c r="B3360" i="1" s="1"/>
  <c r="C3362" i="1"/>
  <c r="P3361" i="1"/>
  <c r="X3361" i="1" s="1"/>
  <c r="B3361" i="1" s="1"/>
  <c r="C3363" i="1" l="1"/>
  <c r="P3362" i="1"/>
  <c r="X3362" i="1" l="1"/>
  <c r="B3362" i="1" s="1"/>
  <c r="C3364" i="1"/>
  <c r="P3363" i="1"/>
  <c r="X3363" i="1" s="1"/>
  <c r="B3363" i="1" s="1"/>
  <c r="C3365" i="1" l="1"/>
  <c r="P3364" i="1"/>
  <c r="X3364" i="1" l="1"/>
  <c r="B3364" i="1" s="1"/>
  <c r="C3366" i="1"/>
  <c r="P3365" i="1"/>
  <c r="X3365" i="1" s="1"/>
  <c r="B3365" i="1" s="1"/>
  <c r="C3367" i="1" l="1"/>
  <c r="P3366" i="1"/>
  <c r="X3366" i="1" l="1"/>
  <c r="B3366" i="1" s="1"/>
  <c r="P3367" i="1"/>
  <c r="C3368" i="1"/>
  <c r="C3369" i="1" l="1"/>
  <c r="P3368" i="1"/>
  <c r="X3368" i="1" s="1"/>
  <c r="B3368" i="1" s="1"/>
  <c r="X3367" i="1"/>
  <c r="B3367" i="1" s="1"/>
  <c r="P3369" i="1" l="1"/>
  <c r="C3370" i="1"/>
  <c r="C3371" i="1" l="1"/>
  <c r="P3370" i="1"/>
  <c r="X3370" i="1" s="1"/>
  <c r="B3370" i="1" s="1"/>
  <c r="X3369" i="1"/>
  <c r="B3369" i="1" s="1"/>
  <c r="C3372" i="1" l="1"/>
  <c r="P3371" i="1"/>
  <c r="X3371" i="1" s="1"/>
  <c r="B3371" i="1" s="1"/>
  <c r="P3372" i="1" l="1"/>
  <c r="X3372" i="1" s="1"/>
  <c r="B3372" i="1" s="1"/>
  <c r="C3373" i="1"/>
  <c r="C3374" i="1" l="1"/>
  <c r="P3373" i="1"/>
  <c r="X3373" i="1" l="1"/>
  <c r="B3373" i="1" s="1"/>
  <c r="P3374" i="1"/>
  <c r="X3374" i="1" s="1"/>
  <c r="B3374" i="1" s="1"/>
  <c r="C3375" i="1"/>
  <c r="C3376" i="1" l="1"/>
  <c r="P3375" i="1"/>
  <c r="X3375" i="1" l="1"/>
  <c r="B3375" i="1" s="1"/>
  <c r="P3376" i="1"/>
  <c r="X3376" i="1" s="1"/>
  <c r="B3376" i="1" s="1"/>
  <c r="C3377" i="1"/>
  <c r="C3378" i="1" l="1"/>
  <c r="P3377" i="1"/>
  <c r="X3377" i="1" s="1"/>
  <c r="B3377" i="1" s="1"/>
  <c r="P3378" i="1" l="1"/>
  <c r="C3379" i="1"/>
  <c r="C3380" i="1" l="1"/>
  <c r="P3379" i="1"/>
  <c r="X3379" i="1" s="1"/>
  <c r="B3379" i="1" s="1"/>
  <c r="X3378" i="1"/>
  <c r="B3378" i="1" s="1"/>
  <c r="P3380" i="1" l="1"/>
  <c r="X3380" i="1" s="1"/>
  <c r="B3380" i="1" s="1"/>
  <c r="C3381" i="1"/>
  <c r="C3382" i="1" l="1"/>
  <c r="P3381" i="1"/>
  <c r="X3381" i="1" s="1"/>
  <c r="B3381" i="1" s="1"/>
  <c r="P3382" i="1" l="1"/>
  <c r="X3382" i="1" l="1"/>
  <c r="AC3386" i="1" s="1"/>
  <c r="AC3388" i="1" s="1"/>
  <c r="B3382" i="1" l="1"/>
  <c r="AC3394" i="1"/>
  <c r="S3382" i="1" s="1"/>
  <c r="AC3392" i="1"/>
  <c r="AC3390" i="1"/>
  <c r="AC3396" i="1" l="1"/>
  <c r="AC3398" i="1" s="1"/>
  <c r="R3382" i="1"/>
  <c r="Z3382" i="1"/>
  <c r="C3383" i="1"/>
  <c r="C3384" i="1" l="1"/>
  <c r="P3383" i="1"/>
  <c r="X3383" i="1" s="1"/>
  <c r="B3383" i="1" s="1"/>
  <c r="C3385" i="1" l="1"/>
  <c r="P3384" i="1"/>
  <c r="X3384" i="1" l="1"/>
  <c r="B3384" i="1" s="1"/>
  <c r="C3386" i="1"/>
  <c r="P3385" i="1"/>
  <c r="X3385" i="1" l="1"/>
  <c r="B3385" i="1" s="1"/>
  <c r="P3386" i="1"/>
  <c r="X3386" i="1" s="1"/>
  <c r="B3386" i="1" s="1"/>
  <c r="C3387" i="1"/>
  <c r="C3388" i="1" l="1"/>
  <c r="P3387" i="1"/>
  <c r="X3387" i="1" l="1"/>
  <c r="B3387" i="1" s="1"/>
  <c r="P3388" i="1"/>
  <c r="X3388" i="1" s="1"/>
  <c r="B3388" i="1" s="1"/>
  <c r="C3389" i="1"/>
  <c r="C3390" i="1" l="1"/>
  <c r="P3389" i="1"/>
  <c r="X3389" i="1" l="1"/>
  <c r="B3389" i="1" s="1"/>
  <c r="P3390" i="1"/>
  <c r="X3390" i="1" s="1"/>
  <c r="B3390" i="1" s="1"/>
  <c r="C3391" i="1"/>
  <c r="C3392" i="1" l="1"/>
  <c r="P3391" i="1"/>
  <c r="X3391" i="1" s="1"/>
  <c r="B3391" i="1" s="1"/>
  <c r="P3392" i="1" l="1"/>
  <c r="X3392" i="1" s="1"/>
  <c r="B3392" i="1" s="1"/>
  <c r="C3393" i="1"/>
  <c r="C3394" i="1" l="1"/>
  <c r="P3393" i="1"/>
  <c r="X3393" i="1" s="1"/>
  <c r="B3393" i="1" s="1"/>
  <c r="P3394" i="1" l="1"/>
  <c r="X3394" i="1" s="1"/>
  <c r="B3394" i="1" s="1"/>
  <c r="C3395" i="1"/>
  <c r="C3396" i="1" l="1"/>
  <c r="P3395" i="1"/>
  <c r="X3395" i="1" s="1"/>
  <c r="B3395" i="1" s="1"/>
  <c r="P3396" i="1" l="1"/>
  <c r="X3396" i="1" s="1"/>
  <c r="B3396" i="1" s="1"/>
  <c r="C3397" i="1"/>
  <c r="C3398" i="1" l="1"/>
  <c r="P3397" i="1"/>
  <c r="X3397" i="1" s="1"/>
  <c r="B3397" i="1" s="1"/>
  <c r="P3398" i="1" l="1"/>
  <c r="C3399" i="1"/>
  <c r="C3400" i="1" l="1"/>
  <c r="P3399" i="1"/>
  <c r="X3398" i="1"/>
  <c r="B3398" i="1" s="1"/>
  <c r="X3399" i="1" l="1"/>
  <c r="B3399" i="1" s="1"/>
  <c r="P3400" i="1"/>
  <c r="C3401" i="1"/>
  <c r="C3402" i="1" l="1"/>
  <c r="P3401" i="1"/>
  <c r="X3400" i="1"/>
  <c r="B3400" i="1" s="1"/>
  <c r="X3401" i="1" l="1"/>
  <c r="B3401" i="1" s="1"/>
  <c r="C3403" i="1"/>
  <c r="P3402" i="1"/>
  <c r="X3402" i="1" s="1"/>
  <c r="B3402" i="1" s="1"/>
  <c r="C3404" i="1" l="1"/>
  <c r="P3403" i="1"/>
  <c r="X3403" i="1" s="1"/>
  <c r="B3403" i="1" s="1"/>
  <c r="P3404" i="1" l="1"/>
  <c r="X3404" i="1" s="1"/>
  <c r="B3404" i="1" s="1"/>
  <c r="C3405" i="1"/>
  <c r="C3406" i="1" l="1"/>
  <c r="P3405" i="1"/>
  <c r="X3405" i="1" s="1"/>
  <c r="B3405" i="1" s="1"/>
  <c r="C3407" i="1" l="1"/>
  <c r="P3406" i="1"/>
  <c r="X3406" i="1" l="1"/>
  <c r="B3406" i="1" s="1"/>
  <c r="C3408" i="1"/>
  <c r="P3407" i="1"/>
  <c r="X3407" i="1" s="1"/>
  <c r="B3407" i="1" s="1"/>
  <c r="P3408" i="1" l="1"/>
  <c r="X3408" i="1" s="1"/>
  <c r="B3408" i="1" s="1"/>
  <c r="C3409" i="1"/>
  <c r="C3410" i="1" l="1"/>
  <c r="P3409" i="1"/>
  <c r="X3409" i="1" l="1"/>
  <c r="B3409" i="1" s="1"/>
  <c r="C3411" i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l="1"/>
  <c r="B3413" i="1" s="1"/>
  <c r="P3414" i="1"/>
  <c r="X3414" i="1" s="1"/>
  <c r="B3414" i="1" s="1"/>
  <c r="C3415" i="1"/>
  <c r="C3416" i="1" l="1"/>
  <c r="P3415" i="1"/>
  <c r="X3415" i="1" l="1"/>
  <c r="B3415" i="1" s="1"/>
  <c r="P3416" i="1"/>
  <c r="X3416" i="1" s="1"/>
  <c r="B3416" i="1" s="1"/>
  <c r="C3417" i="1"/>
  <c r="C3418" i="1" l="1"/>
  <c r="P3417" i="1"/>
  <c r="X3417" i="1" l="1"/>
  <c r="AC3421" i="1" s="1"/>
  <c r="AC3423" i="1" s="1"/>
  <c r="C3419" i="1"/>
  <c r="P3418" i="1"/>
  <c r="B3417" i="1" l="1"/>
  <c r="AC3425" i="1"/>
  <c r="AC3429" i="1"/>
  <c r="AC3427" i="1"/>
  <c r="X3418" i="1" s="1"/>
  <c r="B3418" i="1" s="1"/>
  <c r="P3419" i="1"/>
  <c r="C3420" i="1"/>
  <c r="X3419" i="1" l="1"/>
  <c r="B3419" i="1" s="1"/>
  <c r="AC3431" i="1"/>
  <c r="AC3433" i="1" s="1"/>
  <c r="C3421" i="1"/>
  <c r="P3420" i="1"/>
  <c r="X3420" i="1" l="1"/>
  <c r="B3420" i="1" s="1"/>
  <c r="C3422" i="1"/>
  <c r="P3421" i="1"/>
  <c r="X3421" i="1" l="1"/>
  <c r="B3421" i="1" s="1"/>
  <c r="P3422" i="1"/>
  <c r="X3422" i="1" s="1"/>
  <c r="C3423" i="1"/>
  <c r="C3424" i="1" l="1"/>
  <c r="P3423" i="1"/>
  <c r="X3423" i="1" s="1"/>
  <c r="B3422" i="1"/>
  <c r="B3423" i="1" l="1"/>
  <c r="P3424" i="1"/>
  <c r="C3425" i="1"/>
  <c r="X3424" i="1" l="1"/>
  <c r="B3424" i="1" s="1"/>
  <c r="C3426" i="1"/>
  <c r="P3425" i="1"/>
  <c r="X3425" i="1" s="1"/>
  <c r="B3425" i="1" l="1"/>
  <c r="P3426" i="1"/>
  <c r="C3427" i="1"/>
  <c r="X3426" i="1" l="1"/>
  <c r="B3426" i="1" s="1"/>
  <c r="C3428" i="1"/>
  <c r="P3427" i="1"/>
  <c r="X3427" i="1" l="1"/>
  <c r="B3427" i="1" s="1"/>
  <c r="P3428" i="1"/>
  <c r="X3428" i="1" s="1"/>
  <c r="C3429" i="1"/>
  <c r="C3430" i="1" l="1"/>
  <c r="P3429" i="1"/>
  <c r="B3428" i="1"/>
  <c r="X3429" i="1" l="1"/>
  <c r="B3429" i="1" s="1"/>
  <c r="C3431" i="1"/>
  <c r="P3430" i="1"/>
  <c r="X3430" i="1" l="1"/>
  <c r="B3430" i="1" s="1"/>
  <c r="C3432" i="1"/>
  <c r="P3431" i="1"/>
  <c r="X3431" i="1" l="1"/>
  <c r="B3431" i="1" s="1"/>
  <c r="P3432" i="1"/>
  <c r="C3433" i="1"/>
  <c r="X3432" i="1" l="1"/>
  <c r="B3432" i="1" s="1"/>
  <c r="C3434" i="1"/>
  <c r="P3433" i="1"/>
  <c r="X3433" i="1" s="1"/>
  <c r="B3433" i="1" l="1"/>
  <c r="P3434" i="1"/>
  <c r="X3434" i="1" l="1"/>
  <c r="B3434" i="1" l="1"/>
  <c r="C3435" i="1"/>
  <c r="C3436" i="1" s="1"/>
  <c r="P3435" i="1" l="1"/>
  <c r="X3435" i="1" s="1"/>
  <c r="B3435" i="1" s="1"/>
  <c r="P3436" i="1"/>
  <c r="X3436" i="1" s="1"/>
  <c r="B3436" i="1" s="1"/>
  <c r="C3437" i="1"/>
  <c r="C3438" i="1" l="1"/>
  <c r="P3437" i="1"/>
  <c r="X3437" i="1" l="1"/>
  <c r="B3437" i="1" s="1"/>
  <c r="P3438" i="1"/>
  <c r="X3438" i="1" s="1"/>
  <c r="B3438" i="1" s="1"/>
  <c r="C3439" i="1"/>
  <c r="C3440" i="1" l="1"/>
  <c r="P3439" i="1"/>
  <c r="X3439" i="1" l="1"/>
  <c r="B3439" i="1"/>
  <c r="P3440" i="1"/>
  <c r="X3440" i="1" s="1"/>
  <c r="B3440" i="1" s="1"/>
  <c r="C3441" i="1"/>
  <c r="C3442" i="1" l="1"/>
  <c r="P3441" i="1"/>
  <c r="X3441" i="1" l="1"/>
  <c r="B3441" i="1" s="1"/>
  <c r="P3442" i="1"/>
  <c r="X3442" i="1" s="1"/>
  <c r="B3442" i="1" s="1"/>
  <c r="C3443" i="1"/>
  <c r="C3444" i="1" l="1"/>
  <c r="P3443" i="1"/>
  <c r="X3443" i="1" l="1"/>
  <c r="B3443" i="1"/>
  <c r="P3444" i="1"/>
  <c r="X3444" i="1" s="1"/>
  <c r="B3444" i="1" s="1"/>
  <c r="C3445" i="1"/>
  <c r="P3445" i="1" l="1"/>
  <c r="X3445" i="1" l="1"/>
  <c r="AC3449" i="1" s="1"/>
  <c r="AC3451" i="1" s="1"/>
  <c r="B3445" i="1" l="1"/>
  <c r="AC3453" i="1"/>
  <c r="AC3457" i="1"/>
  <c r="S3445" i="1" s="1"/>
  <c r="AC3455" i="1"/>
  <c r="R3445" i="1" l="1"/>
  <c r="Z3445" i="1"/>
  <c r="C3446" i="1"/>
  <c r="AC3459" i="1"/>
  <c r="AC3461" i="1" s="1"/>
  <c r="P3446" i="1" l="1"/>
  <c r="X3446" i="1" s="1"/>
  <c r="B3446" i="1" s="1"/>
  <c r="C3447" i="1"/>
  <c r="C3448" i="1" l="1"/>
  <c r="P3447" i="1"/>
  <c r="X3447" i="1" l="1"/>
  <c r="B3447" i="1" s="1"/>
  <c r="P3448" i="1"/>
  <c r="X3448" i="1" s="1"/>
  <c r="B3448" i="1" s="1"/>
  <c r="C3449" i="1"/>
  <c r="C3450" i="1" l="1"/>
  <c r="P3449" i="1"/>
  <c r="X3449" i="1" s="1"/>
  <c r="B3449" i="1" s="1"/>
  <c r="P3450" i="1" l="1"/>
  <c r="X3450" i="1" s="1"/>
  <c r="B3450" i="1" s="1"/>
  <c r="C3451" i="1"/>
  <c r="C3452" i="1" l="1"/>
  <c r="P3451" i="1"/>
  <c r="X3451" i="1" l="1"/>
  <c r="B3451" i="1" s="1"/>
  <c r="P3452" i="1"/>
  <c r="X3452" i="1" s="1"/>
  <c r="B3452" i="1" s="1"/>
  <c r="C3453" i="1"/>
  <c r="C3454" i="1" l="1"/>
  <c r="P3453" i="1"/>
  <c r="X3453" i="1" s="1"/>
  <c r="B3453" i="1" s="1"/>
  <c r="P3454" i="1" l="1"/>
  <c r="X3454" i="1" s="1"/>
  <c r="B3454" i="1" s="1"/>
  <c r="C3455" i="1"/>
  <c r="C3456" i="1" l="1"/>
  <c r="P3455" i="1"/>
  <c r="X3455" i="1" s="1"/>
  <c r="B3455" i="1" s="1"/>
  <c r="P3456" i="1" l="1"/>
  <c r="X3456" i="1" s="1"/>
  <c r="B3456" i="1" s="1"/>
  <c r="C3457" i="1"/>
  <c r="C3458" i="1" l="1"/>
  <c r="P3457" i="1"/>
  <c r="X3457" i="1" s="1"/>
  <c r="B3457" i="1" s="1"/>
  <c r="P3458" i="1" l="1"/>
  <c r="X3458" i="1" s="1"/>
  <c r="B3458" i="1" s="1"/>
  <c r="C3459" i="1"/>
  <c r="C3460" i="1" l="1"/>
  <c r="P3459" i="1"/>
  <c r="X3459" i="1" l="1"/>
  <c r="B3459" i="1" s="1"/>
  <c r="P3460" i="1"/>
  <c r="X3460" i="1" s="1"/>
  <c r="B3460" i="1" s="1"/>
  <c r="C3461" i="1"/>
  <c r="C3462" i="1" l="1"/>
  <c r="P3461" i="1"/>
  <c r="X3461" i="1" l="1"/>
  <c r="B3461" i="1" s="1"/>
  <c r="P3462" i="1"/>
  <c r="X3462" i="1" s="1"/>
  <c r="B3462" i="1" s="1"/>
  <c r="C3463" i="1"/>
  <c r="C3464" i="1" l="1"/>
  <c r="P3463" i="1"/>
  <c r="X3463" i="1" s="1"/>
  <c r="B3463" i="1" s="1"/>
  <c r="P3464" i="1" l="1"/>
  <c r="X3464" i="1" s="1"/>
  <c r="B3464" i="1" s="1"/>
  <c r="C3465" i="1"/>
  <c r="C3466" i="1" l="1"/>
  <c r="P3465" i="1"/>
  <c r="X3465" i="1" l="1"/>
  <c r="B3465" i="1" s="1"/>
  <c r="P3466" i="1"/>
  <c r="X3466" i="1" s="1"/>
  <c r="B3466" i="1" s="1"/>
  <c r="C3467" i="1"/>
  <c r="C3468" i="1" l="1"/>
  <c r="P3467" i="1"/>
  <c r="X3467" i="1" l="1"/>
  <c r="B3467" i="1" s="1"/>
  <c r="P3468" i="1"/>
  <c r="X3468" i="1" s="1"/>
  <c r="B3468" i="1" s="1"/>
  <c r="C3469" i="1"/>
  <c r="C3470" i="1" l="1"/>
  <c r="P3469" i="1"/>
  <c r="X3469" i="1" s="1"/>
  <c r="B3469" i="1" l="1"/>
  <c r="AC3473" i="1"/>
  <c r="AC3475" i="1" s="1"/>
  <c r="P3470" i="1"/>
  <c r="C3471" i="1"/>
  <c r="AC3477" i="1" l="1"/>
  <c r="AC3483" i="1" s="1"/>
  <c r="AC3485" i="1" s="1"/>
  <c r="AC3481" i="1"/>
  <c r="AC3479" i="1"/>
  <c r="X3470" i="1" s="1"/>
  <c r="B3470" i="1" s="1"/>
  <c r="C3472" i="1"/>
  <c r="P3471" i="1"/>
  <c r="X3471" i="1" l="1"/>
  <c r="B3471" i="1" s="1"/>
  <c r="P3472" i="1"/>
  <c r="C3473" i="1"/>
  <c r="X3472" i="1" l="1"/>
  <c r="B3472" i="1" s="1"/>
  <c r="C3474" i="1"/>
  <c r="P3473" i="1"/>
  <c r="X3473" i="1" l="1"/>
  <c r="B3473" i="1" s="1"/>
  <c r="P3474" i="1"/>
  <c r="C3475" i="1"/>
  <c r="X3474" i="1" l="1"/>
  <c r="B3474" i="1" s="1"/>
  <c r="C3476" i="1"/>
  <c r="P3475" i="1"/>
  <c r="X3475" i="1" l="1"/>
  <c r="B3475" i="1" s="1"/>
  <c r="P3476" i="1"/>
  <c r="C3477" i="1"/>
  <c r="X3476" i="1" l="1"/>
  <c r="B3476" i="1" s="1"/>
  <c r="C3478" i="1"/>
  <c r="P3477" i="1"/>
  <c r="X3477" i="1" l="1"/>
  <c r="B3477" i="1" s="1"/>
  <c r="P3478" i="1"/>
  <c r="C3479" i="1"/>
  <c r="X3478" i="1" l="1"/>
  <c r="B3478" i="1" s="1"/>
  <c r="C3480" i="1"/>
  <c r="P3479" i="1"/>
  <c r="X3479" i="1" l="1"/>
  <c r="B3479" i="1" s="1"/>
  <c r="P3480" i="1"/>
  <c r="C3481" i="1"/>
  <c r="X3480" i="1" l="1"/>
  <c r="B3480" i="1" s="1"/>
  <c r="C3482" i="1"/>
  <c r="P3481" i="1"/>
  <c r="X3481" i="1" s="1"/>
  <c r="B3481" i="1" l="1"/>
  <c r="P3482" i="1"/>
  <c r="C3483" i="1"/>
  <c r="X3482" i="1" l="1"/>
  <c r="B3482" i="1" s="1"/>
  <c r="C3484" i="1"/>
  <c r="P3483" i="1"/>
  <c r="X3483" i="1" s="1"/>
  <c r="B3483" i="1" l="1"/>
  <c r="P3484" i="1"/>
  <c r="C3485" i="1"/>
  <c r="X3484" i="1" l="1"/>
  <c r="B3484" i="1" s="1"/>
  <c r="C3486" i="1"/>
  <c r="P3485" i="1"/>
  <c r="X3485" i="1" s="1"/>
  <c r="B3485" i="1" l="1"/>
  <c r="P3486" i="1"/>
  <c r="C3487" i="1"/>
  <c r="X3486" i="1" l="1"/>
  <c r="B3486" i="1" s="1"/>
  <c r="C3488" i="1"/>
  <c r="P3487" i="1"/>
  <c r="X3487" i="1" s="1"/>
  <c r="B3487" i="1" l="1"/>
  <c r="P3488" i="1"/>
  <c r="C3489" i="1"/>
  <c r="X3488" i="1" l="1"/>
  <c r="B3488" i="1" s="1"/>
  <c r="P3489" i="1"/>
  <c r="X3489" i="1" s="1"/>
  <c r="C3490" i="1"/>
  <c r="P3490" i="1" l="1"/>
  <c r="C3491" i="1"/>
  <c r="B3489" i="1"/>
  <c r="X3490" i="1" l="1"/>
  <c r="B3490" i="1" s="1"/>
  <c r="C3492" i="1"/>
  <c r="P3491" i="1"/>
  <c r="X3491" i="1" s="1"/>
  <c r="B3491" i="1" l="1"/>
  <c r="P3492" i="1"/>
  <c r="C3493" i="1"/>
  <c r="X3492" i="1" l="1"/>
  <c r="B3492" i="1" s="1"/>
  <c r="C3494" i="1"/>
  <c r="P3493" i="1"/>
  <c r="X3493" i="1" s="1"/>
  <c r="B3493" i="1" l="1"/>
  <c r="P3494" i="1"/>
  <c r="C3495" i="1"/>
  <c r="X3494" i="1" l="1"/>
  <c r="B3494" i="1" s="1"/>
  <c r="C3496" i="1"/>
  <c r="P3495" i="1"/>
  <c r="X3495" i="1" s="1"/>
  <c r="B3495" i="1" l="1"/>
  <c r="P3496" i="1"/>
  <c r="C3497" i="1"/>
  <c r="X3496" i="1" l="1"/>
  <c r="B3496" i="1" s="1"/>
  <c r="C3498" i="1"/>
  <c r="P3497" i="1"/>
  <c r="X3497" i="1" s="1"/>
  <c r="B3497" i="1" l="1"/>
  <c r="P3498" i="1"/>
  <c r="C3499" i="1"/>
  <c r="X3498" i="1" l="1"/>
  <c r="B3498" i="1" s="1"/>
  <c r="C3500" i="1"/>
  <c r="P3499" i="1"/>
  <c r="X3499" i="1" s="1"/>
  <c r="B3499" i="1" l="1"/>
  <c r="P3500" i="1"/>
  <c r="C3501" i="1"/>
  <c r="X3500" i="1" l="1"/>
  <c r="B3500" i="1" s="1"/>
  <c r="C3502" i="1"/>
  <c r="P3501" i="1"/>
  <c r="X3501" i="1" l="1"/>
  <c r="B3501" i="1" s="1"/>
  <c r="P3502" i="1"/>
  <c r="C3503" i="1"/>
  <c r="X3502" i="1" l="1"/>
  <c r="B3502" i="1" s="1"/>
  <c r="C3504" i="1"/>
  <c r="P3503" i="1"/>
  <c r="X3503" i="1" s="1"/>
  <c r="B3503" i="1" l="1"/>
  <c r="P3504" i="1"/>
  <c r="C3505" i="1"/>
  <c r="X3504" i="1" l="1"/>
  <c r="B3504" i="1" s="1"/>
  <c r="C3506" i="1"/>
  <c r="P3505" i="1"/>
  <c r="X3505" i="1" l="1"/>
  <c r="B3505" i="1" s="1"/>
  <c r="P3506" i="1"/>
  <c r="C3507" i="1"/>
  <c r="X3506" i="1" l="1"/>
  <c r="B3506" i="1" s="1"/>
  <c r="C3508" i="1"/>
  <c r="P3507" i="1"/>
  <c r="X3507" i="1" l="1"/>
  <c r="B3507" i="1" s="1"/>
  <c r="P3508" i="1"/>
  <c r="C3509" i="1"/>
  <c r="X3508" i="1" l="1"/>
  <c r="B3508" i="1" s="1"/>
  <c r="C3510" i="1"/>
  <c r="P3509" i="1"/>
  <c r="X3509" i="1" s="1"/>
  <c r="B3509" i="1" l="1"/>
  <c r="P3510" i="1"/>
  <c r="C3511" i="1"/>
  <c r="X3510" i="1" l="1"/>
  <c r="B3510" i="1" s="1"/>
  <c r="C3512" i="1"/>
  <c r="P3511" i="1"/>
  <c r="X3511" i="1" l="1"/>
  <c r="B3511" i="1" s="1"/>
  <c r="P3512" i="1"/>
  <c r="C3513" i="1"/>
  <c r="X3512" i="1" l="1"/>
  <c r="B3512" i="1" s="1"/>
  <c r="C3514" i="1"/>
  <c r="P3513" i="1"/>
  <c r="X3513" i="1" s="1"/>
  <c r="B3513" i="1" l="1"/>
  <c r="P3514" i="1"/>
  <c r="C3515" i="1"/>
  <c r="X3514" i="1" l="1"/>
  <c r="B3514" i="1" s="1"/>
  <c r="C3516" i="1"/>
  <c r="P3515" i="1"/>
  <c r="X3515" i="1" l="1"/>
  <c r="B3515" i="1" s="1"/>
  <c r="P3516" i="1"/>
  <c r="C3517" i="1"/>
  <c r="X3516" i="1" l="1"/>
  <c r="B3516" i="1" s="1"/>
  <c r="C3518" i="1"/>
  <c r="P3517" i="1"/>
  <c r="X3517" i="1" s="1"/>
  <c r="B3517" i="1" l="1"/>
  <c r="P3518" i="1"/>
  <c r="C3519" i="1"/>
  <c r="X3518" i="1" l="1"/>
  <c r="B3518" i="1" s="1"/>
  <c r="C3520" i="1"/>
  <c r="P3519" i="1"/>
  <c r="X3519" i="1" s="1"/>
  <c r="B3519" i="1" l="1"/>
  <c r="P3520" i="1"/>
  <c r="C3521" i="1"/>
  <c r="X3520" i="1" l="1"/>
  <c r="B3520" i="1" s="1"/>
  <c r="C3522" i="1"/>
  <c r="P3521" i="1"/>
  <c r="X3521" i="1" s="1"/>
  <c r="B3521" i="1" l="1"/>
  <c r="P3522" i="1"/>
  <c r="C3523" i="1"/>
  <c r="X3522" i="1" l="1"/>
  <c r="B3522" i="1" s="1"/>
  <c r="C3524" i="1"/>
  <c r="P3523" i="1"/>
  <c r="X3523" i="1" l="1"/>
  <c r="B3523" i="1" s="1"/>
  <c r="P3524" i="1"/>
  <c r="C3525" i="1"/>
  <c r="X3524" i="1" l="1"/>
  <c r="B3524" i="1" s="1"/>
  <c r="C3526" i="1"/>
  <c r="P3525" i="1"/>
  <c r="X3525" i="1" s="1"/>
  <c r="B3525" i="1" l="1"/>
  <c r="P3526" i="1"/>
  <c r="C3527" i="1"/>
  <c r="X3526" i="1" l="1"/>
  <c r="B3526" i="1" s="1"/>
  <c r="C3528" i="1"/>
  <c r="P3527" i="1"/>
  <c r="X3527" i="1" s="1"/>
  <c r="B3527" i="1" l="1"/>
  <c r="P3528" i="1"/>
  <c r="C3529" i="1"/>
  <c r="X3528" i="1" l="1"/>
  <c r="B3528" i="1" s="1"/>
  <c r="C3530" i="1"/>
  <c r="P3529" i="1"/>
  <c r="X3529" i="1" s="1"/>
  <c r="B3529" i="1" l="1"/>
  <c r="P3530" i="1"/>
  <c r="C3531" i="1"/>
  <c r="X3530" i="1" l="1"/>
  <c r="B3530" i="1" s="1"/>
  <c r="C3532" i="1"/>
  <c r="P3531" i="1"/>
  <c r="X3531" i="1" l="1"/>
  <c r="B3531" i="1" s="1"/>
  <c r="P3532" i="1"/>
  <c r="C3533" i="1"/>
  <c r="X3532" i="1" l="1"/>
  <c r="B3532" i="1" s="1"/>
  <c r="C3534" i="1"/>
  <c r="P3533" i="1"/>
  <c r="X3533" i="1" l="1"/>
  <c r="B3533" i="1" s="1"/>
  <c r="P3534" i="1"/>
  <c r="C3535" i="1"/>
  <c r="X3534" i="1" l="1"/>
  <c r="B3534" i="1" s="1"/>
  <c r="C3536" i="1"/>
  <c r="P3535" i="1"/>
  <c r="X3535" i="1" s="1"/>
  <c r="B3535" i="1" l="1"/>
  <c r="P3536" i="1"/>
  <c r="C3537" i="1"/>
  <c r="X3536" i="1" l="1"/>
  <c r="B3536" i="1" s="1"/>
  <c r="C3538" i="1"/>
  <c r="P3537" i="1"/>
  <c r="X3537" i="1" s="1"/>
  <c r="B3537" i="1" l="1"/>
  <c r="P3538" i="1"/>
  <c r="C3539" i="1"/>
  <c r="X3538" i="1" l="1"/>
  <c r="B3538" i="1" s="1"/>
  <c r="C3540" i="1"/>
  <c r="P3539" i="1"/>
  <c r="X3539" i="1" s="1"/>
  <c r="B3539" i="1" l="1"/>
  <c r="P3540" i="1"/>
  <c r="C3541" i="1"/>
  <c r="X3540" i="1" l="1"/>
  <c r="B3540" i="1" s="1"/>
  <c r="C3542" i="1"/>
  <c r="P3541" i="1"/>
  <c r="X3541" i="1" l="1"/>
  <c r="B3541" i="1" s="1"/>
  <c r="P3542" i="1"/>
  <c r="C3543" i="1"/>
  <c r="X3542" i="1" l="1"/>
  <c r="B3542" i="1" s="1"/>
  <c r="C3544" i="1"/>
  <c r="P3543" i="1"/>
  <c r="X3543" i="1" s="1"/>
  <c r="B3543" i="1" l="1"/>
  <c r="P3544" i="1"/>
  <c r="C3545" i="1"/>
  <c r="X3544" i="1" l="1"/>
  <c r="B3544" i="1" s="1"/>
  <c r="C3546" i="1"/>
  <c r="P3545" i="1"/>
  <c r="X3545" i="1" s="1"/>
  <c r="B3545" i="1" l="1"/>
  <c r="P3546" i="1"/>
  <c r="C3547" i="1"/>
  <c r="X3546" i="1" l="1"/>
  <c r="B3546" i="1" s="1"/>
  <c r="P3547" i="1"/>
  <c r="C3548" i="1"/>
  <c r="X3547" i="1" l="1"/>
  <c r="B3547" i="1" s="1"/>
  <c r="P3548" i="1"/>
  <c r="C3549" i="1"/>
  <c r="X3548" i="1" l="1"/>
  <c r="B3548" i="1" s="1"/>
  <c r="P3549" i="1"/>
  <c r="C3550" i="1"/>
  <c r="X3549" i="1" l="1"/>
  <c r="B3549" i="1" s="1"/>
  <c r="P3550" i="1"/>
  <c r="C3551" i="1"/>
  <c r="X3550" i="1" l="1"/>
  <c r="B3550" i="1" s="1"/>
  <c r="C3552" i="1"/>
  <c r="P3551" i="1"/>
  <c r="X3551" i="1" s="1"/>
  <c r="B3551" i="1" l="1"/>
  <c r="P3552" i="1"/>
  <c r="C3553" i="1"/>
  <c r="X3552" i="1" l="1"/>
  <c r="B3552" i="1" s="1"/>
  <c r="C3554" i="1"/>
  <c r="P3553" i="1"/>
  <c r="X3553" i="1" s="1"/>
  <c r="B3553" i="1" l="1"/>
  <c r="P3554" i="1"/>
  <c r="C3555" i="1"/>
  <c r="X3554" i="1" l="1"/>
  <c r="B3554" i="1" s="1"/>
  <c r="C3556" i="1"/>
  <c r="P3555" i="1"/>
  <c r="X3555" i="1" s="1"/>
  <c r="B3555" i="1" l="1"/>
  <c r="P3556" i="1"/>
  <c r="C3557" i="1"/>
  <c r="X3556" i="1" l="1"/>
  <c r="B3556" i="1" s="1"/>
  <c r="C3558" i="1"/>
  <c r="P3557" i="1"/>
  <c r="X3557" i="1" s="1"/>
  <c r="B3557" i="1" l="1"/>
  <c r="P3558" i="1"/>
  <c r="C3559" i="1"/>
  <c r="X3558" i="1" l="1"/>
  <c r="B3558" i="1" s="1"/>
  <c r="C3560" i="1"/>
  <c r="P3559" i="1"/>
  <c r="X3559" i="1" s="1"/>
  <c r="B3559" i="1" l="1"/>
  <c r="P3560" i="1"/>
  <c r="C3561" i="1"/>
  <c r="X3560" i="1" l="1"/>
  <c r="B3560" i="1" s="1"/>
  <c r="C3562" i="1"/>
  <c r="P3561" i="1"/>
  <c r="X3561" i="1" s="1"/>
  <c r="B3561" i="1" l="1"/>
  <c r="P3562" i="1"/>
  <c r="C3563" i="1"/>
  <c r="X3562" i="1" l="1"/>
  <c r="B3562" i="1" s="1"/>
  <c r="C3564" i="1"/>
  <c r="P3563" i="1"/>
  <c r="X3563" i="1" s="1"/>
  <c r="B3563" i="1" l="1"/>
  <c r="P3564" i="1"/>
  <c r="C3565" i="1"/>
  <c r="X3564" i="1" l="1"/>
  <c r="B3564" i="1" s="1"/>
  <c r="C3566" i="1"/>
  <c r="P3565" i="1"/>
  <c r="X3565" i="1" s="1"/>
  <c r="B3565" i="1" l="1"/>
  <c r="P3566" i="1"/>
  <c r="C3567" i="1"/>
  <c r="X3566" i="1" l="1"/>
  <c r="B3566" i="1" s="1"/>
  <c r="C3568" i="1"/>
  <c r="P3567" i="1"/>
  <c r="X3567" i="1" s="1"/>
  <c r="B3567" i="1" l="1"/>
  <c r="C3569" i="1"/>
  <c r="P3568" i="1"/>
  <c r="X3568" i="1" l="1"/>
  <c r="B3568" i="1" s="1"/>
  <c r="C3570" i="1"/>
  <c r="P3569" i="1"/>
  <c r="X3569" i="1" s="1"/>
  <c r="B3569" i="1" l="1"/>
  <c r="P3570" i="1"/>
  <c r="C3571" i="1"/>
  <c r="X3570" i="1" l="1"/>
  <c r="B3570" i="1" s="1"/>
  <c r="C3572" i="1"/>
  <c r="P3571" i="1"/>
  <c r="X3571" i="1" l="1"/>
  <c r="B3571" i="1" s="1"/>
  <c r="P3572" i="1"/>
  <c r="C3573" i="1"/>
  <c r="X3572" i="1" l="1"/>
  <c r="B3572" i="1" s="1"/>
  <c r="C3574" i="1"/>
  <c r="P3573" i="1"/>
  <c r="X3573" i="1" l="1"/>
  <c r="B3573" i="1" s="1"/>
  <c r="P3574" i="1"/>
  <c r="C3575" i="1"/>
  <c r="X3574" i="1" l="1"/>
  <c r="B3574" i="1" s="1"/>
  <c r="C3576" i="1"/>
  <c r="P3575" i="1"/>
  <c r="X3575" i="1" l="1"/>
  <c r="B3575" i="1" s="1"/>
  <c r="C3577" i="1"/>
  <c r="P3576" i="1"/>
  <c r="X3576" i="1" l="1"/>
  <c r="B3576" i="1" s="1"/>
  <c r="C3578" i="1"/>
  <c r="P3577" i="1"/>
  <c r="X3577" i="1" l="1"/>
  <c r="B3577" i="1" s="1"/>
  <c r="P3578" i="1"/>
  <c r="C3579" i="1"/>
  <c r="X3578" i="1" l="1"/>
  <c r="B3578" i="1" s="1"/>
  <c r="C3580" i="1"/>
  <c r="P3579" i="1"/>
  <c r="X3579" i="1" l="1"/>
  <c r="B3579" i="1" s="1"/>
  <c r="P3580" i="1"/>
  <c r="C3581" i="1"/>
  <c r="X3580" i="1" l="1"/>
  <c r="B3580" i="1" s="1"/>
  <c r="P3581" i="1"/>
  <c r="C3582" i="1"/>
  <c r="X3581" i="1" l="1"/>
  <c r="B3581" i="1" s="1"/>
  <c r="P3582" i="1"/>
  <c r="C3583" i="1"/>
  <c r="X3582" i="1" l="1"/>
  <c r="B3582" i="1" s="1"/>
  <c r="C3584" i="1"/>
  <c r="P3583" i="1"/>
  <c r="X3583" i="1" s="1"/>
  <c r="B3583" i="1" l="1"/>
  <c r="P3584" i="1"/>
  <c r="C3585" i="1"/>
  <c r="X3584" i="1" l="1"/>
  <c r="B3584" i="1" s="1"/>
  <c r="C3586" i="1"/>
  <c r="P3585" i="1"/>
  <c r="X3585" i="1" s="1"/>
  <c r="B3585" i="1" l="1"/>
  <c r="P3586" i="1"/>
  <c r="C3587" i="1"/>
  <c r="X3586" i="1" l="1"/>
  <c r="B3586" i="1" s="1"/>
  <c r="C3588" i="1"/>
  <c r="P3587" i="1"/>
  <c r="X3587" i="1" l="1"/>
  <c r="B3587" i="1" s="1"/>
  <c r="P3588" i="1"/>
  <c r="C3589" i="1"/>
  <c r="X3588" i="1" l="1"/>
  <c r="B3588" i="1" s="1"/>
  <c r="C3590" i="1"/>
  <c r="P3589" i="1"/>
  <c r="X3589" i="1" l="1"/>
  <c r="B3589" i="1" s="1"/>
  <c r="P3590" i="1"/>
  <c r="C3591" i="1"/>
  <c r="X3590" i="1" l="1"/>
  <c r="B3590" i="1" s="1"/>
  <c r="P3591" i="1"/>
  <c r="X3591" i="1" s="1"/>
  <c r="C3592" i="1"/>
  <c r="P3592" i="1" l="1"/>
  <c r="C3593" i="1"/>
  <c r="B3591" i="1"/>
  <c r="X3592" i="1" l="1"/>
  <c r="B3592" i="1" s="1"/>
  <c r="C3594" i="1"/>
  <c r="P3593" i="1"/>
  <c r="X3593" i="1" s="1"/>
  <c r="B3593" i="1" l="1"/>
  <c r="P3594" i="1"/>
  <c r="C3595" i="1"/>
  <c r="X3594" i="1" l="1"/>
  <c r="B3594" i="1" s="1"/>
  <c r="C3596" i="1"/>
  <c r="P3595" i="1"/>
  <c r="X3595" i="1" l="1"/>
  <c r="B3595" i="1" s="1"/>
  <c r="P3596" i="1"/>
  <c r="C3597" i="1"/>
  <c r="X3596" i="1" l="1"/>
  <c r="B3596" i="1" s="1"/>
  <c r="C3598" i="1"/>
  <c r="P3597" i="1"/>
  <c r="X3597" i="1" l="1"/>
  <c r="B3597" i="1" s="1"/>
  <c r="P3598" i="1"/>
  <c r="C3599" i="1"/>
  <c r="X3598" i="1" l="1"/>
  <c r="B3598" i="1" s="1"/>
  <c r="C3600" i="1"/>
  <c r="P3599" i="1"/>
  <c r="X3599" i="1" l="1"/>
  <c r="B3599" i="1" s="1"/>
  <c r="P3600" i="1"/>
  <c r="C3601" i="1"/>
  <c r="X3600" i="1" l="1"/>
  <c r="B3600" i="1" s="1"/>
  <c r="C3602" i="1"/>
  <c r="P3601" i="1"/>
  <c r="X3601" i="1" l="1"/>
  <c r="B3601" i="1" s="1"/>
  <c r="P3602" i="1"/>
  <c r="C3603" i="1"/>
  <c r="X3602" i="1" l="1"/>
  <c r="B3602" i="1" s="1"/>
  <c r="C3604" i="1"/>
  <c r="P3603" i="1"/>
  <c r="X3603" i="1" l="1"/>
  <c r="B3603" i="1" s="1"/>
  <c r="P3604" i="1"/>
  <c r="C3605" i="1"/>
  <c r="X3604" i="1" l="1"/>
  <c r="B3604" i="1" s="1"/>
  <c r="C3606" i="1"/>
  <c r="P3605" i="1"/>
  <c r="X3605" i="1" s="1"/>
  <c r="B3605" i="1" l="1"/>
  <c r="P3606" i="1"/>
  <c r="C3607" i="1"/>
  <c r="X3606" i="1" l="1"/>
  <c r="B3606" i="1" s="1"/>
  <c r="C3608" i="1"/>
  <c r="P3607" i="1"/>
  <c r="X3607" i="1" s="1"/>
  <c r="B3607" i="1" l="1"/>
  <c r="P3608" i="1"/>
  <c r="C3609" i="1"/>
  <c r="X3608" i="1" l="1"/>
  <c r="B3608" i="1" s="1"/>
  <c r="C3610" i="1"/>
  <c r="P3609" i="1"/>
  <c r="X3609" i="1" s="1"/>
  <c r="B3609" i="1" l="1"/>
  <c r="P3610" i="1"/>
  <c r="C3611" i="1"/>
  <c r="X3610" i="1" l="1"/>
  <c r="B3610" i="1" s="1"/>
  <c r="C3612" i="1"/>
  <c r="P3611" i="1"/>
  <c r="X3611" i="1" l="1"/>
  <c r="B3611" i="1" s="1"/>
  <c r="P3612" i="1"/>
  <c r="C3613" i="1"/>
  <c r="X3612" i="1" l="1"/>
  <c r="B3612" i="1" s="1"/>
  <c r="C3614" i="1"/>
  <c r="P3613" i="1"/>
  <c r="X3613" i="1" l="1"/>
  <c r="B3613" i="1" s="1"/>
  <c r="P3614" i="1"/>
  <c r="C3615" i="1"/>
  <c r="X3614" i="1" l="1"/>
  <c r="B3614" i="1" s="1"/>
  <c r="C3616" i="1"/>
  <c r="P3615" i="1"/>
  <c r="X3615" i="1" l="1"/>
  <c r="B3615" i="1" s="1"/>
  <c r="P3616" i="1"/>
  <c r="C3617" i="1"/>
  <c r="X3616" i="1" l="1"/>
  <c r="B3616" i="1" s="1"/>
  <c r="C3618" i="1"/>
  <c r="P3617" i="1"/>
  <c r="X3617" i="1" s="1"/>
  <c r="B3617" i="1" l="1"/>
  <c r="P3618" i="1"/>
  <c r="C3619" i="1"/>
  <c r="X3618" i="1" l="1"/>
  <c r="B3618" i="1" s="1"/>
  <c r="C3620" i="1"/>
  <c r="P3619" i="1"/>
  <c r="X3619" i="1" l="1"/>
  <c r="B3619" i="1" s="1"/>
  <c r="P3620" i="1"/>
  <c r="C3621" i="1"/>
  <c r="X3620" i="1" l="1"/>
  <c r="B3620" i="1" s="1"/>
  <c r="C3622" i="1"/>
  <c r="P3621" i="1"/>
  <c r="X3621" i="1" l="1"/>
  <c r="B3621" i="1" s="1"/>
  <c r="P3622" i="1"/>
  <c r="C3623" i="1"/>
  <c r="X3622" i="1" l="1"/>
  <c r="B3622" i="1" s="1"/>
  <c r="C3624" i="1"/>
  <c r="P3623" i="1"/>
  <c r="X3623" i="1" s="1"/>
  <c r="B3623" i="1" l="1"/>
  <c r="P3624" i="1"/>
  <c r="C3625" i="1"/>
  <c r="X3624" i="1" l="1"/>
  <c r="B3624" i="1" s="1"/>
  <c r="C3626" i="1"/>
  <c r="P3625" i="1"/>
  <c r="X3625" i="1" l="1"/>
  <c r="B3625" i="1" s="1"/>
  <c r="P3626" i="1"/>
  <c r="C3627" i="1"/>
  <c r="X3626" i="1" l="1"/>
  <c r="B3626" i="1" s="1"/>
  <c r="C3628" i="1"/>
  <c r="P3627" i="1"/>
  <c r="X3627" i="1" l="1"/>
  <c r="B3627" i="1" s="1"/>
  <c r="P3628" i="1"/>
  <c r="C3629" i="1"/>
  <c r="X3628" i="1" l="1"/>
  <c r="B3628" i="1" s="1"/>
  <c r="C3630" i="1"/>
  <c r="P3629" i="1"/>
  <c r="X3629" i="1" s="1"/>
  <c r="B3629" i="1" l="1"/>
  <c r="P3630" i="1"/>
  <c r="C3631" i="1"/>
  <c r="X3630" i="1" l="1"/>
  <c r="B3630" i="1" s="1"/>
  <c r="C3632" i="1"/>
  <c r="P3631" i="1"/>
  <c r="X3631" i="1" l="1"/>
  <c r="B3631" i="1" s="1"/>
  <c r="P3632" i="1"/>
  <c r="C3633" i="1"/>
  <c r="X3632" i="1" l="1"/>
  <c r="B3632" i="1" s="1"/>
  <c r="C3634" i="1"/>
  <c r="P3633" i="1"/>
  <c r="X3633" i="1" s="1"/>
  <c r="B3633" i="1" l="1"/>
  <c r="P3634" i="1"/>
  <c r="C3635" i="1"/>
  <c r="X3634" i="1" l="1"/>
  <c r="B3634" i="1" s="1"/>
  <c r="C3636" i="1"/>
  <c r="P3635" i="1"/>
  <c r="X3635" i="1" l="1"/>
  <c r="B3635" i="1" s="1"/>
  <c r="P3636" i="1"/>
  <c r="C3637" i="1"/>
  <c r="X3636" i="1" l="1"/>
  <c r="B3636" i="1" s="1"/>
  <c r="C3638" i="1"/>
  <c r="P3637" i="1"/>
  <c r="X3637" i="1" s="1"/>
  <c r="B3637" i="1" l="1"/>
  <c r="P3638" i="1"/>
  <c r="C3639" i="1"/>
  <c r="X3638" i="1" l="1"/>
  <c r="B3638" i="1" s="1"/>
  <c r="C3640" i="1"/>
  <c r="P3639" i="1"/>
  <c r="X3639" i="1" s="1"/>
  <c r="B3639" i="1" l="1"/>
  <c r="P3640" i="1"/>
  <c r="C3641" i="1"/>
  <c r="X3640" i="1" l="1"/>
  <c r="B3640" i="1" s="1"/>
  <c r="C3642" i="1"/>
  <c r="P3641" i="1"/>
  <c r="X3641" i="1" s="1"/>
  <c r="B3641" i="1" l="1"/>
  <c r="P3642" i="1"/>
  <c r="C3643" i="1"/>
  <c r="X3642" i="1" l="1"/>
  <c r="B3642" i="1" s="1"/>
  <c r="C3644" i="1"/>
  <c r="P3643" i="1"/>
  <c r="X3643" i="1" s="1"/>
  <c r="B3643" i="1" l="1"/>
  <c r="P3644" i="1"/>
  <c r="C3645" i="1"/>
  <c r="X3644" i="1" l="1"/>
  <c r="B3644" i="1" s="1"/>
  <c r="C3646" i="1"/>
  <c r="P3645" i="1"/>
  <c r="X3645" i="1" l="1"/>
  <c r="B3645" i="1" s="1"/>
  <c r="P3646" i="1"/>
  <c r="C3647" i="1"/>
  <c r="X3646" i="1" l="1"/>
  <c r="B3646" i="1" s="1"/>
  <c r="P3647" i="1"/>
  <c r="C3648" i="1"/>
  <c r="X3647" i="1" l="1"/>
  <c r="B3647" i="1" s="1"/>
  <c r="P3648" i="1"/>
  <c r="C3649" i="1"/>
  <c r="X3648" i="1" l="1"/>
  <c r="B3648" i="1" s="1"/>
  <c r="C3650" i="1"/>
  <c r="P3649" i="1"/>
  <c r="X3649" i="1" l="1"/>
  <c r="B3649" i="1" s="1"/>
  <c r="P3650" i="1"/>
  <c r="C3651" i="1"/>
  <c r="X3650" i="1" l="1"/>
  <c r="B3650" i="1" s="1"/>
  <c r="C3652" i="1"/>
  <c r="P3651" i="1"/>
  <c r="X3651" i="1" l="1"/>
  <c r="B3651" i="1" s="1"/>
  <c r="P3652" i="1"/>
  <c r="C3653" i="1"/>
  <c r="X3652" i="1" l="1"/>
  <c r="B3652" i="1" s="1"/>
  <c r="C3654" i="1"/>
  <c r="P3653" i="1"/>
  <c r="X3653" i="1" s="1"/>
  <c r="B3653" i="1" l="1"/>
  <c r="P3654" i="1"/>
  <c r="C3655" i="1"/>
  <c r="X3654" i="1" l="1"/>
  <c r="B3654" i="1" s="1"/>
  <c r="C3656" i="1"/>
  <c r="P3655" i="1"/>
  <c r="X3655" i="1" l="1"/>
  <c r="B3655" i="1" s="1"/>
  <c r="P3656" i="1"/>
  <c r="C3657" i="1"/>
  <c r="X3656" i="1" l="1"/>
  <c r="B3656" i="1" s="1"/>
  <c r="C3658" i="1"/>
  <c r="P3657" i="1"/>
  <c r="X3657" i="1" s="1"/>
  <c r="B3657" i="1" l="1"/>
  <c r="P3658" i="1"/>
  <c r="C3659" i="1"/>
  <c r="X3658" i="1" l="1"/>
  <c r="B3658" i="1" s="1"/>
  <c r="C3660" i="1"/>
  <c r="P3659" i="1"/>
  <c r="X3659" i="1" l="1"/>
  <c r="B3659" i="1" s="1"/>
  <c r="P3660" i="1"/>
  <c r="C3661" i="1"/>
  <c r="X3660" i="1" l="1"/>
  <c r="B3660" i="1" s="1"/>
  <c r="C3662" i="1"/>
  <c r="P3661" i="1"/>
  <c r="X3661" i="1" s="1"/>
  <c r="B3661" i="1" l="1"/>
  <c r="P3662" i="1"/>
  <c r="C3663" i="1"/>
  <c r="X3662" i="1" l="1"/>
  <c r="B3662" i="1" s="1"/>
  <c r="C3664" i="1"/>
  <c r="P3663" i="1"/>
  <c r="X3663" i="1" s="1"/>
  <c r="B3663" i="1" l="1"/>
  <c r="P3664" i="1"/>
  <c r="C3665" i="1"/>
  <c r="X3664" i="1" l="1"/>
  <c r="B3664" i="1" s="1"/>
  <c r="C3666" i="1"/>
  <c r="P3665" i="1"/>
  <c r="X3665" i="1" l="1"/>
  <c r="B3665" i="1" s="1"/>
  <c r="P3666" i="1"/>
  <c r="C3667" i="1"/>
  <c r="X3666" i="1" l="1"/>
  <c r="B3666" i="1" s="1"/>
  <c r="C3668" i="1"/>
  <c r="P3667" i="1"/>
  <c r="X3667" i="1" s="1"/>
  <c r="B3667" i="1" l="1"/>
  <c r="P3668" i="1"/>
  <c r="C3669" i="1"/>
  <c r="X3668" i="1" l="1"/>
  <c r="B3668" i="1" s="1"/>
  <c r="P3669" i="1"/>
  <c r="X3669" i="1" s="1"/>
  <c r="C3670" i="1"/>
  <c r="C3671" i="1" l="1"/>
  <c r="P3670" i="1"/>
  <c r="B3669" i="1"/>
  <c r="X3670" i="1" l="1"/>
  <c r="B3670" i="1" s="1"/>
  <c r="P3671" i="1"/>
  <c r="C3672" i="1"/>
  <c r="X3671" i="1" l="1"/>
  <c r="B3671" i="1" s="1"/>
  <c r="C3673" i="1"/>
  <c r="P3672" i="1"/>
  <c r="X3672" i="1" l="1"/>
  <c r="B3672" i="1" s="1"/>
  <c r="P3673" i="1"/>
  <c r="C3674" i="1"/>
  <c r="X3673" i="1" l="1"/>
  <c r="B3673" i="1" s="1"/>
  <c r="C3675" i="1"/>
  <c r="P3674" i="1"/>
  <c r="X3674" i="1" l="1"/>
  <c r="B3674" i="1" s="1"/>
  <c r="P3675" i="1"/>
  <c r="C3676" i="1"/>
  <c r="X3675" i="1" l="1"/>
  <c r="B3675" i="1" s="1"/>
  <c r="C3677" i="1"/>
  <c r="P3676" i="1"/>
  <c r="X3676" i="1" l="1"/>
  <c r="B3676" i="1" s="1"/>
  <c r="P3677" i="1"/>
  <c r="C3678" i="1"/>
  <c r="X3677" i="1" l="1"/>
  <c r="B3677" i="1" s="1"/>
  <c r="C3679" i="1"/>
  <c r="P3678" i="1"/>
  <c r="X3678" i="1" l="1"/>
  <c r="B3678" i="1" s="1"/>
  <c r="P3679" i="1"/>
  <c r="C3680" i="1"/>
  <c r="X3679" i="1" l="1"/>
  <c r="B3679" i="1" s="1"/>
  <c r="C3681" i="1"/>
  <c r="P3680" i="1"/>
  <c r="X3680" i="1" l="1"/>
  <c r="B3680" i="1" s="1"/>
  <c r="P3681" i="1"/>
  <c r="C3682" i="1"/>
  <c r="X3681" i="1" l="1"/>
  <c r="B3681" i="1" s="1"/>
  <c r="C3683" i="1"/>
  <c r="P3682" i="1"/>
  <c r="X3682" i="1" l="1"/>
  <c r="B3682" i="1" s="1"/>
  <c r="P3683" i="1"/>
  <c r="C3684" i="1"/>
  <c r="X3683" i="1" l="1"/>
  <c r="B3683" i="1" s="1"/>
  <c r="C3685" i="1"/>
  <c r="P3684" i="1"/>
  <c r="X3684" i="1" l="1"/>
  <c r="B3684" i="1" s="1"/>
  <c r="P3685" i="1"/>
  <c r="C3686" i="1"/>
  <c r="X3685" i="1" l="1"/>
  <c r="B3685" i="1" s="1"/>
  <c r="P3686" i="1"/>
  <c r="C3687" i="1"/>
  <c r="X3686" i="1" l="1"/>
  <c r="B3686" i="1" s="1"/>
  <c r="P3687" i="1"/>
  <c r="C3688" i="1"/>
  <c r="X3687" i="1" l="1"/>
  <c r="B3687" i="1" s="1"/>
  <c r="C3689" i="1"/>
  <c r="P3688" i="1"/>
  <c r="X3688" i="1" l="1"/>
  <c r="B3688" i="1" s="1"/>
  <c r="P3689" i="1"/>
  <c r="C3690" i="1"/>
  <c r="X3689" i="1" l="1"/>
  <c r="B3689" i="1" s="1"/>
  <c r="C3691" i="1"/>
  <c r="P3690" i="1"/>
  <c r="X3690" i="1" l="1"/>
  <c r="B3690" i="1" s="1"/>
  <c r="P3691" i="1"/>
  <c r="C3692" i="1"/>
  <c r="X3691" i="1" l="1"/>
  <c r="B3691" i="1" s="1"/>
  <c r="C3693" i="1"/>
  <c r="P3692" i="1"/>
  <c r="X3692" i="1" l="1"/>
  <c r="B3692" i="1" s="1"/>
  <c r="P3693" i="1"/>
  <c r="X3693" i="1" s="1"/>
  <c r="C3694" i="1"/>
  <c r="C3695" i="1" l="1"/>
  <c r="P3694" i="1"/>
  <c r="B3693" i="1"/>
  <c r="X3694" i="1" l="1"/>
  <c r="B3694" i="1" s="1"/>
  <c r="P3695" i="1"/>
  <c r="C3696" i="1"/>
  <c r="X3695" i="1" l="1"/>
  <c r="B3695" i="1" s="1"/>
  <c r="C3697" i="1"/>
  <c r="P3696" i="1"/>
  <c r="X3696" i="1" l="1"/>
  <c r="B3696" i="1" s="1"/>
  <c r="P3697" i="1"/>
  <c r="C3698" i="1"/>
  <c r="X3697" i="1" l="1"/>
  <c r="B3697" i="1" s="1"/>
  <c r="C3699" i="1"/>
  <c r="P3698" i="1"/>
  <c r="X3698" i="1" l="1"/>
  <c r="B3698" i="1" s="1"/>
  <c r="P3699" i="1"/>
  <c r="X3699" i="1" s="1"/>
  <c r="C3700" i="1"/>
  <c r="C3701" i="1" l="1"/>
  <c r="P3700" i="1"/>
  <c r="B3699" i="1"/>
  <c r="X3700" i="1" l="1"/>
  <c r="B3700" i="1" s="1"/>
  <c r="P3701" i="1"/>
  <c r="C3702" i="1"/>
  <c r="X3701" i="1" l="1"/>
  <c r="B3701" i="1" s="1"/>
  <c r="C3703" i="1"/>
  <c r="P3702" i="1"/>
  <c r="X3702" i="1" l="1"/>
  <c r="B3702" i="1" s="1"/>
  <c r="P3703" i="1"/>
  <c r="C3704" i="1"/>
  <c r="X3703" i="1" l="1"/>
  <c r="B3703" i="1" s="1"/>
  <c r="C3705" i="1"/>
  <c r="P3704" i="1"/>
  <c r="X3704" i="1" l="1"/>
  <c r="B3704" i="1" s="1"/>
  <c r="P3705" i="1"/>
  <c r="C3706" i="1"/>
  <c r="X3705" i="1" l="1"/>
  <c r="B3705" i="1" s="1"/>
  <c r="C3707" i="1"/>
  <c r="P3706" i="1"/>
  <c r="X3706" i="1" l="1"/>
  <c r="B3706" i="1" s="1"/>
  <c r="P3707" i="1"/>
  <c r="C3708" i="1"/>
  <c r="X3707" i="1" l="1"/>
  <c r="B3707" i="1" s="1"/>
  <c r="C3709" i="1"/>
  <c r="P3708" i="1"/>
  <c r="X3708" i="1" l="1"/>
  <c r="B3708" i="1" s="1"/>
  <c r="C3710" i="1"/>
  <c r="P3709" i="1"/>
  <c r="X3709" i="1" s="1"/>
  <c r="B3709" i="1" l="1"/>
  <c r="C3711" i="1"/>
  <c r="P3710" i="1"/>
  <c r="X3710" i="1" l="1"/>
  <c r="B3710" i="1" s="1"/>
  <c r="P3711" i="1"/>
  <c r="C3712" i="1"/>
  <c r="X3711" i="1" l="1"/>
  <c r="B3711" i="1" s="1"/>
  <c r="C3713" i="1"/>
  <c r="P3712" i="1"/>
  <c r="X3712" i="1" l="1"/>
  <c r="B3712" i="1" s="1"/>
  <c r="P3713" i="1"/>
  <c r="C3714" i="1"/>
  <c r="X3713" i="1" l="1"/>
  <c r="B3713" i="1" s="1"/>
  <c r="C3715" i="1"/>
  <c r="P3714" i="1"/>
  <c r="X3714" i="1" l="1"/>
  <c r="B3714" i="1" s="1"/>
  <c r="P3715" i="1"/>
  <c r="C3716" i="1"/>
  <c r="X3715" i="1" l="1"/>
  <c r="B3715" i="1" s="1"/>
  <c r="P3716" i="1"/>
  <c r="C3717" i="1"/>
  <c r="X3716" i="1" l="1"/>
  <c r="B3716" i="1" s="1"/>
  <c r="P3717" i="1"/>
  <c r="C3718" i="1"/>
  <c r="X3717" i="1" l="1"/>
  <c r="B3717" i="1" s="1"/>
  <c r="C3719" i="1"/>
  <c r="P3718" i="1"/>
  <c r="X3718" i="1" l="1"/>
  <c r="B3718" i="1" s="1"/>
  <c r="P3719" i="1"/>
  <c r="C3720" i="1"/>
  <c r="X3719" i="1" l="1"/>
  <c r="B3719" i="1" s="1"/>
  <c r="C3721" i="1"/>
  <c r="P3720" i="1"/>
  <c r="X3720" i="1" l="1"/>
  <c r="B3720" i="1" s="1"/>
  <c r="P3721" i="1"/>
  <c r="X3721" i="1" s="1"/>
  <c r="C3722" i="1"/>
  <c r="C3723" i="1" l="1"/>
  <c r="P3722" i="1"/>
  <c r="B3721" i="1"/>
  <c r="X3722" i="1" l="1"/>
  <c r="B3722" i="1" s="1"/>
  <c r="P3723" i="1"/>
  <c r="C3724" i="1"/>
  <c r="X3723" i="1" l="1"/>
  <c r="B3723" i="1" s="1"/>
  <c r="C3725" i="1"/>
  <c r="P3724" i="1"/>
  <c r="X3724" i="1" l="1"/>
  <c r="B3724" i="1" s="1"/>
  <c r="P3725" i="1"/>
  <c r="C3726" i="1"/>
  <c r="X3725" i="1" l="1"/>
  <c r="B3725" i="1" s="1"/>
  <c r="C3727" i="1"/>
  <c r="P3726" i="1"/>
  <c r="X3726" i="1" l="1"/>
  <c r="B3726" i="1" s="1"/>
  <c r="P3727" i="1"/>
  <c r="C3728" i="1"/>
  <c r="X3727" i="1" l="1"/>
  <c r="B3727" i="1" s="1"/>
  <c r="C3729" i="1"/>
  <c r="P3728" i="1"/>
  <c r="X3728" i="1" l="1"/>
  <c r="B3728" i="1" s="1"/>
  <c r="P3729" i="1"/>
  <c r="C3730" i="1"/>
  <c r="X3729" i="1" l="1"/>
  <c r="B3729" i="1" s="1"/>
  <c r="C3731" i="1"/>
  <c r="P3730" i="1"/>
  <c r="X3730" i="1" l="1"/>
  <c r="B3730" i="1" s="1"/>
  <c r="P3731" i="1"/>
  <c r="X3731" i="1" s="1"/>
  <c r="C3732" i="1"/>
  <c r="C3733" i="1" l="1"/>
  <c r="P3732" i="1"/>
  <c r="B3731" i="1"/>
  <c r="X3732" i="1" l="1"/>
  <c r="B3732" i="1" s="1"/>
  <c r="P3733" i="1"/>
  <c r="C3734" i="1"/>
  <c r="X3733" i="1" l="1"/>
  <c r="B3733" i="1" s="1"/>
  <c r="C3735" i="1"/>
  <c r="P3734" i="1"/>
  <c r="X3734" i="1" l="1"/>
  <c r="B3734" i="1" s="1"/>
  <c r="P3735" i="1"/>
  <c r="X3735" i="1" s="1"/>
  <c r="C3736" i="1"/>
  <c r="C3737" i="1" l="1"/>
  <c r="P3736" i="1"/>
  <c r="B3735" i="1"/>
  <c r="X3736" i="1" l="1"/>
  <c r="B3736" i="1" s="1"/>
  <c r="C3738" i="1"/>
  <c r="P3737" i="1"/>
  <c r="X3737" i="1" l="1"/>
  <c r="B3737" i="1" s="1"/>
  <c r="C3739" i="1"/>
  <c r="P3738" i="1"/>
  <c r="X3738" i="1" l="1"/>
  <c r="B3738" i="1" s="1"/>
  <c r="C3740" i="1"/>
  <c r="P3739" i="1"/>
  <c r="X3739" i="1" l="1"/>
  <c r="B3739" i="1" s="1"/>
  <c r="C3741" i="1"/>
  <c r="P3740" i="1"/>
  <c r="X3740" i="1" l="1"/>
  <c r="B3740" i="1" s="1"/>
  <c r="P3741" i="1"/>
  <c r="C3742" i="1"/>
  <c r="X3741" i="1" l="1"/>
  <c r="B3741" i="1" s="1"/>
  <c r="C3743" i="1"/>
  <c r="P3742" i="1"/>
  <c r="X3742" i="1" l="1"/>
  <c r="B3742" i="1" s="1"/>
  <c r="P3743" i="1"/>
  <c r="C3744" i="1"/>
  <c r="X3743" i="1" l="1"/>
  <c r="B3743" i="1" s="1"/>
  <c r="C3745" i="1"/>
  <c r="P3744" i="1"/>
  <c r="X3744" i="1" l="1"/>
  <c r="B3744" i="1" s="1"/>
  <c r="P3745" i="1"/>
  <c r="C3746" i="1"/>
  <c r="X3745" i="1" l="1"/>
  <c r="B3745" i="1" s="1"/>
  <c r="C3747" i="1"/>
  <c r="P3746" i="1"/>
  <c r="X3746" i="1" l="1"/>
  <c r="B3746" i="1" s="1"/>
  <c r="P3747" i="1"/>
  <c r="X3747" i="1" s="1"/>
  <c r="C3748" i="1"/>
  <c r="C3749" i="1" l="1"/>
  <c r="P3748" i="1"/>
  <c r="B3747" i="1"/>
  <c r="X3748" i="1" l="1"/>
  <c r="B3748" i="1" s="1"/>
  <c r="P3749" i="1"/>
  <c r="C3750" i="1"/>
  <c r="X3749" i="1" l="1"/>
  <c r="B3749" i="1" s="1"/>
  <c r="C3751" i="1"/>
  <c r="P3750" i="1"/>
  <c r="X3750" i="1" l="1"/>
  <c r="B3750" i="1" s="1"/>
  <c r="P3751" i="1"/>
  <c r="C3752" i="1"/>
  <c r="X3751" i="1" l="1"/>
  <c r="B3751" i="1" s="1"/>
  <c r="C3753" i="1"/>
  <c r="P3752" i="1"/>
  <c r="X3752" i="1" l="1"/>
  <c r="B3752" i="1" s="1"/>
  <c r="P3753" i="1"/>
  <c r="C3754" i="1"/>
  <c r="X3753" i="1" l="1"/>
  <c r="B3753" i="1" s="1"/>
  <c r="C3755" i="1"/>
  <c r="P3754" i="1"/>
  <c r="X3754" i="1" l="1"/>
  <c r="B3754" i="1" s="1"/>
  <c r="P3755" i="1"/>
  <c r="C3756" i="1"/>
  <c r="X3755" i="1" l="1"/>
  <c r="B3755" i="1" s="1"/>
  <c r="C3757" i="1"/>
  <c r="P3756" i="1"/>
  <c r="X3756" i="1" l="1"/>
  <c r="B3756" i="1" s="1"/>
  <c r="P3757" i="1"/>
  <c r="C3758" i="1"/>
  <c r="X3757" i="1" l="1"/>
  <c r="B3757" i="1" s="1"/>
  <c r="C3759" i="1"/>
  <c r="P3758" i="1"/>
  <c r="X3758" i="1" l="1"/>
  <c r="B3758" i="1" s="1"/>
  <c r="P3759" i="1"/>
  <c r="C3760" i="1"/>
  <c r="X3759" i="1" l="1"/>
  <c r="B3759" i="1" s="1"/>
  <c r="C3761" i="1"/>
  <c r="P3760" i="1"/>
  <c r="X3760" i="1" l="1"/>
  <c r="B3760" i="1" s="1"/>
  <c r="P3761" i="1"/>
  <c r="C3762" i="1"/>
  <c r="X3761" i="1" l="1"/>
  <c r="B3761" i="1" s="1"/>
  <c r="C3763" i="1"/>
  <c r="P3762" i="1"/>
  <c r="X3762" i="1" l="1"/>
  <c r="B3762" i="1" s="1"/>
  <c r="P3763" i="1"/>
  <c r="C3764" i="1"/>
  <c r="X3763" i="1" l="1"/>
  <c r="B3763" i="1" s="1"/>
  <c r="C3765" i="1"/>
  <c r="P3764" i="1"/>
  <c r="X3764" i="1" l="1"/>
  <c r="B3764" i="1" s="1"/>
  <c r="P3765" i="1"/>
  <c r="C3766" i="1"/>
  <c r="X3765" i="1" l="1"/>
  <c r="B3765" i="1" s="1"/>
  <c r="C3767" i="1"/>
  <c r="P3766" i="1"/>
  <c r="X3766" i="1" l="1"/>
  <c r="B3766" i="1" s="1"/>
  <c r="P3767" i="1"/>
  <c r="C3768" i="1"/>
  <c r="X3767" i="1" l="1"/>
  <c r="B3767" i="1" s="1"/>
  <c r="C3769" i="1"/>
  <c r="P3768" i="1"/>
  <c r="X3768" i="1" l="1"/>
  <c r="B3768" i="1" s="1"/>
  <c r="P3769" i="1"/>
  <c r="C3770" i="1"/>
  <c r="X3769" i="1" l="1"/>
  <c r="B3769" i="1" s="1"/>
  <c r="C3771" i="1"/>
  <c r="P3770" i="1"/>
  <c r="X3770" i="1" l="1"/>
  <c r="B3770" i="1" s="1"/>
  <c r="P3771" i="1"/>
  <c r="X3771" i="1" s="1"/>
  <c r="C3772" i="1"/>
  <c r="C3773" i="1" l="1"/>
  <c r="P3772" i="1"/>
  <c r="B3771" i="1"/>
  <c r="X3772" i="1" l="1"/>
  <c r="B3772" i="1" s="1"/>
  <c r="P3773" i="1"/>
  <c r="C3774" i="1"/>
  <c r="X3773" i="1" l="1"/>
  <c r="B3773" i="1" s="1"/>
  <c r="C3775" i="1"/>
  <c r="P3774" i="1"/>
  <c r="X3774" i="1" l="1"/>
  <c r="B3774" i="1" s="1"/>
  <c r="P3775" i="1"/>
  <c r="X3775" i="1" s="1"/>
  <c r="C3776" i="1"/>
  <c r="C3777" i="1" l="1"/>
  <c r="P3776" i="1"/>
  <c r="B3775" i="1"/>
  <c r="X3776" i="1" l="1"/>
  <c r="B3776" i="1" s="1"/>
  <c r="P3777" i="1"/>
  <c r="X3777" i="1" s="1"/>
  <c r="C3778" i="1"/>
  <c r="C3779" i="1" l="1"/>
  <c r="P3778" i="1"/>
  <c r="B3777" i="1"/>
  <c r="X3778" i="1" l="1"/>
  <c r="B3778" i="1" s="1"/>
  <c r="P3779" i="1"/>
  <c r="C3780" i="1"/>
  <c r="X3779" i="1" l="1"/>
  <c r="B3779" i="1" s="1"/>
  <c r="C3781" i="1"/>
  <c r="P3780" i="1"/>
  <c r="X3780" i="1" l="1"/>
  <c r="B3780" i="1" s="1"/>
  <c r="P3781" i="1"/>
  <c r="C3782" i="1"/>
  <c r="X3781" i="1" l="1"/>
  <c r="B3781" i="1" s="1"/>
  <c r="C3783" i="1"/>
  <c r="P3782" i="1"/>
  <c r="X3782" i="1" l="1"/>
  <c r="B3782" i="1" s="1"/>
  <c r="P3783" i="1"/>
  <c r="C3784" i="1"/>
  <c r="X3783" i="1" l="1"/>
  <c r="B3783" i="1" s="1"/>
  <c r="C3785" i="1"/>
  <c r="P3784" i="1"/>
  <c r="X3784" i="1" l="1"/>
  <c r="B3784" i="1" s="1"/>
  <c r="P3785" i="1"/>
  <c r="C3786" i="1"/>
  <c r="X3785" i="1" l="1"/>
  <c r="B3785" i="1" s="1"/>
  <c r="C3787" i="1"/>
  <c r="P3786" i="1"/>
  <c r="X3786" i="1" l="1"/>
  <c r="B3786" i="1" s="1"/>
  <c r="P3787" i="1"/>
  <c r="C3788" i="1"/>
  <c r="X3787" i="1" l="1"/>
  <c r="B3787" i="1" s="1"/>
  <c r="C3789" i="1"/>
  <c r="P3788" i="1"/>
  <c r="X3788" i="1" l="1"/>
  <c r="B3788" i="1" s="1"/>
  <c r="P3789" i="1"/>
  <c r="C3790" i="1"/>
  <c r="X3789" i="1" l="1"/>
  <c r="B3789" i="1" s="1"/>
  <c r="C3791" i="1"/>
  <c r="P3790" i="1"/>
  <c r="X3790" i="1" l="1"/>
  <c r="B3790" i="1" s="1"/>
  <c r="P3791" i="1"/>
  <c r="C3792" i="1"/>
  <c r="X3791" i="1" l="1"/>
  <c r="B3791" i="1" s="1"/>
  <c r="C3793" i="1"/>
  <c r="P3792" i="1"/>
  <c r="X3792" i="1" l="1"/>
  <c r="B3792" i="1" s="1"/>
  <c r="P3793" i="1"/>
  <c r="C3794" i="1"/>
  <c r="X3793" i="1" l="1"/>
  <c r="B3793" i="1" s="1"/>
  <c r="C3795" i="1"/>
  <c r="P3794" i="1"/>
  <c r="X3794" i="1" l="1"/>
  <c r="B3794" i="1" s="1"/>
  <c r="P3795" i="1"/>
  <c r="X3795" i="1" s="1"/>
  <c r="C3796" i="1"/>
  <c r="C3797" i="1" l="1"/>
  <c r="P3796" i="1"/>
  <c r="B3795" i="1"/>
  <c r="X3796" i="1" l="1"/>
  <c r="B3796" i="1" s="1"/>
  <c r="P3797" i="1"/>
  <c r="C3798" i="1"/>
  <c r="X3797" i="1" l="1"/>
  <c r="B3797" i="1" s="1"/>
  <c r="C3799" i="1"/>
  <c r="P3798" i="1"/>
  <c r="X3798" i="1" l="1"/>
  <c r="B3798" i="1" s="1"/>
  <c r="P3799" i="1"/>
  <c r="C3800" i="1"/>
  <c r="X3799" i="1" l="1"/>
  <c r="B3799" i="1" s="1"/>
  <c r="C3801" i="1"/>
  <c r="P3801" i="1" s="1"/>
  <c r="X3801" i="1" s="1"/>
  <c r="P3800" i="1"/>
  <c r="X3800" i="1" l="1"/>
  <c r="B3800" i="1" s="1"/>
  <c r="C3802" i="1"/>
  <c r="B3801" i="1"/>
  <c r="C3803" i="1" l="1"/>
  <c r="P3802" i="1"/>
  <c r="X3802" i="1" l="1"/>
  <c r="B3802" i="1" s="1"/>
  <c r="C3804" i="1"/>
  <c r="P3803" i="1"/>
  <c r="X3803" i="1" l="1"/>
  <c r="B3803" i="1" s="1"/>
  <c r="C3805" i="1"/>
  <c r="P3804" i="1"/>
  <c r="X3804" i="1" l="1"/>
  <c r="B3804" i="1" s="1"/>
  <c r="P3805" i="1"/>
  <c r="C3806" i="1"/>
  <c r="X3805" i="1" l="1"/>
  <c r="B3805" i="1" s="1"/>
  <c r="C3807" i="1"/>
  <c r="P3806" i="1"/>
  <c r="X3806" i="1" l="1"/>
  <c r="B3806" i="1" s="1"/>
  <c r="P3807" i="1"/>
  <c r="C3808" i="1"/>
  <c r="X3807" i="1" l="1"/>
  <c r="B3807" i="1" s="1"/>
  <c r="C3809" i="1"/>
  <c r="P3808" i="1"/>
  <c r="X3808" i="1" l="1"/>
  <c r="B3808" i="1" s="1"/>
  <c r="P3809" i="1"/>
  <c r="C3810" i="1"/>
  <c r="X3809" i="1" l="1"/>
  <c r="B3809" i="1" s="1"/>
  <c r="C3811" i="1"/>
  <c r="P3810" i="1"/>
  <c r="X3810" i="1" l="1"/>
  <c r="B3810" i="1" s="1"/>
  <c r="P3811" i="1"/>
  <c r="C3812" i="1"/>
  <c r="X3811" i="1" l="1"/>
  <c r="B3811" i="1" s="1"/>
  <c r="C3813" i="1"/>
  <c r="P3812" i="1"/>
  <c r="X3812" i="1" l="1"/>
  <c r="B3812" i="1" s="1"/>
  <c r="P3813" i="1"/>
  <c r="C3814" i="1"/>
  <c r="X3813" i="1" l="1"/>
  <c r="B3813" i="1" s="1"/>
  <c r="C3815" i="1"/>
  <c r="P3814" i="1"/>
  <c r="X3814" i="1" s="1"/>
  <c r="B3814" i="1" l="1"/>
  <c r="P3815" i="1"/>
  <c r="C3816" i="1"/>
  <c r="X3815" i="1" l="1"/>
  <c r="B3815" i="1" s="1"/>
  <c r="P3816" i="1"/>
  <c r="C3817" i="1"/>
  <c r="X3816" i="1" l="1"/>
  <c r="B3816" i="1" s="1"/>
  <c r="P3817" i="1"/>
  <c r="C3818" i="1"/>
  <c r="X3817" i="1" l="1"/>
  <c r="B3817" i="1" s="1"/>
  <c r="P3818" i="1"/>
  <c r="C3819" i="1"/>
  <c r="X3818" i="1" l="1"/>
  <c r="B3818" i="1" s="1"/>
  <c r="P3819" i="1"/>
  <c r="C3820" i="1"/>
  <c r="X3819" i="1" l="1"/>
  <c r="B3819" i="1" s="1"/>
  <c r="P3820" i="1"/>
  <c r="C3821" i="1"/>
  <c r="X3820" i="1" l="1"/>
  <c r="B3820" i="1" s="1"/>
  <c r="P3821" i="1"/>
  <c r="C3822" i="1"/>
  <c r="X3821" i="1" l="1"/>
  <c r="B3821" i="1" s="1"/>
  <c r="P3822" i="1"/>
  <c r="X3822" i="1" s="1"/>
  <c r="C3823" i="1"/>
  <c r="P3823" i="1" l="1"/>
  <c r="C3824" i="1"/>
  <c r="B3822" i="1"/>
  <c r="X3823" i="1" l="1"/>
  <c r="B3823" i="1" s="1"/>
  <c r="P3824" i="1"/>
  <c r="C3825" i="1"/>
  <c r="X3824" i="1" l="1"/>
  <c r="B3824" i="1" s="1"/>
  <c r="P3825" i="1"/>
  <c r="C3826" i="1"/>
  <c r="X3825" i="1" l="1"/>
  <c r="B3825" i="1" s="1"/>
  <c r="P3826" i="1"/>
  <c r="X3826" i="1" s="1"/>
  <c r="C3827" i="1"/>
  <c r="P3827" i="1" l="1"/>
  <c r="C3828" i="1"/>
  <c r="B3826" i="1"/>
  <c r="X3827" i="1" l="1"/>
  <c r="B3827" i="1" s="1"/>
  <c r="C3829" i="1"/>
  <c r="P3828" i="1"/>
  <c r="X3828" i="1" s="1"/>
  <c r="B3828" i="1" l="1"/>
  <c r="P3829" i="1"/>
  <c r="C3830" i="1"/>
  <c r="X3829" i="1" l="1"/>
  <c r="B3829" i="1" s="1"/>
  <c r="P3830" i="1"/>
  <c r="X3830" i="1" s="1"/>
  <c r="C3831" i="1"/>
  <c r="P3831" i="1" l="1"/>
  <c r="C3832" i="1"/>
  <c r="B3830" i="1"/>
  <c r="X3831" i="1" l="1"/>
  <c r="B3831" i="1" s="1"/>
  <c r="C3833" i="1"/>
  <c r="P3832" i="1"/>
  <c r="X3832" i="1" s="1"/>
  <c r="B3832" i="1" l="1"/>
  <c r="P3833" i="1"/>
  <c r="C3834" i="1"/>
  <c r="X3833" i="1" l="1"/>
  <c r="B3833" i="1" s="1"/>
  <c r="P3834" i="1"/>
  <c r="C3835" i="1"/>
  <c r="X3834" i="1" l="1"/>
  <c r="B3834" i="1" s="1"/>
  <c r="P3835" i="1"/>
  <c r="C3836" i="1"/>
  <c r="X3835" i="1" l="1"/>
  <c r="B3835" i="1" s="1"/>
  <c r="P3836" i="1"/>
  <c r="X3836" i="1" s="1"/>
  <c r="C3837" i="1"/>
  <c r="P3837" i="1" l="1"/>
  <c r="C3838" i="1"/>
  <c r="B3836" i="1"/>
  <c r="X3837" i="1" l="1"/>
  <c r="B3837" i="1" s="1"/>
  <c r="P3838" i="1"/>
  <c r="C3839" i="1"/>
  <c r="X3838" i="1" l="1"/>
  <c r="B3838" i="1" s="1"/>
  <c r="P3839" i="1"/>
  <c r="C3840" i="1"/>
  <c r="X3839" i="1" l="1"/>
  <c r="B3839" i="1" s="1"/>
  <c r="P3840" i="1"/>
  <c r="X3840" i="1" s="1"/>
  <c r="C3841" i="1"/>
  <c r="P3841" i="1" l="1"/>
  <c r="C3842" i="1"/>
  <c r="B3840" i="1"/>
  <c r="X3841" i="1" l="1"/>
  <c r="B3841" i="1" s="1"/>
  <c r="P3842" i="1"/>
  <c r="C3843" i="1"/>
  <c r="X3842" i="1" l="1"/>
  <c r="B3842" i="1" s="1"/>
  <c r="P3843" i="1"/>
  <c r="C3844" i="1"/>
  <c r="X3843" i="1" l="1"/>
  <c r="B3843" i="1" s="1"/>
  <c r="P3844" i="1"/>
  <c r="X3844" i="1" s="1"/>
  <c r="C3845" i="1"/>
  <c r="P3845" i="1" l="1"/>
  <c r="C3846" i="1"/>
  <c r="B3844" i="1"/>
  <c r="X3845" i="1" l="1"/>
  <c r="B3845" i="1" s="1"/>
  <c r="P3846" i="1"/>
  <c r="C3847" i="1"/>
  <c r="X3846" i="1" l="1"/>
  <c r="B3846" i="1" s="1"/>
  <c r="P3847" i="1"/>
  <c r="C3848" i="1"/>
  <c r="X3847" i="1" l="1"/>
  <c r="B3847" i="1" s="1"/>
  <c r="P3848" i="1"/>
  <c r="X3848" i="1" s="1"/>
  <c r="C3849" i="1"/>
  <c r="P3849" i="1" l="1"/>
  <c r="C3850" i="1"/>
  <c r="B3848" i="1"/>
  <c r="X3849" i="1" l="1"/>
  <c r="B3849" i="1" s="1"/>
  <c r="P3850" i="1"/>
  <c r="X3850" i="1" s="1"/>
  <c r="C3851" i="1"/>
  <c r="P3851" i="1" l="1"/>
  <c r="C3852" i="1"/>
  <c r="B3850" i="1"/>
  <c r="X3851" i="1" l="1"/>
  <c r="B3851" i="1" s="1"/>
  <c r="P3852" i="1"/>
  <c r="C3853" i="1"/>
  <c r="X3852" i="1" l="1"/>
  <c r="B3852" i="1" s="1"/>
  <c r="P3853" i="1"/>
  <c r="C3854" i="1"/>
  <c r="X3853" i="1" l="1"/>
  <c r="B3853" i="1" s="1"/>
  <c r="P3854" i="1"/>
  <c r="C3855" i="1"/>
  <c r="X3854" i="1" l="1"/>
  <c r="B3854" i="1" s="1"/>
  <c r="P3855" i="1"/>
  <c r="C3856" i="1"/>
  <c r="X3855" i="1" l="1"/>
  <c r="B3855" i="1" s="1"/>
  <c r="P3856" i="1"/>
  <c r="X3856" i="1" s="1"/>
  <c r="C3857" i="1"/>
  <c r="P3857" i="1" l="1"/>
  <c r="C3858" i="1"/>
  <c r="B3856" i="1"/>
  <c r="X3857" i="1" l="1"/>
  <c r="B3857" i="1" s="1"/>
  <c r="P3858" i="1"/>
  <c r="X3858" i="1" s="1"/>
  <c r="C3859" i="1"/>
  <c r="P3859" i="1" l="1"/>
  <c r="C3860" i="1"/>
  <c r="B3858" i="1"/>
  <c r="X3859" i="1" l="1"/>
  <c r="B3859" i="1" s="1"/>
  <c r="P3860" i="1"/>
  <c r="X3860" i="1" s="1"/>
  <c r="C3861" i="1"/>
  <c r="P3861" i="1" l="1"/>
  <c r="C3862" i="1"/>
  <c r="B3860" i="1"/>
  <c r="X3861" i="1" l="1"/>
  <c r="B3861" i="1" s="1"/>
  <c r="P3862" i="1"/>
  <c r="X3862" i="1" s="1"/>
  <c r="C3863" i="1"/>
  <c r="P3863" i="1" l="1"/>
  <c r="C3864" i="1"/>
  <c r="B3862" i="1"/>
  <c r="X3863" i="1" l="1"/>
  <c r="B3863" i="1" s="1"/>
  <c r="P3864" i="1"/>
  <c r="X3864" i="1" s="1"/>
  <c r="C3865" i="1"/>
  <c r="P3865" i="1" l="1"/>
  <c r="C3866" i="1"/>
  <c r="B3864" i="1"/>
  <c r="X3865" i="1" l="1"/>
  <c r="B3865" i="1" s="1"/>
  <c r="P3866" i="1"/>
  <c r="X3866" i="1" s="1"/>
  <c r="C3867" i="1"/>
  <c r="P3867" i="1" l="1"/>
  <c r="C3868" i="1"/>
  <c r="B3866" i="1"/>
  <c r="X3867" i="1" l="1"/>
  <c r="B3867" i="1" s="1"/>
  <c r="P3868" i="1"/>
  <c r="X3868" i="1" s="1"/>
  <c r="C3869" i="1"/>
  <c r="P3869" i="1" l="1"/>
  <c r="C3870" i="1"/>
  <c r="B3868" i="1"/>
  <c r="X3869" i="1" l="1"/>
  <c r="B3869" i="1" s="1"/>
  <c r="P3870" i="1"/>
  <c r="X3870" i="1" s="1"/>
  <c r="C3871" i="1"/>
  <c r="P3871" i="1" l="1"/>
  <c r="C3872" i="1"/>
  <c r="B3870" i="1"/>
  <c r="X3871" i="1" l="1"/>
  <c r="B3871" i="1" s="1"/>
  <c r="P3872" i="1"/>
  <c r="C3873" i="1"/>
  <c r="X3872" i="1" l="1"/>
  <c r="B3872" i="1" s="1"/>
  <c r="P3873" i="1"/>
  <c r="C3874" i="1"/>
  <c r="X3873" i="1" l="1"/>
  <c r="B3873" i="1" s="1"/>
  <c r="P3874" i="1"/>
  <c r="X3874" i="1" s="1"/>
  <c r="C3875" i="1"/>
  <c r="P3875" i="1" l="1"/>
  <c r="C3876" i="1"/>
  <c r="B3874" i="1"/>
  <c r="X3875" i="1" l="1"/>
  <c r="B3875" i="1" s="1"/>
  <c r="P3876" i="1"/>
  <c r="C3877" i="1"/>
  <c r="X3876" i="1" l="1"/>
  <c r="B3876" i="1" s="1"/>
  <c r="P3877" i="1"/>
  <c r="C3878" i="1"/>
  <c r="X3877" i="1" l="1"/>
  <c r="B3877" i="1" s="1"/>
  <c r="P3878" i="1"/>
  <c r="X3878" i="1" s="1"/>
  <c r="C3879" i="1"/>
  <c r="P3879" i="1" l="1"/>
  <c r="C3880" i="1"/>
  <c r="B3878" i="1"/>
  <c r="X3879" i="1" l="1"/>
  <c r="B3879" i="1" s="1"/>
  <c r="P3880" i="1"/>
  <c r="X3880" i="1" s="1"/>
  <c r="C3881" i="1"/>
  <c r="P3881" i="1" l="1"/>
  <c r="C3882" i="1"/>
  <c r="B3880" i="1"/>
  <c r="X3881" i="1" l="1"/>
  <c r="B3881" i="1" s="1"/>
  <c r="P3882" i="1"/>
  <c r="C3883" i="1"/>
  <c r="X3882" i="1" l="1"/>
  <c r="B3882" i="1" s="1"/>
  <c r="P3883" i="1"/>
  <c r="C3884" i="1"/>
  <c r="X3883" i="1" l="1"/>
  <c r="B3883" i="1" s="1"/>
  <c r="P3884" i="1"/>
  <c r="C3885" i="1"/>
  <c r="X3884" i="1" l="1"/>
  <c r="B3884" i="1" s="1"/>
  <c r="P3885" i="1"/>
  <c r="C3886" i="1"/>
  <c r="X3885" i="1" l="1"/>
  <c r="B3885" i="1" s="1"/>
  <c r="P3886" i="1"/>
  <c r="C3887" i="1"/>
  <c r="X3886" i="1" l="1"/>
  <c r="B3886" i="1" s="1"/>
  <c r="P3887" i="1"/>
  <c r="C3888" i="1"/>
  <c r="X3887" i="1" l="1"/>
  <c r="B3887" i="1" s="1"/>
  <c r="P3888" i="1"/>
  <c r="X3888" i="1" s="1"/>
  <c r="C3889" i="1"/>
  <c r="P3889" i="1" l="1"/>
  <c r="C3890" i="1"/>
  <c r="B3888" i="1"/>
  <c r="X3889" i="1" l="1"/>
  <c r="B3889" i="1" s="1"/>
  <c r="P3890" i="1"/>
  <c r="C3891" i="1"/>
  <c r="X3890" i="1" l="1"/>
  <c r="B3890" i="1" s="1"/>
  <c r="P3891" i="1"/>
  <c r="C3892" i="1"/>
  <c r="X3891" i="1" l="1"/>
  <c r="B3891" i="1" s="1"/>
  <c r="P3892" i="1"/>
  <c r="C3893" i="1"/>
  <c r="X3892" i="1" l="1"/>
  <c r="B3892" i="1" s="1"/>
  <c r="P3893" i="1"/>
  <c r="C3894" i="1"/>
  <c r="X3893" i="1" l="1"/>
  <c r="B3893" i="1" s="1"/>
  <c r="P3894" i="1"/>
  <c r="C3895" i="1"/>
  <c r="X3894" i="1" l="1"/>
  <c r="B3894" i="1" s="1"/>
  <c r="P3895" i="1"/>
  <c r="C3896" i="1"/>
  <c r="X3895" i="1" l="1"/>
  <c r="B3895" i="1" s="1"/>
  <c r="P3896" i="1"/>
  <c r="C3897" i="1"/>
  <c r="X3896" i="1" l="1"/>
  <c r="B3896" i="1" s="1"/>
  <c r="P3897" i="1"/>
  <c r="C3898" i="1"/>
  <c r="X3897" i="1" l="1"/>
  <c r="B3897" i="1" s="1"/>
  <c r="P3898" i="1"/>
  <c r="C3899" i="1"/>
  <c r="X3898" i="1" l="1"/>
  <c r="B3898" i="1" s="1"/>
  <c r="C3900" i="1"/>
  <c r="P3899" i="1"/>
  <c r="X3899" i="1" l="1"/>
  <c r="B3899" i="1" s="1"/>
  <c r="C3901" i="1"/>
  <c r="P3900" i="1"/>
  <c r="X3900" i="1" l="1"/>
  <c r="B3900" i="1" s="1"/>
  <c r="P3901" i="1"/>
  <c r="C3902" i="1"/>
  <c r="X3901" i="1" l="1"/>
  <c r="B3901" i="1" s="1"/>
  <c r="P3902" i="1"/>
  <c r="C3903" i="1"/>
  <c r="X3902" i="1" l="1"/>
  <c r="B3902" i="1" s="1"/>
  <c r="P3903" i="1"/>
  <c r="C3904" i="1"/>
  <c r="X3903" i="1" l="1"/>
  <c r="B3903" i="1" s="1"/>
  <c r="P3904" i="1"/>
  <c r="X3904" i="1" s="1"/>
  <c r="C3905" i="1"/>
  <c r="P3905" i="1" l="1"/>
  <c r="C3906" i="1"/>
  <c r="B3904" i="1"/>
  <c r="X3905" i="1" l="1"/>
  <c r="B3905" i="1" s="1"/>
  <c r="P3906" i="1"/>
  <c r="C3907" i="1"/>
  <c r="X3906" i="1" l="1"/>
  <c r="B3906" i="1" s="1"/>
  <c r="P3907" i="1"/>
  <c r="C3908" i="1"/>
  <c r="X3907" i="1" l="1"/>
  <c r="B3907" i="1" s="1"/>
  <c r="P3908" i="1"/>
  <c r="X3908" i="1" s="1"/>
  <c r="C3909" i="1"/>
  <c r="P3909" i="1" l="1"/>
  <c r="C3910" i="1"/>
  <c r="B3908" i="1"/>
  <c r="X3909" i="1" l="1"/>
  <c r="B3909" i="1" s="1"/>
  <c r="P3910" i="1"/>
  <c r="X3910" i="1" s="1"/>
  <c r="C3911" i="1"/>
  <c r="P3911" i="1" l="1"/>
  <c r="C3912" i="1"/>
  <c r="B3910" i="1"/>
  <c r="X3911" i="1" l="1"/>
  <c r="B3911" i="1" s="1"/>
  <c r="P3912" i="1"/>
  <c r="X3912" i="1" s="1"/>
  <c r="C3913" i="1"/>
  <c r="P3913" i="1" l="1"/>
  <c r="C3914" i="1"/>
  <c r="B3912" i="1"/>
  <c r="X3913" i="1" l="1"/>
  <c r="B3913" i="1" s="1"/>
  <c r="P3914" i="1"/>
  <c r="X3914" i="1" s="1"/>
  <c r="C3915" i="1"/>
  <c r="P3915" i="1" l="1"/>
  <c r="C3916" i="1"/>
  <c r="B3914" i="1"/>
  <c r="X3915" i="1" l="1"/>
  <c r="B3915" i="1" s="1"/>
  <c r="P3916" i="1"/>
  <c r="X3916" i="1" s="1"/>
  <c r="C3917" i="1"/>
  <c r="P3917" i="1" l="1"/>
  <c r="C3918" i="1"/>
  <c r="B3916" i="1"/>
  <c r="X3917" i="1" l="1"/>
  <c r="B3917" i="1" s="1"/>
  <c r="P3918" i="1"/>
  <c r="X3918" i="1" s="1"/>
  <c r="C3919" i="1"/>
  <c r="P3919" i="1" l="1"/>
  <c r="C3920" i="1"/>
  <c r="B3918" i="1"/>
  <c r="X3919" i="1" l="1"/>
  <c r="B3919" i="1" s="1"/>
  <c r="P3920" i="1"/>
  <c r="X3920" i="1" s="1"/>
  <c r="C3921" i="1"/>
  <c r="P3921" i="1" l="1"/>
  <c r="C3922" i="1"/>
  <c r="B3920" i="1"/>
  <c r="X3921" i="1" l="1"/>
  <c r="B3921" i="1" s="1"/>
  <c r="P3922" i="1"/>
  <c r="C3923" i="1"/>
  <c r="X3922" i="1" l="1"/>
  <c r="B3922" i="1" s="1"/>
  <c r="P3923" i="1"/>
  <c r="C3924" i="1"/>
  <c r="X3923" i="1" l="1"/>
  <c r="B3923" i="1" s="1"/>
  <c r="P3924" i="1"/>
  <c r="X3924" i="1" s="1"/>
  <c r="C3925" i="1"/>
  <c r="P3925" i="1" l="1"/>
  <c r="C3926" i="1"/>
  <c r="B3924" i="1"/>
  <c r="X3925" i="1" l="1"/>
  <c r="B3925" i="1" s="1"/>
  <c r="P3926" i="1"/>
  <c r="C3927" i="1"/>
  <c r="X3926" i="1" l="1"/>
  <c r="B3926" i="1" s="1"/>
  <c r="P3927" i="1"/>
  <c r="C3928" i="1"/>
  <c r="X3927" i="1" l="1"/>
  <c r="B3927" i="1" s="1"/>
  <c r="P3928" i="1"/>
  <c r="X3928" i="1" s="1"/>
  <c r="C3929" i="1"/>
  <c r="P3929" i="1" l="1"/>
  <c r="C3930" i="1"/>
  <c r="B3928" i="1"/>
  <c r="X3929" i="1" l="1"/>
  <c r="B3929" i="1" s="1"/>
  <c r="P3930" i="1"/>
  <c r="X3930" i="1" s="1"/>
  <c r="C3931" i="1"/>
  <c r="P3931" i="1" l="1"/>
  <c r="C3932" i="1"/>
  <c r="B3930" i="1"/>
  <c r="X3931" i="1" l="1"/>
  <c r="B3931" i="1" s="1"/>
  <c r="P3932" i="1"/>
  <c r="X3932" i="1" s="1"/>
  <c r="C3933" i="1"/>
  <c r="P3933" i="1" l="1"/>
  <c r="C3934" i="1"/>
  <c r="B3932" i="1"/>
  <c r="X3933" i="1" l="1"/>
  <c r="B3933" i="1" s="1"/>
  <c r="P3934" i="1"/>
  <c r="C3935" i="1"/>
  <c r="X3934" i="1" l="1"/>
  <c r="B3934" i="1" s="1"/>
  <c r="P3935" i="1"/>
  <c r="C3936" i="1"/>
  <c r="X3935" i="1" l="1"/>
  <c r="B3935" i="1" s="1"/>
  <c r="P3936" i="1"/>
  <c r="X3936" i="1" s="1"/>
  <c r="C3937" i="1"/>
  <c r="P3937" i="1" l="1"/>
  <c r="C3938" i="1"/>
  <c r="B3936" i="1"/>
  <c r="X3937" i="1" l="1"/>
  <c r="B3937" i="1" s="1"/>
  <c r="P3938" i="1"/>
  <c r="C3939" i="1"/>
  <c r="X3938" i="1" l="1"/>
  <c r="B3938" i="1" s="1"/>
  <c r="P3939" i="1"/>
  <c r="C3940" i="1"/>
  <c r="X3939" i="1" l="1"/>
  <c r="B3939" i="1" s="1"/>
  <c r="P3940" i="1"/>
  <c r="C3941" i="1"/>
  <c r="X3940" i="1" l="1"/>
  <c r="B3940" i="1" s="1"/>
  <c r="P3941" i="1"/>
  <c r="C3942" i="1"/>
  <c r="X3941" i="1" l="1"/>
  <c r="B3941" i="1" s="1"/>
  <c r="P3942" i="1"/>
  <c r="C3943" i="1"/>
  <c r="X3942" i="1" l="1"/>
  <c r="B3942" i="1" s="1"/>
  <c r="P3943" i="1"/>
  <c r="C3944" i="1"/>
  <c r="X3943" i="1" l="1"/>
  <c r="B3943" i="1" s="1"/>
  <c r="P3944" i="1"/>
  <c r="C3945" i="1"/>
  <c r="X3944" i="1" l="1"/>
  <c r="B3944" i="1" s="1"/>
  <c r="P3945" i="1"/>
  <c r="C3946" i="1"/>
  <c r="X3945" i="1" l="1"/>
  <c r="B3945" i="1" s="1"/>
  <c r="P3946" i="1"/>
  <c r="X3946" i="1" s="1"/>
  <c r="C3947" i="1"/>
  <c r="C3948" i="1" l="1"/>
  <c r="P3947" i="1"/>
  <c r="B3946" i="1"/>
  <c r="X3947" i="1" l="1"/>
  <c r="B3947" i="1" s="1"/>
  <c r="P3948" i="1"/>
  <c r="X3948" i="1" s="1"/>
  <c r="C3949" i="1"/>
  <c r="P3949" i="1" l="1"/>
  <c r="C3950" i="1"/>
  <c r="B3948" i="1"/>
  <c r="X3949" i="1" l="1"/>
  <c r="B3949" i="1" s="1"/>
  <c r="P3950" i="1"/>
  <c r="C3951" i="1"/>
  <c r="X3950" i="1" l="1"/>
  <c r="B3950" i="1" s="1"/>
  <c r="P3951" i="1"/>
  <c r="C3952" i="1"/>
  <c r="X3951" i="1" l="1"/>
  <c r="B3951" i="1" s="1"/>
  <c r="P3952" i="1"/>
  <c r="C3953" i="1"/>
  <c r="X3952" i="1" l="1"/>
  <c r="B3952" i="1" s="1"/>
  <c r="P3953" i="1"/>
  <c r="C3954" i="1"/>
  <c r="X3953" i="1" l="1"/>
  <c r="B3953" i="1" s="1"/>
  <c r="P3954" i="1"/>
  <c r="C3955" i="1"/>
  <c r="X3954" i="1" l="1"/>
  <c r="B3954" i="1" s="1"/>
  <c r="P3955" i="1"/>
  <c r="C3956" i="1"/>
  <c r="X3955" i="1" l="1"/>
  <c r="B3955" i="1" s="1"/>
  <c r="P3956" i="1"/>
  <c r="X3956" i="1" s="1"/>
  <c r="C3957" i="1"/>
  <c r="P3957" i="1" l="1"/>
  <c r="C3958" i="1"/>
  <c r="B3956" i="1"/>
  <c r="X3957" i="1" l="1"/>
  <c r="B3957" i="1" s="1"/>
  <c r="P3958" i="1"/>
  <c r="C3959" i="1"/>
  <c r="X3958" i="1" l="1"/>
  <c r="B3958" i="1" s="1"/>
  <c r="P3959" i="1"/>
  <c r="C3960" i="1"/>
  <c r="X3959" i="1" l="1"/>
  <c r="B3959" i="1" s="1"/>
  <c r="P3960" i="1"/>
  <c r="X3960" i="1" s="1"/>
  <c r="C3961" i="1"/>
  <c r="P3961" i="1" l="1"/>
  <c r="C3962" i="1"/>
  <c r="B3960" i="1"/>
  <c r="X3961" i="1" l="1"/>
  <c r="B3961" i="1" s="1"/>
  <c r="P3962" i="1"/>
  <c r="X3962" i="1" s="1"/>
  <c r="C3963" i="1"/>
  <c r="P3963" i="1" l="1"/>
  <c r="C3964" i="1"/>
  <c r="B3962" i="1"/>
  <c r="X3963" i="1" l="1"/>
  <c r="B3963" i="1" s="1"/>
  <c r="P3964" i="1"/>
  <c r="C3965" i="1"/>
  <c r="X3964" i="1" l="1"/>
  <c r="B3964" i="1" s="1"/>
  <c r="P3965" i="1"/>
  <c r="C3966" i="1"/>
  <c r="X3965" i="1" l="1"/>
  <c r="B3965" i="1" s="1"/>
  <c r="P3966" i="1"/>
  <c r="X3966" i="1" s="1"/>
  <c r="C3967" i="1"/>
  <c r="P3967" i="1" l="1"/>
  <c r="C3968" i="1"/>
  <c r="B3966" i="1"/>
  <c r="X3967" i="1" l="1"/>
  <c r="B3967" i="1" s="1"/>
  <c r="P3968" i="1"/>
  <c r="X3968" i="1" s="1"/>
  <c r="C3969" i="1"/>
  <c r="P3969" i="1" l="1"/>
  <c r="C3970" i="1"/>
  <c r="B3968" i="1"/>
  <c r="X3969" i="1" l="1"/>
  <c r="B3969" i="1" s="1"/>
  <c r="P3970" i="1"/>
  <c r="C3971" i="1"/>
  <c r="X3970" i="1" l="1"/>
  <c r="B3970" i="1" s="1"/>
  <c r="P3971" i="1"/>
  <c r="C3972" i="1"/>
  <c r="X3971" i="1" l="1"/>
  <c r="B3971" i="1" s="1"/>
  <c r="P3972" i="1"/>
  <c r="C3973" i="1"/>
  <c r="X3972" i="1" l="1"/>
  <c r="B3972" i="1" s="1"/>
  <c r="P3973" i="1"/>
  <c r="C3974" i="1"/>
  <c r="X3973" i="1" l="1"/>
  <c r="B3973" i="1" s="1"/>
  <c r="P3974" i="1"/>
  <c r="C3975" i="1"/>
  <c r="X3974" i="1" l="1"/>
  <c r="B3974" i="1" s="1"/>
  <c r="P3975" i="1"/>
  <c r="C3976" i="1"/>
  <c r="X3975" i="1" l="1"/>
  <c r="B3975" i="1" s="1"/>
  <c r="P3976" i="1"/>
  <c r="X3976" i="1" s="1"/>
  <c r="C3977" i="1"/>
  <c r="P3977" i="1" l="1"/>
  <c r="C3978" i="1"/>
  <c r="B3976" i="1"/>
  <c r="X3977" i="1" l="1"/>
  <c r="B3977" i="1" s="1"/>
  <c r="P3978" i="1"/>
  <c r="X3978" i="1" s="1"/>
  <c r="C3979" i="1"/>
  <c r="P3979" i="1" l="1"/>
  <c r="C3980" i="1"/>
  <c r="B3978" i="1"/>
  <c r="X3979" i="1" l="1"/>
  <c r="B3979" i="1" s="1"/>
  <c r="P3980" i="1"/>
  <c r="C3981" i="1"/>
  <c r="X3980" i="1" l="1"/>
  <c r="B3980" i="1" s="1"/>
  <c r="P3981" i="1"/>
  <c r="C3982" i="1"/>
  <c r="X3981" i="1" l="1"/>
  <c r="B3981" i="1" s="1"/>
  <c r="C3983" i="1"/>
  <c r="P3983" i="1" s="1"/>
  <c r="X3983" i="1" s="1"/>
  <c r="P3982" i="1"/>
  <c r="X3982" i="1" l="1"/>
  <c r="B3982" i="1" s="1"/>
  <c r="B3983" i="1"/>
  <c r="S3983" i="1"/>
  <c r="Z3983" i="1" l="1"/>
  <c r="C398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tc={67E0010D-B4CF-477F-B726-B6080C3C0536}</author>
    <author>tc={00FF480C-796D-4607-8124-943068D6C4E4}</author>
    <author>tc={AAACD8AA-747A-403F-8DE1-009786451E0C}</author>
  </authors>
  <commentList>
    <comment ref="X1822" authorId="0" shapeId="0" xr:uid="{67E0010D-B4CF-477F-B726-B6080C3C053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JUROS DEVIDOS E NÃO PAGOS EM 29/09/2020 SEGUEM ACRUADOS DE ATUALIZAÇÃO MONETÁRIA E TAXA DE JUROS ATÉ A DATA DO PRÓXIMO PAGAMENTO DE JUROS</t>
      </text>
    </comment>
    <comment ref="X1838" authorId="1" shapeId="0" xr:uid="{00FF480C-796D-4607-8124-943068D6C4E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JUROS DEVIDOS EM15/10/2020 SEGUEM ACRUADOS DE ATUALIZAÇÃO MONETÁRIA E TAXA DE JUROS AGORA DE 12,9804% AA</t>
      </text>
    </comment>
    <comment ref="C2990" authorId="2" shapeId="0" xr:uid="{AAACD8AA-747A-403F-8DE1-009786451E0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Nominal abatido do Bônus Non-Cash</t>
      </text>
    </comment>
  </commentList>
</comments>
</file>

<file path=xl/sharedStrings.xml><?xml version="1.0" encoding="utf-8"?>
<sst xmlns="http://schemas.openxmlformats.org/spreadsheetml/2006/main" count="588" uniqueCount="221">
  <si>
    <t>Data Aniv Anterior</t>
  </si>
  <si>
    <t>[CRONOGRAMA DE PAGAMENTOS]</t>
  </si>
  <si>
    <t>[DATAS-BASE]</t>
  </si>
  <si>
    <t>Data Rendimentos</t>
  </si>
  <si>
    <t>[FERIADOS]</t>
  </si>
  <si>
    <t>IPCA + SPREAD 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</si>
  <si>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</si>
  <si>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</si>
  <si>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</si>
  <si>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</si>
  <si>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</si>
  <si>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</si>
  <si>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</si>
  <si>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</si>
  <si>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</si>
  <si>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</si>
  <si>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</si>
  <si>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IVPR13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</si>
  <si>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</si>
  <si>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</si>
  <si>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</si>
  <si>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</si>
  <si>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</si>
  <si>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</si>
  <si>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</si>
  <si>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</si>
  <si>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</si>
  <si>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</si>
  <si>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</si>
  <si>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</si>
  <si>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</si>
  <si>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</si>
  <si>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INVEPAR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</si>
  <si>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</si>
  <si>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</si>
  <si>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</si>
  <si>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</si>
  <si>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</si>
  <si>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</si>
  <si>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</si>
  <si>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</si>
  <si>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</si>
  <si>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</si>
  <si>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</si>
  <si>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</si>
  <si>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</si>
  <si>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</si>
  <si>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</si>
  <si>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3ªEMI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</si>
  <si>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</si>
  <si>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</si>
  <si>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</si>
  <si>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</si>
  <si>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</si>
  <si>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</si>
  <si>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</si>
  <si>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</si>
  <si>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</si>
  <si>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</si>
  <si>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</si>
  <si>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</si>
  <si>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</si>
  <si>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</si>
  <si>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</si>
  <si>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</si>
  <si>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</si>
  <si>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Spread</t>
  </si>
  <si>
    <t>Juros</t>
  </si>
  <si>
    <t>Amortização</t>
  </si>
  <si>
    <t>Total PG</t>
  </si>
  <si>
    <t>R$</t>
  </si>
  <si>
    <t>%</t>
  </si>
  <si>
    <t>Úteis</t>
  </si>
  <si>
    <t>% a.a.</t>
  </si>
  <si>
    <t>Evento</t>
  </si>
  <si>
    <t>INCORP J=</t>
  </si>
  <si>
    <t>A+J=</t>
  </si>
  <si>
    <t>Valor Total</t>
  </si>
  <si>
    <t>Tabela de Feriados</t>
  </si>
  <si>
    <t>Data Base</t>
  </si>
  <si>
    <t>DU Ant</t>
  </si>
  <si>
    <t>Prox DU</t>
  </si>
  <si>
    <t>Prox Aniv</t>
  </si>
  <si>
    <t>DU</t>
  </si>
  <si>
    <t>PAGAMENTO PARCIAL DE JUROS</t>
  </si>
  <si>
    <t>JUROS DEVIDOS APÓS PAGTO PARCIAL</t>
  </si>
  <si>
    <t xml:space="preserve">INVESTIMENTOS E PARTICIPAÇÕES EM INFRAESTRUTURA S.A. - INVEPAR  - 3ª EMI DEB </t>
  </si>
  <si>
    <t>Projeção</t>
  </si>
  <si>
    <t>CONFORME</t>
  </si>
  <si>
    <t>INCORPJ=</t>
  </si>
  <si>
    <t>AGD 31/08/2023</t>
  </si>
  <si>
    <t>AGD 14/09/2023</t>
  </si>
  <si>
    <t>AGD 29/09/2023</t>
  </si>
  <si>
    <t>AGD 11/10/2023</t>
  </si>
  <si>
    <t>JUROS UNITÁRIOS DEVIDOS</t>
  </si>
  <si>
    <t>JUROS TOTAIS DEVIDOS</t>
  </si>
  <si>
    <t>DEBÊNTURES EM CIRCULAÇÃO</t>
  </si>
  <si>
    <t>AMORTIZAÇÃO TOTAL</t>
  </si>
  <si>
    <t>AMORTIZAÇÃO UNITÁRIA</t>
  </si>
  <si>
    <t>AMEX+J=</t>
  </si>
  <si>
    <t>AGD 20/10/2023</t>
  </si>
  <si>
    <t>6º ADIT ESCRITURA</t>
  </si>
  <si>
    <t>AMEX EM 24/10/2023</t>
  </si>
  <si>
    <t>AMORT PRINCIPAL</t>
  </si>
  <si>
    <t>AMORT AT MONETÁRIA</t>
  </si>
  <si>
    <t>JUROS UNITÁRIOS PAGOS</t>
  </si>
  <si>
    <t>JUROS UNITÁRIOS A ACRUAR</t>
  </si>
  <si>
    <t>AMEX LAMSA EM 10/11/2023</t>
  </si>
  <si>
    <t>AMEX OBRIGATÓRIA LAMSA</t>
  </si>
  <si>
    <t>Referência</t>
  </si>
  <si>
    <t>B3</t>
  </si>
  <si>
    <t>7º DU</t>
  </si>
  <si>
    <t>PU APÓS EVENTO</t>
  </si>
  <si>
    <t>VALOR INICIAL</t>
  </si>
  <si>
    <t>Fator C Inicial</t>
  </si>
  <si>
    <t>Fator C Final</t>
  </si>
  <si>
    <t>AMEX=</t>
  </si>
  <si>
    <t>VALOR FINAL 3ª EMI</t>
  </si>
  <si>
    <t>VALOR FINAL 5ª EMI</t>
  </si>
  <si>
    <t>TOTAL INVEPAR+LAMSA</t>
  </si>
  <si>
    <t>VALOR FINAL AMEX INVEPAR</t>
  </si>
  <si>
    <t>VALOR TOTAL AMEX LAMSA</t>
  </si>
  <si>
    <t>VALOR AMEX 3ª EMI</t>
  </si>
  <si>
    <t>VALOR AMEX 5ª EMI</t>
  </si>
  <si>
    <t>AMORTIZAÇÃO UNITÁRIA B3</t>
  </si>
  <si>
    <t>VALOR DO BÔNUS 3ª EMI</t>
  </si>
  <si>
    <t>VALOR DO BÔNUS 5ª EMI</t>
  </si>
  <si>
    <t>JUROS UNITÁRIOS DEVIDOS B3</t>
  </si>
  <si>
    <t>JUROS UNITÁRIOS PAGOS B3</t>
  </si>
  <si>
    <t>VALOR DO BÔNUS NON CASH</t>
  </si>
  <si>
    <t>AMORTUNITÁRIA BÔNUS NON CASH</t>
  </si>
  <si>
    <t>AMEX INVEPAR EM 09/01/2024</t>
  </si>
  <si>
    <t>AMEX LAMSA EM 10/01/2024</t>
  </si>
  <si>
    <t>Caixa Mínimo</t>
  </si>
  <si>
    <t>Caixa Disponível Invepar</t>
  </si>
  <si>
    <t>AMEX INVEPAR</t>
  </si>
  <si>
    <t>Retenção Dívida BR040</t>
  </si>
  <si>
    <t>Total Caixa e Equivalentes de Caixa 31/12/2023</t>
  </si>
  <si>
    <t>Saldo IVPR13 em 31/12/2023</t>
  </si>
  <si>
    <t>Saldo IVPR15 em 31/12/2023</t>
  </si>
  <si>
    <t>AMEX LAMSA</t>
  </si>
  <si>
    <t>Retenção</t>
  </si>
  <si>
    <t>JUROS UNITÁRIOS B3</t>
  </si>
  <si>
    <t>AMORT UNITÁRIA BÔNUS NON-CASH</t>
  </si>
  <si>
    <t>Caixa Disponível LAMSA</t>
  </si>
  <si>
    <t>AMEX LAMSA EM 09/02/2024</t>
  </si>
  <si>
    <t>Total Caixa e Equivalentes de Caixa 31/01/2024</t>
  </si>
  <si>
    <t>Saldo IVPR13 em 31/01/2024</t>
  </si>
  <si>
    <t>Saldo IVPR15 em 31/01/2024</t>
  </si>
  <si>
    <t>AMEX LAMSA EM 08/03/2024</t>
  </si>
  <si>
    <t>Total Caixa e Equivalentes de Caixa 29/02/2024</t>
  </si>
  <si>
    <t>Saldo IVPR13 em 29/02/2024</t>
  </si>
  <si>
    <t>Saldo IVPR15 em 29/02/2024</t>
  </si>
  <si>
    <t>AMEX LAMSA EM 05/04/2024</t>
  </si>
  <si>
    <t>Total Caixa e Equivalentes de Caixa 31/03/2024</t>
  </si>
  <si>
    <t>Saldo IVPR13 em 31/03/2024</t>
  </si>
  <si>
    <t>PU APÓS EVENTO RETIFICADO</t>
  </si>
  <si>
    <t>AMEX LAMSA EM 08/05/2024</t>
  </si>
  <si>
    <t>Total Caixa e Equivalentes de Caixa 30/04/2024</t>
  </si>
  <si>
    <t>Saldo IVPR13 em 30/04/2024</t>
  </si>
  <si>
    <t>Saldo IVPR15 em 30/04/2024</t>
  </si>
  <si>
    <t>Saldo IVPR15 em 31/03/2024</t>
  </si>
  <si>
    <t>AMORTIZAÇÃO EXTRAORDINÁRIA B3</t>
  </si>
  <si>
    <t>Deduções</t>
  </si>
  <si>
    <t>Valor Total CLN</t>
  </si>
  <si>
    <t>AMEX CLN</t>
  </si>
  <si>
    <t>Saldo IVPR13 em 15/05/2024</t>
  </si>
  <si>
    <t>Saldo IVPR15 em 15/05/2024</t>
  </si>
  <si>
    <t>SALDO DEVEDOR APÓS EVENTO</t>
  </si>
  <si>
    <t>AMEX CLN EM 28/05/2024</t>
  </si>
  <si>
    <t>AMEX LAMSA EM 06/06/2024</t>
  </si>
  <si>
    <t>Total Caixa e Equivalentes de Caixa 31/05/2024</t>
  </si>
  <si>
    <t>Saldo IVPR13 em 31/05/2024</t>
  </si>
  <si>
    <t>Saldo IVPR15 em 31/05/2024</t>
  </si>
  <si>
    <t>AMEX LAMSA EM 04/07/2024</t>
  </si>
  <si>
    <t>Total Caixa e Equivalentes de Caixa 30/06/2024</t>
  </si>
  <si>
    <t>Saldo IVPR13 em 30/06/2024</t>
  </si>
  <si>
    <t>Saldo IVPR15 em 30/06/2024</t>
  </si>
  <si>
    <t>AMEX LAMSA EM 07/08/2024</t>
  </si>
  <si>
    <t>Total Caixa e Equivalentes de Caixa 31/07/2024</t>
  </si>
  <si>
    <t>Saldo IVPR13 em 31/07/2024</t>
  </si>
  <si>
    <t>Saldo IVPR15 em 31/07/2024</t>
  </si>
  <si>
    <t>AMEX LAMSA EM 06/09/2024</t>
  </si>
  <si>
    <t>Total Caixa e Equivalentes de Caixa 31/08/2024</t>
  </si>
  <si>
    <t>Saldo IVPR13 em 31/08/2024</t>
  </si>
  <si>
    <t>Saldo IVPR15 em 31/08/2024</t>
  </si>
  <si>
    <t>CONFORME APURAÇÃO EM 08/12/2023 E VALORES EFETIVAMENTE PAGOS</t>
  </si>
  <si>
    <t>1- AMEX LAMSA EM 11/12/2023</t>
  </si>
  <si>
    <t>2- AMEX INVEPAR EM 11/12/2023</t>
  </si>
  <si>
    <t>PU APÓS EVENTOS 1 E 2</t>
  </si>
  <si>
    <t>PU APÓS EVENTO 1</t>
  </si>
  <si>
    <t>AMEX LAMSA EM 04/10/2024</t>
  </si>
  <si>
    <t>Total Caixa e Equivalentes de Caixa 30/09/2024</t>
  </si>
  <si>
    <t>Saldo IVPR13 em 30/09/2024</t>
  </si>
  <si>
    <t>Saldo IVPR15 em 30/09/2024</t>
  </si>
  <si>
    <t>AMEX LAMSA EM 05/11/2024</t>
  </si>
  <si>
    <t>Total Caixa e Equivalentes de Caixa 31/10/2024</t>
  </si>
  <si>
    <t>Saldo IVPR13 em 31/10/2024</t>
  </si>
  <si>
    <t>Saldo IVPR15 em 31/10/2024</t>
  </si>
  <si>
    <t>Saldo IVPR13</t>
  </si>
  <si>
    <t>Saldo IVPR15</t>
  </si>
  <si>
    <t>AMEX LAMSA EM 05/12/2024</t>
  </si>
  <si>
    <t>Total Caixa e Equivalentes de Caixa 30/11/2024</t>
  </si>
  <si>
    <t>Saldo IVPR13 em 30/11/2024</t>
  </si>
  <si>
    <t>Saldo IVPR15 em 30/11/2024</t>
  </si>
  <si>
    <t>Total Caixa e Equivalentes de Caixa 31/12/2024</t>
  </si>
  <si>
    <t>Saldo IVPR13 em 31/12/2024</t>
  </si>
  <si>
    <t>Saldo IVPR15 em 31/12/2024</t>
  </si>
  <si>
    <t>AMEX LAMSA EM 07/01/2025</t>
  </si>
  <si>
    <t>AMEX LAMSA EM 11/02/2025</t>
  </si>
  <si>
    <t>Total Caixa e Equivalentes de Caixa 31/01/2025</t>
  </si>
  <si>
    <t>Saldo IVPR13 em 31/01/2025</t>
  </si>
  <si>
    <t>Saldo IVPR15 em 31/01/2025</t>
  </si>
  <si>
    <t>AMEX LAMSA EM 11/03/2025</t>
  </si>
  <si>
    <t>Total Caixa e Equivalentes de Caixa 28/02/2025</t>
  </si>
  <si>
    <t>Saldo IVPR13 em 28/02/2025</t>
  </si>
  <si>
    <t>Saldo IVPR15 em 28/02/2025</t>
  </si>
  <si>
    <t>AMEX LAMSA EM 04/04/2025</t>
  </si>
  <si>
    <t>Total Caixa e Equivalentes de Caixa 31/03/2025</t>
  </si>
  <si>
    <t>Saldo IVPR13 em 31/03/2025</t>
  </si>
  <si>
    <t>Saldo IVPR15 em 31/03/2025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</si>
</sst>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  <numFmt numFmtId="175" formatCode="&quot;R$&quot;\ #,##0.00000000;[Red]\-&quot;R$&quot;\ #,##0.00000000"/>
    <numFmt numFmtId="176" formatCode="[$-416]mmm\-yy;@"/>
    <numFmt numFmtId="177" formatCode="&quot;R$&quot;#,##0.00"/>
    <numFmt numFmtId="178" formatCode="&quot;R$&quot;#,##0.00000000"/>
    <numFmt numFmtId="179" formatCode="0.00000%"/>
    <numFmt numFmtId="180" formatCode="&quot;R$&quot;#,##0.0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9C5700"/>
      <name val="Calibri"/>
      <family val="2"/>
    </font>
    <font>
      <b/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  <bgColor rgb="FFFFFFFF"/>
      </patternFill>
    </fill>
    <fill>
      <patternFill patternType="solid">
        <fgColor rgb="FFFFC7CE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31" fillId="11" borderId="0" applyNumberFormat="0" applyBorder="0" applyAlignment="0" applyProtection="0"/>
  </cellStyleXfs>
  <cellXfs count="302">
    <xf numFmtId="0" fontId="0" fillId="0" borderId="0" xfId="0"/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167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 vertical="center"/>
    </xf>
    <xf numFmtId="0" fontId="10" fillId="0" borderId="0" xfId="0" applyFont="1"/>
    <xf numFmtId="0" fontId="11" fillId="0" borderId="0" xfId="0" applyFont="1"/>
    <xf numFmtId="165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fill" vertical="center"/>
    </xf>
    <xf numFmtId="0" fontId="2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/>
    <xf numFmtId="166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fill" vertical="center"/>
    </xf>
    <xf numFmtId="167" fontId="2" fillId="0" borderId="3" xfId="0" applyNumberFormat="1" applyFont="1" applyBorder="1" applyAlignment="1">
      <alignment horizontal="fill" vertical="center"/>
    </xf>
    <xf numFmtId="168" fontId="2" fillId="0" borderId="3" xfId="0" applyNumberFormat="1" applyFont="1" applyBorder="1" applyAlignment="1">
      <alignment horizontal="fill" vertical="center"/>
    </xf>
    <xf numFmtId="169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right" vertical="center"/>
    </xf>
    <xf numFmtId="0" fontId="5" fillId="0" borderId="3" xfId="0" applyFont="1" applyBorder="1" applyAlignment="1">
      <alignment horizontal="left" vertical="center"/>
    </xf>
    <xf numFmtId="168" fontId="2" fillId="0" borderId="3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0" fillId="0" borderId="3" xfId="0" applyFont="1" applyBorder="1"/>
    <xf numFmtId="168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8" fontId="5" fillId="0" borderId="3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0" fillId="0" borderId="5" xfId="0" applyFont="1" applyBorder="1"/>
    <xf numFmtId="14" fontId="12" fillId="0" borderId="6" xfId="0" applyNumberFormat="1" applyFont="1" applyBorder="1" applyAlignment="1">
      <alignment horizontal="center" vertical="center"/>
    </xf>
    <xf numFmtId="14" fontId="10" fillId="0" borderId="7" xfId="0" applyNumberFormat="1" applyFont="1" applyBorder="1"/>
    <xf numFmtId="14" fontId="7" fillId="0" borderId="7" xfId="0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16" fillId="4" borderId="7" xfId="2" applyNumberFormat="1" applyFont="1" applyBorder="1" applyAlignment="1">
      <alignment horizontal="center" vertical="center"/>
    </xf>
    <xf numFmtId="166" fontId="16" fillId="4" borderId="0" xfId="2" applyNumberFormat="1" applyFont="1" applyAlignment="1">
      <alignment horizontal="center" vertical="center"/>
    </xf>
    <xf numFmtId="4" fontId="16" fillId="4" borderId="0" xfId="2" applyNumberFormat="1" applyFont="1" applyAlignment="1">
      <alignment horizontal="center"/>
    </xf>
    <xf numFmtId="4" fontId="16" fillId="4" borderId="0" xfId="2" applyNumberFormat="1" applyFont="1" applyAlignment="1">
      <alignment horizontal="center" vertical="center"/>
    </xf>
    <xf numFmtId="165" fontId="16" fillId="4" borderId="0" xfId="2" applyNumberFormat="1" applyFont="1" applyAlignment="1">
      <alignment horizontal="center" vertical="center"/>
    </xf>
    <xf numFmtId="10" fontId="16" fillId="4" borderId="0" xfId="2" applyNumberFormat="1" applyFont="1" applyAlignment="1">
      <alignment horizontal="center" vertical="center"/>
    </xf>
    <xf numFmtId="0" fontId="16" fillId="4" borderId="0" xfId="2" applyFont="1" applyAlignment="1">
      <alignment horizontal="center" vertical="center"/>
    </xf>
    <xf numFmtId="170" fontId="16" fillId="4" borderId="0" xfId="2" applyNumberFormat="1" applyFont="1" applyAlignment="1">
      <alignment horizontal="center" vertical="center"/>
    </xf>
    <xf numFmtId="3" fontId="16" fillId="4" borderId="0" xfId="2" applyNumberFormat="1" applyFont="1" applyAlignment="1">
      <alignment horizontal="center" vertical="center"/>
    </xf>
    <xf numFmtId="167" fontId="16" fillId="4" borderId="0" xfId="2" applyNumberFormat="1" applyFont="1" applyAlignment="1">
      <alignment horizontal="center" vertical="center"/>
    </xf>
    <xf numFmtId="168" fontId="16" fillId="4" borderId="0" xfId="2" applyNumberFormat="1" applyFont="1" applyAlignment="1">
      <alignment horizontal="center" vertical="center"/>
    </xf>
    <xf numFmtId="165" fontId="16" fillId="4" borderId="0" xfId="2" applyNumberFormat="1" applyFont="1" applyAlignment="1">
      <alignment horizontal="right" vertical="center"/>
    </xf>
    <xf numFmtId="0" fontId="17" fillId="5" borderId="0" xfId="3" applyFont="1" applyAlignment="1">
      <alignment horizontal="center" vertical="center"/>
    </xf>
    <xf numFmtId="175" fontId="17" fillId="5" borderId="0" xfId="3" applyNumberFormat="1" applyFont="1" applyAlignment="1">
      <alignment horizontal="center" vertical="center"/>
    </xf>
    <xf numFmtId="166" fontId="17" fillId="5" borderId="0" xfId="3" applyNumberFormat="1" applyFont="1" applyAlignment="1">
      <alignment horizontal="center" vertical="center"/>
    </xf>
    <xf numFmtId="168" fontId="18" fillId="5" borderId="0" xfId="3" applyNumberFormat="1" applyFont="1" applyAlignment="1">
      <alignment horizontal="center" vertical="center"/>
    </xf>
    <xf numFmtId="166" fontId="18" fillId="5" borderId="0" xfId="3" applyNumberFormat="1" applyFont="1" applyAlignment="1">
      <alignment horizontal="center" vertical="center"/>
    </xf>
    <xf numFmtId="14" fontId="20" fillId="0" borderId="7" xfId="0" applyNumberFormat="1" applyFont="1" applyBorder="1" applyAlignment="1">
      <alignment horizontal="center" vertical="center"/>
    </xf>
    <xf numFmtId="166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0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0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right" vertical="center"/>
    </xf>
    <xf numFmtId="0" fontId="21" fillId="0" borderId="1" xfId="0" applyFont="1" applyBorder="1" applyAlignment="1">
      <alignment horizontal="right" vertical="center"/>
    </xf>
    <xf numFmtId="165" fontId="21" fillId="0" borderId="3" xfId="0" applyNumberFormat="1" applyFont="1" applyBorder="1" applyAlignment="1">
      <alignment horizontal="right" vertical="center"/>
    </xf>
    <xf numFmtId="0" fontId="21" fillId="0" borderId="3" xfId="0" applyFont="1" applyBorder="1" applyAlignment="1">
      <alignment horizontal="center" vertical="center"/>
    </xf>
    <xf numFmtId="14" fontId="22" fillId="3" borderId="0" xfId="0" applyNumberFormat="1" applyFont="1" applyFill="1" applyAlignment="1">
      <alignment horizontal="left" vertical="center"/>
    </xf>
    <xf numFmtId="0" fontId="22" fillId="0" borderId="3" xfId="0" applyFont="1" applyBorder="1" applyAlignment="1">
      <alignment horizontal="left"/>
    </xf>
    <xf numFmtId="169" fontId="22" fillId="0" borderId="0" xfId="0" applyNumberFormat="1" applyFont="1" applyAlignment="1">
      <alignment horizontal="center" vertical="center"/>
    </xf>
    <xf numFmtId="4" fontId="17" fillId="5" borderId="0" xfId="3" applyNumberFormat="1" applyFont="1" applyAlignment="1">
      <alignment horizontal="center" vertical="center"/>
    </xf>
    <xf numFmtId="165" fontId="17" fillId="5" borderId="0" xfId="3" applyNumberFormat="1" applyFont="1" applyAlignment="1">
      <alignment horizontal="right" vertical="center"/>
    </xf>
    <xf numFmtId="176" fontId="20" fillId="0" borderId="0" xfId="0" applyNumberFormat="1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16" fillId="4" borderId="0" xfId="2" applyNumberFormat="1" applyFont="1" applyAlignment="1">
      <alignment horizontal="center" vertical="center"/>
    </xf>
    <xf numFmtId="3" fontId="20" fillId="6" borderId="0" xfId="0" applyNumberFormat="1" applyFont="1" applyFill="1" applyAlignment="1">
      <alignment horizontal="center" vertical="center"/>
    </xf>
    <xf numFmtId="165" fontId="20" fillId="6" borderId="0" xfId="0" applyNumberFormat="1" applyFont="1" applyFill="1" applyAlignment="1">
      <alignment horizontal="center" vertical="center"/>
    </xf>
    <xf numFmtId="166" fontId="20" fillId="6" borderId="0" xfId="0" applyNumberFormat="1" applyFont="1" applyFill="1" applyAlignment="1">
      <alignment horizontal="left" vertical="center"/>
    </xf>
    <xf numFmtId="4" fontId="19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4" fontId="20" fillId="6" borderId="0" xfId="0" applyNumberFormat="1" applyFont="1" applyFill="1" applyAlignment="1">
      <alignment horizontal="center" vertical="center"/>
    </xf>
    <xf numFmtId="168" fontId="20" fillId="6" borderId="0" xfId="0" applyNumberFormat="1" applyFont="1" applyFill="1" applyAlignment="1">
      <alignment horizontal="center" vertical="center"/>
    </xf>
    <xf numFmtId="168" fontId="20" fillId="6" borderId="0" xfId="1" applyNumberFormat="1" applyFont="1" applyFill="1" applyAlignment="1">
      <alignment horizontal="center" vertical="center"/>
    </xf>
    <xf numFmtId="3" fontId="20" fillId="6" borderId="0" xfId="0" applyNumberFormat="1" applyFont="1" applyFill="1" applyAlignment="1">
      <alignment horizontal="right" vertical="center"/>
    </xf>
    <xf numFmtId="168" fontId="20" fillId="6" borderId="0" xfId="0" applyNumberFormat="1" applyFont="1" applyFill="1" applyAlignment="1">
      <alignment horizontal="center"/>
    </xf>
    <xf numFmtId="3" fontId="2" fillId="6" borderId="0" xfId="0" applyNumberFormat="1" applyFont="1" applyFill="1" applyAlignment="1">
      <alignment horizontal="center" vertical="center"/>
    </xf>
    <xf numFmtId="165" fontId="2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/>
    </xf>
    <xf numFmtId="0" fontId="22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5" fillId="8" borderId="0" xfId="0" applyFont="1" applyFill="1" applyAlignment="1">
      <alignment horizontal="center"/>
    </xf>
    <xf numFmtId="165" fontId="5" fillId="8" borderId="0" xfId="0" applyNumberFormat="1" applyFont="1" applyFill="1" applyAlignment="1">
      <alignment horizontal="center"/>
    </xf>
    <xf numFmtId="168" fontId="5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65" fontId="2" fillId="8" borderId="0" xfId="0" applyNumberFormat="1" applyFont="1" applyFill="1" applyAlignment="1">
      <alignment horizontal="center"/>
    </xf>
    <xf numFmtId="168" fontId="6" fillId="8" borderId="0" xfId="0" applyNumberFormat="1" applyFont="1" applyFill="1" applyAlignment="1">
      <alignment horizontal="center"/>
    </xf>
    <xf numFmtId="0" fontId="5" fillId="7" borderId="0" xfId="0" applyFont="1" applyFill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5" fillId="7" borderId="0" xfId="0" applyFont="1" applyFill="1" applyAlignment="1">
      <alignment horizontal="center" vertical="center"/>
    </xf>
    <xf numFmtId="168" fontId="5" fillId="7" borderId="0" xfId="0" applyNumberFormat="1" applyFont="1" applyFill="1" applyAlignment="1">
      <alignment horizontal="center" vertical="center"/>
    </xf>
    <xf numFmtId="4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4" fontId="2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16" fillId="4" borderId="0" xfId="2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14" fontId="17" fillId="5" borderId="0" xfId="3" applyNumberFormat="1" applyFont="1" applyAlignment="1">
      <alignment horizontal="center" vertical="center"/>
    </xf>
    <xf numFmtId="14" fontId="21" fillId="0" borderId="1" xfId="0" applyNumberFormat="1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14" fontId="17" fillId="5" borderId="0" xfId="3" applyNumberFormat="1" applyFont="1" applyAlignment="1">
      <alignment horizontal="center"/>
    </xf>
    <xf numFmtId="0" fontId="5" fillId="0" borderId="2" xfId="0" applyFont="1" applyBorder="1" applyAlignment="1">
      <alignment horizontal="right" vertical="center"/>
    </xf>
    <xf numFmtId="0" fontId="5" fillId="0" borderId="7" xfId="0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166" fontId="5" fillId="9" borderId="0" xfId="0" applyNumberFormat="1" applyFont="1" applyFill="1" applyAlignment="1">
      <alignment horizontal="center" vertical="center"/>
    </xf>
    <xf numFmtId="4" fontId="5" fillId="9" borderId="0" xfId="0" applyNumberFormat="1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168" fontId="5" fillId="9" borderId="0" xfId="0" applyNumberFormat="1" applyFont="1" applyFill="1" applyAlignment="1">
      <alignment horizontal="center" vertical="center"/>
    </xf>
    <xf numFmtId="3" fontId="5" fillId="9" borderId="0" xfId="0" applyNumberFormat="1" applyFont="1" applyFill="1" applyAlignment="1">
      <alignment horizontal="center" vertical="center"/>
    </xf>
    <xf numFmtId="167" fontId="5" fillId="9" borderId="0" xfId="0" applyNumberFormat="1" applyFont="1" applyFill="1" applyAlignment="1">
      <alignment horizontal="center" vertical="center"/>
    </xf>
    <xf numFmtId="168" fontId="5" fillId="9" borderId="0" xfId="0" applyNumberFormat="1" applyFont="1" applyFill="1" applyAlignment="1">
      <alignment horizontal="centerContinuous" vertical="center"/>
    </xf>
    <xf numFmtId="0" fontId="5" fillId="9" borderId="0" xfId="0" applyFont="1" applyFill="1" applyAlignment="1">
      <alignment horizontal="centerContinuous" vertical="center"/>
    </xf>
    <xf numFmtId="169" fontId="5" fillId="9" borderId="0" xfId="0" applyNumberFormat="1" applyFont="1" applyFill="1" applyAlignment="1">
      <alignment horizontal="center" vertical="center"/>
    </xf>
    <xf numFmtId="0" fontId="5" fillId="9" borderId="0" xfId="0" applyFont="1" applyFill="1" applyAlignment="1">
      <alignment horizontal="right" vertical="center"/>
    </xf>
    <xf numFmtId="165" fontId="5" fillId="9" borderId="0" xfId="0" applyNumberFormat="1" applyFont="1" applyFill="1" applyAlignment="1">
      <alignment horizontal="centerContinuous" vertical="center"/>
    </xf>
    <xf numFmtId="10" fontId="5" fillId="9" borderId="0" xfId="0" applyNumberFormat="1" applyFont="1" applyFill="1" applyAlignment="1">
      <alignment horizontal="center" vertical="center"/>
    </xf>
    <xf numFmtId="170" fontId="5" fillId="9" borderId="0" xfId="0" applyNumberFormat="1" applyFont="1" applyFill="1" applyAlignment="1">
      <alignment horizontal="center" vertical="center"/>
    </xf>
    <xf numFmtId="165" fontId="5" fillId="9" borderId="0" xfId="0" applyNumberFormat="1" applyFont="1" applyFill="1" applyAlignment="1">
      <alignment horizontal="center" vertical="center"/>
    </xf>
    <xf numFmtId="4" fontId="19" fillId="9" borderId="0" xfId="0" applyNumberFormat="1" applyFont="1" applyFill="1" applyAlignment="1">
      <alignment horizontal="center" vertical="center"/>
    </xf>
    <xf numFmtId="0" fontId="22" fillId="0" borderId="5" xfId="0" applyFont="1" applyBorder="1" applyAlignment="1">
      <alignment vertical="top"/>
    </xf>
    <xf numFmtId="166" fontId="2" fillId="0" borderId="5" xfId="0" applyNumberFormat="1" applyFont="1" applyBorder="1" applyAlignment="1">
      <alignment horizontal="fill" vertical="center"/>
    </xf>
    <xf numFmtId="4" fontId="2" fillId="0" borderId="5" xfId="0" applyNumberFormat="1" applyFont="1" applyBorder="1" applyAlignment="1">
      <alignment horizontal="fill" vertical="center"/>
    </xf>
    <xf numFmtId="4" fontId="9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fill" vertical="center"/>
    </xf>
    <xf numFmtId="4" fontId="21" fillId="0" borderId="5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horizontal="center" vertical="center"/>
    </xf>
    <xf numFmtId="170" fontId="3" fillId="0" borderId="5" xfId="0" applyNumberFormat="1" applyFont="1" applyBorder="1" applyAlignment="1">
      <alignment horizontal="fill" vertical="center"/>
    </xf>
    <xf numFmtId="166" fontId="3" fillId="0" borderId="5" xfId="0" applyNumberFormat="1" applyFont="1" applyBorder="1" applyAlignment="1">
      <alignment horizontal="fill" vertical="center"/>
    </xf>
    <xf numFmtId="167" fontId="3" fillId="0" borderId="5" xfId="0" applyNumberFormat="1" applyFont="1" applyBorder="1" applyAlignment="1">
      <alignment horizontal="fill" vertical="center"/>
    </xf>
    <xf numFmtId="168" fontId="4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0" fontId="2" fillId="0" borderId="5" xfId="0" applyNumberFormat="1" applyFont="1" applyBorder="1" applyAlignment="1">
      <alignment horizontal="center" vertical="center"/>
    </xf>
    <xf numFmtId="169" fontId="2" fillId="0" borderId="5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23" fillId="5" borderId="0" xfId="3" applyFont="1" applyBorder="1" applyAlignment="1">
      <alignment horizontal="center" vertical="center"/>
    </xf>
    <xf numFmtId="14" fontId="20" fillId="0" borderId="6" xfId="0" applyNumberFormat="1" applyFont="1" applyBorder="1" applyAlignment="1">
      <alignment horizontal="center" vertical="center"/>
    </xf>
    <xf numFmtId="174" fontId="15" fillId="5" borderId="0" xfId="3" applyNumberFormat="1" applyBorder="1" applyAlignment="1">
      <alignment horizontal="left"/>
    </xf>
    <xf numFmtId="14" fontId="15" fillId="5" borderId="0" xfId="3" applyNumberFormat="1" applyBorder="1" applyAlignment="1">
      <alignment horizontal="center" vertical="center"/>
    </xf>
    <xf numFmtId="168" fontId="24" fillId="5" borderId="0" xfId="3" applyNumberFormat="1" applyFont="1" applyAlignment="1">
      <alignment horizontal="center" vertical="center"/>
    </xf>
    <xf numFmtId="14" fontId="17" fillId="5" borderId="7" xfId="3" applyNumberFormat="1" applyFont="1" applyBorder="1" applyAlignment="1">
      <alignment horizontal="center" vertical="center"/>
    </xf>
    <xf numFmtId="4" fontId="17" fillId="5" borderId="0" xfId="3" applyNumberFormat="1" applyFont="1" applyAlignment="1">
      <alignment horizontal="center"/>
    </xf>
    <xf numFmtId="176" fontId="17" fillId="5" borderId="0" xfId="3" applyNumberFormat="1" applyFont="1" applyAlignment="1">
      <alignment horizontal="center" vertical="center"/>
    </xf>
    <xf numFmtId="10" fontId="17" fillId="5" borderId="0" xfId="3" applyNumberFormat="1" applyFont="1" applyAlignment="1">
      <alignment horizontal="center" vertical="center"/>
    </xf>
    <xf numFmtId="165" fontId="17" fillId="5" borderId="0" xfId="3" applyNumberFormat="1" applyFont="1" applyAlignment="1">
      <alignment horizontal="center" vertical="center"/>
    </xf>
    <xf numFmtId="170" fontId="17" fillId="5" borderId="0" xfId="3" applyNumberFormat="1" applyFont="1" applyAlignment="1">
      <alignment horizontal="center" vertical="center"/>
    </xf>
    <xf numFmtId="3" fontId="17" fillId="5" borderId="0" xfId="3" applyNumberFormat="1" applyFont="1" applyAlignment="1">
      <alignment horizontal="center" vertical="center"/>
    </xf>
    <xf numFmtId="167" fontId="17" fillId="5" borderId="0" xfId="3" applyNumberFormat="1" applyFont="1" applyAlignment="1">
      <alignment horizontal="center" vertical="center"/>
    </xf>
    <xf numFmtId="168" fontId="17" fillId="5" borderId="0" xfId="3" applyNumberFormat="1" applyFont="1" applyAlignment="1">
      <alignment horizontal="center" vertical="center"/>
    </xf>
    <xf numFmtId="14" fontId="16" fillId="0" borderId="7" xfId="2" applyNumberFormat="1" applyFont="1" applyFill="1" applyBorder="1" applyAlignment="1">
      <alignment horizontal="center" vertical="center"/>
    </xf>
    <xf numFmtId="166" fontId="16" fillId="0" borderId="0" xfId="2" applyNumberFormat="1" applyFont="1" applyFill="1" applyAlignment="1">
      <alignment horizontal="center" vertical="center"/>
    </xf>
    <xf numFmtId="4" fontId="16" fillId="0" borderId="0" xfId="2" applyNumberFormat="1" applyFont="1" applyFill="1" applyAlignment="1">
      <alignment horizontal="center"/>
    </xf>
    <xf numFmtId="176" fontId="16" fillId="0" borderId="0" xfId="2" applyNumberFormat="1" applyFont="1" applyFill="1" applyAlignment="1">
      <alignment horizontal="center" vertical="center"/>
    </xf>
    <xf numFmtId="10" fontId="16" fillId="0" borderId="0" xfId="2" applyNumberFormat="1" applyFont="1" applyFill="1" applyAlignment="1">
      <alignment horizontal="center" vertical="center"/>
    </xf>
    <xf numFmtId="165" fontId="16" fillId="0" borderId="0" xfId="2" applyNumberFormat="1" applyFont="1" applyFill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170" fontId="16" fillId="0" borderId="0" xfId="2" applyNumberFormat="1" applyFont="1" applyFill="1" applyAlignment="1">
      <alignment horizontal="center" vertical="center"/>
    </xf>
    <xf numFmtId="3" fontId="16" fillId="0" borderId="0" xfId="2" applyNumberFormat="1" applyFont="1" applyFill="1" applyAlignment="1">
      <alignment horizontal="center" vertical="center"/>
    </xf>
    <xf numFmtId="167" fontId="16" fillId="0" borderId="0" xfId="2" applyNumberFormat="1" applyFont="1" applyFill="1" applyAlignment="1">
      <alignment horizontal="center" vertical="center"/>
    </xf>
    <xf numFmtId="168" fontId="16" fillId="0" borderId="0" xfId="2" applyNumberFormat="1" applyFont="1" applyFill="1" applyAlignment="1">
      <alignment horizontal="center" vertical="center"/>
    </xf>
    <xf numFmtId="4" fontId="16" fillId="0" borderId="0" xfId="2" applyNumberFormat="1" applyFont="1" applyFill="1" applyAlignment="1">
      <alignment horizontal="center" vertical="center"/>
    </xf>
    <xf numFmtId="165" fontId="16" fillId="0" borderId="0" xfId="2" applyNumberFormat="1" applyFont="1" applyFill="1" applyAlignment="1">
      <alignment horizontal="right" vertical="center"/>
    </xf>
    <xf numFmtId="14" fontId="16" fillId="0" borderId="0" xfId="2" applyNumberFormat="1" applyFont="1" applyFill="1" applyAlignment="1">
      <alignment horizontal="center" vertical="center"/>
    </xf>
    <xf numFmtId="0" fontId="15" fillId="5" borderId="0" xfId="3" applyAlignment="1">
      <alignment horizontal="center" vertical="center"/>
    </xf>
    <xf numFmtId="3" fontId="15" fillId="5" borderId="0" xfId="3" applyNumberFormat="1" applyAlignment="1">
      <alignment horizontal="center" vertical="center"/>
    </xf>
    <xf numFmtId="177" fontId="15" fillId="5" borderId="0" xfId="3" applyNumberFormat="1" applyAlignment="1">
      <alignment horizontal="center" vertical="center"/>
    </xf>
    <xf numFmtId="178" fontId="15" fillId="5" borderId="0" xfId="3" applyNumberFormat="1" applyAlignment="1">
      <alignment horizontal="center" vertical="center"/>
    </xf>
    <xf numFmtId="166" fontId="24" fillId="5" borderId="0" xfId="3" applyNumberFormat="1" applyFont="1" applyAlignment="1">
      <alignment horizontal="center" vertical="center"/>
    </xf>
    <xf numFmtId="166" fontId="20" fillId="0" borderId="0" xfId="3" applyNumberFormat="1" applyFont="1" applyFill="1" applyAlignment="1">
      <alignment horizontal="center" vertical="center"/>
    </xf>
    <xf numFmtId="170" fontId="15" fillId="5" borderId="0" xfId="3" applyNumberFormat="1" applyAlignment="1">
      <alignment horizontal="center" vertical="center"/>
    </xf>
    <xf numFmtId="166" fontId="17" fillId="0" borderId="0" xfId="3" applyNumberFormat="1" applyFont="1" applyFill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5" fillId="5" borderId="0" xfId="3" applyNumberFormat="1" applyAlignment="1">
      <alignment horizontal="center" vertical="center"/>
    </xf>
    <xf numFmtId="14" fontId="15" fillId="5" borderId="0" xfId="3" applyNumberFormat="1" applyAlignment="1">
      <alignment horizontal="center" vertical="center"/>
    </xf>
    <xf numFmtId="0" fontId="25" fillId="5" borderId="0" xfId="3" applyFont="1" applyAlignment="1">
      <alignment horizontal="center" vertical="center"/>
    </xf>
    <xf numFmtId="0" fontId="15" fillId="5" borderId="0" xfId="3" applyAlignment="1">
      <alignment horizontal="right" vertical="center"/>
    </xf>
    <xf numFmtId="177" fontId="26" fillId="5" borderId="0" xfId="3" applyNumberFormat="1" applyFont="1" applyAlignment="1">
      <alignment horizontal="center" vertical="center"/>
    </xf>
    <xf numFmtId="0" fontId="26" fillId="5" borderId="0" xfId="3" applyFont="1" applyAlignment="1">
      <alignment horizontal="right" vertical="center"/>
    </xf>
    <xf numFmtId="0" fontId="14" fillId="4" borderId="0" xfId="2" applyAlignment="1">
      <alignment horizontal="center" vertical="center"/>
    </xf>
    <xf numFmtId="178" fontId="14" fillId="4" borderId="0" xfId="2" applyNumberFormat="1" applyAlignment="1">
      <alignment horizontal="center" vertical="center"/>
    </xf>
    <xf numFmtId="178" fontId="16" fillId="4" borderId="0" xfId="2" applyNumberFormat="1" applyFont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9" fontId="15" fillId="5" borderId="0" xfId="3" applyNumberFormat="1" applyAlignment="1">
      <alignment horizontal="center" vertical="center"/>
    </xf>
    <xf numFmtId="179" fontId="15" fillId="5" borderId="0" xfId="3" applyNumberFormat="1" applyAlignment="1">
      <alignment horizontal="center"/>
    </xf>
    <xf numFmtId="177" fontId="26" fillId="5" borderId="0" xfId="3" applyNumberFormat="1" applyFont="1" applyAlignment="1">
      <alignment horizontal="center" vertical="top"/>
    </xf>
    <xf numFmtId="9" fontId="15" fillId="5" borderId="0" xfId="3" applyNumberFormat="1" applyAlignment="1">
      <alignment horizontal="center" vertical="center"/>
    </xf>
    <xf numFmtId="165" fontId="15" fillId="5" borderId="0" xfId="3" applyNumberFormat="1" applyAlignment="1">
      <alignment horizontal="center" vertical="center"/>
    </xf>
    <xf numFmtId="168" fontId="15" fillId="5" borderId="0" xfId="3" applyNumberFormat="1" applyAlignment="1">
      <alignment horizontal="center" vertical="center"/>
    </xf>
    <xf numFmtId="0" fontId="15" fillId="5" borderId="0" xfId="3" applyAlignment="1">
      <alignment horizontal="center" vertical="top"/>
    </xf>
    <xf numFmtId="14" fontId="15" fillId="5" borderId="7" xfId="3" applyNumberFormat="1" applyBorder="1" applyAlignment="1">
      <alignment horizontal="center" vertical="center"/>
    </xf>
    <xf numFmtId="4" fontId="15" fillId="5" borderId="0" xfId="3" applyNumberFormat="1" applyAlignment="1">
      <alignment horizontal="center"/>
    </xf>
    <xf numFmtId="4" fontId="15" fillId="5" borderId="0" xfId="3" applyNumberFormat="1" applyAlignment="1">
      <alignment horizontal="center" vertical="center"/>
    </xf>
    <xf numFmtId="176" fontId="15" fillId="5" borderId="0" xfId="3" applyNumberFormat="1" applyAlignment="1">
      <alignment horizontal="center" vertical="center"/>
    </xf>
    <xf numFmtId="10" fontId="15" fillId="5" borderId="0" xfId="3" applyNumberFormat="1" applyAlignment="1">
      <alignment horizontal="center" vertical="center"/>
    </xf>
    <xf numFmtId="167" fontId="15" fillId="5" borderId="0" xfId="3" applyNumberFormat="1" applyAlignment="1">
      <alignment horizontal="center" vertical="center"/>
    </xf>
    <xf numFmtId="165" fontId="15" fillId="5" borderId="0" xfId="3" applyNumberFormat="1" applyAlignment="1">
      <alignment horizontal="right" vertical="center"/>
    </xf>
    <xf numFmtId="178" fontId="27" fillId="10" borderId="0" xfId="3" applyNumberFormat="1" applyFont="1" applyFill="1" applyBorder="1" applyAlignment="1">
      <alignment horizontal="center" vertical="center"/>
    </xf>
    <xf numFmtId="177" fontId="2" fillId="0" borderId="0" xfId="0" applyNumberFormat="1" applyFont="1" applyAlignment="1">
      <alignment horizontal="right" vertical="center"/>
    </xf>
    <xf numFmtId="0" fontId="28" fillId="4" borderId="0" xfId="2" applyFont="1" applyAlignment="1">
      <alignment horizontal="left" vertical="center"/>
    </xf>
    <xf numFmtId="166" fontId="29" fillId="4" borderId="0" xfId="2" applyNumberFormat="1" applyFont="1" applyAlignment="1">
      <alignment horizontal="center" vertical="center"/>
    </xf>
    <xf numFmtId="14" fontId="29" fillId="4" borderId="0" xfId="2" applyNumberFormat="1" applyFont="1" applyAlignment="1">
      <alignment horizontal="center" vertical="center"/>
    </xf>
    <xf numFmtId="177" fontId="29" fillId="4" borderId="0" xfId="2" applyNumberFormat="1" applyFont="1" applyAlignment="1">
      <alignment horizontal="center" vertical="center"/>
    </xf>
    <xf numFmtId="0" fontId="29" fillId="4" borderId="0" xfId="2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78" fontId="29" fillId="4" borderId="0" xfId="2" applyNumberFormat="1" applyFont="1" applyAlignment="1">
      <alignment horizontal="center" vertical="center"/>
    </xf>
    <xf numFmtId="178" fontId="2" fillId="0" borderId="0" xfId="0" applyNumberFormat="1" applyFont="1" applyAlignment="1">
      <alignment horizontal="right" vertical="center"/>
    </xf>
    <xf numFmtId="0" fontId="18" fillId="5" borderId="0" xfId="3" applyFont="1" applyAlignment="1">
      <alignment horizontal="center" vertical="center"/>
    </xf>
    <xf numFmtId="180" fontId="15" fillId="5" borderId="0" xfId="3" applyNumberFormat="1" applyAlignment="1">
      <alignment horizontal="center" vertical="center"/>
    </xf>
    <xf numFmtId="0" fontId="24" fillId="5" borderId="0" xfId="3" applyFont="1" applyAlignment="1">
      <alignment horizontal="center" vertical="center"/>
    </xf>
    <xf numFmtId="178" fontId="24" fillId="5" borderId="0" xfId="3" applyNumberFormat="1" applyFont="1" applyAlignment="1">
      <alignment horizontal="center" vertical="center"/>
    </xf>
    <xf numFmtId="14" fontId="30" fillId="5" borderId="7" xfId="3" applyNumberFormat="1" applyFont="1" applyBorder="1" applyAlignment="1">
      <alignment horizontal="center" vertical="center"/>
    </xf>
    <xf numFmtId="166" fontId="30" fillId="5" borderId="0" xfId="3" applyNumberFormat="1" applyFont="1" applyAlignment="1">
      <alignment horizontal="center" vertical="center"/>
    </xf>
    <xf numFmtId="4" fontId="30" fillId="5" borderId="0" xfId="3" applyNumberFormat="1" applyFont="1" applyAlignment="1">
      <alignment horizontal="center"/>
    </xf>
    <xf numFmtId="4" fontId="30" fillId="5" borderId="0" xfId="3" applyNumberFormat="1" applyFont="1" applyAlignment="1">
      <alignment horizontal="center" vertical="center"/>
    </xf>
    <xf numFmtId="176" fontId="30" fillId="5" borderId="0" xfId="3" applyNumberFormat="1" applyFont="1" applyAlignment="1">
      <alignment horizontal="center" vertical="center"/>
    </xf>
    <xf numFmtId="10" fontId="30" fillId="5" borderId="0" xfId="3" applyNumberFormat="1" applyFont="1" applyAlignment="1">
      <alignment horizontal="center" vertical="center"/>
    </xf>
    <xf numFmtId="165" fontId="30" fillId="5" borderId="0" xfId="3" applyNumberFormat="1" applyFont="1" applyAlignment="1">
      <alignment horizontal="center" vertical="center"/>
    </xf>
    <xf numFmtId="0" fontId="30" fillId="5" borderId="0" xfId="3" applyFont="1" applyAlignment="1">
      <alignment horizontal="center" vertical="center"/>
    </xf>
    <xf numFmtId="170" fontId="30" fillId="5" borderId="0" xfId="3" applyNumberFormat="1" applyFont="1" applyAlignment="1">
      <alignment horizontal="center" vertical="center"/>
    </xf>
    <xf numFmtId="3" fontId="30" fillId="5" borderId="0" xfId="3" applyNumberFormat="1" applyFont="1" applyAlignment="1">
      <alignment horizontal="center" vertical="center"/>
    </xf>
    <xf numFmtId="167" fontId="30" fillId="5" borderId="0" xfId="3" applyNumberFormat="1" applyFont="1" applyAlignment="1">
      <alignment horizontal="center" vertical="center"/>
    </xf>
    <xf numFmtId="168" fontId="30" fillId="5" borderId="0" xfId="3" applyNumberFormat="1" applyFont="1" applyAlignment="1">
      <alignment horizontal="center" vertical="center"/>
    </xf>
    <xf numFmtId="165" fontId="30" fillId="5" borderId="0" xfId="3" applyNumberFormat="1" applyFont="1" applyAlignment="1">
      <alignment horizontal="right" vertical="center"/>
    </xf>
    <xf numFmtId="14" fontId="30" fillId="5" borderId="0" xfId="3" applyNumberFormat="1" applyFont="1" applyAlignment="1">
      <alignment horizontal="center" vertical="center"/>
    </xf>
    <xf numFmtId="177" fontId="14" fillId="4" borderId="0" xfId="2" applyNumberFormat="1" applyAlignment="1">
      <alignment horizontal="center" vertical="center"/>
    </xf>
    <xf numFmtId="10" fontId="14" fillId="4" borderId="0" xfId="2" applyNumberFormat="1" applyAlignment="1">
      <alignment horizontal="center" vertical="center"/>
    </xf>
    <xf numFmtId="167" fontId="14" fillId="4" borderId="0" xfId="2" applyNumberFormat="1" applyAlignment="1">
      <alignment horizontal="center" vertical="center"/>
    </xf>
    <xf numFmtId="14" fontId="31" fillId="11" borderId="7" xfId="6" applyNumberFormat="1" applyBorder="1" applyAlignment="1">
      <alignment horizontal="center" vertical="center"/>
    </xf>
    <xf numFmtId="166" fontId="31" fillId="11" borderId="0" xfId="6" applyNumberFormat="1" applyAlignment="1">
      <alignment horizontal="center" vertical="center"/>
    </xf>
    <xf numFmtId="4" fontId="31" fillId="11" borderId="0" xfId="6" applyNumberFormat="1" applyAlignment="1">
      <alignment horizontal="center"/>
    </xf>
    <xf numFmtId="4" fontId="31" fillId="11" borderId="0" xfId="6" applyNumberFormat="1" applyAlignment="1">
      <alignment horizontal="center" vertical="center"/>
    </xf>
    <xf numFmtId="176" fontId="31" fillId="11" borderId="0" xfId="6" applyNumberFormat="1" applyAlignment="1">
      <alignment horizontal="center" vertical="center"/>
    </xf>
    <xf numFmtId="10" fontId="31" fillId="11" borderId="0" xfId="6" applyNumberFormat="1" applyAlignment="1">
      <alignment horizontal="center" vertical="center"/>
    </xf>
    <xf numFmtId="165" fontId="31" fillId="11" borderId="0" xfId="6" applyNumberFormat="1" applyAlignment="1">
      <alignment horizontal="center" vertical="center"/>
    </xf>
    <xf numFmtId="0" fontId="31" fillId="11" borderId="0" xfId="6" applyAlignment="1">
      <alignment horizontal="center" vertical="center"/>
    </xf>
    <xf numFmtId="170" fontId="31" fillId="11" borderId="0" xfId="6" applyNumberFormat="1" applyAlignment="1">
      <alignment horizontal="center" vertical="center"/>
    </xf>
    <xf numFmtId="3" fontId="31" fillId="11" borderId="0" xfId="6" applyNumberFormat="1" applyAlignment="1">
      <alignment horizontal="center" vertical="center"/>
    </xf>
    <xf numFmtId="167" fontId="31" fillId="11" borderId="0" xfId="6" applyNumberFormat="1" applyAlignment="1">
      <alignment horizontal="center" vertical="center"/>
    </xf>
    <xf numFmtId="168" fontId="31" fillId="11" borderId="0" xfId="6" applyNumberFormat="1" applyAlignment="1">
      <alignment horizontal="center" vertical="center"/>
    </xf>
    <xf numFmtId="165" fontId="31" fillId="11" borderId="0" xfId="6" applyNumberFormat="1" applyAlignment="1">
      <alignment horizontal="right" vertical="center"/>
    </xf>
    <xf numFmtId="14" fontId="31" fillId="11" borderId="0" xfId="6" applyNumberFormat="1" applyAlignment="1">
      <alignment horizontal="center" vertical="center"/>
    </xf>
    <xf numFmtId="0" fontId="31" fillId="11" borderId="0" xfId="6" applyAlignment="1">
      <alignment horizontal="right" vertical="center"/>
    </xf>
    <xf numFmtId="0" fontId="31" fillId="11" borderId="0" xfId="6" applyAlignment="1">
      <alignment horizontal="left" vertical="center"/>
    </xf>
    <xf numFmtId="177" fontId="15" fillId="5" borderId="0" xfId="3" applyNumberFormat="1" applyBorder="1" applyAlignment="1" applyProtection="1">
      <alignment horizontal="center" vertical="top"/>
    </xf>
  </cellXfs>
  <cellStyles count="7">
    <cellStyle name="Bom" xfId="2" builtinId="26"/>
    <cellStyle name="Neutro" xfId="3" builtinId="28"/>
    <cellStyle name="Normal" xfId="0" builtinId="0"/>
    <cellStyle name="Normal 2" xfId="4" xr:uid="{D4302773-B102-4F15-96E6-3EC41503CED7}"/>
    <cellStyle name="Porcentagem" xfId="1" builtinId="5"/>
    <cellStyle name="Ruim" xfId="6" builtinId="27"/>
    <cellStyle name="Vírgula 2" xfId="5" xr:uid="{B3E0A449-C0D4-4AF8-9548-73B2B727EC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19050</xdr:rowOff>
    </xdr:from>
    <xdr:to>
      <xdr:col>0</xdr:col>
      <xdr:colOff>1330190</xdr:colOff>
      <xdr:row>3</xdr:row>
      <xdr:rowOff>34925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DBE5757-BE9D-4F02-8035-F4317207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050"/>
          <a:ext cx="1295264" cy="609600"/>
        </a:xfrm>
        <a:prstGeom prst="rect">
          <a:avLst/>
        </a:prstGeom>
      </xdr:spPr>
    </xdr:pic>
    <xdr:clientData/>
  </xdr:twoCellAnchor>
  <xdr:twoCellAnchor>
    <xdr:from>
      <xdr:col>19</xdr:col>
      <xdr:colOff>809625</xdr:colOff>
      <xdr:row>2887</xdr:row>
      <xdr:rowOff>142875</xdr:rowOff>
    </xdr:from>
    <xdr:to>
      <xdr:col>28</xdr:col>
      <xdr:colOff>57150</xdr:colOff>
      <xdr:row>2889</xdr:row>
      <xdr:rowOff>66675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12C62C57-EC8F-C877-AE69-1BD617785A65}"/>
            </a:ext>
          </a:extLst>
        </xdr:cNvPr>
        <xdr:cNvCxnSpPr/>
      </xdr:nvCxnSpPr>
      <xdr:spPr>
        <a:xfrm>
          <a:off x="21097875" y="509568450"/>
          <a:ext cx="7820025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466413</xdr:colOff>
      <xdr:row>2889</xdr:row>
      <xdr:rowOff>123825</xdr:rowOff>
    </xdr:from>
    <xdr:to>
      <xdr:col>28</xdr:col>
      <xdr:colOff>5027636</xdr:colOff>
      <xdr:row>2903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C84C0-3E12-DF60-0FD8-1104F2524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2963" y="485127300"/>
          <a:ext cx="4567573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691488</xdr:colOff>
      <xdr:row>2907</xdr:row>
      <xdr:rowOff>34409</xdr:rowOff>
    </xdr:from>
    <xdr:to>
      <xdr:col>29</xdr:col>
      <xdr:colOff>34289</xdr:colOff>
      <xdr:row>2919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847759-1967-6E65-2848-C77A55A4E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8038" y="488057309"/>
          <a:ext cx="4356761" cy="202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9525</xdr:colOff>
      <xdr:row>2902</xdr:row>
      <xdr:rowOff>152400</xdr:rowOff>
    </xdr:from>
    <xdr:to>
      <xdr:col>28</xdr:col>
      <xdr:colOff>438150</xdr:colOff>
      <xdr:row>2907</xdr:row>
      <xdr:rowOff>57150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5AD63340-4F88-1DD4-671E-7653CE492DAB}"/>
            </a:ext>
          </a:extLst>
        </xdr:cNvPr>
        <xdr:cNvCxnSpPr/>
      </xdr:nvCxnSpPr>
      <xdr:spPr>
        <a:xfrm>
          <a:off x="21135975" y="512616450"/>
          <a:ext cx="8162925" cy="942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762000</xdr:colOff>
      <xdr:row>2923</xdr:row>
      <xdr:rowOff>152400</xdr:rowOff>
    </xdr:from>
    <xdr:to>
      <xdr:col>29</xdr:col>
      <xdr:colOff>415487</xdr:colOff>
      <xdr:row>2936</xdr:row>
      <xdr:rowOff>149336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945023E-4B54-650C-AFB4-F3D4FF1FE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8550" y="490870875"/>
          <a:ext cx="4656017" cy="222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57150</xdr:colOff>
      <xdr:row>2919</xdr:row>
      <xdr:rowOff>171450</xdr:rowOff>
    </xdr:from>
    <xdr:to>
      <xdr:col>28</xdr:col>
      <xdr:colOff>419100</xdr:colOff>
      <xdr:row>2923</xdr:row>
      <xdr:rowOff>76200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2E36E9D4-7F98-D158-9E26-336A015A7E2A}"/>
            </a:ext>
          </a:extLst>
        </xdr:cNvPr>
        <xdr:cNvCxnSpPr/>
      </xdr:nvCxnSpPr>
      <xdr:spPr>
        <a:xfrm>
          <a:off x="21183600" y="516074025"/>
          <a:ext cx="8096250" cy="742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2838450</xdr:colOff>
      <xdr:row>2923</xdr:row>
      <xdr:rowOff>66675</xdr:rowOff>
    </xdr:from>
    <xdr:to>
      <xdr:col>31</xdr:col>
      <xdr:colOff>2701290</xdr:colOff>
      <xdr:row>2937</xdr:row>
      <xdr:rowOff>109642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5442BD2-9B0D-F11B-B601-6AADB9ED3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0925" y="490956600"/>
          <a:ext cx="5505450" cy="2450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rlos Alberto Bacha" id="{0AC82B58-605E-4EDA-A51B-7484BA5F42F1}" userId="S::cab@vortx.com.br::d9ffa8fb-0805-4257-a4ff-abdaf1c30838" providerId="AD"/>
  <person displayName="Carlos Bacha" id="{36AF60EF-55E1-4D33-A0CC-C0B2337E34DE}" userId="S::carlos.bacha@simplificpavarini.com.br::ccb13bb3-dd4e-47c8-9921-41ec5a5a53d3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X1822" dT="2020-10-09T17:14:28.70" personId="{36AF60EF-55E1-4D33-A0CC-C0B2337E34DE}" id="{67E0010D-B4CF-477F-B726-B6080C3C0536}">
    <text>OS JUROS DEVIDOS E NÃO PAGOS EM 29/09/2020 SEGUEM ACRUADOS DE ATUALIZAÇÃO MONETÁRIA E TAXA DE JUROS ATÉ A DATA DO PRÓXIMO PAGAMENTO DE JUROS</text>
  </threadedComment>
  <threadedComment ref="X1838" dT="2020-10-09T17:16:23.68" personId="{36AF60EF-55E1-4D33-A0CC-C0B2337E34DE}" id="{00FF480C-796D-4607-8124-943068D6C4E4}">
    <text>OS JUROS DEVIDOS EM15/10/2020 SEGUEM ACRUADOS DE ATUALIZAÇÃO MONETÁRIA E TAXA DE JUROS AGORA DE 12,9804% AA</text>
  </threadedComment>
  <threadedComment ref="C2990" dT="2024-01-05T13:37:19.97" personId="{0AC82B58-605E-4EDA-A51B-7484BA5F42F1}" id="{AAACD8AA-747A-403F-8DE1-009786451E0C}">
    <text>Valor Nominal abatido do Bônus Non-Cash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DG441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66" customWidth="1"/>
    <col min="2" max="2" width="30.140625" style="7" customWidth="1"/>
    <col min="3" max="3" width="26.28515625" style="7" bestFit="1" customWidth="1"/>
    <col min="4" max="5" width="13.7109375" style="7" customWidth="1"/>
    <col min="6" max="7" width="12.42578125" style="7" customWidth="1"/>
    <col min="8" max="8" width="13.28515625" style="7" bestFit="1" customWidth="1"/>
    <col min="9" max="9" width="15" style="7" customWidth="1"/>
    <col min="10" max="10" width="12.42578125" style="7" customWidth="1"/>
    <col min="11" max="11" width="17.5703125" style="7" customWidth="1"/>
    <col min="12" max="12" width="15" style="7" customWidth="1"/>
    <col min="13" max="13" width="16.28515625" style="7" customWidth="1"/>
    <col min="14" max="14" width="16.42578125" style="7" bestFit="1" customWidth="1"/>
    <col min="15" max="15" width="15" style="7" bestFit="1" customWidth="1"/>
    <col min="16" max="16" width="21.7109375" style="7" bestFit="1" customWidth="1"/>
    <col min="17" max="17" width="10.7109375" style="7" bestFit="1" customWidth="1"/>
    <col min="18" max="18" width="20.140625" style="7" customWidth="1"/>
    <col min="19" max="19" width="18.5703125" style="7" bestFit="1" customWidth="1"/>
    <col min="20" max="20" width="12.7109375" style="7" bestFit="1" customWidth="1"/>
    <col min="21" max="22" width="8.5703125" style="7" customWidth="1"/>
    <col min="23" max="23" width="16.28515625" style="7" customWidth="1"/>
    <col min="24" max="24" width="20.28515625" style="7" bestFit="1" customWidth="1"/>
    <col min="25" max="25" width="16.7109375" style="7" bestFit="1" customWidth="1"/>
    <col min="26" max="26" width="18.5703125" style="7" bestFit="1" customWidth="1"/>
    <col min="27" max="27" width="12.42578125" style="31" customWidth="1"/>
    <col min="28" max="28" width="15" style="7" customWidth="1"/>
    <col min="29" max="29" width="75.42578125" style="7" bestFit="1" customWidth="1"/>
    <col min="30" max="30" width="43.140625" style="7" bestFit="1" customWidth="1"/>
    <col min="31" max="31" width="41.5703125" style="7" bestFit="1" customWidth="1"/>
    <col min="32" max="32" width="41.140625" style="7" bestFit="1" customWidth="1"/>
    <col min="33" max="33" width="18.28515625" style="7" customWidth="1"/>
    <col min="34" max="34" width="22.42578125" style="7" customWidth="1"/>
    <col min="35" max="35" width="15.5703125" style="7" customWidth="1"/>
    <col min="36" max="36" width="17" style="7" bestFit="1" customWidth="1"/>
    <col min="37" max="37" width="18.7109375" style="7" bestFit="1" customWidth="1"/>
    <col min="38" max="38" width="17" style="7" bestFit="1" customWidth="1"/>
    <col min="39" max="41" width="18.28515625" style="7" bestFit="1" customWidth="1"/>
    <col min="42" max="42" width="26.7109375" style="7" bestFit="1" customWidth="1"/>
    <col min="43" max="111" width="12.42578125" style="7" customWidth="1"/>
    <col min="112" max="112" width="20.140625" style="24" customWidth="1"/>
    <col min="113" max="113" width="26.5703125" style="24" customWidth="1"/>
    <col min="114" max="114" width="29.140625" style="24" customWidth="1"/>
    <col min="115" max="116" width="13.7109375" style="24" customWidth="1"/>
    <col min="117" max="118" width="12.42578125" style="24" customWidth="1"/>
    <col min="119" max="119" width="20.140625" style="24" customWidth="1"/>
    <col min="120" max="120" width="15" style="24" customWidth="1"/>
    <col min="121" max="121" width="12.42578125" style="24" customWidth="1"/>
    <col min="122" max="122" width="17.5703125" style="24" customWidth="1"/>
    <col min="123" max="123" width="15" style="24" customWidth="1"/>
    <col min="124" max="124" width="16.28515625" style="24" customWidth="1"/>
    <col min="125" max="125" width="24" style="24" customWidth="1"/>
    <col min="126" max="126" width="22.7109375" style="24" customWidth="1"/>
    <col min="127" max="127" width="30.42578125" style="24" customWidth="1"/>
    <col min="128" max="128" width="11.140625" style="24" customWidth="1"/>
    <col min="129" max="129" width="20.140625" style="24" customWidth="1"/>
    <col min="130" max="130" width="27.85546875" style="24" customWidth="1"/>
    <col min="131" max="131" width="17.5703125" style="24" customWidth="1"/>
    <col min="132" max="133" width="8.5703125" style="24" customWidth="1"/>
    <col min="134" max="134" width="16.28515625" style="24" customWidth="1"/>
    <col min="135" max="135" width="25.28515625" style="24" customWidth="1"/>
    <col min="136" max="136" width="18.85546875" style="24" customWidth="1"/>
    <col min="137" max="137" width="24" style="24" customWidth="1"/>
    <col min="138" max="138" width="12.42578125" style="24" customWidth="1"/>
    <col min="139" max="139" width="15" style="24" customWidth="1"/>
    <col min="140" max="140" width="25.28515625" style="24" customWidth="1"/>
    <col min="141" max="141" width="6" style="24" customWidth="1"/>
    <col min="142" max="142" width="22.7109375" style="24" customWidth="1"/>
    <col min="143" max="143" width="31.7109375" style="24" customWidth="1"/>
    <col min="144" max="145" width="13.7109375" style="24" customWidth="1"/>
    <col min="146" max="146" width="16.28515625" style="24" customWidth="1"/>
    <col min="147" max="147" width="22.7109375" style="24" customWidth="1"/>
    <col min="148" max="148" width="21.42578125" style="24" customWidth="1"/>
    <col min="149" max="149" width="17.5703125" style="24" customWidth="1"/>
    <col min="150" max="151" width="16.28515625" style="24" customWidth="1"/>
    <col min="152" max="152" width="13.7109375" style="24" customWidth="1"/>
    <col min="153" max="153" width="8.5703125" style="24" customWidth="1"/>
    <col min="154" max="154" width="15" style="24" customWidth="1"/>
    <col min="155" max="155" width="17.5703125" style="24" customWidth="1"/>
    <col min="156" max="156" width="26.5703125" style="24" customWidth="1"/>
    <col min="157" max="157" width="25.28515625" style="24" customWidth="1"/>
    <col min="158" max="159" width="17.5703125" style="24" customWidth="1"/>
    <col min="160" max="160" width="12.42578125" style="24" customWidth="1"/>
    <col min="161" max="161" width="17.5703125" style="24" customWidth="1"/>
    <col min="162" max="162" width="12.42578125" style="24" customWidth="1"/>
    <col min="163" max="163" width="15" style="24" customWidth="1"/>
    <col min="164" max="164" width="16.28515625" style="24" customWidth="1"/>
    <col min="165" max="166" width="17.5703125" style="24" customWidth="1"/>
    <col min="167" max="167" width="27.85546875" style="24" customWidth="1"/>
    <col min="168" max="168" width="13.7109375" style="24" customWidth="1"/>
    <col min="169" max="170" width="17.5703125" style="24" customWidth="1"/>
    <col min="171" max="171" width="15" style="24" customWidth="1"/>
    <col min="172" max="173" width="12.42578125" style="24" customWidth="1"/>
    <col min="174" max="175" width="17.5703125" style="24" customWidth="1"/>
    <col min="176" max="176" width="22.7109375" style="24" customWidth="1"/>
    <col min="177" max="177" width="17.5703125" style="24" customWidth="1"/>
    <col min="178" max="178" width="15" style="24" customWidth="1"/>
    <col min="179" max="179" width="17.5703125" style="24" customWidth="1"/>
    <col min="180" max="180" width="12.42578125" style="24" customWidth="1"/>
    <col min="181" max="181" width="42" style="24" customWidth="1"/>
    <col min="182" max="182" width="27.85546875" style="24" customWidth="1"/>
    <col min="183" max="184" width="18.85546875" style="24" customWidth="1"/>
    <col min="185" max="185" width="21.42578125" style="24" customWidth="1"/>
    <col min="186" max="186" width="20.140625" style="24" customWidth="1"/>
    <col min="187" max="187" width="16.28515625" style="24" customWidth="1"/>
    <col min="188" max="188" width="21.42578125" style="24" customWidth="1"/>
    <col min="189" max="191" width="12.42578125" style="24" customWidth="1"/>
    <col min="192" max="193" width="26.5703125" style="24" customWidth="1"/>
    <col min="194" max="195" width="21.42578125" style="24" customWidth="1"/>
    <col min="196" max="197" width="17.5703125" style="24" customWidth="1"/>
    <col min="198" max="198" width="12.42578125" style="24" customWidth="1"/>
    <col min="199" max="199" width="101.140625" style="24" customWidth="1"/>
    <col min="200" max="200" width="17.5703125" style="24" customWidth="1"/>
    <col min="201" max="367" width="12.42578125" style="24" customWidth="1"/>
    <col min="368" max="368" width="20.140625" style="24" customWidth="1"/>
    <col min="369" max="369" width="26.5703125" style="24" customWidth="1"/>
    <col min="370" max="370" width="29.140625" style="24" customWidth="1"/>
    <col min="371" max="372" width="13.7109375" style="24" customWidth="1"/>
    <col min="373" max="374" width="12.42578125" style="24" customWidth="1"/>
    <col min="375" max="375" width="20.140625" style="24" customWidth="1"/>
    <col min="376" max="376" width="15" style="24" customWidth="1"/>
    <col min="377" max="377" width="12.42578125" style="24" customWidth="1"/>
    <col min="378" max="378" width="17.5703125" style="24" customWidth="1"/>
    <col min="379" max="379" width="15" style="24" customWidth="1"/>
    <col min="380" max="380" width="16.28515625" style="24" customWidth="1"/>
    <col min="381" max="381" width="24" style="24" customWidth="1"/>
    <col min="382" max="382" width="22.7109375" style="24" customWidth="1"/>
    <col min="383" max="383" width="30.42578125" style="24" customWidth="1"/>
    <col min="384" max="384" width="11.140625" style="24" customWidth="1"/>
    <col min="385" max="385" width="20.140625" style="24" customWidth="1"/>
    <col min="386" max="386" width="27.85546875" style="24" customWidth="1"/>
    <col min="387" max="387" width="17.5703125" style="24" customWidth="1"/>
    <col min="388" max="389" width="8.5703125" style="24" customWidth="1"/>
    <col min="390" max="390" width="16.28515625" style="24" customWidth="1"/>
    <col min="391" max="391" width="25.28515625" style="24" customWidth="1"/>
    <col min="392" max="392" width="18.85546875" style="24" customWidth="1"/>
    <col min="393" max="393" width="24" style="24" customWidth="1"/>
    <col min="394" max="394" width="12.42578125" style="24" customWidth="1"/>
    <col min="395" max="395" width="15" style="24" customWidth="1"/>
    <col min="396" max="396" width="25.28515625" style="24" customWidth="1"/>
    <col min="397" max="397" width="6" style="24" customWidth="1"/>
    <col min="398" max="398" width="22.7109375" style="24" customWidth="1"/>
    <col min="399" max="399" width="31.7109375" style="24" customWidth="1"/>
    <col min="400" max="401" width="13.7109375" style="24" customWidth="1"/>
    <col min="402" max="402" width="16.28515625" style="24" customWidth="1"/>
    <col min="403" max="403" width="22.7109375" style="24" customWidth="1"/>
    <col min="404" max="404" width="21.42578125" style="24" customWidth="1"/>
    <col min="405" max="405" width="17.5703125" style="24" customWidth="1"/>
    <col min="406" max="407" width="16.28515625" style="24" customWidth="1"/>
    <col min="408" max="408" width="13.7109375" style="24" customWidth="1"/>
    <col min="409" max="409" width="8.5703125" style="24" customWidth="1"/>
    <col min="410" max="410" width="15" style="24" customWidth="1"/>
    <col min="411" max="411" width="17.5703125" style="24" customWidth="1"/>
    <col min="412" max="412" width="26.5703125" style="24" customWidth="1"/>
    <col min="413" max="413" width="25.28515625" style="24" customWidth="1"/>
    <col min="414" max="415" width="17.5703125" style="24" customWidth="1"/>
    <col min="416" max="416" width="12.42578125" style="24" customWidth="1"/>
    <col min="417" max="417" width="17.5703125" style="24" customWidth="1"/>
    <col min="418" max="418" width="12.42578125" style="24" customWidth="1"/>
    <col min="419" max="419" width="15" style="24" customWidth="1"/>
    <col min="420" max="420" width="16.28515625" style="24" customWidth="1"/>
    <col min="421" max="422" width="17.5703125" style="24" customWidth="1"/>
    <col min="423" max="423" width="27.85546875" style="24" customWidth="1"/>
    <col min="424" max="424" width="13.7109375" style="24" customWidth="1"/>
    <col min="425" max="426" width="17.5703125" style="24" customWidth="1"/>
    <col min="427" max="427" width="15" style="24" customWidth="1"/>
    <col min="428" max="429" width="12.42578125" style="24" customWidth="1"/>
    <col min="430" max="431" width="17.5703125" style="24" customWidth="1"/>
    <col min="432" max="432" width="22.7109375" style="24" customWidth="1"/>
    <col min="433" max="433" width="17.5703125" style="24" customWidth="1"/>
    <col min="434" max="434" width="15" style="24" customWidth="1"/>
    <col min="435" max="435" width="17.5703125" style="24" customWidth="1"/>
    <col min="436" max="436" width="12.42578125" style="24" customWidth="1"/>
    <col min="437" max="437" width="42" style="24" customWidth="1"/>
    <col min="438" max="438" width="27.85546875" style="24" customWidth="1"/>
    <col min="439" max="440" width="18.85546875" style="24" customWidth="1"/>
    <col min="441" max="441" width="21.42578125" style="24" customWidth="1"/>
    <col min="442" max="442" width="20.140625" style="24" customWidth="1"/>
    <col min="443" max="443" width="16.28515625" style="24" customWidth="1"/>
    <col min="444" max="444" width="21.42578125" style="24" customWidth="1"/>
    <col min="445" max="447" width="12.42578125" style="24" customWidth="1"/>
    <col min="448" max="449" width="26.5703125" style="24" customWidth="1"/>
    <col min="450" max="451" width="21.42578125" style="24" customWidth="1"/>
    <col min="452" max="453" width="17.5703125" style="24" customWidth="1"/>
    <col min="454" max="454" width="12.42578125" style="24" customWidth="1"/>
    <col min="455" max="455" width="101.140625" style="24" customWidth="1"/>
    <col min="456" max="456" width="17.5703125" style="24" customWidth="1"/>
    <col min="457" max="623" width="12.42578125" style="24" customWidth="1"/>
    <col min="624" max="624" width="20.140625" style="24" customWidth="1"/>
    <col min="625" max="625" width="26.5703125" style="24" customWidth="1"/>
    <col min="626" max="626" width="29.140625" style="24" customWidth="1"/>
    <col min="627" max="628" width="13.7109375" style="24" customWidth="1"/>
    <col min="629" max="630" width="12.42578125" style="24" customWidth="1"/>
    <col min="631" max="631" width="20.140625" style="24" customWidth="1"/>
    <col min="632" max="632" width="15" style="24" customWidth="1"/>
    <col min="633" max="633" width="12.42578125" style="24" customWidth="1"/>
    <col min="634" max="634" width="17.5703125" style="24" customWidth="1"/>
    <col min="635" max="635" width="15" style="24" customWidth="1"/>
    <col min="636" max="636" width="16.28515625" style="24" customWidth="1"/>
    <col min="637" max="637" width="24" style="24" customWidth="1"/>
    <col min="638" max="638" width="22.7109375" style="24" customWidth="1"/>
    <col min="639" max="639" width="30.42578125" style="24" customWidth="1"/>
    <col min="640" max="640" width="11.140625" style="24" customWidth="1"/>
    <col min="641" max="641" width="20.140625" style="24" customWidth="1"/>
    <col min="642" max="642" width="27.85546875" style="24" customWidth="1"/>
    <col min="643" max="643" width="17.5703125" style="24" customWidth="1"/>
    <col min="644" max="645" width="8.5703125" style="24" customWidth="1"/>
    <col min="646" max="646" width="16.28515625" style="24" customWidth="1"/>
    <col min="647" max="647" width="25.28515625" style="24" customWidth="1"/>
    <col min="648" max="648" width="18.85546875" style="24" customWidth="1"/>
    <col min="649" max="649" width="24" style="24" customWidth="1"/>
    <col min="650" max="650" width="12.42578125" style="24" customWidth="1"/>
    <col min="651" max="651" width="15" style="24" customWidth="1"/>
    <col min="652" max="652" width="25.28515625" style="24" customWidth="1"/>
    <col min="653" max="653" width="6" style="24" customWidth="1"/>
    <col min="654" max="654" width="22.7109375" style="24" customWidth="1"/>
    <col min="655" max="655" width="31.7109375" style="24" customWidth="1"/>
    <col min="656" max="657" width="13.7109375" style="24" customWidth="1"/>
    <col min="658" max="658" width="16.28515625" style="24" customWidth="1"/>
    <col min="659" max="659" width="22.7109375" style="24" customWidth="1"/>
    <col min="660" max="660" width="21.42578125" style="24" customWidth="1"/>
    <col min="661" max="661" width="17.5703125" style="24" customWidth="1"/>
    <col min="662" max="663" width="16.28515625" style="24" customWidth="1"/>
    <col min="664" max="664" width="13.7109375" style="24" customWidth="1"/>
    <col min="665" max="665" width="8.5703125" style="24" customWidth="1"/>
    <col min="666" max="666" width="15" style="24" customWidth="1"/>
    <col min="667" max="667" width="17.5703125" style="24" customWidth="1"/>
    <col min="668" max="668" width="26.5703125" style="24" customWidth="1"/>
    <col min="669" max="669" width="25.28515625" style="24" customWidth="1"/>
    <col min="670" max="671" width="17.5703125" style="24" customWidth="1"/>
    <col min="672" max="672" width="12.42578125" style="24" customWidth="1"/>
    <col min="673" max="673" width="17.5703125" style="24" customWidth="1"/>
    <col min="674" max="674" width="12.42578125" style="24" customWidth="1"/>
    <col min="675" max="675" width="15" style="24" customWidth="1"/>
    <col min="676" max="676" width="16.28515625" style="24" customWidth="1"/>
    <col min="677" max="678" width="17.5703125" style="24" customWidth="1"/>
    <col min="679" max="679" width="27.85546875" style="24" customWidth="1"/>
    <col min="680" max="680" width="13.7109375" style="24" customWidth="1"/>
    <col min="681" max="682" width="17.5703125" style="24" customWidth="1"/>
    <col min="683" max="683" width="15" style="24" customWidth="1"/>
    <col min="684" max="685" width="12.42578125" style="24" customWidth="1"/>
    <col min="686" max="687" width="17.5703125" style="24" customWidth="1"/>
    <col min="688" max="688" width="22.7109375" style="24" customWidth="1"/>
    <col min="689" max="689" width="17.5703125" style="24" customWidth="1"/>
    <col min="690" max="690" width="15" style="24" customWidth="1"/>
    <col min="691" max="691" width="17.5703125" style="24" customWidth="1"/>
    <col min="692" max="692" width="12.42578125" style="24" customWidth="1"/>
    <col min="693" max="693" width="42" style="24" customWidth="1"/>
    <col min="694" max="694" width="27.85546875" style="24" customWidth="1"/>
    <col min="695" max="696" width="18.85546875" style="24" customWidth="1"/>
    <col min="697" max="697" width="21.42578125" style="24" customWidth="1"/>
    <col min="698" max="698" width="20.140625" style="24" customWidth="1"/>
    <col min="699" max="699" width="16.28515625" style="24" customWidth="1"/>
    <col min="700" max="700" width="21.42578125" style="24" customWidth="1"/>
    <col min="701" max="703" width="12.42578125" style="24" customWidth="1"/>
    <col min="704" max="705" width="26.5703125" style="24" customWidth="1"/>
    <col min="706" max="707" width="21.42578125" style="24" customWidth="1"/>
    <col min="708" max="709" width="17.5703125" style="24" customWidth="1"/>
    <col min="710" max="710" width="12.42578125" style="24" customWidth="1"/>
    <col min="711" max="711" width="101.140625" style="24" customWidth="1"/>
    <col min="712" max="712" width="17.5703125" style="24" customWidth="1"/>
    <col min="713" max="879" width="12.42578125" style="24" customWidth="1"/>
    <col min="880" max="880" width="20.140625" style="24" customWidth="1"/>
    <col min="881" max="881" width="26.5703125" style="24" customWidth="1"/>
    <col min="882" max="882" width="29.140625" style="24" customWidth="1"/>
    <col min="883" max="884" width="13.7109375" style="24" customWidth="1"/>
    <col min="885" max="886" width="12.42578125" style="24" customWidth="1"/>
    <col min="887" max="887" width="20.140625" style="24" customWidth="1"/>
    <col min="888" max="888" width="15" style="24" customWidth="1"/>
    <col min="889" max="889" width="12.42578125" style="24" customWidth="1"/>
    <col min="890" max="890" width="17.5703125" style="24" customWidth="1"/>
    <col min="891" max="891" width="15" style="24" customWidth="1"/>
    <col min="892" max="892" width="16.28515625" style="24" customWidth="1"/>
    <col min="893" max="893" width="24" style="24" customWidth="1"/>
    <col min="894" max="894" width="22.7109375" style="24" customWidth="1"/>
    <col min="895" max="895" width="30.42578125" style="24" customWidth="1"/>
    <col min="896" max="896" width="11.140625" style="24" customWidth="1"/>
    <col min="897" max="897" width="20.140625" style="24" customWidth="1"/>
    <col min="898" max="898" width="27.85546875" style="24" customWidth="1"/>
    <col min="899" max="899" width="17.5703125" style="24" customWidth="1"/>
    <col min="900" max="901" width="8.5703125" style="24" customWidth="1"/>
    <col min="902" max="902" width="16.28515625" style="24" customWidth="1"/>
    <col min="903" max="903" width="25.28515625" style="24" customWidth="1"/>
    <col min="904" max="904" width="18.85546875" style="24" customWidth="1"/>
    <col min="905" max="905" width="24" style="24" customWidth="1"/>
    <col min="906" max="906" width="12.42578125" style="24" customWidth="1"/>
    <col min="907" max="907" width="15" style="24" customWidth="1"/>
    <col min="908" max="908" width="25.28515625" style="24" customWidth="1"/>
    <col min="909" max="909" width="6" style="24" customWidth="1"/>
    <col min="910" max="910" width="22.7109375" style="24" customWidth="1"/>
    <col min="911" max="911" width="31.7109375" style="24" customWidth="1"/>
    <col min="912" max="913" width="13.7109375" style="24" customWidth="1"/>
    <col min="914" max="914" width="16.28515625" style="24" customWidth="1"/>
    <col min="915" max="915" width="22.7109375" style="24" customWidth="1"/>
    <col min="916" max="916" width="21.42578125" style="24" customWidth="1"/>
    <col min="917" max="917" width="17.5703125" style="24" customWidth="1"/>
    <col min="918" max="919" width="16.28515625" style="24" customWidth="1"/>
    <col min="920" max="920" width="13.7109375" style="24" customWidth="1"/>
    <col min="921" max="921" width="8.5703125" style="24" customWidth="1"/>
    <col min="922" max="922" width="15" style="24" customWidth="1"/>
    <col min="923" max="923" width="17.5703125" style="24" customWidth="1"/>
    <col min="924" max="924" width="26.5703125" style="24" customWidth="1"/>
    <col min="925" max="925" width="25.28515625" style="24" customWidth="1"/>
    <col min="926" max="927" width="17.5703125" style="24" customWidth="1"/>
    <col min="928" max="928" width="12.42578125" style="24" customWidth="1"/>
    <col min="929" max="929" width="17.5703125" style="24" customWidth="1"/>
    <col min="930" max="930" width="12.42578125" style="24" customWidth="1"/>
    <col min="931" max="931" width="15" style="24" customWidth="1"/>
    <col min="932" max="932" width="16.28515625" style="24" customWidth="1"/>
    <col min="933" max="934" width="17.5703125" style="24" customWidth="1"/>
    <col min="935" max="935" width="27.85546875" style="24" customWidth="1"/>
    <col min="936" max="936" width="13.7109375" style="24" customWidth="1"/>
    <col min="937" max="938" width="17.5703125" style="24" customWidth="1"/>
    <col min="939" max="939" width="15" style="24" customWidth="1"/>
    <col min="940" max="941" width="12.42578125" style="24" customWidth="1"/>
    <col min="942" max="943" width="17.5703125" style="24" customWidth="1"/>
    <col min="944" max="944" width="22.7109375" style="24" customWidth="1"/>
    <col min="945" max="945" width="17.5703125" style="24" customWidth="1"/>
    <col min="946" max="946" width="15" style="24" customWidth="1"/>
    <col min="947" max="947" width="17.5703125" style="24" customWidth="1"/>
    <col min="948" max="948" width="12.42578125" style="24" customWidth="1"/>
    <col min="949" max="949" width="42" style="24" customWidth="1"/>
    <col min="950" max="950" width="27.85546875" style="24" customWidth="1"/>
    <col min="951" max="952" width="18.85546875" style="24" customWidth="1"/>
    <col min="953" max="953" width="21.42578125" style="24" customWidth="1"/>
    <col min="954" max="954" width="20.140625" style="24" customWidth="1"/>
    <col min="955" max="955" width="16.28515625" style="24" customWidth="1"/>
    <col min="956" max="956" width="21.42578125" style="24" customWidth="1"/>
    <col min="957" max="959" width="12.42578125" style="24" customWidth="1"/>
    <col min="960" max="961" width="26.5703125" style="24" customWidth="1"/>
    <col min="962" max="963" width="21.42578125" style="24" customWidth="1"/>
    <col min="964" max="965" width="17.5703125" style="24" customWidth="1"/>
    <col min="966" max="966" width="12.42578125" style="24" customWidth="1"/>
    <col min="967" max="967" width="101.140625" style="24" customWidth="1"/>
    <col min="968" max="968" width="17.5703125" style="24" customWidth="1"/>
    <col min="969" max="1135" width="12.42578125" style="24" customWidth="1"/>
    <col min="1136" max="1136" width="20.140625" style="24" customWidth="1"/>
    <col min="1137" max="1137" width="26.5703125" style="24" customWidth="1"/>
    <col min="1138" max="1138" width="29.140625" style="24" customWidth="1"/>
    <col min="1139" max="1140" width="13.7109375" style="24" customWidth="1"/>
    <col min="1141" max="1142" width="12.42578125" style="24" customWidth="1"/>
    <col min="1143" max="1143" width="20.140625" style="24" customWidth="1"/>
    <col min="1144" max="1144" width="15" style="24" customWidth="1"/>
    <col min="1145" max="1145" width="12.42578125" style="24" customWidth="1"/>
    <col min="1146" max="1146" width="17.5703125" style="24" customWidth="1"/>
    <col min="1147" max="1147" width="15" style="24" customWidth="1"/>
    <col min="1148" max="1148" width="16.28515625" style="24" customWidth="1"/>
    <col min="1149" max="1149" width="24" style="24" customWidth="1"/>
    <col min="1150" max="1150" width="22.7109375" style="24" customWidth="1"/>
    <col min="1151" max="1151" width="30.42578125" style="24" customWidth="1"/>
    <col min="1152" max="1152" width="11.140625" style="24" customWidth="1"/>
    <col min="1153" max="1153" width="20.140625" style="24" customWidth="1"/>
    <col min="1154" max="1154" width="27.85546875" style="24" customWidth="1"/>
    <col min="1155" max="1155" width="17.5703125" style="24" customWidth="1"/>
    <col min="1156" max="1157" width="8.5703125" style="24" customWidth="1"/>
    <col min="1158" max="1158" width="16.28515625" style="24" customWidth="1"/>
    <col min="1159" max="1159" width="25.28515625" style="24" customWidth="1"/>
    <col min="1160" max="1160" width="18.85546875" style="24" customWidth="1"/>
    <col min="1161" max="1161" width="24" style="24" customWidth="1"/>
    <col min="1162" max="1162" width="12.42578125" style="24" customWidth="1"/>
    <col min="1163" max="1163" width="15" style="24" customWidth="1"/>
    <col min="1164" max="1164" width="25.28515625" style="24" customWidth="1"/>
    <col min="1165" max="1165" width="6" style="24" customWidth="1"/>
    <col min="1166" max="1166" width="22.7109375" style="24" customWidth="1"/>
    <col min="1167" max="1167" width="31.7109375" style="24" customWidth="1"/>
    <col min="1168" max="1169" width="13.7109375" style="24" customWidth="1"/>
    <col min="1170" max="1170" width="16.28515625" style="24" customWidth="1"/>
    <col min="1171" max="1171" width="22.7109375" style="24" customWidth="1"/>
    <col min="1172" max="1172" width="21.42578125" style="24" customWidth="1"/>
    <col min="1173" max="1173" width="17.5703125" style="24" customWidth="1"/>
    <col min="1174" max="1175" width="16.28515625" style="24" customWidth="1"/>
    <col min="1176" max="1176" width="13.7109375" style="24" customWidth="1"/>
    <col min="1177" max="1177" width="8.5703125" style="24" customWidth="1"/>
    <col min="1178" max="1178" width="15" style="24" customWidth="1"/>
    <col min="1179" max="1179" width="17.5703125" style="24" customWidth="1"/>
    <col min="1180" max="1180" width="26.5703125" style="24" customWidth="1"/>
    <col min="1181" max="1181" width="25.28515625" style="24" customWidth="1"/>
    <col min="1182" max="1183" width="17.5703125" style="24" customWidth="1"/>
    <col min="1184" max="1184" width="12.42578125" style="24" customWidth="1"/>
    <col min="1185" max="1185" width="17.5703125" style="24" customWidth="1"/>
    <col min="1186" max="1186" width="12.42578125" style="24" customWidth="1"/>
    <col min="1187" max="1187" width="15" style="24" customWidth="1"/>
    <col min="1188" max="1188" width="16.28515625" style="24" customWidth="1"/>
    <col min="1189" max="1190" width="17.5703125" style="24" customWidth="1"/>
    <col min="1191" max="1191" width="27.85546875" style="24" customWidth="1"/>
    <col min="1192" max="1192" width="13.7109375" style="24" customWidth="1"/>
    <col min="1193" max="1194" width="17.5703125" style="24" customWidth="1"/>
    <col min="1195" max="1195" width="15" style="24" customWidth="1"/>
    <col min="1196" max="1197" width="12.42578125" style="24" customWidth="1"/>
    <col min="1198" max="1199" width="17.5703125" style="24" customWidth="1"/>
    <col min="1200" max="1200" width="22.7109375" style="24" customWidth="1"/>
    <col min="1201" max="1201" width="17.5703125" style="24" customWidth="1"/>
    <col min="1202" max="1202" width="15" style="24" customWidth="1"/>
    <col min="1203" max="1203" width="17.5703125" style="24" customWidth="1"/>
    <col min="1204" max="1204" width="12.42578125" style="24" customWidth="1"/>
    <col min="1205" max="1205" width="42" style="24" customWidth="1"/>
    <col min="1206" max="1206" width="27.85546875" style="24" customWidth="1"/>
    <col min="1207" max="1208" width="18.85546875" style="24" customWidth="1"/>
    <col min="1209" max="1209" width="21.42578125" style="24" customWidth="1"/>
    <col min="1210" max="1210" width="20.140625" style="24" customWidth="1"/>
    <col min="1211" max="1211" width="16.28515625" style="24" customWidth="1"/>
    <col min="1212" max="1212" width="21.42578125" style="24" customWidth="1"/>
    <col min="1213" max="1215" width="12.42578125" style="24" customWidth="1"/>
    <col min="1216" max="1217" width="26.5703125" style="24" customWidth="1"/>
    <col min="1218" max="1219" width="21.42578125" style="24" customWidth="1"/>
    <col min="1220" max="1221" width="17.5703125" style="24" customWidth="1"/>
    <col min="1222" max="1222" width="12.42578125" style="24" customWidth="1"/>
    <col min="1223" max="1223" width="101.140625" style="24" customWidth="1"/>
    <col min="1224" max="1224" width="17.5703125" style="24" customWidth="1"/>
    <col min="1225" max="1391" width="12.42578125" style="24" customWidth="1"/>
    <col min="1392" max="1392" width="20.140625" style="24" customWidth="1"/>
    <col min="1393" max="1393" width="26.5703125" style="24" customWidth="1"/>
    <col min="1394" max="1394" width="29.140625" style="24" customWidth="1"/>
    <col min="1395" max="1396" width="13.7109375" style="24" customWidth="1"/>
    <col min="1397" max="1398" width="12.42578125" style="24" customWidth="1"/>
    <col min="1399" max="1399" width="20.140625" style="24" customWidth="1"/>
    <col min="1400" max="1400" width="15" style="24" customWidth="1"/>
    <col min="1401" max="1401" width="12.42578125" style="24" customWidth="1"/>
    <col min="1402" max="1402" width="17.5703125" style="24" customWidth="1"/>
    <col min="1403" max="1403" width="15" style="24" customWidth="1"/>
    <col min="1404" max="1404" width="16.28515625" style="24" customWidth="1"/>
    <col min="1405" max="1405" width="24" style="24" customWidth="1"/>
    <col min="1406" max="1406" width="22.7109375" style="24" customWidth="1"/>
    <col min="1407" max="1407" width="30.42578125" style="24" customWidth="1"/>
    <col min="1408" max="1408" width="11.140625" style="24" customWidth="1"/>
    <col min="1409" max="1409" width="20.140625" style="24" customWidth="1"/>
    <col min="1410" max="1410" width="27.85546875" style="24" customWidth="1"/>
    <col min="1411" max="1411" width="17.5703125" style="24" customWidth="1"/>
    <col min="1412" max="1413" width="8.5703125" style="24" customWidth="1"/>
    <col min="1414" max="1414" width="16.28515625" style="24" customWidth="1"/>
    <col min="1415" max="1415" width="25.28515625" style="24" customWidth="1"/>
    <col min="1416" max="1416" width="18.85546875" style="24" customWidth="1"/>
    <col min="1417" max="1417" width="24" style="24" customWidth="1"/>
    <col min="1418" max="1418" width="12.42578125" style="24" customWidth="1"/>
    <col min="1419" max="1419" width="15" style="24" customWidth="1"/>
    <col min="1420" max="1420" width="25.28515625" style="24" customWidth="1"/>
    <col min="1421" max="1421" width="6" style="24" customWidth="1"/>
    <col min="1422" max="1422" width="22.7109375" style="24" customWidth="1"/>
    <col min="1423" max="1423" width="31.7109375" style="24" customWidth="1"/>
    <col min="1424" max="1425" width="13.7109375" style="24" customWidth="1"/>
    <col min="1426" max="1426" width="16.28515625" style="24" customWidth="1"/>
    <col min="1427" max="1427" width="22.7109375" style="24" customWidth="1"/>
    <col min="1428" max="1428" width="21.42578125" style="24" customWidth="1"/>
    <col min="1429" max="1429" width="17.5703125" style="24" customWidth="1"/>
    <col min="1430" max="1431" width="16.28515625" style="24" customWidth="1"/>
    <col min="1432" max="1432" width="13.7109375" style="24" customWidth="1"/>
    <col min="1433" max="1433" width="8.5703125" style="24" customWidth="1"/>
    <col min="1434" max="1434" width="15" style="24" customWidth="1"/>
    <col min="1435" max="1435" width="17.5703125" style="24" customWidth="1"/>
    <col min="1436" max="1436" width="26.5703125" style="24" customWidth="1"/>
    <col min="1437" max="1437" width="25.28515625" style="24" customWidth="1"/>
    <col min="1438" max="1439" width="17.5703125" style="24" customWidth="1"/>
    <col min="1440" max="1440" width="12.42578125" style="24" customWidth="1"/>
    <col min="1441" max="1441" width="17.5703125" style="24" customWidth="1"/>
    <col min="1442" max="1442" width="12.42578125" style="24" customWidth="1"/>
    <col min="1443" max="1443" width="15" style="24" customWidth="1"/>
    <col min="1444" max="1444" width="16.28515625" style="24" customWidth="1"/>
    <col min="1445" max="1446" width="17.5703125" style="24" customWidth="1"/>
    <col min="1447" max="1447" width="27.85546875" style="24" customWidth="1"/>
    <col min="1448" max="1448" width="13.7109375" style="24" customWidth="1"/>
    <col min="1449" max="1450" width="17.5703125" style="24" customWidth="1"/>
    <col min="1451" max="1451" width="15" style="24" customWidth="1"/>
    <col min="1452" max="1453" width="12.42578125" style="24" customWidth="1"/>
    <col min="1454" max="1455" width="17.5703125" style="24" customWidth="1"/>
    <col min="1456" max="1456" width="22.7109375" style="24" customWidth="1"/>
    <col min="1457" max="1457" width="17.5703125" style="24" customWidth="1"/>
    <col min="1458" max="1458" width="15" style="24" customWidth="1"/>
    <col min="1459" max="1459" width="17.5703125" style="24" customWidth="1"/>
    <col min="1460" max="1460" width="12.42578125" style="24" customWidth="1"/>
    <col min="1461" max="1461" width="42" style="24" customWidth="1"/>
    <col min="1462" max="1462" width="27.85546875" style="24" customWidth="1"/>
    <col min="1463" max="1464" width="18.85546875" style="24" customWidth="1"/>
    <col min="1465" max="1465" width="21.42578125" style="24" customWidth="1"/>
    <col min="1466" max="1466" width="20.140625" style="24" customWidth="1"/>
    <col min="1467" max="1467" width="16.28515625" style="24" customWidth="1"/>
    <col min="1468" max="1468" width="21.42578125" style="24" customWidth="1"/>
    <col min="1469" max="1471" width="12.42578125" style="24" customWidth="1"/>
    <col min="1472" max="1473" width="26.5703125" style="24" customWidth="1"/>
    <col min="1474" max="1475" width="21.42578125" style="24" customWidth="1"/>
    <col min="1476" max="1477" width="17.5703125" style="24" customWidth="1"/>
    <col min="1478" max="1478" width="12.42578125" style="24" customWidth="1"/>
    <col min="1479" max="1479" width="101.140625" style="24" customWidth="1"/>
    <col min="1480" max="1480" width="17.5703125" style="24" customWidth="1"/>
    <col min="1481" max="1647" width="12.42578125" style="24" customWidth="1"/>
    <col min="1648" max="1648" width="20.140625" style="24" customWidth="1"/>
    <col min="1649" max="1649" width="26.5703125" style="24" customWidth="1"/>
    <col min="1650" max="1650" width="29.140625" style="24" customWidth="1"/>
    <col min="1651" max="1652" width="13.7109375" style="24" customWidth="1"/>
    <col min="1653" max="1654" width="12.42578125" style="24" customWidth="1"/>
    <col min="1655" max="1655" width="20.140625" style="24" customWidth="1"/>
    <col min="1656" max="1656" width="15" style="24" customWidth="1"/>
    <col min="1657" max="1657" width="12.42578125" style="24" customWidth="1"/>
    <col min="1658" max="1658" width="17.5703125" style="24" customWidth="1"/>
    <col min="1659" max="1659" width="15" style="24" customWidth="1"/>
    <col min="1660" max="1660" width="16.28515625" style="24" customWidth="1"/>
    <col min="1661" max="1661" width="24" style="24" customWidth="1"/>
    <col min="1662" max="1662" width="22.7109375" style="24" customWidth="1"/>
    <col min="1663" max="1663" width="30.42578125" style="24" customWidth="1"/>
    <col min="1664" max="1664" width="11.140625" style="24" customWidth="1"/>
    <col min="1665" max="1665" width="20.140625" style="24" customWidth="1"/>
    <col min="1666" max="1666" width="27.85546875" style="24" customWidth="1"/>
    <col min="1667" max="1667" width="17.5703125" style="24" customWidth="1"/>
    <col min="1668" max="1669" width="8.5703125" style="24" customWidth="1"/>
    <col min="1670" max="1670" width="16.28515625" style="24" customWidth="1"/>
    <col min="1671" max="1671" width="25.28515625" style="24" customWidth="1"/>
    <col min="1672" max="1672" width="18.85546875" style="24" customWidth="1"/>
    <col min="1673" max="1673" width="24" style="24" customWidth="1"/>
    <col min="1674" max="1674" width="12.42578125" style="24" customWidth="1"/>
    <col min="1675" max="1675" width="15" style="24" customWidth="1"/>
    <col min="1676" max="1676" width="25.28515625" style="24" customWidth="1"/>
    <col min="1677" max="1677" width="6" style="24" customWidth="1"/>
    <col min="1678" max="1678" width="22.7109375" style="24" customWidth="1"/>
    <col min="1679" max="1679" width="31.7109375" style="24" customWidth="1"/>
    <col min="1680" max="1681" width="13.7109375" style="24" customWidth="1"/>
    <col min="1682" max="1682" width="16.28515625" style="24" customWidth="1"/>
    <col min="1683" max="1683" width="22.7109375" style="24" customWidth="1"/>
    <col min="1684" max="1684" width="21.42578125" style="24" customWidth="1"/>
    <col min="1685" max="1685" width="17.5703125" style="24" customWidth="1"/>
    <col min="1686" max="1687" width="16.28515625" style="24" customWidth="1"/>
    <col min="1688" max="1688" width="13.7109375" style="24" customWidth="1"/>
    <col min="1689" max="1689" width="8.5703125" style="24" customWidth="1"/>
    <col min="1690" max="1690" width="15" style="24" customWidth="1"/>
    <col min="1691" max="1691" width="17.5703125" style="24" customWidth="1"/>
    <col min="1692" max="1692" width="26.5703125" style="24" customWidth="1"/>
    <col min="1693" max="1693" width="25.28515625" style="24" customWidth="1"/>
    <col min="1694" max="1695" width="17.5703125" style="24" customWidth="1"/>
    <col min="1696" max="1696" width="12.42578125" style="24" customWidth="1"/>
    <col min="1697" max="1697" width="17.5703125" style="24" customWidth="1"/>
    <col min="1698" max="1698" width="12.42578125" style="24" customWidth="1"/>
    <col min="1699" max="1699" width="15" style="24" customWidth="1"/>
    <col min="1700" max="1700" width="16.28515625" style="24" customWidth="1"/>
    <col min="1701" max="1702" width="17.5703125" style="24" customWidth="1"/>
    <col min="1703" max="1703" width="27.85546875" style="24" customWidth="1"/>
    <col min="1704" max="1704" width="13.7109375" style="24" customWidth="1"/>
    <col min="1705" max="1706" width="17.5703125" style="24" customWidth="1"/>
    <col min="1707" max="1707" width="15" style="24" customWidth="1"/>
    <col min="1708" max="1709" width="12.42578125" style="24" customWidth="1"/>
    <col min="1710" max="1711" width="17.5703125" style="24" customWidth="1"/>
    <col min="1712" max="1712" width="22.7109375" style="24" customWidth="1"/>
    <col min="1713" max="1713" width="17.5703125" style="24" customWidth="1"/>
    <col min="1714" max="1714" width="15" style="24" customWidth="1"/>
    <col min="1715" max="1715" width="17.5703125" style="24" customWidth="1"/>
    <col min="1716" max="1716" width="12.42578125" style="24" customWidth="1"/>
    <col min="1717" max="1717" width="42" style="24" customWidth="1"/>
    <col min="1718" max="1718" width="27.85546875" style="24" customWidth="1"/>
    <col min="1719" max="1720" width="18.85546875" style="24" customWidth="1"/>
    <col min="1721" max="1721" width="21.42578125" style="24" customWidth="1"/>
    <col min="1722" max="1722" width="20.140625" style="24" customWidth="1"/>
    <col min="1723" max="1723" width="16.28515625" style="24" customWidth="1"/>
    <col min="1724" max="1724" width="21.42578125" style="24" customWidth="1"/>
    <col min="1725" max="1727" width="12.42578125" style="24" customWidth="1"/>
    <col min="1728" max="1729" width="26.5703125" style="24" customWidth="1"/>
    <col min="1730" max="1731" width="21.42578125" style="24" customWidth="1"/>
    <col min="1732" max="1733" width="17.5703125" style="24" customWidth="1"/>
    <col min="1734" max="1734" width="12.42578125" style="24" customWidth="1"/>
    <col min="1735" max="1735" width="101.140625" style="24" customWidth="1"/>
    <col min="1736" max="1736" width="17.5703125" style="24" customWidth="1"/>
    <col min="1737" max="1903" width="12.42578125" style="24" customWidth="1"/>
    <col min="1904" max="1904" width="20.140625" style="24" customWidth="1"/>
    <col min="1905" max="1905" width="26.5703125" style="24" customWidth="1"/>
    <col min="1906" max="1906" width="29.140625" style="24" customWidth="1"/>
    <col min="1907" max="1908" width="13.7109375" style="24" customWidth="1"/>
    <col min="1909" max="1910" width="12.42578125" style="24" customWidth="1"/>
    <col min="1911" max="1911" width="20.140625" style="24" customWidth="1"/>
    <col min="1912" max="1912" width="15" style="24" customWidth="1"/>
    <col min="1913" max="1913" width="12.42578125" style="24" customWidth="1"/>
    <col min="1914" max="1914" width="17.5703125" style="24" customWidth="1"/>
    <col min="1915" max="1915" width="15" style="24" customWidth="1"/>
    <col min="1916" max="1916" width="16.28515625" style="24" customWidth="1"/>
    <col min="1917" max="1917" width="24" style="24" customWidth="1"/>
    <col min="1918" max="1918" width="22.7109375" style="24" customWidth="1"/>
    <col min="1919" max="1919" width="30.42578125" style="24" customWidth="1"/>
    <col min="1920" max="1920" width="11.140625" style="24" customWidth="1"/>
    <col min="1921" max="1921" width="20.140625" style="24" customWidth="1"/>
    <col min="1922" max="1922" width="27.85546875" style="24" customWidth="1"/>
    <col min="1923" max="1923" width="17.5703125" style="24" customWidth="1"/>
    <col min="1924" max="1925" width="8.5703125" style="24" customWidth="1"/>
    <col min="1926" max="1926" width="16.28515625" style="24" customWidth="1"/>
    <col min="1927" max="1927" width="25.28515625" style="24" customWidth="1"/>
    <col min="1928" max="1928" width="18.85546875" style="24" customWidth="1"/>
    <col min="1929" max="1929" width="24" style="24" customWidth="1"/>
    <col min="1930" max="1930" width="12.42578125" style="24" customWidth="1"/>
    <col min="1931" max="1931" width="15" style="24" customWidth="1"/>
    <col min="1932" max="1932" width="25.28515625" style="24" customWidth="1"/>
    <col min="1933" max="1933" width="6" style="24" customWidth="1"/>
    <col min="1934" max="1934" width="22.7109375" style="24" customWidth="1"/>
    <col min="1935" max="1935" width="31.7109375" style="24" customWidth="1"/>
    <col min="1936" max="1937" width="13.7109375" style="24" customWidth="1"/>
    <col min="1938" max="1938" width="16.28515625" style="24" customWidth="1"/>
    <col min="1939" max="1939" width="22.7109375" style="24" customWidth="1"/>
    <col min="1940" max="1940" width="21.42578125" style="24" customWidth="1"/>
    <col min="1941" max="1941" width="17.5703125" style="24" customWidth="1"/>
    <col min="1942" max="1943" width="16.28515625" style="24" customWidth="1"/>
    <col min="1944" max="1944" width="13.7109375" style="24" customWidth="1"/>
    <col min="1945" max="1945" width="8.5703125" style="24" customWidth="1"/>
    <col min="1946" max="1946" width="15" style="24" customWidth="1"/>
    <col min="1947" max="1947" width="17.5703125" style="24" customWidth="1"/>
    <col min="1948" max="1948" width="26.5703125" style="24" customWidth="1"/>
    <col min="1949" max="1949" width="25.28515625" style="24" customWidth="1"/>
    <col min="1950" max="1951" width="17.5703125" style="24" customWidth="1"/>
    <col min="1952" max="1952" width="12.42578125" style="24" customWidth="1"/>
    <col min="1953" max="1953" width="17.5703125" style="24" customWidth="1"/>
    <col min="1954" max="1954" width="12.42578125" style="24" customWidth="1"/>
    <col min="1955" max="1955" width="15" style="24" customWidth="1"/>
    <col min="1956" max="1956" width="16.28515625" style="24" customWidth="1"/>
    <col min="1957" max="1958" width="17.5703125" style="24" customWidth="1"/>
    <col min="1959" max="1959" width="27.85546875" style="24" customWidth="1"/>
    <col min="1960" max="1960" width="13.7109375" style="24" customWidth="1"/>
    <col min="1961" max="1962" width="17.5703125" style="24" customWidth="1"/>
    <col min="1963" max="1963" width="15" style="24" customWidth="1"/>
    <col min="1964" max="1965" width="12.42578125" style="24" customWidth="1"/>
    <col min="1966" max="1967" width="17.5703125" style="24" customWidth="1"/>
    <col min="1968" max="1968" width="22.7109375" style="24" customWidth="1"/>
    <col min="1969" max="1969" width="17.5703125" style="24" customWidth="1"/>
    <col min="1970" max="1970" width="15" style="24" customWidth="1"/>
    <col min="1971" max="1971" width="17.5703125" style="24" customWidth="1"/>
    <col min="1972" max="1972" width="12.42578125" style="24" customWidth="1"/>
    <col min="1973" max="1973" width="42" style="24" customWidth="1"/>
    <col min="1974" max="1974" width="27.85546875" style="24" customWidth="1"/>
    <col min="1975" max="1976" width="18.85546875" style="24" customWidth="1"/>
    <col min="1977" max="1977" width="21.42578125" style="24" customWidth="1"/>
    <col min="1978" max="1978" width="20.140625" style="24" customWidth="1"/>
    <col min="1979" max="1979" width="16.28515625" style="24" customWidth="1"/>
    <col min="1980" max="1980" width="21.42578125" style="24" customWidth="1"/>
    <col min="1981" max="1983" width="12.42578125" style="24" customWidth="1"/>
    <col min="1984" max="1985" width="26.5703125" style="24" customWidth="1"/>
    <col min="1986" max="1987" width="21.42578125" style="24" customWidth="1"/>
    <col min="1988" max="1989" width="17.5703125" style="24" customWidth="1"/>
    <col min="1990" max="1990" width="12.42578125" style="24" customWidth="1"/>
    <col min="1991" max="1991" width="101.140625" style="24" customWidth="1"/>
    <col min="1992" max="1992" width="17.5703125" style="24" customWidth="1"/>
    <col min="1993" max="2159" width="12.42578125" style="24" customWidth="1"/>
    <col min="2160" max="2160" width="20.140625" style="24" customWidth="1"/>
    <col min="2161" max="2161" width="26.5703125" style="24" customWidth="1"/>
    <col min="2162" max="2162" width="29.140625" style="24" customWidth="1"/>
    <col min="2163" max="2164" width="13.7109375" style="24" customWidth="1"/>
    <col min="2165" max="2166" width="12.42578125" style="24" customWidth="1"/>
    <col min="2167" max="2167" width="20.140625" style="24" customWidth="1"/>
    <col min="2168" max="2168" width="15" style="24" customWidth="1"/>
    <col min="2169" max="2169" width="12.42578125" style="24" customWidth="1"/>
    <col min="2170" max="2170" width="17.5703125" style="24" customWidth="1"/>
    <col min="2171" max="2171" width="15" style="24" customWidth="1"/>
    <col min="2172" max="2172" width="16.28515625" style="24" customWidth="1"/>
    <col min="2173" max="2173" width="24" style="24" customWidth="1"/>
    <col min="2174" max="2174" width="22.7109375" style="24" customWidth="1"/>
    <col min="2175" max="2175" width="30.42578125" style="24" customWidth="1"/>
    <col min="2176" max="2176" width="11.140625" style="24" customWidth="1"/>
    <col min="2177" max="2177" width="20.140625" style="24" customWidth="1"/>
    <col min="2178" max="2178" width="27.85546875" style="24" customWidth="1"/>
    <col min="2179" max="2179" width="17.5703125" style="24" customWidth="1"/>
    <col min="2180" max="2181" width="8.5703125" style="24" customWidth="1"/>
    <col min="2182" max="2182" width="16.28515625" style="24" customWidth="1"/>
    <col min="2183" max="2183" width="25.28515625" style="24" customWidth="1"/>
    <col min="2184" max="2184" width="18.85546875" style="24" customWidth="1"/>
    <col min="2185" max="2185" width="24" style="24" customWidth="1"/>
    <col min="2186" max="2186" width="12.42578125" style="24" customWidth="1"/>
    <col min="2187" max="2187" width="15" style="24" customWidth="1"/>
    <col min="2188" max="2188" width="25.28515625" style="24" customWidth="1"/>
    <col min="2189" max="2189" width="6" style="24" customWidth="1"/>
    <col min="2190" max="2190" width="22.7109375" style="24" customWidth="1"/>
    <col min="2191" max="2191" width="31.7109375" style="24" customWidth="1"/>
    <col min="2192" max="2193" width="13.7109375" style="24" customWidth="1"/>
    <col min="2194" max="2194" width="16.28515625" style="24" customWidth="1"/>
    <col min="2195" max="2195" width="22.7109375" style="24" customWidth="1"/>
    <col min="2196" max="2196" width="21.42578125" style="24" customWidth="1"/>
    <col min="2197" max="2197" width="17.5703125" style="24" customWidth="1"/>
    <col min="2198" max="2199" width="16.28515625" style="24" customWidth="1"/>
    <col min="2200" max="2200" width="13.7109375" style="24" customWidth="1"/>
    <col min="2201" max="2201" width="8.5703125" style="24" customWidth="1"/>
    <col min="2202" max="2202" width="15" style="24" customWidth="1"/>
    <col min="2203" max="2203" width="17.5703125" style="24" customWidth="1"/>
    <col min="2204" max="2204" width="26.5703125" style="24" customWidth="1"/>
    <col min="2205" max="2205" width="25.28515625" style="24" customWidth="1"/>
    <col min="2206" max="2207" width="17.5703125" style="24" customWidth="1"/>
    <col min="2208" max="2208" width="12.42578125" style="24" customWidth="1"/>
    <col min="2209" max="2209" width="17.5703125" style="24" customWidth="1"/>
    <col min="2210" max="2210" width="12.42578125" style="24" customWidth="1"/>
    <col min="2211" max="2211" width="15" style="24" customWidth="1"/>
    <col min="2212" max="2212" width="16.28515625" style="24" customWidth="1"/>
    <col min="2213" max="2214" width="17.5703125" style="24" customWidth="1"/>
    <col min="2215" max="2215" width="27.85546875" style="24" customWidth="1"/>
    <col min="2216" max="2216" width="13.7109375" style="24" customWidth="1"/>
    <col min="2217" max="2218" width="17.5703125" style="24" customWidth="1"/>
    <col min="2219" max="2219" width="15" style="24" customWidth="1"/>
    <col min="2220" max="2221" width="12.42578125" style="24" customWidth="1"/>
    <col min="2222" max="2223" width="17.5703125" style="24" customWidth="1"/>
    <col min="2224" max="2224" width="22.7109375" style="24" customWidth="1"/>
    <col min="2225" max="2225" width="17.5703125" style="24" customWidth="1"/>
    <col min="2226" max="2226" width="15" style="24" customWidth="1"/>
    <col min="2227" max="2227" width="17.5703125" style="24" customWidth="1"/>
    <col min="2228" max="2228" width="12.42578125" style="24" customWidth="1"/>
    <col min="2229" max="2229" width="42" style="24" customWidth="1"/>
    <col min="2230" max="2230" width="27.85546875" style="24" customWidth="1"/>
    <col min="2231" max="2232" width="18.85546875" style="24" customWidth="1"/>
    <col min="2233" max="2233" width="21.42578125" style="24" customWidth="1"/>
    <col min="2234" max="2234" width="20.140625" style="24" customWidth="1"/>
    <col min="2235" max="2235" width="16.28515625" style="24" customWidth="1"/>
    <col min="2236" max="2236" width="21.42578125" style="24" customWidth="1"/>
    <col min="2237" max="2239" width="12.42578125" style="24" customWidth="1"/>
    <col min="2240" max="2241" width="26.5703125" style="24" customWidth="1"/>
    <col min="2242" max="2243" width="21.42578125" style="24" customWidth="1"/>
    <col min="2244" max="2245" width="17.5703125" style="24" customWidth="1"/>
    <col min="2246" max="2246" width="12.42578125" style="24" customWidth="1"/>
    <col min="2247" max="2247" width="101.140625" style="24" customWidth="1"/>
    <col min="2248" max="2248" width="17.5703125" style="24" customWidth="1"/>
    <col min="2249" max="2415" width="12.42578125" style="24" customWidth="1"/>
    <col min="2416" max="2416" width="20.140625" style="24" customWidth="1"/>
    <col min="2417" max="2417" width="26.5703125" style="24" customWidth="1"/>
    <col min="2418" max="2418" width="29.140625" style="24" customWidth="1"/>
    <col min="2419" max="2420" width="13.7109375" style="24" customWidth="1"/>
    <col min="2421" max="2422" width="12.42578125" style="24" customWidth="1"/>
    <col min="2423" max="2423" width="20.140625" style="24" customWidth="1"/>
    <col min="2424" max="2424" width="15" style="24" customWidth="1"/>
    <col min="2425" max="2425" width="12.42578125" style="24" customWidth="1"/>
    <col min="2426" max="2426" width="17.5703125" style="24" customWidth="1"/>
    <col min="2427" max="2427" width="15" style="24" customWidth="1"/>
    <col min="2428" max="2428" width="16.28515625" style="24" customWidth="1"/>
    <col min="2429" max="2429" width="24" style="24" customWidth="1"/>
    <col min="2430" max="2430" width="22.7109375" style="24" customWidth="1"/>
    <col min="2431" max="2431" width="30.42578125" style="24" customWidth="1"/>
    <col min="2432" max="2432" width="11.140625" style="24" customWidth="1"/>
    <col min="2433" max="2433" width="20.140625" style="24" customWidth="1"/>
    <col min="2434" max="2434" width="27.85546875" style="24" customWidth="1"/>
    <col min="2435" max="2435" width="17.5703125" style="24" customWidth="1"/>
    <col min="2436" max="2437" width="8.5703125" style="24" customWidth="1"/>
    <col min="2438" max="2438" width="16.28515625" style="24" customWidth="1"/>
    <col min="2439" max="2439" width="25.28515625" style="24" customWidth="1"/>
    <col min="2440" max="2440" width="18.85546875" style="24" customWidth="1"/>
    <col min="2441" max="2441" width="24" style="24" customWidth="1"/>
    <col min="2442" max="2442" width="12.42578125" style="24" customWidth="1"/>
    <col min="2443" max="2443" width="15" style="24" customWidth="1"/>
    <col min="2444" max="2444" width="25.28515625" style="24" customWidth="1"/>
    <col min="2445" max="2445" width="6" style="24" customWidth="1"/>
    <col min="2446" max="2446" width="22.7109375" style="24" customWidth="1"/>
    <col min="2447" max="2447" width="31.7109375" style="24" customWidth="1"/>
    <col min="2448" max="2449" width="13.7109375" style="24" customWidth="1"/>
    <col min="2450" max="2450" width="16.28515625" style="24" customWidth="1"/>
    <col min="2451" max="2451" width="22.7109375" style="24" customWidth="1"/>
    <col min="2452" max="2452" width="21.42578125" style="24" customWidth="1"/>
    <col min="2453" max="2453" width="17.5703125" style="24" customWidth="1"/>
    <col min="2454" max="2455" width="16.28515625" style="24" customWidth="1"/>
    <col min="2456" max="2456" width="13.7109375" style="24" customWidth="1"/>
    <col min="2457" max="2457" width="8.5703125" style="24" customWidth="1"/>
    <col min="2458" max="2458" width="15" style="24" customWidth="1"/>
    <col min="2459" max="2459" width="17.5703125" style="24" customWidth="1"/>
    <col min="2460" max="2460" width="26.5703125" style="24" customWidth="1"/>
    <col min="2461" max="2461" width="25.28515625" style="24" customWidth="1"/>
    <col min="2462" max="2463" width="17.5703125" style="24" customWidth="1"/>
    <col min="2464" max="2464" width="12.42578125" style="24" customWidth="1"/>
    <col min="2465" max="2465" width="17.5703125" style="24" customWidth="1"/>
    <col min="2466" max="2466" width="12.42578125" style="24" customWidth="1"/>
    <col min="2467" max="2467" width="15" style="24" customWidth="1"/>
    <col min="2468" max="2468" width="16.28515625" style="24" customWidth="1"/>
    <col min="2469" max="2470" width="17.5703125" style="24" customWidth="1"/>
    <col min="2471" max="2471" width="27.85546875" style="24" customWidth="1"/>
    <col min="2472" max="2472" width="13.7109375" style="24" customWidth="1"/>
    <col min="2473" max="2474" width="17.5703125" style="24" customWidth="1"/>
    <col min="2475" max="2475" width="15" style="24" customWidth="1"/>
    <col min="2476" max="2477" width="12.42578125" style="24" customWidth="1"/>
    <col min="2478" max="2479" width="17.5703125" style="24" customWidth="1"/>
    <col min="2480" max="2480" width="22.7109375" style="24" customWidth="1"/>
    <col min="2481" max="2481" width="17.5703125" style="24" customWidth="1"/>
    <col min="2482" max="2482" width="15" style="24" customWidth="1"/>
    <col min="2483" max="2483" width="17.5703125" style="24" customWidth="1"/>
    <col min="2484" max="2484" width="12.42578125" style="24" customWidth="1"/>
    <col min="2485" max="2485" width="42" style="24" customWidth="1"/>
    <col min="2486" max="2486" width="27.85546875" style="24" customWidth="1"/>
    <col min="2487" max="2488" width="18.85546875" style="24" customWidth="1"/>
    <col min="2489" max="2489" width="21.42578125" style="24" customWidth="1"/>
    <col min="2490" max="2490" width="20.140625" style="24" customWidth="1"/>
    <col min="2491" max="2491" width="16.28515625" style="24" customWidth="1"/>
    <col min="2492" max="2492" width="21.42578125" style="24" customWidth="1"/>
    <col min="2493" max="2495" width="12.42578125" style="24" customWidth="1"/>
    <col min="2496" max="2497" width="26.5703125" style="24" customWidth="1"/>
    <col min="2498" max="2499" width="21.42578125" style="24" customWidth="1"/>
    <col min="2500" max="2501" width="17.5703125" style="24" customWidth="1"/>
    <col min="2502" max="2502" width="12.42578125" style="24" customWidth="1"/>
    <col min="2503" max="2503" width="101.140625" style="24" customWidth="1"/>
    <col min="2504" max="2504" width="17.5703125" style="24" customWidth="1"/>
    <col min="2505" max="2671" width="12.42578125" style="24" customWidth="1"/>
    <col min="2672" max="2672" width="20.140625" style="24" customWidth="1"/>
    <col min="2673" max="2673" width="26.5703125" style="24" customWidth="1"/>
    <col min="2674" max="2674" width="29.140625" style="24" customWidth="1"/>
    <col min="2675" max="2676" width="13.7109375" style="24" customWidth="1"/>
    <col min="2677" max="2678" width="12.42578125" style="24" customWidth="1"/>
    <col min="2679" max="2679" width="20.140625" style="24" customWidth="1"/>
    <col min="2680" max="2680" width="15" style="24" customWidth="1"/>
    <col min="2681" max="2681" width="12.42578125" style="24" customWidth="1"/>
    <col min="2682" max="2682" width="17.5703125" style="24" customWidth="1"/>
    <col min="2683" max="2683" width="15" style="24" customWidth="1"/>
    <col min="2684" max="2684" width="16.28515625" style="24" customWidth="1"/>
    <col min="2685" max="2685" width="24" style="24" customWidth="1"/>
    <col min="2686" max="2686" width="22.7109375" style="24" customWidth="1"/>
    <col min="2687" max="2687" width="30.42578125" style="24" customWidth="1"/>
    <col min="2688" max="2688" width="11.140625" style="24" customWidth="1"/>
    <col min="2689" max="2689" width="20.140625" style="24" customWidth="1"/>
    <col min="2690" max="2690" width="27.85546875" style="24" customWidth="1"/>
    <col min="2691" max="2691" width="17.5703125" style="24" customWidth="1"/>
    <col min="2692" max="2693" width="8.5703125" style="24" customWidth="1"/>
    <col min="2694" max="2694" width="16.28515625" style="24" customWidth="1"/>
    <col min="2695" max="2695" width="25.28515625" style="24" customWidth="1"/>
    <col min="2696" max="2696" width="18.85546875" style="24" customWidth="1"/>
    <col min="2697" max="2697" width="24" style="24" customWidth="1"/>
    <col min="2698" max="2698" width="12.42578125" style="24" customWidth="1"/>
    <col min="2699" max="2699" width="15" style="24" customWidth="1"/>
    <col min="2700" max="2700" width="25.28515625" style="24" customWidth="1"/>
    <col min="2701" max="2701" width="6" style="24" customWidth="1"/>
    <col min="2702" max="2702" width="22.7109375" style="24" customWidth="1"/>
    <col min="2703" max="2703" width="31.7109375" style="24" customWidth="1"/>
    <col min="2704" max="2705" width="13.7109375" style="24" customWidth="1"/>
    <col min="2706" max="2706" width="16.28515625" style="24" customWidth="1"/>
    <col min="2707" max="2707" width="22.7109375" style="24" customWidth="1"/>
    <col min="2708" max="2708" width="21.42578125" style="24" customWidth="1"/>
    <col min="2709" max="2709" width="17.5703125" style="24" customWidth="1"/>
    <col min="2710" max="2711" width="16.28515625" style="24" customWidth="1"/>
    <col min="2712" max="2712" width="13.7109375" style="24" customWidth="1"/>
    <col min="2713" max="2713" width="8.5703125" style="24" customWidth="1"/>
    <col min="2714" max="2714" width="15" style="24" customWidth="1"/>
    <col min="2715" max="2715" width="17.5703125" style="24" customWidth="1"/>
    <col min="2716" max="2716" width="26.5703125" style="24" customWidth="1"/>
    <col min="2717" max="2717" width="25.28515625" style="24" customWidth="1"/>
    <col min="2718" max="2719" width="17.5703125" style="24" customWidth="1"/>
    <col min="2720" max="2720" width="12.42578125" style="24" customWidth="1"/>
    <col min="2721" max="2721" width="17.5703125" style="24" customWidth="1"/>
    <col min="2722" max="2722" width="12.42578125" style="24" customWidth="1"/>
    <col min="2723" max="2723" width="15" style="24" customWidth="1"/>
    <col min="2724" max="2724" width="16.28515625" style="24" customWidth="1"/>
    <col min="2725" max="2726" width="17.5703125" style="24" customWidth="1"/>
    <col min="2727" max="2727" width="27.85546875" style="24" customWidth="1"/>
    <col min="2728" max="2728" width="13.7109375" style="24" customWidth="1"/>
    <col min="2729" max="2730" width="17.5703125" style="24" customWidth="1"/>
    <col min="2731" max="2731" width="15" style="24" customWidth="1"/>
    <col min="2732" max="2733" width="12.42578125" style="24" customWidth="1"/>
    <col min="2734" max="2735" width="17.5703125" style="24" customWidth="1"/>
    <col min="2736" max="2736" width="22.7109375" style="24" customWidth="1"/>
    <col min="2737" max="2737" width="17.5703125" style="24" customWidth="1"/>
    <col min="2738" max="2738" width="15" style="24" customWidth="1"/>
    <col min="2739" max="2739" width="17.5703125" style="24" customWidth="1"/>
    <col min="2740" max="2740" width="12.42578125" style="24" customWidth="1"/>
    <col min="2741" max="2741" width="42" style="24" customWidth="1"/>
    <col min="2742" max="2742" width="27.85546875" style="24" customWidth="1"/>
    <col min="2743" max="2744" width="18.85546875" style="24" customWidth="1"/>
    <col min="2745" max="2745" width="21.42578125" style="24" customWidth="1"/>
    <col min="2746" max="2746" width="20.140625" style="24" customWidth="1"/>
    <col min="2747" max="2747" width="16.28515625" style="24" customWidth="1"/>
    <col min="2748" max="2748" width="21.42578125" style="24" customWidth="1"/>
    <col min="2749" max="2751" width="12.42578125" style="24" customWidth="1"/>
    <col min="2752" max="2753" width="26.5703125" style="24" customWidth="1"/>
    <col min="2754" max="2755" width="21.42578125" style="24" customWidth="1"/>
    <col min="2756" max="2757" width="17.5703125" style="24" customWidth="1"/>
    <col min="2758" max="2758" width="12.42578125" style="24" customWidth="1"/>
    <col min="2759" max="2759" width="101.140625" style="24" customWidth="1"/>
    <col min="2760" max="2760" width="17.5703125" style="24" customWidth="1"/>
    <col min="2761" max="2927" width="12.42578125" style="24" customWidth="1"/>
    <col min="2928" max="2928" width="20.140625" style="24" customWidth="1"/>
    <col min="2929" max="2929" width="26.5703125" style="24" customWidth="1"/>
    <col min="2930" max="2930" width="29.140625" style="24" customWidth="1"/>
    <col min="2931" max="2932" width="13.7109375" style="24" customWidth="1"/>
    <col min="2933" max="2934" width="12.42578125" style="24" customWidth="1"/>
    <col min="2935" max="2935" width="20.140625" style="24" customWidth="1"/>
    <col min="2936" max="2936" width="15" style="24" customWidth="1"/>
    <col min="2937" max="2937" width="12.42578125" style="24" customWidth="1"/>
    <col min="2938" max="2938" width="17.5703125" style="24" customWidth="1"/>
    <col min="2939" max="2939" width="15" style="24" customWidth="1"/>
    <col min="2940" max="2940" width="16.28515625" style="24" customWidth="1"/>
    <col min="2941" max="2941" width="24" style="24" customWidth="1"/>
    <col min="2942" max="2942" width="22.7109375" style="24" customWidth="1"/>
    <col min="2943" max="2943" width="30.42578125" style="24" customWidth="1"/>
    <col min="2944" max="2944" width="11.140625" style="24" customWidth="1"/>
    <col min="2945" max="2945" width="20.140625" style="24" customWidth="1"/>
    <col min="2946" max="2946" width="27.85546875" style="24" customWidth="1"/>
    <col min="2947" max="2947" width="17.5703125" style="24" customWidth="1"/>
    <col min="2948" max="2949" width="8.5703125" style="24" customWidth="1"/>
    <col min="2950" max="2950" width="16.28515625" style="24" customWidth="1"/>
    <col min="2951" max="2951" width="25.28515625" style="24" customWidth="1"/>
    <col min="2952" max="2952" width="18.85546875" style="24" customWidth="1"/>
    <col min="2953" max="2953" width="24" style="24" customWidth="1"/>
    <col min="2954" max="2954" width="12.42578125" style="24" customWidth="1"/>
    <col min="2955" max="2955" width="15" style="24" customWidth="1"/>
    <col min="2956" max="2956" width="25.28515625" style="24" customWidth="1"/>
    <col min="2957" max="2957" width="6" style="24" customWidth="1"/>
    <col min="2958" max="2958" width="22.7109375" style="24" customWidth="1"/>
    <col min="2959" max="2959" width="31.7109375" style="24" customWidth="1"/>
    <col min="2960" max="2961" width="13.7109375" style="24" customWidth="1"/>
    <col min="2962" max="2962" width="16.28515625" style="24" customWidth="1"/>
    <col min="2963" max="2963" width="22.7109375" style="24" customWidth="1"/>
    <col min="2964" max="2964" width="21.42578125" style="24" customWidth="1"/>
    <col min="2965" max="2965" width="17.5703125" style="24" customWidth="1"/>
    <col min="2966" max="2967" width="16.28515625" style="24" customWidth="1"/>
    <col min="2968" max="2968" width="13.7109375" style="24" customWidth="1"/>
    <col min="2969" max="2969" width="8.5703125" style="24" customWidth="1"/>
    <col min="2970" max="2970" width="15" style="24" customWidth="1"/>
    <col min="2971" max="2971" width="17.5703125" style="24" customWidth="1"/>
    <col min="2972" max="2972" width="26.5703125" style="24" customWidth="1"/>
    <col min="2973" max="2973" width="25.28515625" style="24" customWidth="1"/>
    <col min="2974" max="2975" width="17.5703125" style="24" customWidth="1"/>
    <col min="2976" max="2976" width="12.42578125" style="24" customWidth="1"/>
    <col min="2977" max="2977" width="17.5703125" style="24" customWidth="1"/>
    <col min="2978" max="2978" width="12.42578125" style="24" customWidth="1"/>
    <col min="2979" max="2979" width="15" style="24" customWidth="1"/>
    <col min="2980" max="2980" width="16.28515625" style="24" customWidth="1"/>
    <col min="2981" max="2982" width="17.5703125" style="24" customWidth="1"/>
    <col min="2983" max="2983" width="27.85546875" style="24" customWidth="1"/>
    <col min="2984" max="2984" width="13.7109375" style="24" customWidth="1"/>
    <col min="2985" max="2986" width="17.5703125" style="24" customWidth="1"/>
    <col min="2987" max="2987" width="15" style="24" customWidth="1"/>
    <col min="2988" max="2989" width="12.42578125" style="24" customWidth="1"/>
    <col min="2990" max="2991" width="17.5703125" style="24" customWidth="1"/>
    <col min="2992" max="2992" width="22.7109375" style="24" customWidth="1"/>
    <col min="2993" max="2993" width="17.5703125" style="24" customWidth="1"/>
    <col min="2994" max="2994" width="15" style="24" customWidth="1"/>
    <col min="2995" max="2995" width="17.5703125" style="24" customWidth="1"/>
    <col min="2996" max="2996" width="12.42578125" style="24" customWidth="1"/>
    <col min="2997" max="2997" width="42" style="24" customWidth="1"/>
    <col min="2998" max="2998" width="27.85546875" style="24" customWidth="1"/>
    <col min="2999" max="3000" width="18.85546875" style="24" customWidth="1"/>
    <col min="3001" max="3001" width="21.42578125" style="24" customWidth="1"/>
    <col min="3002" max="3002" width="20.140625" style="24" customWidth="1"/>
    <col min="3003" max="3003" width="16.28515625" style="24" customWidth="1"/>
    <col min="3004" max="3004" width="21.42578125" style="24" customWidth="1"/>
    <col min="3005" max="3007" width="12.42578125" style="24" customWidth="1"/>
    <col min="3008" max="3009" width="26.5703125" style="24" customWidth="1"/>
    <col min="3010" max="3011" width="21.42578125" style="24" customWidth="1"/>
    <col min="3012" max="3013" width="17.5703125" style="24" customWidth="1"/>
    <col min="3014" max="3014" width="12.42578125" style="24" customWidth="1"/>
    <col min="3015" max="3015" width="101.140625" style="24" customWidth="1"/>
    <col min="3016" max="3016" width="17.5703125" style="24" customWidth="1"/>
    <col min="3017" max="3183" width="12.42578125" style="24" customWidth="1"/>
    <col min="3184" max="3184" width="20.140625" style="24" customWidth="1"/>
    <col min="3185" max="3185" width="26.5703125" style="24" customWidth="1"/>
    <col min="3186" max="3186" width="29.140625" style="24" customWidth="1"/>
    <col min="3187" max="3188" width="13.7109375" style="24" customWidth="1"/>
    <col min="3189" max="3190" width="12.42578125" style="24" customWidth="1"/>
    <col min="3191" max="3191" width="20.140625" style="24" customWidth="1"/>
    <col min="3192" max="3192" width="15" style="24" customWidth="1"/>
    <col min="3193" max="3193" width="12.42578125" style="24" customWidth="1"/>
    <col min="3194" max="3194" width="17.5703125" style="24" customWidth="1"/>
    <col min="3195" max="3195" width="15" style="24" customWidth="1"/>
    <col min="3196" max="3196" width="16.28515625" style="24" customWidth="1"/>
    <col min="3197" max="3197" width="24" style="24" customWidth="1"/>
    <col min="3198" max="3198" width="22.7109375" style="24" customWidth="1"/>
    <col min="3199" max="3199" width="30.42578125" style="24" customWidth="1"/>
    <col min="3200" max="3200" width="11.140625" style="24" customWidth="1"/>
    <col min="3201" max="3201" width="20.140625" style="24" customWidth="1"/>
    <col min="3202" max="3202" width="27.85546875" style="24" customWidth="1"/>
    <col min="3203" max="3203" width="17.5703125" style="24" customWidth="1"/>
    <col min="3204" max="3205" width="8.5703125" style="24" customWidth="1"/>
    <col min="3206" max="3206" width="16.28515625" style="24" customWidth="1"/>
    <col min="3207" max="3207" width="25.28515625" style="24" customWidth="1"/>
    <col min="3208" max="3208" width="18.85546875" style="24" customWidth="1"/>
    <col min="3209" max="3209" width="24" style="24" customWidth="1"/>
    <col min="3210" max="3210" width="12.42578125" style="24" customWidth="1"/>
    <col min="3211" max="3211" width="15" style="24" customWidth="1"/>
    <col min="3212" max="3212" width="25.28515625" style="24" customWidth="1"/>
    <col min="3213" max="3213" width="6" style="24" customWidth="1"/>
    <col min="3214" max="3214" width="22.7109375" style="24" customWidth="1"/>
    <col min="3215" max="3215" width="31.7109375" style="24" customWidth="1"/>
    <col min="3216" max="3217" width="13.7109375" style="24" customWidth="1"/>
    <col min="3218" max="3218" width="16.28515625" style="24" customWidth="1"/>
    <col min="3219" max="3219" width="22.7109375" style="24" customWidth="1"/>
    <col min="3220" max="3220" width="21.42578125" style="24" customWidth="1"/>
    <col min="3221" max="3221" width="17.5703125" style="24" customWidth="1"/>
    <col min="3222" max="3223" width="16.28515625" style="24" customWidth="1"/>
    <col min="3224" max="3224" width="13.7109375" style="24" customWidth="1"/>
    <col min="3225" max="3225" width="8.5703125" style="24" customWidth="1"/>
    <col min="3226" max="3226" width="15" style="24" customWidth="1"/>
    <col min="3227" max="3227" width="17.5703125" style="24" customWidth="1"/>
    <col min="3228" max="3228" width="26.5703125" style="24" customWidth="1"/>
    <col min="3229" max="3229" width="25.28515625" style="24" customWidth="1"/>
    <col min="3230" max="3231" width="17.5703125" style="24" customWidth="1"/>
    <col min="3232" max="3232" width="12.42578125" style="24" customWidth="1"/>
    <col min="3233" max="3233" width="17.5703125" style="24" customWidth="1"/>
    <col min="3234" max="3234" width="12.42578125" style="24" customWidth="1"/>
    <col min="3235" max="3235" width="15" style="24" customWidth="1"/>
    <col min="3236" max="3236" width="16.28515625" style="24" customWidth="1"/>
    <col min="3237" max="3238" width="17.5703125" style="24" customWidth="1"/>
    <col min="3239" max="3239" width="27.85546875" style="24" customWidth="1"/>
    <col min="3240" max="3240" width="13.7109375" style="24" customWidth="1"/>
    <col min="3241" max="3242" width="17.5703125" style="24" customWidth="1"/>
    <col min="3243" max="3243" width="15" style="24" customWidth="1"/>
    <col min="3244" max="3245" width="12.42578125" style="24" customWidth="1"/>
    <col min="3246" max="3247" width="17.5703125" style="24" customWidth="1"/>
    <col min="3248" max="3248" width="22.7109375" style="24" customWidth="1"/>
    <col min="3249" max="3249" width="17.5703125" style="24" customWidth="1"/>
    <col min="3250" max="3250" width="15" style="24" customWidth="1"/>
    <col min="3251" max="3251" width="17.5703125" style="24" customWidth="1"/>
    <col min="3252" max="3252" width="12.42578125" style="24" customWidth="1"/>
    <col min="3253" max="3253" width="42" style="24" customWidth="1"/>
    <col min="3254" max="3254" width="27.85546875" style="24" customWidth="1"/>
    <col min="3255" max="3256" width="18.85546875" style="24" customWidth="1"/>
    <col min="3257" max="3257" width="21.42578125" style="24" customWidth="1"/>
    <col min="3258" max="3258" width="20.140625" style="24" customWidth="1"/>
    <col min="3259" max="3259" width="16.28515625" style="24" customWidth="1"/>
    <col min="3260" max="3260" width="21.42578125" style="24" customWidth="1"/>
    <col min="3261" max="3263" width="12.42578125" style="24" customWidth="1"/>
    <col min="3264" max="3265" width="26.5703125" style="24" customWidth="1"/>
    <col min="3266" max="3267" width="21.42578125" style="24" customWidth="1"/>
    <col min="3268" max="3269" width="17.5703125" style="24" customWidth="1"/>
    <col min="3270" max="3270" width="12.42578125" style="24" customWidth="1"/>
    <col min="3271" max="3271" width="101.140625" style="24" customWidth="1"/>
    <col min="3272" max="3272" width="17.5703125" style="24" customWidth="1"/>
    <col min="3273" max="3439" width="12.42578125" style="24" customWidth="1"/>
    <col min="3440" max="3440" width="20.140625" style="24" customWidth="1"/>
    <col min="3441" max="3441" width="26.5703125" style="24" customWidth="1"/>
    <col min="3442" max="3442" width="29.140625" style="24" customWidth="1"/>
    <col min="3443" max="3444" width="13.7109375" style="24" customWidth="1"/>
    <col min="3445" max="3446" width="12.42578125" style="24" customWidth="1"/>
    <col min="3447" max="3447" width="20.140625" style="24" customWidth="1"/>
    <col min="3448" max="3448" width="15" style="24" customWidth="1"/>
    <col min="3449" max="3449" width="12.42578125" style="24" customWidth="1"/>
    <col min="3450" max="3450" width="17.5703125" style="24" customWidth="1"/>
    <col min="3451" max="3451" width="15" style="24" customWidth="1"/>
    <col min="3452" max="3452" width="16.28515625" style="24" customWidth="1"/>
    <col min="3453" max="3453" width="24" style="24" customWidth="1"/>
    <col min="3454" max="3454" width="22.7109375" style="24" customWidth="1"/>
    <col min="3455" max="3455" width="30.42578125" style="24" customWidth="1"/>
    <col min="3456" max="3456" width="11.140625" style="24" customWidth="1"/>
    <col min="3457" max="3457" width="20.140625" style="24" customWidth="1"/>
    <col min="3458" max="3458" width="27.85546875" style="24" customWidth="1"/>
    <col min="3459" max="3459" width="17.5703125" style="24" customWidth="1"/>
    <col min="3460" max="3461" width="8.5703125" style="24" customWidth="1"/>
    <col min="3462" max="3462" width="16.28515625" style="24" customWidth="1"/>
    <col min="3463" max="3463" width="25.28515625" style="24" customWidth="1"/>
    <col min="3464" max="3464" width="18.85546875" style="24" customWidth="1"/>
    <col min="3465" max="3465" width="24" style="24" customWidth="1"/>
    <col min="3466" max="3466" width="12.42578125" style="24" customWidth="1"/>
    <col min="3467" max="3467" width="15" style="24" customWidth="1"/>
    <col min="3468" max="3468" width="25.28515625" style="24" customWidth="1"/>
    <col min="3469" max="3469" width="6" style="24" customWidth="1"/>
    <col min="3470" max="3470" width="22.7109375" style="24" customWidth="1"/>
    <col min="3471" max="3471" width="31.7109375" style="24" customWidth="1"/>
    <col min="3472" max="3473" width="13.7109375" style="24" customWidth="1"/>
    <col min="3474" max="3474" width="16.28515625" style="24" customWidth="1"/>
    <col min="3475" max="3475" width="22.7109375" style="24" customWidth="1"/>
    <col min="3476" max="3476" width="21.42578125" style="24" customWidth="1"/>
    <col min="3477" max="3477" width="17.5703125" style="24" customWidth="1"/>
    <col min="3478" max="3479" width="16.28515625" style="24" customWidth="1"/>
    <col min="3480" max="3480" width="13.7109375" style="24" customWidth="1"/>
    <col min="3481" max="3481" width="8.5703125" style="24" customWidth="1"/>
    <col min="3482" max="3482" width="15" style="24" customWidth="1"/>
    <col min="3483" max="3483" width="17.5703125" style="24" customWidth="1"/>
    <col min="3484" max="3484" width="26.5703125" style="24" customWidth="1"/>
    <col min="3485" max="3485" width="25.28515625" style="24" customWidth="1"/>
    <col min="3486" max="3487" width="17.5703125" style="24" customWidth="1"/>
    <col min="3488" max="3488" width="12.42578125" style="24" customWidth="1"/>
    <col min="3489" max="3489" width="17.5703125" style="24" customWidth="1"/>
    <col min="3490" max="3490" width="12.42578125" style="24" customWidth="1"/>
    <col min="3491" max="3491" width="15" style="24" customWidth="1"/>
    <col min="3492" max="3492" width="16.28515625" style="24" customWidth="1"/>
    <col min="3493" max="3494" width="17.5703125" style="24" customWidth="1"/>
    <col min="3495" max="3495" width="27.85546875" style="24" customWidth="1"/>
    <col min="3496" max="3496" width="13.7109375" style="24" customWidth="1"/>
    <col min="3497" max="3498" width="17.5703125" style="24" customWidth="1"/>
    <col min="3499" max="3499" width="15" style="24" customWidth="1"/>
    <col min="3500" max="3501" width="12.42578125" style="24" customWidth="1"/>
    <col min="3502" max="3503" width="17.5703125" style="24" customWidth="1"/>
    <col min="3504" max="3504" width="22.7109375" style="24" customWidth="1"/>
    <col min="3505" max="3505" width="17.5703125" style="24" customWidth="1"/>
    <col min="3506" max="3506" width="15" style="24" customWidth="1"/>
    <col min="3507" max="3507" width="17.5703125" style="24" customWidth="1"/>
    <col min="3508" max="3508" width="12.42578125" style="24" customWidth="1"/>
    <col min="3509" max="3509" width="42" style="24" customWidth="1"/>
    <col min="3510" max="3510" width="27.85546875" style="24" customWidth="1"/>
    <col min="3511" max="3512" width="18.85546875" style="24" customWidth="1"/>
    <col min="3513" max="3513" width="21.42578125" style="24" customWidth="1"/>
    <col min="3514" max="3514" width="20.140625" style="24" customWidth="1"/>
    <col min="3515" max="3515" width="16.28515625" style="24" customWidth="1"/>
    <col min="3516" max="3516" width="21.42578125" style="24" customWidth="1"/>
    <col min="3517" max="3519" width="12.42578125" style="24" customWidth="1"/>
    <col min="3520" max="3521" width="26.5703125" style="24" customWidth="1"/>
    <col min="3522" max="3523" width="21.42578125" style="24" customWidth="1"/>
    <col min="3524" max="3525" width="17.5703125" style="24" customWidth="1"/>
    <col min="3526" max="3526" width="12.42578125" style="24" customWidth="1"/>
    <col min="3527" max="3527" width="101.140625" style="24" customWidth="1"/>
    <col min="3528" max="3528" width="17.5703125" style="24" customWidth="1"/>
    <col min="3529" max="3695" width="12.42578125" style="24" customWidth="1"/>
    <col min="3696" max="3696" width="20.140625" style="24" customWidth="1"/>
    <col min="3697" max="3697" width="26.5703125" style="24" customWidth="1"/>
    <col min="3698" max="3698" width="29.140625" style="24" customWidth="1"/>
    <col min="3699" max="3700" width="13.7109375" style="24" customWidth="1"/>
    <col min="3701" max="3702" width="12.42578125" style="24" customWidth="1"/>
    <col min="3703" max="3703" width="20.140625" style="24" customWidth="1"/>
    <col min="3704" max="3704" width="15" style="24" customWidth="1"/>
    <col min="3705" max="3705" width="12.42578125" style="24" customWidth="1"/>
    <col min="3706" max="3706" width="17.5703125" style="24" customWidth="1"/>
    <col min="3707" max="3707" width="15" style="24" customWidth="1"/>
    <col min="3708" max="3708" width="16.28515625" style="24" customWidth="1"/>
    <col min="3709" max="3709" width="24" style="24" customWidth="1"/>
    <col min="3710" max="3710" width="22.7109375" style="24" customWidth="1"/>
    <col min="3711" max="3711" width="30.42578125" style="24" customWidth="1"/>
    <col min="3712" max="3712" width="11.140625" style="24" customWidth="1"/>
    <col min="3713" max="3713" width="20.140625" style="24" customWidth="1"/>
    <col min="3714" max="3714" width="27.85546875" style="24" customWidth="1"/>
    <col min="3715" max="3715" width="17.5703125" style="24" customWidth="1"/>
    <col min="3716" max="3717" width="8.5703125" style="24" customWidth="1"/>
    <col min="3718" max="3718" width="16.28515625" style="24" customWidth="1"/>
    <col min="3719" max="3719" width="25.28515625" style="24" customWidth="1"/>
    <col min="3720" max="3720" width="18.85546875" style="24" customWidth="1"/>
    <col min="3721" max="3721" width="24" style="24" customWidth="1"/>
    <col min="3722" max="3722" width="12.42578125" style="24" customWidth="1"/>
    <col min="3723" max="3723" width="15" style="24" customWidth="1"/>
    <col min="3724" max="3724" width="25.28515625" style="24" customWidth="1"/>
    <col min="3725" max="3725" width="6" style="24" customWidth="1"/>
    <col min="3726" max="3726" width="22.7109375" style="24" customWidth="1"/>
    <col min="3727" max="3727" width="31.7109375" style="24" customWidth="1"/>
    <col min="3728" max="3729" width="13.7109375" style="24" customWidth="1"/>
    <col min="3730" max="3730" width="16.28515625" style="24" customWidth="1"/>
    <col min="3731" max="3731" width="22.7109375" style="24" customWidth="1"/>
    <col min="3732" max="3732" width="21.42578125" style="24" customWidth="1"/>
    <col min="3733" max="3733" width="17.5703125" style="24" customWidth="1"/>
    <col min="3734" max="3735" width="16.28515625" style="24" customWidth="1"/>
    <col min="3736" max="3736" width="13.7109375" style="24" customWidth="1"/>
    <col min="3737" max="3737" width="8.5703125" style="24" customWidth="1"/>
    <col min="3738" max="3738" width="15" style="24" customWidth="1"/>
    <col min="3739" max="3739" width="17.5703125" style="24" customWidth="1"/>
    <col min="3740" max="3740" width="26.5703125" style="24" customWidth="1"/>
    <col min="3741" max="3741" width="25.28515625" style="24" customWidth="1"/>
    <col min="3742" max="3743" width="17.5703125" style="24" customWidth="1"/>
    <col min="3744" max="3744" width="12.42578125" style="24" customWidth="1"/>
    <col min="3745" max="3745" width="17.5703125" style="24" customWidth="1"/>
    <col min="3746" max="3746" width="12.42578125" style="24" customWidth="1"/>
    <col min="3747" max="3747" width="15" style="24" customWidth="1"/>
    <col min="3748" max="3748" width="16.28515625" style="24" customWidth="1"/>
    <col min="3749" max="3750" width="17.5703125" style="24" customWidth="1"/>
    <col min="3751" max="3751" width="27.85546875" style="24" customWidth="1"/>
    <col min="3752" max="3752" width="13.7109375" style="24" customWidth="1"/>
    <col min="3753" max="3754" width="17.5703125" style="24" customWidth="1"/>
    <col min="3755" max="3755" width="15" style="24" customWidth="1"/>
    <col min="3756" max="3757" width="12.42578125" style="24" customWidth="1"/>
    <col min="3758" max="3759" width="17.5703125" style="24" customWidth="1"/>
    <col min="3760" max="3760" width="22.7109375" style="24" customWidth="1"/>
    <col min="3761" max="3761" width="17.5703125" style="24" customWidth="1"/>
    <col min="3762" max="3762" width="15" style="24" customWidth="1"/>
    <col min="3763" max="3763" width="17.5703125" style="24" customWidth="1"/>
    <col min="3764" max="3764" width="12.42578125" style="24" customWidth="1"/>
    <col min="3765" max="3765" width="42" style="24" customWidth="1"/>
    <col min="3766" max="3766" width="27.85546875" style="24" customWidth="1"/>
    <col min="3767" max="3768" width="18.85546875" style="24" customWidth="1"/>
    <col min="3769" max="3769" width="21.42578125" style="24" customWidth="1"/>
    <col min="3770" max="3770" width="20.140625" style="24" customWidth="1"/>
    <col min="3771" max="3771" width="16.28515625" style="24" customWidth="1"/>
    <col min="3772" max="3772" width="21.42578125" style="24" customWidth="1"/>
    <col min="3773" max="3775" width="12.42578125" style="24" customWidth="1"/>
    <col min="3776" max="3777" width="26.5703125" style="24" customWidth="1"/>
    <col min="3778" max="3779" width="21.42578125" style="24" customWidth="1"/>
    <col min="3780" max="3781" width="17.5703125" style="24" customWidth="1"/>
    <col min="3782" max="3782" width="12.42578125" style="24" customWidth="1"/>
    <col min="3783" max="3783" width="101.140625" style="24" customWidth="1"/>
    <col min="3784" max="3784" width="17.5703125" style="24" customWidth="1"/>
    <col min="3785" max="3951" width="12.42578125" style="24" customWidth="1"/>
    <col min="3952" max="3952" width="20.140625" style="24" customWidth="1"/>
    <col min="3953" max="3953" width="26.5703125" style="24" customWidth="1"/>
    <col min="3954" max="3954" width="29.140625" style="24" customWidth="1"/>
    <col min="3955" max="3956" width="13.7109375" style="24" customWidth="1"/>
    <col min="3957" max="3958" width="12.42578125" style="24" customWidth="1"/>
    <col min="3959" max="3959" width="20.140625" style="24" customWidth="1"/>
    <col min="3960" max="3960" width="15" style="24" customWidth="1"/>
    <col min="3961" max="3961" width="12.42578125" style="24" customWidth="1"/>
    <col min="3962" max="3962" width="17.5703125" style="24" customWidth="1"/>
    <col min="3963" max="3963" width="15" style="24" customWidth="1"/>
    <col min="3964" max="3964" width="16.28515625" style="24" customWidth="1"/>
    <col min="3965" max="3965" width="24" style="24" customWidth="1"/>
    <col min="3966" max="3966" width="22.7109375" style="24" customWidth="1"/>
    <col min="3967" max="3967" width="30.42578125" style="24" customWidth="1"/>
    <col min="3968" max="3968" width="11.140625" style="24" customWidth="1"/>
    <col min="3969" max="3969" width="20.140625" style="24" customWidth="1"/>
    <col min="3970" max="3970" width="27.85546875" style="24" customWidth="1"/>
    <col min="3971" max="3971" width="17.5703125" style="24" customWidth="1"/>
    <col min="3972" max="3973" width="8.5703125" style="24" customWidth="1"/>
    <col min="3974" max="3974" width="16.28515625" style="24" customWidth="1"/>
    <col min="3975" max="3975" width="25.28515625" style="24" customWidth="1"/>
    <col min="3976" max="3976" width="18.85546875" style="24" customWidth="1"/>
    <col min="3977" max="3977" width="24" style="24" customWidth="1"/>
    <col min="3978" max="3978" width="12.42578125" style="24" customWidth="1"/>
    <col min="3979" max="3979" width="15" style="24" customWidth="1"/>
    <col min="3980" max="3980" width="25.28515625" style="24" customWidth="1"/>
    <col min="3981" max="3981" width="6" style="24" customWidth="1"/>
    <col min="3982" max="3982" width="22.7109375" style="24" customWidth="1"/>
    <col min="3983" max="3983" width="31.7109375" style="24" customWidth="1"/>
    <col min="3984" max="3985" width="13.7109375" style="24" customWidth="1"/>
    <col min="3986" max="3986" width="16.28515625" style="24" customWidth="1"/>
    <col min="3987" max="3987" width="22.7109375" style="24" customWidth="1"/>
    <col min="3988" max="3988" width="21.42578125" style="24" customWidth="1"/>
    <col min="3989" max="3989" width="17.5703125" style="24" customWidth="1"/>
    <col min="3990" max="3991" width="16.28515625" style="24" customWidth="1"/>
    <col min="3992" max="3992" width="13.7109375" style="24" customWidth="1"/>
    <col min="3993" max="3993" width="8.5703125" style="24" customWidth="1"/>
    <col min="3994" max="3994" width="15" style="24" customWidth="1"/>
    <col min="3995" max="3995" width="17.5703125" style="24" customWidth="1"/>
    <col min="3996" max="3996" width="26.5703125" style="24" customWidth="1"/>
    <col min="3997" max="3997" width="25.28515625" style="24" customWidth="1"/>
    <col min="3998" max="3999" width="17.5703125" style="24" customWidth="1"/>
    <col min="4000" max="4000" width="12.42578125" style="24" customWidth="1"/>
    <col min="4001" max="4001" width="17.5703125" style="24" customWidth="1"/>
    <col min="4002" max="4002" width="12.42578125" style="24" customWidth="1"/>
    <col min="4003" max="4003" width="15" style="24" customWidth="1"/>
    <col min="4004" max="4004" width="16.28515625" style="24" customWidth="1"/>
    <col min="4005" max="4006" width="17.5703125" style="24" customWidth="1"/>
    <col min="4007" max="4007" width="27.85546875" style="24" customWidth="1"/>
    <col min="4008" max="4008" width="13.7109375" style="24" customWidth="1"/>
    <col min="4009" max="4010" width="17.5703125" style="24" customWidth="1"/>
    <col min="4011" max="4011" width="15" style="24" customWidth="1"/>
    <col min="4012" max="4013" width="12.42578125" style="24" customWidth="1"/>
    <col min="4014" max="4015" width="17.5703125" style="24" customWidth="1"/>
    <col min="4016" max="4016" width="22.7109375" style="24" customWidth="1"/>
    <col min="4017" max="4017" width="17.5703125" style="24" customWidth="1"/>
    <col min="4018" max="4018" width="15" style="24" customWidth="1"/>
    <col min="4019" max="4019" width="17.5703125" style="24" customWidth="1"/>
    <col min="4020" max="4020" width="12.42578125" style="24" customWidth="1"/>
    <col min="4021" max="4021" width="42" style="24" customWidth="1"/>
    <col min="4022" max="4022" width="27.85546875" style="24" customWidth="1"/>
    <col min="4023" max="4024" width="18.85546875" style="24" customWidth="1"/>
    <col min="4025" max="4025" width="21.42578125" style="24" customWidth="1"/>
    <col min="4026" max="4026" width="20.140625" style="24" customWidth="1"/>
    <col min="4027" max="4027" width="16.28515625" style="24" customWidth="1"/>
    <col min="4028" max="4028" width="21.42578125" style="24" customWidth="1"/>
    <col min="4029" max="4031" width="12.42578125" style="24" customWidth="1"/>
    <col min="4032" max="4033" width="26.5703125" style="24" customWidth="1"/>
    <col min="4034" max="4035" width="21.42578125" style="24" customWidth="1"/>
    <col min="4036" max="4037" width="17.5703125" style="24" customWidth="1"/>
    <col min="4038" max="4038" width="12.42578125" style="24" customWidth="1"/>
    <col min="4039" max="4039" width="101.140625" style="24" customWidth="1"/>
    <col min="4040" max="4040" width="17.5703125" style="24" customWidth="1"/>
    <col min="4041" max="4207" width="12.42578125" style="24" customWidth="1"/>
    <col min="4208" max="4208" width="20.140625" style="24" customWidth="1"/>
    <col min="4209" max="4209" width="26.5703125" style="24" customWidth="1"/>
    <col min="4210" max="4210" width="29.140625" style="24" customWidth="1"/>
    <col min="4211" max="4212" width="13.7109375" style="24" customWidth="1"/>
    <col min="4213" max="4214" width="12.42578125" style="24" customWidth="1"/>
    <col min="4215" max="4215" width="20.140625" style="24" customWidth="1"/>
    <col min="4216" max="4216" width="15" style="24" customWidth="1"/>
    <col min="4217" max="4217" width="12.42578125" style="24" customWidth="1"/>
    <col min="4218" max="4218" width="17.5703125" style="24" customWidth="1"/>
    <col min="4219" max="4219" width="15" style="24" customWidth="1"/>
    <col min="4220" max="4220" width="16.28515625" style="24" customWidth="1"/>
    <col min="4221" max="4221" width="24" style="24" customWidth="1"/>
    <col min="4222" max="4222" width="22.7109375" style="24" customWidth="1"/>
    <col min="4223" max="4223" width="30.42578125" style="24" customWidth="1"/>
    <col min="4224" max="4224" width="11.140625" style="24" customWidth="1"/>
    <col min="4225" max="4225" width="20.140625" style="24" customWidth="1"/>
    <col min="4226" max="4226" width="27.85546875" style="24" customWidth="1"/>
    <col min="4227" max="4227" width="17.5703125" style="24" customWidth="1"/>
    <col min="4228" max="4229" width="8.5703125" style="24" customWidth="1"/>
    <col min="4230" max="4230" width="16.28515625" style="24" customWidth="1"/>
    <col min="4231" max="4231" width="25.28515625" style="24" customWidth="1"/>
    <col min="4232" max="4232" width="18.85546875" style="24" customWidth="1"/>
    <col min="4233" max="4233" width="24" style="24" customWidth="1"/>
    <col min="4234" max="4234" width="12.42578125" style="24" customWidth="1"/>
    <col min="4235" max="4235" width="15" style="24" customWidth="1"/>
    <col min="4236" max="4236" width="25.28515625" style="24" customWidth="1"/>
    <col min="4237" max="4237" width="6" style="24" customWidth="1"/>
    <col min="4238" max="4238" width="22.7109375" style="24" customWidth="1"/>
    <col min="4239" max="4239" width="31.7109375" style="24" customWidth="1"/>
    <col min="4240" max="4241" width="13.7109375" style="24" customWidth="1"/>
    <col min="4242" max="4242" width="16.28515625" style="24" customWidth="1"/>
    <col min="4243" max="4243" width="22.7109375" style="24" customWidth="1"/>
    <col min="4244" max="4244" width="21.42578125" style="24" customWidth="1"/>
    <col min="4245" max="4245" width="17.5703125" style="24" customWidth="1"/>
    <col min="4246" max="4247" width="16.28515625" style="24" customWidth="1"/>
    <col min="4248" max="4248" width="13.7109375" style="24" customWidth="1"/>
    <col min="4249" max="4249" width="8.5703125" style="24" customWidth="1"/>
    <col min="4250" max="4250" width="15" style="24" customWidth="1"/>
    <col min="4251" max="4251" width="17.5703125" style="24" customWidth="1"/>
    <col min="4252" max="4252" width="26.5703125" style="24" customWidth="1"/>
    <col min="4253" max="4253" width="25.28515625" style="24" customWidth="1"/>
    <col min="4254" max="4255" width="17.5703125" style="24" customWidth="1"/>
    <col min="4256" max="4256" width="12.42578125" style="24" customWidth="1"/>
    <col min="4257" max="4257" width="17.5703125" style="24" customWidth="1"/>
    <col min="4258" max="4258" width="12.42578125" style="24" customWidth="1"/>
    <col min="4259" max="4259" width="15" style="24" customWidth="1"/>
    <col min="4260" max="4260" width="16.28515625" style="24" customWidth="1"/>
    <col min="4261" max="4262" width="17.5703125" style="24" customWidth="1"/>
    <col min="4263" max="4263" width="27.85546875" style="24" customWidth="1"/>
    <col min="4264" max="4264" width="13.7109375" style="24" customWidth="1"/>
    <col min="4265" max="4266" width="17.5703125" style="24" customWidth="1"/>
    <col min="4267" max="4267" width="15" style="24" customWidth="1"/>
    <col min="4268" max="4269" width="12.42578125" style="24" customWidth="1"/>
    <col min="4270" max="4271" width="17.5703125" style="24" customWidth="1"/>
    <col min="4272" max="4272" width="22.7109375" style="24" customWidth="1"/>
    <col min="4273" max="4273" width="17.5703125" style="24" customWidth="1"/>
    <col min="4274" max="4274" width="15" style="24" customWidth="1"/>
    <col min="4275" max="4275" width="17.5703125" style="24" customWidth="1"/>
    <col min="4276" max="4276" width="12.42578125" style="24" customWidth="1"/>
    <col min="4277" max="4277" width="42" style="24" customWidth="1"/>
    <col min="4278" max="4278" width="27.85546875" style="24" customWidth="1"/>
    <col min="4279" max="4280" width="18.85546875" style="24" customWidth="1"/>
    <col min="4281" max="4281" width="21.42578125" style="24" customWidth="1"/>
    <col min="4282" max="4282" width="20.140625" style="24" customWidth="1"/>
    <col min="4283" max="4283" width="16.28515625" style="24" customWidth="1"/>
    <col min="4284" max="4284" width="21.42578125" style="24" customWidth="1"/>
    <col min="4285" max="4287" width="12.42578125" style="24" customWidth="1"/>
    <col min="4288" max="4289" width="26.5703125" style="24" customWidth="1"/>
    <col min="4290" max="4291" width="21.42578125" style="24" customWidth="1"/>
    <col min="4292" max="4293" width="17.5703125" style="24" customWidth="1"/>
    <col min="4294" max="4294" width="12.42578125" style="24" customWidth="1"/>
    <col min="4295" max="4295" width="101.140625" style="24" customWidth="1"/>
    <col min="4296" max="4296" width="17.5703125" style="24" customWidth="1"/>
    <col min="4297" max="4463" width="12.42578125" style="24" customWidth="1"/>
    <col min="4464" max="4464" width="20.140625" style="24" customWidth="1"/>
    <col min="4465" max="4465" width="26.5703125" style="24" customWidth="1"/>
    <col min="4466" max="4466" width="29.140625" style="24" customWidth="1"/>
    <col min="4467" max="4468" width="13.7109375" style="24" customWidth="1"/>
    <col min="4469" max="4470" width="12.42578125" style="24" customWidth="1"/>
    <col min="4471" max="4471" width="20.140625" style="24" customWidth="1"/>
    <col min="4472" max="4472" width="15" style="24" customWidth="1"/>
    <col min="4473" max="4473" width="12.42578125" style="24" customWidth="1"/>
    <col min="4474" max="4474" width="17.5703125" style="24" customWidth="1"/>
    <col min="4475" max="4475" width="15" style="24" customWidth="1"/>
    <col min="4476" max="4476" width="16.28515625" style="24" customWidth="1"/>
    <col min="4477" max="4477" width="24" style="24" customWidth="1"/>
    <col min="4478" max="4478" width="22.7109375" style="24" customWidth="1"/>
    <col min="4479" max="4479" width="30.42578125" style="24" customWidth="1"/>
    <col min="4480" max="4480" width="11.140625" style="24" customWidth="1"/>
    <col min="4481" max="4481" width="20.140625" style="24" customWidth="1"/>
    <col min="4482" max="4482" width="27.85546875" style="24" customWidth="1"/>
    <col min="4483" max="4483" width="17.5703125" style="24" customWidth="1"/>
    <col min="4484" max="4485" width="8.5703125" style="24" customWidth="1"/>
    <col min="4486" max="4486" width="16.28515625" style="24" customWidth="1"/>
    <col min="4487" max="4487" width="25.28515625" style="24" customWidth="1"/>
    <col min="4488" max="4488" width="18.85546875" style="24" customWidth="1"/>
    <col min="4489" max="4489" width="24" style="24" customWidth="1"/>
    <col min="4490" max="4490" width="12.42578125" style="24" customWidth="1"/>
    <col min="4491" max="4491" width="15" style="24" customWidth="1"/>
    <col min="4492" max="4492" width="25.28515625" style="24" customWidth="1"/>
    <col min="4493" max="4493" width="6" style="24" customWidth="1"/>
    <col min="4494" max="4494" width="22.7109375" style="24" customWidth="1"/>
    <col min="4495" max="4495" width="31.7109375" style="24" customWidth="1"/>
    <col min="4496" max="4497" width="13.7109375" style="24" customWidth="1"/>
    <col min="4498" max="4498" width="16.28515625" style="24" customWidth="1"/>
    <col min="4499" max="4499" width="22.7109375" style="24" customWidth="1"/>
    <col min="4500" max="4500" width="21.42578125" style="24" customWidth="1"/>
    <col min="4501" max="4501" width="17.5703125" style="24" customWidth="1"/>
    <col min="4502" max="4503" width="16.28515625" style="24" customWidth="1"/>
    <col min="4504" max="4504" width="13.7109375" style="24" customWidth="1"/>
    <col min="4505" max="4505" width="8.5703125" style="24" customWidth="1"/>
    <col min="4506" max="4506" width="15" style="24" customWidth="1"/>
    <col min="4507" max="4507" width="17.5703125" style="24" customWidth="1"/>
    <col min="4508" max="4508" width="26.5703125" style="24" customWidth="1"/>
    <col min="4509" max="4509" width="25.28515625" style="24" customWidth="1"/>
    <col min="4510" max="4511" width="17.5703125" style="24" customWidth="1"/>
    <col min="4512" max="4512" width="12.42578125" style="24" customWidth="1"/>
    <col min="4513" max="4513" width="17.5703125" style="24" customWidth="1"/>
    <col min="4514" max="4514" width="12.42578125" style="24" customWidth="1"/>
    <col min="4515" max="4515" width="15" style="24" customWidth="1"/>
    <col min="4516" max="4516" width="16.28515625" style="24" customWidth="1"/>
    <col min="4517" max="4518" width="17.5703125" style="24" customWidth="1"/>
    <col min="4519" max="4519" width="27.85546875" style="24" customWidth="1"/>
    <col min="4520" max="4520" width="13.7109375" style="24" customWidth="1"/>
    <col min="4521" max="4522" width="17.5703125" style="24" customWidth="1"/>
    <col min="4523" max="4523" width="15" style="24" customWidth="1"/>
    <col min="4524" max="4525" width="12.42578125" style="24" customWidth="1"/>
    <col min="4526" max="4527" width="17.5703125" style="24" customWidth="1"/>
    <col min="4528" max="4528" width="22.7109375" style="24" customWidth="1"/>
    <col min="4529" max="4529" width="17.5703125" style="24" customWidth="1"/>
    <col min="4530" max="4530" width="15" style="24" customWidth="1"/>
    <col min="4531" max="4531" width="17.5703125" style="24" customWidth="1"/>
    <col min="4532" max="4532" width="12.42578125" style="24" customWidth="1"/>
    <col min="4533" max="4533" width="42" style="24" customWidth="1"/>
    <col min="4534" max="4534" width="27.85546875" style="24" customWidth="1"/>
    <col min="4535" max="4536" width="18.85546875" style="24" customWidth="1"/>
    <col min="4537" max="4537" width="21.42578125" style="24" customWidth="1"/>
    <col min="4538" max="4538" width="20.140625" style="24" customWidth="1"/>
    <col min="4539" max="4539" width="16.28515625" style="24" customWidth="1"/>
    <col min="4540" max="4540" width="21.42578125" style="24" customWidth="1"/>
    <col min="4541" max="4543" width="12.42578125" style="24" customWidth="1"/>
    <col min="4544" max="4545" width="26.5703125" style="24" customWidth="1"/>
    <col min="4546" max="4547" width="21.42578125" style="24" customWidth="1"/>
    <col min="4548" max="4549" width="17.5703125" style="24" customWidth="1"/>
    <col min="4550" max="4550" width="12.42578125" style="24" customWidth="1"/>
    <col min="4551" max="4551" width="101.140625" style="24" customWidth="1"/>
    <col min="4552" max="4552" width="17.5703125" style="24" customWidth="1"/>
    <col min="4553" max="4719" width="12.42578125" style="24" customWidth="1"/>
    <col min="4720" max="4720" width="20.140625" style="24" customWidth="1"/>
    <col min="4721" max="4721" width="26.5703125" style="24" customWidth="1"/>
    <col min="4722" max="4722" width="29.140625" style="24" customWidth="1"/>
    <col min="4723" max="4724" width="13.7109375" style="24" customWidth="1"/>
    <col min="4725" max="4726" width="12.42578125" style="24" customWidth="1"/>
    <col min="4727" max="4727" width="20.140625" style="24" customWidth="1"/>
    <col min="4728" max="4728" width="15" style="24" customWidth="1"/>
    <col min="4729" max="4729" width="12.42578125" style="24" customWidth="1"/>
    <col min="4730" max="4730" width="17.5703125" style="24" customWidth="1"/>
    <col min="4731" max="4731" width="15" style="24" customWidth="1"/>
    <col min="4732" max="4732" width="16.28515625" style="24" customWidth="1"/>
    <col min="4733" max="4733" width="24" style="24" customWidth="1"/>
    <col min="4734" max="4734" width="22.7109375" style="24" customWidth="1"/>
    <col min="4735" max="4735" width="30.42578125" style="24" customWidth="1"/>
    <col min="4736" max="4736" width="11.140625" style="24" customWidth="1"/>
    <col min="4737" max="4737" width="20.140625" style="24" customWidth="1"/>
    <col min="4738" max="4738" width="27.85546875" style="24" customWidth="1"/>
    <col min="4739" max="4739" width="17.5703125" style="24" customWidth="1"/>
    <col min="4740" max="4741" width="8.5703125" style="24" customWidth="1"/>
    <col min="4742" max="4742" width="16.28515625" style="24" customWidth="1"/>
    <col min="4743" max="4743" width="25.28515625" style="24" customWidth="1"/>
    <col min="4744" max="4744" width="18.85546875" style="24" customWidth="1"/>
    <col min="4745" max="4745" width="24" style="24" customWidth="1"/>
    <col min="4746" max="4746" width="12.42578125" style="24" customWidth="1"/>
    <col min="4747" max="4747" width="15" style="24" customWidth="1"/>
    <col min="4748" max="4748" width="25.28515625" style="24" customWidth="1"/>
    <col min="4749" max="4749" width="6" style="24" customWidth="1"/>
    <col min="4750" max="4750" width="22.7109375" style="24" customWidth="1"/>
    <col min="4751" max="4751" width="31.7109375" style="24" customWidth="1"/>
    <col min="4752" max="4753" width="13.7109375" style="24" customWidth="1"/>
    <col min="4754" max="4754" width="16.28515625" style="24" customWidth="1"/>
    <col min="4755" max="4755" width="22.7109375" style="24" customWidth="1"/>
    <col min="4756" max="4756" width="21.42578125" style="24" customWidth="1"/>
    <col min="4757" max="4757" width="17.5703125" style="24" customWidth="1"/>
    <col min="4758" max="4759" width="16.28515625" style="24" customWidth="1"/>
    <col min="4760" max="4760" width="13.7109375" style="24" customWidth="1"/>
    <col min="4761" max="4761" width="8.5703125" style="24" customWidth="1"/>
    <col min="4762" max="4762" width="15" style="24" customWidth="1"/>
    <col min="4763" max="4763" width="17.5703125" style="24" customWidth="1"/>
    <col min="4764" max="4764" width="26.5703125" style="24" customWidth="1"/>
    <col min="4765" max="4765" width="25.28515625" style="24" customWidth="1"/>
    <col min="4766" max="4767" width="17.5703125" style="24" customWidth="1"/>
    <col min="4768" max="4768" width="12.42578125" style="24" customWidth="1"/>
    <col min="4769" max="4769" width="17.5703125" style="24" customWidth="1"/>
    <col min="4770" max="4770" width="12.42578125" style="24" customWidth="1"/>
    <col min="4771" max="4771" width="15" style="24" customWidth="1"/>
    <col min="4772" max="4772" width="16.28515625" style="24" customWidth="1"/>
    <col min="4773" max="4774" width="17.5703125" style="24" customWidth="1"/>
    <col min="4775" max="4775" width="27.85546875" style="24" customWidth="1"/>
    <col min="4776" max="4776" width="13.7109375" style="24" customWidth="1"/>
    <col min="4777" max="4778" width="17.5703125" style="24" customWidth="1"/>
    <col min="4779" max="4779" width="15" style="24" customWidth="1"/>
    <col min="4780" max="4781" width="12.42578125" style="24" customWidth="1"/>
    <col min="4782" max="4783" width="17.5703125" style="24" customWidth="1"/>
    <col min="4784" max="4784" width="22.7109375" style="24" customWidth="1"/>
    <col min="4785" max="4785" width="17.5703125" style="24" customWidth="1"/>
    <col min="4786" max="4786" width="15" style="24" customWidth="1"/>
    <col min="4787" max="4787" width="17.5703125" style="24" customWidth="1"/>
    <col min="4788" max="4788" width="12.42578125" style="24" customWidth="1"/>
    <col min="4789" max="4789" width="42" style="24" customWidth="1"/>
    <col min="4790" max="4790" width="27.85546875" style="24" customWidth="1"/>
    <col min="4791" max="4792" width="18.85546875" style="24" customWidth="1"/>
    <col min="4793" max="4793" width="21.42578125" style="24" customWidth="1"/>
    <col min="4794" max="4794" width="20.140625" style="24" customWidth="1"/>
    <col min="4795" max="4795" width="16.28515625" style="24" customWidth="1"/>
    <col min="4796" max="4796" width="21.42578125" style="24" customWidth="1"/>
    <col min="4797" max="4799" width="12.42578125" style="24" customWidth="1"/>
    <col min="4800" max="4801" width="26.5703125" style="24" customWidth="1"/>
    <col min="4802" max="4803" width="21.42578125" style="24" customWidth="1"/>
    <col min="4804" max="4805" width="17.5703125" style="24" customWidth="1"/>
    <col min="4806" max="4806" width="12.42578125" style="24" customWidth="1"/>
    <col min="4807" max="4807" width="101.140625" style="24" customWidth="1"/>
    <col min="4808" max="4808" width="17.5703125" style="24" customWidth="1"/>
    <col min="4809" max="4975" width="12.42578125" style="24" customWidth="1"/>
    <col min="4976" max="4976" width="20.140625" style="24" customWidth="1"/>
    <col min="4977" max="4977" width="26.5703125" style="24" customWidth="1"/>
    <col min="4978" max="4978" width="29.140625" style="24" customWidth="1"/>
    <col min="4979" max="4980" width="13.7109375" style="24" customWidth="1"/>
    <col min="4981" max="4982" width="12.42578125" style="24" customWidth="1"/>
    <col min="4983" max="4983" width="20.140625" style="24" customWidth="1"/>
    <col min="4984" max="4984" width="15" style="24" customWidth="1"/>
    <col min="4985" max="4985" width="12.42578125" style="24" customWidth="1"/>
    <col min="4986" max="4986" width="17.5703125" style="24" customWidth="1"/>
    <col min="4987" max="4987" width="15" style="24" customWidth="1"/>
    <col min="4988" max="4988" width="16.28515625" style="24" customWidth="1"/>
    <col min="4989" max="4989" width="24" style="24" customWidth="1"/>
    <col min="4990" max="4990" width="22.7109375" style="24" customWidth="1"/>
    <col min="4991" max="4991" width="30.42578125" style="24" customWidth="1"/>
    <col min="4992" max="4992" width="11.140625" style="24" customWidth="1"/>
    <col min="4993" max="4993" width="20.140625" style="24" customWidth="1"/>
    <col min="4994" max="4994" width="27.85546875" style="24" customWidth="1"/>
    <col min="4995" max="4995" width="17.5703125" style="24" customWidth="1"/>
    <col min="4996" max="4997" width="8.5703125" style="24" customWidth="1"/>
    <col min="4998" max="4998" width="16.28515625" style="24" customWidth="1"/>
    <col min="4999" max="4999" width="25.28515625" style="24" customWidth="1"/>
    <col min="5000" max="5000" width="18.85546875" style="24" customWidth="1"/>
    <col min="5001" max="5001" width="24" style="24" customWidth="1"/>
    <col min="5002" max="5002" width="12.42578125" style="24" customWidth="1"/>
    <col min="5003" max="5003" width="15" style="24" customWidth="1"/>
    <col min="5004" max="5004" width="25.28515625" style="24" customWidth="1"/>
    <col min="5005" max="5005" width="6" style="24" customWidth="1"/>
    <col min="5006" max="5006" width="22.7109375" style="24" customWidth="1"/>
    <col min="5007" max="5007" width="31.7109375" style="24" customWidth="1"/>
    <col min="5008" max="5009" width="13.7109375" style="24" customWidth="1"/>
    <col min="5010" max="5010" width="16.28515625" style="24" customWidth="1"/>
    <col min="5011" max="5011" width="22.7109375" style="24" customWidth="1"/>
    <col min="5012" max="5012" width="21.42578125" style="24" customWidth="1"/>
    <col min="5013" max="5013" width="17.5703125" style="24" customWidth="1"/>
    <col min="5014" max="5015" width="16.28515625" style="24" customWidth="1"/>
    <col min="5016" max="5016" width="13.7109375" style="24" customWidth="1"/>
    <col min="5017" max="5017" width="8.5703125" style="24" customWidth="1"/>
    <col min="5018" max="5018" width="15" style="24" customWidth="1"/>
    <col min="5019" max="5019" width="17.5703125" style="24" customWidth="1"/>
    <col min="5020" max="5020" width="26.5703125" style="24" customWidth="1"/>
    <col min="5021" max="5021" width="25.28515625" style="24" customWidth="1"/>
    <col min="5022" max="5023" width="17.5703125" style="24" customWidth="1"/>
    <col min="5024" max="5024" width="12.42578125" style="24" customWidth="1"/>
    <col min="5025" max="5025" width="17.5703125" style="24" customWidth="1"/>
    <col min="5026" max="5026" width="12.42578125" style="24" customWidth="1"/>
    <col min="5027" max="5027" width="15" style="24" customWidth="1"/>
    <col min="5028" max="5028" width="16.28515625" style="24" customWidth="1"/>
    <col min="5029" max="5030" width="17.5703125" style="24" customWidth="1"/>
    <col min="5031" max="5031" width="27.85546875" style="24" customWidth="1"/>
    <col min="5032" max="5032" width="13.7109375" style="24" customWidth="1"/>
    <col min="5033" max="5034" width="17.5703125" style="24" customWidth="1"/>
    <col min="5035" max="5035" width="15" style="24" customWidth="1"/>
    <col min="5036" max="5037" width="12.42578125" style="24" customWidth="1"/>
    <col min="5038" max="5039" width="17.5703125" style="24" customWidth="1"/>
    <col min="5040" max="5040" width="22.7109375" style="24" customWidth="1"/>
    <col min="5041" max="5041" width="17.5703125" style="24" customWidth="1"/>
    <col min="5042" max="5042" width="15" style="24" customWidth="1"/>
    <col min="5043" max="5043" width="17.5703125" style="24" customWidth="1"/>
    <col min="5044" max="5044" width="12.42578125" style="24" customWidth="1"/>
    <col min="5045" max="5045" width="42" style="24" customWidth="1"/>
    <col min="5046" max="5046" width="27.85546875" style="24" customWidth="1"/>
    <col min="5047" max="5048" width="18.85546875" style="24" customWidth="1"/>
    <col min="5049" max="5049" width="21.42578125" style="24" customWidth="1"/>
    <col min="5050" max="5050" width="20.140625" style="24" customWidth="1"/>
    <col min="5051" max="5051" width="16.28515625" style="24" customWidth="1"/>
    <col min="5052" max="5052" width="21.42578125" style="24" customWidth="1"/>
    <col min="5053" max="5055" width="12.42578125" style="24" customWidth="1"/>
    <col min="5056" max="5057" width="26.5703125" style="24" customWidth="1"/>
    <col min="5058" max="5059" width="21.42578125" style="24" customWidth="1"/>
    <col min="5060" max="5061" width="17.5703125" style="24" customWidth="1"/>
    <col min="5062" max="5062" width="12.42578125" style="24" customWidth="1"/>
    <col min="5063" max="5063" width="101.140625" style="24" customWidth="1"/>
    <col min="5064" max="5064" width="17.5703125" style="24" customWidth="1"/>
    <col min="5065" max="5231" width="12.42578125" style="24" customWidth="1"/>
    <col min="5232" max="5232" width="20.140625" style="24" customWidth="1"/>
    <col min="5233" max="5233" width="26.5703125" style="24" customWidth="1"/>
    <col min="5234" max="5234" width="29.140625" style="24" customWidth="1"/>
    <col min="5235" max="5236" width="13.7109375" style="24" customWidth="1"/>
    <col min="5237" max="5238" width="12.42578125" style="24" customWidth="1"/>
    <col min="5239" max="5239" width="20.140625" style="24" customWidth="1"/>
    <col min="5240" max="5240" width="15" style="24" customWidth="1"/>
    <col min="5241" max="5241" width="12.42578125" style="24" customWidth="1"/>
    <col min="5242" max="5242" width="17.5703125" style="24" customWidth="1"/>
    <col min="5243" max="5243" width="15" style="24" customWidth="1"/>
    <col min="5244" max="5244" width="16.28515625" style="24" customWidth="1"/>
    <col min="5245" max="5245" width="24" style="24" customWidth="1"/>
    <col min="5246" max="5246" width="22.7109375" style="24" customWidth="1"/>
    <col min="5247" max="5247" width="30.42578125" style="24" customWidth="1"/>
    <col min="5248" max="5248" width="11.140625" style="24" customWidth="1"/>
    <col min="5249" max="5249" width="20.140625" style="24" customWidth="1"/>
    <col min="5250" max="5250" width="27.85546875" style="24" customWidth="1"/>
    <col min="5251" max="5251" width="17.5703125" style="24" customWidth="1"/>
    <col min="5252" max="5253" width="8.5703125" style="24" customWidth="1"/>
    <col min="5254" max="5254" width="16.28515625" style="24" customWidth="1"/>
    <col min="5255" max="5255" width="25.28515625" style="24" customWidth="1"/>
    <col min="5256" max="5256" width="18.85546875" style="24" customWidth="1"/>
    <col min="5257" max="5257" width="24" style="24" customWidth="1"/>
    <col min="5258" max="5258" width="12.42578125" style="24" customWidth="1"/>
    <col min="5259" max="5259" width="15" style="24" customWidth="1"/>
    <col min="5260" max="5260" width="25.28515625" style="24" customWidth="1"/>
    <col min="5261" max="5261" width="6" style="24" customWidth="1"/>
    <col min="5262" max="5262" width="22.7109375" style="24" customWidth="1"/>
    <col min="5263" max="5263" width="31.7109375" style="24" customWidth="1"/>
    <col min="5264" max="5265" width="13.7109375" style="24" customWidth="1"/>
    <col min="5266" max="5266" width="16.28515625" style="24" customWidth="1"/>
    <col min="5267" max="5267" width="22.7109375" style="24" customWidth="1"/>
    <col min="5268" max="5268" width="21.42578125" style="24" customWidth="1"/>
    <col min="5269" max="5269" width="17.5703125" style="24" customWidth="1"/>
    <col min="5270" max="5271" width="16.28515625" style="24" customWidth="1"/>
    <col min="5272" max="5272" width="13.7109375" style="24" customWidth="1"/>
    <col min="5273" max="5273" width="8.5703125" style="24" customWidth="1"/>
    <col min="5274" max="5274" width="15" style="24" customWidth="1"/>
    <col min="5275" max="5275" width="17.5703125" style="24" customWidth="1"/>
    <col min="5276" max="5276" width="26.5703125" style="24" customWidth="1"/>
    <col min="5277" max="5277" width="25.28515625" style="24" customWidth="1"/>
    <col min="5278" max="5279" width="17.5703125" style="24" customWidth="1"/>
    <col min="5280" max="5280" width="12.42578125" style="24" customWidth="1"/>
    <col min="5281" max="5281" width="17.5703125" style="24" customWidth="1"/>
    <col min="5282" max="5282" width="12.42578125" style="24" customWidth="1"/>
    <col min="5283" max="5283" width="15" style="24" customWidth="1"/>
    <col min="5284" max="5284" width="16.28515625" style="24" customWidth="1"/>
    <col min="5285" max="5286" width="17.5703125" style="24" customWidth="1"/>
    <col min="5287" max="5287" width="27.85546875" style="24" customWidth="1"/>
    <col min="5288" max="5288" width="13.7109375" style="24" customWidth="1"/>
    <col min="5289" max="5290" width="17.5703125" style="24" customWidth="1"/>
    <col min="5291" max="5291" width="15" style="24" customWidth="1"/>
    <col min="5292" max="5293" width="12.42578125" style="24" customWidth="1"/>
    <col min="5294" max="5295" width="17.5703125" style="24" customWidth="1"/>
    <col min="5296" max="5296" width="22.7109375" style="24" customWidth="1"/>
    <col min="5297" max="5297" width="17.5703125" style="24" customWidth="1"/>
    <col min="5298" max="5298" width="15" style="24" customWidth="1"/>
    <col min="5299" max="5299" width="17.5703125" style="24" customWidth="1"/>
    <col min="5300" max="5300" width="12.42578125" style="24" customWidth="1"/>
    <col min="5301" max="5301" width="42" style="24" customWidth="1"/>
    <col min="5302" max="5302" width="27.85546875" style="24" customWidth="1"/>
    <col min="5303" max="5304" width="18.85546875" style="24" customWidth="1"/>
    <col min="5305" max="5305" width="21.42578125" style="24" customWidth="1"/>
    <col min="5306" max="5306" width="20.140625" style="24" customWidth="1"/>
    <col min="5307" max="5307" width="16.28515625" style="24" customWidth="1"/>
    <col min="5308" max="5308" width="21.42578125" style="24" customWidth="1"/>
    <col min="5309" max="5311" width="12.42578125" style="24" customWidth="1"/>
    <col min="5312" max="5313" width="26.5703125" style="24" customWidth="1"/>
    <col min="5314" max="5315" width="21.42578125" style="24" customWidth="1"/>
    <col min="5316" max="5317" width="17.5703125" style="24" customWidth="1"/>
    <col min="5318" max="5318" width="12.42578125" style="24" customWidth="1"/>
    <col min="5319" max="5319" width="101.140625" style="24" customWidth="1"/>
    <col min="5320" max="5320" width="17.5703125" style="24" customWidth="1"/>
    <col min="5321" max="5487" width="12.42578125" style="24" customWidth="1"/>
    <col min="5488" max="5488" width="20.140625" style="24" customWidth="1"/>
    <col min="5489" max="5489" width="26.5703125" style="24" customWidth="1"/>
    <col min="5490" max="5490" width="29.140625" style="24" customWidth="1"/>
    <col min="5491" max="5492" width="13.7109375" style="24" customWidth="1"/>
    <col min="5493" max="5494" width="12.42578125" style="24" customWidth="1"/>
    <col min="5495" max="5495" width="20.140625" style="24" customWidth="1"/>
    <col min="5496" max="5496" width="15" style="24" customWidth="1"/>
    <col min="5497" max="5497" width="12.42578125" style="24" customWidth="1"/>
    <col min="5498" max="5498" width="17.5703125" style="24" customWidth="1"/>
    <col min="5499" max="5499" width="15" style="24" customWidth="1"/>
    <col min="5500" max="5500" width="16.28515625" style="24" customWidth="1"/>
    <col min="5501" max="5501" width="24" style="24" customWidth="1"/>
    <col min="5502" max="5502" width="22.7109375" style="24" customWidth="1"/>
    <col min="5503" max="5503" width="30.42578125" style="24" customWidth="1"/>
    <col min="5504" max="5504" width="11.140625" style="24" customWidth="1"/>
    <col min="5505" max="5505" width="20.140625" style="24" customWidth="1"/>
    <col min="5506" max="5506" width="27.85546875" style="24" customWidth="1"/>
    <col min="5507" max="5507" width="17.5703125" style="24" customWidth="1"/>
    <col min="5508" max="5509" width="8.5703125" style="24" customWidth="1"/>
    <col min="5510" max="5510" width="16.28515625" style="24" customWidth="1"/>
    <col min="5511" max="5511" width="25.28515625" style="24" customWidth="1"/>
    <col min="5512" max="5512" width="18.85546875" style="24" customWidth="1"/>
    <col min="5513" max="5513" width="24" style="24" customWidth="1"/>
    <col min="5514" max="5514" width="12.42578125" style="24" customWidth="1"/>
    <col min="5515" max="5515" width="15" style="24" customWidth="1"/>
    <col min="5516" max="5516" width="25.28515625" style="24" customWidth="1"/>
    <col min="5517" max="5517" width="6" style="24" customWidth="1"/>
    <col min="5518" max="5518" width="22.7109375" style="24" customWidth="1"/>
    <col min="5519" max="5519" width="31.7109375" style="24" customWidth="1"/>
    <col min="5520" max="5521" width="13.7109375" style="24" customWidth="1"/>
    <col min="5522" max="5522" width="16.28515625" style="24" customWidth="1"/>
    <col min="5523" max="5523" width="22.7109375" style="24" customWidth="1"/>
    <col min="5524" max="5524" width="21.42578125" style="24" customWidth="1"/>
    <col min="5525" max="5525" width="17.5703125" style="24" customWidth="1"/>
    <col min="5526" max="5527" width="16.28515625" style="24" customWidth="1"/>
    <col min="5528" max="5528" width="13.7109375" style="24" customWidth="1"/>
    <col min="5529" max="5529" width="8.5703125" style="24" customWidth="1"/>
    <col min="5530" max="5530" width="15" style="24" customWidth="1"/>
    <col min="5531" max="5531" width="17.5703125" style="24" customWidth="1"/>
    <col min="5532" max="5532" width="26.5703125" style="24" customWidth="1"/>
    <col min="5533" max="5533" width="25.28515625" style="24" customWidth="1"/>
    <col min="5534" max="5535" width="17.5703125" style="24" customWidth="1"/>
    <col min="5536" max="5536" width="12.42578125" style="24" customWidth="1"/>
    <col min="5537" max="5537" width="17.5703125" style="24" customWidth="1"/>
    <col min="5538" max="5538" width="12.42578125" style="24" customWidth="1"/>
    <col min="5539" max="5539" width="15" style="24" customWidth="1"/>
    <col min="5540" max="5540" width="16.28515625" style="24" customWidth="1"/>
    <col min="5541" max="5542" width="17.5703125" style="24" customWidth="1"/>
    <col min="5543" max="5543" width="27.85546875" style="24" customWidth="1"/>
    <col min="5544" max="5544" width="13.7109375" style="24" customWidth="1"/>
    <col min="5545" max="5546" width="17.5703125" style="24" customWidth="1"/>
    <col min="5547" max="5547" width="15" style="24" customWidth="1"/>
    <col min="5548" max="5549" width="12.42578125" style="24" customWidth="1"/>
    <col min="5550" max="5551" width="17.5703125" style="24" customWidth="1"/>
    <col min="5552" max="5552" width="22.7109375" style="24" customWidth="1"/>
    <col min="5553" max="5553" width="17.5703125" style="24" customWidth="1"/>
    <col min="5554" max="5554" width="15" style="24" customWidth="1"/>
    <col min="5555" max="5555" width="17.5703125" style="24" customWidth="1"/>
    <col min="5556" max="5556" width="12.42578125" style="24" customWidth="1"/>
    <col min="5557" max="5557" width="42" style="24" customWidth="1"/>
    <col min="5558" max="5558" width="27.85546875" style="24" customWidth="1"/>
    <col min="5559" max="5560" width="18.85546875" style="24" customWidth="1"/>
    <col min="5561" max="5561" width="21.42578125" style="24" customWidth="1"/>
    <col min="5562" max="5562" width="20.140625" style="24" customWidth="1"/>
    <col min="5563" max="5563" width="16.28515625" style="24" customWidth="1"/>
    <col min="5564" max="5564" width="21.42578125" style="24" customWidth="1"/>
    <col min="5565" max="5567" width="12.42578125" style="24" customWidth="1"/>
    <col min="5568" max="5569" width="26.5703125" style="24" customWidth="1"/>
    <col min="5570" max="5571" width="21.42578125" style="24" customWidth="1"/>
    <col min="5572" max="5573" width="17.5703125" style="24" customWidth="1"/>
    <col min="5574" max="5574" width="12.42578125" style="24" customWidth="1"/>
    <col min="5575" max="5575" width="101.140625" style="24" customWidth="1"/>
    <col min="5576" max="5576" width="17.5703125" style="24" customWidth="1"/>
    <col min="5577" max="5743" width="12.42578125" style="24" customWidth="1"/>
    <col min="5744" max="5744" width="20.140625" style="24" customWidth="1"/>
    <col min="5745" max="5745" width="26.5703125" style="24" customWidth="1"/>
    <col min="5746" max="5746" width="29.140625" style="24" customWidth="1"/>
    <col min="5747" max="5748" width="13.7109375" style="24" customWidth="1"/>
    <col min="5749" max="5750" width="12.42578125" style="24" customWidth="1"/>
    <col min="5751" max="5751" width="20.140625" style="24" customWidth="1"/>
    <col min="5752" max="5752" width="15" style="24" customWidth="1"/>
    <col min="5753" max="5753" width="12.42578125" style="24" customWidth="1"/>
    <col min="5754" max="5754" width="17.5703125" style="24" customWidth="1"/>
    <col min="5755" max="5755" width="15" style="24" customWidth="1"/>
    <col min="5756" max="5756" width="16.28515625" style="24" customWidth="1"/>
    <col min="5757" max="5757" width="24" style="24" customWidth="1"/>
    <col min="5758" max="5758" width="22.7109375" style="24" customWidth="1"/>
    <col min="5759" max="5759" width="30.42578125" style="24" customWidth="1"/>
    <col min="5760" max="5760" width="11.140625" style="24" customWidth="1"/>
    <col min="5761" max="5761" width="20.140625" style="24" customWidth="1"/>
    <col min="5762" max="5762" width="27.85546875" style="24" customWidth="1"/>
    <col min="5763" max="5763" width="17.5703125" style="24" customWidth="1"/>
    <col min="5764" max="5765" width="8.5703125" style="24" customWidth="1"/>
    <col min="5766" max="5766" width="16.28515625" style="24" customWidth="1"/>
    <col min="5767" max="5767" width="25.28515625" style="24" customWidth="1"/>
    <col min="5768" max="5768" width="18.85546875" style="24" customWidth="1"/>
    <col min="5769" max="5769" width="24" style="24" customWidth="1"/>
    <col min="5770" max="5770" width="12.42578125" style="24" customWidth="1"/>
    <col min="5771" max="5771" width="15" style="24" customWidth="1"/>
    <col min="5772" max="5772" width="25.28515625" style="24" customWidth="1"/>
    <col min="5773" max="5773" width="6" style="24" customWidth="1"/>
    <col min="5774" max="5774" width="22.7109375" style="24" customWidth="1"/>
    <col min="5775" max="5775" width="31.7109375" style="24" customWidth="1"/>
    <col min="5776" max="5777" width="13.7109375" style="24" customWidth="1"/>
    <col min="5778" max="5778" width="16.28515625" style="24" customWidth="1"/>
    <col min="5779" max="5779" width="22.7109375" style="24" customWidth="1"/>
    <col min="5780" max="5780" width="21.42578125" style="24" customWidth="1"/>
    <col min="5781" max="5781" width="17.5703125" style="24" customWidth="1"/>
    <col min="5782" max="5783" width="16.28515625" style="24" customWidth="1"/>
    <col min="5784" max="5784" width="13.7109375" style="24" customWidth="1"/>
    <col min="5785" max="5785" width="8.5703125" style="24" customWidth="1"/>
    <col min="5786" max="5786" width="15" style="24" customWidth="1"/>
    <col min="5787" max="5787" width="17.5703125" style="24" customWidth="1"/>
    <col min="5788" max="5788" width="26.5703125" style="24" customWidth="1"/>
    <col min="5789" max="5789" width="25.28515625" style="24" customWidth="1"/>
    <col min="5790" max="5791" width="17.5703125" style="24" customWidth="1"/>
    <col min="5792" max="5792" width="12.42578125" style="24" customWidth="1"/>
    <col min="5793" max="5793" width="17.5703125" style="24" customWidth="1"/>
    <col min="5794" max="5794" width="12.42578125" style="24" customWidth="1"/>
    <col min="5795" max="5795" width="15" style="24" customWidth="1"/>
    <col min="5796" max="5796" width="16.28515625" style="24" customWidth="1"/>
    <col min="5797" max="5798" width="17.5703125" style="24" customWidth="1"/>
    <col min="5799" max="5799" width="27.85546875" style="24" customWidth="1"/>
    <col min="5800" max="5800" width="13.7109375" style="24" customWidth="1"/>
    <col min="5801" max="5802" width="17.5703125" style="24" customWidth="1"/>
    <col min="5803" max="5803" width="15" style="24" customWidth="1"/>
    <col min="5804" max="5805" width="12.42578125" style="24" customWidth="1"/>
    <col min="5806" max="5807" width="17.5703125" style="24" customWidth="1"/>
    <col min="5808" max="5808" width="22.7109375" style="24" customWidth="1"/>
    <col min="5809" max="5809" width="17.5703125" style="24" customWidth="1"/>
    <col min="5810" max="5810" width="15" style="24" customWidth="1"/>
    <col min="5811" max="5811" width="17.5703125" style="24" customWidth="1"/>
    <col min="5812" max="5812" width="12.42578125" style="24" customWidth="1"/>
    <col min="5813" max="5813" width="42" style="24" customWidth="1"/>
    <col min="5814" max="5814" width="27.85546875" style="24" customWidth="1"/>
    <col min="5815" max="5816" width="18.85546875" style="24" customWidth="1"/>
    <col min="5817" max="5817" width="21.42578125" style="24" customWidth="1"/>
    <col min="5818" max="5818" width="20.140625" style="24" customWidth="1"/>
    <col min="5819" max="5819" width="16.28515625" style="24" customWidth="1"/>
    <col min="5820" max="5820" width="21.42578125" style="24" customWidth="1"/>
    <col min="5821" max="5823" width="12.42578125" style="24" customWidth="1"/>
    <col min="5824" max="5825" width="26.5703125" style="24" customWidth="1"/>
    <col min="5826" max="5827" width="21.42578125" style="24" customWidth="1"/>
    <col min="5828" max="5829" width="17.5703125" style="24" customWidth="1"/>
    <col min="5830" max="5830" width="12.42578125" style="24" customWidth="1"/>
    <col min="5831" max="5831" width="101.140625" style="24" customWidth="1"/>
    <col min="5832" max="5832" width="17.5703125" style="24" customWidth="1"/>
    <col min="5833" max="5999" width="12.42578125" style="24" customWidth="1"/>
    <col min="6000" max="6000" width="20.140625" style="24" customWidth="1"/>
    <col min="6001" max="6001" width="26.5703125" style="24" customWidth="1"/>
    <col min="6002" max="6002" width="29.140625" style="24" customWidth="1"/>
    <col min="6003" max="6004" width="13.7109375" style="24" customWidth="1"/>
    <col min="6005" max="6006" width="12.42578125" style="24" customWidth="1"/>
    <col min="6007" max="6007" width="20.140625" style="24" customWidth="1"/>
    <col min="6008" max="6008" width="15" style="24" customWidth="1"/>
    <col min="6009" max="6009" width="12.42578125" style="24" customWidth="1"/>
    <col min="6010" max="6010" width="17.5703125" style="24" customWidth="1"/>
    <col min="6011" max="6011" width="15" style="24" customWidth="1"/>
    <col min="6012" max="6012" width="16.28515625" style="24" customWidth="1"/>
    <col min="6013" max="6013" width="24" style="24" customWidth="1"/>
    <col min="6014" max="6014" width="22.7109375" style="24" customWidth="1"/>
    <col min="6015" max="6015" width="30.42578125" style="24" customWidth="1"/>
    <col min="6016" max="6016" width="11.140625" style="24" customWidth="1"/>
    <col min="6017" max="6017" width="20.140625" style="24" customWidth="1"/>
    <col min="6018" max="6018" width="27.85546875" style="24" customWidth="1"/>
    <col min="6019" max="6019" width="17.5703125" style="24" customWidth="1"/>
    <col min="6020" max="6021" width="8.5703125" style="24" customWidth="1"/>
    <col min="6022" max="6022" width="16.28515625" style="24" customWidth="1"/>
    <col min="6023" max="6023" width="25.28515625" style="24" customWidth="1"/>
    <col min="6024" max="6024" width="18.85546875" style="24" customWidth="1"/>
    <col min="6025" max="6025" width="24" style="24" customWidth="1"/>
    <col min="6026" max="6026" width="12.42578125" style="24" customWidth="1"/>
    <col min="6027" max="6027" width="15" style="24" customWidth="1"/>
    <col min="6028" max="6028" width="25.28515625" style="24" customWidth="1"/>
    <col min="6029" max="6029" width="6" style="24" customWidth="1"/>
    <col min="6030" max="6030" width="22.7109375" style="24" customWidth="1"/>
    <col min="6031" max="6031" width="31.7109375" style="24" customWidth="1"/>
    <col min="6032" max="6033" width="13.7109375" style="24" customWidth="1"/>
    <col min="6034" max="6034" width="16.28515625" style="24" customWidth="1"/>
    <col min="6035" max="6035" width="22.7109375" style="24" customWidth="1"/>
    <col min="6036" max="6036" width="21.42578125" style="24" customWidth="1"/>
    <col min="6037" max="6037" width="17.5703125" style="24" customWidth="1"/>
    <col min="6038" max="6039" width="16.28515625" style="24" customWidth="1"/>
    <col min="6040" max="6040" width="13.7109375" style="24" customWidth="1"/>
    <col min="6041" max="6041" width="8.5703125" style="24" customWidth="1"/>
    <col min="6042" max="6042" width="15" style="24" customWidth="1"/>
    <col min="6043" max="6043" width="17.5703125" style="24" customWidth="1"/>
    <col min="6044" max="6044" width="26.5703125" style="24" customWidth="1"/>
    <col min="6045" max="6045" width="25.28515625" style="24" customWidth="1"/>
    <col min="6046" max="6047" width="17.5703125" style="24" customWidth="1"/>
    <col min="6048" max="6048" width="12.42578125" style="24" customWidth="1"/>
    <col min="6049" max="6049" width="17.5703125" style="24" customWidth="1"/>
    <col min="6050" max="6050" width="12.42578125" style="24" customWidth="1"/>
    <col min="6051" max="6051" width="15" style="24" customWidth="1"/>
    <col min="6052" max="6052" width="16.28515625" style="24" customWidth="1"/>
    <col min="6053" max="6054" width="17.5703125" style="24" customWidth="1"/>
    <col min="6055" max="6055" width="27.85546875" style="24" customWidth="1"/>
    <col min="6056" max="6056" width="13.7109375" style="24" customWidth="1"/>
    <col min="6057" max="6058" width="17.5703125" style="24" customWidth="1"/>
    <col min="6059" max="6059" width="15" style="24" customWidth="1"/>
    <col min="6060" max="6061" width="12.42578125" style="24" customWidth="1"/>
    <col min="6062" max="6063" width="17.5703125" style="24" customWidth="1"/>
    <col min="6064" max="6064" width="22.7109375" style="24" customWidth="1"/>
    <col min="6065" max="6065" width="17.5703125" style="24" customWidth="1"/>
    <col min="6066" max="6066" width="15" style="24" customWidth="1"/>
    <col min="6067" max="6067" width="17.5703125" style="24" customWidth="1"/>
    <col min="6068" max="6068" width="12.42578125" style="24" customWidth="1"/>
    <col min="6069" max="6069" width="42" style="24" customWidth="1"/>
    <col min="6070" max="6070" width="27.85546875" style="24" customWidth="1"/>
    <col min="6071" max="6072" width="18.85546875" style="24" customWidth="1"/>
    <col min="6073" max="6073" width="21.42578125" style="24" customWidth="1"/>
    <col min="6074" max="6074" width="20.140625" style="24" customWidth="1"/>
    <col min="6075" max="6075" width="16.28515625" style="24" customWidth="1"/>
    <col min="6076" max="6076" width="21.42578125" style="24" customWidth="1"/>
    <col min="6077" max="6079" width="12.42578125" style="24" customWidth="1"/>
    <col min="6080" max="6081" width="26.5703125" style="24" customWidth="1"/>
    <col min="6082" max="6083" width="21.42578125" style="24" customWidth="1"/>
    <col min="6084" max="6085" width="17.5703125" style="24" customWidth="1"/>
    <col min="6086" max="6086" width="12.42578125" style="24" customWidth="1"/>
    <col min="6087" max="6087" width="101.140625" style="24" customWidth="1"/>
    <col min="6088" max="6088" width="17.5703125" style="24" customWidth="1"/>
    <col min="6089" max="6255" width="12.42578125" style="24" customWidth="1"/>
    <col min="6256" max="6256" width="20.140625" style="24" customWidth="1"/>
    <col min="6257" max="6257" width="26.5703125" style="24" customWidth="1"/>
    <col min="6258" max="6258" width="29.140625" style="24" customWidth="1"/>
    <col min="6259" max="6260" width="13.7109375" style="24" customWidth="1"/>
    <col min="6261" max="6262" width="12.42578125" style="24" customWidth="1"/>
    <col min="6263" max="6263" width="20.140625" style="24" customWidth="1"/>
    <col min="6264" max="6264" width="15" style="24" customWidth="1"/>
    <col min="6265" max="6265" width="12.42578125" style="24" customWidth="1"/>
    <col min="6266" max="6266" width="17.5703125" style="24" customWidth="1"/>
    <col min="6267" max="6267" width="15" style="24" customWidth="1"/>
    <col min="6268" max="6268" width="16.28515625" style="24" customWidth="1"/>
    <col min="6269" max="6269" width="24" style="24" customWidth="1"/>
    <col min="6270" max="6270" width="22.7109375" style="24" customWidth="1"/>
    <col min="6271" max="6271" width="30.42578125" style="24" customWidth="1"/>
    <col min="6272" max="6272" width="11.140625" style="24" customWidth="1"/>
    <col min="6273" max="6273" width="20.140625" style="24" customWidth="1"/>
    <col min="6274" max="6274" width="27.85546875" style="24" customWidth="1"/>
    <col min="6275" max="6275" width="17.5703125" style="24" customWidth="1"/>
    <col min="6276" max="6277" width="8.5703125" style="24" customWidth="1"/>
    <col min="6278" max="6278" width="16.28515625" style="24" customWidth="1"/>
    <col min="6279" max="6279" width="25.28515625" style="24" customWidth="1"/>
    <col min="6280" max="6280" width="18.85546875" style="24" customWidth="1"/>
    <col min="6281" max="6281" width="24" style="24" customWidth="1"/>
    <col min="6282" max="6282" width="12.42578125" style="24" customWidth="1"/>
    <col min="6283" max="6283" width="15" style="24" customWidth="1"/>
    <col min="6284" max="6284" width="25.28515625" style="24" customWidth="1"/>
    <col min="6285" max="6285" width="6" style="24" customWidth="1"/>
    <col min="6286" max="6286" width="22.7109375" style="24" customWidth="1"/>
    <col min="6287" max="6287" width="31.7109375" style="24" customWidth="1"/>
    <col min="6288" max="6289" width="13.7109375" style="24" customWidth="1"/>
    <col min="6290" max="6290" width="16.28515625" style="24" customWidth="1"/>
    <col min="6291" max="6291" width="22.7109375" style="24" customWidth="1"/>
    <col min="6292" max="6292" width="21.42578125" style="24" customWidth="1"/>
    <col min="6293" max="6293" width="17.5703125" style="24" customWidth="1"/>
    <col min="6294" max="6295" width="16.28515625" style="24" customWidth="1"/>
    <col min="6296" max="6296" width="13.7109375" style="24" customWidth="1"/>
    <col min="6297" max="6297" width="8.5703125" style="24" customWidth="1"/>
    <col min="6298" max="6298" width="15" style="24" customWidth="1"/>
    <col min="6299" max="6299" width="17.5703125" style="24" customWidth="1"/>
    <col min="6300" max="6300" width="26.5703125" style="24" customWidth="1"/>
    <col min="6301" max="6301" width="25.28515625" style="24" customWidth="1"/>
    <col min="6302" max="6303" width="17.5703125" style="24" customWidth="1"/>
    <col min="6304" max="6304" width="12.42578125" style="24" customWidth="1"/>
    <col min="6305" max="6305" width="17.5703125" style="24" customWidth="1"/>
    <col min="6306" max="6306" width="12.42578125" style="24" customWidth="1"/>
    <col min="6307" max="6307" width="15" style="24" customWidth="1"/>
    <col min="6308" max="6308" width="16.28515625" style="24" customWidth="1"/>
    <col min="6309" max="6310" width="17.5703125" style="24" customWidth="1"/>
    <col min="6311" max="6311" width="27.85546875" style="24" customWidth="1"/>
    <col min="6312" max="6312" width="13.7109375" style="24" customWidth="1"/>
    <col min="6313" max="6314" width="17.5703125" style="24" customWidth="1"/>
    <col min="6315" max="6315" width="15" style="24" customWidth="1"/>
    <col min="6316" max="6317" width="12.42578125" style="24" customWidth="1"/>
    <col min="6318" max="6319" width="17.5703125" style="24" customWidth="1"/>
    <col min="6320" max="6320" width="22.7109375" style="24" customWidth="1"/>
    <col min="6321" max="6321" width="17.5703125" style="24" customWidth="1"/>
    <col min="6322" max="6322" width="15" style="24" customWidth="1"/>
    <col min="6323" max="6323" width="17.5703125" style="24" customWidth="1"/>
    <col min="6324" max="6324" width="12.42578125" style="24" customWidth="1"/>
    <col min="6325" max="6325" width="42" style="24" customWidth="1"/>
    <col min="6326" max="6326" width="27.85546875" style="24" customWidth="1"/>
    <col min="6327" max="6328" width="18.85546875" style="24" customWidth="1"/>
    <col min="6329" max="6329" width="21.42578125" style="24" customWidth="1"/>
    <col min="6330" max="6330" width="20.140625" style="24" customWidth="1"/>
    <col min="6331" max="6331" width="16.28515625" style="24" customWidth="1"/>
    <col min="6332" max="6332" width="21.42578125" style="24" customWidth="1"/>
    <col min="6333" max="6335" width="12.42578125" style="24" customWidth="1"/>
    <col min="6336" max="6337" width="26.5703125" style="24" customWidth="1"/>
    <col min="6338" max="6339" width="21.42578125" style="24" customWidth="1"/>
    <col min="6340" max="6341" width="17.5703125" style="24" customWidth="1"/>
    <col min="6342" max="6342" width="12.42578125" style="24" customWidth="1"/>
    <col min="6343" max="6343" width="101.140625" style="24" customWidth="1"/>
    <col min="6344" max="6344" width="17.5703125" style="24" customWidth="1"/>
    <col min="6345" max="6511" width="12.42578125" style="24" customWidth="1"/>
    <col min="6512" max="6512" width="20.140625" style="24" customWidth="1"/>
    <col min="6513" max="6513" width="26.5703125" style="24" customWidth="1"/>
    <col min="6514" max="6514" width="29.140625" style="24" customWidth="1"/>
    <col min="6515" max="6516" width="13.7109375" style="24" customWidth="1"/>
    <col min="6517" max="6518" width="12.42578125" style="24" customWidth="1"/>
    <col min="6519" max="6519" width="20.140625" style="24" customWidth="1"/>
    <col min="6520" max="6520" width="15" style="24" customWidth="1"/>
    <col min="6521" max="6521" width="12.42578125" style="24" customWidth="1"/>
    <col min="6522" max="6522" width="17.5703125" style="24" customWidth="1"/>
    <col min="6523" max="6523" width="15" style="24" customWidth="1"/>
    <col min="6524" max="6524" width="16.28515625" style="24" customWidth="1"/>
    <col min="6525" max="6525" width="24" style="24" customWidth="1"/>
    <col min="6526" max="6526" width="22.7109375" style="24" customWidth="1"/>
    <col min="6527" max="6527" width="30.42578125" style="24" customWidth="1"/>
    <col min="6528" max="6528" width="11.140625" style="24" customWidth="1"/>
    <col min="6529" max="6529" width="20.140625" style="24" customWidth="1"/>
    <col min="6530" max="6530" width="27.85546875" style="24" customWidth="1"/>
    <col min="6531" max="6531" width="17.5703125" style="24" customWidth="1"/>
    <col min="6532" max="6533" width="8.5703125" style="24" customWidth="1"/>
    <col min="6534" max="6534" width="16.28515625" style="24" customWidth="1"/>
    <col min="6535" max="6535" width="25.28515625" style="24" customWidth="1"/>
    <col min="6536" max="6536" width="18.85546875" style="24" customWidth="1"/>
    <col min="6537" max="6537" width="24" style="24" customWidth="1"/>
    <col min="6538" max="6538" width="12.42578125" style="24" customWidth="1"/>
    <col min="6539" max="6539" width="15" style="24" customWidth="1"/>
    <col min="6540" max="6540" width="25.28515625" style="24" customWidth="1"/>
    <col min="6541" max="6541" width="6" style="24" customWidth="1"/>
    <col min="6542" max="6542" width="22.7109375" style="24" customWidth="1"/>
    <col min="6543" max="6543" width="31.7109375" style="24" customWidth="1"/>
    <col min="6544" max="6545" width="13.7109375" style="24" customWidth="1"/>
    <col min="6546" max="6546" width="16.28515625" style="24" customWidth="1"/>
    <col min="6547" max="6547" width="22.7109375" style="24" customWidth="1"/>
    <col min="6548" max="6548" width="21.42578125" style="24" customWidth="1"/>
    <col min="6549" max="6549" width="17.5703125" style="24" customWidth="1"/>
    <col min="6550" max="6551" width="16.28515625" style="24" customWidth="1"/>
    <col min="6552" max="6552" width="13.7109375" style="24" customWidth="1"/>
    <col min="6553" max="6553" width="8.5703125" style="24" customWidth="1"/>
    <col min="6554" max="6554" width="15" style="24" customWidth="1"/>
    <col min="6555" max="6555" width="17.5703125" style="24" customWidth="1"/>
    <col min="6556" max="6556" width="26.5703125" style="24" customWidth="1"/>
    <col min="6557" max="6557" width="25.28515625" style="24" customWidth="1"/>
    <col min="6558" max="6559" width="17.5703125" style="24" customWidth="1"/>
    <col min="6560" max="6560" width="12.42578125" style="24" customWidth="1"/>
    <col min="6561" max="6561" width="17.5703125" style="24" customWidth="1"/>
    <col min="6562" max="6562" width="12.42578125" style="24" customWidth="1"/>
    <col min="6563" max="6563" width="15" style="24" customWidth="1"/>
    <col min="6564" max="6564" width="16.28515625" style="24" customWidth="1"/>
    <col min="6565" max="6566" width="17.5703125" style="24" customWidth="1"/>
    <col min="6567" max="6567" width="27.85546875" style="24" customWidth="1"/>
    <col min="6568" max="6568" width="13.7109375" style="24" customWidth="1"/>
    <col min="6569" max="6570" width="17.5703125" style="24" customWidth="1"/>
    <col min="6571" max="6571" width="15" style="24" customWidth="1"/>
    <col min="6572" max="6573" width="12.42578125" style="24" customWidth="1"/>
    <col min="6574" max="6575" width="17.5703125" style="24" customWidth="1"/>
    <col min="6576" max="6576" width="22.7109375" style="24" customWidth="1"/>
    <col min="6577" max="6577" width="17.5703125" style="24" customWidth="1"/>
    <col min="6578" max="6578" width="15" style="24" customWidth="1"/>
    <col min="6579" max="6579" width="17.5703125" style="24" customWidth="1"/>
    <col min="6580" max="6580" width="12.42578125" style="24" customWidth="1"/>
    <col min="6581" max="6581" width="42" style="24" customWidth="1"/>
    <col min="6582" max="6582" width="27.85546875" style="24" customWidth="1"/>
    <col min="6583" max="6584" width="18.85546875" style="24" customWidth="1"/>
    <col min="6585" max="6585" width="21.42578125" style="24" customWidth="1"/>
    <col min="6586" max="6586" width="20.140625" style="24" customWidth="1"/>
    <col min="6587" max="6587" width="16.28515625" style="24" customWidth="1"/>
    <col min="6588" max="6588" width="21.42578125" style="24" customWidth="1"/>
    <col min="6589" max="6591" width="12.42578125" style="24" customWidth="1"/>
    <col min="6592" max="6593" width="26.5703125" style="24" customWidth="1"/>
    <col min="6594" max="6595" width="21.42578125" style="24" customWidth="1"/>
    <col min="6596" max="6597" width="17.5703125" style="24" customWidth="1"/>
    <col min="6598" max="6598" width="12.42578125" style="24" customWidth="1"/>
    <col min="6599" max="6599" width="101.140625" style="24" customWidth="1"/>
    <col min="6600" max="6600" width="17.5703125" style="24" customWidth="1"/>
    <col min="6601" max="6767" width="12.42578125" style="24" customWidth="1"/>
    <col min="6768" max="6768" width="20.140625" style="24" customWidth="1"/>
    <col min="6769" max="6769" width="26.5703125" style="24" customWidth="1"/>
    <col min="6770" max="6770" width="29.140625" style="24" customWidth="1"/>
    <col min="6771" max="6772" width="13.7109375" style="24" customWidth="1"/>
    <col min="6773" max="6774" width="12.42578125" style="24" customWidth="1"/>
    <col min="6775" max="6775" width="20.140625" style="24" customWidth="1"/>
    <col min="6776" max="6776" width="15" style="24" customWidth="1"/>
    <col min="6777" max="6777" width="12.42578125" style="24" customWidth="1"/>
    <col min="6778" max="6778" width="17.5703125" style="24" customWidth="1"/>
    <col min="6779" max="6779" width="15" style="24" customWidth="1"/>
    <col min="6780" max="6780" width="16.28515625" style="24" customWidth="1"/>
    <col min="6781" max="6781" width="24" style="24" customWidth="1"/>
    <col min="6782" max="6782" width="22.7109375" style="24" customWidth="1"/>
    <col min="6783" max="6783" width="30.42578125" style="24" customWidth="1"/>
    <col min="6784" max="6784" width="11.140625" style="24" customWidth="1"/>
    <col min="6785" max="6785" width="20.140625" style="24" customWidth="1"/>
    <col min="6786" max="6786" width="27.85546875" style="24" customWidth="1"/>
    <col min="6787" max="6787" width="17.5703125" style="24" customWidth="1"/>
    <col min="6788" max="6789" width="8.5703125" style="24" customWidth="1"/>
    <col min="6790" max="6790" width="16.28515625" style="24" customWidth="1"/>
    <col min="6791" max="6791" width="25.28515625" style="24" customWidth="1"/>
    <col min="6792" max="6792" width="18.85546875" style="24" customWidth="1"/>
    <col min="6793" max="6793" width="24" style="24" customWidth="1"/>
    <col min="6794" max="6794" width="12.42578125" style="24" customWidth="1"/>
    <col min="6795" max="6795" width="15" style="24" customWidth="1"/>
    <col min="6796" max="6796" width="25.28515625" style="24" customWidth="1"/>
    <col min="6797" max="6797" width="6" style="24" customWidth="1"/>
    <col min="6798" max="6798" width="22.7109375" style="24" customWidth="1"/>
    <col min="6799" max="6799" width="31.7109375" style="24" customWidth="1"/>
    <col min="6800" max="6801" width="13.7109375" style="24" customWidth="1"/>
    <col min="6802" max="6802" width="16.28515625" style="24" customWidth="1"/>
    <col min="6803" max="6803" width="22.7109375" style="24" customWidth="1"/>
    <col min="6804" max="6804" width="21.42578125" style="24" customWidth="1"/>
    <col min="6805" max="6805" width="17.5703125" style="24" customWidth="1"/>
    <col min="6806" max="6807" width="16.28515625" style="24" customWidth="1"/>
    <col min="6808" max="6808" width="13.7109375" style="24" customWidth="1"/>
    <col min="6809" max="6809" width="8.5703125" style="24" customWidth="1"/>
    <col min="6810" max="6810" width="15" style="24" customWidth="1"/>
    <col min="6811" max="6811" width="17.5703125" style="24" customWidth="1"/>
    <col min="6812" max="6812" width="26.5703125" style="24" customWidth="1"/>
    <col min="6813" max="6813" width="25.28515625" style="24" customWidth="1"/>
    <col min="6814" max="6815" width="17.5703125" style="24" customWidth="1"/>
    <col min="6816" max="6816" width="12.42578125" style="24" customWidth="1"/>
    <col min="6817" max="6817" width="17.5703125" style="24" customWidth="1"/>
    <col min="6818" max="6818" width="12.42578125" style="24" customWidth="1"/>
    <col min="6819" max="6819" width="15" style="24" customWidth="1"/>
    <col min="6820" max="6820" width="16.28515625" style="24" customWidth="1"/>
    <col min="6821" max="6822" width="17.5703125" style="24" customWidth="1"/>
    <col min="6823" max="6823" width="27.85546875" style="24" customWidth="1"/>
    <col min="6824" max="6824" width="13.7109375" style="24" customWidth="1"/>
    <col min="6825" max="6826" width="17.5703125" style="24" customWidth="1"/>
    <col min="6827" max="6827" width="15" style="24" customWidth="1"/>
    <col min="6828" max="6829" width="12.42578125" style="24" customWidth="1"/>
    <col min="6830" max="6831" width="17.5703125" style="24" customWidth="1"/>
    <col min="6832" max="6832" width="22.7109375" style="24" customWidth="1"/>
    <col min="6833" max="6833" width="17.5703125" style="24" customWidth="1"/>
    <col min="6834" max="6834" width="15" style="24" customWidth="1"/>
    <col min="6835" max="6835" width="17.5703125" style="24" customWidth="1"/>
    <col min="6836" max="6836" width="12.42578125" style="24" customWidth="1"/>
    <col min="6837" max="6837" width="42" style="24" customWidth="1"/>
    <col min="6838" max="6838" width="27.85546875" style="24" customWidth="1"/>
    <col min="6839" max="6840" width="18.85546875" style="24" customWidth="1"/>
    <col min="6841" max="6841" width="21.42578125" style="24" customWidth="1"/>
    <col min="6842" max="6842" width="20.140625" style="24" customWidth="1"/>
    <col min="6843" max="6843" width="16.28515625" style="24" customWidth="1"/>
    <col min="6844" max="6844" width="21.42578125" style="24" customWidth="1"/>
    <col min="6845" max="6847" width="12.42578125" style="24" customWidth="1"/>
    <col min="6848" max="6849" width="26.5703125" style="24" customWidth="1"/>
    <col min="6850" max="6851" width="21.42578125" style="24" customWidth="1"/>
    <col min="6852" max="6853" width="17.5703125" style="24" customWidth="1"/>
    <col min="6854" max="6854" width="12.42578125" style="24" customWidth="1"/>
    <col min="6855" max="6855" width="101.140625" style="24" customWidth="1"/>
    <col min="6856" max="6856" width="17.5703125" style="24" customWidth="1"/>
    <col min="6857" max="7023" width="12.42578125" style="24" customWidth="1"/>
    <col min="7024" max="7024" width="20.140625" style="24" customWidth="1"/>
    <col min="7025" max="7025" width="26.5703125" style="24" customWidth="1"/>
    <col min="7026" max="7026" width="29.140625" style="24" customWidth="1"/>
    <col min="7027" max="7028" width="13.7109375" style="24" customWidth="1"/>
    <col min="7029" max="7030" width="12.42578125" style="24" customWidth="1"/>
    <col min="7031" max="7031" width="20.140625" style="24" customWidth="1"/>
    <col min="7032" max="7032" width="15" style="24" customWidth="1"/>
    <col min="7033" max="7033" width="12.42578125" style="24" customWidth="1"/>
    <col min="7034" max="7034" width="17.5703125" style="24" customWidth="1"/>
    <col min="7035" max="7035" width="15" style="24" customWidth="1"/>
    <col min="7036" max="7036" width="16.28515625" style="24" customWidth="1"/>
    <col min="7037" max="7037" width="24" style="24" customWidth="1"/>
    <col min="7038" max="7038" width="22.7109375" style="24" customWidth="1"/>
    <col min="7039" max="7039" width="30.42578125" style="24" customWidth="1"/>
    <col min="7040" max="7040" width="11.140625" style="24" customWidth="1"/>
    <col min="7041" max="7041" width="20.140625" style="24" customWidth="1"/>
    <col min="7042" max="7042" width="27.85546875" style="24" customWidth="1"/>
    <col min="7043" max="7043" width="17.5703125" style="24" customWidth="1"/>
    <col min="7044" max="7045" width="8.5703125" style="24" customWidth="1"/>
    <col min="7046" max="7046" width="16.28515625" style="24" customWidth="1"/>
    <col min="7047" max="7047" width="25.28515625" style="24" customWidth="1"/>
    <col min="7048" max="7048" width="18.85546875" style="24" customWidth="1"/>
    <col min="7049" max="7049" width="24" style="24" customWidth="1"/>
    <col min="7050" max="7050" width="12.42578125" style="24" customWidth="1"/>
    <col min="7051" max="7051" width="15" style="24" customWidth="1"/>
    <col min="7052" max="7052" width="25.28515625" style="24" customWidth="1"/>
    <col min="7053" max="7053" width="6" style="24" customWidth="1"/>
    <col min="7054" max="7054" width="22.7109375" style="24" customWidth="1"/>
    <col min="7055" max="7055" width="31.7109375" style="24" customWidth="1"/>
    <col min="7056" max="7057" width="13.7109375" style="24" customWidth="1"/>
    <col min="7058" max="7058" width="16.28515625" style="24" customWidth="1"/>
    <col min="7059" max="7059" width="22.7109375" style="24" customWidth="1"/>
    <col min="7060" max="7060" width="21.42578125" style="24" customWidth="1"/>
    <col min="7061" max="7061" width="17.5703125" style="24" customWidth="1"/>
    <col min="7062" max="7063" width="16.28515625" style="24" customWidth="1"/>
    <col min="7064" max="7064" width="13.7109375" style="24" customWidth="1"/>
    <col min="7065" max="7065" width="8.5703125" style="24" customWidth="1"/>
    <col min="7066" max="7066" width="15" style="24" customWidth="1"/>
    <col min="7067" max="7067" width="17.5703125" style="24" customWidth="1"/>
    <col min="7068" max="7068" width="26.5703125" style="24" customWidth="1"/>
    <col min="7069" max="7069" width="25.28515625" style="24" customWidth="1"/>
    <col min="7070" max="7071" width="17.5703125" style="24" customWidth="1"/>
    <col min="7072" max="7072" width="12.42578125" style="24" customWidth="1"/>
    <col min="7073" max="7073" width="17.5703125" style="24" customWidth="1"/>
    <col min="7074" max="7074" width="12.42578125" style="24" customWidth="1"/>
    <col min="7075" max="7075" width="15" style="24" customWidth="1"/>
    <col min="7076" max="7076" width="16.28515625" style="24" customWidth="1"/>
    <col min="7077" max="7078" width="17.5703125" style="24" customWidth="1"/>
    <col min="7079" max="7079" width="27.85546875" style="24" customWidth="1"/>
    <col min="7080" max="7080" width="13.7109375" style="24" customWidth="1"/>
    <col min="7081" max="7082" width="17.5703125" style="24" customWidth="1"/>
    <col min="7083" max="7083" width="15" style="24" customWidth="1"/>
    <col min="7084" max="7085" width="12.42578125" style="24" customWidth="1"/>
    <col min="7086" max="7087" width="17.5703125" style="24" customWidth="1"/>
    <col min="7088" max="7088" width="22.7109375" style="24" customWidth="1"/>
    <col min="7089" max="7089" width="17.5703125" style="24" customWidth="1"/>
    <col min="7090" max="7090" width="15" style="24" customWidth="1"/>
    <col min="7091" max="7091" width="17.5703125" style="24" customWidth="1"/>
    <col min="7092" max="7092" width="12.42578125" style="24" customWidth="1"/>
    <col min="7093" max="7093" width="42" style="24" customWidth="1"/>
    <col min="7094" max="7094" width="27.85546875" style="24" customWidth="1"/>
    <col min="7095" max="7096" width="18.85546875" style="24" customWidth="1"/>
    <col min="7097" max="7097" width="21.42578125" style="24" customWidth="1"/>
    <col min="7098" max="7098" width="20.140625" style="24" customWidth="1"/>
    <col min="7099" max="7099" width="16.28515625" style="24" customWidth="1"/>
    <col min="7100" max="7100" width="21.42578125" style="24" customWidth="1"/>
    <col min="7101" max="7103" width="12.42578125" style="24" customWidth="1"/>
    <col min="7104" max="7105" width="26.5703125" style="24" customWidth="1"/>
    <col min="7106" max="7107" width="21.42578125" style="24" customWidth="1"/>
    <col min="7108" max="7109" width="17.5703125" style="24" customWidth="1"/>
    <col min="7110" max="7110" width="12.42578125" style="24" customWidth="1"/>
    <col min="7111" max="7111" width="101.140625" style="24" customWidth="1"/>
    <col min="7112" max="7112" width="17.5703125" style="24" customWidth="1"/>
    <col min="7113" max="7279" width="12.42578125" style="24" customWidth="1"/>
    <col min="7280" max="7280" width="20.140625" style="24" customWidth="1"/>
    <col min="7281" max="7281" width="26.5703125" style="24" customWidth="1"/>
    <col min="7282" max="7282" width="29.140625" style="24" customWidth="1"/>
    <col min="7283" max="7284" width="13.7109375" style="24" customWidth="1"/>
    <col min="7285" max="7286" width="12.42578125" style="24" customWidth="1"/>
    <col min="7287" max="7287" width="20.140625" style="24" customWidth="1"/>
    <col min="7288" max="7288" width="15" style="24" customWidth="1"/>
    <col min="7289" max="7289" width="12.42578125" style="24" customWidth="1"/>
    <col min="7290" max="7290" width="17.5703125" style="24" customWidth="1"/>
    <col min="7291" max="7291" width="15" style="24" customWidth="1"/>
    <col min="7292" max="7292" width="16.28515625" style="24" customWidth="1"/>
    <col min="7293" max="7293" width="24" style="24" customWidth="1"/>
    <col min="7294" max="7294" width="22.7109375" style="24" customWidth="1"/>
    <col min="7295" max="7295" width="30.42578125" style="24" customWidth="1"/>
    <col min="7296" max="7296" width="11.140625" style="24" customWidth="1"/>
    <col min="7297" max="7297" width="20.140625" style="24" customWidth="1"/>
    <col min="7298" max="7298" width="27.85546875" style="24" customWidth="1"/>
    <col min="7299" max="7299" width="17.5703125" style="24" customWidth="1"/>
    <col min="7300" max="7301" width="8.5703125" style="24" customWidth="1"/>
    <col min="7302" max="7302" width="16.28515625" style="24" customWidth="1"/>
    <col min="7303" max="7303" width="25.28515625" style="24" customWidth="1"/>
    <col min="7304" max="7304" width="18.85546875" style="24" customWidth="1"/>
    <col min="7305" max="7305" width="24" style="24" customWidth="1"/>
    <col min="7306" max="7306" width="12.42578125" style="24" customWidth="1"/>
    <col min="7307" max="7307" width="15" style="24" customWidth="1"/>
    <col min="7308" max="7308" width="25.28515625" style="24" customWidth="1"/>
    <col min="7309" max="7309" width="6" style="24" customWidth="1"/>
    <col min="7310" max="7310" width="22.7109375" style="24" customWidth="1"/>
    <col min="7311" max="7311" width="31.7109375" style="24" customWidth="1"/>
    <col min="7312" max="7313" width="13.7109375" style="24" customWidth="1"/>
    <col min="7314" max="7314" width="16.28515625" style="24" customWidth="1"/>
    <col min="7315" max="7315" width="22.7109375" style="24" customWidth="1"/>
    <col min="7316" max="7316" width="21.42578125" style="24" customWidth="1"/>
    <col min="7317" max="7317" width="17.5703125" style="24" customWidth="1"/>
    <col min="7318" max="7319" width="16.28515625" style="24" customWidth="1"/>
    <col min="7320" max="7320" width="13.7109375" style="24" customWidth="1"/>
    <col min="7321" max="7321" width="8.5703125" style="24" customWidth="1"/>
    <col min="7322" max="7322" width="15" style="24" customWidth="1"/>
    <col min="7323" max="7323" width="17.5703125" style="24" customWidth="1"/>
    <col min="7324" max="7324" width="26.5703125" style="24" customWidth="1"/>
    <col min="7325" max="7325" width="25.28515625" style="24" customWidth="1"/>
    <col min="7326" max="7327" width="17.5703125" style="24" customWidth="1"/>
    <col min="7328" max="7328" width="12.42578125" style="24" customWidth="1"/>
    <col min="7329" max="7329" width="17.5703125" style="24" customWidth="1"/>
    <col min="7330" max="7330" width="12.42578125" style="24" customWidth="1"/>
    <col min="7331" max="7331" width="15" style="24" customWidth="1"/>
    <col min="7332" max="7332" width="16.28515625" style="24" customWidth="1"/>
    <col min="7333" max="7334" width="17.5703125" style="24" customWidth="1"/>
    <col min="7335" max="7335" width="27.85546875" style="24" customWidth="1"/>
    <col min="7336" max="7336" width="13.7109375" style="24" customWidth="1"/>
    <col min="7337" max="7338" width="17.5703125" style="24" customWidth="1"/>
    <col min="7339" max="7339" width="15" style="24" customWidth="1"/>
    <col min="7340" max="7341" width="12.42578125" style="24" customWidth="1"/>
    <col min="7342" max="7343" width="17.5703125" style="24" customWidth="1"/>
    <col min="7344" max="7344" width="22.7109375" style="24" customWidth="1"/>
    <col min="7345" max="7345" width="17.5703125" style="24" customWidth="1"/>
    <col min="7346" max="7346" width="15" style="24" customWidth="1"/>
    <col min="7347" max="7347" width="17.5703125" style="24" customWidth="1"/>
    <col min="7348" max="7348" width="12.42578125" style="24" customWidth="1"/>
    <col min="7349" max="7349" width="42" style="24" customWidth="1"/>
    <col min="7350" max="7350" width="27.85546875" style="24" customWidth="1"/>
    <col min="7351" max="7352" width="18.85546875" style="24" customWidth="1"/>
    <col min="7353" max="7353" width="21.42578125" style="24" customWidth="1"/>
    <col min="7354" max="7354" width="20.140625" style="24" customWidth="1"/>
    <col min="7355" max="7355" width="16.28515625" style="24" customWidth="1"/>
    <col min="7356" max="7356" width="21.42578125" style="24" customWidth="1"/>
    <col min="7357" max="7359" width="12.42578125" style="24" customWidth="1"/>
    <col min="7360" max="7361" width="26.5703125" style="24" customWidth="1"/>
    <col min="7362" max="7363" width="21.42578125" style="24" customWidth="1"/>
    <col min="7364" max="7365" width="17.5703125" style="24" customWidth="1"/>
    <col min="7366" max="7366" width="12.42578125" style="24" customWidth="1"/>
    <col min="7367" max="7367" width="101.140625" style="24" customWidth="1"/>
    <col min="7368" max="7368" width="17.5703125" style="24" customWidth="1"/>
    <col min="7369" max="7535" width="12.42578125" style="24" customWidth="1"/>
    <col min="7536" max="7536" width="20.140625" style="24" customWidth="1"/>
    <col min="7537" max="7537" width="26.5703125" style="24" customWidth="1"/>
    <col min="7538" max="7538" width="29.140625" style="24" customWidth="1"/>
    <col min="7539" max="7540" width="13.7109375" style="24" customWidth="1"/>
    <col min="7541" max="7542" width="12.42578125" style="24" customWidth="1"/>
    <col min="7543" max="7543" width="20.140625" style="24" customWidth="1"/>
    <col min="7544" max="7544" width="15" style="24" customWidth="1"/>
    <col min="7545" max="7545" width="12.42578125" style="24" customWidth="1"/>
    <col min="7546" max="7546" width="17.5703125" style="24" customWidth="1"/>
    <col min="7547" max="7547" width="15" style="24" customWidth="1"/>
    <col min="7548" max="7548" width="16.28515625" style="24" customWidth="1"/>
    <col min="7549" max="7549" width="24" style="24" customWidth="1"/>
    <col min="7550" max="7550" width="22.7109375" style="24" customWidth="1"/>
    <col min="7551" max="7551" width="30.42578125" style="24" customWidth="1"/>
    <col min="7552" max="7552" width="11.140625" style="24" customWidth="1"/>
    <col min="7553" max="7553" width="20.140625" style="24" customWidth="1"/>
    <col min="7554" max="7554" width="27.85546875" style="24" customWidth="1"/>
    <col min="7555" max="7555" width="17.5703125" style="24" customWidth="1"/>
    <col min="7556" max="7557" width="8.5703125" style="24" customWidth="1"/>
    <col min="7558" max="7558" width="16.28515625" style="24" customWidth="1"/>
    <col min="7559" max="7559" width="25.28515625" style="24" customWidth="1"/>
    <col min="7560" max="7560" width="18.85546875" style="24" customWidth="1"/>
    <col min="7561" max="7561" width="24" style="24" customWidth="1"/>
    <col min="7562" max="7562" width="12.42578125" style="24" customWidth="1"/>
    <col min="7563" max="7563" width="15" style="24" customWidth="1"/>
    <col min="7564" max="7564" width="25.28515625" style="24" customWidth="1"/>
    <col min="7565" max="7565" width="6" style="24" customWidth="1"/>
    <col min="7566" max="7566" width="22.7109375" style="24" customWidth="1"/>
    <col min="7567" max="7567" width="31.7109375" style="24" customWidth="1"/>
    <col min="7568" max="7569" width="13.7109375" style="24" customWidth="1"/>
    <col min="7570" max="7570" width="16.28515625" style="24" customWidth="1"/>
    <col min="7571" max="7571" width="22.7109375" style="24" customWidth="1"/>
    <col min="7572" max="7572" width="21.42578125" style="24" customWidth="1"/>
    <col min="7573" max="7573" width="17.5703125" style="24" customWidth="1"/>
    <col min="7574" max="7575" width="16.28515625" style="24" customWidth="1"/>
    <col min="7576" max="7576" width="13.7109375" style="24" customWidth="1"/>
    <col min="7577" max="7577" width="8.5703125" style="24" customWidth="1"/>
    <col min="7578" max="7578" width="15" style="24" customWidth="1"/>
    <col min="7579" max="7579" width="17.5703125" style="24" customWidth="1"/>
    <col min="7580" max="7580" width="26.5703125" style="24" customWidth="1"/>
    <col min="7581" max="7581" width="25.28515625" style="24" customWidth="1"/>
    <col min="7582" max="7583" width="17.5703125" style="24" customWidth="1"/>
    <col min="7584" max="7584" width="12.42578125" style="24" customWidth="1"/>
    <col min="7585" max="7585" width="17.5703125" style="24" customWidth="1"/>
    <col min="7586" max="7586" width="12.42578125" style="24" customWidth="1"/>
    <col min="7587" max="7587" width="15" style="24" customWidth="1"/>
    <col min="7588" max="7588" width="16.28515625" style="24" customWidth="1"/>
    <col min="7589" max="7590" width="17.5703125" style="24" customWidth="1"/>
    <col min="7591" max="7591" width="27.85546875" style="24" customWidth="1"/>
    <col min="7592" max="7592" width="13.7109375" style="24" customWidth="1"/>
    <col min="7593" max="7594" width="17.5703125" style="24" customWidth="1"/>
    <col min="7595" max="7595" width="15" style="24" customWidth="1"/>
    <col min="7596" max="7597" width="12.42578125" style="24" customWidth="1"/>
    <col min="7598" max="7599" width="17.5703125" style="24" customWidth="1"/>
    <col min="7600" max="7600" width="22.7109375" style="24" customWidth="1"/>
    <col min="7601" max="7601" width="17.5703125" style="24" customWidth="1"/>
    <col min="7602" max="7602" width="15" style="24" customWidth="1"/>
    <col min="7603" max="7603" width="17.5703125" style="24" customWidth="1"/>
    <col min="7604" max="7604" width="12.42578125" style="24" customWidth="1"/>
    <col min="7605" max="7605" width="42" style="24" customWidth="1"/>
    <col min="7606" max="7606" width="27.85546875" style="24" customWidth="1"/>
    <col min="7607" max="7608" width="18.85546875" style="24" customWidth="1"/>
    <col min="7609" max="7609" width="21.42578125" style="24" customWidth="1"/>
    <col min="7610" max="7610" width="20.140625" style="24" customWidth="1"/>
    <col min="7611" max="7611" width="16.28515625" style="24" customWidth="1"/>
    <col min="7612" max="7612" width="21.42578125" style="24" customWidth="1"/>
    <col min="7613" max="7615" width="12.42578125" style="24" customWidth="1"/>
    <col min="7616" max="7617" width="26.5703125" style="24" customWidth="1"/>
    <col min="7618" max="7619" width="21.42578125" style="24" customWidth="1"/>
    <col min="7620" max="7621" width="17.5703125" style="24" customWidth="1"/>
    <col min="7622" max="7622" width="12.42578125" style="24" customWidth="1"/>
    <col min="7623" max="7623" width="101.140625" style="24" customWidth="1"/>
    <col min="7624" max="7624" width="17.5703125" style="24" customWidth="1"/>
    <col min="7625" max="7791" width="12.42578125" style="24" customWidth="1"/>
    <col min="7792" max="7792" width="20.140625" style="24" customWidth="1"/>
    <col min="7793" max="7793" width="26.5703125" style="24" customWidth="1"/>
    <col min="7794" max="7794" width="29.140625" style="24" customWidth="1"/>
    <col min="7795" max="7796" width="13.7109375" style="24" customWidth="1"/>
    <col min="7797" max="7798" width="12.42578125" style="24" customWidth="1"/>
    <col min="7799" max="7799" width="20.140625" style="24" customWidth="1"/>
    <col min="7800" max="7800" width="15" style="24" customWidth="1"/>
    <col min="7801" max="7801" width="12.42578125" style="24" customWidth="1"/>
    <col min="7802" max="7802" width="17.5703125" style="24" customWidth="1"/>
    <col min="7803" max="7803" width="15" style="24" customWidth="1"/>
    <col min="7804" max="7804" width="16.28515625" style="24" customWidth="1"/>
    <col min="7805" max="7805" width="24" style="24" customWidth="1"/>
    <col min="7806" max="7806" width="22.7109375" style="24" customWidth="1"/>
    <col min="7807" max="7807" width="30.42578125" style="24" customWidth="1"/>
    <col min="7808" max="7808" width="11.140625" style="24" customWidth="1"/>
    <col min="7809" max="7809" width="20.140625" style="24" customWidth="1"/>
    <col min="7810" max="7810" width="27.85546875" style="24" customWidth="1"/>
    <col min="7811" max="7811" width="17.5703125" style="24" customWidth="1"/>
    <col min="7812" max="7813" width="8.5703125" style="24" customWidth="1"/>
    <col min="7814" max="7814" width="16.28515625" style="24" customWidth="1"/>
    <col min="7815" max="7815" width="25.28515625" style="24" customWidth="1"/>
    <col min="7816" max="7816" width="18.85546875" style="24" customWidth="1"/>
    <col min="7817" max="7817" width="24" style="24" customWidth="1"/>
    <col min="7818" max="7818" width="12.42578125" style="24" customWidth="1"/>
    <col min="7819" max="7819" width="15" style="24" customWidth="1"/>
    <col min="7820" max="7820" width="25.28515625" style="24" customWidth="1"/>
    <col min="7821" max="7821" width="6" style="24" customWidth="1"/>
    <col min="7822" max="7822" width="22.7109375" style="24" customWidth="1"/>
    <col min="7823" max="7823" width="31.7109375" style="24" customWidth="1"/>
    <col min="7824" max="7825" width="13.7109375" style="24" customWidth="1"/>
    <col min="7826" max="7826" width="16.28515625" style="24" customWidth="1"/>
    <col min="7827" max="7827" width="22.7109375" style="24" customWidth="1"/>
    <col min="7828" max="7828" width="21.42578125" style="24" customWidth="1"/>
    <col min="7829" max="7829" width="17.5703125" style="24" customWidth="1"/>
    <col min="7830" max="7831" width="16.28515625" style="24" customWidth="1"/>
    <col min="7832" max="7832" width="13.7109375" style="24" customWidth="1"/>
    <col min="7833" max="7833" width="8.5703125" style="24" customWidth="1"/>
    <col min="7834" max="7834" width="15" style="24" customWidth="1"/>
    <col min="7835" max="7835" width="17.5703125" style="24" customWidth="1"/>
    <col min="7836" max="7836" width="26.5703125" style="24" customWidth="1"/>
    <col min="7837" max="7837" width="25.28515625" style="24" customWidth="1"/>
    <col min="7838" max="7839" width="17.5703125" style="24" customWidth="1"/>
    <col min="7840" max="7840" width="12.42578125" style="24" customWidth="1"/>
    <col min="7841" max="7841" width="17.5703125" style="24" customWidth="1"/>
    <col min="7842" max="7842" width="12.42578125" style="24" customWidth="1"/>
    <col min="7843" max="7843" width="15" style="24" customWidth="1"/>
    <col min="7844" max="7844" width="16.28515625" style="24" customWidth="1"/>
    <col min="7845" max="7846" width="17.5703125" style="24" customWidth="1"/>
    <col min="7847" max="7847" width="27.85546875" style="24" customWidth="1"/>
    <col min="7848" max="7848" width="13.7109375" style="24" customWidth="1"/>
    <col min="7849" max="7850" width="17.5703125" style="24" customWidth="1"/>
    <col min="7851" max="7851" width="15" style="24" customWidth="1"/>
    <col min="7852" max="7853" width="12.42578125" style="24" customWidth="1"/>
    <col min="7854" max="7855" width="17.5703125" style="24" customWidth="1"/>
    <col min="7856" max="7856" width="22.7109375" style="24" customWidth="1"/>
    <col min="7857" max="7857" width="17.5703125" style="24" customWidth="1"/>
    <col min="7858" max="7858" width="15" style="24" customWidth="1"/>
    <col min="7859" max="7859" width="17.5703125" style="24" customWidth="1"/>
    <col min="7860" max="7860" width="12.42578125" style="24" customWidth="1"/>
    <col min="7861" max="7861" width="42" style="24" customWidth="1"/>
    <col min="7862" max="7862" width="27.85546875" style="24" customWidth="1"/>
    <col min="7863" max="7864" width="18.85546875" style="24" customWidth="1"/>
    <col min="7865" max="7865" width="21.42578125" style="24" customWidth="1"/>
    <col min="7866" max="7866" width="20.140625" style="24" customWidth="1"/>
    <col min="7867" max="7867" width="16.28515625" style="24" customWidth="1"/>
    <col min="7868" max="7868" width="21.42578125" style="24" customWidth="1"/>
    <col min="7869" max="7871" width="12.42578125" style="24" customWidth="1"/>
    <col min="7872" max="7873" width="26.5703125" style="24" customWidth="1"/>
    <col min="7874" max="7875" width="21.42578125" style="24" customWidth="1"/>
    <col min="7876" max="7877" width="17.5703125" style="24" customWidth="1"/>
    <col min="7878" max="7878" width="12.42578125" style="24" customWidth="1"/>
    <col min="7879" max="7879" width="101.140625" style="24" customWidth="1"/>
    <col min="7880" max="7880" width="17.5703125" style="24" customWidth="1"/>
    <col min="7881" max="8047" width="12.42578125" style="24" customWidth="1"/>
    <col min="8048" max="8048" width="20.140625" style="24" customWidth="1"/>
    <col min="8049" max="8049" width="26.5703125" style="24" customWidth="1"/>
    <col min="8050" max="8050" width="29.140625" style="24" customWidth="1"/>
    <col min="8051" max="8052" width="13.7109375" style="24" customWidth="1"/>
    <col min="8053" max="8054" width="12.42578125" style="24" customWidth="1"/>
    <col min="8055" max="8055" width="20.140625" style="24" customWidth="1"/>
    <col min="8056" max="8056" width="15" style="24" customWidth="1"/>
    <col min="8057" max="8057" width="12.42578125" style="24" customWidth="1"/>
    <col min="8058" max="8058" width="17.5703125" style="24" customWidth="1"/>
    <col min="8059" max="8059" width="15" style="24" customWidth="1"/>
    <col min="8060" max="8060" width="16.28515625" style="24" customWidth="1"/>
    <col min="8061" max="8061" width="24" style="24" customWidth="1"/>
    <col min="8062" max="8062" width="22.7109375" style="24" customWidth="1"/>
    <col min="8063" max="8063" width="30.42578125" style="24" customWidth="1"/>
    <col min="8064" max="8064" width="11.140625" style="24" customWidth="1"/>
    <col min="8065" max="8065" width="20.140625" style="24" customWidth="1"/>
    <col min="8066" max="8066" width="27.85546875" style="24" customWidth="1"/>
    <col min="8067" max="8067" width="17.5703125" style="24" customWidth="1"/>
    <col min="8068" max="8069" width="8.5703125" style="24" customWidth="1"/>
    <col min="8070" max="8070" width="16.28515625" style="24" customWidth="1"/>
    <col min="8071" max="8071" width="25.28515625" style="24" customWidth="1"/>
    <col min="8072" max="8072" width="18.85546875" style="24" customWidth="1"/>
    <col min="8073" max="8073" width="24" style="24" customWidth="1"/>
    <col min="8074" max="8074" width="12.42578125" style="24" customWidth="1"/>
    <col min="8075" max="8075" width="15" style="24" customWidth="1"/>
    <col min="8076" max="8076" width="25.28515625" style="24" customWidth="1"/>
    <col min="8077" max="8077" width="6" style="24" customWidth="1"/>
    <col min="8078" max="8078" width="22.7109375" style="24" customWidth="1"/>
    <col min="8079" max="8079" width="31.7109375" style="24" customWidth="1"/>
    <col min="8080" max="8081" width="13.7109375" style="24" customWidth="1"/>
    <col min="8082" max="8082" width="16.28515625" style="24" customWidth="1"/>
    <col min="8083" max="8083" width="22.7109375" style="24" customWidth="1"/>
    <col min="8084" max="8084" width="21.42578125" style="24" customWidth="1"/>
    <col min="8085" max="8085" width="17.5703125" style="24" customWidth="1"/>
    <col min="8086" max="8087" width="16.28515625" style="24" customWidth="1"/>
    <col min="8088" max="8088" width="13.7109375" style="24" customWidth="1"/>
    <col min="8089" max="8089" width="8.5703125" style="24" customWidth="1"/>
    <col min="8090" max="8090" width="15" style="24" customWidth="1"/>
    <col min="8091" max="8091" width="17.5703125" style="24" customWidth="1"/>
    <col min="8092" max="8092" width="26.5703125" style="24" customWidth="1"/>
    <col min="8093" max="8093" width="25.28515625" style="24" customWidth="1"/>
    <col min="8094" max="8095" width="17.5703125" style="24" customWidth="1"/>
    <col min="8096" max="8096" width="12.42578125" style="24" customWidth="1"/>
    <col min="8097" max="8097" width="17.5703125" style="24" customWidth="1"/>
    <col min="8098" max="8098" width="12.42578125" style="24" customWidth="1"/>
    <col min="8099" max="8099" width="15" style="24" customWidth="1"/>
    <col min="8100" max="8100" width="16.28515625" style="24" customWidth="1"/>
    <col min="8101" max="8102" width="17.5703125" style="24" customWidth="1"/>
    <col min="8103" max="8103" width="27.85546875" style="24" customWidth="1"/>
    <col min="8104" max="8104" width="13.7109375" style="24" customWidth="1"/>
    <col min="8105" max="8106" width="17.5703125" style="24" customWidth="1"/>
    <col min="8107" max="8107" width="15" style="24" customWidth="1"/>
    <col min="8108" max="8109" width="12.42578125" style="24" customWidth="1"/>
    <col min="8110" max="8111" width="17.5703125" style="24" customWidth="1"/>
    <col min="8112" max="8112" width="22.7109375" style="24" customWidth="1"/>
    <col min="8113" max="8113" width="17.5703125" style="24" customWidth="1"/>
    <col min="8114" max="8114" width="15" style="24" customWidth="1"/>
    <col min="8115" max="8115" width="17.5703125" style="24" customWidth="1"/>
    <col min="8116" max="8116" width="12.42578125" style="24" customWidth="1"/>
    <col min="8117" max="8117" width="42" style="24" customWidth="1"/>
    <col min="8118" max="8118" width="27.85546875" style="24" customWidth="1"/>
    <col min="8119" max="8120" width="18.85546875" style="24" customWidth="1"/>
    <col min="8121" max="8121" width="21.42578125" style="24" customWidth="1"/>
    <col min="8122" max="8122" width="20.140625" style="24" customWidth="1"/>
    <col min="8123" max="8123" width="16.28515625" style="24" customWidth="1"/>
    <col min="8124" max="8124" width="21.42578125" style="24" customWidth="1"/>
    <col min="8125" max="8127" width="12.42578125" style="24" customWidth="1"/>
    <col min="8128" max="8129" width="26.5703125" style="24" customWidth="1"/>
    <col min="8130" max="8131" width="21.42578125" style="24" customWidth="1"/>
    <col min="8132" max="8133" width="17.5703125" style="24" customWidth="1"/>
    <col min="8134" max="8134" width="12.42578125" style="24" customWidth="1"/>
    <col min="8135" max="8135" width="101.140625" style="24" customWidth="1"/>
    <col min="8136" max="8136" width="17.5703125" style="24" customWidth="1"/>
    <col min="8137" max="8303" width="12.42578125" style="24" customWidth="1"/>
    <col min="8304" max="8304" width="20.140625" style="24" customWidth="1"/>
    <col min="8305" max="8305" width="26.5703125" style="24" customWidth="1"/>
    <col min="8306" max="8306" width="29.140625" style="24" customWidth="1"/>
    <col min="8307" max="8308" width="13.7109375" style="24" customWidth="1"/>
    <col min="8309" max="8310" width="12.42578125" style="24" customWidth="1"/>
    <col min="8311" max="8311" width="20.140625" style="24" customWidth="1"/>
    <col min="8312" max="8312" width="15" style="24" customWidth="1"/>
    <col min="8313" max="8313" width="12.42578125" style="24" customWidth="1"/>
    <col min="8314" max="8314" width="17.5703125" style="24" customWidth="1"/>
    <col min="8315" max="8315" width="15" style="24" customWidth="1"/>
    <col min="8316" max="8316" width="16.28515625" style="24" customWidth="1"/>
    <col min="8317" max="8317" width="24" style="24" customWidth="1"/>
    <col min="8318" max="8318" width="22.7109375" style="24" customWidth="1"/>
    <col min="8319" max="8319" width="30.42578125" style="24" customWidth="1"/>
    <col min="8320" max="8320" width="11.140625" style="24" customWidth="1"/>
    <col min="8321" max="8321" width="20.140625" style="24" customWidth="1"/>
    <col min="8322" max="8322" width="27.85546875" style="24" customWidth="1"/>
    <col min="8323" max="8323" width="17.5703125" style="24" customWidth="1"/>
    <col min="8324" max="8325" width="8.5703125" style="24" customWidth="1"/>
    <col min="8326" max="8326" width="16.28515625" style="24" customWidth="1"/>
    <col min="8327" max="8327" width="25.28515625" style="24" customWidth="1"/>
    <col min="8328" max="8328" width="18.85546875" style="24" customWidth="1"/>
    <col min="8329" max="8329" width="24" style="24" customWidth="1"/>
    <col min="8330" max="8330" width="12.42578125" style="24" customWidth="1"/>
    <col min="8331" max="8331" width="15" style="24" customWidth="1"/>
    <col min="8332" max="8332" width="25.28515625" style="24" customWidth="1"/>
    <col min="8333" max="8333" width="6" style="24" customWidth="1"/>
    <col min="8334" max="8334" width="22.7109375" style="24" customWidth="1"/>
    <col min="8335" max="8335" width="31.7109375" style="24" customWidth="1"/>
    <col min="8336" max="8337" width="13.7109375" style="24" customWidth="1"/>
    <col min="8338" max="8338" width="16.28515625" style="24" customWidth="1"/>
    <col min="8339" max="8339" width="22.7109375" style="24" customWidth="1"/>
    <col min="8340" max="8340" width="21.42578125" style="24" customWidth="1"/>
    <col min="8341" max="8341" width="17.5703125" style="24" customWidth="1"/>
    <col min="8342" max="8343" width="16.28515625" style="24" customWidth="1"/>
    <col min="8344" max="8344" width="13.7109375" style="24" customWidth="1"/>
    <col min="8345" max="8345" width="8.5703125" style="24" customWidth="1"/>
    <col min="8346" max="8346" width="15" style="24" customWidth="1"/>
    <col min="8347" max="8347" width="17.5703125" style="24" customWidth="1"/>
    <col min="8348" max="8348" width="26.5703125" style="24" customWidth="1"/>
    <col min="8349" max="8349" width="25.28515625" style="24" customWidth="1"/>
    <col min="8350" max="8351" width="17.5703125" style="24" customWidth="1"/>
    <col min="8352" max="8352" width="12.42578125" style="24" customWidth="1"/>
    <col min="8353" max="8353" width="17.5703125" style="24" customWidth="1"/>
    <col min="8354" max="8354" width="12.42578125" style="24" customWidth="1"/>
    <col min="8355" max="8355" width="15" style="24" customWidth="1"/>
    <col min="8356" max="8356" width="16.28515625" style="24" customWidth="1"/>
    <col min="8357" max="8358" width="17.5703125" style="24" customWidth="1"/>
    <col min="8359" max="8359" width="27.85546875" style="24" customWidth="1"/>
    <col min="8360" max="8360" width="13.7109375" style="24" customWidth="1"/>
    <col min="8361" max="8362" width="17.5703125" style="24" customWidth="1"/>
    <col min="8363" max="8363" width="15" style="24" customWidth="1"/>
    <col min="8364" max="8365" width="12.42578125" style="24" customWidth="1"/>
    <col min="8366" max="8367" width="17.5703125" style="24" customWidth="1"/>
    <col min="8368" max="8368" width="22.7109375" style="24" customWidth="1"/>
    <col min="8369" max="8369" width="17.5703125" style="24" customWidth="1"/>
    <col min="8370" max="8370" width="15" style="24" customWidth="1"/>
    <col min="8371" max="8371" width="17.5703125" style="24" customWidth="1"/>
    <col min="8372" max="8372" width="12.42578125" style="24" customWidth="1"/>
    <col min="8373" max="8373" width="42" style="24" customWidth="1"/>
    <col min="8374" max="8374" width="27.85546875" style="24" customWidth="1"/>
    <col min="8375" max="8376" width="18.85546875" style="24" customWidth="1"/>
    <col min="8377" max="8377" width="21.42578125" style="24" customWidth="1"/>
    <col min="8378" max="8378" width="20.140625" style="24" customWidth="1"/>
    <col min="8379" max="8379" width="16.28515625" style="24" customWidth="1"/>
    <col min="8380" max="8380" width="21.42578125" style="24" customWidth="1"/>
    <col min="8381" max="8383" width="12.42578125" style="24" customWidth="1"/>
    <col min="8384" max="8385" width="26.5703125" style="24" customWidth="1"/>
    <col min="8386" max="8387" width="21.42578125" style="24" customWidth="1"/>
    <col min="8388" max="8389" width="17.5703125" style="24" customWidth="1"/>
    <col min="8390" max="8390" width="12.42578125" style="24" customWidth="1"/>
    <col min="8391" max="8391" width="101.140625" style="24" customWidth="1"/>
    <col min="8392" max="8392" width="17.5703125" style="24" customWidth="1"/>
    <col min="8393" max="8559" width="12.42578125" style="24" customWidth="1"/>
    <col min="8560" max="8560" width="20.140625" style="24" customWidth="1"/>
    <col min="8561" max="8561" width="26.5703125" style="24" customWidth="1"/>
    <col min="8562" max="8562" width="29.140625" style="24" customWidth="1"/>
    <col min="8563" max="8564" width="13.7109375" style="24" customWidth="1"/>
    <col min="8565" max="8566" width="12.42578125" style="24" customWidth="1"/>
    <col min="8567" max="8567" width="20.140625" style="24" customWidth="1"/>
    <col min="8568" max="8568" width="15" style="24" customWidth="1"/>
    <col min="8569" max="8569" width="12.42578125" style="24" customWidth="1"/>
    <col min="8570" max="8570" width="17.5703125" style="24" customWidth="1"/>
    <col min="8571" max="8571" width="15" style="24" customWidth="1"/>
    <col min="8572" max="8572" width="16.28515625" style="24" customWidth="1"/>
    <col min="8573" max="8573" width="24" style="24" customWidth="1"/>
    <col min="8574" max="8574" width="22.7109375" style="24" customWidth="1"/>
    <col min="8575" max="8575" width="30.42578125" style="24" customWidth="1"/>
    <col min="8576" max="8576" width="11.140625" style="24" customWidth="1"/>
    <col min="8577" max="8577" width="20.140625" style="24" customWidth="1"/>
    <col min="8578" max="8578" width="27.85546875" style="24" customWidth="1"/>
    <col min="8579" max="8579" width="17.5703125" style="24" customWidth="1"/>
    <col min="8580" max="8581" width="8.5703125" style="24" customWidth="1"/>
    <col min="8582" max="8582" width="16.28515625" style="24" customWidth="1"/>
    <col min="8583" max="8583" width="25.28515625" style="24" customWidth="1"/>
    <col min="8584" max="8584" width="18.85546875" style="24" customWidth="1"/>
    <col min="8585" max="8585" width="24" style="24" customWidth="1"/>
    <col min="8586" max="8586" width="12.42578125" style="24" customWidth="1"/>
    <col min="8587" max="8587" width="15" style="24" customWidth="1"/>
    <col min="8588" max="8588" width="25.28515625" style="24" customWidth="1"/>
    <col min="8589" max="8589" width="6" style="24" customWidth="1"/>
    <col min="8590" max="8590" width="22.7109375" style="24" customWidth="1"/>
    <col min="8591" max="8591" width="31.7109375" style="24" customWidth="1"/>
    <col min="8592" max="8593" width="13.7109375" style="24" customWidth="1"/>
    <col min="8594" max="8594" width="16.28515625" style="24" customWidth="1"/>
    <col min="8595" max="8595" width="22.7109375" style="24" customWidth="1"/>
    <col min="8596" max="8596" width="21.42578125" style="24" customWidth="1"/>
    <col min="8597" max="8597" width="17.5703125" style="24" customWidth="1"/>
    <col min="8598" max="8599" width="16.28515625" style="24" customWidth="1"/>
    <col min="8600" max="8600" width="13.7109375" style="24" customWidth="1"/>
    <col min="8601" max="8601" width="8.5703125" style="24" customWidth="1"/>
    <col min="8602" max="8602" width="15" style="24" customWidth="1"/>
    <col min="8603" max="8603" width="17.5703125" style="24" customWidth="1"/>
    <col min="8604" max="8604" width="26.5703125" style="24" customWidth="1"/>
    <col min="8605" max="8605" width="25.28515625" style="24" customWidth="1"/>
    <col min="8606" max="8607" width="17.5703125" style="24" customWidth="1"/>
    <col min="8608" max="8608" width="12.42578125" style="24" customWidth="1"/>
    <col min="8609" max="8609" width="17.5703125" style="24" customWidth="1"/>
    <col min="8610" max="8610" width="12.42578125" style="24" customWidth="1"/>
    <col min="8611" max="8611" width="15" style="24" customWidth="1"/>
    <col min="8612" max="8612" width="16.28515625" style="24" customWidth="1"/>
    <col min="8613" max="8614" width="17.5703125" style="24" customWidth="1"/>
    <col min="8615" max="8615" width="27.85546875" style="24" customWidth="1"/>
    <col min="8616" max="8616" width="13.7109375" style="24" customWidth="1"/>
    <col min="8617" max="8618" width="17.5703125" style="24" customWidth="1"/>
    <col min="8619" max="8619" width="15" style="24" customWidth="1"/>
    <col min="8620" max="8621" width="12.42578125" style="24" customWidth="1"/>
    <col min="8622" max="8623" width="17.5703125" style="24" customWidth="1"/>
    <col min="8624" max="8624" width="22.7109375" style="24" customWidth="1"/>
    <col min="8625" max="8625" width="17.5703125" style="24" customWidth="1"/>
    <col min="8626" max="8626" width="15" style="24" customWidth="1"/>
    <col min="8627" max="8627" width="17.5703125" style="24" customWidth="1"/>
    <col min="8628" max="8628" width="12.42578125" style="24" customWidth="1"/>
    <col min="8629" max="8629" width="42" style="24" customWidth="1"/>
    <col min="8630" max="8630" width="27.85546875" style="24" customWidth="1"/>
    <col min="8631" max="8632" width="18.85546875" style="24" customWidth="1"/>
    <col min="8633" max="8633" width="21.42578125" style="24" customWidth="1"/>
    <col min="8634" max="8634" width="20.140625" style="24" customWidth="1"/>
    <col min="8635" max="8635" width="16.28515625" style="24" customWidth="1"/>
    <col min="8636" max="8636" width="21.42578125" style="24" customWidth="1"/>
    <col min="8637" max="8639" width="12.42578125" style="24" customWidth="1"/>
    <col min="8640" max="8641" width="26.5703125" style="24" customWidth="1"/>
    <col min="8642" max="8643" width="21.42578125" style="24" customWidth="1"/>
    <col min="8644" max="8645" width="17.5703125" style="24" customWidth="1"/>
    <col min="8646" max="8646" width="12.42578125" style="24" customWidth="1"/>
    <col min="8647" max="8647" width="101.140625" style="24" customWidth="1"/>
    <col min="8648" max="8648" width="17.5703125" style="24" customWidth="1"/>
    <col min="8649" max="8815" width="12.42578125" style="24" customWidth="1"/>
    <col min="8816" max="8816" width="20.140625" style="24" customWidth="1"/>
    <col min="8817" max="8817" width="26.5703125" style="24" customWidth="1"/>
    <col min="8818" max="8818" width="29.140625" style="24" customWidth="1"/>
    <col min="8819" max="8820" width="13.7109375" style="24" customWidth="1"/>
    <col min="8821" max="8822" width="12.42578125" style="24" customWidth="1"/>
    <col min="8823" max="8823" width="20.140625" style="24" customWidth="1"/>
    <col min="8824" max="8824" width="15" style="24" customWidth="1"/>
    <col min="8825" max="8825" width="12.42578125" style="24" customWidth="1"/>
    <col min="8826" max="8826" width="17.5703125" style="24" customWidth="1"/>
    <col min="8827" max="8827" width="15" style="24" customWidth="1"/>
    <col min="8828" max="8828" width="16.28515625" style="24" customWidth="1"/>
    <col min="8829" max="8829" width="24" style="24" customWidth="1"/>
    <col min="8830" max="8830" width="22.7109375" style="24" customWidth="1"/>
    <col min="8831" max="8831" width="30.42578125" style="24" customWidth="1"/>
    <col min="8832" max="8832" width="11.140625" style="24" customWidth="1"/>
    <col min="8833" max="8833" width="20.140625" style="24" customWidth="1"/>
    <col min="8834" max="8834" width="27.85546875" style="24" customWidth="1"/>
    <col min="8835" max="8835" width="17.5703125" style="24" customWidth="1"/>
    <col min="8836" max="8837" width="8.5703125" style="24" customWidth="1"/>
    <col min="8838" max="8838" width="16.28515625" style="24" customWidth="1"/>
    <col min="8839" max="8839" width="25.28515625" style="24" customWidth="1"/>
    <col min="8840" max="8840" width="18.85546875" style="24" customWidth="1"/>
    <col min="8841" max="8841" width="24" style="24" customWidth="1"/>
    <col min="8842" max="8842" width="12.42578125" style="24" customWidth="1"/>
    <col min="8843" max="8843" width="15" style="24" customWidth="1"/>
    <col min="8844" max="8844" width="25.28515625" style="24" customWidth="1"/>
    <col min="8845" max="8845" width="6" style="24" customWidth="1"/>
    <col min="8846" max="8846" width="22.7109375" style="24" customWidth="1"/>
    <col min="8847" max="8847" width="31.7109375" style="24" customWidth="1"/>
    <col min="8848" max="8849" width="13.7109375" style="24" customWidth="1"/>
    <col min="8850" max="8850" width="16.28515625" style="24" customWidth="1"/>
    <col min="8851" max="8851" width="22.7109375" style="24" customWidth="1"/>
    <col min="8852" max="8852" width="21.42578125" style="24" customWidth="1"/>
    <col min="8853" max="8853" width="17.5703125" style="24" customWidth="1"/>
    <col min="8854" max="8855" width="16.28515625" style="24" customWidth="1"/>
    <col min="8856" max="8856" width="13.7109375" style="24" customWidth="1"/>
    <col min="8857" max="8857" width="8.5703125" style="24" customWidth="1"/>
    <col min="8858" max="8858" width="15" style="24" customWidth="1"/>
    <col min="8859" max="8859" width="17.5703125" style="24" customWidth="1"/>
    <col min="8860" max="8860" width="26.5703125" style="24" customWidth="1"/>
    <col min="8861" max="8861" width="25.28515625" style="24" customWidth="1"/>
    <col min="8862" max="8863" width="17.5703125" style="24" customWidth="1"/>
    <col min="8864" max="8864" width="12.42578125" style="24" customWidth="1"/>
    <col min="8865" max="8865" width="17.5703125" style="24" customWidth="1"/>
    <col min="8866" max="8866" width="12.42578125" style="24" customWidth="1"/>
    <col min="8867" max="8867" width="15" style="24" customWidth="1"/>
    <col min="8868" max="8868" width="16.28515625" style="24" customWidth="1"/>
    <col min="8869" max="8870" width="17.5703125" style="24" customWidth="1"/>
    <col min="8871" max="8871" width="27.85546875" style="24" customWidth="1"/>
    <col min="8872" max="8872" width="13.7109375" style="24" customWidth="1"/>
    <col min="8873" max="8874" width="17.5703125" style="24" customWidth="1"/>
    <col min="8875" max="8875" width="15" style="24" customWidth="1"/>
    <col min="8876" max="8877" width="12.42578125" style="24" customWidth="1"/>
    <col min="8878" max="8879" width="17.5703125" style="24" customWidth="1"/>
    <col min="8880" max="8880" width="22.7109375" style="24" customWidth="1"/>
    <col min="8881" max="8881" width="17.5703125" style="24" customWidth="1"/>
    <col min="8882" max="8882" width="15" style="24" customWidth="1"/>
    <col min="8883" max="8883" width="17.5703125" style="24" customWidth="1"/>
    <col min="8884" max="8884" width="12.42578125" style="24" customWidth="1"/>
    <col min="8885" max="8885" width="42" style="24" customWidth="1"/>
    <col min="8886" max="8886" width="27.85546875" style="24" customWidth="1"/>
    <col min="8887" max="8888" width="18.85546875" style="24" customWidth="1"/>
    <col min="8889" max="8889" width="21.42578125" style="24" customWidth="1"/>
    <col min="8890" max="8890" width="20.140625" style="24" customWidth="1"/>
    <col min="8891" max="8891" width="16.28515625" style="24" customWidth="1"/>
    <col min="8892" max="8892" width="21.42578125" style="24" customWidth="1"/>
    <col min="8893" max="8895" width="12.42578125" style="24" customWidth="1"/>
    <col min="8896" max="8897" width="26.5703125" style="24" customWidth="1"/>
    <col min="8898" max="8899" width="21.42578125" style="24" customWidth="1"/>
    <col min="8900" max="8901" width="17.5703125" style="24" customWidth="1"/>
    <col min="8902" max="8902" width="12.42578125" style="24" customWidth="1"/>
    <col min="8903" max="8903" width="101.140625" style="24" customWidth="1"/>
    <col min="8904" max="8904" width="17.5703125" style="24" customWidth="1"/>
    <col min="8905" max="9071" width="12.42578125" style="24" customWidth="1"/>
    <col min="9072" max="9072" width="20.140625" style="24" customWidth="1"/>
    <col min="9073" max="9073" width="26.5703125" style="24" customWidth="1"/>
    <col min="9074" max="9074" width="29.140625" style="24" customWidth="1"/>
    <col min="9075" max="9076" width="13.7109375" style="24" customWidth="1"/>
    <col min="9077" max="9078" width="12.42578125" style="24" customWidth="1"/>
    <col min="9079" max="9079" width="20.140625" style="24" customWidth="1"/>
    <col min="9080" max="9080" width="15" style="24" customWidth="1"/>
    <col min="9081" max="9081" width="12.42578125" style="24" customWidth="1"/>
    <col min="9082" max="9082" width="17.5703125" style="24" customWidth="1"/>
    <col min="9083" max="9083" width="15" style="24" customWidth="1"/>
    <col min="9084" max="9084" width="16.28515625" style="24" customWidth="1"/>
    <col min="9085" max="9085" width="24" style="24" customWidth="1"/>
    <col min="9086" max="9086" width="22.7109375" style="24" customWidth="1"/>
    <col min="9087" max="9087" width="30.42578125" style="24" customWidth="1"/>
    <col min="9088" max="9088" width="11.140625" style="24" customWidth="1"/>
    <col min="9089" max="9089" width="20.140625" style="24" customWidth="1"/>
    <col min="9090" max="9090" width="27.85546875" style="24" customWidth="1"/>
    <col min="9091" max="9091" width="17.5703125" style="24" customWidth="1"/>
    <col min="9092" max="9093" width="8.5703125" style="24" customWidth="1"/>
    <col min="9094" max="9094" width="16.28515625" style="24" customWidth="1"/>
    <col min="9095" max="9095" width="25.28515625" style="24" customWidth="1"/>
    <col min="9096" max="9096" width="18.85546875" style="24" customWidth="1"/>
    <col min="9097" max="9097" width="24" style="24" customWidth="1"/>
    <col min="9098" max="9098" width="12.42578125" style="24" customWidth="1"/>
    <col min="9099" max="9099" width="15" style="24" customWidth="1"/>
    <col min="9100" max="9100" width="25.28515625" style="24" customWidth="1"/>
    <col min="9101" max="9101" width="6" style="24" customWidth="1"/>
    <col min="9102" max="9102" width="22.7109375" style="24" customWidth="1"/>
    <col min="9103" max="9103" width="31.7109375" style="24" customWidth="1"/>
    <col min="9104" max="9105" width="13.7109375" style="24" customWidth="1"/>
    <col min="9106" max="9106" width="16.28515625" style="24" customWidth="1"/>
    <col min="9107" max="9107" width="22.7109375" style="24" customWidth="1"/>
    <col min="9108" max="9108" width="21.42578125" style="24" customWidth="1"/>
    <col min="9109" max="9109" width="17.5703125" style="24" customWidth="1"/>
    <col min="9110" max="9111" width="16.28515625" style="24" customWidth="1"/>
    <col min="9112" max="9112" width="13.7109375" style="24" customWidth="1"/>
    <col min="9113" max="9113" width="8.5703125" style="24" customWidth="1"/>
    <col min="9114" max="9114" width="15" style="24" customWidth="1"/>
    <col min="9115" max="9115" width="17.5703125" style="24" customWidth="1"/>
    <col min="9116" max="9116" width="26.5703125" style="24" customWidth="1"/>
    <col min="9117" max="9117" width="25.28515625" style="24" customWidth="1"/>
    <col min="9118" max="9119" width="17.5703125" style="24" customWidth="1"/>
    <col min="9120" max="9120" width="12.42578125" style="24" customWidth="1"/>
    <col min="9121" max="9121" width="17.5703125" style="24" customWidth="1"/>
    <col min="9122" max="9122" width="12.42578125" style="24" customWidth="1"/>
    <col min="9123" max="9123" width="15" style="24" customWidth="1"/>
    <col min="9124" max="9124" width="16.28515625" style="24" customWidth="1"/>
    <col min="9125" max="9126" width="17.5703125" style="24" customWidth="1"/>
    <col min="9127" max="9127" width="27.85546875" style="24" customWidth="1"/>
    <col min="9128" max="9128" width="13.7109375" style="24" customWidth="1"/>
    <col min="9129" max="9130" width="17.5703125" style="24" customWidth="1"/>
    <col min="9131" max="9131" width="15" style="24" customWidth="1"/>
    <col min="9132" max="9133" width="12.42578125" style="24" customWidth="1"/>
    <col min="9134" max="9135" width="17.5703125" style="24" customWidth="1"/>
    <col min="9136" max="9136" width="22.7109375" style="24" customWidth="1"/>
    <col min="9137" max="9137" width="17.5703125" style="24" customWidth="1"/>
    <col min="9138" max="9138" width="15" style="24" customWidth="1"/>
    <col min="9139" max="9139" width="17.5703125" style="24" customWidth="1"/>
    <col min="9140" max="9140" width="12.42578125" style="24" customWidth="1"/>
    <col min="9141" max="9141" width="42" style="24" customWidth="1"/>
    <col min="9142" max="9142" width="27.85546875" style="24" customWidth="1"/>
    <col min="9143" max="9144" width="18.85546875" style="24" customWidth="1"/>
    <col min="9145" max="9145" width="21.42578125" style="24" customWidth="1"/>
    <col min="9146" max="9146" width="20.140625" style="24" customWidth="1"/>
    <col min="9147" max="9147" width="16.28515625" style="24" customWidth="1"/>
    <col min="9148" max="9148" width="21.42578125" style="24" customWidth="1"/>
    <col min="9149" max="9151" width="12.42578125" style="24" customWidth="1"/>
    <col min="9152" max="9153" width="26.5703125" style="24" customWidth="1"/>
    <col min="9154" max="9155" width="21.42578125" style="24" customWidth="1"/>
    <col min="9156" max="9157" width="17.5703125" style="24" customWidth="1"/>
    <col min="9158" max="9158" width="12.42578125" style="24" customWidth="1"/>
    <col min="9159" max="9159" width="101.140625" style="24" customWidth="1"/>
    <col min="9160" max="9160" width="17.5703125" style="24" customWidth="1"/>
    <col min="9161" max="9327" width="12.42578125" style="24" customWidth="1"/>
    <col min="9328" max="9328" width="20.140625" style="24" customWidth="1"/>
    <col min="9329" max="9329" width="26.5703125" style="24" customWidth="1"/>
    <col min="9330" max="9330" width="29.140625" style="24" customWidth="1"/>
    <col min="9331" max="9332" width="13.7109375" style="24" customWidth="1"/>
    <col min="9333" max="9334" width="12.42578125" style="24" customWidth="1"/>
    <col min="9335" max="9335" width="20.140625" style="24" customWidth="1"/>
    <col min="9336" max="9336" width="15" style="24" customWidth="1"/>
    <col min="9337" max="9337" width="12.42578125" style="24" customWidth="1"/>
    <col min="9338" max="9338" width="17.5703125" style="24" customWidth="1"/>
    <col min="9339" max="9339" width="15" style="24" customWidth="1"/>
    <col min="9340" max="9340" width="16.28515625" style="24" customWidth="1"/>
    <col min="9341" max="9341" width="24" style="24" customWidth="1"/>
    <col min="9342" max="9342" width="22.7109375" style="24" customWidth="1"/>
    <col min="9343" max="9343" width="30.42578125" style="24" customWidth="1"/>
    <col min="9344" max="9344" width="11.140625" style="24" customWidth="1"/>
    <col min="9345" max="9345" width="20.140625" style="24" customWidth="1"/>
    <col min="9346" max="9346" width="27.85546875" style="24" customWidth="1"/>
    <col min="9347" max="9347" width="17.5703125" style="24" customWidth="1"/>
    <col min="9348" max="9349" width="8.5703125" style="24" customWidth="1"/>
    <col min="9350" max="9350" width="16.28515625" style="24" customWidth="1"/>
    <col min="9351" max="9351" width="25.28515625" style="24" customWidth="1"/>
    <col min="9352" max="9352" width="18.85546875" style="24" customWidth="1"/>
    <col min="9353" max="9353" width="24" style="24" customWidth="1"/>
    <col min="9354" max="9354" width="12.42578125" style="24" customWidth="1"/>
    <col min="9355" max="9355" width="15" style="24" customWidth="1"/>
    <col min="9356" max="9356" width="25.28515625" style="24" customWidth="1"/>
    <col min="9357" max="9357" width="6" style="24" customWidth="1"/>
    <col min="9358" max="9358" width="22.7109375" style="24" customWidth="1"/>
    <col min="9359" max="9359" width="31.7109375" style="24" customWidth="1"/>
    <col min="9360" max="9361" width="13.7109375" style="24" customWidth="1"/>
    <col min="9362" max="9362" width="16.28515625" style="24" customWidth="1"/>
    <col min="9363" max="9363" width="22.7109375" style="24" customWidth="1"/>
    <col min="9364" max="9364" width="21.42578125" style="24" customWidth="1"/>
    <col min="9365" max="9365" width="17.5703125" style="24" customWidth="1"/>
    <col min="9366" max="9367" width="16.28515625" style="24" customWidth="1"/>
    <col min="9368" max="9368" width="13.7109375" style="24" customWidth="1"/>
    <col min="9369" max="9369" width="8.5703125" style="24" customWidth="1"/>
    <col min="9370" max="9370" width="15" style="24" customWidth="1"/>
    <col min="9371" max="9371" width="17.5703125" style="24" customWidth="1"/>
    <col min="9372" max="9372" width="26.5703125" style="24" customWidth="1"/>
    <col min="9373" max="9373" width="25.28515625" style="24" customWidth="1"/>
    <col min="9374" max="9375" width="17.5703125" style="24" customWidth="1"/>
    <col min="9376" max="9376" width="12.42578125" style="24" customWidth="1"/>
    <col min="9377" max="9377" width="17.5703125" style="24" customWidth="1"/>
    <col min="9378" max="9378" width="12.42578125" style="24" customWidth="1"/>
    <col min="9379" max="9379" width="15" style="24" customWidth="1"/>
    <col min="9380" max="9380" width="16.28515625" style="24" customWidth="1"/>
    <col min="9381" max="9382" width="17.5703125" style="24" customWidth="1"/>
    <col min="9383" max="9383" width="27.85546875" style="24" customWidth="1"/>
    <col min="9384" max="9384" width="13.7109375" style="24" customWidth="1"/>
    <col min="9385" max="9386" width="17.5703125" style="24" customWidth="1"/>
    <col min="9387" max="9387" width="15" style="24" customWidth="1"/>
    <col min="9388" max="9389" width="12.42578125" style="24" customWidth="1"/>
    <col min="9390" max="9391" width="17.5703125" style="24" customWidth="1"/>
    <col min="9392" max="9392" width="22.7109375" style="24" customWidth="1"/>
    <col min="9393" max="9393" width="17.5703125" style="24" customWidth="1"/>
    <col min="9394" max="9394" width="15" style="24" customWidth="1"/>
    <col min="9395" max="9395" width="17.5703125" style="24" customWidth="1"/>
    <col min="9396" max="9396" width="12.42578125" style="24" customWidth="1"/>
    <col min="9397" max="9397" width="42" style="24" customWidth="1"/>
    <col min="9398" max="9398" width="27.85546875" style="24" customWidth="1"/>
    <col min="9399" max="9400" width="18.85546875" style="24" customWidth="1"/>
    <col min="9401" max="9401" width="21.42578125" style="24" customWidth="1"/>
    <col min="9402" max="9402" width="20.140625" style="24" customWidth="1"/>
    <col min="9403" max="9403" width="16.28515625" style="24" customWidth="1"/>
    <col min="9404" max="9404" width="21.42578125" style="24" customWidth="1"/>
    <col min="9405" max="9407" width="12.42578125" style="24" customWidth="1"/>
    <col min="9408" max="9409" width="26.5703125" style="24" customWidth="1"/>
    <col min="9410" max="9411" width="21.42578125" style="24" customWidth="1"/>
    <col min="9412" max="9413" width="17.5703125" style="24" customWidth="1"/>
    <col min="9414" max="9414" width="12.42578125" style="24" customWidth="1"/>
    <col min="9415" max="9415" width="101.140625" style="24" customWidth="1"/>
    <col min="9416" max="9416" width="17.5703125" style="24" customWidth="1"/>
    <col min="9417" max="9583" width="12.42578125" style="24" customWidth="1"/>
    <col min="9584" max="9584" width="20.140625" style="24" customWidth="1"/>
    <col min="9585" max="9585" width="26.5703125" style="24" customWidth="1"/>
    <col min="9586" max="9586" width="29.140625" style="24" customWidth="1"/>
    <col min="9587" max="9588" width="13.7109375" style="24" customWidth="1"/>
    <col min="9589" max="9590" width="12.42578125" style="24" customWidth="1"/>
    <col min="9591" max="9591" width="20.140625" style="24" customWidth="1"/>
    <col min="9592" max="9592" width="15" style="24" customWidth="1"/>
    <col min="9593" max="9593" width="12.42578125" style="24" customWidth="1"/>
    <col min="9594" max="9594" width="17.5703125" style="24" customWidth="1"/>
    <col min="9595" max="9595" width="15" style="24" customWidth="1"/>
    <col min="9596" max="9596" width="16.28515625" style="24" customWidth="1"/>
    <col min="9597" max="9597" width="24" style="24" customWidth="1"/>
    <col min="9598" max="9598" width="22.7109375" style="24" customWidth="1"/>
    <col min="9599" max="9599" width="30.42578125" style="24" customWidth="1"/>
    <col min="9600" max="9600" width="11.140625" style="24" customWidth="1"/>
    <col min="9601" max="9601" width="20.140625" style="24" customWidth="1"/>
    <col min="9602" max="9602" width="27.85546875" style="24" customWidth="1"/>
    <col min="9603" max="9603" width="17.5703125" style="24" customWidth="1"/>
    <col min="9604" max="9605" width="8.5703125" style="24" customWidth="1"/>
    <col min="9606" max="9606" width="16.28515625" style="24" customWidth="1"/>
    <col min="9607" max="9607" width="25.28515625" style="24" customWidth="1"/>
    <col min="9608" max="9608" width="18.85546875" style="24" customWidth="1"/>
    <col min="9609" max="9609" width="24" style="24" customWidth="1"/>
    <col min="9610" max="9610" width="12.42578125" style="24" customWidth="1"/>
    <col min="9611" max="9611" width="15" style="24" customWidth="1"/>
    <col min="9612" max="9612" width="25.28515625" style="24" customWidth="1"/>
    <col min="9613" max="9613" width="6" style="24" customWidth="1"/>
    <col min="9614" max="9614" width="22.7109375" style="24" customWidth="1"/>
    <col min="9615" max="9615" width="31.7109375" style="24" customWidth="1"/>
    <col min="9616" max="9617" width="13.7109375" style="24" customWidth="1"/>
    <col min="9618" max="9618" width="16.28515625" style="24" customWidth="1"/>
    <col min="9619" max="9619" width="22.7109375" style="24" customWidth="1"/>
    <col min="9620" max="9620" width="21.42578125" style="24" customWidth="1"/>
    <col min="9621" max="9621" width="17.5703125" style="24" customWidth="1"/>
    <col min="9622" max="9623" width="16.28515625" style="24" customWidth="1"/>
    <col min="9624" max="9624" width="13.7109375" style="24" customWidth="1"/>
    <col min="9625" max="9625" width="8.5703125" style="24" customWidth="1"/>
    <col min="9626" max="9626" width="15" style="24" customWidth="1"/>
    <col min="9627" max="9627" width="17.5703125" style="24" customWidth="1"/>
    <col min="9628" max="9628" width="26.5703125" style="24" customWidth="1"/>
    <col min="9629" max="9629" width="25.28515625" style="24" customWidth="1"/>
    <col min="9630" max="9631" width="17.5703125" style="24" customWidth="1"/>
    <col min="9632" max="9632" width="12.42578125" style="24" customWidth="1"/>
    <col min="9633" max="9633" width="17.5703125" style="24" customWidth="1"/>
    <col min="9634" max="9634" width="12.42578125" style="24" customWidth="1"/>
    <col min="9635" max="9635" width="15" style="24" customWidth="1"/>
    <col min="9636" max="9636" width="16.28515625" style="24" customWidth="1"/>
    <col min="9637" max="9638" width="17.5703125" style="24" customWidth="1"/>
    <col min="9639" max="9639" width="27.85546875" style="24" customWidth="1"/>
    <col min="9640" max="9640" width="13.7109375" style="24" customWidth="1"/>
    <col min="9641" max="9642" width="17.5703125" style="24" customWidth="1"/>
    <col min="9643" max="9643" width="15" style="24" customWidth="1"/>
    <col min="9644" max="9645" width="12.42578125" style="24" customWidth="1"/>
    <col min="9646" max="9647" width="17.5703125" style="24" customWidth="1"/>
    <col min="9648" max="9648" width="22.7109375" style="24" customWidth="1"/>
    <col min="9649" max="9649" width="17.5703125" style="24" customWidth="1"/>
    <col min="9650" max="9650" width="15" style="24" customWidth="1"/>
    <col min="9651" max="9651" width="17.5703125" style="24" customWidth="1"/>
    <col min="9652" max="9652" width="12.42578125" style="24" customWidth="1"/>
    <col min="9653" max="9653" width="42" style="24" customWidth="1"/>
    <col min="9654" max="9654" width="27.85546875" style="24" customWidth="1"/>
    <col min="9655" max="9656" width="18.85546875" style="24" customWidth="1"/>
    <col min="9657" max="9657" width="21.42578125" style="24" customWidth="1"/>
    <col min="9658" max="9658" width="20.140625" style="24" customWidth="1"/>
    <col min="9659" max="9659" width="16.28515625" style="24" customWidth="1"/>
    <col min="9660" max="9660" width="21.42578125" style="24" customWidth="1"/>
    <col min="9661" max="9663" width="12.42578125" style="24" customWidth="1"/>
    <col min="9664" max="9665" width="26.5703125" style="24" customWidth="1"/>
    <col min="9666" max="9667" width="21.42578125" style="24" customWidth="1"/>
    <col min="9668" max="9669" width="17.5703125" style="24" customWidth="1"/>
    <col min="9670" max="9670" width="12.42578125" style="24" customWidth="1"/>
    <col min="9671" max="9671" width="101.140625" style="24" customWidth="1"/>
    <col min="9672" max="9672" width="17.5703125" style="24" customWidth="1"/>
    <col min="9673" max="9839" width="12.42578125" style="24" customWidth="1"/>
    <col min="9840" max="9840" width="20.140625" style="24" customWidth="1"/>
    <col min="9841" max="9841" width="26.5703125" style="24" customWidth="1"/>
    <col min="9842" max="9842" width="29.140625" style="24" customWidth="1"/>
    <col min="9843" max="9844" width="13.7109375" style="24" customWidth="1"/>
    <col min="9845" max="9846" width="12.42578125" style="24" customWidth="1"/>
    <col min="9847" max="9847" width="20.140625" style="24" customWidth="1"/>
    <col min="9848" max="9848" width="15" style="24" customWidth="1"/>
    <col min="9849" max="9849" width="12.42578125" style="24" customWidth="1"/>
    <col min="9850" max="9850" width="17.5703125" style="24" customWidth="1"/>
    <col min="9851" max="9851" width="15" style="24" customWidth="1"/>
    <col min="9852" max="9852" width="16.28515625" style="24" customWidth="1"/>
    <col min="9853" max="9853" width="24" style="24" customWidth="1"/>
    <col min="9854" max="9854" width="22.7109375" style="24" customWidth="1"/>
    <col min="9855" max="9855" width="30.42578125" style="24" customWidth="1"/>
    <col min="9856" max="9856" width="11.140625" style="24" customWidth="1"/>
    <col min="9857" max="9857" width="20.140625" style="24" customWidth="1"/>
    <col min="9858" max="9858" width="27.85546875" style="24" customWidth="1"/>
    <col min="9859" max="9859" width="17.5703125" style="24" customWidth="1"/>
    <col min="9860" max="9861" width="8.5703125" style="24" customWidth="1"/>
    <col min="9862" max="9862" width="16.28515625" style="24" customWidth="1"/>
    <col min="9863" max="9863" width="25.28515625" style="24" customWidth="1"/>
    <col min="9864" max="9864" width="18.85546875" style="24" customWidth="1"/>
    <col min="9865" max="9865" width="24" style="24" customWidth="1"/>
    <col min="9866" max="9866" width="12.42578125" style="24" customWidth="1"/>
    <col min="9867" max="9867" width="15" style="24" customWidth="1"/>
    <col min="9868" max="9868" width="25.28515625" style="24" customWidth="1"/>
    <col min="9869" max="9869" width="6" style="24" customWidth="1"/>
    <col min="9870" max="9870" width="22.7109375" style="24" customWidth="1"/>
    <col min="9871" max="9871" width="31.7109375" style="24" customWidth="1"/>
    <col min="9872" max="9873" width="13.7109375" style="24" customWidth="1"/>
    <col min="9874" max="9874" width="16.28515625" style="24" customWidth="1"/>
    <col min="9875" max="9875" width="22.7109375" style="24" customWidth="1"/>
    <col min="9876" max="9876" width="21.42578125" style="24" customWidth="1"/>
    <col min="9877" max="9877" width="17.5703125" style="24" customWidth="1"/>
    <col min="9878" max="9879" width="16.28515625" style="24" customWidth="1"/>
    <col min="9880" max="9880" width="13.7109375" style="24" customWidth="1"/>
    <col min="9881" max="9881" width="8.5703125" style="24" customWidth="1"/>
    <col min="9882" max="9882" width="15" style="24" customWidth="1"/>
    <col min="9883" max="9883" width="17.5703125" style="24" customWidth="1"/>
    <col min="9884" max="9884" width="26.5703125" style="24" customWidth="1"/>
    <col min="9885" max="9885" width="25.28515625" style="24" customWidth="1"/>
    <col min="9886" max="9887" width="17.5703125" style="24" customWidth="1"/>
    <col min="9888" max="9888" width="12.42578125" style="24" customWidth="1"/>
    <col min="9889" max="9889" width="17.5703125" style="24" customWidth="1"/>
    <col min="9890" max="9890" width="12.42578125" style="24" customWidth="1"/>
    <col min="9891" max="9891" width="15" style="24" customWidth="1"/>
    <col min="9892" max="9892" width="16.28515625" style="24" customWidth="1"/>
    <col min="9893" max="9894" width="17.5703125" style="24" customWidth="1"/>
    <col min="9895" max="9895" width="27.85546875" style="24" customWidth="1"/>
    <col min="9896" max="9896" width="13.7109375" style="24" customWidth="1"/>
    <col min="9897" max="9898" width="17.5703125" style="24" customWidth="1"/>
    <col min="9899" max="9899" width="15" style="24" customWidth="1"/>
    <col min="9900" max="9901" width="12.42578125" style="24" customWidth="1"/>
    <col min="9902" max="9903" width="17.5703125" style="24" customWidth="1"/>
    <col min="9904" max="9904" width="22.7109375" style="24" customWidth="1"/>
    <col min="9905" max="9905" width="17.5703125" style="24" customWidth="1"/>
    <col min="9906" max="9906" width="15" style="24" customWidth="1"/>
    <col min="9907" max="9907" width="17.5703125" style="24" customWidth="1"/>
    <col min="9908" max="9908" width="12.42578125" style="24" customWidth="1"/>
    <col min="9909" max="9909" width="42" style="24" customWidth="1"/>
    <col min="9910" max="9910" width="27.85546875" style="24" customWidth="1"/>
    <col min="9911" max="9912" width="18.85546875" style="24" customWidth="1"/>
    <col min="9913" max="9913" width="21.42578125" style="24" customWidth="1"/>
    <col min="9914" max="9914" width="20.140625" style="24" customWidth="1"/>
    <col min="9915" max="9915" width="16.28515625" style="24" customWidth="1"/>
    <col min="9916" max="9916" width="21.42578125" style="24" customWidth="1"/>
    <col min="9917" max="9919" width="12.42578125" style="24" customWidth="1"/>
    <col min="9920" max="9921" width="26.5703125" style="24" customWidth="1"/>
    <col min="9922" max="9923" width="21.42578125" style="24" customWidth="1"/>
    <col min="9924" max="9925" width="17.5703125" style="24" customWidth="1"/>
    <col min="9926" max="9926" width="12.42578125" style="24" customWidth="1"/>
    <col min="9927" max="9927" width="101.140625" style="24" customWidth="1"/>
    <col min="9928" max="9928" width="17.5703125" style="24" customWidth="1"/>
    <col min="9929" max="10095" width="12.42578125" style="24" customWidth="1"/>
    <col min="10096" max="10096" width="20.140625" style="24" customWidth="1"/>
    <col min="10097" max="10097" width="26.5703125" style="24" customWidth="1"/>
    <col min="10098" max="10098" width="29.140625" style="24" customWidth="1"/>
    <col min="10099" max="10100" width="13.7109375" style="24" customWidth="1"/>
    <col min="10101" max="10102" width="12.42578125" style="24" customWidth="1"/>
    <col min="10103" max="10103" width="20.140625" style="24" customWidth="1"/>
    <col min="10104" max="10104" width="15" style="24" customWidth="1"/>
    <col min="10105" max="10105" width="12.42578125" style="24" customWidth="1"/>
    <col min="10106" max="10106" width="17.5703125" style="24" customWidth="1"/>
    <col min="10107" max="10107" width="15" style="24" customWidth="1"/>
    <col min="10108" max="10108" width="16.28515625" style="24" customWidth="1"/>
    <col min="10109" max="10109" width="24" style="24" customWidth="1"/>
    <col min="10110" max="10110" width="22.7109375" style="24" customWidth="1"/>
    <col min="10111" max="10111" width="30.42578125" style="24" customWidth="1"/>
    <col min="10112" max="10112" width="11.140625" style="24" customWidth="1"/>
    <col min="10113" max="10113" width="20.140625" style="24" customWidth="1"/>
    <col min="10114" max="10114" width="27.85546875" style="24" customWidth="1"/>
    <col min="10115" max="10115" width="17.5703125" style="24" customWidth="1"/>
    <col min="10116" max="10117" width="8.5703125" style="24" customWidth="1"/>
    <col min="10118" max="10118" width="16.28515625" style="24" customWidth="1"/>
    <col min="10119" max="10119" width="25.28515625" style="24" customWidth="1"/>
    <col min="10120" max="10120" width="18.85546875" style="24" customWidth="1"/>
    <col min="10121" max="10121" width="24" style="24" customWidth="1"/>
    <col min="10122" max="10122" width="12.42578125" style="24" customWidth="1"/>
    <col min="10123" max="10123" width="15" style="24" customWidth="1"/>
    <col min="10124" max="10124" width="25.28515625" style="24" customWidth="1"/>
    <col min="10125" max="10125" width="6" style="24" customWidth="1"/>
    <col min="10126" max="10126" width="22.7109375" style="24" customWidth="1"/>
    <col min="10127" max="10127" width="31.7109375" style="24" customWidth="1"/>
    <col min="10128" max="10129" width="13.7109375" style="24" customWidth="1"/>
    <col min="10130" max="10130" width="16.28515625" style="24" customWidth="1"/>
    <col min="10131" max="10131" width="22.7109375" style="24" customWidth="1"/>
    <col min="10132" max="10132" width="21.42578125" style="24" customWidth="1"/>
    <col min="10133" max="10133" width="17.5703125" style="24" customWidth="1"/>
    <col min="10134" max="10135" width="16.28515625" style="24" customWidth="1"/>
    <col min="10136" max="10136" width="13.7109375" style="24" customWidth="1"/>
    <col min="10137" max="10137" width="8.5703125" style="24" customWidth="1"/>
    <col min="10138" max="10138" width="15" style="24" customWidth="1"/>
    <col min="10139" max="10139" width="17.5703125" style="24" customWidth="1"/>
    <col min="10140" max="10140" width="26.5703125" style="24" customWidth="1"/>
    <col min="10141" max="10141" width="25.28515625" style="24" customWidth="1"/>
    <col min="10142" max="10143" width="17.5703125" style="24" customWidth="1"/>
    <col min="10144" max="10144" width="12.42578125" style="24" customWidth="1"/>
    <col min="10145" max="10145" width="17.5703125" style="24" customWidth="1"/>
    <col min="10146" max="10146" width="12.42578125" style="24" customWidth="1"/>
    <col min="10147" max="10147" width="15" style="24" customWidth="1"/>
    <col min="10148" max="10148" width="16.28515625" style="24" customWidth="1"/>
    <col min="10149" max="10150" width="17.5703125" style="24" customWidth="1"/>
    <col min="10151" max="10151" width="27.85546875" style="24" customWidth="1"/>
    <col min="10152" max="10152" width="13.7109375" style="24" customWidth="1"/>
    <col min="10153" max="10154" width="17.5703125" style="24" customWidth="1"/>
    <col min="10155" max="10155" width="15" style="24" customWidth="1"/>
    <col min="10156" max="10157" width="12.42578125" style="24" customWidth="1"/>
    <col min="10158" max="10159" width="17.5703125" style="24" customWidth="1"/>
    <col min="10160" max="10160" width="22.7109375" style="24" customWidth="1"/>
    <col min="10161" max="10161" width="17.5703125" style="24" customWidth="1"/>
    <col min="10162" max="10162" width="15" style="24" customWidth="1"/>
    <col min="10163" max="10163" width="17.5703125" style="24" customWidth="1"/>
    <col min="10164" max="10164" width="12.42578125" style="24" customWidth="1"/>
    <col min="10165" max="10165" width="42" style="24" customWidth="1"/>
    <col min="10166" max="10166" width="27.85546875" style="24" customWidth="1"/>
    <col min="10167" max="10168" width="18.85546875" style="24" customWidth="1"/>
    <col min="10169" max="10169" width="21.42578125" style="24" customWidth="1"/>
    <col min="10170" max="10170" width="20.140625" style="24" customWidth="1"/>
    <col min="10171" max="10171" width="16.28515625" style="24" customWidth="1"/>
    <col min="10172" max="10172" width="21.42578125" style="24" customWidth="1"/>
    <col min="10173" max="10175" width="12.42578125" style="24" customWidth="1"/>
    <col min="10176" max="10177" width="26.5703125" style="24" customWidth="1"/>
    <col min="10178" max="10179" width="21.42578125" style="24" customWidth="1"/>
    <col min="10180" max="10181" width="17.5703125" style="24" customWidth="1"/>
    <col min="10182" max="10182" width="12.42578125" style="24" customWidth="1"/>
    <col min="10183" max="10183" width="101.140625" style="24" customWidth="1"/>
    <col min="10184" max="10184" width="17.5703125" style="24" customWidth="1"/>
    <col min="10185" max="10351" width="12.42578125" style="24" customWidth="1"/>
    <col min="10352" max="10352" width="20.140625" style="24" customWidth="1"/>
    <col min="10353" max="10353" width="26.5703125" style="24" customWidth="1"/>
    <col min="10354" max="10354" width="29.140625" style="24" customWidth="1"/>
    <col min="10355" max="10356" width="13.7109375" style="24" customWidth="1"/>
    <col min="10357" max="10358" width="12.42578125" style="24" customWidth="1"/>
    <col min="10359" max="10359" width="20.140625" style="24" customWidth="1"/>
    <col min="10360" max="10360" width="15" style="24" customWidth="1"/>
    <col min="10361" max="10361" width="12.42578125" style="24" customWidth="1"/>
    <col min="10362" max="10362" width="17.5703125" style="24" customWidth="1"/>
    <col min="10363" max="10363" width="15" style="24" customWidth="1"/>
    <col min="10364" max="10364" width="16.28515625" style="24" customWidth="1"/>
    <col min="10365" max="10365" width="24" style="24" customWidth="1"/>
    <col min="10366" max="10366" width="22.7109375" style="24" customWidth="1"/>
    <col min="10367" max="10367" width="30.42578125" style="24" customWidth="1"/>
    <col min="10368" max="10368" width="11.140625" style="24" customWidth="1"/>
    <col min="10369" max="10369" width="20.140625" style="24" customWidth="1"/>
    <col min="10370" max="10370" width="27.85546875" style="24" customWidth="1"/>
    <col min="10371" max="10371" width="17.5703125" style="24" customWidth="1"/>
    <col min="10372" max="10373" width="8.5703125" style="24" customWidth="1"/>
    <col min="10374" max="10374" width="16.28515625" style="24" customWidth="1"/>
    <col min="10375" max="10375" width="25.28515625" style="24" customWidth="1"/>
    <col min="10376" max="10376" width="18.85546875" style="24" customWidth="1"/>
    <col min="10377" max="10377" width="24" style="24" customWidth="1"/>
    <col min="10378" max="10378" width="12.42578125" style="24" customWidth="1"/>
    <col min="10379" max="10379" width="15" style="24" customWidth="1"/>
    <col min="10380" max="10380" width="25.28515625" style="24" customWidth="1"/>
    <col min="10381" max="10381" width="6" style="24" customWidth="1"/>
    <col min="10382" max="10382" width="22.7109375" style="24" customWidth="1"/>
    <col min="10383" max="10383" width="31.7109375" style="24" customWidth="1"/>
    <col min="10384" max="10385" width="13.7109375" style="24" customWidth="1"/>
    <col min="10386" max="10386" width="16.28515625" style="24" customWidth="1"/>
    <col min="10387" max="10387" width="22.7109375" style="24" customWidth="1"/>
    <col min="10388" max="10388" width="21.42578125" style="24" customWidth="1"/>
    <col min="10389" max="10389" width="17.5703125" style="24" customWidth="1"/>
    <col min="10390" max="10391" width="16.28515625" style="24" customWidth="1"/>
    <col min="10392" max="10392" width="13.7109375" style="24" customWidth="1"/>
    <col min="10393" max="10393" width="8.5703125" style="24" customWidth="1"/>
    <col min="10394" max="10394" width="15" style="24" customWidth="1"/>
    <col min="10395" max="10395" width="17.5703125" style="24" customWidth="1"/>
    <col min="10396" max="10396" width="26.5703125" style="24" customWidth="1"/>
    <col min="10397" max="10397" width="25.28515625" style="24" customWidth="1"/>
    <col min="10398" max="10399" width="17.5703125" style="24" customWidth="1"/>
    <col min="10400" max="10400" width="12.42578125" style="24" customWidth="1"/>
    <col min="10401" max="10401" width="17.5703125" style="24" customWidth="1"/>
    <col min="10402" max="10402" width="12.42578125" style="24" customWidth="1"/>
    <col min="10403" max="10403" width="15" style="24" customWidth="1"/>
    <col min="10404" max="10404" width="16.28515625" style="24" customWidth="1"/>
    <col min="10405" max="10406" width="17.5703125" style="24" customWidth="1"/>
    <col min="10407" max="10407" width="27.85546875" style="24" customWidth="1"/>
    <col min="10408" max="10408" width="13.7109375" style="24" customWidth="1"/>
    <col min="10409" max="10410" width="17.5703125" style="24" customWidth="1"/>
    <col min="10411" max="10411" width="15" style="24" customWidth="1"/>
    <col min="10412" max="10413" width="12.42578125" style="24" customWidth="1"/>
    <col min="10414" max="10415" width="17.5703125" style="24" customWidth="1"/>
    <col min="10416" max="10416" width="22.7109375" style="24" customWidth="1"/>
    <col min="10417" max="10417" width="17.5703125" style="24" customWidth="1"/>
    <col min="10418" max="10418" width="15" style="24" customWidth="1"/>
    <col min="10419" max="10419" width="17.5703125" style="24" customWidth="1"/>
    <col min="10420" max="10420" width="12.42578125" style="24" customWidth="1"/>
    <col min="10421" max="10421" width="42" style="24" customWidth="1"/>
    <col min="10422" max="10422" width="27.85546875" style="24" customWidth="1"/>
    <col min="10423" max="10424" width="18.85546875" style="24" customWidth="1"/>
    <col min="10425" max="10425" width="21.42578125" style="24" customWidth="1"/>
    <col min="10426" max="10426" width="20.140625" style="24" customWidth="1"/>
    <col min="10427" max="10427" width="16.28515625" style="24" customWidth="1"/>
    <col min="10428" max="10428" width="21.42578125" style="24" customWidth="1"/>
    <col min="10429" max="10431" width="12.42578125" style="24" customWidth="1"/>
    <col min="10432" max="10433" width="26.5703125" style="24" customWidth="1"/>
    <col min="10434" max="10435" width="21.42578125" style="24" customWidth="1"/>
    <col min="10436" max="10437" width="17.5703125" style="24" customWidth="1"/>
    <col min="10438" max="10438" width="12.42578125" style="24" customWidth="1"/>
    <col min="10439" max="10439" width="101.140625" style="24" customWidth="1"/>
    <col min="10440" max="10440" width="17.5703125" style="24" customWidth="1"/>
    <col min="10441" max="10607" width="12.42578125" style="24" customWidth="1"/>
    <col min="10608" max="10608" width="20.140625" style="24" customWidth="1"/>
    <col min="10609" max="10609" width="26.5703125" style="24" customWidth="1"/>
    <col min="10610" max="10610" width="29.140625" style="24" customWidth="1"/>
    <col min="10611" max="10612" width="13.7109375" style="24" customWidth="1"/>
    <col min="10613" max="10614" width="12.42578125" style="24" customWidth="1"/>
    <col min="10615" max="10615" width="20.140625" style="24" customWidth="1"/>
    <col min="10616" max="10616" width="15" style="24" customWidth="1"/>
    <col min="10617" max="10617" width="12.42578125" style="24" customWidth="1"/>
    <col min="10618" max="10618" width="17.5703125" style="24" customWidth="1"/>
    <col min="10619" max="10619" width="15" style="24" customWidth="1"/>
    <col min="10620" max="10620" width="16.28515625" style="24" customWidth="1"/>
    <col min="10621" max="10621" width="24" style="24" customWidth="1"/>
    <col min="10622" max="10622" width="22.7109375" style="24" customWidth="1"/>
    <col min="10623" max="10623" width="30.42578125" style="24" customWidth="1"/>
    <col min="10624" max="10624" width="11.140625" style="24" customWidth="1"/>
    <col min="10625" max="10625" width="20.140625" style="24" customWidth="1"/>
    <col min="10626" max="10626" width="27.85546875" style="24" customWidth="1"/>
    <col min="10627" max="10627" width="17.5703125" style="24" customWidth="1"/>
    <col min="10628" max="10629" width="8.5703125" style="24" customWidth="1"/>
    <col min="10630" max="10630" width="16.28515625" style="24" customWidth="1"/>
    <col min="10631" max="10631" width="25.28515625" style="24" customWidth="1"/>
    <col min="10632" max="10632" width="18.85546875" style="24" customWidth="1"/>
    <col min="10633" max="10633" width="24" style="24" customWidth="1"/>
    <col min="10634" max="10634" width="12.42578125" style="24" customWidth="1"/>
    <col min="10635" max="10635" width="15" style="24" customWidth="1"/>
    <col min="10636" max="10636" width="25.28515625" style="24" customWidth="1"/>
    <col min="10637" max="10637" width="6" style="24" customWidth="1"/>
    <col min="10638" max="10638" width="22.7109375" style="24" customWidth="1"/>
    <col min="10639" max="10639" width="31.7109375" style="24" customWidth="1"/>
    <col min="10640" max="10641" width="13.7109375" style="24" customWidth="1"/>
    <col min="10642" max="10642" width="16.28515625" style="24" customWidth="1"/>
    <col min="10643" max="10643" width="22.7109375" style="24" customWidth="1"/>
    <col min="10644" max="10644" width="21.42578125" style="24" customWidth="1"/>
    <col min="10645" max="10645" width="17.5703125" style="24" customWidth="1"/>
    <col min="10646" max="10647" width="16.28515625" style="24" customWidth="1"/>
    <col min="10648" max="10648" width="13.7109375" style="24" customWidth="1"/>
    <col min="10649" max="10649" width="8.5703125" style="24" customWidth="1"/>
    <col min="10650" max="10650" width="15" style="24" customWidth="1"/>
    <col min="10651" max="10651" width="17.5703125" style="24" customWidth="1"/>
    <col min="10652" max="10652" width="26.5703125" style="24" customWidth="1"/>
    <col min="10653" max="10653" width="25.28515625" style="24" customWidth="1"/>
    <col min="10654" max="10655" width="17.5703125" style="24" customWidth="1"/>
    <col min="10656" max="10656" width="12.42578125" style="24" customWidth="1"/>
    <col min="10657" max="10657" width="17.5703125" style="24" customWidth="1"/>
    <col min="10658" max="10658" width="12.42578125" style="24" customWidth="1"/>
    <col min="10659" max="10659" width="15" style="24" customWidth="1"/>
    <col min="10660" max="10660" width="16.28515625" style="24" customWidth="1"/>
    <col min="10661" max="10662" width="17.5703125" style="24" customWidth="1"/>
    <col min="10663" max="10663" width="27.85546875" style="24" customWidth="1"/>
    <col min="10664" max="10664" width="13.7109375" style="24" customWidth="1"/>
    <col min="10665" max="10666" width="17.5703125" style="24" customWidth="1"/>
    <col min="10667" max="10667" width="15" style="24" customWidth="1"/>
    <col min="10668" max="10669" width="12.42578125" style="24" customWidth="1"/>
    <col min="10670" max="10671" width="17.5703125" style="24" customWidth="1"/>
    <col min="10672" max="10672" width="22.7109375" style="24" customWidth="1"/>
    <col min="10673" max="10673" width="17.5703125" style="24" customWidth="1"/>
    <col min="10674" max="10674" width="15" style="24" customWidth="1"/>
    <col min="10675" max="10675" width="17.5703125" style="24" customWidth="1"/>
    <col min="10676" max="10676" width="12.42578125" style="24" customWidth="1"/>
    <col min="10677" max="10677" width="42" style="24" customWidth="1"/>
    <col min="10678" max="10678" width="27.85546875" style="24" customWidth="1"/>
    <col min="10679" max="10680" width="18.85546875" style="24" customWidth="1"/>
    <col min="10681" max="10681" width="21.42578125" style="24" customWidth="1"/>
    <col min="10682" max="10682" width="20.140625" style="24" customWidth="1"/>
    <col min="10683" max="10683" width="16.28515625" style="24" customWidth="1"/>
    <col min="10684" max="10684" width="21.42578125" style="24" customWidth="1"/>
    <col min="10685" max="10687" width="12.42578125" style="24" customWidth="1"/>
    <col min="10688" max="10689" width="26.5703125" style="24" customWidth="1"/>
    <col min="10690" max="10691" width="21.42578125" style="24" customWidth="1"/>
    <col min="10692" max="10693" width="17.5703125" style="24" customWidth="1"/>
    <col min="10694" max="10694" width="12.42578125" style="24" customWidth="1"/>
    <col min="10695" max="10695" width="101.140625" style="24" customWidth="1"/>
    <col min="10696" max="10696" width="17.5703125" style="24" customWidth="1"/>
    <col min="10697" max="10863" width="12.42578125" style="24" customWidth="1"/>
    <col min="10864" max="10864" width="20.140625" style="24" customWidth="1"/>
    <col min="10865" max="10865" width="26.5703125" style="24" customWidth="1"/>
    <col min="10866" max="10866" width="29.140625" style="24" customWidth="1"/>
    <col min="10867" max="10868" width="13.7109375" style="24" customWidth="1"/>
    <col min="10869" max="10870" width="12.42578125" style="24" customWidth="1"/>
    <col min="10871" max="10871" width="20.140625" style="24" customWidth="1"/>
    <col min="10872" max="10872" width="15" style="24" customWidth="1"/>
    <col min="10873" max="10873" width="12.42578125" style="24" customWidth="1"/>
    <col min="10874" max="10874" width="17.5703125" style="24" customWidth="1"/>
    <col min="10875" max="10875" width="15" style="24" customWidth="1"/>
    <col min="10876" max="10876" width="16.28515625" style="24" customWidth="1"/>
    <col min="10877" max="10877" width="24" style="24" customWidth="1"/>
    <col min="10878" max="10878" width="22.7109375" style="24" customWidth="1"/>
    <col min="10879" max="10879" width="30.42578125" style="24" customWidth="1"/>
    <col min="10880" max="10880" width="11.140625" style="24" customWidth="1"/>
    <col min="10881" max="10881" width="20.140625" style="24" customWidth="1"/>
    <col min="10882" max="10882" width="27.85546875" style="24" customWidth="1"/>
    <col min="10883" max="10883" width="17.5703125" style="24" customWidth="1"/>
    <col min="10884" max="10885" width="8.5703125" style="24" customWidth="1"/>
    <col min="10886" max="10886" width="16.28515625" style="24" customWidth="1"/>
    <col min="10887" max="10887" width="25.28515625" style="24" customWidth="1"/>
    <col min="10888" max="10888" width="18.85546875" style="24" customWidth="1"/>
    <col min="10889" max="10889" width="24" style="24" customWidth="1"/>
    <col min="10890" max="10890" width="12.42578125" style="24" customWidth="1"/>
    <col min="10891" max="10891" width="15" style="24" customWidth="1"/>
    <col min="10892" max="10892" width="25.28515625" style="24" customWidth="1"/>
    <col min="10893" max="10893" width="6" style="24" customWidth="1"/>
    <col min="10894" max="10894" width="22.7109375" style="24" customWidth="1"/>
    <col min="10895" max="10895" width="31.7109375" style="24" customWidth="1"/>
    <col min="10896" max="10897" width="13.7109375" style="24" customWidth="1"/>
    <col min="10898" max="10898" width="16.28515625" style="24" customWidth="1"/>
    <col min="10899" max="10899" width="22.7109375" style="24" customWidth="1"/>
    <col min="10900" max="10900" width="21.42578125" style="24" customWidth="1"/>
    <col min="10901" max="10901" width="17.5703125" style="24" customWidth="1"/>
    <col min="10902" max="10903" width="16.28515625" style="24" customWidth="1"/>
    <col min="10904" max="10904" width="13.7109375" style="24" customWidth="1"/>
    <col min="10905" max="10905" width="8.5703125" style="24" customWidth="1"/>
    <col min="10906" max="10906" width="15" style="24" customWidth="1"/>
    <col min="10907" max="10907" width="17.5703125" style="24" customWidth="1"/>
    <col min="10908" max="10908" width="26.5703125" style="24" customWidth="1"/>
    <col min="10909" max="10909" width="25.28515625" style="24" customWidth="1"/>
    <col min="10910" max="10911" width="17.5703125" style="24" customWidth="1"/>
    <col min="10912" max="10912" width="12.42578125" style="24" customWidth="1"/>
    <col min="10913" max="10913" width="17.5703125" style="24" customWidth="1"/>
    <col min="10914" max="10914" width="12.42578125" style="24" customWidth="1"/>
    <col min="10915" max="10915" width="15" style="24" customWidth="1"/>
    <col min="10916" max="10916" width="16.28515625" style="24" customWidth="1"/>
    <col min="10917" max="10918" width="17.5703125" style="24" customWidth="1"/>
    <col min="10919" max="10919" width="27.85546875" style="24" customWidth="1"/>
    <col min="10920" max="10920" width="13.7109375" style="24" customWidth="1"/>
    <col min="10921" max="10922" width="17.5703125" style="24" customWidth="1"/>
    <col min="10923" max="10923" width="15" style="24" customWidth="1"/>
    <col min="10924" max="10925" width="12.42578125" style="24" customWidth="1"/>
    <col min="10926" max="10927" width="17.5703125" style="24" customWidth="1"/>
    <col min="10928" max="10928" width="22.7109375" style="24" customWidth="1"/>
    <col min="10929" max="10929" width="17.5703125" style="24" customWidth="1"/>
    <col min="10930" max="10930" width="15" style="24" customWidth="1"/>
    <col min="10931" max="10931" width="17.5703125" style="24" customWidth="1"/>
    <col min="10932" max="10932" width="12.42578125" style="24" customWidth="1"/>
    <col min="10933" max="10933" width="42" style="24" customWidth="1"/>
    <col min="10934" max="10934" width="27.85546875" style="24" customWidth="1"/>
    <col min="10935" max="10936" width="18.85546875" style="24" customWidth="1"/>
    <col min="10937" max="10937" width="21.42578125" style="24" customWidth="1"/>
    <col min="10938" max="10938" width="20.140625" style="24" customWidth="1"/>
    <col min="10939" max="10939" width="16.28515625" style="24" customWidth="1"/>
    <col min="10940" max="10940" width="21.42578125" style="24" customWidth="1"/>
    <col min="10941" max="10943" width="12.42578125" style="24" customWidth="1"/>
    <col min="10944" max="10945" width="26.5703125" style="24" customWidth="1"/>
    <col min="10946" max="10947" width="21.42578125" style="24" customWidth="1"/>
    <col min="10948" max="10949" width="17.5703125" style="24" customWidth="1"/>
    <col min="10950" max="10950" width="12.42578125" style="24" customWidth="1"/>
    <col min="10951" max="10951" width="101.140625" style="24" customWidth="1"/>
    <col min="10952" max="10952" width="17.5703125" style="24" customWidth="1"/>
    <col min="10953" max="11119" width="12.42578125" style="24" customWidth="1"/>
    <col min="11120" max="11120" width="20.140625" style="24" customWidth="1"/>
    <col min="11121" max="11121" width="26.5703125" style="24" customWidth="1"/>
    <col min="11122" max="11122" width="29.140625" style="24" customWidth="1"/>
    <col min="11123" max="11124" width="13.7109375" style="24" customWidth="1"/>
    <col min="11125" max="11126" width="12.42578125" style="24" customWidth="1"/>
    <col min="11127" max="11127" width="20.140625" style="24" customWidth="1"/>
    <col min="11128" max="11128" width="15" style="24" customWidth="1"/>
    <col min="11129" max="11129" width="12.42578125" style="24" customWidth="1"/>
    <col min="11130" max="11130" width="17.5703125" style="24" customWidth="1"/>
    <col min="11131" max="11131" width="15" style="24" customWidth="1"/>
    <col min="11132" max="11132" width="16.28515625" style="24" customWidth="1"/>
    <col min="11133" max="11133" width="24" style="24" customWidth="1"/>
    <col min="11134" max="11134" width="22.7109375" style="24" customWidth="1"/>
    <col min="11135" max="11135" width="30.42578125" style="24" customWidth="1"/>
    <col min="11136" max="11136" width="11.140625" style="24" customWidth="1"/>
    <col min="11137" max="11137" width="20.140625" style="24" customWidth="1"/>
    <col min="11138" max="11138" width="27.85546875" style="24" customWidth="1"/>
    <col min="11139" max="11139" width="17.5703125" style="24" customWidth="1"/>
    <col min="11140" max="11141" width="8.5703125" style="24" customWidth="1"/>
    <col min="11142" max="11142" width="16.28515625" style="24" customWidth="1"/>
    <col min="11143" max="11143" width="25.28515625" style="24" customWidth="1"/>
    <col min="11144" max="11144" width="18.85546875" style="24" customWidth="1"/>
    <col min="11145" max="11145" width="24" style="24" customWidth="1"/>
    <col min="11146" max="11146" width="12.42578125" style="24" customWidth="1"/>
    <col min="11147" max="11147" width="15" style="24" customWidth="1"/>
    <col min="11148" max="11148" width="25.28515625" style="24" customWidth="1"/>
    <col min="11149" max="11149" width="6" style="24" customWidth="1"/>
    <col min="11150" max="11150" width="22.7109375" style="24" customWidth="1"/>
    <col min="11151" max="11151" width="31.7109375" style="24" customWidth="1"/>
    <col min="11152" max="11153" width="13.7109375" style="24" customWidth="1"/>
    <col min="11154" max="11154" width="16.28515625" style="24" customWidth="1"/>
    <col min="11155" max="11155" width="22.7109375" style="24" customWidth="1"/>
    <col min="11156" max="11156" width="21.42578125" style="24" customWidth="1"/>
    <col min="11157" max="11157" width="17.5703125" style="24" customWidth="1"/>
    <col min="11158" max="11159" width="16.28515625" style="24" customWidth="1"/>
    <col min="11160" max="11160" width="13.7109375" style="24" customWidth="1"/>
    <col min="11161" max="11161" width="8.5703125" style="24" customWidth="1"/>
    <col min="11162" max="11162" width="15" style="24" customWidth="1"/>
    <col min="11163" max="11163" width="17.5703125" style="24" customWidth="1"/>
    <col min="11164" max="11164" width="26.5703125" style="24" customWidth="1"/>
    <col min="11165" max="11165" width="25.28515625" style="24" customWidth="1"/>
    <col min="11166" max="11167" width="17.5703125" style="24" customWidth="1"/>
    <col min="11168" max="11168" width="12.42578125" style="24" customWidth="1"/>
    <col min="11169" max="11169" width="17.5703125" style="24" customWidth="1"/>
    <col min="11170" max="11170" width="12.42578125" style="24" customWidth="1"/>
    <col min="11171" max="11171" width="15" style="24" customWidth="1"/>
    <col min="11172" max="11172" width="16.28515625" style="24" customWidth="1"/>
    <col min="11173" max="11174" width="17.5703125" style="24" customWidth="1"/>
    <col min="11175" max="11175" width="27.85546875" style="24" customWidth="1"/>
    <col min="11176" max="11176" width="13.7109375" style="24" customWidth="1"/>
    <col min="11177" max="11178" width="17.5703125" style="24" customWidth="1"/>
    <col min="11179" max="11179" width="15" style="24" customWidth="1"/>
    <col min="11180" max="11181" width="12.42578125" style="24" customWidth="1"/>
    <col min="11182" max="11183" width="17.5703125" style="24" customWidth="1"/>
    <col min="11184" max="11184" width="22.7109375" style="24" customWidth="1"/>
    <col min="11185" max="11185" width="17.5703125" style="24" customWidth="1"/>
    <col min="11186" max="11186" width="15" style="24" customWidth="1"/>
    <col min="11187" max="11187" width="17.5703125" style="24" customWidth="1"/>
    <col min="11188" max="11188" width="12.42578125" style="24" customWidth="1"/>
    <col min="11189" max="11189" width="42" style="24" customWidth="1"/>
    <col min="11190" max="11190" width="27.85546875" style="24" customWidth="1"/>
    <col min="11191" max="11192" width="18.85546875" style="24" customWidth="1"/>
    <col min="11193" max="11193" width="21.42578125" style="24" customWidth="1"/>
    <col min="11194" max="11194" width="20.140625" style="24" customWidth="1"/>
    <col min="11195" max="11195" width="16.28515625" style="24" customWidth="1"/>
    <col min="11196" max="11196" width="21.42578125" style="24" customWidth="1"/>
    <col min="11197" max="11199" width="12.42578125" style="24" customWidth="1"/>
    <col min="11200" max="11201" width="26.5703125" style="24" customWidth="1"/>
    <col min="11202" max="11203" width="21.42578125" style="24" customWidth="1"/>
    <col min="11204" max="11205" width="17.5703125" style="24" customWidth="1"/>
    <col min="11206" max="11206" width="12.42578125" style="24" customWidth="1"/>
    <col min="11207" max="11207" width="101.140625" style="24" customWidth="1"/>
    <col min="11208" max="11208" width="17.5703125" style="24" customWidth="1"/>
    <col min="11209" max="11375" width="12.42578125" style="24" customWidth="1"/>
    <col min="11376" max="11376" width="20.140625" style="24" customWidth="1"/>
    <col min="11377" max="11377" width="26.5703125" style="24" customWidth="1"/>
    <col min="11378" max="11378" width="29.140625" style="24" customWidth="1"/>
    <col min="11379" max="11380" width="13.7109375" style="24" customWidth="1"/>
    <col min="11381" max="11382" width="12.42578125" style="24" customWidth="1"/>
    <col min="11383" max="11383" width="20.140625" style="24" customWidth="1"/>
    <col min="11384" max="11384" width="15" style="24" customWidth="1"/>
    <col min="11385" max="11385" width="12.42578125" style="24" customWidth="1"/>
    <col min="11386" max="11386" width="17.5703125" style="24" customWidth="1"/>
    <col min="11387" max="11387" width="15" style="24" customWidth="1"/>
    <col min="11388" max="11388" width="16.28515625" style="24" customWidth="1"/>
    <col min="11389" max="11389" width="24" style="24" customWidth="1"/>
    <col min="11390" max="11390" width="22.7109375" style="24" customWidth="1"/>
    <col min="11391" max="11391" width="30.42578125" style="24" customWidth="1"/>
    <col min="11392" max="11392" width="11.140625" style="24" customWidth="1"/>
    <col min="11393" max="11393" width="20.140625" style="24" customWidth="1"/>
    <col min="11394" max="11394" width="27.85546875" style="24" customWidth="1"/>
    <col min="11395" max="11395" width="17.5703125" style="24" customWidth="1"/>
    <col min="11396" max="11397" width="8.5703125" style="24" customWidth="1"/>
    <col min="11398" max="11398" width="16.28515625" style="24" customWidth="1"/>
    <col min="11399" max="11399" width="25.28515625" style="24" customWidth="1"/>
    <col min="11400" max="11400" width="18.85546875" style="24" customWidth="1"/>
    <col min="11401" max="11401" width="24" style="24" customWidth="1"/>
    <col min="11402" max="11402" width="12.42578125" style="24" customWidth="1"/>
    <col min="11403" max="11403" width="15" style="24" customWidth="1"/>
    <col min="11404" max="11404" width="25.28515625" style="24" customWidth="1"/>
    <col min="11405" max="11405" width="6" style="24" customWidth="1"/>
    <col min="11406" max="11406" width="22.7109375" style="24" customWidth="1"/>
    <col min="11407" max="11407" width="31.7109375" style="24" customWidth="1"/>
    <col min="11408" max="11409" width="13.7109375" style="24" customWidth="1"/>
    <col min="11410" max="11410" width="16.28515625" style="24" customWidth="1"/>
    <col min="11411" max="11411" width="22.7109375" style="24" customWidth="1"/>
    <col min="11412" max="11412" width="21.42578125" style="24" customWidth="1"/>
    <col min="11413" max="11413" width="17.5703125" style="24" customWidth="1"/>
    <col min="11414" max="11415" width="16.28515625" style="24" customWidth="1"/>
    <col min="11416" max="11416" width="13.7109375" style="24" customWidth="1"/>
    <col min="11417" max="11417" width="8.5703125" style="24" customWidth="1"/>
    <col min="11418" max="11418" width="15" style="24" customWidth="1"/>
    <col min="11419" max="11419" width="17.5703125" style="24" customWidth="1"/>
    <col min="11420" max="11420" width="26.5703125" style="24" customWidth="1"/>
    <col min="11421" max="11421" width="25.28515625" style="24" customWidth="1"/>
    <col min="11422" max="11423" width="17.5703125" style="24" customWidth="1"/>
    <col min="11424" max="11424" width="12.42578125" style="24" customWidth="1"/>
    <col min="11425" max="11425" width="17.5703125" style="24" customWidth="1"/>
    <col min="11426" max="11426" width="12.42578125" style="24" customWidth="1"/>
    <col min="11427" max="11427" width="15" style="24" customWidth="1"/>
    <col min="11428" max="11428" width="16.28515625" style="24" customWidth="1"/>
    <col min="11429" max="11430" width="17.5703125" style="24" customWidth="1"/>
    <col min="11431" max="11431" width="27.85546875" style="24" customWidth="1"/>
    <col min="11432" max="11432" width="13.7109375" style="24" customWidth="1"/>
    <col min="11433" max="11434" width="17.5703125" style="24" customWidth="1"/>
    <col min="11435" max="11435" width="15" style="24" customWidth="1"/>
    <col min="11436" max="11437" width="12.42578125" style="24" customWidth="1"/>
    <col min="11438" max="11439" width="17.5703125" style="24" customWidth="1"/>
    <col min="11440" max="11440" width="22.7109375" style="24" customWidth="1"/>
    <col min="11441" max="11441" width="17.5703125" style="24" customWidth="1"/>
    <col min="11442" max="11442" width="15" style="24" customWidth="1"/>
    <col min="11443" max="11443" width="17.5703125" style="24" customWidth="1"/>
    <col min="11444" max="11444" width="12.42578125" style="24" customWidth="1"/>
    <col min="11445" max="11445" width="42" style="24" customWidth="1"/>
    <col min="11446" max="11446" width="27.85546875" style="24" customWidth="1"/>
    <col min="11447" max="11448" width="18.85546875" style="24" customWidth="1"/>
    <col min="11449" max="11449" width="21.42578125" style="24" customWidth="1"/>
    <col min="11450" max="11450" width="20.140625" style="24" customWidth="1"/>
    <col min="11451" max="11451" width="16.28515625" style="24" customWidth="1"/>
    <col min="11452" max="11452" width="21.42578125" style="24" customWidth="1"/>
    <col min="11453" max="11455" width="12.42578125" style="24" customWidth="1"/>
    <col min="11456" max="11457" width="26.5703125" style="24" customWidth="1"/>
    <col min="11458" max="11459" width="21.42578125" style="24" customWidth="1"/>
    <col min="11460" max="11461" width="17.5703125" style="24" customWidth="1"/>
    <col min="11462" max="11462" width="12.42578125" style="24" customWidth="1"/>
    <col min="11463" max="11463" width="101.140625" style="24" customWidth="1"/>
    <col min="11464" max="11464" width="17.5703125" style="24" customWidth="1"/>
    <col min="11465" max="11631" width="12.42578125" style="24" customWidth="1"/>
    <col min="11632" max="11632" width="20.140625" style="24" customWidth="1"/>
    <col min="11633" max="11633" width="26.5703125" style="24" customWidth="1"/>
    <col min="11634" max="11634" width="29.140625" style="24" customWidth="1"/>
    <col min="11635" max="11636" width="13.7109375" style="24" customWidth="1"/>
    <col min="11637" max="11638" width="12.42578125" style="24" customWidth="1"/>
    <col min="11639" max="11639" width="20.140625" style="24" customWidth="1"/>
    <col min="11640" max="11640" width="15" style="24" customWidth="1"/>
    <col min="11641" max="11641" width="12.42578125" style="24" customWidth="1"/>
    <col min="11642" max="11642" width="17.5703125" style="24" customWidth="1"/>
    <col min="11643" max="11643" width="15" style="24" customWidth="1"/>
    <col min="11644" max="11644" width="16.28515625" style="24" customWidth="1"/>
    <col min="11645" max="11645" width="24" style="24" customWidth="1"/>
    <col min="11646" max="11646" width="22.7109375" style="24" customWidth="1"/>
    <col min="11647" max="11647" width="30.42578125" style="24" customWidth="1"/>
    <col min="11648" max="11648" width="11.140625" style="24" customWidth="1"/>
    <col min="11649" max="11649" width="20.140625" style="24" customWidth="1"/>
    <col min="11650" max="11650" width="27.85546875" style="24" customWidth="1"/>
    <col min="11651" max="11651" width="17.5703125" style="24" customWidth="1"/>
    <col min="11652" max="11653" width="8.5703125" style="24" customWidth="1"/>
    <col min="11654" max="11654" width="16.28515625" style="24" customWidth="1"/>
    <col min="11655" max="11655" width="25.28515625" style="24" customWidth="1"/>
    <col min="11656" max="11656" width="18.85546875" style="24" customWidth="1"/>
    <col min="11657" max="11657" width="24" style="24" customWidth="1"/>
    <col min="11658" max="11658" width="12.42578125" style="24" customWidth="1"/>
    <col min="11659" max="11659" width="15" style="24" customWidth="1"/>
    <col min="11660" max="11660" width="25.28515625" style="24" customWidth="1"/>
    <col min="11661" max="11661" width="6" style="24" customWidth="1"/>
    <col min="11662" max="11662" width="22.7109375" style="24" customWidth="1"/>
    <col min="11663" max="11663" width="31.7109375" style="24" customWidth="1"/>
    <col min="11664" max="11665" width="13.7109375" style="24" customWidth="1"/>
    <col min="11666" max="11666" width="16.28515625" style="24" customWidth="1"/>
    <col min="11667" max="11667" width="22.7109375" style="24" customWidth="1"/>
    <col min="11668" max="11668" width="21.42578125" style="24" customWidth="1"/>
    <col min="11669" max="11669" width="17.5703125" style="24" customWidth="1"/>
    <col min="11670" max="11671" width="16.28515625" style="24" customWidth="1"/>
    <col min="11672" max="11672" width="13.7109375" style="24" customWidth="1"/>
    <col min="11673" max="11673" width="8.5703125" style="24" customWidth="1"/>
    <col min="11674" max="11674" width="15" style="24" customWidth="1"/>
    <col min="11675" max="11675" width="17.5703125" style="24" customWidth="1"/>
    <col min="11676" max="11676" width="26.5703125" style="24" customWidth="1"/>
    <col min="11677" max="11677" width="25.28515625" style="24" customWidth="1"/>
    <col min="11678" max="11679" width="17.5703125" style="24" customWidth="1"/>
    <col min="11680" max="11680" width="12.42578125" style="24" customWidth="1"/>
    <col min="11681" max="11681" width="17.5703125" style="24" customWidth="1"/>
    <col min="11682" max="11682" width="12.42578125" style="24" customWidth="1"/>
    <col min="11683" max="11683" width="15" style="24" customWidth="1"/>
    <col min="11684" max="11684" width="16.28515625" style="24" customWidth="1"/>
    <col min="11685" max="11686" width="17.5703125" style="24" customWidth="1"/>
    <col min="11687" max="11687" width="27.85546875" style="24" customWidth="1"/>
    <col min="11688" max="11688" width="13.7109375" style="24" customWidth="1"/>
    <col min="11689" max="11690" width="17.5703125" style="24" customWidth="1"/>
    <col min="11691" max="11691" width="15" style="24" customWidth="1"/>
    <col min="11692" max="11693" width="12.42578125" style="24" customWidth="1"/>
    <col min="11694" max="11695" width="17.5703125" style="24" customWidth="1"/>
    <col min="11696" max="11696" width="22.7109375" style="24" customWidth="1"/>
    <col min="11697" max="11697" width="17.5703125" style="24" customWidth="1"/>
    <col min="11698" max="11698" width="15" style="24" customWidth="1"/>
    <col min="11699" max="11699" width="17.5703125" style="24" customWidth="1"/>
    <col min="11700" max="11700" width="12.42578125" style="24" customWidth="1"/>
    <col min="11701" max="11701" width="42" style="24" customWidth="1"/>
    <col min="11702" max="11702" width="27.85546875" style="24" customWidth="1"/>
    <col min="11703" max="11704" width="18.85546875" style="24" customWidth="1"/>
    <col min="11705" max="11705" width="21.42578125" style="24" customWidth="1"/>
    <col min="11706" max="11706" width="20.140625" style="24" customWidth="1"/>
    <col min="11707" max="11707" width="16.28515625" style="24" customWidth="1"/>
    <col min="11708" max="11708" width="21.42578125" style="24" customWidth="1"/>
    <col min="11709" max="11711" width="12.42578125" style="24" customWidth="1"/>
    <col min="11712" max="11713" width="26.5703125" style="24" customWidth="1"/>
    <col min="11714" max="11715" width="21.42578125" style="24" customWidth="1"/>
    <col min="11716" max="11717" width="17.5703125" style="24" customWidth="1"/>
    <col min="11718" max="11718" width="12.42578125" style="24" customWidth="1"/>
    <col min="11719" max="11719" width="101.140625" style="24" customWidth="1"/>
    <col min="11720" max="11720" width="17.5703125" style="24" customWidth="1"/>
    <col min="11721" max="11887" width="12.42578125" style="24" customWidth="1"/>
    <col min="11888" max="11888" width="20.140625" style="24" customWidth="1"/>
    <col min="11889" max="11889" width="26.5703125" style="24" customWidth="1"/>
    <col min="11890" max="11890" width="29.140625" style="24" customWidth="1"/>
    <col min="11891" max="11892" width="13.7109375" style="24" customWidth="1"/>
    <col min="11893" max="11894" width="12.42578125" style="24" customWidth="1"/>
    <col min="11895" max="11895" width="20.140625" style="24" customWidth="1"/>
    <col min="11896" max="11896" width="15" style="24" customWidth="1"/>
    <col min="11897" max="11897" width="12.42578125" style="24" customWidth="1"/>
    <col min="11898" max="11898" width="17.5703125" style="24" customWidth="1"/>
    <col min="11899" max="11899" width="15" style="24" customWidth="1"/>
    <col min="11900" max="11900" width="16.28515625" style="24" customWidth="1"/>
    <col min="11901" max="11901" width="24" style="24" customWidth="1"/>
    <col min="11902" max="11902" width="22.7109375" style="24" customWidth="1"/>
    <col min="11903" max="11903" width="30.42578125" style="24" customWidth="1"/>
    <col min="11904" max="11904" width="11.140625" style="24" customWidth="1"/>
    <col min="11905" max="11905" width="20.140625" style="24" customWidth="1"/>
    <col min="11906" max="11906" width="27.85546875" style="24" customWidth="1"/>
    <col min="11907" max="11907" width="17.5703125" style="24" customWidth="1"/>
    <col min="11908" max="11909" width="8.5703125" style="24" customWidth="1"/>
    <col min="11910" max="11910" width="16.28515625" style="24" customWidth="1"/>
    <col min="11911" max="11911" width="25.28515625" style="24" customWidth="1"/>
    <col min="11912" max="11912" width="18.85546875" style="24" customWidth="1"/>
    <col min="11913" max="11913" width="24" style="24" customWidth="1"/>
    <col min="11914" max="11914" width="12.42578125" style="24" customWidth="1"/>
    <col min="11915" max="11915" width="15" style="24" customWidth="1"/>
    <col min="11916" max="11916" width="25.28515625" style="24" customWidth="1"/>
    <col min="11917" max="11917" width="6" style="24" customWidth="1"/>
    <col min="11918" max="11918" width="22.7109375" style="24" customWidth="1"/>
    <col min="11919" max="11919" width="31.7109375" style="24" customWidth="1"/>
    <col min="11920" max="11921" width="13.7109375" style="24" customWidth="1"/>
    <col min="11922" max="11922" width="16.28515625" style="24" customWidth="1"/>
    <col min="11923" max="11923" width="22.7109375" style="24" customWidth="1"/>
    <col min="11924" max="11924" width="21.42578125" style="24" customWidth="1"/>
    <col min="11925" max="11925" width="17.5703125" style="24" customWidth="1"/>
    <col min="11926" max="11927" width="16.28515625" style="24" customWidth="1"/>
    <col min="11928" max="11928" width="13.7109375" style="24" customWidth="1"/>
    <col min="11929" max="11929" width="8.5703125" style="24" customWidth="1"/>
    <col min="11930" max="11930" width="15" style="24" customWidth="1"/>
    <col min="11931" max="11931" width="17.5703125" style="24" customWidth="1"/>
    <col min="11932" max="11932" width="26.5703125" style="24" customWidth="1"/>
    <col min="11933" max="11933" width="25.28515625" style="24" customWidth="1"/>
    <col min="11934" max="11935" width="17.5703125" style="24" customWidth="1"/>
    <col min="11936" max="11936" width="12.42578125" style="24" customWidth="1"/>
    <col min="11937" max="11937" width="17.5703125" style="24" customWidth="1"/>
    <col min="11938" max="11938" width="12.42578125" style="24" customWidth="1"/>
    <col min="11939" max="11939" width="15" style="24" customWidth="1"/>
    <col min="11940" max="11940" width="16.28515625" style="24" customWidth="1"/>
    <col min="11941" max="11942" width="17.5703125" style="24" customWidth="1"/>
    <col min="11943" max="11943" width="27.85546875" style="24" customWidth="1"/>
    <col min="11944" max="11944" width="13.7109375" style="24" customWidth="1"/>
    <col min="11945" max="11946" width="17.5703125" style="24" customWidth="1"/>
    <col min="11947" max="11947" width="15" style="24" customWidth="1"/>
    <col min="11948" max="11949" width="12.42578125" style="24" customWidth="1"/>
    <col min="11950" max="11951" width="17.5703125" style="24" customWidth="1"/>
    <col min="11952" max="11952" width="22.7109375" style="24" customWidth="1"/>
    <col min="11953" max="11953" width="17.5703125" style="24" customWidth="1"/>
    <col min="11954" max="11954" width="15" style="24" customWidth="1"/>
    <col min="11955" max="11955" width="17.5703125" style="24" customWidth="1"/>
    <col min="11956" max="11956" width="12.42578125" style="24" customWidth="1"/>
    <col min="11957" max="11957" width="42" style="24" customWidth="1"/>
    <col min="11958" max="11958" width="27.85546875" style="24" customWidth="1"/>
    <col min="11959" max="11960" width="18.85546875" style="24" customWidth="1"/>
    <col min="11961" max="11961" width="21.42578125" style="24" customWidth="1"/>
    <col min="11962" max="11962" width="20.140625" style="24" customWidth="1"/>
    <col min="11963" max="11963" width="16.28515625" style="24" customWidth="1"/>
    <col min="11964" max="11964" width="21.42578125" style="24" customWidth="1"/>
    <col min="11965" max="11967" width="12.42578125" style="24" customWidth="1"/>
    <col min="11968" max="11969" width="26.5703125" style="24" customWidth="1"/>
    <col min="11970" max="11971" width="21.42578125" style="24" customWidth="1"/>
    <col min="11972" max="11973" width="17.5703125" style="24" customWidth="1"/>
    <col min="11974" max="11974" width="12.42578125" style="24" customWidth="1"/>
    <col min="11975" max="11975" width="101.140625" style="24" customWidth="1"/>
    <col min="11976" max="11976" width="17.5703125" style="24" customWidth="1"/>
    <col min="11977" max="12143" width="12.42578125" style="24" customWidth="1"/>
    <col min="12144" max="12144" width="20.140625" style="24" customWidth="1"/>
    <col min="12145" max="12145" width="26.5703125" style="24" customWidth="1"/>
    <col min="12146" max="12146" width="29.140625" style="24" customWidth="1"/>
    <col min="12147" max="12148" width="13.7109375" style="24" customWidth="1"/>
    <col min="12149" max="12150" width="12.42578125" style="24" customWidth="1"/>
    <col min="12151" max="12151" width="20.140625" style="24" customWidth="1"/>
    <col min="12152" max="12152" width="15" style="24" customWidth="1"/>
    <col min="12153" max="12153" width="12.42578125" style="24" customWidth="1"/>
    <col min="12154" max="12154" width="17.5703125" style="24" customWidth="1"/>
    <col min="12155" max="12155" width="15" style="24" customWidth="1"/>
    <col min="12156" max="12156" width="16.28515625" style="24" customWidth="1"/>
    <col min="12157" max="12157" width="24" style="24" customWidth="1"/>
    <col min="12158" max="12158" width="22.7109375" style="24" customWidth="1"/>
    <col min="12159" max="12159" width="30.42578125" style="24" customWidth="1"/>
    <col min="12160" max="12160" width="11.140625" style="24" customWidth="1"/>
    <col min="12161" max="12161" width="20.140625" style="24" customWidth="1"/>
    <col min="12162" max="12162" width="27.85546875" style="24" customWidth="1"/>
    <col min="12163" max="12163" width="17.5703125" style="24" customWidth="1"/>
    <col min="12164" max="12165" width="8.5703125" style="24" customWidth="1"/>
    <col min="12166" max="12166" width="16.28515625" style="24" customWidth="1"/>
    <col min="12167" max="12167" width="25.28515625" style="24" customWidth="1"/>
    <col min="12168" max="12168" width="18.85546875" style="24" customWidth="1"/>
    <col min="12169" max="12169" width="24" style="24" customWidth="1"/>
    <col min="12170" max="12170" width="12.42578125" style="24" customWidth="1"/>
    <col min="12171" max="12171" width="15" style="24" customWidth="1"/>
    <col min="12172" max="12172" width="25.28515625" style="24" customWidth="1"/>
    <col min="12173" max="12173" width="6" style="24" customWidth="1"/>
    <col min="12174" max="12174" width="22.7109375" style="24" customWidth="1"/>
    <col min="12175" max="12175" width="31.7109375" style="24" customWidth="1"/>
    <col min="12176" max="12177" width="13.7109375" style="24" customWidth="1"/>
    <col min="12178" max="12178" width="16.28515625" style="24" customWidth="1"/>
    <col min="12179" max="12179" width="22.7109375" style="24" customWidth="1"/>
    <col min="12180" max="12180" width="21.42578125" style="24" customWidth="1"/>
    <col min="12181" max="12181" width="17.5703125" style="24" customWidth="1"/>
    <col min="12182" max="12183" width="16.28515625" style="24" customWidth="1"/>
    <col min="12184" max="12184" width="13.7109375" style="24" customWidth="1"/>
    <col min="12185" max="12185" width="8.5703125" style="24" customWidth="1"/>
    <col min="12186" max="12186" width="15" style="24" customWidth="1"/>
    <col min="12187" max="12187" width="17.5703125" style="24" customWidth="1"/>
    <col min="12188" max="12188" width="26.5703125" style="24" customWidth="1"/>
    <col min="12189" max="12189" width="25.28515625" style="24" customWidth="1"/>
    <col min="12190" max="12191" width="17.5703125" style="24" customWidth="1"/>
    <col min="12192" max="12192" width="12.42578125" style="24" customWidth="1"/>
    <col min="12193" max="12193" width="17.5703125" style="24" customWidth="1"/>
    <col min="12194" max="12194" width="12.42578125" style="24" customWidth="1"/>
    <col min="12195" max="12195" width="15" style="24" customWidth="1"/>
    <col min="12196" max="12196" width="16.28515625" style="24" customWidth="1"/>
    <col min="12197" max="12198" width="17.5703125" style="24" customWidth="1"/>
    <col min="12199" max="12199" width="27.85546875" style="24" customWidth="1"/>
    <col min="12200" max="12200" width="13.7109375" style="24" customWidth="1"/>
    <col min="12201" max="12202" width="17.5703125" style="24" customWidth="1"/>
    <col min="12203" max="12203" width="15" style="24" customWidth="1"/>
    <col min="12204" max="12205" width="12.42578125" style="24" customWidth="1"/>
    <col min="12206" max="12207" width="17.5703125" style="24" customWidth="1"/>
    <col min="12208" max="12208" width="22.7109375" style="24" customWidth="1"/>
    <col min="12209" max="12209" width="17.5703125" style="24" customWidth="1"/>
    <col min="12210" max="12210" width="15" style="24" customWidth="1"/>
    <col min="12211" max="12211" width="17.5703125" style="24" customWidth="1"/>
    <col min="12212" max="12212" width="12.42578125" style="24" customWidth="1"/>
    <col min="12213" max="12213" width="42" style="24" customWidth="1"/>
    <col min="12214" max="12214" width="27.85546875" style="24" customWidth="1"/>
    <col min="12215" max="12216" width="18.85546875" style="24" customWidth="1"/>
    <col min="12217" max="12217" width="21.42578125" style="24" customWidth="1"/>
    <col min="12218" max="12218" width="20.140625" style="24" customWidth="1"/>
    <col min="12219" max="12219" width="16.28515625" style="24" customWidth="1"/>
    <col min="12220" max="12220" width="21.42578125" style="24" customWidth="1"/>
    <col min="12221" max="12223" width="12.42578125" style="24" customWidth="1"/>
    <col min="12224" max="12225" width="26.5703125" style="24" customWidth="1"/>
    <col min="12226" max="12227" width="21.42578125" style="24" customWidth="1"/>
    <col min="12228" max="12229" width="17.5703125" style="24" customWidth="1"/>
    <col min="12230" max="12230" width="12.42578125" style="24" customWidth="1"/>
    <col min="12231" max="12231" width="101.140625" style="24" customWidth="1"/>
    <col min="12232" max="12232" width="17.5703125" style="24" customWidth="1"/>
    <col min="12233" max="12399" width="12.42578125" style="24" customWidth="1"/>
    <col min="12400" max="12400" width="20.140625" style="24" customWidth="1"/>
    <col min="12401" max="12401" width="26.5703125" style="24" customWidth="1"/>
    <col min="12402" max="12402" width="29.140625" style="24" customWidth="1"/>
    <col min="12403" max="12404" width="13.7109375" style="24" customWidth="1"/>
    <col min="12405" max="12406" width="12.42578125" style="24" customWidth="1"/>
    <col min="12407" max="12407" width="20.140625" style="24" customWidth="1"/>
    <col min="12408" max="12408" width="15" style="24" customWidth="1"/>
    <col min="12409" max="12409" width="12.42578125" style="24" customWidth="1"/>
    <col min="12410" max="12410" width="17.5703125" style="24" customWidth="1"/>
    <col min="12411" max="12411" width="15" style="24" customWidth="1"/>
    <col min="12412" max="12412" width="16.28515625" style="24" customWidth="1"/>
    <col min="12413" max="12413" width="24" style="24" customWidth="1"/>
    <col min="12414" max="12414" width="22.7109375" style="24" customWidth="1"/>
    <col min="12415" max="12415" width="30.42578125" style="24" customWidth="1"/>
    <col min="12416" max="12416" width="11.140625" style="24" customWidth="1"/>
    <col min="12417" max="12417" width="20.140625" style="24" customWidth="1"/>
    <col min="12418" max="12418" width="27.85546875" style="24" customWidth="1"/>
    <col min="12419" max="12419" width="17.5703125" style="24" customWidth="1"/>
    <col min="12420" max="12421" width="8.5703125" style="24" customWidth="1"/>
    <col min="12422" max="12422" width="16.28515625" style="24" customWidth="1"/>
    <col min="12423" max="12423" width="25.28515625" style="24" customWidth="1"/>
    <col min="12424" max="12424" width="18.85546875" style="24" customWidth="1"/>
    <col min="12425" max="12425" width="24" style="24" customWidth="1"/>
    <col min="12426" max="12426" width="12.42578125" style="24" customWidth="1"/>
    <col min="12427" max="12427" width="15" style="24" customWidth="1"/>
    <col min="12428" max="12428" width="25.28515625" style="24" customWidth="1"/>
    <col min="12429" max="12429" width="6" style="24" customWidth="1"/>
    <col min="12430" max="12430" width="22.7109375" style="24" customWidth="1"/>
    <col min="12431" max="12431" width="31.7109375" style="24" customWidth="1"/>
    <col min="12432" max="12433" width="13.7109375" style="24" customWidth="1"/>
    <col min="12434" max="12434" width="16.28515625" style="24" customWidth="1"/>
    <col min="12435" max="12435" width="22.7109375" style="24" customWidth="1"/>
    <col min="12436" max="12436" width="21.42578125" style="24" customWidth="1"/>
    <col min="12437" max="12437" width="17.5703125" style="24" customWidth="1"/>
    <col min="12438" max="12439" width="16.28515625" style="24" customWidth="1"/>
    <col min="12440" max="12440" width="13.7109375" style="24" customWidth="1"/>
    <col min="12441" max="12441" width="8.5703125" style="24" customWidth="1"/>
    <col min="12442" max="12442" width="15" style="24" customWidth="1"/>
    <col min="12443" max="12443" width="17.5703125" style="24" customWidth="1"/>
    <col min="12444" max="12444" width="26.5703125" style="24" customWidth="1"/>
    <col min="12445" max="12445" width="25.28515625" style="24" customWidth="1"/>
    <col min="12446" max="12447" width="17.5703125" style="24" customWidth="1"/>
    <col min="12448" max="12448" width="12.42578125" style="24" customWidth="1"/>
    <col min="12449" max="12449" width="17.5703125" style="24" customWidth="1"/>
    <col min="12450" max="12450" width="12.42578125" style="24" customWidth="1"/>
    <col min="12451" max="12451" width="15" style="24" customWidth="1"/>
    <col min="12452" max="12452" width="16.28515625" style="24" customWidth="1"/>
    <col min="12453" max="12454" width="17.5703125" style="24" customWidth="1"/>
    <col min="12455" max="12455" width="27.85546875" style="24" customWidth="1"/>
    <col min="12456" max="12456" width="13.7109375" style="24" customWidth="1"/>
    <col min="12457" max="12458" width="17.5703125" style="24" customWidth="1"/>
    <col min="12459" max="12459" width="15" style="24" customWidth="1"/>
    <col min="12460" max="12461" width="12.42578125" style="24" customWidth="1"/>
    <col min="12462" max="12463" width="17.5703125" style="24" customWidth="1"/>
    <col min="12464" max="12464" width="22.7109375" style="24" customWidth="1"/>
    <col min="12465" max="12465" width="17.5703125" style="24" customWidth="1"/>
    <col min="12466" max="12466" width="15" style="24" customWidth="1"/>
    <col min="12467" max="12467" width="17.5703125" style="24" customWidth="1"/>
    <col min="12468" max="12468" width="12.42578125" style="24" customWidth="1"/>
    <col min="12469" max="12469" width="42" style="24" customWidth="1"/>
    <col min="12470" max="12470" width="27.85546875" style="24" customWidth="1"/>
    <col min="12471" max="12472" width="18.85546875" style="24" customWidth="1"/>
    <col min="12473" max="12473" width="21.42578125" style="24" customWidth="1"/>
    <col min="12474" max="12474" width="20.140625" style="24" customWidth="1"/>
    <col min="12475" max="12475" width="16.28515625" style="24" customWidth="1"/>
    <col min="12476" max="12476" width="21.42578125" style="24" customWidth="1"/>
    <col min="12477" max="12479" width="12.42578125" style="24" customWidth="1"/>
    <col min="12480" max="12481" width="26.5703125" style="24" customWidth="1"/>
    <col min="12482" max="12483" width="21.42578125" style="24" customWidth="1"/>
    <col min="12484" max="12485" width="17.5703125" style="24" customWidth="1"/>
    <col min="12486" max="12486" width="12.42578125" style="24" customWidth="1"/>
    <col min="12487" max="12487" width="101.140625" style="24" customWidth="1"/>
    <col min="12488" max="12488" width="17.5703125" style="24" customWidth="1"/>
    <col min="12489" max="12655" width="12.42578125" style="24" customWidth="1"/>
    <col min="12656" max="12656" width="20.140625" style="24" customWidth="1"/>
    <col min="12657" max="12657" width="26.5703125" style="24" customWidth="1"/>
    <col min="12658" max="12658" width="29.140625" style="24" customWidth="1"/>
    <col min="12659" max="12660" width="13.7109375" style="24" customWidth="1"/>
    <col min="12661" max="12662" width="12.42578125" style="24" customWidth="1"/>
    <col min="12663" max="12663" width="20.140625" style="24" customWidth="1"/>
    <col min="12664" max="12664" width="15" style="24" customWidth="1"/>
    <col min="12665" max="12665" width="12.42578125" style="24" customWidth="1"/>
    <col min="12666" max="12666" width="17.5703125" style="24" customWidth="1"/>
    <col min="12667" max="12667" width="15" style="24" customWidth="1"/>
    <col min="12668" max="12668" width="16.28515625" style="24" customWidth="1"/>
    <col min="12669" max="12669" width="24" style="24" customWidth="1"/>
    <col min="12670" max="12670" width="22.7109375" style="24" customWidth="1"/>
    <col min="12671" max="12671" width="30.42578125" style="24" customWidth="1"/>
    <col min="12672" max="12672" width="11.140625" style="24" customWidth="1"/>
    <col min="12673" max="12673" width="20.140625" style="24" customWidth="1"/>
    <col min="12674" max="12674" width="27.85546875" style="24" customWidth="1"/>
    <col min="12675" max="12675" width="17.5703125" style="24" customWidth="1"/>
    <col min="12676" max="12677" width="8.5703125" style="24" customWidth="1"/>
    <col min="12678" max="12678" width="16.28515625" style="24" customWidth="1"/>
    <col min="12679" max="12679" width="25.28515625" style="24" customWidth="1"/>
    <col min="12680" max="12680" width="18.85546875" style="24" customWidth="1"/>
    <col min="12681" max="12681" width="24" style="24" customWidth="1"/>
    <col min="12682" max="12682" width="12.42578125" style="24" customWidth="1"/>
    <col min="12683" max="12683" width="15" style="24" customWidth="1"/>
    <col min="12684" max="12684" width="25.28515625" style="24" customWidth="1"/>
    <col min="12685" max="12685" width="6" style="24" customWidth="1"/>
    <col min="12686" max="12686" width="22.7109375" style="24" customWidth="1"/>
    <col min="12687" max="12687" width="31.7109375" style="24" customWidth="1"/>
    <col min="12688" max="12689" width="13.7109375" style="24" customWidth="1"/>
    <col min="12690" max="12690" width="16.28515625" style="24" customWidth="1"/>
    <col min="12691" max="12691" width="22.7109375" style="24" customWidth="1"/>
    <col min="12692" max="12692" width="21.42578125" style="24" customWidth="1"/>
    <col min="12693" max="12693" width="17.5703125" style="24" customWidth="1"/>
    <col min="12694" max="12695" width="16.28515625" style="24" customWidth="1"/>
    <col min="12696" max="12696" width="13.7109375" style="24" customWidth="1"/>
    <col min="12697" max="12697" width="8.5703125" style="24" customWidth="1"/>
    <col min="12698" max="12698" width="15" style="24" customWidth="1"/>
    <col min="12699" max="12699" width="17.5703125" style="24" customWidth="1"/>
    <col min="12700" max="12700" width="26.5703125" style="24" customWidth="1"/>
    <col min="12701" max="12701" width="25.28515625" style="24" customWidth="1"/>
    <col min="12702" max="12703" width="17.5703125" style="24" customWidth="1"/>
    <col min="12704" max="12704" width="12.42578125" style="24" customWidth="1"/>
    <col min="12705" max="12705" width="17.5703125" style="24" customWidth="1"/>
    <col min="12706" max="12706" width="12.42578125" style="24" customWidth="1"/>
    <col min="12707" max="12707" width="15" style="24" customWidth="1"/>
    <col min="12708" max="12708" width="16.28515625" style="24" customWidth="1"/>
    <col min="12709" max="12710" width="17.5703125" style="24" customWidth="1"/>
    <col min="12711" max="12711" width="27.85546875" style="24" customWidth="1"/>
    <col min="12712" max="12712" width="13.7109375" style="24" customWidth="1"/>
    <col min="12713" max="12714" width="17.5703125" style="24" customWidth="1"/>
    <col min="12715" max="12715" width="15" style="24" customWidth="1"/>
    <col min="12716" max="12717" width="12.42578125" style="24" customWidth="1"/>
    <col min="12718" max="12719" width="17.5703125" style="24" customWidth="1"/>
    <col min="12720" max="12720" width="22.7109375" style="24" customWidth="1"/>
    <col min="12721" max="12721" width="17.5703125" style="24" customWidth="1"/>
    <col min="12722" max="12722" width="15" style="24" customWidth="1"/>
    <col min="12723" max="12723" width="17.5703125" style="24" customWidth="1"/>
    <col min="12724" max="12724" width="12.42578125" style="24" customWidth="1"/>
    <col min="12725" max="12725" width="42" style="24" customWidth="1"/>
    <col min="12726" max="12726" width="27.85546875" style="24" customWidth="1"/>
    <col min="12727" max="12728" width="18.85546875" style="24" customWidth="1"/>
    <col min="12729" max="12729" width="21.42578125" style="24" customWidth="1"/>
    <col min="12730" max="12730" width="20.140625" style="24" customWidth="1"/>
    <col min="12731" max="12731" width="16.28515625" style="24" customWidth="1"/>
    <col min="12732" max="12732" width="21.42578125" style="24" customWidth="1"/>
    <col min="12733" max="12735" width="12.42578125" style="24" customWidth="1"/>
    <col min="12736" max="12737" width="26.5703125" style="24" customWidth="1"/>
    <col min="12738" max="12739" width="21.42578125" style="24" customWidth="1"/>
    <col min="12740" max="12741" width="17.5703125" style="24" customWidth="1"/>
    <col min="12742" max="12742" width="12.42578125" style="24" customWidth="1"/>
    <col min="12743" max="12743" width="101.140625" style="24" customWidth="1"/>
    <col min="12744" max="12744" width="17.5703125" style="24" customWidth="1"/>
    <col min="12745" max="12911" width="12.42578125" style="24" customWidth="1"/>
    <col min="12912" max="12912" width="20.140625" style="24" customWidth="1"/>
    <col min="12913" max="12913" width="26.5703125" style="24" customWidth="1"/>
    <col min="12914" max="12914" width="29.140625" style="24" customWidth="1"/>
    <col min="12915" max="12916" width="13.7109375" style="24" customWidth="1"/>
    <col min="12917" max="12918" width="12.42578125" style="24" customWidth="1"/>
    <col min="12919" max="12919" width="20.140625" style="24" customWidth="1"/>
    <col min="12920" max="12920" width="15" style="24" customWidth="1"/>
    <col min="12921" max="12921" width="12.42578125" style="24" customWidth="1"/>
    <col min="12922" max="12922" width="17.5703125" style="24" customWidth="1"/>
    <col min="12923" max="12923" width="15" style="24" customWidth="1"/>
    <col min="12924" max="12924" width="16.28515625" style="24" customWidth="1"/>
    <col min="12925" max="12925" width="24" style="24" customWidth="1"/>
    <col min="12926" max="12926" width="22.7109375" style="24" customWidth="1"/>
    <col min="12927" max="12927" width="30.42578125" style="24" customWidth="1"/>
    <col min="12928" max="12928" width="11.140625" style="24" customWidth="1"/>
    <col min="12929" max="12929" width="20.140625" style="24" customWidth="1"/>
    <col min="12930" max="12930" width="27.85546875" style="24" customWidth="1"/>
    <col min="12931" max="12931" width="17.5703125" style="24" customWidth="1"/>
    <col min="12932" max="12933" width="8.5703125" style="24" customWidth="1"/>
    <col min="12934" max="12934" width="16.28515625" style="24" customWidth="1"/>
    <col min="12935" max="12935" width="25.28515625" style="24" customWidth="1"/>
    <col min="12936" max="12936" width="18.85546875" style="24" customWidth="1"/>
    <col min="12937" max="12937" width="24" style="24" customWidth="1"/>
    <col min="12938" max="12938" width="12.42578125" style="24" customWidth="1"/>
    <col min="12939" max="12939" width="15" style="24" customWidth="1"/>
    <col min="12940" max="12940" width="25.28515625" style="24" customWidth="1"/>
    <col min="12941" max="12941" width="6" style="24" customWidth="1"/>
    <col min="12942" max="12942" width="22.7109375" style="24" customWidth="1"/>
    <col min="12943" max="12943" width="31.7109375" style="24" customWidth="1"/>
    <col min="12944" max="12945" width="13.7109375" style="24" customWidth="1"/>
    <col min="12946" max="12946" width="16.28515625" style="24" customWidth="1"/>
    <col min="12947" max="12947" width="22.7109375" style="24" customWidth="1"/>
    <col min="12948" max="12948" width="21.42578125" style="24" customWidth="1"/>
    <col min="12949" max="12949" width="17.5703125" style="24" customWidth="1"/>
    <col min="12950" max="12951" width="16.28515625" style="24" customWidth="1"/>
    <col min="12952" max="12952" width="13.7109375" style="24" customWidth="1"/>
    <col min="12953" max="12953" width="8.5703125" style="24" customWidth="1"/>
    <col min="12954" max="12954" width="15" style="24" customWidth="1"/>
    <col min="12955" max="12955" width="17.5703125" style="24" customWidth="1"/>
    <col min="12956" max="12956" width="26.5703125" style="24" customWidth="1"/>
    <col min="12957" max="12957" width="25.28515625" style="24" customWidth="1"/>
    <col min="12958" max="12959" width="17.5703125" style="24" customWidth="1"/>
    <col min="12960" max="12960" width="12.42578125" style="24" customWidth="1"/>
    <col min="12961" max="12961" width="17.5703125" style="24" customWidth="1"/>
    <col min="12962" max="12962" width="12.42578125" style="24" customWidth="1"/>
    <col min="12963" max="12963" width="15" style="24" customWidth="1"/>
    <col min="12964" max="12964" width="16.28515625" style="24" customWidth="1"/>
    <col min="12965" max="12966" width="17.5703125" style="24" customWidth="1"/>
    <col min="12967" max="12967" width="27.85546875" style="24" customWidth="1"/>
    <col min="12968" max="12968" width="13.7109375" style="24" customWidth="1"/>
    <col min="12969" max="12970" width="17.5703125" style="24" customWidth="1"/>
    <col min="12971" max="12971" width="15" style="24" customWidth="1"/>
    <col min="12972" max="12973" width="12.42578125" style="24" customWidth="1"/>
    <col min="12974" max="12975" width="17.5703125" style="24" customWidth="1"/>
    <col min="12976" max="12976" width="22.7109375" style="24" customWidth="1"/>
    <col min="12977" max="12977" width="17.5703125" style="24" customWidth="1"/>
    <col min="12978" max="12978" width="15" style="24" customWidth="1"/>
    <col min="12979" max="12979" width="17.5703125" style="24" customWidth="1"/>
    <col min="12980" max="12980" width="12.42578125" style="24" customWidth="1"/>
    <col min="12981" max="12981" width="42" style="24" customWidth="1"/>
    <col min="12982" max="12982" width="27.85546875" style="24" customWidth="1"/>
    <col min="12983" max="12984" width="18.85546875" style="24" customWidth="1"/>
    <col min="12985" max="12985" width="21.42578125" style="24" customWidth="1"/>
    <col min="12986" max="12986" width="20.140625" style="24" customWidth="1"/>
    <col min="12987" max="12987" width="16.28515625" style="24" customWidth="1"/>
    <col min="12988" max="12988" width="21.42578125" style="24" customWidth="1"/>
    <col min="12989" max="12991" width="12.42578125" style="24" customWidth="1"/>
    <col min="12992" max="12993" width="26.5703125" style="24" customWidth="1"/>
    <col min="12994" max="12995" width="21.42578125" style="24" customWidth="1"/>
    <col min="12996" max="12997" width="17.5703125" style="24" customWidth="1"/>
    <col min="12998" max="12998" width="12.42578125" style="24" customWidth="1"/>
    <col min="12999" max="12999" width="101.140625" style="24" customWidth="1"/>
    <col min="13000" max="13000" width="17.5703125" style="24" customWidth="1"/>
    <col min="13001" max="13167" width="12.42578125" style="24" customWidth="1"/>
    <col min="13168" max="13168" width="20.140625" style="24" customWidth="1"/>
    <col min="13169" max="13169" width="26.5703125" style="24" customWidth="1"/>
    <col min="13170" max="13170" width="29.140625" style="24" customWidth="1"/>
    <col min="13171" max="13172" width="13.7109375" style="24" customWidth="1"/>
    <col min="13173" max="13174" width="12.42578125" style="24" customWidth="1"/>
    <col min="13175" max="13175" width="20.140625" style="24" customWidth="1"/>
    <col min="13176" max="13176" width="15" style="24" customWidth="1"/>
    <col min="13177" max="13177" width="12.42578125" style="24" customWidth="1"/>
    <col min="13178" max="13178" width="17.5703125" style="24" customWidth="1"/>
    <col min="13179" max="13179" width="15" style="24" customWidth="1"/>
    <col min="13180" max="13180" width="16.28515625" style="24" customWidth="1"/>
    <col min="13181" max="13181" width="24" style="24" customWidth="1"/>
    <col min="13182" max="13182" width="22.7109375" style="24" customWidth="1"/>
    <col min="13183" max="13183" width="30.42578125" style="24" customWidth="1"/>
    <col min="13184" max="13184" width="11.140625" style="24" customWidth="1"/>
    <col min="13185" max="13185" width="20.140625" style="24" customWidth="1"/>
    <col min="13186" max="13186" width="27.85546875" style="24" customWidth="1"/>
    <col min="13187" max="13187" width="17.5703125" style="24" customWidth="1"/>
    <col min="13188" max="13189" width="8.5703125" style="24" customWidth="1"/>
    <col min="13190" max="13190" width="16.28515625" style="24" customWidth="1"/>
    <col min="13191" max="13191" width="25.28515625" style="24" customWidth="1"/>
    <col min="13192" max="13192" width="18.85546875" style="24" customWidth="1"/>
    <col min="13193" max="13193" width="24" style="24" customWidth="1"/>
    <col min="13194" max="13194" width="12.42578125" style="24" customWidth="1"/>
    <col min="13195" max="13195" width="15" style="24" customWidth="1"/>
    <col min="13196" max="13196" width="25.28515625" style="24" customWidth="1"/>
    <col min="13197" max="13197" width="6" style="24" customWidth="1"/>
    <col min="13198" max="13198" width="22.7109375" style="24" customWidth="1"/>
    <col min="13199" max="13199" width="31.7109375" style="24" customWidth="1"/>
    <col min="13200" max="13201" width="13.7109375" style="24" customWidth="1"/>
    <col min="13202" max="13202" width="16.28515625" style="24" customWidth="1"/>
    <col min="13203" max="13203" width="22.7109375" style="24" customWidth="1"/>
    <col min="13204" max="13204" width="21.42578125" style="24" customWidth="1"/>
    <col min="13205" max="13205" width="17.5703125" style="24" customWidth="1"/>
    <col min="13206" max="13207" width="16.28515625" style="24" customWidth="1"/>
    <col min="13208" max="13208" width="13.7109375" style="24" customWidth="1"/>
    <col min="13209" max="13209" width="8.5703125" style="24" customWidth="1"/>
    <col min="13210" max="13210" width="15" style="24" customWidth="1"/>
    <col min="13211" max="13211" width="17.5703125" style="24" customWidth="1"/>
    <col min="13212" max="13212" width="26.5703125" style="24" customWidth="1"/>
    <col min="13213" max="13213" width="25.28515625" style="24" customWidth="1"/>
    <col min="13214" max="13215" width="17.5703125" style="24" customWidth="1"/>
    <col min="13216" max="13216" width="12.42578125" style="24" customWidth="1"/>
    <col min="13217" max="13217" width="17.5703125" style="24" customWidth="1"/>
    <col min="13218" max="13218" width="12.42578125" style="24" customWidth="1"/>
    <col min="13219" max="13219" width="15" style="24" customWidth="1"/>
    <col min="13220" max="13220" width="16.28515625" style="24" customWidth="1"/>
    <col min="13221" max="13222" width="17.5703125" style="24" customWidth="1"/>
    <col min="13223" max="13223" width="27.85546875" style="24" customWidth="1"/>
    <col min="13224" max="13224" width="13.7109375" style="24" customWidth="1"/>
    <col min="13225" max="13226" width="17.5703125" style="24" customWidth="1"/>
    <col min="13227" max="13227" width="15" style="24" customWidth="1"/>
    <col min="13228" max="13229" width="12.42578125" style="24" customWidth="1"/>
    <col min="13230" max="13231" width="17.5703125" style="24" customWidth="1"/>
    <col min="13232" max="13232" width="22.7109375" style="24" customWidth="1"/>
    <col min="13233" max="13233" width="17.5703125" style="24" customWidth="1"/>
    <col min="13234" max="13234" width="15" style="24" customWidth="1"/>
    <col min="13235" max="13235" width="17.5703125" style="24" customWidth="1"/>
    <col min="13236" max="13236" width="12.42578125" style="24" customWidth="1"/>
    <col min="13237" max="13237" width="42" style="24" customWidth="1"/>
    <col min="13238" max="13238" width="27.85546875" style="24" customWidth="1"/>
    <col min="13239" max="13240" width="18.85546875" style="24" customWidth="1"/>
    <col min="13241" max="13241" width="21.42578125" style="24" customWidth="1"/>
    <col min="13242" max="13242" width="20.140625" style="24" customWidth="1"/>
    <col min="13243" max="13243" width="16.28515625" style="24" customWidth="1"/>
    <col min="13244" max="13244" width="21.42578125" style="24" customWidth="1"/>
    <col min="13245" max="13247" width="12.42578125" style="24" customWidth="1"/>
    <col min="13248" max="13249" width="26.5703125" style="24" customWidth="1"/>
    <col min="13250" max="13251" width="21.42578125" style="24" customWidth="1"/>
    <col min="13252" max="13253" width="17.5703125" style="24" customWidth="1"/>
    <col min="13254" max="13254" width="12.42578125" style="24" customWidth="1"/>
    <col min="13255" max="13255" width="101.140625" style="24" customWidth="1"/>
    <col min="13256" max="13256" width="17.5703125" style="24" customWidth="1"/>
    <col min="13257" max="13423" width="12.42578125" style="24" customWidth="1"/>
    <col min="13424" max="13424" width="20.140625" style="24" customWidth="1"/>
    <col min="13425" max="13425" width="26.5703125" style="24" customWidth="1"/>
    <col min="13426" max="13426" width="29.140625" style="24" customWidth="1"/>
    <col min="13427" max="13428" width="13.7109375" style="24" customWidth="1"/>
    <col min="13429" max="13430" width="12.42578125" style="24" customWidth="1"/>
    <col min="13431" max="13431" width="20.140625" style="24" customWidth="1"/>
    <col min="13432" max="13432" width="15" style="24" customWidth="1"/>
    <col min="13433" max="13433" width="12.42578125" style="24" customWidth="1"/>
    <col min="13434" max="13434" width="17.5703125" style="24" customWidth="1"/>
    <col min="13435" max="13435" width="15" style="24" customWidth="1"/>
    <col min="13436" max="13436" width="16.28515625" style="24" customWidth="1"/>
    <col min="13437" max="13437" width="24" style="24" customWidth="1"/>
    <col min="13438" max="13438" width="22.7109375" style="24" customWidth="1"/>
    <col min="13439" max="13439" width="30.42578125" style="24" customWidth="1"/>
    <col min="13440" max="13440" width="11.140625" style="24" customWidth="1"/>
    <col min="13441" max="13441" width="20.140625" style="24" customWidth="1"/>
    <col min="13442" max="13442" width="27.85546875" style="24" customWidth="1"/>
    <col min="13443" max="13443" width="17.5703125" style="24" customWidth="1"/>
    <col min="13444" max="13445" width="8.5703125" style="24" customWidth="1"/>
    <col min="13446" max="13446" width="16.28515625" style="24" customWidth="1"/>
    <col min="13447" max="13447" width="25.28515625" style="24" customWidth="1"/>
    <col min="13448" max="13448" width="18.85546875" style="24" customWidth="1"/>
    <col min="13449" max="13449" width="24" style="24" customWidth="1"/>
    <col min="13450" max="13450" width="12.42578125" style="24" customWidth="1"/>
    <col min="13451" max="13451" width="15" style="24" customWidth="1"/>
    <col min="13452" max="13452" width="25.28515625" style="24" customWidth="1"/>
    <col min="13453" max="13453" width="6" style="24" customWidth="1"/>
    <col min="13454" max="13454" width="22.7109375" style="24" customWidth="1"/>
    <col min="13455" max="13455" width="31.7109375" style="24" customWidth="1"/>
    <col min="13456" max="13457" width="13.7109375" style="24" customWidth="1"/>
    <col min="13458" max="13458" width="16.28515625" style="24" customWidth="1"/>
    <col min="13459" max="13459" width="22.7109375" style="24" customWidth="1"/>
    <col min="13460" max="13460" width="21.42578125" style="24" customWidth="1"/>
    <col min="13461" max="13461" width="17.5703125" style="24" customWidth="1"/>
    <col min="13462" max="13463" width="16.28515625" style="24" customWidth="1"/>
    <col min="13464" max="13464" width="13.7109375" style="24" customWidth="1"/>
    <col min="13465" max="13465" width="8.5703125" style="24" customWidth="1"/>
    <col min="13466" max="13466" width="15" style="24" customWidth="1"/>
    <col min="13467" max="13467" width="17.5703125" style="24" customWidth="1"/>
    <col min="13468" max="13468" width="26.5703125" style="24" customWidth="1"/>
    <col min="13469" max="13469" width="25.28515625" style="24" customWidth="1"/>
    <col min="13470" max="13471" width="17.5703125" style="24" customWidth="1"/>
    <col min="13472" max="13472" width="12.42578125" style="24" customWidth="1"/>
    <col min="13473" max="13473" width="17.5703125" style="24" customWidth="1"/>
    <col min="13474" max="13474" width="12.42578125" style="24" customWidth="1"/>
    <col min="13475" max="13475" width="15" style="24" customWidth="1"/>
    <col min="13476" max="13476" width="16.28515625" style="24" customWidth="1"/>
    <col min="13477" max="13478" width="17.5703125" style="24" customWidth="1"/>
    <col min="13479" max="13479" width="27.85546875" style="24" customWidth="1"/>
    <col min="13480" max="13480" width="13.7109375" style="24" customWidth="1"/>
    <col min="13481" max="13482" width="17.5703125" style="24" customWidth="1"/>
    <col min="13483" max="13483" width="15" style="24" customWidth="1"/>
    <col min="13484" max="13485" width="12.42578125" style="24" customWidth="1"/>
    <col min="13486" max="13487" width="17.5703125" style="24" customWidth="1"/>
    <col min="13488" max="13488" width="22.7109375" style="24" customWidth="1"/>
    <col min="13489" max="13489" width="17.5703125" style="24" customWidth="1"/>
    <col min="13490" max="13490" width="15" style="24" customWidth="1"/>
    <col min="13491" max="13491" width="17.5703125" style="24" customWidth="1"/>
    <col min="13492" max="13492" width="12.42578125" style="24" customWidth="1"/>
    <col min="13493" max="13493" width="42" style="24" customWidth="1"/>
    <col min="13494" max="13494" width="27.85546875" style="24" customWidth="1"/>
    <col min="13495" max="13496" width="18.85546875" style="24" customWidth="1"/>
    <col min="13497" max="13497" width="21.42578125" style="24" customWidth="1"/>
    <col min="13498" max="13498" width="20.140625" style="24" customWidth="1"/>
    <col min="13499" max="13499" width="16.28515625" style="24" customWidth="1"/>
    <col min="13500" max="13500" width="21.42578125" style="24" customWidth="1"/>
    <col min="13501" max="13503" width="12.42578125" style="24" customWidth="1"/>
    <col min="13504" max="13505" width="26.5703125" style="24" customWidth="1"/>
    <col min="13506" max="13507" width="21.42578125" style="24" customWidth="1"/>
    <col min="13508" max="13509" width="17.5703125" style="24" customWidth="1"/>
    <col min="13510" max="13510" width="12.42578125" style="24" customWidth="1"/>
    <col min="13511" max="13511" width="101.140625" style="24" customWidth="1"/>
    <col min="13512" max="13512" width="17.5703125" style="24" customWidth="1"/>
    <col min="13513" max="13679" width="12.42578125" style="24" customWidth="1"/>
    <col min="13680" max="13680" width="20.140625" style="24" customWidth="1"/>
    <col min="13681" max="13681" width="26.5703125" style="24" customWidth="1"/>
    <col min="13682" max="13682" width="29.140625" style="24" customWidth="1"/>
    <col min="13683" max="13684" width="13.7109375" style="24" customWidth="1"/>
    <col min="13685" max="13686" width="12.42578125" style="24" customWidth="1"/>
    <col min="13687" max="13687" width="20.140625" style="24" customWidth="1"/>
    <col min="13688" max="13688" width="15" style="24" customWidth="1"/>
    <col min="13689" max="13689" width="12.42578125" style="24" customWidth="1"/>
    <col min="13690" max="13690" width="17.5703125" style="24" customWidth="1"/>
    <col min="13691" max="13691" width="15" style="24" customWidth="1"/>
    <col min="13692" max="13692" width="16.28515625" style="24" customWidth="1"/>
    <col min="13693" max="13693" width="24" style="24" customWidth="1"/>
    <col min="13694" max="13694" width="22.7109375" style="24" customWidth="1"/>
    <col min="13695" max="13695" width="30.42578125" style="24" customWidth="1"/>
    <col min="13696" max="13696" width="11.140625" style="24" customWidth="1"/>
    <col min="13697" max="13697" width="20.140625" style="24" customWidth="1"/>
    <col min="13698" max="13698" width="27.85546875" style="24" customWidth="1"/>
    <col min="13699" max="13699" width="17.5703125" style="24" customWidth="1"/>
    <col min="13700" max="13701" width="8.5703125" style="24" customWidth="1"/>
    <col min="13702" max="13702" width="16.28515625" style="24" customWidth="1"/>
    <col min="13703" max="13703" width="25.28515625" style="24" customWidth="1"/>
    <col min="13704" max="13704" width="18.85546875" style="24" customWidth="1"/>
    <col min="13705" max="13705" width="24" style="24" customWidth="1"/>
    <col min="13706" max="13706" width="12.42578125" style="24" customWidth="1"/>
    <col min="13707" max="13707" width="15" style="24" customWidth="1"/>
    <col min="13708" max="13708" width="25.28515625" style="24" customWidth="1"/>
    <col min="13709" max="13709" width="6" style="24" customWidth="1"/>
    <col min="13710" max="13710" width="22.7109375" style="24" customWidth="1"/>
    <col min="13711" max="13711" width="31.7109375" style="24" customWidth="1"/>
    <col min="13712" max="13713" width="13.7109375" style="24" customWidth="1"/>
    <col min="13714" max="13714" width="16.28515625" style="24" customWidth="1"/>
    <col min="13715" max="13715" width="22.7109375" style="24" customWidth="1"/>
    <col min="13716" max="13716" width="21.42578125" style="24" customWidth="1"/>
    <col min="13717" max="13717" width="17.5703125" style="24" customWidth="1"/>
    <col min="13718" max="13719" width="16.28515625" style="24" customWidth="1"/>
    <col min="13720" max="13720" width="13.7109375" style="24" customWidth="1"/>
    <col min="13721" max="13721" width="8.5703125" style="24" customWidth="1"/>
    <col min="13722" max="13722" width="15" style="24" customWidth="1"/>
    <col min="13723" max="13723" width="17.5703125" style="24" customWidth="1"/>
    <col min="13724" max="13724" width="26.5703125" style="24" customWidth="1"/>
    <col min="13725" max="13725" width="25.28515625" style="24" customWidth="1"/>
    <col min="13726" max="13727" width="17.5703125" style="24" customWidth="1"/>
    <col min="13728" max="13728" width="12.42578125" style="24" customWidth="1"/>
    <col min="13729" max="13729" width="17.5703125" style="24" customWidth="1"/>
    <col min="13730" max="13730" width="12.42578125" style="24" customWidth="1"/>
    <col min="13731" max="13731" width="15" style="24" customWidth="1"/>
    <col min="13732" max="13732" width="16.28515625" style="24" customWidth="1"/>
    <col min="13733" max="13734" width="17.5703125" style="24" customWidth="1"/>
    <col min="13735" max="13735" width="27.85546875" style="24" customWidth="1"/>
    <col min="13736" max="13736" width="13.7109375" style="24" customWidth="1"/>
    <col min="13737" max="13738" width="17.5703125" style="24" customWidth="1"/>
    <col min="13739" max="13739" width="15" style="24" customWidth="1"/>
    <col min="13740" max="13741" width="12.42578125" style="24" customWidth="1"/>
    <col min="13742" max="13743" width="17.5703125" style="24" customWidth="1"/>
    <col min="13744" max="13744" width="22.7109375" style="24" customWidth="1"/>
    <col min="13745" max="13745" width="17.5703125" style="24" customWidth="1"/>
    <col min="13746" max="13746" width="15" style="24" customWidth="1"/>
    <col min="13747" max="13747" width="17.5703125" style="24" customWidth="1"/>
    <col min="13748" max="13748" width="12.42578125" style="24" customWidth="1"/>
    <col min="13749" max="13749" width="42" style="24" customWidth="1"/>
    <col min="13750" max="13750" width="27.85546875" style="24" customWidth="1"/>
    <col min="13751" max="13752" width="18.85546875" style="24" customWidth="1"/>
    <col min="13753" max="13753" width="21.42578125" style="24" customWidth="1"/>
    <col min="13754" max="13754" width="20.140625" style="24" customWidth="1"/>
    <col min="13755" max="13755" width="16.28515625" style="24" customWidth="1"/>
    <col min="13756" max="13756" width="21.42578125" style="24" customWidth="1"/>
    <col min="13757" max="13759" width="12.42578125" style="24" customWidth="1"/>
    <col min="13760" max="13761" width="26.5703125" style="24" customWidth="1"/>
    <col min="13762" max="13763" width="21.42578125" style="24" customWidth="1"/>
    <col min="13764" max="13765" width="17.5703125" style="24" customWidth="1"/>
    <col min="13766" max="13766" width="12.42578125" style="24" customWidth="1"/>
    <col min="13767" max="13767" width="101.140625" style="24" customWidth="1"/>
    <col min="13768" max="13768" width="17.5703125" style="24" customWidth="1"/>
    <col min="13769" max="13935" width="12.42578125" style="24" customWidth="1"/>
    <col min="13936" max="13936" width="20.140625" style="24" customWidth="1"/>
    <col min="13937" max="13937" width="26.5703125" style="24" customWidth="1"/>
    <col min="13938" max="13938" width="29.140625" style="24" customWidth="1"/>
    <col min="13939" max="13940" width="13.7109375" style="24" customWidth="1"/>
    <col min="13941" max="13942" width="12.42578125" style="24" customWidth="1"/>
    <col min="13943" max="13943" width="20.140625" style="24" customWidth="1"/>
    <col min="13944" max="13944" width="15" style="24" customWidth="1"/>
    <col min="13945" max="13945" width="12.42578125" style="24" customWidth="1"/>
    <col min="13946" max="13946" width="17.5703125" style="24" customWidth="1"/>
    <col min="13947" max="13947" width="15" style="24" customWidth="1"/>
    <col min="13948" max="13948" width="16.28515625" style="24" customWidth="1"/>
    <col min="13949" max="13949" width="24" style="24" customWidth="1"/>
    <col min="13950" max="13950" width="22.7109375" style="24" customWidth="1"/>
    <col min="13951" max="13951" width="30.42578125" style="24" customWidth="1"/>
    <col min="13952" max="13952" width="11.140625" style="24" customWidth="1"/>
    <col min="13953" max="13953" width="20.140625" style="24" customWidth="1"/>
    <col min="13954" max="13954" width="27.85546875" style="24" customWidth="1"/>
    <col min="13955" max="13955" width="17.5703125" style="24" customWidth="1"/>
    <col min="13956" max="13957" width="8.5703125" style="24" customWidth="1"/>
    <col min="13958" max="13958" width="16.28515625" style="24" customWidth="1"/>
    <col min="13959" max="13959" width="25.28515625" style="24" customWidth="1"/>
    <col min="13960" max="13960" width="18.85546875" style="24" customWidth="1"/>
    <col min="13961" max="13961" width="24" style="24" customWidth="1"/>
    <col min="13962" max="13962" width="12.42578125" style="24" customWidth="1"/>
    <col min="13963" max="13963" width="15" style="24" customWidth="1"/>
    <col min="13964" max="13964" width="25.28515625" style="24" customWidth="1"/>
    <col min="13965" max="13965" width="6" style="24" customWidth="1"/>
    <col min="13966" max="13966" width="22.7109375" style="24" customWidth="1"/>
    <col min="13967" max="13967" width="31.7109375" style="24" customWidth="1"/>
    <col min="13968" max="13969" width="13.7109375" style="24" customWidth="1"/>
    <col min="13970" max="13970" width="16.28515625" style="24" customWidth="1"/>
    <col min="13971" max="13971" width="22.7109375" style="24" customWidth="1"/>
    <col min="13972" max="13972" width="21.42578125" style="24" customWidth="1"/>
    <col min="13973" max="13973" width="17.5703125" style="24" customWidth="1"/>
    <col min="13974" max="13975" width="16.28515625" style="24" customWidth="1"/>
    <col min="13976" max="13976" width="13.7109375" style="24" customWidth="1"/>
    <col min="13977" max="13977" width="8.5703125" style="24" customWidth="1"/>
    <col min="13978" max="13978" width="15" style="24" customWidth="1"/>
    <col min="13979" max="13979" width="17.5703125" style="24" customWidth="1"/>
    <col min="13980" max="13980" width="26.5703125" style="24" customWidth="1"/>
    <col min="13981" max="13981" width="25.28515625" style="24" customWidth="1"/>
    <col min="13982" max="13983" width="17.5703125" style="24" customWidth="1"/>
    <col min="13984" max="13984" width="12.42578125" style="24" customWidth="1"/>
    <col min="13985" max="13985" width="17.5703125" style="24" customWidth="1"/>
    <col min="13986" max="13986" width="12.42578125" style="24" customWidth="1"/>
    <col min="13987" max="13987" width="15" style="24" customWidth="1"/>
    <col min="13988" max="13988" width="16.28515625" style="24" customWidth="1"/>
    <col min="13989" max="13990" width="17.5703125" style="24" customWidth="1"/>
    <col min="13991" max="13991" width="27.85546875" style="24" customWidth="1"/>
    <col min="13992" max="13992" width="13.7109375" style="24" customWidth="1"/>
    <col min="13993" max="13994" width="17.5703125" style="24" customWidth="1"/>
    <col min="13995" max="13995" width="15" style="24" customWidth="1"/>
    <col min="13996" max="13997" width="12.42578125" style="24" customWidth="1"/>
    <col min="13998" max="13999" width="17.5703125" style="24" customWidth="1"/>
    <col min="14000" max="14000" width="22.7109375" style="24" customWidth="1"/>
    <col min="14001" max="14001" width="17.5703125" style="24" customWidth="1"/>
    <col min="14002" max="14002" width="15" style="24" customWidth="1"/>
    <col min="14003" max="14003" width="17.5703125" style="24" customWidth="1"/>
    <col min="14004" max="14004" width="12.42578125" style="24" customWidth="1"/>
    <col min="14005" max="14005" width="42" style="24" customWidth="1"/>
    <col min="14006" max="14006" width="27.85546875" style="24" customWidth="1"/>
    <col min="14007" max="14008" width="18.85546875" style="24" customWidth="1"/>
    <col min="14009" max="14009" width="21.42578125" style="24" customWidth="1"/>
    <col min="14010" max="14010" width="20.140625" style="24" customWidth="1"/>
    <col min="14011" max="14011" width="16.28515625" style="24" customWidth="1"/>
    <col min="14012" max="14012" width="21.42578125" style="24" customWidth="1"/>
    <col min="14013" max="14015" width="12.42578125" style="24" customWidth="1"/>
    <col min="14016" max="14017" width="26.5703125" style="24" customWidth="1"/>
    <col min="14018" max="14019" width="21.42578125" style="24" customWidth="1"/>
    <col min="14020" max="14021" width="17.5703125" style="24" customWidth="1"/>
    <col min="14022" max="14022" width="12.42578125" style="24" customWidth="1"/>
    <col min="14023" max="14023" width="101.140625" style="24" customWidth="1"/>
    <col min="14024" max="14024" width="17.5703125" style="24" customWidth="1"/>
    <col min="14025" max="14191" width="12.42578125" style="24" customWidth="1"/>
    <col min="14192" max="14192" width="20.140625" style="24" customWidth="1"/>
    <col min="14193" max="14193" width="26.5703125" style="24" customWidth="1"/>
    <col min="14194" max="14194" width="29.140625" style="24" customWidth="1"/>
    <col min="14195" max="14196" width="13.7109375" style="24" customWidth="1"/>
    <col min="14197" max="14198" width="12.42578125" style="24" customWidth="1"/>
    <col min="14199" max="14199" width="20.140625" style="24" customWidth="1"/>
    <col min="14200" max="14200" width="15" style="24" customWidth="1"/>
    <col min="14201" max="14201" width="12.42578125" style="24" customWidth="1"/>
    <col min="14202" max="14202" width="17.5703125" style="24" customWidth="1"/>
    <col min="14203" max="14203" width="15" style="24" customWidth="1"/>
    <col min="14204" max="14204" width="16.28515625" style="24" customWidth="1"/>
    <col min="14205" max="14205" width="24" style="24" customWidth="1"/>
    <col min="14206" max="14206" width="22.7109375" style="24" customWidth="1"/>
    <col min="14207" max="14207" width="30.42578125" style="24" customWidth="1"/>
    <col min="14208" max="14208" width="11.140625" style="24" customWidth="1"/>
    <col min="14209" max="14209" width="20.140625" style="24" customWidth="1"/>
    <col min="14210" max="14210" width="27.85546875" style="24" customWidth="1"/>
    <col min="14211" max="14211" width="17.5703125" style="24" customWidth="1"/>
    <col min="14212" max="14213" width="8.5703125" style="24" customWidth="1"/>
    <col min="14214" max="14214" width="16.28515625" style="24" customWidth="1"/>
    <col min="14215" max="14215" width="25.28515625" style="24" customWidth="1"/>
    <col min="14216" max="14216" width="18.85546875" style="24" customWidth="1"/>
    <col min="14217" max="14217" width="24" style="24" customWidth="1"/>
    <col min="14218" max="14218" width="12.42578125" style="24" customWidth="1"/>
    <col min="14219" max="14219" width="15" style="24" customWidth="1"/>
    <col min="14220" max="14220" width="25.28515625" style="24" customWidth="1"/>
    <col min="14221" max="14221" width="6" style="24" customWidth="1"/>
    <col min="14222" max="14222" width="22.7109375" style="24" customWidth="1"/>
    <col min="14223" max="14223" width="31.7109375" style="24" customWidth="1"/>
    <col min="14224" max="14225" width="13.7109375" style="24" customWidth="1"/>
    <col min="14226" max="14226" width="16.28515625" style="24" customWidth="1"/>
    <col min="14227" max="14227" width="22.7109375" style="24" customWidth="1"/>
    <col min="14228" max="14228" width="21.42578125" style="24" customWidth="1"/>
    <col min="14229" max="14229" width="17.5703125" style="24" customWidth="1"/>
    <col min="14230" max="14231" width="16.28515625" style="24" customWidth="1"/>
    <col min="14232" max="14232" width="13.7109375" style="24" customWidth="1"/>
    <col min="14233" max="14233" width="8.5703125" style="24" customWidth="1"/>
    <col min="14234" max="14234" width="15" style="24" customWidth="1"/>
    <col min="14235" max="14235" width="17.5703125" style="24" customWidth="1"/>
    <col min="14236" max="14236" width="26.5703125" style="24" customWidth="1"/>
    <col min="14237" max="14237" width="25.28515625" style="24" customWidth="1"/>
    <col min="14238" max="14239" width="17.5703125" style="24" customWidth="1"/>
    <col min="14240" max="14240" width="12.42578125" style="24" customWidth="1"/>
    <col min="14241" max="14241" width="17.5703125" style="24" customWidth="1"/>
    <col min="14242" max="14242" width="12.42578125" style="24" customWidth="1"/>
    <col min="14243" max="14243" width="15" style="24" customWidth="1"/>
    <col min="14244" max="14244" width="16.28515625" style="24" customWidth="1"/>
    <col min="14245" max="14246" width="17.5703125" style="24" customWidth="1"/>
    <col min="14247" max="14247" width="27.85546875" style="24" customWidth="1"/>
    <col min="14248" max="14248" width="13.7109375" style="24" customWidth="1"/>
    <col min="14249" max="14250" width="17.5703125" style="24" customWidth="1"/>
    <col min="14251" max="14251" width="15" style="24" customWidth="1"/>
    <col min="14252" max="14253" width="12.42578125" style="24" customWidth="1"/>
    <col min="14254" max="14255" width="17.5703125" style="24" customWidth="1"/>
    <col min="14256" max="14256" width="22.7109375" style="24" customWidth="1"/>
    <col min="14257" max="14257" width="17.5703125" style="24" customWidth="1"/>
    <col min="14258" max="14258" width="15" style="24" customWidth="1"/>
    <col min="14259" max="14259" width="17.5703125" style="24" customWidth="1"/>
    <col min="14260" max="14260" width="12.42578125" style="24" customWidth="1"/>
    <col min="14261" max="14261" width="42" style="24" customWidth="1"/>
    <col min="14262" max="14262" width="27.85546875" style="24" customWidth="1"/>
    <col min="14263" max="14264" width="18.85546875" style="24" customWidth="1"/>
    <col min="14265" max="14265" width="21.42578125" style="24" customWidth="1"/>
    <col min="14266" max="14266" width="20.140625" style="24" customWidth="1"/>
    <col min="14267" max="14267" width="16.28515625" style="24" customWidth="1"/>
    <col min="14268" max="14268" width="21.42578125" style="24" customWidth="1"/>
    <col min="14269" max="14271" width="12.42578125" style="24" customWidth="1"/>
    <col min="14272" max="14273" width="26.5703125" style="24" customWidth="1"/>
    <col min="14274" max="14275" width="21.42578125" style="24" customWidth="1"/>
    <col min="14276" max="14277" width="17.5703125" style="24" customWidth="1"/>
    <col min="14278" max="14278" width="12.42578125" style="24" customWidth="1"/>
    <col min="14279" max="14279" width="101.140625" style="24" customWidth="1"/>
    <col min="14280" max="14280" width="17.5703125" style="24" customWidth="1"/>
    <col min="14281" max="14447" width="12.42578125" style="24" customWidth="1"/>
    <col min="14448" max="14448" width="20.140625" style="24" customWidth="1"/>
    <col min="14449" max="14449" width="26.5703125" style="24" customWidth="1"/>
    <col min="14450" max="14450" width="29.140625" style="24" customWidth="1"/>
    <col min="14451" max="14452" width="13.7109375" style="24" customWidth="1"/>
    <col min="14453" max="14454" width="12.42578125" style="24" customWidth="1"/>
    <col min="14455" max="14455" width="20.140625" style="24" customWidth="1"/>
    <col min="14456" max="14456" width="15" style="24" customWidth="1"/>
    <col min="14457" max="14457" width="12.42578125" style="24" customWidth="1"/>
    <col min="14458" max="14458" width="17.5703125" style="24" customWidth="1"/>
    <col min="14459" max="14459" width="15" style="24" customWidth="1"/>
    <col min="14460" max="14460" width="16.28515625" style="24" customWidth="1"/>
    <col min="14461" max="14461" width="24" style="24" customWidth="1"/>
    <col min="14462" max="14462" width="22.7109375" style="24" customWidth="1"/>
    <col min="14463" max="14463" width="30.42578125" style="24" customWidth="1"/>
    <col min="14464" max="14464" width="11.140625" style="24" customWidth="1"/>
    <col min="14465" max="14465" width="20.140625" style="24" customWidth="1"/>
    <col min="14466" max="14466" width="27.85546875" style="24" customWidth="1"/>
    <col min="14467" max="14467" width="17.5703125" style="24" customWidth="1"/>
    <col min="14468" max="14469" width="8.5703125" style="24" customWidth="1"/>
    <col min="14470" max="14470" width="16.28515625" style="24" customWidth="1"/>
    <col min="14471" max="14471" width="25.28515625" style="24" customWidth="1"/>
    <col min="14472" max="14472" width="18.85546875" style="24" customWidth="1"/>
    <col min="14473" max="14473" width="24" style="24" customWidth="1"/>
    <col min="14474" max="14474" width="12.42578125" style="24" customWidth="1"/>
    <col min="14475" max="14475" width="15" style="24" customWidth="1"/>
    <col min="14476" max="14476" width="25.28515625" style="24" customWidth="1"/>
    <col min="14477" max="14477" width="6" style="24" customWidth="1"/>
    <col min="14478" max="14478" width="22.7109375" style="24" customWidth="1"/>
    <col min="14479" max="14479" width="31.7109375" style="24" customWidth="1"/>
    <col min="14480" max="14481" width="13.7109375" style="24" customWidth="1"/>
    <col min="14482" max="14482" width="16.28515625" style="24" customWidth="1"/>
    <col min="14483" max="14483" width="22.7109375" style="24" customWidth="1"/>
    <col min="14484" max="14484" width="21.42578125" style="24" customWidth="1"/>
    <col min="14485" max="14485" width="17.5703125" style="24" customWidth="1"/>
    <col min="14486" max="14487" width="16.28515625" style="24" customWidth="1"/>
    <col min="14488" max="14488" width="13.7109375" style="24" customWidth="1"/>
    <col min="14489" max="14489" width="8.5703125" style="24" customWidth="1"/>
    <col min="14490" max="14490" width="15" style="24" customWidth="1"/>
    <col min="14491" max="14491" width="17.5703125" style="24" customWidth="1"/>
    <col min="14492" max="14492" width="26.5703125" style="24" customWidth="1"/>
    <col min="14493" max="14493" width="25.28515625" style="24" customWidth="1"/>
    <col min="14494" max="14495" width="17.5703125" style="24" customWidth="1"/>
    <col min="14496" max="14496" width="12.42578125" style="24" customWidth="1"/>
    <col min="14497" max="14497" width="17.5703125" style="24" customWidth="1"/>
    <col min="14498" max="14498" width="12.42578125" style="24" customWidth="1"/>
    <col min="14499" max="14499" width="15" style="24" customWidth="1"/>
    <col min="14500" max="14500" width="16.28515625" style="24" customWidth="1"/>
    <col min="14501" max="14502" width="17.5703125" style="24" customWidth="1"/>
    <col min="14503" max="14503" width="27.85546875" style="24" customWidth="1"/>
    <col min="14504" max="14504" width="13.7109375" style="24" customWidth="1"/>
    <col min="14505" max="14506" width="17.5703125" style="24" customWidth="1"/>
    <col min="14507" max="14507" width="15" style="24" customWidth="1"/>
    <col min="14508" max="14509" width="12.42578125" style="24" customWidth="1"/>
    <col min="14510" max="14511" width="17.5703125" style="24" customWidth="1"/>
    <col min="14512" max="14512" width="22.7109375" style="24" customWidth="1"/>
    <col min="14513" max="14513" width="17.5703125" style="24" customWidth="1"/>
    <col min="14514" max="14514" width="15" style="24" customWidth="1"/>
    <col min="14515" max="14515" width="17.5703125" style="24" customWidth="1"/>
    <col min="14516" max="14516" width="12.42578125" style="24" customWidth="1"/>
    <col min="14517" max="14517" width="42" style="24" customWidth="1"/>
    <col min="14518" max="14518" width="27.85546875" style="24" customWidth="1"/>
    <col min="14519" max="14520" width="18.85546875" style="24" customWidth="1"/>
    <col min="14521" max="14521" width="21.42578125" style="24" customWidth="1"/>
    <col min="14522" max="14522" width="20.140625" style="24" customWidth="1"/>
    <col min="14523" max="14523" width="16.28515625" style="24" customWidth="1"/>
    <col min="14524" max="14524" width="21.42578125" style="24" customWidth="1"/>
    <col min="14525" max="14527" width="12.42578125" style="24" customWidth="1"/>
    <col min="14528" max="14529" width="26.5703125" style="24" customWidth="1"/>
    <col min="14530" max="14531" width="21.42578125" style="24" customWidth="1"/>
    <col min="14532" max="14533" width="17.5703125" style="24" customWidth="1"/>
    <col min="14534" max="14534" width="12.42578125" style="24" customWidth="1"/>
    <col min="14535" max="14535" width="101.140625" style="24" customWidth="1"/>
    <col min="14536" max="14536" width="17.5703125" style="24" customWidth="1"/>
    <col min="14537" max="14703" width="12.42578125" style="24" customWidth="1"/>
    <col min="14704" max="14704" width="20.140625" style="24" customWidth="1"/>
    <col min="14705" max="14705" width="26.5703125" style="24" customWidth="1"/>
    <col min="14706" max="14706" width="29.140625" style="24" customWidth="1"/>
    <col min="14707" max="14708" width="13.7109375" style="24" customWidth="1"/>
    <col min="14709" max="14710" width="12.42578125" style="24" customWidth="1"/>
    <col min="14711" max="14711" width="20.140625" style="24" customWidth="1"/>
    <col min="14712" max="14712" width="15" style="24" customWidth="1"/>
    <col min="14713" max="14713" width="12.42578125" style="24" customWidth="1"/>
    <col min="14714" max="14714" width="17.5703125" style="24" customWidth="1"/>
    <col min="14715" max="14715" width="15" style="24" customWidth="1"/>
    <col min="14716" max="14716" width="16.28515625" style="24" customWidth="1"/>
    <col min="14717" max="14717" width="24" style="24" customWidth="1"/>
    <col min="14718" max="14718" width="22.7109375" style="24" customWidth="1"/>
    <col min="14719" max="14719" width="30.42578125" style="24" customWidth="1"/>
    <col min="14720" max="14720" width="11.140625" style="24" customWidth="1"/>
    <col min="14721" max="14721" width="20.140625" style="24" customWidth="1"/>
    <col min="14722" max="14722" width="27.85546875" style="24" customWidth="1"/>
    <col min="14723" max="14723" width="17.5703125" style="24" customWidth="1"/>
    <col min="14724" max="14725" width="8.5703125" style="24" customWidth="1"/>
    <col min="14726" max="14726" width="16.28515625" style="24" customWidth="1"/>
    <col min="14727" max="14727" width="25.28515625" style="24" customWidth="1"/>
    <col min="14728" max="14728" width="18.85546875" style="24" customWidth="1"/>
    <col min="14729" max="14729" width="24" style="24" customWidth="1"/>
    <col min="14730" max="14730" width="12.42578125" style="24" customWidth="1"/>
    <col min="14731" max="14731" width="15" style="24" customWidth="1"/>
    <col min="14732" max="14732" width="25.28515625" style="24" customWidth="1"/>
    <col min="14733" max="14733" width="6" style="24" customWidth="1"/>
    <col min="14734" max="14734" width="22.7109375" style="24" customWidth="1"/>
    <col min="14735" max="14735" width="31.7109375" style="24" customWidth="1"/>
    <col min="14736" max="14737" width="13.7109375" style="24" customWidth="1"/>
    <col min="14738" max="14738" width="16.28515625" style="24" customWidth="1"/>
    <col min="14739" max="14739" width="22.7109375" style="24" customWidth="1"/>
    <col min="14740" max="14740" width="21.42578125" style="24" customWidth="1"/>
    <col min="14741" max="14741" width="17.5703125" style="24" customWidth="1"/>
    <col min="14742" max="14743" width="16.28515625" style="24" customWidth="1"/>
    <col min="14744" max="14744" width="13.7109375" style="24" customWidth="1"/>
    <col min="14745" max="14745" width="8.5703125" style="24" customWidth="1"/>
    <col min="14746" max="14746" width="15" style="24" customWidth="1"/>
    <col min="14747" max="14747" width="17.5703125" style="24" customWidth="1"/>
    <col min="14748" max="14748" width="26.5703125" style="24" customWidth="1"/>
    <col min="14749" max="14749" width="25.28515625" style="24" customWidth="1"/>
    <col min="14750" max="14751" width="17.5703125" style="24" customWidth="1"/>
    <col min="14752" max="14752" width="12.42578125" style="24" customWidth="1"/>
    <col min="14753" max="14753" width="17.5703125" style="24" customWidth="1"/>
    <col min="14754" max="14754" width="12.42578125" style="24" customWidth="1"/>
    <col min="14755" max="14755" width="15" style="24" customWidth="1"/>
    <col min="14756" max="14756" width="16.28515625" style="24" customWidth="1"/>
    <col min="14757" max="14758" width="17.5703125" style="24" customWidth="1"/>
    <col min="14759" max="14759" width="27.85546875" style="24" customWidth="1"/>
    <col min="14760" max="14760" width="13.7109375" style="24" customWidth="1"/>
    <col min="14761" max="14762" width="17.5703125" style="24" customWidth="1"/>
    <col min="14763" max="14763" width="15" style="24" customWidth="1"/>
    <col min="14764" max="14765" width="12.42578125" style="24" customWidth="1"/>
    <col min="14766" max="14767" width="17.5703125" style="24" customWidth="1"/>
    <col min="14768" max="14768" width="22.7109375" style="24" customWidth="1"/>
    <col min="14769" max="14769" width="17.5703125" style="24" customWidth="1"/>
    <col min="14770" max="14770" width="15" style="24" customWidth="1"/>
    <col min="14771" max="14771" width="17.5703125" style="24" customWidth="1"/>
    <col min="14772" max="14772" width="12.42578125" style="24" customWidth="1"/>
    <col min="14773" max="14773" width="42" style="24" customWidth="1"/>
    <col min="14774" max="14774" width="27.85546875" style="24" customWidth="1"/>
    <col min="14775" max="14776" width="18.85546875" style="24" customWidth="1"/>
    <col min="14777" max="14777" width="21.42578125" style="24" customWidth="1"/>
    <col min="14778" max="14778" width="20.140625" style="24" customWidth="1"/>
    <col min="14779" max="14779" width="16.28515625" style="24" customWidth="1"/>
    <col min="14780" max="14780" width="21.42578125" style="24" customWidth="1"/>
    <col min="14781" max="14783" width="12.42578125" style="24" customWidth="1"/>
    <col min="14784" max="14785" width="26.5703125" style="24" customWidth="1"/>
    <col min="14786" max="14787" width="21.42578125" style="24" customWidth="1"/>
    <col min="14788" max="14789" width="17.5703125" style="24" customWidth="1"/>
    <col min="14790" max="14790" width="12.42578125" style="24" customWidth="1"/>
    <col min="14791" max="14791" width="101.140625" style="24" customWidth="1"/>
    <col min="14792" max="14792" width="17.5703125" style="24" customWidth="1"/>
    <col min="14793" max="14959" width="12.42578125" style="24" customWidth="1"/>
    <col min="14960" max="14960" width="20.140625" style="24" customWidth="1"/>
    <col min="14961" max="14961" width="26.5703125" style="24" customWidth="1"/>
    <col min="14962" max="14962" width="29.140625" style="24" customWidth="1"/>
    <col min="14963" max="14964" width="13.7109375" style="24" customWidth="1"/>
    <col min="14965" max="14966" width="12.42578125" style="24" customWidth="1"/>
    <col min="14967" max="14967" width="20.140625" style="24" customWidth="1"/>
    <col min="14968" max="14968" width="15" style="24" customWidth="1"/>
    <col min="14969" max="14969" width="12.42578125" style="24" customWidth="1"/>
    <col min="14970" max="14970" width="17.5703125" style="24" customWidth="1"/>
    <col min="14971" max="14971" width="15" style="24" customWidth="1"/>
    <col min="14972" max="14972" width="16.28515625" style="24" customWidth="1"/>
    <col min="14973" max="14973" width="24" style="24" customWidth="1"/>
    <col min="14974" max="14974" width="22.7109375" style="24" customWidth="1"/>
    <col min="14975" max="14975" width="30.42578125" style="24" customWidth="1"/>
    <col min="14976" max="14976" width="11.140625" style="24" customWidth="1"/>
    <col min="14977" max="14977" width="20.140625" style="24" customWidth="1"/>
    <col min="14978" max="14978" width="27.85546875" style="24" customWidth="1"/>
    <col min="14979" max="14979" width="17.5703125" style="24" customWidth="1"/>
    <col min="14980" max="14981" width="8.5703125" style="24" customWidth="1"/>
    <col min="14982" max="14982" width="16.28515625" style="24" customWidth="1"/>
    <col min="14983" max="14983" width="25.28515625" style="24" customWidth="1"/>
    <col min="14984" max="14984" width="18.85546875" style="24" customWidth="1"/>
    <col min="14985" max="14985" width="24" style="24" customWidth="1"/>
    <col min="14986" max="14986" width="12.42578125" style="24" customWidth="1"/>
    <col min="14987" max="14987" width="15" style="24" customWidth="1"/>
    <col min="14988" max="14988" width="25.28515625" style="24" customWidth="1"/>
    <col min="14989" max="14989" width="6" style="24" customWidth="1"/>
    <col min="14990" max="14990" width="22.7109375" style="24" customWidth="1"/>
    <col min="14991" max="14991" width="31.7109375" style="24" customWidth="1"/>
    <col min="14992" max="14993" width="13.7109375" style="24" customWidth="1"/>
    <col min="14994" max="14994" width="16.28515625" style="24" customWidth="1"/>
    <col min="14995" max="14995" width="22.7109375" style="24" customWidth="1"/>
    <col min="14996" max="14996" width="21.42578125" style="24" customWidth="1"/>
    <col min="14997" max="14997" width="17.5703125" style="24" customWidth="1"/>
    <col min="14998" max="14999" width="16.28515625" style="24" customWidth="1"/>
    <col min="15000" max="15000" width="13.7109375" style="24" customWidth="1"/>
    <col min="15001" max="15001" width="8.5703125" style="24" customWidth="1"/>
    <col min="15002" max="15002" width="15" style="24" customWidth="1"/>
    <col min="15003" max="15003" width="17.5703125" style="24" customWidth="1"/>
    <col min="15004" max="15004" width="26.5703125" style="24" customWidth="1"/>
    <col min="15005" max="15005" width="25.28515625" style="24" customWidth="1"/>
    <col min="15006" max="15007" width="17.5703125" style="24" customWidth="1"/>
    <col min="15008" max="15008" width="12.42578125" style="24" customWidth="1"/>
    <col min="15009" max="15009" width="17.5703125" style="24" customWidth="1"/>
    <col min="15010" max="15010" width="12.42578125" style="24" customWidth="1"/>
    <col min="15011" max="15011" width="15" style="24" customWidth="1"/>
    <col min="15012" max="15012" width="16.28515625" style="24" customWidth="1"/>
    <col min="15013" max="15014" width="17.5703125" style="24" customWidth="1"/>
    <col min="15015" max="15015" width="27.85546875" style="24" customWidth="1"/>
    <col min="15016" max="15016" width="13.7109375" style="24" customWidth="1"/>
    <col min="15017" max="15018" width="17.5703125" style="24" customWidth="1"/>
    <col min="15019" max="15019" width="15" style="24" customWidth="1"/>
    <col min="15020" max="15021" width="12.42578125" style="24" customWidth="1"/>
    <col min="15022" max="15023" width="17.5703125" style="24" customWidth="1"/>
    <col min="15024" max="15024" width="22.7109375" style="24" customWidth="1"/>
    <col min="15025" max="15025" width="17.5703125" style="24" customWidth="1"/>
    <col min="15026" max="15026" width="15" style="24" customWidth="1"/>
    <col min="15027" max="15027" width="17.5703125" style="24" customWidth="1"/>
    <col min="15028" max="15028" width="12.42578125" style="24" customWidth="1"/>
    <col min="15029" max="15029" width="42" style="24" customWidth="1"/>
    <col min="15030" max="15030" width="27.85546875" style="24" customWidth="1"/>
    <col min="15031" max="15032" width="18.85546875" style="24" customWidth="1"/>
    <col min="15033" max="15033" width="21.42578125" style="24" customWidth="1"/>
    <col min="15034" max="15034" width="20.140625" style="24" customWidth="1"/>
    <col min="15035" max="15035" width="16.28515625" style="24" customWidth="1"/>
    <col min="15036" max="15036" width="21.42578125" style="24" customWidth="1"/>
    <col min="15037" max="15039" width="12.42578125" style="24" customWidth="1"/>
    <col min="15040" max="15041" width="26.5703125" style="24" customWidth="1"/>
    <col min="15042" max="15043" width="21.42578125" style="24" customWidth="1"/>
    <col min="15044" max="15045" width="17.5703125" style="24" customWidth="1"/>
    <col min="15046" max="15046" width="12.42578125" style="24" customWidth="1"/>
    <col min="15047" max="15047" width="101.140625" style="24" customWidth="1"/>
    <col min="15048" max="15048" width="17.5703125" style="24" customWidth="1"/>
    <col min="15049" max="15215" width="12.42578125" style="24" customWidth="1"/>
    <col min="15216" max="15216" width="20.140625" style="24" customWidth="1"/>
    <col min="15217" max="15217" width="26.5703125" style="24" customWidth="1"/>
    <col min="15218" max="15218" width="29.140625" style="24" customWidth="1"/>
    <col min="15219" max="15220" width="13.7109375" style="24" customWidth="1"/>
    <col min="15221" max="15222" width="12.42578125" style="24" customWidth="1"/>
    <col min="15223" max="15223" width="20.140625" style="24" customWidth="1"/>
    <col min="15224" max="15224" width="15" style="24" customWidth="1"/>
    <col min="15225" max="15225" width="12.42578125" style="24" customWidth="1"/>
    <col min="15226" max="15226" width="17.5703125" style="24" customWidth="1"/>
    <col min="15227" max="15227" width="15" style="24" customWidth="1"/>
    <col min="15228" max="15228" width="16.28515625" style="24" customWidth="1"/>
    <col min="15229" max="15229" width="24" style="24" customWidth="1"/>
    <col min="15230" max="15230" width="22.7109375" style="24" customWidth="1"/>
    <col min="15231" max="15231" width="30.42578125" style="24" customWidth="1"/>
    <col min="15232" max="15232" width="11.140625" style="24" customWidth="1"/>
    <col min="15233" max="15233" width="20.140625" style="24" customWidth="1"/>
    <col min="15234" max="15234" width="27.85546875" style="24" customWidth="1"/>
    <col min="15235" max="15235" width="17.5703125" style="24" customWidth="1"/>
    <col min="15236" max="15237" width="8.5703125" style="24" customWidth="1"/>
    <col min="15238" max="15238" width="16.28515625" style="24" customWidth="1"/>
    <col min="15239" max="15239" width="25.28515625" style="24" customWidth="1"/>
    <col min="15240" max="15240" width="18.85546875" style="24" customWidth="1"/>
    <col min="15241" max="15241" width="24" style="24" customWidth="1"/>
    <col min="15242" max="15242" width="12.42578125" style="24" customWidth="1"/>
    <col min="15243" max="15243" width="15" style="24" customWidth="1"/>
    <col min="15244" max="15244" width="25.28515625" style="24" customWidth="1"/>
    <col min="15245" max="15245" width="6" style="24" customWidth="1"/>
    <col min="15246" max="15246" width="22.7109375" style="24" customWidth="1"/>
    <col min="15247" max="15247" width="31.7109375" style="24" customWidth="1"/>
    <col min="15248" max="15249" width="13.7109375" style="24" customWidth="1"/>
    <col min="15250" max="15250" width="16.28515625" style="24" customWidth="1"/>
    <col min="15251" max="15251" width="22.7109375" style="24" customWidth="1"/>
    <col min="15252" max="15252" width="21.42578125" style="24" customWidth="1"/>
    <col min="15253" max="15253" width="17.5703125" style="24" customWidth="1"/>
    <col min="15254" max="15255" width="16.28515625" style="24" customWidth="1"/>
    <col min="15256" max="15256" width="13.7109375" style="24" customWidth="1"/>
    <col min="15257" max="15257" width="8.5703125" style="24" customWidth="1"/>
    <col min="15258" max="15258" width="15" style="24" customWidth="1"/>
    <col min="15259" max="15259" width="17.5703125" style="24" customWidth="1"/>
    <col min="15260" max="15260" width="26.5703125" style="24" customWidth="1"/>
    <col min="15261" max="15261" width="25.28515625" style="24" customWidth="1"/>
    <col min="15262" max="15263" width="17.5703125" style="24" customWidth="1"/>
    <col min="15264" max="15264" width="12.42578125" style="24" customWidth="1"/>
    <col min="15265" max="15265" width="17.5703125" style="24" customWidth="1"/>
    <col min="15266" max="15266" width="12.42578125" style="24" customWidth="1"/>
    <col min="15267" max="15267" width="15" style="24" customWidth="1"/>
    <col min="15268" max="15268" width="16.28515625" style="24" customWidth="1"/>
    <col min="15269" max="15270" width="17.5703125" style="24" customWidth="1"/>
    <col min="15271" max="15271" width="27.85546875" style="24" customWidth="1"/>
    <col min="15272" max="15272" width="13.7109375" style="24" customWidth="1"/>
    <col min="15273" max="15274" width="17.5703125" style="24" customWidth="1"/>
    <col min="15275" max="15275" width="15" style="24" customWidth="1"/>
    <col min="15276" max="15277" width="12.42578125" style="24" customWidth="1"/>
    <col min="15278" max="15279" width="17.5703125" style="24" customWidth="1"/>
    <col min="15280" max="15280" width="22.7109375" style="24" customWidth="1"/>
    <col min="15281" max="15281" width="17.5703125" style="24" customWidth="1"/>
    <col min="15282" max="15282" width="15" style="24" customWidth="1"/>
    <col min="15283" max="15283" width="17.5703125" style="24" customWidth="1"/>
    <col min="15284" max="15284" width="12.42578125" style="24" customWidth="1"/>
    <col min="15285" max="15285" width="42" style="24" customWidth="1"/>
    <col min="15286" max="15286" width="27.85546875" style="24" customWidth="1"/>
    <col min="15287" max="15288" width="18.85546875" style="24" customWidth="1"/>
    <col min="15289" max="15289" width="21.42578125" style="24" customWidth="1"/>
    <col min="15290" max="15290" width="20.140625" style="24" customWidth="1"/>
    <col min="15291" max="15291" width="16.28515625" style="24" customWidth="1"/>
    <col min="15292" max="15292" width="21.42578125" style="24" customWidth="1"/>
    <col min="15293" max="15295" width="12.42578125" style="24" customWidth="1"/>
    <col min="15296" max="15297" width="26.5703125" style="24" customWidth="1"/>
    <col min="15298" max="15299" width="21.42578125" style="24" customWidth="1"/>
    <col min="15300" max="15301" width="17.5703125" style="24" customWidth="1"/>
    <col min="15302" max="15302" width="12.42578125" style="24" customWidth="1"/>
    <col min="15303" max="15303" width="101.140625" style="24" customWidth="1"/>
    <col min="15304" max="15304" width="17.5703125" style="24" customWidth="1"/>
    <col min="15305" max="15471" width="12.42578125" style="24" customWidth="1"/>
    <col min="15472" max="15472" width="20.140625" style="24" customWidth="1"/>
    <col min="15473" max="15473" width="26.5703125" style="24" customWidth="1"/>
    <col min="15474" max="15474" width="29.140625" style="24" customWidth="1"/>
    <col min="15475" max="15476" width="13.7109375" style="24" customWidth="1"/>
    <col min="15477" max="15478" width="12.42578125" style="24" customWidth="1"/>
    <col min="15479" max="15479" width="20.140625" style="24" customWidth="1"/>
    <col min="15480" max="15480" width="15" style="24" customWidth="1"/>
    <col min="15481" max="15481" width="12.42578125" style="24" customWidth="1"/>
    <col min="15482" max="15482" width="17.5703125" style="24" customWidth="1"/>
    <col min="15483" max="15483" width="15" style="24" customWidth="1"/>
    <col min="15484" max="15484" width="16.28515625" style="24" customWidth="1"/>
    <col min="15485" max="15485" width="24" style="24" customWidth="1"/>
    <col min="15486" max="15486" width="22.7109375" style="24" customWidth="1"/>
    <col min="15487" max="15487" width="30.42578125" style="24" customWidth="1"/>
    <col min="15488" max="15488" width="11.140625" style="24" customWidth="1"/>
    <col min="15489" max="15489" width="20.140625" style="24" customWidth="1"/>
    <col min="15490" max="15490" width="27.85546875" style="24" customWidth="1"/>
    <col min="15491" max="15491" width="17.5703125" style="24" customWidth="1"/>
    <col min="15492" max="15493" width="8.5703125" style="24" customWidth="1"/>
    <col min="15494" max="15494" width="16.28515625" style="24" customWidth="1"/>
    <col min="15495" max="15495" width="25.28515625" style="24" customWidth="1"/>
    <col min="15496" max="15496" width="18.85546875" style="24" customWidth="1"/>
    <col min="15497" max="15497" width="24" style="24" customWidth="1"/>
    <col min="15498" max="15498" width="12.42578125" style="24" customWidth="1"/>
    <col min="15499" max="15499" width="15" style="24" customWidth="1"/>
    <col min="15500" max="15500" width="25.28515625" style="24" customWidth="1"/>
    <col min="15501" max="15501" width="6" style="24" customWidth="1"/>
    <col min="15502" max="15502" width="22.7109375" style="24" customWidth="1"/>
    <col min="15503" max="15503" width="31.7109375" style="24" customWidth="1"/>
    <col min="15504" max="15505" width="13.7109375" style="24" customWidth="1"/>
    <col min="15506" max="15506" width="16.28515625" style="24" customWidth="1"/>
    <col min="15507" max="15507" width="22.7109375" style="24" customWidth="1"/>
    <col min="15508" max="15508" width="21.42578125" style="24" customWidth="1"/>
    <col min="15509" max="15509" width="17.5703125" style="24" customWidth="1"/>
    <col min="15510" max="15511" width="16.28515625" style="24" customWidth="1"/>
    <col min="15512" max="15512" width="13.7109375" style="24" customWidth="1"/>
    <col min="15513" max="15513" width="8.5703125" style="24" customWidth="1"/>
    <col min="15514" max="15514" width="15" style="24" customWidth="1"/>
    <col min="15515" max="15515" width="17.5703125" style="24" customWidth="1"/>
    <col min="15516" max="15516" width="26.5703125" style="24" customWidth="1"/>
    <col min="15517" max="15517" width="25.28515625" style="24" customWidth="1"/>
    <col min="15518" max="15519" width="17.5703125" style="24" customWidth="1"/>
    <col min="15520" max="15520" width="12.42578125" style="24" customWidth="1"/>
    <col min="15521" max="15521" width="17.5703125" style="24" customWidth="1"/>
    <col min="15522" max="15522" width="12.42578125" style="24" customWidth="1"/>
    <col min="15523" max="15523" width="15" style="24" customWidth="1"/>
    <col min="15524" max="15524" width="16.28515625" style="24" customWidth="1"/>
    <col min="15525" max="15526" width="17.5703125" style="24" customWidth="1"/>
    <col min="15527" max="15527" width="27.85546875" style="24" customWidth="1"/>
    <col min="15528" max="15528" width="13.7109375" style="24" customWidth="1"/>
    <col min="15529" max="15530" width="17.5703125" style="24" customWidth="1"/>
    <col min="15531" max="15531" width="15" style="24" customWidth="1"/>
    <col min="15532" max="15533" width="12.42578125" style="24" customWidth="1"/>
    <col min="15534" max="15535" width="17.5703125" style="24" customWidth="1"/>
    <col min="15536" max="15536" width="22.7109375" style="24" customWidth="1"/>
    <col min="15537" max="15537" width="17.5703125" style="24" customWidth="1"/>
    <col min="15538" max="15538" width="15" style="24" customWidth="1"/>
    <col min="15539" max="15539" width="17.5703125" style="24" customWidth="1"/>
    <col min="15540" max="15540" width="12.42578125" style="24" customWidth="1"/>
    <col min="15541" max="15541" width="42" style="24" customWidth="1"/>
    <col min="15542" max="15542" width="27.85546875" style="24" customWidth="1"/>
    <col min="15543" max="15544" width="18.85546875" style="24" customWidth="1"/>
    <col min="15545" max="15545" width="21.42578125" style="24" customWidth="1"/>
    <col min="15546" max="15546" width="20.140625" style="24" customWidth="1"/>
    <col min="15547" max="15547" width="16.28515625" style="24" customWidth="1"/>
    <col min="15548" max="15548" width="21.42578125" style="24" customWidth="1"/>
    <col min="15549" max="15551" width="12.42578125" style="24" customWidth="1"/>
    <col min="15552" max="15553" width="26.5703125" style="24" customWidth="1"/>
    <col min="15554" max="15555" width="21.42578125" style="24" customWidth="1"/>
    <col min="15556" max="15557" width="17.5703125" style="24" customWidth="1"/>
    <col min="15558" max="15558" width="12.42578125" style="24" customWidth="1"/>
    <col min="15559" max="15559" width="101.140625" style="24" customWidth="1"/>
    <col min="15560" max="15560" width="17.5703125" style="24" customWidth="1"/>
    <col min="15561" max="15727" width="12.42578125" style="24" customWidth="1"/>
    <col min="15728" max="15728" width="20.140625" style="24" customWidth="1"/>
    <col min="15729" max="15729" width="26.5703125" style="24" customWidth="1"/>
    <col min="15730" max="15730" width="29.140625" style="24" customWidth="1"/>
    <col min="15731" max="15732" width="13.7109375" style="24" customWidth="1"/>
    <col min="15733" max="15734" width="12.42578125" style="24" customWidth="1"/>
    <col min="15735" max="15735" width="20.140625" style="24" customWidth="1"/>
    <col min="15736" max="15736" width="15" style="24" customWidth="1"/>
    <col min="15737" max="15737" width="12.42578125" style="24" customWidth="1"/>
    <col min="15738" max="15738" width="17.5703125" style="24" customWidth="1"/>
    <col min="15739" max="15739" width="15" style="24" customWidth="1"/>
    <col min="15740" max="15740" width="16.28515625" style="24" customWidth="1"/>
    <col min="15741" max="15741" width="24" style="24" customWidth="1"/>
    <col min="15742" max="15742" width="22.7109375" style="24" customWidth="1"/>
    <col min="15743" max="15743" width="30.42578125" style="24" customWidth="1"/>
    <col min="15744" max="15744" width="11.140625" style="24" customWidth="1"/>
    <col min="15745" max="15745" width="20.140625" style="24" customWidth="1"/>
    <col min="15746" max="15746" width="27.85546875" style="24" customWidth="1"/>
    <col min="15747" max="15747" width="17.5703125" style="24" customWidth="1"/>
    <col min="15748" max="15749" width="8.5703125" style="24" customWidth="1"/>
    <col min="15750" max="15750" width="16.28515625" style="24" customWidth="1"/>
    <col min="15751" max="15751" width="25.28515625" style="24" customWidth="1"/>
    <col min="15752" max="15752" width="18.85546875" style="24" customWidth="1"/>
    <col min="15753" max="15753" width="24" style="24" customWidth="1"/>
    <col min="15754" max="15754" width="12.42578125" style="24" customWidth="1"/>
    <col min="15755" max="15755" width="15" style="24" customWidth="1"/>
    <col min="15756" max="15756" width="25.28515625" style="24" customWidth="1"/>
    <col min="15757" max="15757" width="6" style="24" customWidth="1"/>
    <col min="15758" max="15758" width="22.7109375" style="24" customWidth="1"/>
    <col min="15759" max="15759" width="31.7109375" style="24" customWidth="1"/>
    <col min="15760" max="15761" width="13.7109375" style="24" customWidth="1"/>
    <col min="15762" max="15762" width="16.28515625" style="24" customWidth="1"/>
    <col min="15763" max="15763" width="22.7109375" style="24" customWidth="1"/>
    <col min="15764" max="15764" width="21.42578125" style="24" customWidth="1"/>
    <col min="15765" max="15765" width="17.5703125" style="24" customWidth="1"/>
    <col min="15766" max="15767" width="16.28515625" style="24" customWidth="1"/>
    <col min="15768" max="15768" width="13.7109375" style="24" customWidth="1"/>
    <col min="15769" max="15769" width="8.5703125" style="24" customWidth="1"/>
    <col min="15770" max="15770" width="15" style="24" customWidth="1"/>
    <col min="15771" max="15771" width="17.5703125" style="24" customWidth="1"/>
    <col min="15772" max="15772" width="26.5703125" style="24" customWidth="1"/>
    <col min="15773" max="15773" width="25.28515625" style="24" customWidth="1"/>
    <col min="15774" max="15775" width="17.5703125" style="24" customWidth="1"/>
    <col min="15776" max="15776" width="12.42578125" style="24" customWidth="1"/>
    <col min="15777" max="15777" width="17.5703125" style="24" customWidth="1"/>
    <col min="15778" max="15778" width="12.42578125" style="24" customWidth="1"/>
    <col min="15779" max="15779" width="15" style="24" customWidth="1"/>
    <col min="15780" max="15780" width="16.28515625" style="24" customWidth="1"/>
    <col min="15781" max="15782" width="17.5703125" style="24" customWidth="1"/>
    <col min="15783" max="15783" width="27.85546875" style="24" customWidth="1"/>
    <col min="15784" max="15784" width="13.7109375" style="24" customWidth="1"/>
    <col min="15785" max="15786" width="17.5703125" style="24" customWidth="1"/>
    <col min="15787" max="15787" width="15" style="24" customWidth="1"/>
    <col min="15788" max="15789" width="12.42578125" style="24" customWidth="1"/>
    <col min="15790" max="15791" width="17.5703125" style="24" customWidth="1"/>
    <col min="15792" max="15792" width="22.7109375" style="24" customWidth="1"/>
    <col min="15793" max="15793" width="17.5703125" style="24" customWidth="1"/>
    <col min="15794" max="15794" width="15" style="24" customWidth="1"/>
    <col min="15795" max="15795" width="17.5703125" style="24" customWidth="1"/>
    <col min="15796" max="15796" width="12.42578125" style="24" customWidth="1"/>
    <col min="15797" max="15797" width="42" style="24" customWidth="1"/>
    <col min="15798" max="15798" width="27.85546875" style="24" customWidth="1"/>
    <col min="15799" max="15800" width="18.85546875" style="24" customWidth="1"/>
    <col min="15801" max="15801" width="21.42578125" style="24" customWidth="1"/>
    <col min="15802" max="15802" width="20.140625" style="24" customWidth="1"/>
    <col min="15803" max="15803" width="16.28515625" style="24" customWidth="1"/>
    <col min="15804" max="15804" width="21.42578125" style="24" customWidth="1"/>
    <col min="15805" max="15807" width="12.42578125" style="24" customWidth="1"/>
    <col min="15808" max="15809" width="26.5703125" style="24" customWidth="1"/>
    <col min="15810" max="15811" width="21.42578125" style="24" customWidth="1"/>
    <col min="15812" max="15813" width="17.5703125" style="24" customWidth="1"/>
    <col min="15814" max="15814" width="12.42578125" style="24" customWidth="1"/>
    <col min="15815" max="15815" width="101.140625" style="24" customWidth="1"/>
    <col min="15816" max="15816" width="17.5703125" style="24" customWidth="1"/>
    <col min="15817" max="15983" width="12.42578125" style="24" customWidth="1"/>
    <col min="15984" max="15984" width="20.140625" style="24" customWidth="1"/>
    <col min="15985" max="15985" width="26.5703125" style="24" customWidth="1"/>
    <col min="15986" max="15986" width="29.140625" style="24" customWidth="1"/>
    <col min="15987" max="15988" width="13.7109375" style="24" customWidth="1"/>
    <col min="15989" max="15990" width="12.42578125" style="24" customWidth="1"/>
    <col min="15991" max="15991" width="20.140625" style="24" customWidth="1"/>
    <col min="15992" max="15992" width="15" style="24" customWidth="1"/>
    <col min="15993" max="15993" width="12.42578125" style="24" customWidth="1"/>
    <col min="15994" max="15994" width="17.5703125" style="24" customWidth="1"/>
    <col min="15995" max="15995" width="15" style="24" customWidth="1"/>
    <col min="15996" max="15996" width="16.28515625" style="24" customWidth="1"/>
    <col min="15997" max="15997" width="24" style="24" customWidth="1"/>
    <col min="15998" max="15998" width="22.7109375" style="24" customWidth="1"/>
    <col min="15999" max="15999" width="30.42578125" style="24" customWidth="1"/>
    <col min="16000" max="16000" width="11.140625" style="24" customWidth="1"/>
    <col min="16001" max="16001" width="20.140625" style="24" customWidth="1"/>
    <col min="16002" max="16002" width="27.85546875" style="24" customWidth="1"/>
    <col min="16003" max="16003" width="17.5703125" style="24" customWidth="1"/>
    <col min="16004" max="16005" width="8.5703125" style="24" customWidth="1"/>
    <col min="16006" max="16006" width="16.28515625" style="24" customWidth="1"/>
    <col min="16007" max="16007" width="25.28515625" style="24" customWidth="1"/>
    <col min="16008" max="16008" width="18.85546875" style="24" customWidth="1"/>
    <col min="16009" max="16009" width="24" style="24" customWidth="1"/>
    <col min="16010" max="16010" width="12.42578125" style="24" customWidth="1"/>
    <col min="16011" max="16011" width="15" style="24" customWidth="1"/>
    <col min="16012" max="16012" width="25.28515625" style="24" customWidth="1"/>
    <col min="16013" max="16013" width="6" style="24" customWidth="1"/>
    <col min="16014" max="16014" width="22.7109375" style="24" customWidth="1"/>
    <col min="16015" max="16015" width="31.7109375" style="24" customWidth="1"/>
    <col min="16016" max="16017" width="13.7109375" style="24" customWidth="1"/>
    <col min="16018" max="16018" width="16.28515625" style="24" customWidth="1"/>
    <col min="16019" max="16019" width="22.7109375" style="24" customWidth="1"/>
    <col min="16020" max="16020" width="21.42578125" style="24" customWidth="1"/>
    <col min="16021" max="16021" width="17.5703125" style="24" customWidth="1"/>
    <col min="16022" max="16023" width="16.28515625" style="24" customWidth="1"/>
    <col min="16024" max="16024" width="13.7109375" style="24" customWidth="1"/>
    <col min="16025" max="16025" width="8.5703125" style="24" customWidth="1"/>
    <col min="16026" max="16026" width="15" style="24" customWidth="1"/>
    <col min="16027" max="16027" width="17.5703125" style="24" customWidth="1"/>
    <col min="16028" max="16028" width="26.5703125" style="24" customWidth="1"/>
    <col min="16029" max="16029" width="25.28515625" style="24" customWidth="1"/>
    <col min="16030" max="16031" width="17.5703125" style="24" customWidth="1"/>
    <col min="16032" max="16032" width="12.42578125" style="24" customWidth="1"/>
    <col min="16033" max="16033" width="17.5703125" style="24" customWidth="1"/>
    <col min="16034" max="16034" width="12.42578125" style="24" customWidth="1"/>
    <col min="16035" max="16035" width="15" style="24" customWidth="1"/>
    <col min="16036" max="16036" width="16.28515625" style="24" customWidth="1"/>
    <col min="16037" max="16038" width="17.5703125" style="24" customWidth="1"/>
    <col min="16039" max="16039" width="27.85546875" style="24" customWidth="1"/>
    <col min="16040" max="16040" width="13.7109375" style="24" customWidth="1"/>
    <col min="16041" max="16042" width="17.5703125" style="24" customWidth="1"/>
    <col min="16043" max="16043" width="15" style="24" customWidth="1"/>
    <col min="16044" max="16045" width="12.42578125" style="24" customWidth="1"/>
    <col min="16046" max="16047" width="17.5703125" style="24" customWidth="1"/>
    <col min="16048" max="16048" width="22.7109375" style="24" customWidth="1"/>
    <col min="16049" max="16049" width="17.5703125" style="24" customWidth="1"/>
    <col min="16050" max="16050" width="15" style="24" customWidth="1"/>
    <col min="16051" max="16051" width="17.5703125" style="24" customWidth="1"/>
    <col min="16052" max="16052" width="12.42578125" style="24" customWidth="1"/>
    <col min="16053" max="16053" width="42" style="24" customWidth="1"/>
    <col min="16054" max="16054" width="27.85546875" style="24" customWidth="1"/>
    <col min="16055" max="16056" width="18.85546875" style="24" customWidth="1"/>
    <col min="16057" max="16057" width="21.42578125" style="24" customWidth="1"/>
    <col min="16058" max="16058" width="20.140625" style="24" customWidth="1"/>
    <col min="16059" max="16059" width="16.28515625" style="24" customWidth="1"/>
    <col min="16060" max="16060" width="21.42578125" style="24" customWidth="1"/>
    <col min="16061" max="16063" width="12.42578125" style="24" customWidth="1"/>
    <col min="16064" max="16065" width="26.5703125" style="24" customWidth="1"/>
    <col min="16066" max="16067" width="21.42578125" style="24" customWidth="1"/>
    <col min="16068" max="16069" width="17.5703125" style="24" customWidth="1"/>
    <col min="16070" max="16070" width="12.42578125" style="24" customWidth="1"/>
    <col min="16071" max="16071" width="101.140625" style="24" customWidth="1"/>
    <col min="16072" max="16072" width="17.5703125" style="24" customWidth="1"/>
    <col min="16073" max="16384" width="12.42578125" style="24" customWidth="1"/>
  </cols>
  <sheetData>
    <row r="1" spans="1:111" s="37" customFormat="1" ht="14.25" x14ac:dyDescent="0.2">
      <c r="A1" s="64"/>
      <c r="B1" s="103">
        <f ca="1">WORKDAY(TODAY(),1,$AE$118:$AE$502)</f>
        <v>45789</v>
      </c>
      <c r="C1" s="32"/>
      <c r="D1" s="32"/>
      <c r="E1" s="33"/>
      <c r="F1" s="34"/>
      <c r="G1" s="34"/>
      <c r="H1" s="34"/>
      <c r="I1" s="32"/>
      <c r="J1" s="100" t="s">
        <v>0</v>
      </c>
      <c r="K1" s="153">
        <v>42292</v>
      </c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5"/>
      <c r="AB1" s="32"/>
      <c r="AC1" s="35"/>
      <c r="AD1" s="32"/>
      <c r="AE1" s="131" t="s">
        <v>4</v>
      </c>
      <c r="AF1" s="128" t="s">
        <v>1</v>
      </c>
      <c r="AG1" s="129"/>
      <c r="AH1" s="129"/>
      <c r="AI1" s="129"/>
      <c r="AJ1" s="130" t="s">
        <v>2</v>
      </c>
      <c r="AK1" s="32"/>
      <c r="AL1" s="32"/>
      <c r="AM1" s="32"/>
      <c r="AN1" s="32"/>
      <c r="AO1" s="32"/>
      <c r="AP1" s="32"/>
      <c r="AQ1" s="32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</row>
    <row r="2" spans="1:111" s="55" customFormat="1" ht="20.25" customHeight="1" x14ac:dyDescent="0.2">
      <c r="A2" s="65"/>
      <c r="B2" s="104" t="s">
        <v>86</v>
      </c>
      <c r="C2" s="38"/>
      <c r="D2" s="39"/>
      <c r="E2" s="40"/>
      <c r="F2" s="41"/>
      <c r="G2" s="41"/>
      <c r="H2" s="41"/>
      <c r="I2" s="41"/>
      <c r="J2" s="101" t="s">
        <v>3</v>
      </c>
      <c r="K2" s="154">
        <v>42292</v>
      </c>
      <c r="L2" s="42"/>
      <c r="M2" s="41"/>
      <c r="N2" s="41"/>
      <c r="O2" s="41"/>
      <c r="P2" s="43"/>
      <c r="Q2" s="41"/>
      <c r="R2" s="44"/>
      <c r="S2" s="43"/>
      <c r="T2" s="45"/>
      <c r="U2" s="41"/>
      <c r="V2" s="41"/>
      <c r="W2" s="41"/>
      <c r="X2" s="46"/>
      <c r="Y2" s="43"/>
      <c r="Z2" s="41"/>
      <c r="AA2" s="47"/>
      <c r="AB2" s="41"/>
      <c r="AC2" s="47"/>
      <c r="AD2" s="41"/>
      <c r="AE2" s="131"/>
      <c r="AF2" s="131"/>
      <c r="AG2" s="102"/>
      <c r="AH2" s="102"/>
      <c r="AI2" s="102"/>
      <c r="AJ2" s="102"/>
      <c r="AK2" s="49"/>
      <c r="AL2" s="42"/>
      <c r="AM2" s="42"/>
      <c r="AN2" s="42"/>
      <c r="AO2" s="42"/>
      <c r="AP2" s="42"/>
      <c r="AQ2" s="42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</row>
    <row r="3" spans="1:111" s="55" customFormat="1" ht="14.25" x14ac:dyDescent="0.2">
      <c r="A3" s="65"/>
      <c r="B3" s="174" t="s">
        <v>5</v>
      </c>
      <c r="C3" s="175"/>
      <c r="D3" s="176"/>
      <c r="E3" s="177"/>
      <c r="F3" s="178"/>
      <c r="G3" s="178"/>
      <c r="H3" s="178"/>
      <c r="I3" s="178"/>
      <c r="J3" s="179" t="s">
        <v>6</v>
      </c>
      <c r="K3" s="180">
        <f>NETWORKDAYS(K1,K2,AE$118:AE$502)-1</f>
        <v>0</v>
      </c>
      <c r="L3" s="178"/>
      <c r="M3" s="181"/>
      <c r="N3" s="181"/>
      <c r="O3" s="182"/>
      <c r="P3" s="182"/>
      <c r="Q3" s="178"/>
      <c r="R3" s="183"/>
      <c r="S3" s="182"/>
      <c r="T3" s="184"/>
      <c r="U3" s="185"/>
      <c r="V3" s="185"/>
      <c r="W3" s="186"/>
      <c r="X3" s="187"/>
      <c r="Y3" s="188"/>
      <c r="Z3" s="189"/>
      <c r="AA3" s="190"/>
      <c r="AB3" s="185"/>
      <c r="AC3" s="52"/>
      <c r="AD3" s="42"/>
      <c r="AE3" s="51"/>
      <c r="AF3" s="48"/>
      <c r="AG3" s="42"/>
      <c r="AH3" s="56"/>
      <c r="AI3" s="42"/>
      <c r="AJ3" s="42"/>
      <c r="AK3" s="49"/>
      <c r="AL3" s="42"/>
      <c r="AM3" s="42"/>
      <c r="AN3" s="42"/>
      <c r="AO3" s="42"/>
      <c r="AP3" s="42"/>
      <c r="AQ3" s="42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</row>
    <row r="4" spans="1:111" s="55" customFormat="1" ht="15.75" x14ac:dyDescent="0.25">
      <c r="A4" s="155" t="s">
        <v>88</v>
      </c>
      <c r="B4" s="191">
        <v>2</v>
      </c>
      <c r="C4" s="191">
        <f>B4+1</f>
        <v>3</v>
      </c>
      <c r="D4" s="191">
        <f t="shared" ref="D4:AB4" si="0">C4+1</f>
        <v>4</v>
      </c>
      <c r="E4" s="191">
        <f t="shared" si="0"/>
        <v>5</v>
      </c>
      <c r="F4" s="191">
        <f t="shared" si="0"/>
        <v>6</v>
      </c>
      <c r="G4" s="191">
        <f t="shared" si="0"/>
        <v>7</v>
      </c>
      <c r="H4" s="191">
        <f t="shared" si="0"/>
        <v>8</v>
      </c>
      <c r="I4" s="191">
        <f t="shared" si="0"/>
        <v>9</v>
      </c>
      <c r="J4" s="191">
        <f t="shared" si="0"/>
        <v>10</v>
      </c>
      <c r="K4" s="191">
        <f t="shared" si="0"/>
        <v>11</v>
      </c>
      <c r="L4" s="191">
        <f t="shared" si="0"/>
        <v>12</v>
      </c>
      <c r="M4" s="191">
        <f t="shared" si="0"/>
        <v>13</v>
      </c>
      <c r="N4" s="191">
        <f t="shared" si="0"/>
        <v>14</v>
      </c>
      <c r="O4" s="191">
        <f t="shared" si="0"/>
        <v>15</v>
      </c>
      <c r="P4" s="191">
        <f t="shared" si="0"/>
        <v>16</v>
      </c>
      <c r="Q4" s="191">
        <f t="shared" si="0"/>
        <v>17</v>
      </c>
      <c r="R4" s="191">
        <f t="shared" si="0"/>
        <v>18</v>
      </c>
      <c r="S4" s="191">
        <f t="shared" si="0"/>
        <v>19</v>
      </c>
      <c r="T4" s="191">
        <f t="shared" si="0"/>
        <v>20</v>
      </c>
      <c r="U4" s="191">
        <f t="shared" si="0"/>
        <v>21</v>
      </c>
      <c r="V4" s="191">
        <f t="shared" si="0"/>
        <v>22</v>
      </c>
      <c r="W4" s="191">
        <f t="shared" si="0"/>
        <v>23</v>
      </c>
      <c r="X4" s="191">
        <f t="shared" si="0"/>
        <v>24</v>
      </c>
      <c r="Y4" s="191">
        <f t="shared" si="0"/>
        <v>25</v>
      </c>
      <c r="Z4" s="191">
        <f t="shared" si="0"/>
        <v>26</v>
      </c>
      <c r="AA4" s="191">
        <f t="shared" si="0"/>
        <v>27</v>
      </c>
      <c r="AB4" s="191">
        <f t="shared" si="0"/>
        <v>28</v>
      </c>
      <c r="AC4" s="156"/>
      <c r="AD4" s="53"/>
      <c r="AE4" s="53"/>
      <c r="AF4" s="48"/>
      <c r="AG4" s="53"/>
      <c r="AH4" s="57"/>
      <c r="AI4" s="53"/>
      <c r="AJ4" s="53"/>
      <c r="AK4" s="53"/>
      <c r="AL4" s="53"/>
      <c r="AM4" s="53"/>
      <c r="AN4" s="53"/>
      <c r="AO4" s="53"/>
      <c r="AP4" s="53"/>
      <c r="AQ4" s="53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</row>
    <row r="5" spans="1:111" s="55" customFormat="1" ht="15.75" x14ac:dyDescent="0.25">
      <c r="A5" s="155" t="s">
        <v>100</v>
      </c>
      <c r="B5" s="159" t="s">
        <v>8</v>
      </c>
      <c r="C5" s="159" t="s">
        <v>9</v>
      </c>
      <c r="D5" s="160" t="s">
        <v>10</v>
      </c>
      <c r="E5" s="160" t="s">
        <v>10</v>
      </c>
      <c r="F5" s="161" t="s">
        <v>10</v>
      </c>
      <c r="G5" s="161" t="s">
        <v>10</v>
      </c>
      <c r="H5" s="162" t="s">
        <v>11</v>
      </c>
      <c r="I5" s="162" t="s">
        <v>11</v>
      </c>
      <c r="J5" s="161" t="s">
        <v>10</v>
      </c>
      <c r="K5" s="161" t="s">
        <v>10</v>
      </c>
      <c r="L5" s="161" t="s">
        <v>10</v>
      </c>
      <c r="M5" s="161" t="s">
        <v>10</v>
      </c>
      <c r="N5" s="161" t="s">
        <v>10</v>
      </c>
      <c r="O5" s="161" t="s">
        <v>10</v>
      </c>
      <c r="P5" s="159" t="s">
        <v>9</v>
      </c>
      <c r="Q5" s="163" t="s">
        <v>12</v>
      </c>
      <c r="R5" s="164" t="s">
        <v>9</v>
      </c>
      <c r="S5" s="159" t="s">
        <v>9</v>
      </c>
      <c r="T5" s="165" t="s">
        <v>13</v>
      </c>
      <c r="U5" s="166" t="s">
        <v>13</v>
      </c>
      <c r="V5" s="166" t="s">
        <v>13</v>
      </c>
      <c r="W5" s="166" t="s">
        <v>13</v>
      </c>
      <c r="X5" s="167" t="s">
        <v>9</v>
      </c>
      <c r="Y5" s="159" t="s">
        <v>14</v>
      </c>
      <c r="Z5" s="160" t="s">
        <v>15</v>
      </c>
      <c r="AA5" s="168" t="s">
        <v>16</v>
      </c>
      <c r="AB5" s="161" t="s">
        <v>16</v>
      </c>
      <c r="AC5" s="156"/>
      <c r="AD5" s="53"/>
      <c r="AE5" s="50"/>
      <c r="AF5" s="48"/>
      <c r="AG5" s="53"/>
      <c r="AH5" s="57"/>
      <c r="AI5" s="53"/>
      <c r="AJ5" s="53"/>
      <c r="AK5" s="58"/>
      <c r="AL5" s="53"/>
      <c r="AM5" s="53"/>
      <c r="AN5" s="53"/>
      <c r="AO5" s="53"/>
      <c r="AP5" s="53"/>
      <c r="AQ5" s="53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</row>
    <row r="6" spans="1:111" s="55" customFormat="1" ht="15" x14ac:dyDescent="0.25">
      <c r="A6" s="193" t="s">
        <v>101</v>
      </c>
      <c r="B6" s="159" t="s">
        <v>17</v>
      </c>
      <c r="C6" s="159" t="s">
        <v>18</v>
      </c>
      <c r="D6" s="160" t="s">
        <v>19</v>
      </c>
      <c r="E6" s="160" t="s">
        <v>19</v>
      </c>
      <c r="F6" s="169" t="s">
        <v>20</v>
      </c>
      <c r="G6" s="170" t="s">
        <v>21</v>
      </c>
      <c r="H6" s="162" t="s">
        <v>22</v>
      </c>
      <c r="I6" s="162" t="s">
        <v>22</v>
      </c>
      <c r="J6" s="161" t="s">
        <v>23</v>
      </c>
      <c r="K6" s="161" t="s">
        <v>23</v>
      </c>
      <c r="L6" s="161" t="s">
        <v>24</v>
      </c>
      <c r="M6" s="171" t="s">
        <v>24</v>
      </c>
      <c r="N6" s="171" t="s">
        <v>24</v>
      </c>
      <c r="O6" s="159" t="s">
        <v>24</v>
      </c>
      <c r="P6" s="159" t="s">
        <v>18</v>
      </c>
      <c r="Q6" s="163" t="s">
        <v>25</v>
      </c>
      <c r="R6" s="164" t="s">
        <v>15</v>
      </c>
      <c r="S6" s="159" t="s">
        <v>15</v>
      </c>
      <c r="T6" s="162" t="s">
        <v>26</v>
      </c>
      <c r="U6" s="161" t="s">
        <v>27</v>
      </c>
      <c r="V6" s="161" t="s">
        <v>28</v>
      </c>
      <c r="W6" s="161" t="s">
        <v>24</v>
      </c>
      <c r="X6" s="167" t="s">
        <v>13</v>
      </c>
      <c r="Y6" s="159" t="s">
        <v>29</v>
      </c>
      <c r="Z6" s="160" t="s">
        <v>30</v>
      </c>
      <c r="AA6" s="168" t="s">
        <v>31</v>
      </c>
      <c r="AB6" s="161" t="s">
        <v>31</v>
      </c>
      <c r="AC6" s="156"/>
      <c r="AD6" s="53"/>
      <c r="AE6" s="50"/>
      <c r="AF6" s="48"/>
      <c r="AG6" s="53"/>
      <c r="AH6" s="53"/>
      <c r="AI6" s="53"/>
      <c r="AJ6" s="53"/>
      <c r="AK6" s="58"/>
      <c r="AL6" s="53"/>
      <c r="AM6" s="53"/>
      <c r="AN6" s="53"/>
      <c r="AO6" s="53"/>
      <c r="AP6" s="53"/>
      <c r="AQ6" s="53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</row>
    <row r="7" spans="1:111" s="55" customFormat="1" ht="15" x14ac:dyDescent="0.2">
      <c r="A7" s="194"/>
      <c r="B7" s="159" t="s">
        <v>32</v>
      </c>
      <c r="C7" s="159"/>
      <c r="D7" s="160" t="s">
        <v>33</v>
      </c>
      <c r="E7" s="160" t="s">
        <v>33</v>
      </c>
      <c r="F7" s="172" t="s">
        <v>34</v>
      </c>
      <c r="G7" s="170" t="s">
        <v>35</v>
      </c>
      <c r="H7" s="162" t="s">
        <v>36</v>
      </c>
      <c r="I7" s="162" t="s">
        <v>36</v>
      </c>
      <c r="J7" s="161" t="s">
        <v>37</v>
      </c>
      <c r="K7" s="161" t="s">
        <v>38</v>
      </c>
      <c r="L7" s="161" t="s">
        <v>39</v>
      </c>
      <c r="M7" s="171" t="s">
        <v>40</v>
      </c>
      <c r="N7" s="161" t="s">
        <v>39</v>
      </c>
      <c r="O7" s="159" t="s">
        <v>39</v>
      </c>
      <c r="P7" s="159" t="s">
        <v>41</v>
      </c>
      <c r="Q7" s="163"/>
      <c r="R7" s="164"/>
      <c r="S7" s="159" t="s">
        <v>41</v>
      </c>
      <c r="T7" s="162" t="s">
        <v>42</v>
      </c>
      <c r="U7" s="161" t="s">
        <v>43</v>
      </c>
      <c r="V7" s="161" t="s">
        <v>27</v>
      </c>
      <c r="W7" s="161" t="s">
        <v>44</v>
      </c>
      <c r="X7" s="167"/>
      <c r="Y7" s="159" t="s">
        <v>45</v>
      </c>
      <c r="Z7" s="160" t="s">
        <v>46</v>
      </c>
      <c r="AA7" s="168" t="s">
        <v>47</v>
      </c>
      <c r="AB7" s="161" t="s">
        <v>7</v>
      </c>
      <c r="AC7" s="156"/>
      <c r="AD7" s="61"/>
      <c r="AE7" s="60"/>
      <c r="AF7" s="61">
        <v>1</v>
      </c>
      <c r="AG7" s="61">
        <v>2</v>
      </c>
      <c r="AH7" s="61">
        <v>3</v>
      </c>
      <c r="AI7" s="61">
        <v>4</v>
      </c>
      <c r="AJ7" s="61">
        <v>5</v>
      </c>
      <c r="AK7" s="61">
        <v>6</v>
      </c>
      <c r="AL7" s="61">
        <v>7</v>
      </c>
      <c r="AM7" s="61">
        <v>8</v>
      </c>
      <c r="AN7" s="61">
        <v>9</v>
      </c>
      <c r="AO7" s="61">
        <v>10</v>
      </c>
      <c r="AP7" s="59"/>
      <c r="AQ7" s="53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</row>
    <row r="8" spans="1:111" s="55" customFormat="1" ht="15" x14ac:dyDescent="0.2">
      <c r="A8" s="194" t="s">
        <v>7</v>
      </c>
      <c r="B8" s="159" t="s">
        <v>48</v>
      </c>
      <c r="C8" s="159" t="s">
        <v>49</v>
      </c>
      <c r="D8" s="160" t="s">
        <v>50</v>
      </c>
      <c r="E8" s="160" t="s">
        <v>51</v>
      </c>
      <c r="F8" s="172"/>
      <c r="G8" s="170"/>
      <c r="H8" s="162" t="s">
        <v>52</v>
      </c>
      <c r="I8" s="162"/>
      <c r="J8" s="161" t="s">
        <v>53</v>
      </c>
      <c r="K8" s="161" t="s">
        <v>54</v>
      </c>
      <c r="L8" s="161" t="s">
        <v>20</v>
      </c>
      <c r="M8" s="161" t="s">
        <v>20</v>
      </c>
      <c r="N8" s="161" t="s">
        <v>55</v>
      </c>
      <c r="O8" s="159" t="s">
        <v>56</v>
      </c>
      <c r="P8" s="159" t="s">
        <v>57</v>
      </c>
      <c r="Q8" s="163"/>
      <c r="R8" s="164" t="s">
        <v>58</v>
      </c>
      <c r="S8" s="159" t="s">
        <v>59</v>
      </c>
      <c r="T8" s="162"/>
      <c r="U8" s="161" t="s">
        <v>60</v>
      </c>
      <c r="V8" s="161"/>
      <c r="W8" s="161" t="s">
        <v>61</v>
      </c>
      <c r="X8" s="167"/>
      <c r="Y8" s="159"/>
      <c r="Z8" s="160"/>
      <c r="AA8" s="168" t="s">
        <v>62</v>
      </c>
      <c r="AB8" s="161"/>
      <c r="AC8" s="157"/>
      <c r="AD8" s="133" t="s">
        <v>63</v>
      </c>
      <c r="AE8" s="134" t="s">
        <v>11</v>
      </c>
      <c r="AF8" s="133" t="s">
        <v>64</v>
      </c>
      <c r="AG8" s="133" t="s">
        <v>65</v>
      </c>
      <c r="AH8" s="133" t="s">
        <v>66</v>
      </c>
      <c r="AI8" s="133" t="s">
        <v>67</v>
      </c>
      <c r="AJ8" s="133" t="s">
        <v>68</v>
      </c>
      <c r="AK8" s="135" t="s">
        <v>68</v>
      </c>
      <c r="AL8" s="133" t="s">
        <v>69</v>
      </c>
      <c r="AM8" s="133" t="s">
        <v>63</v>
      </c>
      <c r="AN8" s="133" t="s">
        <v>22</v>
      </c>
      <c r="AO8" s="133" t="s">
        <v>22</v>
      </c>
      <c r="AP8" s="68"/>
      <c r="AQ8" s="53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</row>
    <row r="9" spans="1:111" s="63" customFormat="1" ht="15" x14ac:dyDescent="0.2">
      <c r="A9" s="194">
        <v>42292</v>
      </c>
      <c r="B9" s="159" t="s">
        <v>70</v>
      </c>
      <c r="C9" s="159" t="s">
        <v>70</v>
      </c>
      <c r="D9" s="160"/>
      <c r="E9" s="173" t="s">
        <v>87</v>
      </c>
      <c r="F9" s="172"/>
      <c r="G9" s="170"/>
      <c r="H9" s="162"/>
      <c r="I9" s="162"/>
      <c r="J9" s="162"/>
      <c r="K9" s="162"/>
      <c r="L9" s="161"/>
      <c r="M9" s="171"/>
      <c r="N9" s="171"/>
      <c r="O9" s="159"/>
      <c r="P9" s="159" t="s">
        <v>70</v>
      </c>
      <c r="Q9" s="163"/>
      <c r="R9" s="164" t="s">
        <v>71</v>
      </c>
      <c r="S9" s="159" t="s">
        <v>70</v>
      </c>
      <c r="T9" s="162"/>
      <c r="U9" s="163"/>
      <c r="V9" s="163"/>
      <c r="W9" s="164"/>
      <c r="X9" s="167" t="s">
        <v>70</v>
      </c>
      <c r="Y9" s="159" t="s">
        <v>70</v>
      </c>
      <c r="Z9" s="160" t="s">
        <v>70</v>
      </c>
      <c r="AA9" s="168"/>
      <c r="AB9" s="161"/>
      <c r="AC9" s="158"/>
      <c r="AD9" s="136"/>
      <c r="AE9" s="137"/>
      <c r="AF9" s="133" t="s">
        <v>70</v>
      </c>
      <c r="AG9" s="133" t="s">
        <v>72</v>
      </c>
      <c r="AH9" s="133" t="s">
        <v>73</v>
      </c>
      <c r="AI9" s="138"/>
      <c r="AJ9" s="133" t="s">
        <v>70</v>
      </c>
      <c r="AK9" s="135" t="s">
        <v>71</v>
      </c>
      <c r="AL9" s="133" t="s">
        <v>70</v>
      </c>
      <c r="AM9" s="136"/>
      <c r="AN9" s="133" t="s">
        <v>74</v>
      </c>
      <c r="AO9" s="133" t="s">
        <v>74</v>
      </c>
      <c r="AP9" s="69"/>
      <c r="AQ9" s="61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</row>
    <row r="10" spans="1:111" ht="18.75" x14ac:dyDescent="0.2">
      <c r="A10" s="192">
        <v>42292</v>
      </c>
      <c r="B10" s="8">
        <f t="shared" ref="B10:B73" si="1">(P10+X10)</f>
        <v>10000</v>
      </c>
      <c r="C10" s="105">
        <v>10000</v>
      </c>
      <c r="D10" s="91">
        <v>4370.12</v>
      </c>
      <c r="E10" s="91">
        <v>4405.95</v>
      </c>
      <c r="F10" s="108">
        <f>A10</f>
        <v>42292</v>
      </c>
      <c r="G10" s="93">
        <f t="shared" ref="G10:G73" si="2">(E10/D10)-1</f>
        <v>8.1988595278847942E-3</v>
      </c>
      <c r="H10" s="92">
        <f>AM118</f>
        <v>42324</v>
      </c>
      <c r="I10" s="92">
        <f t="shared" ref="I10:I73" si="3">IF(A10&gt;I9,H10,I9)</f>
        <v>42324</v>
      </c>
      <c r="J10" s="94">
        <f>AO118</f>
        <v>21</v>
      </c>
      <c r="K10" s="94">
        <f t="shared" ref="K10:K42" si="4">IF(A10&lt;K$2,0,(J10-(NETWORKDAYS(A10,I10,AE$118:AE$502)-1))-K$3)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10000</v>
      </c>
      <c r="Q10" s="13">
        <f t="shared" ref="Q10:Q73" si="8">IF(VLOOKUP(A10,AE$10:AM$114,9)=VLOOKUP(A9,AE$10:AM$114,9),0,VLOOKUP(A10,AE$10:AM$114,9))</f>
        <v>0</v>
      </c>
      <c r="R10" s="21">
        <f t="shared" ref="R10:R73" si="9">IF(Q10&gt;0,VLOOKUP($A10,$AE$10:$AK$114,7),0)</f>
        <v>0</v>
      </c>
      <c r="S10" s="8">
        <f t="shared" ref="S10:S73" si="10">IF(R10&gt;0,TRUNC(R10*P10,8),0)</f>
        <v>0</v>
      </c>
      <c r="T10" s="86">
        <f>AH11</f>
        <v>0.119353</v>
      </c>
      <c r="U10" s="13">
        <v>0</v>
      </c>
      <c r="V10" s="13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8">
        <v>0</v>
      </c>
      <c r="Z10" s="9">
        <f t="shared" ref="Z10:Z73" si="13">IF(S10&gt;0,S10+X10,0)</f>
        <v>0</v>
      </c>
      <c r="AA10" s="27" t="str">
        <f>AN11</f>
        <v>INCORP J=</v>
      </c>
      <c r="AB10" s="70">
        <f>AO11</f>
        <v>42660</v>
      </c>
      <c r="AC10" s="4"/>
      <c r="AD10" s="112"/>
      <c r="AE10" s="113"/>
      <c r="AF10" s="114"/>
      <c r="AG10" s="115"/>
      <c r="AH10" s="115"/>
      <c r="AI10" s="116"/>
      <c r="AJ10" s="117"/>
      <c r="AK10" s="118"/>
      <c r="AL10" s="116"/>
      <c r="AM10" s="112"/>
      <c r="AN10" s="112"/>
      <c r="AO10" s="113"/>
      <c r="AP10" s="13"/>
      <c r="AQ10" s="1"/>
    </row>
    <row r="11" spans="1:111" x14ac:dyDescent="0.2">
      <c r="A11" s="67">
        <f t="shared" ref="A11:A74" si="14">(A10+1)</f>
        <v>42293</v>
      </c>
      <c r="B11" s="8">
        <f t="shared" si="1"/>
        <v>10008.36598042</v>
      </c>
      <c r="C11" s="8">
        <f t="shared" ref="C11:C74" si="15">TRUNC(IF(Q10&gt;0,VLOOKUP(A10,$AE$12:$AF$114,2),C10),8)</f>
        <v>10000</v>
      </c>
      <c r="D11" s="28">
        <f t="shared" ref="D11:D74" si="16">IF(E11=E10,D10,E10)</f>
        <v>4370.12</v>
      </c>
      <c r="E11" s="9">
        <f>IF(K11=1,VLOOKUP(A10,[1]Plan1!$AY$117:$BA$314,3),E10)</f>
        <v>4405.95</v>
      </c>
      <c r="F11" s="109">
        <f t="shared" ref="F11:F74" si="17">IF(D11=D10,F10,A11)</f>
        <v>42292</v>
      </c>
      <c r="G11" s="12">
        <f t="shared" si="2"/>
        <v>8.1988595278847942E-3</v>
      </c>
      <c r="H11" s="11">
        <f t="shared" ref="H11:H74" si="18">IF(DAY(A11)=15,VLOOKUP(A11,AJ$118:AP$450,4),H10)</f>
        <v>42324</v>
      </c>
      <c r="I11" s="11">
        <f t="shared" si="3"/>
        <v>42324</v>
      </c>
      <c r="J11" s="1">
        <f t="shared" ref="J11:J74" si="19">IF(I11=I10,J10,NETWORKDAYS(I10,I11,$AE$118:$AE$502)-1)</f>
        <v>21</v>
      </c>
      <c r="K11" s="94">
        <f t="shared" si="4"/>
        <v>1</v>
      </c>
      <c r="L11" s="8">
        <f t="shared" si="5"/>
        <v>1.0003888999999999</v>
      </c>
      <c r="M11" s="14">
        <f t="shared" ref="M11:M41" si="20">IF(I11&gt;I10,ROUND(O10,4),M10)</f>
        <v>1</v>
      </c>
      <c r="N11" s="14">
        <v>1</v>
      </c>
      <c r="O11" s="8">
        <f t="shared" si="6"/>
        <v>1.0003888999999999</v>
      </c>
      <c r="P11" s="8">
        <f t="shared" si="7"/>
        <v>10003.888999999999</v>
      </c>
      <c r="Q11" s="13">
        <f t="shared" si="8"/>
        <v>0</v>
      </c>
      <c r="R11" s="21">
        <f t="shared" si="9"/>
        <v>0</v>
      </c>
      <c r="S11" s="8">
        <f t="shared" si="10"/>
        <v>0</v>
      </c>
      <c r="T11" s="10">
        <f t="shared" ref="T11:T74" si="21">IF(Q10&gt;0,VLOOKUP(A10,$AE$11:$AH$20,4),T10)</f>
        <v>0.119353</v>
      </c>
      <c r="U11" s="13">
        <f t="shared" ref="U11:U36" si="22">IF(A10&lt;K$2,0,IF(Q10&gt;0,1,IF(K11=K10,U10,U10+1)))</f>
        <v>1</v>
      </c>
      <c r="V11" s="13">
        <v>252</v>
      </c>
      <c r="W11" s="14">
        <f t="shared" si="11"/>
        <v>1.0004475239999999</v>
      </c>
      <c r="X11" s="8">
        <f t="shared" si="12"/>
        <v>4.4769804200000003</v>
      </c>
      <c r="Y11" s="8">
        <v>0</v>
      </c>
      <c r="Z11" s="9">
        <f t="shared" si="13"/>
        <v>0</v>
      </c>
      <c r="AA11" s="26" t="str">
        <f t="shared" ref="AA11:AA74" si="23">IF($Q10&gt;0,VLOOKUP($A10,$AE$10:$AO$114,($AN$7)+1),AA10)</f>
        <v>INCORP J=</v>
      </c>
      <c r="AB11" s="70">
        <f t="shared" ref="AB11:AB74" si="24">IF($Q10&gt;0,VLOOKUP($A10,$AE$10:$AO$114,($AO$7)+1),AB10)</f>
        <v>42660</v>
      </c>
      <c r="AC11" s="4"/>
      <c r="AD11" s="112">
        <v>0</v>
      </c>
      <c r="AE11" s="113">
        <f>K2</f>
        <v>42292</v>
      </c>
      <c r="AF11" s="117">
        <f>C10</f>
        <v>10000</v>
      </c>
      <c r="AG11" s="116"/>
      <c r="AH11" s="118">
        <v>0.119353</v>
      </c>
      <c r="AI11" s="116">
        <v>0</v>
      </c>
      <c r="AJ11" s="117">
        <v>0</v>
      </c>
      <c r="AK11" s="119">
        <v>0</v>
      </c>
      <c r="AL11" s="117">
        <f t="shared" ref="AL11:AL20" si="25">(AI11+AJ11)</f>
        <v>0</v>
      </c>
      <c r="AM11" s="112">
        <v>0</v>
      </c>
      <c r="AN11" s="120" t="s">
        <v>75</v>
      </c>
      <c r="AO11" s="113">
        <f t="shared" ref="AO11:AO19" si="26">AE12</f>
        <v>42660</v>
      </c>
      <c r="AP11" s="13"/>
      <c r="AQ11" s="1"/>
    </row>
    <row r="12" spans="1:111" x14ac:dyDescent="0.2">
      <c r="A12" s="67">
        <f t="shared" si="14"/>
        <v>42294</v>
      </c>
      <c r="B12" s="8">
        <f t="shared" si="1"/>
        <v>10016.739044669999</v>
      </c>
      <c r="C12" s="8">
        <f t="shared" si="15"/>
        <v>10000</v>
      </c>
      <c r="D12" s="28">
        <f t="shared" si="16"/>
        <v>4370.12</v>
      </c>
      <c r="E12" s="9">
        <f>IF(K12=1,VLOOKUP(A11,[1]Plan1!$AY$117:$BA$314,3),E11)</f>
        <v>4405.95</v>
      </c>
      <c r="F12" s="110">
        <f t="shared" si="17"/>
        <v>42292</v>
      </c>
      <c r="G12" s="12">
        <f t="shared" si="2"/>
        <v>8.1988595278847942E-3</v>
      </c>
      <c r="H12" s="11">
        <f t="shared" si="18"/>
        <v>42324</v>
      </c>
      <c r="I12" s="11">
        <f t="shared" si="3"/>
        <v>42324</v>
      </c>
      <c r="J12" s="1">
        <f t="shared" si="19"/>
        <v>21</v>
      </c>
      <c r="K12" s="94">
        <f t="shared" si="4"/>
        <v>2</v>
      </c>
      <c r="L12" s="8">
        <f t="shared" si="5"/>
        <v>1.00077796</v>
      </c>
      <c r="M12" s="14">
        <f t="shared" si="20"/>
        <v>1</v>
      </c>
      <c r="N12" s="14">
        <v>1</v>
      </c>
      <c r="O12" s="8">
        <f t="shared" si="6"/>
        <v>1.00077796</v>
      </c>
      <c r="P12" s="8">
        <f t="shared" si="7"/>
        <v>10007.7796</v>
      </c>
      <c r="Q12" s="13">
        <f t="shared" si="8"/>
        <v>0</v>
      </c>
      <c r="R12" s="21">
        <f t="shared" si="9"/>
        <v>0</v>
      </c>
      <c r="S12" s="8">
        <f t="shared" si="10"/>
        <v>0</v>
      </c>
      <c r="T12" s="10">
        <f t="shared" si="21"/>
        <v>0.119353</v>
      </c>
      <c r="U12" s="13">
        <f t="shared" si="22"/>
        <v>2</v>
      </c>
      <c r="V12" s="13">
        <v>252</v>
      </c>
      <c r="W12" s="14">
        <f t="shared" si="11"/>
        <v>1.000895248</v>
      </c>
      <c r="X12" s="8">
        <f t="shared" si="12"/>
        <v>8.9594446699999999</v>
      </c>
      <c r="Y12" s="8">
        <v>0</v>
      </c>
      <c r="Z12" s="9">
        <f t="shared" si="13"/>
        <v>0</v>
      </c>
      <c r="AA12" s="26" t="str">
        <f t="shared" si="23"/>
        <v>INCORP J=</v>
      </c>
      <c r="AB12" s="70">
        <f t="shared" si="24"/>
        <v>42660</v>
      </c>
      <c r="AC12" s="4"/>
      <c r="AD12" s="112">
        <f t="shared" ref="AD12:AD20" si="27">AD11+1</f>
        <v>1</v>
      </c>
      <c r="AE12" s="113">
        <f>AM129</f>
        <v>42660</v>
      </c>
      <c r="AF12" s="117">
        <f>(AF11-AJ12+AI12)</f>
        <v>11193.53</v>
      </c>
      <c r="AG12" s="116">
        <f t="shared" ref="AG12:AG20" si="28">NETWORKDAYS(AE11,AE12,AE$118:AE$502)-1</f>
        <v>252</v>
      </c>
      <c r="AH12" s="118">
        <v>0.119353</v>
      </c>
      <c r="AI12" s="117">
        <f t="shared" ref="AI12:AI20" si="29">TRUNC(AF11*(ROUND((1+AH11)^(AG12/252),9)-1),8)</f>
        <v>1193.53</v>
      </c>
      <c r="AJ12" s="117">
        <f t="shared" ref="AJ12:AJ20" si="30">TRUNC((AF11*AK12),8)</f>
        <v>0</v>
      </c>
      <c r="AK12" s="119">
        <v>0</v>
      </c>
      <c r="AL12" s="117">
        <f t="shared" si="25"/>
        <v>1193.53</v>
      </c>
      <c r="AM12" s="112">
        <f t="shared" ref="AM12:AM20" si="31">AM11+1</f>
        <v>1</v>
      </c>
      <c r="AN12" s="120" t="s">
        <v>75</v>
      </c>
      <c r="AO12" s="113">
        <f t="shared" si="26"/>
        <v>43024</v>
      </c>
      <c r="AP12" s="13"/>
      <c r="AQ12" s="1"/>
    </row>
    <row r="13" spans="1:111" x14ac:dyDescent="0.2">
      <c r="A13" s="67">
        <f t="shared" si="14"/>
        <v>42295</v>
      </c>
      <c r="B13" s="8">
        <f t="shared" si="1"/>
        <v>10016.739044669999</v>
      </c>
      <c r="C13" s="8">
        <f t="shared" si="15"/>
        <v>10000</v>
      </c>
      <c r="D13" s="28">
        <f t="shared" si="16"/>
        <v>4370.12</v>
      </c>
      <c r="E13" s="9">
        <f>IF(K13=1,VLOOKUP(A12,[1]Plan1!$AY$117:$BA$314,3),E12)</f>
        <v>4405.95</v>
      </c>
      <c r="F13" s="110">
        <f t="shared" si="17"/>
        <v>42292</v>
      </c>
      <c r="G13" s="12">
        <f t="shared" si="2"/>
        <v>8.1988595278847942E-3</v>
      </c>
      <c r="H13" s="11">
        <f t="shared" si="18"/>
        <v>42324</v>
      </c>
      <c r="I13" s="11">
        <f t="shared" si="3"/>
        <v>42324</v>
      </c>
      <c r="J13" s="1">
        <f t="shared" si="19"/>
        <v>21</v>
      </c>
      <c r="K13" s="94">
        <f t="shared" si="4"/>
        <v>2</v>
      </c>
      <c r="L13" s="8">
        <f t="shared" si="5"/>
        <v>1.00077796</v>
      </c>
      <c r="M13" s="14">
        <f t="shared" si="20"/>
        <v>1</v>
      </c>
      <c r="N13" s="14">
        <v>1</v>
      </c>
      <c r="O13" s="8">
        <f t="shared" si="6"/>
        <v>1.00077796</v>
      </c>
      <c r="P13" s="8">
        <f t="shared" si="7"/>
        <v>10007.7796</v>
      </c>
      <c r="Q13" s="13">
        <f t="shared" si="8"/>
        <v>0</v>
      </c>
      <c r="R13" s="21">
        <f t="shared" si="9"/>
        <v>0</v>
      </c>
      <c r="S13" s="8">
        <f t="shared" si="10"/>
        <v>0</v>
      </c>
      <c r="T13" s="10">
        <f t="shared" si="21"/>
        <v>0.119353</v>
      </c>
      <c r="U13" s="13">
        <f t="shared" si="22"/>
        <v>2</v>
      </c>
      <c r="V13" s="13">
        <v>252</v>
      </c>
      <c r="W13" s="14">
        <f t="shared" si="11"/>
        <v>1.000895248</v>
      </c>
      <c r="X13" s="8">
        <f t="shared" si="12"/>
        <v>8.9594446699999999</v>
      </c>
      <c r="Y13" s="8">
        <v>0</v>
      </c>
      <c r="Z13" s="9">
        <f t="shared" si="13"/>
        <v>0</v>
      </c>
      <c r="AA13" s="26" t="str">
        <f t="shared" si="23"/>
        <v>INCORP J=</v>
      </c>
      <c r="AB13" s="70">
        <f t="shared" si="24"/>
        <v>42660</v>
      </c>
      <c r="AC13" s="4"/>
      <c r="AD13" s="112">
        <f t="shared" si="27"/>
        <v>2</v>
      </c>
      <c r="AE13" s="113">
        <f>AM141</f>
        <v>43024</v>
      </c>
      <c r="AF13" s="117">
        <f>(AF12-AJ13+AI13)</f>
        <v>12518.304390270001</v>
      </c>
      <c r="AG13" s="116">
        <f t="shared" si="28"/>
        <v>250</v>
      </c>
      <c r="AH13" s="118">
        <v>0.119353</v>
      </c>
      <c r="AI13" s="117">
        <f t="shared" si="29"/>
        <v>1324.7743902699999</v>
      </c>
      <c r="AJ13" s="117">
        <f t="shared" si="30"/>
        <v>0</v>
      </c>
      <c r="AK13" s="119">
        <v>0</v>
      </c>
      <c r="AL13" s="117">
        <f t="shared" si="25"/>
        <v>1324.7743902699999</v>
      </c>
      <c r="AM13" s="112">
        <f t="shared" si="31"/>
        <v>2</v>
      </c>
      <c r="AN13" s="120" t="s">
        <v>76</v>
      </c>
      <c r="AO13" s="113">
        <f t="shared" si="26"/>
        <v>43388</v>
      </c>
      <c r="AP13" s="13"/>
      <c r="AQ13" s="1"/>
    </row>
    <row r="14" spans="1:111" x14ac:dyDescent="0.2">
      <c r="A14" s="67">
        <f t="shared" si="14"/>
        <v>42296</v>
      </c>
      <c r="B14" s="8">
        <f t="shared" si="1"/>
        <v>10016.739044669999</v>
      </c>
      <c r="C14" s="8">
        <f t="shared" si="15"/>
        <v>10000</v>
      </c>
      <c r="D14" s="28">
        <f t="shared" si="16"/>
        <v>4370.12</v>
      </c>
      <c r="E14" s="9">
        <f>IF(K14=1,VLOOKUP(A13,[1]Plan1!$AY$117:$BA$314,3),E13)</f>
        <v>4405.95</v>
      </c>
      <c r="F14" s="110">
        <f t="shared" si="17"/>
        <v>42292</v>
      </c>
      <c r="G14" s="12">
        <f t="shared" si="2"/>
        <v>8.1988595278847942E-3</v>
      </c>
      <c r="H14" s="11">
        <f t="shared" si="18"/>
        <v>42324</v>
      </c>
      <c r="I14" s="11">
        <f t="shared" si="3"/>
        <v>42324</v>
      </c>
      <c r="J14" s="1">
        <f t="shared" si="19"/>
        <v>21</v>
      </c>
      <c r="K14" s="94">
        <f t="shared" si="4"/>
        <v>2</v>
      </c>
      <c r="L14" s="8">
        <f t="shared" si="5"/>
        <v>1.00077796</v>
      </c>
      <c r="M14" s="14">
        <f t="shared" si="20"/>
        <v>1</v>
      </c>
      <c r="N14" s="14">
        <v>1</v>
      </c>
      <c r="O14" s="8">
        <f t="shared" si="6"/>
        <v>1.00077796</v>
      </c>
      <c r="P14" s="8">
        <f t="shared" si="7"/>
        <v>10007.7796</v>
      </c>
      <c r="Q14" s="13">
        <f t="shared" si="8"/>
        <v>0</v>
      </c>
      <c r="R14" s="21">
        <f t="shared" si="9"/>
        <v>0</v>
      </c>
      <c r="S14" s="8">
        <f t="shared" si="10"/>
        <v>0</v>
      </c>
      <c r="T14" s="10">
        <f t="shared" si="21"/>
        <v>0.119353</v>
      </c>
      <c r="U14" s="13">
        <f t="shared" si="22"/>
        <v>2</v>
      </c>
      <c r="V14" s="13">
        <v>252</v>
      </c>
      <c r="W14" s="14">
        <f t="shared" si="11"/>
        <v>1.000895248</v>
      </c>
      <c r="X14" s="8">
        <f t="shared" si="12"/>
        <v>8.9594446699999999</v>
      </c>
      <c r="Y14" s="8">
        <v>0</v>
      </c>
      <c r="Z14" s="9">
        <f t="shared" si="13"/>
        <v>0</v>
      </c>
      <c r="AA14" s="26" t="str">
        <f t="shared" si="23"/>
        <v>INCORP J=</v>
      </c>
      <c r="AB14" s="70">
        <f t="shared" si="24"/>
        <v>42660</v>
      </c>
      <c r="AC14" s="4"/>
      <c r="AD14" s="112">
        <f t="shared" si="27"/>
        <v>3</v>
      </c>
      <c r="AE14" s="113">
        <f>AM153</f>
        <v>43388</v>
      </c>
      <c r="AF14" s="117">
        <f t="shared" ref="AF14:AF20" si="32">(AF13-AJ14)</f>
        <v>12330.52982442</v>
      </c>
      <c r="AG14" s="116">
        <f t="shared" si="28"/>
        <v>249</v>
      </c>
      <c r="AH14" s="118">
        <v>0.122837</v>
      </c>
      <c r="AI14" s="117">
        <f t="shared" si="29"/>
        <v>1475.30135043</v>
      </c>
      <c r="AJ14" s="117">
        <f t="shared" si="30"/>
        <v>187.77456584999999</v>
      </c>
      <c r="AK14" s="121">
        <v>1.4999999999999999E-2</v>
      </c>
      <c r="AL14" s="117">
        <f t="shared" si="25"/>
        <v>1663.07591628</v>
      </c>
      <c r="AM14" s="112">
        <f t="shared" si="31"/>
        <v>3</v>
      </c>
      <c r="AN14" s="120" t="s">
        <v>76</v>
      </c>
      <c r="AO14" s="113">
        <f t="shared" si="26"/>
        <v>43753</v>
      </c>
      <c r="AP14" s="13"/>
      <c r="AQ14" s="1"/>
    </row>
    <row r="15" spans="1:111" x14ac:dyDescent="0.2">
      <c r="A15" s="67">
        <f t="shared" si="14"/>
        <v>42297</v>
      </c>
      <c r="B15" s="8">
        <f t="shared" si="1"/>
        <v>10025.11910711</v>
      </c>
      <c r="C15" s="8">
        <f t="shared" si="15"/>
        <v>10000</v>
      </c>
      <c r="D15" s="28">
        <f t="shared" si="16"/>
        <v>4370.12</v>
      </c>
      <c r="E15" s="9">
        <f>IF(K15=1,VLOOKUP(A14,[1]Plan1!$AY$117:$BA$314,3),E14)</f>
        <v>4405.95</v>
      </c>
      <c r="F15" s="110">
        <f t="shared" si="17"/>
        <v>42292</v>
      </c>
      <c r="G15" s="12">
        <f t="shared" si="2"/>
        <v>8.1988595278847942E-3</v>
      </c>
      <c r="H15" s="11">
        <f t="shared" si="18"/>
        <v>42324</v>
      </c>
      <c r="I15" s="11">
        <f t="shared" si="3"/>
        <v>42324</v>
      </c>
      <c r="J15" s="1">
        <f t="shared" si="19"/>
        <v>21</v>
      </c>
      <c r="K15" s="94">
        <f t="shared" si="4"/>
        <v>3</v>
      </c>
      <c r="L15" s="8">
        <f t="shared" si="5"/>
        <v>1.00116717</v>
      </c>
      <c r="M15" s="14">
        <f t="shared" si="20"/>
        <v>1</v>
      </c>
      <c r="N15" s="14">
        <v>1</v>
      </c>
      <c r="O15" s="8">
        <f t="shared" si="6"/>
        <v>1.00116717</v>
      </c>
      <c r="P15" s="8">
        <f t="shared" si="7"/>
        <v>10011.671700000001</v>
      </c>
      <c r="Q15" s="13">
        <f t="shared" si="8"/>
        <v>0</v>
      </c>
      <c r="R15" s="21">
        <f t="shared" si="9"/>
        <v>0</v>
      </c>
      <c r="S15" s="8">
        <f t="shared" si="10"/>
        <v>0</v>
      </c>
      <c r="T15" s="10">
        <f t="shared" si="21"/>
        <v>0.119353</v>
      </c>
      <c r="U15" s="13">
        <f t="shared" si="22"/>
        <v>3</v>
      </c>
      <c r="V15" s="13">
        <v>252</v>
      </c>
      <c r="W15" s="14">
        <f t="shared" si="11"/>
        <v>1.001343173</v>
      </c>
      <c r="X15" s="8">
        <f t="shared" si="12"/>
        <v>13.44740711</v>
      </c>
      <c r="Y15" s="8">
        <v>0</v>
      </c>
      <c r="Z15" s="9">
        <f t="shared" si="13"/>
        <v>0</v>
      </c>
      <c r="AA15" s="26" t="str">
        <f t="shared" si="23"/>
        <v>INCORP J=</v>
      </c>
      <c r="AB15" s="70">
        <f t="shared" si="24"/>
        <v>42660</v>
      </c>
      <c r="AC15" s="4"/>
      <c r="AD15" s="112">
        <f t="shared" si="27"/>
        <v>4</v>
      </c>
      <c r="AE15" s="113">
        <f>AM165</f>
        <v>43753</v>
      </c>
      <c r="AF15" s="117">
        <f t="shared" si="32"/>
        <v>12022.26657881</v>
      </c>
      <c r="AG15" s="116">
        <f t="shared" si="28"/>
        <v>252</v>
      </c>
      <c r="AH15" s="118">
        <v>0.12631999999999999</v>
      </c>
      <c r="AI15" s="117">
        <f t="shared" si="29"/>
        <v>1514.64529204</v>
      </c>
      <c r="AJ15" s="117">
        <f t="shared" si="30"/>
        <v>308.26324561000001</v>
      </c>
      <c r="AK15" s="121">
        <v>2.5000000000000001E-2</v>
      </c>
      <c r="AL15" s="117">
        <f t="shared" si="25"/>
        <v>1822.90853765</v>
      </c>
      <c r="AM15" s="112">
        <f t="shared" si="31"/>
        <v>4</v>
      </c>
      <c r="AN15" s="120" t="s">
        <v>76</v>
      </c>
      <c r="AO15" s="113">
        <f t="shared" si="26"/>
        <v>44119</v>
      </c>
      <c r="AP15" s="13"/>
      <c r="AQ15" s="1"/>
    </row>
    <row r="16" spans="1:111" x14ac:dyDescent="0.2">
      <c r="A16" s="67">
        <f t="shared" si="14"/>
        <v>42298</v>
      </c>
      <c r="B16" s="8">
        <f t="shared" si="1"/>
        <v>10033.50616209</v>
      </c>
      <c r="C16" s="8">
        <f t="shared" si="15"/>
        <v>10000</v>
      </c>
      <c r="D16" s="28">
        <f t="shared" si="16"/>
        <v>4370.12</v>
      </c>
      <c r="E16" s="9">
        <f>IF(K16=1,VLOOKUP(A15,[1]Plan1!$AY$117:$BA$314,3),E15)</f>
        <v>4405.95</v>
      </c>
      <c r="F16" s="110">
        <f t="shared" si="17"/>
        <v>42292</v>
      </c>
      <c r="G16" s="12">
        <f t="shared" si="2"/>
        <v>8.1988595278847942E-3</v>
      </c>
      <c r="H16" s="11">
        <f t="shared" si="18"/>
        <v>42324</v>
      </c>
      <c r="I16" s="11">
        <f t="shared" si="3"/>
        <v>42324</v>
      </c>
      <c r="J16" s="1">
        <f t="shared" si="19"/>
        <v>21</v>
      </c>
      <c r="K16" s="94">
        <f t="shared" si="4"/>
        <v>4</v>
      </c>
      <c r="L16" s="8">
        <f t="shared" si="5"/>
        <v>1.00155653</v>
      </c>
      <c r="M16" s="14">
        <f t="shared" si="20"/>
        <v>1</v>
      </c>
      <c r="N16" s="14">
        <v>1</v>
      </c>
      <c r="O16" s="8">
        <f t="shared" si="6"/>
        <v>1.00155653</v>
      </c>
      <c r="P16" s="8">
        <f t="shared" si="7"/>
        <v>10015.5653</v>
      </c>
      <c r="Q16" s="13">
        <f t="shared" si="8"/>
        <v>0</v>
      </c>
      <c r="R16" s="21">
        <f t="shared" si="9"/>
        <v>0</v>
      </c>
      <c r="S16" s="8">
        <f t="shared" si="10"/>
        <v>0</v>
      </c>
      <c r="T16" s="10">
        <f t="shared" si="21"/>
        <v>0.119353</v>
      </c>
      <c r="U16" s="13">
        <f t="shared" si="22"/>
        <v>4</v>
      </c>
      <c r="V16" s="13">
        <v>252</v>
      </c>
      <c r="W16" s="14">
        <f t="shared" si="11"/>
        <v>1.0017912980000001</v>
      </c>
      <c r="X16" s="8">
        <f t="shared" si="12"/>
        <v>17.94086209</v>
      </c>
      <c r="Y16" s="8">
        <v>0</v>
      </c>
      <c r="Z16" s="9">
        <f t="shared" si="13"/>
        <v>0</v>
      </c>
      <c r="AA16" s="26" t="str">
        <f t="shared" si="23"/>
        <v>INCORP J=</v>
      </c>
      <c r="AB16" s="70">
        <f t="shared" si="24"/>
        <v>42660</v>
      </c>
      <c r="AC16" s="4"/>
      <c r="AD16" s="112">
        <f t="shared" si="27"/>
        <v>5</v>
      </c>
      <c r="AE16" s="113">
        <f>AM177</f>
        <v>44119</v>
      </c>
      <c r="AF16" s="117">
        <f t="shared" si="32"/>
        <v>12022.26657881</v>
      </c>
      <c r="AG16" s="116">
        <f t="shared" si="28"/>
        <v>251</v>
      </c>
      <c r="AH16" s="118">
        <v>0.129804</v>
      </c>
      <c r="AI16" s="117">
        <f t="shared" si="29"/>
        <v>1512.2622784299999</v>
      </c>
      <c r="AJ16" s="117">
        <f t="shared" si="30"/>
        <v>0</v>
      </c>
      <c r="AK16" s="121">
        <v>0</v>
      </c>
      <c r="AL16" s="117">
        <f t="shared" si="25"/>
        <v>1512.2622784299999</v>
      </c>
      <c r="AM16" s="112">
        <f t="shared" si="31"/>
        <v>5</v>
      </c>
      <c r="AN16" s="120" t="s">
        <v>76</v>
      </c>
      <c r="AO16" s="113">
        <f>AE18</f>
        <v>44851</v>
      </c>
      <c r="AP16" s="13"/>
      <c r="AQ16" s="1"/>
    </row>
    <row r="17" spans="1:43" x14ac:dyDescent="0.2">
      <c r="A17" s="67">
        <f t="shared" si="14"/>
        <v>42299</v>
      </c>
      <c r="B17" s="8">
        <f t="shared" si="1"/>
        <v>10041.90022397</v>
      </c>
      <c r="C17" s="8">
        <f t="shared" si="15"/>
        <v>10000</v>
      </c>
      <c r="D17" s="28">
        <f t="shared" si="16"/>
        <v>4370.12</v>
      </c>
      <c r="E17" s="9">
        <f>IF(K17=1,VLOOKUP(A16,[1]Plan1!$AY$117:$BA$314,3),E16)</f>
        <v>4405.95</v>
      </c>
      <c r="F17" s="110">
        <f t="shared" si="17"/>
        <v>42292</v>
      </c>
      <c r="G17" s="12">
        <f t="shared" si="2"/>
        <v>8.1988595278847942E-3</v>
      </c>
      <c r="H17" s="11">
        <f t="shared" si="18"/>
        <v>42324</v>
      </c>
      <c r="I17" s="11">
        <f t="shared" si="3"/>
        <v>42324</v>
      </c>
      <c r="J17" s="1">
        <f t="shared" si="19"/>
        <v>21</v>
      </c>
      <c r="K17" s="94">
        <f t="shared" si="4"/>
        <v>5</v>
      </c>
      <c r="L17" s="8">
        <f t="shared" si="5"/>
        <v>1.00194604</v>
      </c>
      <c r="M17" s="14">
        <f t="shared" si="20"/>
        <v>1</v>
      </c>
      <c r="N17" s="14">
        <v>1</v>
      </c>
      <c r="O17" s="8">
        <f t="shared" si="6"/>
        <v>1.00194604</v>
      </c>
      <c r="P17" s="8">
        <f t="shared" si="7"/>
        <v>10019.4604</v>
      </c>
      <c r="Q17" s="13">
        <f t="shared" si="8"/>
        <v>0</v>
      </c>
      <c r="R17" s="21">
        <f t="shared" si="9"/>
        <v>0</v>
      </c>
      <c r="S17" s="8">
        <f t="shared" si="10"/>
        <v>0</v>
      </c>
      <c r="T17" s="10">
        <f t="shared" si="21"/>
        <v>0.119353</v>
      </c>
      <c r="U17" s="13">
        <f t="shared" si="22"/>
        <v>5</v>
      </c>
      <c r="V17" s="13">
        <v>252</v>
      </c>
      <c r="W17" s="14">
        <f t="shared" si="11"/>
        <v>1.002239624</v>
      </c>
      <c r="X17" s="8">
        <f t="shared" si="12"/>
        <v>22.439823969999999</v>
      </c>
      <c r="Y17" s="8">
        <v>0</v>
      </c>
      <c r="Z17" s="9">
        <f t="shared" si="13"/>
        <v>0</v>
      </c>
      <c r="AA17" s="26" t="str">
        <f t="shared" si="23"/>
        <v>INCORP J=</v>
      </c>
      <c r="AB17" s="70">
        <f t="shared" si="24"/>
        <v>42660</v>
      </c>
      <c r="AC17" s="4"/>
      <c r="AD17" s="112">
        <f t="shared" si="27"/>
        <v>6</v>
      </c>
      <c r="AE17" s="113">
        <f>AM189</f>
        <v>44484</v>
      </c>
      <c r="AF17" s="117">
        <f t="shared" si="32"/>
        <v>12022.26657881</v>
      </c>
      <c r="AG17" s="116">
        <f t="shared" si="28"/>
        <v>251</v>
      </c>
      <c r="AH17" s="118">
        <v>0.13328699999999999</v>
      </c>
      <c r="AI17" s="117">
        <f t="shared" si="29"/>
        <v>1553.9617024199999</v>
      </c>
      <c r="AJ17" s="117">
        <f t="shared" si="30"/>
        <v>0</v>
      </c>
      <c r="AK17" s="121">
        <v>0</v>
      </c>
      <c r="AL17" s="117">
        <f t="shared" si="25"/>
        <v>1553.9617024199999</v>
      </c>
      <c r="AM17" s="112">
        <f t="shared" si="31"/>
        <v>6</v>
      </c>
      <c r="AN17" s="120" t="s">
        <v>76</v>
      </c>
      <c r="AO17" s="113">
        <f t="shared" si="26"/>
        <v>44851</v>
      </c>
      <c r="AP17" s="13"/>
      <c r="AQ17" s="1"/>
    </row>
    <row r="18" spans="1:43" x14ac:dyDescent="0.2">
      <c r="A18" s="67">
        <f t="shared" si="14"/>
        <v>42300</v>
      </c>
      <c r="B18" s="8">
        <f t="shared" si="1"/>
        <v>10050.30128711</v>
      </c>
      <c r="C18" s="8">
        <f t="shared" si="15"/>
        <v>10000</v>
      </c>
      <c r="D18" s="28">
        <f t="shared" si="16"/>
        <v>4370.12</v>
      </c>
      <c r="E18" s="9">
        <f>IF(K18=1,VLOOKUP(A17,[1]Plan1!$AY$117:$BA$314,3),E17)</f>
        <v>4405.95</v>
      </c>
      <c r="F18" s="110">
        <f t="shared" si="17"/>
        <v>42292</v>
      </c>
      <c r="G18" s="12">
        <f t="shared" si="2"/>
        <v>8.1988595278847942E-3</v>
      </c>
      <c r="H18" s="11">
        <f t="shared" si="18"/>
        <v>42324</v>
      </c>
      <c r="I18" s="11">
        <f t="shared" si="3"/>
        <v>42324</v>
      </c>
      <c r="J18" s="1">
        <f t="shared" si="19"/>
        <v>21</v>
      </c>
      <c r="K18" s="94">
        <f t="shared" si="4"/>
        <v>6</v>
      </c>
      <c r="L18" s="8">
        <f t="shared" si="5"/>
        <v>1.0023356999999999</v>
      </c>
      <c r="M18" s="14">
        <f t="shared" si="20"/>
        <v>1</v>
      </c>
      <c r="N18" s="14">
        <v>1</v>
      </c>
      <c r="O18" s="8">
        <f t="shared" si="6"/>
        <v>1.0023356999999999</v>
      </c>
      <c r="P18" s="8">
        <f t="shared" si="7"/>
        <v>10023.357</v>
      </c>
      <c r="Q18" s="13">
        <f t="shared" si="8"/>
        <v>0</v>
      </c>
      <c r="R18" s="21">
        <f t="shared" si="9"/>
        <v>0</v>
      </c>
      <c r="S18" s="8">
        <f t="shared" si="10"/>
        <v>0</v>
      </c>
      <c r="T18" s="10">
        <f t="shared" si="21"/>
        <v>0.119353</v>
      </c>
      <c r="U18" s="13">
        <f t="shared" si="22"/>
        <v>6</v>
      </c>
      <c r="V18" s="13">
        <v>252</v>
      </c>
      <c r="W18" s="14">
        <f t="shared" si="11"/>
        <v>1.00268815</v>
      </c>
      <c r="X18" s="8">
        <f t="shared" si="12"/>
        <v>26.944287110000001</v>
      </c>
      <c r="Y18" s="8">
        <v>0</v>
      </c>
      <c r="Z18" s="9">
        <f t="shared" si="13"/>
        <v>0</v>
      </c>
      <c r="AA18" s="26" t="str">
        <f t="shared" si="23"/>
        <v>INCORP J=</v>
      </c>
      <c r="AB18" s="70">
        <f t="shared" si="24"/>
        <v>42660</v>
      </c>
      <c r="AC18" s="4"/>
      <c r="AD18" s="112">
        <f t="shared" si="27"/>
        <v>7</v>
      </c>
      <c r="AE18" s="113">
        <f>AM201</f>
        <v>44851</v>
      </c>
      <c r="AF18" s="117">
        <f t="shared" si="32"/>
        <v>12022.26657881</v>
      </c>
      <c r="AG18" s="116">
        <f t="shared" si="28"/>
        <v>252</v>
      </c>
      <c r="AH18" s="118">
        <v>0.13677</v>
      </c>
      <c r="AI18" s="117">
        <f t="shared" si="29"/>
        <v>1602.41184548</v>
      </c>
      <c r="AJ18" s="117">
        <f t="shared" si="30"/>
        <v>0</v>
      </c>
      <c r="AK18" s="121">
        <v>0</v>
      </c>
      <c r="AL18" s="117">
        <f t="shared" si="25"/>
        <v>1602.41184548</v>
      </c>
      <c r="AM18" s="112">
        <f t="shared" si="31"/>
        <v>7</v>
      </c>
      <c r="AN18" s="120" t="s">
        <v>76</v>
      </c>
      <c r="AO18" s="113">
        <f t="shared" si="26"/>
        <v>45215</v>
      </c>
      <c r="AP18" s="13"/>
      <c r="AQ18" s="1"/>
    </row>
    <row r="19" spans="1:43" x14ac:dyDescent="0.2">
      <c r="A19" s="67">
        <f t="shared" si="14"/>
        <v>42301</v>
      </c>
      <c r="B19" s="8">
        <f t="shared" si="1"/>
        <v>10058.709365890001</v>
      </c>
      <c r="C19" s="8">
        <f t="shared" si="15"/>
        <v>10000</v>
      </c>
      <c r="D19" s="28">
        <f t="shared" si="16"/>
        <v>4370.12</v>
      </c>
      <c r="E19" s="9">
        <f>IF(K19=1,VLOOKUP(A18,[1]Plan1!$AY$117:$BA$314,3),E18)</f>
        <v>4405.95</v>
      </c>
      <c r="F19" s="110">
        <f t="shared" si="17"/>
        <v>42292</v>
      </c>
      <c r="G19" s="12">
        <f t="shared" si="2"/>
        <v>8.1988595278847942E-3</v>
      </c>
      <c r="H19" s="11">
        <f t="shared" si="18"/>
        <v>42324</v>
      </c>
      <c r="I19" s="11">
        <f t="shared" si="3"/>
        <v>42324</v>
      </c>
      <c r="J19" s="1">
        <f t="shared" si="19"/>
        <v>21</v>
      </c>
      <c r="K19" s="94">
        <f t="shared" si="4"/>
        <v>7</v>
      </c>
      <c r="L19" s="8">
        <f t="shared" si="5"/>
        <v>1.0027255100000001</v>
      </c>
      <c r="M19" s="14">
        <f t="shared" si="20"/>
        <v>1</v>
      </c>
      <c r="N19" s="14">
        <v>1</v>
      </c>
      <c r="O19" s="8">
        <f t="shared" si="6"/>
        <v>1.0027255100000001</v>
      </c>
      <c r="P19" s="8">
        <f t="shared" si="7"/>
        <v>10027.2551</v>
      </c>
      <c r="Q19" s="13">
        <f t="shared" si="8"/>
        <v>0</v>
      </c>
      <c r="R19" s="21">
        <f t="shared" si="9"/>
        <v>0</v>
      </c>
      <c r="S19" s="8">
        <f t="shared" si="10"/>
        <v>0</v>
      </c>
      <c r="T19" s="10">
        <f t="shared" si="21"/>
        <v>0.119353</v>
      </c>
      <c r="U19" s="13">
        <f t="shared" si="22"/>
        <v>7</v>
      </c>
      <c r="V19" s="13">
        <v>252</v>
      </c>
      <c r="W19" s="14">
        <f t="shared" si="11"/>
        <v>1.003136877</v>
      </c>
      <c r="X19" s="8">
        <f t="shared" si="12"/>
        <v>31.454265889999999</v>
      </c>
      <c r="Y19" s="8">
        <v>0</v>
      </c>
      <c r="Z19" s="9">
        <f t="shared" si="13"/>
        <v>0</v>
      </c>
      <c r="AA19" s="26" t="str">
        <f t="shared" si="23"/>
        <v>INCORP J=</v>
      </c>
      <c r="AB19" s="70">
        <f t="shared" si="24"/>
        <v>42660</v>
      </c>
      <c r="AC19" s="4"/>
      <c r="AD19" s="112">
        <f t="shared" si="27"/>
        <v>8</v>
      </c>
      <c r="AE19" s="113">
        <f>AM213</f>
        <v>45215</v>
      </c>
      <c r="AF19" s="117">
        <f t="shared" si="32"/>
        <v>12022.26657881</v>
      </c>
      <c r="AG19" s="116">
        <f t="shared" si="28"/>
        <v>250</v>
      </c>
      <c r="AH19" s="118">
        <v>0.14025399999999999</v>
      </c>
      <c r="AI19" s="117">
        <f t="shared" si="29"/>
        <v>1630.3882849700001</v>
      </c>
      <c r="AJ19" s="117">
        <f t="shared" si="30"/>
        <v>0</v>
      </c>
      <c r="AK19" s="121">
        <v>0</v>
      </c>
      <c r="AL19" s="117">
        <f t="shared" si="25"/>
        <v>1630.3882849700001</v>
      </c>
      <c r="AM19" s="112">
        <f t="shared" si="31"/>
        <v>8</v>
      </c>
      <c r="AN19" s="120" t="s">
        <v>76</v>
      </c>
      <c r="AO19" s="113">
        <f t="shared" si="26"/>
        <v>45580</v>
      </c>
      <c r="AP19" s="13"/>
      <c r="AQ19" s="1"/>
    </row>
    <row r="20" spans="1:43" x14ac:dyDescent="0.2">
      <c r="A20" s="67">
        <f t="shared" si="14"/>
        <v>42302</v>
      </c>
      <c r="B20" s="8">
        <f t="shared" si="1"/>
        <v>10058.709365890001</v>
      </c>
      <c r="C20" s="8">
        <f t="shared" si="15"/>
        <v>10000</v>
      </c>
      <c r="D20" s="28">
        <f t="shared" si="16"/>
        <v>4370.12</v>
      </c>
      <c r="E20" s="9">
        <f>IF(K20=1,VLOOKUP(A19,[1]Plan1!$AY$117:$BA$314,3),E19)</f>
        <v>4405.95</v>
      </c>
      <c r="F20" s="110">
        <f t="shared" si="17"/>
        <v>42292</v>
      </c>
      <c r="G20" s="12">
        <f t="shared" si="2"/>
        <v>8.1988595278847942E-3</v>
      </c>
      <c r="H20" s="11">
        <f t="shared" si="18"/>
        <v>42324</v>
      </c>
      <c r="I20" s="11">
        <f t="shared" si="3"/>
        <v>42324</v>
      </c>
      <c r="J20" s="1">
        <f t="shared" si="19"/>
        <v>21</v>
      </c>
      <c r="K20" s="94">
        <f t="shared" si="4"/>
        <v>7</v>
      </c>
      <c r="L20" s="8">
        <f t="shared" si="5"/>
        <v>1.0027255100000001</v>
      </c>
      <c r="M20" s="14">
        <f t="shared" si="20"/>
        <v>1</v>
      </c>
      <c r="N20" s="14">
        <v>1</v>
      </c>
      <c r="O20" s="8">
        <f t="shared" si="6"/>
        <v>1.0027255100000001</v>
      </c>
      <c r="P20" s="8">
        <f t="shared" si="7"/>
        <v>10027.2551</v>
      </c>
      <c r="Q20" s="13">
        <f t="shared" si="8"/>
        <v>0</v>
      </c>
      <c r="R20" s="21">
        <f t="shared" si="9"/>
        <v>0</v>
      </c>
      <c r="S20" s="8">
        <f t="shared" si="10"/>
        <v>0</v>
      </c>
      <c r="T20" s="10">
        <f t="shared" si="21"/>
        <v>0.119353</v>
      </c>
      <c r="U20" s="13">
        <f t="shared" si="22"/>
        <v>7</v>
      </c>
      <c r="V20" s="13">
        <v>252</v>
      </c>
      <c r="W20" s="14">
        <f t="shared" si="11"/>
        <v>1.003136877</v>
      </c>
      <c r="X20" s="8">
        <f t="shared" si="12"/>
        <v>31.454265889999999</v>
      </c>
      <c r="Y20" s="8">
        <v>0</v>
      </c>
      <c r="Z20" s="9">
        <f t="shared" si="13"/>
        <v>0</v>
      </c>
      <c r="AA20" s="26" t="str">
        <f t="shared" si="23"/>
        <v>INCORP J=</v>
      </c>
      <c r="AB20" s="70">
        <f t="shared" si="24"/>
        <v>42660</v>
      </c>
      <c r="AC20" s="4"/>
      <c r="AD20" s="112">
        <f t="shared" si="27"/>
        <v>9</v>
      </c>
      <c r="AE20" s="113">
        <f>AM225</f>
        <v>45580</v>
      </c>
      <c r="AF20" s="117">
        <f t="shared" si="32"/>
        <v>0</v>
      </c>
      <c r="AG20" s="116">
        <f t="shared" si="28"/>
        <v>252</v>
      </c>
      <c r="AH20" s="116"/>
      <c r="AI20" s="117">
        <f t="shared" si="29"/>
        <v>1686.17097674</v>
      </c>
      <c r="AJ20" s="117">
        <f t="shared" si="30"/>
        <v>12022.26657881</v>
      </c>
      <c r="AK20" s="121">
        <v>1</v>
      </c>
      <c r="AL20" s="117">
        <f t="shared" si="25"/>
        <v>13708.437555550001</v>
      </c>
      <c r="AM20" s="112">
        <f t="shared" si="31"/>
        <v>9</v>
      </c>
      <c r="AN20" s="112"/>
      <c r="AO20" s="113"/>
      <c r="AP20" s="13"/>
      <c r="AQ20" s="1"/>
    </row>
    <row r="21" spans="1:43" x14ac:dyDescent="0.2">
      <c r="A21" s="67">
        <f t="shared" si="14"/>
        <v>42303</v>
      </c>
      <c r="B21" s="8">
        <f t="shared" si="1"/>
        <v>10058.709365890001</v>
      </c>
      <c r="C21" s="8">
        <f t="shared" si="15"/>
        <v>10000</v>
      </c>
      <c r="D21" s="28">
        <f t="shared" si="16"/>
        <v>4370.12</v>
      </c>
      <c r="E21" s="9">
        <f>IF(K21=1,VLOOKUP(A20,[1]Plan1!$AY$117:$BA$314,3),E20)</f>
        <v>4405.95</v>
      </c>
      <c r="F21" s="110">
        <f t="shared" si="17"/>
        <v>42292</v>
      </c>
      <c r="G21" s="12">
        <f t="shared" si="2"/>
        <v>8.1988595278847942E-3</v>
      </c>
      <c r="H21" s="11">
        <f t="shared" si="18"/>
        <v>42324</v>
      </c>
      <c r="I21" s="11">
        <f t="shared" si="3"/>
        <v>42324</v>
      </c>
      <c r="J21" s="1">
        <f t="shared" si="19"/>
        <v>21</v>
      </c>
      <c r="K21" s="94">
        <f t="shared" si="4"/>
        <v>7</v>
      </c>
      <c r="L21" s="8">
        <f t="shared" si="5"/>
        <v>1.0027255100000001</v>
      </c>
      <c r="M21" s="14">
        <f t="shared" si="20"/>
        <v>1</v>
      </c>
      <c r="N21" s="14">
        <v>1</v>
      </c>
      <c r="O21" s="8">
        <f t="shared" si="6"/>
        <v>1.0027255100000001</v>
      </c>
      <c r="P21" s="8">
        <f t="shared" si="7"/>
        <v>10027.2551</v>
      </c>
      <c r="Q21" s="13">
        <f t="shared" si="8"/>
        <v>0</v>
      </c>
      <c r="R21" s="21">
        <f t="shared" si="9"/>
        <v>0</v>
      </c>
      <c r="S21" s="8">
        <f t="shared" si="10"/>
        <v>0</v>
      </c>
      <c r="T21" s="10">
        <f t="shared" si="21"/>
        <v>0.119353</v>
      </c>
      <c r="U21" s="13">
        <f t="shared" si="22"/>
        <v>7</v>
      </c>
      <c r="V21" s="13">
        <v>252</v>
      </c>
      <c r="W21" s="14">
        <f t="shared" si="11"/>
        <v>1.003136877</v>
      </c>
      <c r="X21" s="8">
        <f t="shared" si="12"/>
        <v>31.454265889999999</v>
      </c>
      <c r="Y21" s="8">
        <v>0</v>
      </c>
      <c r="Z21" s="9">
        <f t="shared" si="13"/>
        <v>0</v>
      </c>
      <c r="AA21" s="26" t="str">
        <f t="shared" si="23"/>
        <v>INCORP J=</v>
      </c>
      <c r="AB21" s="70">
        <f t="shared" si="24"/>
        <v>42660</v>
      </c>
      <c r="AC21" s="4"/>
      <c r="AD21" s="122"/>
      <c r="AE21" s="123"/>
      <c r="AF21" s="124"/>
      <c r="AG21" s="125"/>
      <c r="AH21" s="125"/>
      <c r="AI21" s="126"/>
      <c r="AJ21" s="126"/>
      <c r="AK21" s="127"/>
      <c r="AL21" s="124"/>
      <c r="AM21" s="122"/>
      <c r="AN21" s="122"/>
      <c r="AO21" s="123"/>
      <c r="AQ21" s="1"/>
    </row>
    <row r="22" spans="1:43" x14ac:dyDescent="0.2">
      <c r="A22" s="67">
        <f t="shared" si="14"/>
        <v>42304</v>
      </c>
      <c r="B22" s="8">
        <f t="shared" si="1"/>
        <v>10067.124565030001</v>
      </c>
      <c r="C22" s="8">
        <f t="shared" si="15"/>
        <v>10000</v>
      </c>
      <c r="D22" s="28">
        <f t="shared" si="16"/>
        <v>4370.12</v>
      </c>
      <c r="E22" s="9">
        <f>IF(K22=1,VLOOKUP(A21,[1]Plan1!$AY$117:$BA$314,3),E21)</f>
        <v>4405.95</v>
      </c>
      <c r="F22" s="110">
        <f t="shared" si="17"/>
        <v>42292</v>
      </c>
      <c r="G22" s="12">
        <f t="shared" si="2"/>
        <v>8.1988595278847942E-3</v>
      </c>
      <c r="H22" s="11">
        <f t="shared" si="18"/>
        <v>42324</v>
      </c>
      <c r="I22" s="11">
        <f t="shared" si="3"/>
        <v>42324</v>
      </c>
      <c r="J22" s="1">
        <f t="shared" si="19"/>
        <v>21</v>
      </c>
      <c r="K22" s="94">
        <f t="shared" si="4"/>
        <v>8</v>
      </c>
      <c r="L22" s="8">
        <f t="shared" si="5"/>
        <v>1.0031154799999999</v>
      </c>
      <c r="M22" s="14">
        <f t="shared" si="20"/>
        <v>1</v>
      </c>
      <c r="N22" s="14">
        <v>1</v>
      </c>
      <c r="O22" s="8">
        <f t="shared" si="6"/>
        <v>1.0031154799999999</v>
      </c>
      <c r="P22" s="8">
        <f t="shared" si="7"/>
        <v>10031.1548</v>
      </c>
      <c r="Q22" s="13">
        <f t="shared" si="8"/>
        <v>0</v>
      </c>
      <c r="R22" s="21">
        <f t="shared" si="9"/>
        <v>0</v>
      </c>
      <c r="S22" s="8">
        <f t="shared" si="10"/>
        <v>0</v>
      </c>
      <c r="T22" s="10">
        <f t="shared" si="21"/>
        <v>0.119353</v>
      </c>
      <c r="U22" s="13">
        <f t="shared" si="22"/>
        <v>8</v>
      </c>
      <c r="V22" s="13">
        <v>252</v>
      </c>
      <c r="W22" s="14">
        <f t="shared" si="11"/>
        <v>1.0035858049999999</v>
      </c>
      <c r="X22" s="8">
        <f t="shared" si="12"/>
        <v>35.969765029999998</v>
      </c>
      <c r="Y22" s="8">
        <v>0</v>
      </c>
      <c r="Z22" s="9">
        <f t="shared" si="13"/>
        <v>0</v>
      </c>
      <c r="AA22" s="26" t="str">
        <f t="shared" si="23"/>
        <v>INCORP J=</v>
      </c>
      <c r="AB22" s="70">
        <f t="shared" si="24"/>
        <v>42660</v>
      </c>
      <c r="AC22" s="4"/>
      <c r="AD22" s="122"/>
      <c r="AE22" s="123"/>
      <c r="AF22" s="124"/>
      <c r="AG22" s="125"/>
      <c r="AH22" s="125"/>
      <c r="AI22" s="126"/>
      <c r="AJ22" s="126"/>
      <c r="AK22" s="127"/>
      <c r="AL22" s="124"/>
      <c r="AM22" s="122"/>
      <c r="AN22" s="122"/>
      <c r="AO22" s="123"/>
      <c r="AQ22" s="1"/>
    </row>
    <row r="23" spans="1:43" x14ac:dyDescent="0.2">
      <c r="A23" s="67">
        <f t="shared" si="14"/>
        <v>42305</v>
      </c>
      <c r="B23" s="8">
        <f t="shared" si="1"/>
        <v>10075.54678864</v>
      </c>
      <c r="C23" s="8">
        <f t="shared" si="15"/>
        <v>10000</v>
      </c>
      <c r="D23" s="28">
        <f t="shared" si="16"/>
        <v>4370.12</v>
      </c>
      <c r="E23" s="9">
        <f>IF(K23=1,VLOOKUP(A22,[1]Plan1!$AY$117:$BA$314,3),E22)</f>
        <v>4405.95</v>
      </c>
      <c r="F23" s="110">
        <f t="shared" si="17"/>
        <v>42292</v>
      </c>
      <c r="G23" s="12">
        <f t="shared" si="2"/>
        <v>8.1988595278847942E-3</v>
      </c>
      <c r="H23" s="11">
        <f t="shared" si="18"/>
        <v>42324</v>
      </c>
      <c r="I23" s="11">
        <f t="shared" si="3"/>
        <v>42324</v>
      </c>
      <c r="J23" s="1">
        <f t="shared" si="19"/>
        <v>21</v>
      </c>
      <c r="K23" s="94">
        <f t="shared" si="4"/>
        <v>9</v>
      </c>
      <c r="L23" s="8">
        <f t="shared" si="5"/>
        <v>1.0035056</v>
      </c>
      <c r="M23" s="14">
        <f t="shared" si="20"/>
        <v>1</v>
      </c>
      <c r="N23" s="14">
        <v>1</v>
      </c>
      <c r="O23" s="8">
        <f t="shared" si="6"/>
        <v>1.0035056</v>
      </c>
      <c r="P23" s="8">
        <f t="shared" si="7"/>
        <v>10035.056</v>
      </c>
      <c r="Q23" s="13">
        <f t="shared" si="8"/>
        <v>0</v>
      </c>
      <c r="R23" s="21">
        <f t="shared" si="9"/>
        <v>0</v>
      </c>
      <c r="S23" s="8">
        <f t="shared" si="10"/>
        <v>0</v>
      </c>
      <c r="T23" s="10">
        <f t="shared" si="21"/>
        <v>0.119353</v>
      </c>
      <c r="U23" s="13">
        <f t="shared" si="22"/>
        <v>9</v>
      </c>
      <c r="V23" s="13">
        <v>252</v>
      </c>
      <c r="W23" s="14">
        <f t="shared" si="11"/>
        <v>1.0040349340000001</v>
      </c>
      <c r="X23" s="8">
        <f t="shared" si="12"/>
        <v>40.490788639999998</v>
      </c>
      <c r="Y23" s="8">
        <v>0</v>
      </c>
      <c r="Z23" s="9">
        <f t="shared" si="13"/>
        <v>0</v>
      </c>
      <c r="AA23" s="26" t="str">
        <f t="shared" si="23"/>
        <v>INCORP J=</v>
      </c>
      <c r="AB23" s="70">
        <f t="shared" si="24"/>
        <v>42660</v>
      </c>
      <c r="AC23" s="4"/>
      <c r="AD23" s="122"/>
      <c r="AE23" s="123"/>
      <c r="AF23" s="124"/>
      <c r="AG23" s="125"/>
      <c r="AH23" s="125"/>
      <c r="AI23" s="126"/>
      <c r="AJ23" s="126"/>
      <c r="AK23" s="127"/>
      <c r="AL23" s="124"/>
      <c r="AM23" s="122"/>
      <c r="AN23" s="122"/>
      <c r="AO23" s="123"/>
      <c r="AQ23" s="1"/>
    </row>
    <row r="24" spans="1:43" x14ac:dyDescent="0.2">
      <c r="A24" s="67">
        <f t="shared" si="14"/>
        <v>42306</v>
      </c>
      <c r="B24" s="8">
        <f t="shared" si="1"/>
        <v>10083.975940640001</v>
      </c>
      <c r="C24" s="8">
        <f t="shared" si="15"/>
        <v>10000</v>
      </c>
      <c r="D24" s="28">
        <f t="shared" si="16"/>
        <v>4370.12</v>
      </c>
      <c r="E24" s="9">
        <f>IF(K24=1,VLOOKUP(A23,[1]Plan1!$AY$117:$BA$314,3),E23)</f>
        <v>4405.95</v>
      </c>
      <c r="F24" s="110">
        <f t="shared" si="17"/>
        <v>42292</v>
      </c>
      <c r="G24" s="12">
        <f t="shared" si="2"/>
        <v>8.1988595278847942E-3</v>
      </c>
      <c r="H24" s="11">
        <f t="shared" si="18"/>
        <v>42324</v>
      </c>
      <c r="I24" s="11">
        <f t="shared" si="3"/>
        <v>42324</v>
      </c>
      <c r="J24" s="1">
        <f t="shared" si="19"/>
        <v>21</v>
      </c>
      <c r="K24" s="94">
        <f t="shared" si="4"/>
        <v>10</v>
      </c>
      <c r="L24" s="8">
        <f t="shared" si="5"/>
        <v>1.0038958600000001</v>
      </c>
      <c r="M24" s="14">
        <f t="shared" si="20"/>
        <v>1</v>
      </c>
      <c r="N24" s="14">
        <v>1</v>
      </c>
      <c r="O24" s="8">
        <f t="shared" si="6"/>
        <v>1.0038958600000001</v>
      </c>
      <c r="P24" s="8">
        <f t="shared" si="7"/>
        <v>10038.9586</v>
      </c>
      <c r="Q24" s="13">
        <f t="shared" si="8"/>
        <v>0</v>
      </c>
      <c r="R24" s="21">
        <f t="shared" si="9"/>
        <v>0</v>
      </c>
      <c r="S24" s="8">
        <f t="shared" si="10"/>
        <v>0</v>
      </c>
      <c r="T24" s="10">
        <f t="shared" si="21"/>
        <v>0.119353</v>
      </c>
      <c r="U24" s="13">
        <f t="shared" si="22"/>
        <v>10</v>
      </c>
      <c r="V24" s="13">
        <v>252</v>
      </c>
      <c r="W24" s="14">
        <f t="shared" si="11"/>
        <v>1.004484264</v>
      </c>
      <c r="X24" s="8">
        <f t="shared" si="12"/>
        <v>45.01734064</v>
      </c>
      <c r="Y24" s="8">
        <v>0</v>
      </c>
      <c r="Z24" s="9">
        <f t="shared" si="13"/>
        <v>0</v>
      </c>
      <c r="AA24" s="26" t="str">
        <f t="shared" si="23"/>
        <v>INCORP J=</v>
      </c>
      <c r="AB24" s="70">
        <f t="shared" si="24"/>
        <v>42660</v>
      </c>
      <c r="AC24" s="4"/>
      <c r="AD24" s="122"/>
      <c r="AE24" s="123"/>
      <c r="AF24" s="124"/>
      <c r="AG24" s="125"/>
      <c r="AH24" s="125"/>
      <c r="AI24" s="126"/>
      <c r="AJ24" s="126"/>
      <c r="AK24" s="127"/>
      <c r="AL24" s="124"/>
      <c r="AM24" s="122"/>
      <c r="AN24" s="122"/>
      <c r="AO24" s="123"/>
      <c r="AQ24" s="1"/>
    </row>
    <row r="25" spans="1:43" x14ac:dyDescent="0.2">
      <c r="A25" s="67">
        <f t="shared" si="14"/>
        <v>42307</v>
      </c>
      <c r="B25" s="8">
        <f t="shared" si="1"/>
        <v>10092.412326760001</v>
      </c>
      <c r="C25" s="8">
        <f t="shared" si="15"/>
        <v>10000</v>
      </c>
      <c r="D25" s="28">
        <f t="shared" si="16"/>
        <v>4370.12</v>
      </c>
      <c r="E25" s="9">
        <f>IF(K25=1,VLOOKUP(A24,[1]Plan1!$AY$117:$BA$314,3),E24)</f>
        <v>4405.95</v>
      </c>
      <c r="F25" s="110">
        <f t="shared" si="17"/>
        <v>42292</v>
      </c>
      <c r="G25" s="12">
        <f t="shared" si="2"/>
        <v>8.1988595278847942E-3</v>
      </c>
      <c r="H25" s="11">
        <f t="shared" si="18"/>
        <v>42324</v>
      </c>
      <c r="I25" s="11">
        <f t="shared" si="3"/>
        <v>42324</v>
      </c>
      <c r="J25" s="1">
        <f t="shared" si="19"/>
        <v>21</v>
      </c>
      <c r="K25" s="94">
        <f t="shared" si="4"/>
        <v>11</v>
      </c>
      <c r="L25" s="8">
        <f t="shared" si="5"/>
        <v>1.00428629</v>
      </c>
      <c r="M25" s="14">
        <f t="shared" si="20"/>
        <v>1</v>
      </c>
      <c r="N25" s="14">
        <v>1</v>
      </c>
      <c r="O25" s="8">
        <f t="shared" si="6"/>
        <v>1.00428629</v>
      </c>
      <c r="P25" s="8">
        <f t="shared" si="7"/>
        <v>10042.8629</v>
      </c>
      <c r="Q25" s="13">
        <f t="shared" si="8"/>
        <v>0</v>
      </c>
      <c r="R25" s="21">
        <f t="shared" si="9"/>
        <v>0</v>
      </c>
      <c r="S25" s="8">
        <f t="shared" si="10"/>
        <v>0</v>
      </c>
      <c r="T25" s="10">
        <f t="shared" si="21"/>
        <v>0.119353</v>
      </c>
      <c r="U25" s="13">
        <f t="shared" si="22"/>
        <v>11</v>
      </c>
      <c r="V25" s="13">
        <v>252</v>
      </c>
      <c r="W25" s="14">
        <f t="shared" si="11"/>
        <v>1.0049337949999999</v>
      </c>
      <c r="X25" s="8">
        <f t="shared" si="12"/>
        <v>49.549426760000003</v>
      </c>
      <c r="Y25" s="8">
        <v>0</v>
      </c>
      <c r="Z25" s="9">
        <f t="shared" si="13"/>
        <v>0</v>
      </c>
      <c r="AA25" s="26" t="str">
        <f t="shared" si="23"/>
        <v>INCORP J=</v>
      </c>
      <c r="AB25" s="70">
        <f t="shared" si="24"/>
        <v>42660</v>
      </c>
      <c r="AC25" s="4"/>
      <c r="AD25" s="122"/>
      <c r="AE25" s="123"/>
      <c r="AF25" s="124"/>
      <c r="AG25" s="125"/>
      <c r="AH25" s="125"/>
      <c r="AI25" s="126"/>
      <c r="AJ25" s="126"/>
      <c r="AK25" s="127"/>
      <c r="AL25" s="124"/>
      <c r="AM25" s="122"/>
      <c r="AN25" s="122"/>
      <c r="AO25" s="123"/>
      <c r="AP25" s="6"/>
      <c r="AQ25" s="6"/>
    </row>
    <row r="26" spans="1:43" x14ac:dyDescent="0.2">
      <c r="A26" s="67">
        <f t="shared" si="14"/>
        <v>42308</v>
      </c>
      <c r="B26" s="8">
        <f t="shared" si="1"/>
        <v>10100.855650019999</v>
      </c>
      <c r="C26" s="8">
        <f t="shared" si="15"/>
        <v>10000</v>
      </c>
      <c r="D26" s="28">
        <f t="shared" si="16"/>
        <v>4370.12</v>
      </c>
      <c r="E26" s="9">
        <f>IF(K26=1,VLOOKUP(A25,[1]Plan1!$AY$117:$BA$314,3),E25)</f>
        <v>4405.95</v>
      </c>
      <c r="F26" s="110">
        <f t="shared" si="17"/>
        <v>42292</v>
      </c>
      <c r="G26" s="12">
        <f t="shared" si="2"/>
        <v>8.1988595278847942E-3</v>
      </c>
      <c r="H26" s="11">
        <f t="shared" si="18"/>
        <v>42324</v>
      </c>
      <c r="I26" s="11">
        <f t="shared" si="3"/>
        <v>42324</v>
      </c>
      <c r="J26" s="1">
        <f t="shared" si="19"/>
        <v>21</v>
      </c>
      <c r="K26" s="94">
        <f t="shared" si="4"/>
        <v>12</v>
      </c>
      <c r="L26" s="8">
        <f t="shared" si="5"/>
        <v>1.00467686</v>
      </c>
      <c r="M26" s="14">
        <f t="shared" si="20"/>
        <v>1</v>
      </c>
      <c r="N26" s="14">
        <v>1</v>
      </c>
      <c r="O26" s="8">
        <f t="shared" si="6"/>
        <v>1.00467686</v>
      </c>
      <c r="P26" s="8">
        <f t="shared" si="7"/>
        <v>10046.768599999999</v>
      </c>
      <c r="Q26" s="13">
        <f t="shared" si="8"/>
        <v>0</v>
      </c>
      <c r="R26" s="21">
        <f t="shared" si="9"/>
        <v>0</v>
      </c>
      <c r="S26" s="8">
        <f t="shared" si="10"/>
        <v>0</v>
      </c>
      <c r="T26" s="10">
        <f t="shared" si="21"/>
        <v>0.119353</v>
      </c>
      <c r="U26" s="13">
        <f t="shared" si="22"/>
        <v>12</v>
      </c>
      <c r="V26" s="13">
        <v>252</v>
      </c>
      <c r="W26" s="14">
        <f t="shared" si="11"/>
        <v>1.005383527</v>
      </c>
      <c r="X26" s="8">
        <f t="shared" si="12"/>
        <v>54.08705002</v>
      </c>
      <c r="Y26" s="8">
        <v>0</v>
      </c>
      <c r="Z26" s="9">
        <f t="shared" si="13"/>
        <v>0</v>
      </c>
      <c r="AA26" s="26" t="str">
        <f t="shared" si="23"/>
        <v>INCORP J=</v>
      </c>
      <c r="AB26" s="70">
        <f t="shared" si="24"/>
        <v>42660</v>
      </c>
      <c r="AC26" s="4"/>
      <c r="AD26" s="122"/>
      <c r="AE26" s="123"/>
      <c r="AF26" s="124"/>
      <c r="AG26" s="125"/>
      <c r="AH26" s="125"/>
      <c r="AI26" s="126"/>
      <c r="AJ26" s="126"/>
      <c r="AK26" s="127"/>
      <c r="AL26" s="124"/>
      <c r="AM26" s="122"/>
      <c r="AN26" s="122"/>
      <c r="AO26" s="123"/>
      <c r="AQ26" s="1"/>
    </row>
    <row r="27" spans="1:43" x14ac:dyDescent="0.2">
      <c r="A27" s="67">
        <f t="shared" si="14"/>
        <v>42309</v>
      </c>
      <c r="B27" s="8">
        <f t="shared" si="1"/>
        <v>10100.855650019999</v>
      </c>
      <c r="C27" s="8">
        <f t="shared" si="15"/>
        <v>10000</v>
      </c>
      <c r="D27" s="28">
        <f t="shared" si="16"/>
        <v>4370.12</v>
      </c>
      <c r="E27" s="9">
        <f>IF(K27=1,VLOOKUP(A26,[1]Plan1!$AY$117:$BA$314,3),E26)</f>
        <v>4405.95</v>
      </c>
      <c r="F27" s="110">
        <f t="shared" si="17"/>
        <v>42292</v>
      </c>
      <c r="G27" s="12">
        <f t="shared" si="2"/>
        <v>8.1988595278847942E-3</v>
      </c>
      <c r="H27" s="11">
        <f t="shared" si="18"/>
        <v>42324</v>
      </c>
      <c r="I27" s="11">
        <f t="shared" si="3"/>
        <v>42324</v>
      </c>
      <c r="J27" s="1">
        <f t="shared" si="19"/>
        <v>21</v>
      </c>
      <c r="K27" s="94">
        <f t="shared" si="4"/>
        <v>12</v>
      </c>
      <c r="L27" s="8">
        <f t="shared" si="5"/>
        <v>1.00467686</v>
      </c>
      <c r="M27" s="14">
        <f t="shared" si="20"/>
        <v>1</v>
      </c>
      <c r="N27" s="14">
        <v>1</v>
      </c>
      <c r="O27" s="8">
        <f t="shared" si="6"/>
        <v>1.00467686</v>
      </c>
      <c r="P27" s="8">
        <f t="shared" si="7"/>
        <v>10046.768599999999</v>
      </c>
      <c r="Q27" s="13">
        <f t="shared" si="8"/>
        <v>0</v>
      </c>
      <c r="R27" s="21">
        <f t="shared" si="9"/>
        <v>0</v>
      </c>
      <c r="S27" s="8">
        <f t="shared" si="10"/>
        <v>0</v>
      </c>
      <c r="T27" s="10">
        <f t="shared" si="21"/>
        <v>0.119353</v>
      </c>
      <c r="U27" s="13">
        <f t="shared" si="22"/>
        <v>12</v>
      </c>
      <c r="V27" s="13">
        <v>252</v>
      </c>
      <c r="W27" s="14">
        <f t="shared" si="11"/>
        <v>1.005383527</v>
      </c>
      <c r="X27" s="8">
        <f t="shared" si="12"/>
        <v>54.08705002</v>
      </c>
      <c r="Y27" s="8">
        <v>0</v>
      </c>
      <c r="Z27" s="9">
        <f t="shared" si="13"/>
        <v>0</v>
      </c>
      <c r="AA27" s="26" t="str">
        <f t="shared" si="23"/>
        <v>INCORP J=</v>
      </c>
      <c r="AB27" s="70">
        <f t="shared" si="24"/>
        <v>42660</v>
      </c>
      <c r="AC27" s="4"/>
      <c r="AD27" s="122"/>
      <c r="AE27" s="123"/>
      <c r="AF27" s="124"/>
      <c r="AG27" s="125"/>
      <c r="AH27" s="125"/>
      <c r="AI27" s="126"/>
      <c r="AJ27" s="126"/>
      <c r="AK27" s="127"/>
      <c r="AL27" s="124"/>
      <c r="AM27" s="122"/>
      <c r="AN27" s="122"/>
      <c r="AO27" s="123"/>
      <c r="AQ27" s="1"/>
    </row>
    <row r="28" spans="1:43" x14ac:dyDescent="0.2">
      <c r="A28" s="67">
        <f t="shared" si="14"/>
        <v>42310</v>
      </c>
      <c r="B28" s="8">
        <f t="shared" si="1"/>
        <v>10100.855650019999</v>
      </c>
      <c r="C28" s="8">
        <f t="shared" si="15"/>
        <v>10000</v>
      </c>
      <c r="D28" s="28">
        <f t="shared" si="16"/>
        <v>4370.12</v>
      </c>
      <c r="E28" s="9">
        <f>IF(K28=1,VLOOKUP(A27,[1]Plan1!$AY$117:$BA$314,3),E27)</f>
        <v>4405.95</v>
      </c>
      <c r="F28" s="110">
        <f t="shared" si="17"/>
        <v>42292</v>
      </c>
      <c r="G28" s="12">
        <f t="shared" si="2"/>
        <v>8.1988595278847942E-3</v>
      </c>
      <c r="H28" s="11">
        <f t="shared" si="18"/>
        <v>42324</v>
      </c>
      <c r="I28" s="11">
        <f t="shared" si="3"/>
        <v>42324</v>
      </c>
      <c r="J28" s="1">
        <f t="shared" si="19"/>
        <v>21</v>
      </c>
      <c r="K28" s="94">
        <f t="shared" si="4"/>
        <v>12</v>
      </c>
      <c r="L28" s="8">
        <f t="shared" si="5"/>
        <v>1.00467686</v>
      </c>
      <c r="M28" s="14">
        <f t="shared" si="20"/>
        <v>1</v>
      </c>
      <c r="N28" s="14">
        <v>1</v>
      </c>
      <c r="O28" s="8">
        <f t="shared" si="6"/>
        <v>1.00467686</v>
      </c>
      <c r="P28" s="8">
        <f t="shared" si="7"/>
        <v>10046.768599999999</v>
      </c>
      <c r="Q28" s="13">
        <f t="shared" si="8"/>
        <v>0</v>
      </c>
      <c r="R28" s="21">
        <f t="shared" si="9"/>
        <v>0</v>
      </c>
      <c r="S28" s="8">
        <f t="shared" si="10"/>
        <v>0</v>
      </c>
      <c r="T28" s="10">
        <f t="shared" si="21"/>
        <v>0.119353</v>
      </c>
      <c r="U28" s="13">
        <f t="shared" si="22"/>
        <v>12</v>
      </c>
      <c r="V28" s="13">
        <v>252</v>
      </c>
      <c r="W28" s="14">
        <f t="shared" si="11"/>
        <v>1.005383527</v>
      </c>
      <c r="X28" s="8">
        <f t="shared" si="12"/>
        <v>54.08705002</v>
      </c>
      <c r="Y28" s="8">
        <v>0</v>
      </c>
      <c r="Z28" s="9">
        <f t="shared" si="13"/>
        <v>0</v>
      </c>
      <c r="AA28" s="26" t="str">
        <f t="shared" si="23"/>
        <v>INCORP J=</v>
      </c>
      <c r="AB28" s="70">
        <f t="shared" si="24"/>
        <v>42660</v>
      </c>
      <c r="AC28" s="4"/>
      <c r="AD28" s="122"/>
      <c r="AE28" s="123"/>
      <c r="AF28" s="124"/>
      <c r="AG28" s="125"/>
      <c r="AH28" s="125"/>
      <c r="AI28" s="126"/>
      <c r="AJ28" s="126"/>
      <c r="AK28" s="127"/>
      <c r="AL28" s="124"/>
      <c r="AM28" s="122"/>
      <c r="AN28" s="122"/>
      <c r="AO28" s="123"/>
      <c r="AQ28" s="1"/>
    </row>
    <row r="29" spans="1:43" x14ac:dyDescent="0.2">
      <c r="A29" s="67">
        <f t="shared" si="14"/>
        <v>42311</v>
      </c>
      <c r="B29" s="8">
        <f t="shared" si="1"/>
        <v>10100.855650019999</v>
      </c>
      <c r="C29" s="8">
        <f t="shared" si="15"/>
        <v>10000</v>
      </c>
      <c r="D29" s="28">
        <f t="shared" si="16"/>
        <v>4370.12</v>
      </c>
      <c r="E29" s="9">
        <f>IF(K29=1,VLOOKUP(A28,[1]Plan1!$AY$117:$BA$314,3),E28)</f>
        <v>4405.95</v>
      </c>
      <c r="F29" s="110">
        <f t="shared" si="17"/>
        <v>42292</v>
      </c>
      <c r="G29" s="12">
        <f t="shared" si="2"/>
        <v>8.1988595278847942E-3</v>
      </c>
      <c r="H29" s="11">
        <f t="shared" si="18"/>
        <v>42324</v>
      </c>
      <c r="I29" s="11">
        <f t="shared" si="3"/>
        <v>42324</v>
      </c>
      <c r="J29" s="1">
        <f t="shared" si="19"/>
        <v>21</v>
      </c>
      <c r="K29" s="94">
        <f t="shared" si="4"/>
        <v>12</v>
      </c>
      <c r="L29" s="8">
        <f t="shared" si="5"/>
        <v>1.00467686</v>
      </c>
      <c r="M29" s="14">
        <f t="shared" si="20"/>
        <v>1</v>
      </c>
      <c r="N29" s="14">
        <v>1</v>
      </c>
      <c r="O29" s="8">
        <f t="shared" si="6"/>
        <v>1.00467686</v>
      </c>
      <c r="P29" s="8">
        <f t="shared" si="7"/>
        <v>10046.768599999999</v>
      </c>
      <c r="Q29" s="13">
        <f t="shared" si="8"/>
        <v>0</v>
      </c>
      <c r="R29" s="21">
        <f t="shared" si="9"/>
        <v>0</v>
      </c>
      <c r="S29" s="8">
        <f t="shared" si="10"/>
        <v>0</v>
      </c>
      <c r="T29" s="10">
        <f t="shared" si="21"/>
        <v>0.119353</v>
      </c>
      <c r="U29" s="13">
        <f t="shared" si="22"/>
        <v>12</v>
      </c>
      <c r="V29" s="13">
        <v>252</v>
      </c>
      <c r="W29" s="14">
        <f t="shared" si="11"/>
        <v>1.005383527</v>
      </c>
      <c r="X29" s="8">
        <f t="shared" si="12"/>
        <v>54.08705002</v>
      </c>
      <c r="Y29" s="8">
        <v>0</v>
      </c>
      <c r="Z29" s="9">
        <f t="shared" si="13"/>
        <v>0</v>
      </c>
      <c r="AA29" s="26" t="str">
        <f t="shared" si="23"/>
        <v>INCORP J=</v>
      </c>
      <c r="AB29" s="70">
        <f t="shared" si="24"/>
        <v>42660</v>
      </c>
      <c r="AC29" s="4"/>
      <c r="AD29" s="122"/>
      <c r="AE29" s="123"/>
      <c r="AF29" s="124"/>
      <c r="AG29" s="125"/>
      <c r="AH29" s="125"/>
      <c r="AI29" s="126"/>
      <c r="AJ29" s="126"/>
      <c r="AK29" s="127"/>
      <c r="AL29" s="124"/>
      <c r="AM29" s="122"/>
      <c r="AN29" s="122"/>
      <c r="AO29" s="123"/>
      <c r="AQ29" s="1"/>
    </row>
    <row r="30" spans="1:43" x14ac:dyDescent="0.2">
      <c r="A30" s="67">
        <f t="shared" si="14"/>
        <v>42312</v>
      </c>
      <c r="B30" s="8">
        <f t="shared" si="1"/>
        <v>10109.30601525</v>
      </c>
      <c r="C30" s="8">
        <f t="shared" si="15"/>
        <v>10000</v>
      </c>
      <c r="D30" s="28">
        <f t="shared" si="16"/>
        <v>4370.12</v>
      </c>
      <c r="E30" s="9">
        <f>IF(K30=1,VLOOKUP(A29,[1]Plan1!$AY$117:$BA$314,3),E29)</f>
        <v>4405.95</v>
      </c>
      <c r="F30" s="110">
        <f t="shared" si="17"/>
        <v>42292</v>
      </c>
      <c r="G30" s="12">
        <f t="shared" si="2"/>
        <v>8.1988595278847942E-3</v>
      </c>
      <c r="H30" s="11">
        <f t="shared" si="18"/>
        <v>42324</v>
      </c>
      <c r="I30" s="11">
        <f t="shared" si="3"/>
        <v>42324</v>
      </c>
      <c r="J30" s="1">
        <f t="shared" si="19"/>
        <v>21</v>
      </c>
      <c r="K30" s="94">
        <f t="shared" si="4"/>
        <v>13</v>
      </c>
      <c r="L30" s="8">
        <f t="shared" si="5"/>
        <v>1.00506758</v>
      </c>
      <c r="M30" s="14">
        <f t="shared" si="20"/>
        <v>1</v>
      </c>
      <c r="N30" s="14">
        <v>1</v>
      </c>
      <c r="O30" s="8">
        <f t="shared" si="6"/>
        <v>1.00506758</v>
      </c>
      <c r="P30" s="8">
        <f t="shared" si="7"/>
        <v>10050.675800000001</v>
      </c>
      <c r="Q30" s="13">
        <f t="shared" si="8"/>
        <v>0</v>
      </c>
      <c r="R30" s="21">
        <f t="shared" si="9"/>
        <v>0</v>
      </c>
      <c r="S30" s="8">
        <f t="shared" si="10"/>
        <v>0</v>
      </c>
      <c r="T30" s="10">
        <f t="shared" si="21"/>
        <v>0.119353</v>
      </c>
      <c r="U30" s="13">
        <f t="shared" si="22"/>
        <v>13</v>
      </c>
      <c r="V30" s="13">
        <v>252</v>
      </c>
      <c r="W30" s="14">
        <f t="shared" si="11"/>
        <v>1.0058334600000001</v>
      </c>
      <c r="X30" s="8">
        <f t="shared" si="12"/>
        <v>58.630215249999999</v>
      </c>
      <c r="Y30" s="8">
        <v>0</v>
      </c>
      <c r="Z30" s="9">
        <f t="shared" si="13"/>
        <v>0</v>
      </c>
      <c r="AA30" s="26" t="str">
        <f t="shared" si="23"/>
        <v>INCORP J=</v>
      </c>
      <c r="AB30" s="70">
        <f t="shared" si="24"/>
        <v>42660</v>
      </c>
      <c r="AC30" s="4"/>
      <c r="AD30" s="122"/>
      <c r="AE30" s="123"/>
      <c r="AF30" s="124"/>
      <c r="AG30" s="125"/>
      <c r="AH30" s="125"/>
      <c r="AI30" s="126"/>
      <c r="AJ30" s="126"/>
      <c r="AK30" s="127"/>
      <c r="AL30" s="124"/>
      <c r="AM30" s="122"/>
      <c r="AN30" s="122"/>
      <c r="AO30" s="123"/>
      <c r="AQ30" s="1"/>
    </row>
    <row r="31" spans="1:43" x14ac:dyDescent="0.2">
      <c r="A31" s="67">
        <f t="shared" si="14"/>
        <v>42313</v>
      </c>
      <c r="B31" s="8">
        <f t="shared" si="1"/>
        <v>10117.76353751</v>
      </c>
      <c r="C31" s="8">
        <f t="shared" si="15"/>
        <v>10000</v>
      </c>
      <c r="D31" s="28">
        <f t="shared" si="16"/>
        <v>4370.12</v>
      </c>
      <c r="E31" s="9">
        <f>IF(K31=1,VLOOKUP(A30,[1]Plan1!$AY$117:$BA$314,3),E30)</f>
        <v>4405.95</v>
      </c>
      <c r="F31" s="110">
        <f t="shared" si="17"/>
        <v>42292</v>
      </c>
      <c r="G31" s="12">
        <f t="shared" si="2"/>
        <v>8.1988595278847942E-3</v>
      </c>
      <c r="H31" s="11">
        <f t="shared" si="18"/>
        <v>42324</v>
      </c>
      <c r="I31" s="11">
        <f t="shared" si="3"/>
        <v>42324</v>
      </c>
      <c r="J31" s="1">
        <f t="shared" si="19"/>
        <v>21</v>
      </c>
      <c r="K31" s="94">
        <f t="shared" si="4"/>
        <v>14</v>
      </c>
      <c r="L31" s="8">
        <f t="shared" si="5"/>
        <v>1.0054584600000001</v>
      </c>
      <c r="M31" s="14">
        <f t="shared" si="20"/>
        <v>1</v>
      </c>
      <c r="N31" s="14">
        <f t="shared" ref="N31:N94" si="33">IF(I31&gt;I30,N30*M31,N30)</f>
        <v>1</v>
      </c>
      <c r="O31" s="8">
        <f t="shared" si="6"/>
        <v>1.0054584600000001</v>
      </c>
      <c r="P31" s="8">
        <f t="shared" si="7"/>
        <v>10054.5846</v>
      </c>
      <c r="Q31" s="13">
        <f t="shared" si="8"/>
        <v>0</v>
      </c>
      <c r="R31" s="21">
        <f t="shared" si="9"/>
        <v>0</v>
      </c>
      <c r="S31" s="8">
        <f t="shared" si="10"/>
        <v>0</v>
      </c>
      <c r="T31" s="10">
        <f t="shared" si="21"/>
        <v>0.119353</v>
      </c>
      <c r="U31" s="13">
        <f t="shared" si="22"/>
        <v>14</v>
      </c>
      <c r="V31" s="13">
        <v>252</v>
      </c>
      <c r="W31" s="14">
        <f t="shared" si="11"/>
        <v>1.006283595</v>
      </c>
      <c r="X31" s="8">
        <f t="shared" si="12"/>
        <v>63.178937509999997</v>
      </c>
      <c r="Y31" s="8">
        <v>0</v>
      </c>
      <c r="Z31" s="9">
        <f t="shared" si="13"/>
        <v>0</v>
      </c>
      <c r="AA31" s="26" t="str">
        <f t="shared" si="23"/>
        <v>INCORP J=</v>
      </c>
      <c r="AB31" s="70">
        <f t="shared" si="24"/>
        <v>42660</v>
      </c>
      <c r="AC31" s="4"/>
      <c r="AD31" s="122"/>
      <c r="AE31" s="123"/>
      <c r="AF31" s="124"/>
      <c r="AG31" s="125"/>
      <c r="AH31" s="125"/>
      <c r="AI31" s="126"/>
      <c r="AJ31" s="126"/>
      <c r="AK31" s="127"/>
      <c r="AL31" s="124"/>
      <c r="AM31" s="122"/>
      <c r="AN31" s="122"/>
      <c r="AO31" s="123"/>
      <c r="AQ31" s="1"/>
    </row>
    <row r="32" spans="1:43" x14ac:dyDescent="0.2">
      <c r="A32" s="67">
        <f t="shared" si="14"/>
        <v>42314</v>
      </c>
      <c r="B32" s="8">
        <f t="shared" si="1"/>
        <v>10126.228110619999</v>
      </c>
      <c r="C32" s="8">
        <f t="shared" si="15"/>
        <v>10000</v>
      </c>
      <c r="D32" s="28">
        <f t="shared" si="16"/>
        <v>4370.12</v>
      </c>
      <c r="E32" s="9">
        <f>IF(K32=1,VLOOKUP(A31,[1]Plan1!$AY$117:$BA$314,3),E31)</f>
        <v>4405.95</v>
      </c>
      <c r="F32" s="110">
        <f t="shared" si="17"/>
        <v>42292</v>
      </c>
      <c r="G32" s="12">
        <f t="shared" si="2"/>
        <v>8.1988595278847942E-3</v>
      </c>
      <c r="H32" s="11">
        <f t="shared" si="18"/>
        <v>42324</v>
      </c>
      <c r="I32" s="11">
        <f t="shared" si="3"/>
        <v>42324</v>
      </c>
      <c r="J32" s="1">
        <f t="shared" si="19"/>
        <v>21</v>
      </c>
      <c r="K32" s="94">
        <f t="shared" si="4"/>
        <v>15</v>
      </c>
      <c r="L32" s="8">
        <f t="shared" si="5"/>
        <v>1.0058494899999999</v>
      </c>
      <c r="M32" s="14">
        <f t="shared" si="20"/>
        <v>1</v>
      </c>
      <c r="N32" s="14">
        <f t="shared" si="33"/>
        <v>1</v>
      </c>
      <c r="O32" s="8">
        <f t="shared" si="6"/>
        <v>1.0058494899999999</v>
      </c>
      <c r="P32" s="8">
        <f t="shared" si="7"/>
        <v>10058.4949</v>
      </c>
      <c r="Q32" s="13">
        <f t="shared" si="8"/>
        <v>0</v>
      </c>
      <c r="R32" s="21">
        <f t="shared" si="9"/>
        <v>0</v>
      </c>
      <c r="S32" s="8">
        <f t="shared" si="10"/>
        <v>0</v>
      </c>
      <c r="T32" s="10">
        <f t="shared" si="21"/>
        <v>0.119353</v>
      </c>
      <c r="U32" s="13">
        <f t="shared" si="22"/>
        <v>15</v>
      </c>
      <c r="V32" s="13">
        <v>252</v>
      </c>
      <c r="W32" s="14">
        <f t="shared" si="11"/>
        <v>1.0067339310000001</v>
      </c>
      <c r="X32" s="8">
        <f t="shared" si="12"/>
        <v>67.733210619999994</v>
      </c>
      <c r="Y32" s="8">
        <v>0</v>
      </c>
      <c r="Z32" s="9">
        <f t="shared" si="13"/>
        <v>0</v>
      </c>
      <c r="AA32" s="26" t="str">
        <f t="shared" si="23"/>
        <v>INCORP J=</v>
      </c>
      <c r="AB32" s="70">
        <f t="shared" si="24"/>
        <v>42660</v>
      </c>
      <c r="AC32" s="4"/>
      <c r="AD32" s="122"/>
      <c r="AE32" s="123"/>
      <c r="AF32" s="124"/>
      <c r="AG32" s="125"/>
      <c r="AH32" s="125"/>
      <c r="AI32" s="126"/>
      <c r="AJ32" s="126"/>
      <c r="AK32" s="127"/>
      <c r="AL32" s="124"/>
      <c r="AM32" s="122"/>
      <c r="AN32" s="122"/>
      <c r="AO32" s="123"/>
      <c r="AQ32" s="1"/>
    </row>
    <row r="33" spans="1:43" x14ac:dyDescent="0.2">
      <c r="A33" s="67">
        <f t="shared" si="14"/>
        <v>42315</v>
      </c>
      <c r="B33" s="8">
        <f t="shared" si="1"/>
        <v>10134.699748999999</v>
      </c>
      <c r="C33" s="8">
        <f t="shared" si="15"/>
        <v>10000</v>
      </c>
      <c r="D33" s="28">
        <f t="shared" si="16"/>
        <v>4370.12</v>
      </c>
      <c r="E33" s="9">
        <f>IF(K33=1,VLOOKUP(A32,[1]Plan1!$AY$117:$BA$314,3),E32)</f>
        <v>4405.95</v>
      </c>
      <c r="F33" s="110">
        <f t="shared" si="17"/>
        <v>42292</v>
      </c>
      <c r="G33" s="12">
        <f t="shared" si="2"/>
        <v>8.1988595278847942E-3</v>
      </c>
      <c r="H33" s="11">
        <f t="shared" si="18"/>
        <v>42324</v>
      </c>
      <c r="I33" s="11">
        <f t="shared" si="3"/>
        <v>42324</v>
      </c>
      <c r="J33" s="1">
        <f t="shared" si="19"/>
        <v>21</v>
      </c>
      <c r="K33" s="94">
        <f t="shared" si="4"/>
        <v>16</v>
      </c>
      <c r="L33" s="8">
        <f t="shared" si="5"/>
        <v>1.0062406699999999</v>
      </c>
      <c r="M33" s="14">
        <f t="shared" si="20"/>
        <v>1</v>
      </c>
      <c r="N33" s="14">
        <f t="shared" si="33"/>
        <v>1</v>
      </c>
      <c r="O33" s="8">
        <f t="shared" si="6"/>
        <v>1.0062406699999999</v>
      </c>
      <c r="P33" s="8">
        <f t="shared" si="7"/>
        <v>10062.4067</v>
      </c>
      <c r="Q33" s="13">
        <f t="shared" si="8"/>
        <v>0</v>
      </c>
      <c r="R33" s="21">
        <f t="shared" si="9"/>
        <v>0</v>
      </c>
      <c r="S33" s="8">
        <f t="shared" si="10"/>
        <v>0</v>
      </c>
      <c r="T33" s="10">
        <f t="shared" si="21"/>
        <v>0.119353</v>
      </c>
      <c r="U33" s="13">
        <f t="shared" si="22"/>
        <v>16</v>
      </c>
      <c r="V33" s="13">
        <v>252</v>
      </c>
      <c r="W33" s="14">
        <f t="shared" si="11"/>
        <v>1.007184469</v>
      </c>
      <c r="X33" s="8">
        <f t="shared" si="12"/>
        <v>72.293048999999996</v>
      </c>
      <c r="Y33" s="8">
        <v>0</v>
      </c>
      <c r="Z33" s="9">
        <f t="shared" si="13"/>
        <v>0</v>
      </c>
      <c r="AA33" s="26" t="str">
        <f t="shared" si="23"/>
        <v>INCORP J=</v>
      </c>
      <c r="AB33" s="70">
        <f t="shared" si="24"/>
        <v>42660</v>
      </c>
      <c r="AC33" s="4"/>
      <c r="AD33" s="122"/>
      <c r="AE33" s="123"/>
      <c r="AF33" s="124"/>
      <c r="AG33" s="125"/>
      <c r="AH33" s="125"/>
      <c r="AI33" s="126"/>
      <c r="AJ33" s="126"/>
      <c r="AK33" s="127"/>
      <c r="AL33" s="124"/>
      <c r="AM33" s="122"/>
      <c r="AN33" s="122"/>
      <c r="AO33" s="123"/>
      <c r="AQ33" s="1"/>
    </row>
    <row r="34" spans="1:43" x14ac:dyDescent="0.2">
      <c r="A34" s="67">
        <f t="shared" si="14"/>
        <v>42316</v>
      </c>
      <c r="B34" s="8">
        <f t="shared" si="1"/>
        <v>10134.699748999999</v>
      </c>
      <c r="C34" s="8">
        <f t="shared" si="15"/>
        <v>10000</v>
      </c>
      <c r="D34" s="28">
        <f t="shared" si="16"/>
        <v>4370.12</v>
      </c>
      <c r="E34" s="9">
        <f>IF(K34=1,VLOOKUP(A33,[1]Plan1!$AY$117:$BA$314,3),E33)</f>
        <v>4405.95</v>
      </c>
      <c r="F34" s="110">
        <f t="shared" si="17"/>
        <v>42292</v>
      </c>
      <c r="G34" s="12">
        <f t="shared" si="2"/>
        <v>8.1988595278847942E-3</v>
      </c>
      <c r="H34" s="11">
        <f t="shared" si="18"/>
        <v>42324</v>
      </c>
      <c r="I34" s="11">
        <f t="shared" si="3"/>
        <v>42324</v>
      </c>
      <c r="J34" s="1">
        <f t="shared" si="19"/>
        <v>21</v>
      </c>
      <c r="K34" s="94">
        <f t="shared" si="4"/>
        <v>16</v>
      </c>
      <c r="L34" s="8">
        <f t="shared" si="5"/>
        <v>1.0062406699999999</v>
      </c>
      <c r="M34" s="14">
        <f t="shared" si="20"/>
        <v>1</v>
      </c>
      <c r="N34" s="14">
        <f t="shared" si="33"/>
        <v>1</v>
      </c>
      <c r="O34" s="8">
        <f t="shared" si="6"/>
        <v>1.0062406699999999</v>
      </c>
      <c r="P34" s="8">
        <f t="shared" si="7"/>
        <v>10062.4067</v>
      </c>
      <c r="Q34" s="13">
        <f t="shared" si="8"/>
        <v>0</v>
      </c>
      <c r="R34" s="21">
        <f t="shared" si="9"/>
        <v>0</v>
      </c>
      <c r="S34" s="8">
        <f t="shared" si="10"/>
        <v>0</v>
      </c>
      <c r="T34" s="10">
        <f t="shared" si="21"/>
        <v>0.119353</v>
      </c>
      <c r="U34" s="13">
        <f t="shared" si="22"/>
        <v>16</v>
      </c>
      <c r="V34" s="13">
        <v>252</v>
      </c>
      <c r="W34" s="14">
        <f t="shared" si="11"/>
        <v>1.007184469</v>
      </c>
      <c r="X34" s="8">
        <f t="shared" si="12"/>
        <v>72.293048999999996</v>
      </c>
      <c r="Y34" s="8">
        <v>0</v>
      </c>
      <c r="Z34" s="9">
        <f t="shared" si="13"/>
        <v>0</v>
      </c>
      <c r="AA34" s="26" t="str">
        <f t="shared" si="23"/>
        <v>INCORP J=</v>
      </c>
      <c r="AB34" s="70">
        <f t="shared" si="24"/>
        <v>42660</v>
      </c>
      <c r="AC34" s="4"/>
      <c r="AD34" s="122"/>
      <c r="AE34" s="123"/>
      <c r="AF34" s="124"/>
      <c r="AG34" s="125"/>
      <c r="AH34" s="125"/>
      <c r="AI34" s="126"/>
      <c r="AJ34" s="126"/>
      <c r="AK34" s="127"/>
      <c r="AL34" s="124"/>
      <c r="AM34" s="122"/>
      <c r="AN34" s="122"/>
      <c r="AO34" s="123"/>
      <c r="AQ34" s="1"/>
    </row>
    <row r="35" spans="1:43" x14ac:dyDescent="0.2">
      <c r="A35" s="67">
        <f t="shared" si="14"/>
        <v>42317</v>
      </c>
      <c r="B35" s="8">
        <f t="shared" si="1"/>
        <v>10134.699748999999</v>
      </c>
      <c r="C35" s="8">
        <f t="shared" si="15"/>
        <v>10000</v>
      </c>
      <c r="D35" s="28">
        <f t="shared" si="16"/>
        <v>4370.12</v>
      </c>
      <c r="E35" s="9">
        <f>IF(K35=1,VLOOKUP(A34,[1]Plan1!$AY$117:$BA$314,3),E34)</f>
        <v>4405.95</v>
      </c>
      <c r="F35" s="110">
        <f t="shared" si="17"/>
        <v>42292</v>
      </c>
      <c r="G35" s="12">
        <f t="shared" si="2"/>
        <v>8.1988595278847942E-3</v>
      </c>
      <c r="H35" s="11">
        <f t="shared" si="18"/>
        <v>42324</v>
      </c>
      <c r="I35" s="11">
        <f t="shared" si="3"/>
        <v>42324</v>
      </c>
      <c r="J35" s="1">
        <f t="shared" si="19"/>
        <v>21</v>
      </c>
      <c r="K35" s="94">
        <f t="shared" si="4"/>
        <v>16</v>
      </c>
      <c r="L35" s="8">
        <f t="shared" si="5"/>
        <v>1.0062406699999999</v>
      </c>
      <c r="M35" s="14">
        <f t="shared" si="20"/>
        <v>1</v>
      </c>
      <c r="N35" s="14">
        <f t="shared" si="33"/>
        <v>1</v>
      </c>
      <c r="O35" s="8">
        <f t="shared" si="6"/>
        <v>1.0062406699999999</v>
      </c>
      <c r="P35" s="8">
        <f t="shared" si="7"/>
        <v>10062.4067</v>
      </c>
      <c r="Q35" s="13">
        <f t="shared" si="8"/>
        <v>0</v>
      </c>
      <c r="R35" s="21">
        <f t="shared" si="9"/>
        <v>0</v>
      </c>
      <c r="S35" s="8">
        <f t="shared" si="10"/>
        <v>0</v>
      </c>
      <c r="T35" s="10">
        <f t="shared" si="21"/>
        <v>0.119353</v>
      </c>
      <c r="U35" s="13">
        <f t="shared" si="22"/>
        <v>16</v>
      </c>
      <c r="V35" s="13">
        <v>252</v>
      </c>
      <c r="W35" s="14">
        <f t="shared" si="11"/>
        <v>1.007184469</v>
      </c>
      <c r="X35" s="8">
        <f t="shared" si="12"/>
        <v>72.293048999999996</v>
      </c>
      <c r="Y35" s="8">
        <v>0</v>
      </c>
      <c r="Z35" s="9">
        <f t="shared" si="13"/>
        <v>0</v>
      </c>
      <c r="AA35" s="26" t="str">
        <f t="shared" si="23"/>
        <v>INCORP J=</v>
      </c>
      <c r="AB35" s="70">
        <f t="shared" si="24"/>
        <v>42660</v>
      </c>
      <c r="AC35" s="4"/>
      <c r="AD35" s="122"/>
      <c r="AE35" s="123"/>
      <c r="AF35" s="124"/>
      <c r="AG35" s="125"/>
      <c r="AH35" s="125"/>
      <c r="AI35" s="126"/>
      <c r="AJ35" s="126"/>
      <c r="AK35" s="127"/>
      <c r="AL35" s="124"/>
      <c r="AM35" s="122"/>
      <c r="AN35" s="122"/>
      <c r="AO35" s="123"/>
      <c r="AQ35" s="1"/>
    </row>
    <row r="36" spans="1:43" x14ac:dyDescent="0.2">
      <c r="A36" s="67">
        <f t="shared" si="14"/>
        <v>42318</v>
      </c>
      <c r="B36" s="8">
        <f t="shared" si="1"/>
        <v>10143.178446989999</v>
      </c>
      <c r="C36" s="8">
        <f t="shared" si="15"/>
        <v>10000</v>
      </c>
      <c r="D36" s="28">
        <f t="shared" si="16"/>
        <v>4370.12</v>
      </c>
      <c r="E36" s="9">
        <f>IF(K36=1,VLOOKUP(A35,[1]Plan1!$AY$117:$BA$314,3),E35)</f>
        <v>4405.95</v>
      </c>
      <c r="F36" s="110">
        <f t="shared" si="17"/>
        <v>42292</v>
      </c>
      <c r="G36" s="12">
        <f t="shared" si="2"/>
        <v>8.1988595278847942E-3</v>
      </c>
      <c r="H36" s="11">
        <f t="shared" si="18"/>
        <v>42324</v>
      </c>
      <c r="I36" s="11">
        <f t="shared" si="3"/>
        <v>42324</v>
      </c>
      <c r="J36" s="1">
        <f t="shared" si="19"/>
        <v>21</v>
      </c>
      <c r="K36" s="94">
        <f t="shared" si="4"/>
        <v>17</v>
      </c>
      <c r="L36" s="8">
        <f t="shared" si="5"/>
        <v>1.006632</v>
      </c>
      <c r="M36" s="14">
        <f t="shared" si="20"/>
        <v>1</v>
      </c>
      <c r="N36" s="14">
        <f t="shared" si="33"/>
        <v>1</v>
      </c>
      <c r="O36" s="8">
        <f t="shared" si="6"/>
        <v>1.006632</v>
      </c>
      <c r="P36" s="8">
        <f t="shared" si="7"/>
        <v>10066.32</v>
      </c>
      <c r="Q36" s="13">
        <f t="shared" si="8"/>
        <v>0</v>
      </c>
      <c r="R36" s="21">
        <f t="shared" si="9"/>
        <v>0</v>
      </c>
      <c r="S36" s="8">
        <f t="shared" si="10"/>
        <v>0</v>
      </c>
      <c r="T36" s="10">
        <f t="shared" si="21"/>
        <v>0.119353</v>
      </c>
      <c r="U36" s="13">
        <f t="shared" si="22"/>
        <v>17</v>
      </c>
      <c r="V36" s="13">
        <v>252</v>
      </c>
      <c r="W36" s="14">
        <f t="shared" si="11"/>
        <v>1.0076352079999999</v>
      </c>
      <c r="X36" s="8">
        <f t="shared" si="12"/>
        <v>76.858446990000004</v>
      </c>
      <c r="Y36" s="8">
        <v>0</v>
      </c>
      <c r="Z36" s="9">
        <f t="shared" si="13"/>
        <v>0</v>
      </c>
      <c r="AA36" s="26" t="str">
        <f t="shared" si="23"/>
        <v>INCORP J=</v>
      </c>
      <c r="AB36" s="70">
        <f t="shared" si="24"/>
        <v>42660</v>
      </c>
      <c r="AC36" s="4"/>
      <c r="AD36" s="122"/>
      <c r="AE36" s="123"/>
      <c r="AF36" s="124"/>
      <c r="AG36" s="125"/>
      <c r="AH36" s="125"/>
      <c r="AI36" s="126"/>
      <c r="AJ36" s="126"/>
      <c r="AK36" s="127"/>
      <c r="AL36" s="124"/>
      <c r="AM36" s="122"/>
      <c r="AN36" s="122"/>
      <c r="AO36" s="123"/>
      <c r="AQ36" s="1"/>
    </row>
    <row r="37" spans="1:43" x14ac:dyDescent="0.2">
      <c r="A37" s="67">
        <f t="shared" si="14"/>
        <v>42319</v>
      </c>
      <c r="B37" s="8">
        <f t="shared" si="1"/>
        <v>10151.66431986</v>
      </c>
      <c r="C37" s="8">
        <f t="shared" si="15"/>
        <v>10000</v>
      </c>
      <c r="D37" s="28">
        <f t="shared" si="16"/>
        <v>4370.12</v>
      </c>
      <c r="E37" s="9">
        <f>IF(K37=1,VLOOKUP(A36,[1]Plan1!$AY$117:$BA$314,3),E36)</f>
        <v>4405.95</v>
      </c>
      <c r="F37" s="110">
        <f t="shared" si="17"/>
        <v>42292</v>
      </c>
      <c r="G37" s="12">
        <f t="shared" si="2"/>
        <v>8.1988595278847942E-3</v>
      </c>
      <c r="H37" s="11">
        <f t="shared" si="18"/>
        <v>42324</v>
      </c>
      <c r="I37" s="11">
        <f t="shared" si="3"/>
        <v>42324</v>
      </c>
      <c r="J37" s="1">
        <f t="shared" si="19"/>
        <v>21</v>
      </c>
      <c r="K37" s="94">
        <f t="shared" si="4"/>
        <v>18</v>
      </c>
      <c r="L37" s="8">
        <f t="shared" si="5"/>
        <v>1.0070234899999999</v>
      </c>
      <c r="M37" s="14">
        <f t="shared" si="20"/>
        <v>1</v>
      </c>
      <c r="N37" s="14">
        <f t="shared" si="33"/>
        <v>1</v>
      </c>
      <c r="O37" s="8">
        <f t="shared" si="6"/>
        <v>1.0070234899999999</v>
      </c>
      <c r="P37" s="8">
        <f t="shared" si="7"/>
        <v>10070.234899999999</v>
      </c>
      <c r="Q37" s="13">
        <f t="shared" si="8"/>
        <v>0</v>
      </c>
      <c r="R37" s="21">
        <f t="shared" si="9"/>
        <v>0</v>
      </c>
      <c r="S37" s="8">
        <f t="shared" si="10"/>
        <v>0</v>
      </c>
      <c r="T37" s="10">
        <f t="shared" si="21"/>
        <v>0.119353</v>
      </c>
      <c r="U37" s="13">
        <f t="shared" ref="U37:U100" si="34">IF(Q36&gt;0,1,IF(K37=K36,U36,U36+1))</f>
        <v>18</v>
      </c>
      <c r="V37" s="13">
        <v>252</v>
      </c>
      <c r="W37" s="14">
        <f t="shared" si="11"/>
        <v>1.0080861489999999</v>
      </c>
      <c r="X37" s="8">
        <f t="shared" si="12"/>
        <v>81.429419859999996</v>
      </c>
      <c r="Y37" s="8">
        <v>0</v>
      </c>
      <c r="Z37" s="9">
        <f t="shared" si="13"/>
        <v>0</v>
      </c>
      <c r="AA37" s="26" t="str">
        <f t="shared" si="23"/>
        <v>INCORP J=</v>
      </c>
      <c r="AB37" s="70">
        <f t="shared" si="24"/>
        <v>42660</v>
      </c>
      <c r="AC37" s="4"/>
      <c r="AD37" s="122"/>
      <c r="AE37" s="123"/>
      <c r="AF37" s="124"/>
      <c r="AG37" s="125"/>
      <c r="AH37" s="125"/>
      <c r="AI37" s="126"/>
      <c r="AJ37" s="126"/>
      <c r="AK37" s="127"/>
      <c r="AL37" s="124"/>
      <c r="AM37" s="122"/>
      <c r="AN37" s="122"/>
      <c r="AO37" s="123"/>
      <c r="AQ37" s="1"/>
    </row>
    <row r="38" spans="1:43" x14ac:dyDescent="0.2">
      <c r="A38" s="67">
        <f t="shared" si="14"/>
        <v>42320</v>
      </c>
      <c r="B38" s="8">
        <f t="shared" si="1"/>
        <v>10160.157170439999</v>
      </c>
      <c r="C38" s="8">
        <f t="shared" si="15"/>
        <v>10000</v>
      </c>
      <c r="D38" s="28">
        <f t="shared" si="16"/>
        <v>4370.12</v>
      </c>
      <c r="E38" s="9">
        <f>IF(K38=1,VLOOKUP(A37,[1]Plan1!$AY$117:$BA$314,3),E37)</f>
        <v>4405.95</v>
      </c>
      <c r="F38" s="110">
        <f t="shared" si="17"/>
        <v>42292</v>
      </c>
      <c r="G38" s="12">
        <f t="shared" si="2"/>
        <v>8.1988595278847942E-3</v>
      </c>
      <c r="H38" s="11">
        <f t="shared" si="18"/>
        <v>42324</v>
      </c>
      <c r="I38" s="11">
        <f t="shared" si="3"/>
        <v>42324</v>
      </c>
      <c r="J38" s="1">
        <f t="shared" si="19"/>
        <v>21</v>
      </c>
      <c r="K38" s="94">
        <f t="shared" si="4"/>
        <v>19</v>
      </c>
      <c r="L38" s="8">
        <f t="shared" si="5"/>
        <v>1.0074151200000001</v>
      </c>
      <c r="M38" s="14">
        <f t="shared" si="20"/>
        <v>1</v>
      </c>
      <c r="N38" s="14">
        <f t="shared" si="33"/>
        <v>1</v>
      </c>
      <c r="O38" s="8">
        <f t="shared" si="6"/>
        <v>1.0074151200000001</v>
      </c>
      <c r="P38" s="8">
        <f t="shared" si="7"/>
        <v>10074.1512</v>
      </c>
      <c r="Q38" s="13">
        <f t="shared" si="8"/>
        <v>0</v>
      </c>
      <c r="R38" s="21">
        <f t="shared" si="9"/>
        <v>0</v>
      </c>
      <c r="S38" s="8">
        <f t="shared" si="10"/>
        <v>0</v>
      </c>
      <c r="T38" s="10">
        <f t="shared" si="21"/>
        <v>0.119353</v>
      </c>
      <c r="U38" s="13">
        <f t="shared" si="34"/>
        <v>19</v>
      </c>
      <c r="V38" s="13">
        <v>252</v>
      </c>
      <c r="W38" s="14">
        <f t="shared" si="11"/>
        <v>1.008537292</v>
      </c>
      <c r="X38" s="8">
        <f t="shared" si="12"/>
        <v>86.005970439999999</v>
      </c>
      <c r="Y38" s="8">
        <v>0</v>
      </c>
      <c r="Z38" s="9">
        <f t="shared" si="13"/>
        <v>0</v>
      </c>
      <c r="AA38" s="26" t="str">
        <f t="shared" si="23"/>
        <v>INCORP J=</v>
      </c>
      <c r="AB38" s="70">
        <f t="shared" si="24"/>
        <v>42660</v>
      </c>
      <c r="AC38" s="4"/>
      <c r="AD38" s="122"/>
      <c r="AE38" s="123"/>
      <c r="AF38" s="124"/>
      <c r="AG38" s="125"/>
      <c r="AH38" s="125"/>
      <c r="AI38" s="126"/>
      <c r="AJ38" s="126"/>
      <c r="AK38" s="127"/>
      <c r="AL38" s="124"/>
      <c r="AM38" s="122"/>
      <c r="AN38" s="122"/>
      <c r="AO38" s="123"/>
      <c r="AQ38" s="1"/>
    </row>
    <row r="39" spans="1:43" x14ac:dyDescent="0.2">
      <c r="A39" s="67">
        <f t="shared" si="14"/>
        <v>42321</v>
      </c>
      <c r="B39" s="8">
        <f t="shared" si="1"/>
        <v>10168.6572048</v>
      </c>
      <c r="C39" s="8">
        <f t="shared" si="15"/>
        <v>10000</v>
      </c>
      <c r="D39" s="28">
        <f t="shared" si="16"/>
        <v>4370.12</v>
      </c>
      <c r="E39" s="9">
        <f>IF(K39=1,VLOOKUP(A38,[1]Plan1!$AY$117:$BA$314,3),E38)</f>
        <v>4405.95</v>
      </c>
      <c r="F39" s="110">
        <f t="shared" si="17"/>
        <v>42292</v>
      </c>
      <c r="G39" s="12">
        <f t="shared" si="2"/>
        <v>8.1988595278847942E-3</v>
      </c>
      <c r="H39" s="11">
        <f t="shared" si="18"/>
        <v>42324</v>
      </c>
      <c r="I39" s="11">
        <f t="shared" si="3"/>
        <v>42324</v>
      </c>
      <c r="J39" s="1">
        <f t="shared" si="19"/>
        <v>21</v>
      </c>
      <c r="K39" s="94">
        <f t="shared" si="4"/>
        <v>20</v>
      </c>
      <c r="L39" s="8">
        <f t="shared" si="5"/>
        <v>1.00780691</v>
      </c>
      <c r="M39" s="14">
        <f t="shared" si="20"/>
        <v>1</v>
      </c>
      <c r="N39" s="14">
        <f t="shared" si="33"/>
        <v>1</v>
      </c>
      <c r="O39" s="8">
        <f t="shared" si="6"/>
        <v>1.00780691</v>
      </c>
      <c r="P39" s="8">
        <f t="shared" si="7"/>
        <v>10078.069100000001</v>
      </c>
      <c r="Q39" s="13">
        <f t="shared" si="8"/>
        <v>0</v>
      </c>
      <c r="R39" s="21">
        <f t="shared" si="9"/>
        <v>0</v>
      </c>
      <c r="S39" s="8">
        <f t="shared" si="10"/>
        <v>0</v>
      </c>
      <c r="T39" s="10">
        <f t="shared" si="21"/>
        <v>0.119353</v>
      </c>
      <c r="U39" s="13">
        <f t="shared" si="34"/>
        <v>20</v>
      </c>
      <c r="V39" s="13">
        <v>252</v>
      </c>
      <c r="W39" s="14">
        <f t="shared" si="11"/>
        <v>1.0089886370000001</v>
      </c>
      <c r="X39" s="8">
        <f t="shared" si="12"/>
        <v>90.588104799999996</v>
      </c>
      <c r="Y39" s="8">
        <v>0</v>
      </c>
      <c r="Z39" s="9">
        <f t="shared" si="13"/>
        <v>0</v>
      </c>
      <c r="AA39" s="26" t="str">
        <f t="shared" si="23"/>
        <v>INCORP J=</v>
      </c>
      <c r="AB39" s="70">
        <f t="shared" si="24"/>
        <v>42660</v>
      </c>
      <c r="AC39" s="4"/>
      <c r="AD39" s="122"/>
      <c r="AE39" s="123"/>
      <c r="AF39" s="124"/>
      <c r="AG39" s="125"/>
      <c r="AH39" s="125"/>
      <c r="AI39" s="126"/>
      <c r="AJ39" s="126"/>
      <c r="AK39" s="127"/>
      <c r="AL39" s="124"/>
      <c r="AM39" s="122"/>
      <c r="AN39" s="122"/>
      <c r="AO39" s="123"/>
      <c r="AQ39" s="1"/>
    </row>
    <row r="40" spans="1:43" x14ac:dyDescent="0.2">
      <c r="A40" s="67">
        <f t="shared" si="14"/>
        <v>42322</v>
      </c>
      <c r="B40" s="8">
        <f t="shared" si="1"/>
        <v>10177.164316439999</v>
      </c>
      <c r="C40" s="8">
        <f t="shared" si="15"/>
        <v>10000</v>
      </c>
      <c r="D40" s="28">
        <f t="shared" si="16"/>
        <v>4370.12</v>
      </c>
      <c r="E40" s="9">
        <f>IF(K40=1,VLOOKUP(A39,[1]Plan1!$AY$117:$BA$314,3),E39)</f>
        <v>4405.95</v>
      </c>
      <c r="F40" s="110">
        <f t="shared" si="17"/>
        <v>42292</v>
      </c>
      <c r="G40" s="12">
        <f t="shared" si="2"/>
        <v>8.1988595278847942E-3</v>
      </c>
      <c r="H40" s="11">
        <f t="shared" si="18"/>
        <v>42324</v>
      </c>
      <c r="I40" s="11">
        <f t="shared" si="3"/>
        <v>42324</v>
      </c>
      <c r="J40" s="1">
        <f t="shared" si="19"/>
        <v>21</v>
      </c>
      <c r="K40" s="94">
        <f t="shared" si="4"/>
        <v>21</v>
      </c>
      <c r="L40" s="8">
        <f t="shared" si="5"/>
        <v>1.0081988500000001</v>
      </c>
      <c r="M40" s="14">
        <f t="shared" si="20"/>
        <v>1</v>
      </c>
      <c r="N40" s="14">
        <f t="shared" si="33"/>
        <v>1</v>
      </c>
      <c r="O40" s="8">
        <f t="shared" si="6"/>
        <v>1.0081988500000001</v>
      </c>
      <c r="P40" s="8">
        <f t="shared" si="7"/>
        <v>10081.988499999999</v>
      </c>
      <c r="Q40" s="13">
        <f t="shared" si="8"/>
        <v>0</v>
      </c>
      <c r="R40" s="21">
        <f t="shared" si="9"/>
        <v>0</v>
      </c>
      <c r="S40" s="8">
        <f t="shared" si="10"/>
        <v>0</v>
      </c>
      <c r="T40" s="10">
        <f t="shared" si="21"/>
        <v>0.119353</v>
      </c>
      <c r="U40" s="13">
        <f t="shared" si="34"/>
        <v>21</v>
      </c>
      <c r="V40" s="13">
        <v>252</v>
      </c>
      <c r="W40" s="14">
        <f t="shared" si="11"/>
        <v>1.0094401829999999</v>
      </c>
      <c r="X40" s="8">
        <f t="shared" si="12"/>
        <v>95.175816440000006</v>
      </c>
      <c r="Y40" s="8">
        <v>0</v>
      </c>
      <c r="Z40" s="9">
        <f t="shared" si="13"/>
        <v>0</v>
      </c>
      <c r="AA40" s="26" t="str">
        <f t="shared" si="23"/>
        <v>INCORP J=</v>
      </c>
      <c r="AB40" s="70">
        <f t="shared" si="24"/>
        <v>42660</v>
      </c>
      <c r="AC40" s="4"/>
      <c r="AD40" s="122"/>
      <c r="AE40" s="123"/>
      <c r="AF40" s="124"/>
      <c r="AG40" s="125"/>
      <c r="AH40" s="125"/>
      <c r="AI40" s="126"/>
      <c r="AJ40" s="126"/>
      <c r="AK40" s="127"/>
      <c r="AL40" s="124"/>
      <c r="AM40" s="122"/>
      <c r="AN40" s="122"/>
      <c r="AO40" s="123"/>
      <c r="AQ40" s="1"/>
    </row>
    <row r="41" spans="1:43" x14ac:dyDescent="0.2">
      <c r="A41" s="67">
        <f t="shared" si="14"/>
        <v>42323</v>
      </c>
      <c r="B41" s="8">
        <f t="shared" si="1"/>
        <v>10177.164316439999</v>
      </c>
      <c r="C41" s="8">
        <f t="shared" si="15"/>
        <v>10000</v>
      </c>
      <c r="D41" s="28">
        <f t="shared" si="16"/>
        <v>4370.12</v>
      </c>
      <c r="E41" s="9">
        <f>IF(K41=1,VLOOKUP(A40,[1]Plan1!$AY$117:$BA$314,3),E40)</f>
        <v>4405.95</v>
      </c>
      <c r="F41" s="110">
        <f t="shared" si="17"/>
        <v>42292</v>
      </c>
      <c r="G41" s="12">
        <f t="shared" si="2"/>
        <v>8.1988595278847942E-3</v>
      </c>
      <c r="H41" s="11">
        <f t="shared" si="18"/>
        <v>42353</v>
      </c>
      <c r="I41" s="11">
        <f t="shared" si="3"/>
        <v>42324</v>
      </c>
      <c r="J41" s="1">
        <f t="shared" si="19"/>
        <v>21</v>
      </c>
      <c r="K41" s="94">
        <f t="shared" si="4"/>
        <v>21</v>
      </c>
      <c r="L41" s="8">
        <f t="shared" si="5"/>
        <v>1.0081988500000001</v>
      </c>
      <c r="M41" s="14">
        <f t="shared" si="20"/>
        <v>1</v>
      </c>
      <c r="N41" s="14">
        <f t="shared" si="33"/>
        <v>1</v>
      </c>
      <c r="O41" s="8">
        <f t="shared" ref="O41:O104" si="35">TRUNC(TRUNC((L41*N41),15),8)</f>
        <v>1.0081988500000001</v>
      </c>
      <c r="P41" s="8">
        <f t="shared" si="7"/>
        <v>10081.988499999999</v>
      </c>
      <c r="Q41" s="13">
        <f t="shared" si="8"/>
        <v>0</v>
      </c>
      <c r="R41" s="21">
        <f t="shared" si="9"/>
        <v>0</v>
      </c>
      <c r="S41" s="8">
        <f t="shared" si="10"/>
        <v>0</v>
      </c>
      <c r="T41" s="10">
        <f t="shared" si="21"/>
        <v>0.119353</v>
      </c>
      <c r="U41" s="13">
        <f t="shared" si="34"/>
        <v>21</v>
      </c>
      <c r="V41" s="13">
        <v>252</v>
      </c>
      <c r="W41" s="14">
        <f t="shared" si="11"/>
        <v>1.0094401829999999</v>
      </c>
      <c r="X41" s="8">
        <f t="shared" si="12"/>
        <v>95.175816440000006</v>
      </c>
      <c r="Y41" s="8">
        <v>0</v>
      </c>
      <c r="Z41" s="9">
        <f t="shared" si="13"/>
        <v>0</v>
      </c>
      <c r="AA41" s="26" t="str">
        <f t="shared" si="23"/>
        <v>INCORP J=</v>
      </c>
      <c r="AB41" s="70">
        <f t="shared" si="24"/>
        <v>42660</v>
      </c>
      <c r="AC41" s="4"/>
      <c r="AD41" s="122"/>
      <c r="AE41" s="123"/>
      <c r="AF41" s="124"/>
      <c r="AG41" s="125"/>
      <c r="AH41" s="125"/>
      <c r="AI41" s="126"/>
      <c r="AJ41" s="126"/>
      <c r="AK41" s="127"/>
      <c r="AL41" s="124"/>
      <c r="AM41" s="122"/>
      <c r="AN41" s="122"/>
      <c r="AO41" s="123"/>
      <c r="AQ41" s="1"/>
    </row>
    <row r="42" spans="1:43" x14ac:dyDescent="0.2">
      <c r="A42" s="67">
        <f t="shared" si="14"/>
        <v>42324</v>
      </c>
      <c r="B42" s="8">
        <f t="shared" si="1"/>
        <v>10177.164316439999</v>
      </c>
      <c r="C42" s="8">
        <f t="shared" si="15"/>
        <v>10000</v>
      </c>
      <c r="D42" s="28">
        <f t="shared" si="16"/>
        <v>4370.12</v>
      </c>
      <c r="E42" s="9">
        <f>IF(K42=1,VLOOKUP(A41,[1]Plan1!$AY$117:$BA$314,3),E41)</f>
        <v>4405.95</v>
      </c>
      <c r="F42" s="110">
        <f t="shared" si="17"/>
        <v>42292</v>
      </c>
      <c r="G42" s="12">
        <f t="shared" si="2"/>
        <v>8.1988595278847942E-3</v>
      </c>
      <c r="H42" s="11">
        <f t="shared" si="18"/>
        <v>42353</v>
      </c>
      <c r="I42" s="11">
        <f t="shared" si="3"/>
        <v>42324</v>
      </c>
      <c r="J42" s="1">
        <f t="shared" si="19"/>
        <v>21</v>
      </c>
      <c r="K42" s="94">
        <f t="shared" si="4"/>
        <v>21</v>
      </c>
      <c r="L42" s="8">
        <f t="shared" si="5"/>
        <v>1.0081988500000001</v>
      </c>
      <c r="M42" s="14">
        <f t="shared" ref="M42:M105" si="36">IF(I42&gt;I41,L41,M41)</f>
        <v>1</v>
      </c>
      <c r="N42" s="14">
        <f t="shared" si="33"/>
        <v>1</v>
      </c>
      <c r="O42" s="8">
        <f t="shared" si="35"/>
        <v>1.0081988500000001</v>
      </c>
      <c r="P42" s="8">
        <f t="shared" si="7"/>
        <v>10081.988499999999</v>
      </c>
      <c r="Q42" s="13">
        <f t="shared" si="8"/>
        <v>0</v>
      </c>
      <c r="R42" s="21">
        <f t="shared" si="9"/>
        <v>0</v>
      </c>
      <c r="S42" s="8">
        <f t="shared" si="10"/>
        <v>0</v>
      </c>
      <c r="T42" s="10">
        <f t="shared" si="21"/>
        <v>0.119353</v>
      </c>
      <c r="U42" s="13">
        <f t="shared" si="34"/>
        <v>21</v>
      </c>
      <c r="V42" s="13">
        <v>252</v>
      </c>
      <c r="W42" s="14">
        <f t="shared" si="11"/>
        <v>1.0094401829999999</v>
      </c>
      <c r="X42" s="8">
        <f t="shared" si="12"/>
        <v>95.175816440000006</v>
      </c>
      <c r="Y42" s="8">
        <v>0</v>
      </c>
      <c r="Z42" s="9">
        <f t="shared" si="13"/>
        <v>0</v>
      </c>
      <c r="AA42" s="26" t="str">
        <f t="shared" si="23"/>
        <v>INCORP J=</v>
      </c>
      <c r="AB42" s="70">
        <f t="shared" si="24"/>
        <v>42660</v>
      </c>
      <c r="AC42" s="4"/>
      <c r="AD42" s="122"/>
      <c r="AE42" s="123"/>
      <c r="AF42" s="124"/>
      <c r="AG42" s="125"/>
      <c r="AH42" s="125"/>
      <c r="AI42" s="126"/>
      <c r="AJ42" s="126"/>
      <c r="AK42" s="127"/>
      <c r="AL42" s="124"/>
      <c r="AM42" s="122"/>
      <c r="AN42" s="122"/>
      <c r="AO42" s="123"/>
      <c r="AP42" s="6"/>
      <c r="AQ42" s="6"/>
    </row>
    <row r="43" spans="1:43" x14ac:dyDescent="0.2">
      <c r="A43" s="67">
        <f t="shared" si="14"/>
        <v>42325</v>
      </c>
      <c r="B43" s="8">
        <f t="shared" si="1"/>
        <v>10186.592280160001</v>
      </c>
      <c r="C43" s="8">
        <f t="shared" si="15"/>
        <v>10000</v>
      </c>
      <c r="D43" s="28">
        <f t="shared" si="16"/>
        <v>4405.95</v>
      </c>
      <c r="E43" s="9">
        <f>IF(K43=1,VLOOKUP(A42,[1]Plan1!$AY$117:$BA$314,3),E42)</f>
        <v>4450.45</v>
      </c>
      <c r="F43" s="110">
        <f t="shared" si="17"/>
        <v>42325</v>
      </c>
      <c r="G43" s="12">
        <f t="shared" si="2"/>
        <v>1.009997843824828E-2</v>
      </c>
      <c r="H43" s="11">
        <f t="shared" si="18"/>
        <v>42353</v>
      </c>
      <c r="I43" s="11">
        <f t="shared" si="3"/>
        <v>42353</v>
      </c>
      <c r="J43" s="1">
        <f t="shared" si="19"/>
        <v>21</v>
      </c>
      <c r="K43" s="1">
        <f t="shared" ref="K43:K106" si="37">(J43-(NETWORKDAYS(A43,I43,AE$118:AE$502)-1))</f>
        <v>1</v>
      </c>
      <c r="L43" s="8">
        <f t="shared" si="5"/>
        <v>1.00047865</v>
      </c>
      <c r="M43" s="14">
        <f t="shared" si="36"/>
        <v>1.0081988500000001</v>
      </c>
      <c r="N43" s="14">
        <f t="shared" si="33"/>
        <v>1.0081988500000001</v>
      </c>
      <c r="O43" s="8">
        <f t="shared" si="35"/>
        <v>1.0086814200000001</v>
      </c>
      <c r="P43" s="8">
        <f t="shared" si="7"/>
        <v>10086.814200000001</v>
      </c>
      <c r="Q43" s="13">
        <f t="shared" si="8"/>
        <v>0</v>
      </c>
      <c r="R43" s="21">
        <f t="shared" si="9"/>
        <v>0</v>
      </c>
      <c r="S43" s="8">
        <f t="shared" si="10"/>
        <v>0</v>
      </c>
      <c r="T43" s="10">
        <f t="shared" si="21"/>
        <v>0.119353</v>
      </c>
      <c r="U43" s="13">
        <f t="shared" si="34"/>
        <v>22</v>
      </c>
      <c r="V43" s="13">
        <v>252</v>
      </c>
      <c r="W43" s="14">
        <f t="shared" si="11"/>
        <v>1.0098919319999999</v>
      </c>
      <c r="X43" s="8">
        <f t="shared" si="12"/>
        <v>99.778080160000002</v>
      </c>
      <c r="Y43" s="8">
        <v>0</v>
      </c>
      <c r="Z43" s="9">
        <f t="shared" si="13"/>
        <v>0</v>
      </c>
      <c r="AA43" s="26" t="str">
        <f t="shared" si="23"/>
        <v>INCORP J=</v>
      </c>
      <c r="AB43" s="70">
        <f t="shared" si="24"/>
        <v>42660</v>
      </c>
      <c r="AC43" s="4"/>
      <c r="AD43" s="122"/>
      <c r="AE43" s="123"/>
      <c r="AF43" s="124"/>
      <c r="AG43" s="125"/>
      <c r="AH43" s="125"/>
      <c r="AI43" s="126"/>
      <c r="AJ43" s="126"/>
      <c r="AK43" s="127"/>
      <c r="AL43" s="124"/>
      <c r="AM43" s="122"/>
      <c r="AN43" s="122"/>
      <c r="AO43" s="123"/>
      <c r="AQ43" s="1"/>
    </row>
    <row r="44" spans="1:43" x14ac:dyDescent="0.2">
      <c r="A44" s="67">
        <f t="shared" si="14"/>
        <v>42326</v>
      </c>
      <c r="B44" s="8">
        <f t="shared" si="1"/>
        <v>10196.029067219999</v>
      </c>
      <c r="C44" s="8">
        <f t="shared" si="15"/>
        <v>10000</v>
      </c>
      <c r="D44" s="28">
        <f t="shared" si="16"/>
        <v>4405.95</v>
      </c>
      <c r="E44" s="9">
        <f>IF(K44=1,VLOOKUP(A43,[1]Plan1!$AY$117:$BA$314,3),E43)</f>
        <v>4450.45</v>
      </c>
      <c r="F44" s="110">
        <f t="shared" si="17"/>
        <v>42325</v>
      </c>
      <c r="G44" s="12">
        <f t="shared" si="2"/>
        <v>1.009997843824828E-2</v>
      </c>
      <c r="H44" s="11">
        <f t="shared" si="18"/>
        <v>42353</v>
      </c>
      <c r="I44" s="11">
        <f t="shared" si="3"/>
        <v>42353</v>
      </c>
      <c r="J44" s="1">
        <f t="shared" si="19"/>
        <v>21</v>
      </c>
      <c r="K44" s="1">
        <f t="shared" si="37"/>
        <v>2</v>
      </c>
      <c r="L44" s="8">
        <f t="shared" si="5"/>
        <v>1.00095753</v>
      </c>
      <c r="M44" s="14">
        <f t="shared" si="36"/>
        <v>1.0081988500000001</v>
      </c>
      <c r="N44" s="14">
        <f t="shared" si="33"/>
        <v>1.0081988500000001</v>
      </c>
      <c r="O44" s="8">
        <f t="shared" si="35"/>
        <v>1.0091642300000001</v>
      </c>
      <c r="P44" s="8">
        <f t="shared" si="7"/>
        <v>10091.6423</v>
      </c>
      <c r="Q44" s="13">
        <f t="shared" si="8"/>
        <v>0</v>
      </c>
      <c r="R44" s="21">
        <f t="shared" si="9"/>
        <v>0</v>
      </c>
      <c r="S44" s="8">
        <f t="shared" si="10"/>
        <v>0</v>
      </c>
      <c r="T44" s="10">
        <f t="shared" si="21"/>
        <v>0.119353</v>
      </c>
      <c r="U44" s="13">
        <f t="shared" si="34"/>
        <v>23</v>
      </c>
      <c r="V44" s="13">
        <v>252</v>
      </c>
      <c r="W44" s="14">
        <f t="shared" si="11"/>
        <v>1.010343883</v>
      </c>
      <c r="X44" s="8">
        <f t="shared" si="12"/>
        <v>104.38676722</v>
      </c>
      <c r="Y44" s="8">
        <v>0</v>
      </c>
      <c r="Z44" s="9">
        <f t="shared" si="13"/>
        <v>0</v>
      </c>
      <c r="AA44" s="26" t="str">
        <f t="shared" si="23"/>
        <v>INCORP J=</v>
      </c>
      <c r="AB44" s="70">
        <f t="shared" si="24"/>
        <v>42660</v>
      </c>
      <c r="AC44" s="4"/>
      <c r="AD44" s="122"/>
      <c r="AE44" s="123"/>
      <c r="AF44" s="124"/>
      <c r="AG44" s="125"/>
      <c r="AH44" s="125"/>
      <c r="AI44" s="126"/>
      <c r="AJ44" s="126"/>
      <c r="AK44" s="127"/>
      <c r="AL44" s="124"/>
      <c r="AM44" s="122"/>
      <c r="AN44" s="122"/>
      <c r="AO44" s="123"/>
      <c r="AQ44" s="1"/>
    </row>
    <row r="45" spans="1:43" x14ac:dyDescent="0.2">
      <c r="A45" s="67">
        <f t="shared" si="14"/>
        <v>42327</v>
      </c>
      <c r="B45" s="8">
        <f t="shared" si="1"/>
        <v>10205.47448166</v>
      </c>
      <c r="C45" s="8">
        <f t="shared" si="15"/>
        <v>10000</v>
      </c>
      <c r="D45" s="28">
        <f t="shared" si="16"/>
        <v>4405.95</v>
      </c>
      <c r="E45" s="9">
        <f>IF(K45=1,VLOOKUP(A44,[1]Plan1!$AY$117:$BA$314,3),E44)</f>
        <v>4450.45</v>
      </c>
      <c r="F45" s="110">
        <f t="shared" si="17"/>
        <v>42325</v>
      </c>
      <c r="G45" s="12">
        <f t="shared" si="2"/>
        <v>1.009997843824828E-2</v>
      </c>
      <c r="H45" s="11">
        <f t="shared" si="18"/>
        <v>42353</v>
      </c>
      <c r="I45" s="11">
        <f t="shared" si="3"/>
        <v>42353</v>
      </c>
      <c r="J45" s="1">
        <f t="shared" si="19"/>
        <v>21</v>
      </c>
      <c r="K45" s="1">
        <f t="shared" si="37"/>
        <v>3</v>
      </c>
      <c r="L45" s="8">
        <f t="shared" si="5"/>
        <v>1.0014366400000001</v>
      </c>
      <c r="M45" s="14">
        <f t="shared" si="36"/>
        <v>1.0081988500000001</v>
      </c>
      <c r="N45" s="14">
        <f t="shared" si="33"/>
        <v>1.0081988500000001</v>
      </c>
      <c r="O45" s="8">
        <f t="shared" si="35"/>
        <v>1.0096472599999999</v>
      </c>
      <c r="P45" s="8">
        <f t="shared" si="7"/>
        <v>10096.472599999999</v>
      </c>
      <c r="Q45" s="13">
        <f t="shared" si="8"/>
        <v>0</v>
      </c>
      <c r="R45" s="21">
        <f t="shared" si="9"/>
        <v>0</v>
      </c>
      <c r="S45" s="8">
        <f t="shared" si="10"/>
        <v>0</v>
      </c>
      <c r="T45" s="10">
        <f t="shared" si="21"/>
        <v>0.119353</v>
      </c>
      <c r="U45" s="13">
        <f t="shared" si="34"/>
        <v>24</v>
      </c>
      <c r="V45" s="13">
        <v>252</v>
      </c>
      <c r="W45" s="14">
        <f t="shared" si="11"/>
        <v>1.0107960359999999</v>
      </c>
      <c r="X45" s="8">
        <f t="shared" si="12"/>
        <v>109.00188166</v>
      </c>
      <c r="Y45" s="8">
        <v>0</v>
      </c>
      <c r="Z45" s="9">
        <f t="shared" si="13"/>
        <v>0</v>
      </c>
      <c r="AA45" s="26" t="str">
        <f t="shared" si="23"/>
        <v>INCORP J=</v>
      </c>
      <c r="AB45" s="70">
        <f t="shared" si="24"/>
        <v>42660</v>
      </c>
      <c r="AC45" s="4"/>
      <c r="AD45" s="122"/>
      <c r="AE45" s="123"/>
      <c r="AF45" s="124"/>
      <c r="AG45" s="125"/>
      <c r="AH45" s="125"/>
      <c r="AI45" s="126"/>
      <c r="AJ45" s="126"/>
      <c r="AK45" s="127"/>
      <c r="AL45" s="124"/>
      <c r="AM45" s="122"/>
      <c r="AN45" s="122"/>
      <c r="AO45" s="123"/>
      <c r="AQ45" s="1"/>
    </row>
    <row r="46" spans="1:43" x14ac:dyDescent="0.2">
      <c r="A46" s="67">
        <f t="shared" si="14"/>
        <v>42328</v>
      </c>
      <c r="B46" s="8">
        <f t="shared" si="1"/>
        <v>10214.928741719999</v>
      </c>
      <c r="C46" s="8">
        <f t="shared" si="15"/>
        <v>10000</v>
      </c>
      <c r="D46" s="28">
        <f t="shared" si="16"/>
        <v>4405.95</v>
      </c>
      <c r="E46" s="9">
        <f>IF(K46=1,VLOOKUP(A45,[1]Plan1!$AY$117:$BA$314,3),E45)</f>
        <v>4450.45</v>
      </c>
      <c r="F46" s="110">
        <f t="shared" si="17"/>
        <v>42325</v>
      </c>
      <c r="G46" s="12">
        <f t="shared" si="2"/>
        <v>1.009997843824828E-2</v>
      </c>
      <c r="H46" s="11">
        <f t="shared" si="18"/>
        <v>42353</v>
      </c>
      <c r="I46" s="11">
        <f t="shared" si="3"/>
        <v>42353</v>
      </c>
      <c r="J46" s="1">
        <f t="shared" si="19"/>
        <v>21</v>
      </c>
      <c r="K46" s="1">
        <f t="shared" si="37"/>
        <v>4</v>
      </c>
      <c r="L46" s="8">
        <f t="shared" si="5"/>
        <v>1.0019159799999999</v>
      </c>
      <c r="M46" s="14">
        <f t="shared" si="36"/>
        <v>1.0081988500000001</v>
      </c>
      <c r="N46" s="14">
        <f t="shared" si="33"/>
        <v>1.0081988500000001</v>
      </c>
      <c r="O46" s="8">
        <f t="shared" si="35"/>
        <v>1.0101305300000001</v>
      </c>
      <c r="P46" s="8">
        <f t="shared" si="7"/>
        <v>10101.3053</v>
      </c>
      <c r="Q46" s="13">
        <f t="shared" si="8"/>
        <v>0</v>
      </c>
      <c r="R46" s="21">
        <f t="shared" si="9"/>
        <v>0</v>
      </c>
      <c r="S46" s="8">
        <f t="shared" si="10"/>
        <v>0</v>
      </c>
      <c r="T46" s="10">
        <f t="shared" si="21"/>
        <v>0.119353</v>
      </c>
      <c r="U46" s="13">
        <f t="shared" si="34"/>
        <v>25</v>
      </c>
      <c r="V46" s="13">
        <v>252</v>
      </c>
      <c r="W46" s="14">
        <f t="shared" si="11"/>
        <v>1.0112483919999999</v>
      </c>
      <c r="X46" s="8">
        <f t="shared" si="12"/>
        <v>113.62344172</v>
      </c>
      <c r="Y46" s="8">
        <v>0</v>
      </c>
      <c r="Z46" s="9">
        <f t="shared" si="13"/>
        <v>0</v>
      </c>
      <c r="AA46" s="26" t="str">
        <f t="shared" si="23"/>
        <v>INCORP J=</v>
      </c>
      <c r="AB46" s="70">
        <f t="shared" si="24"/>
        <v>42660</v>
      </c>
      <c r="AC46" s="4"/>
      <c r="AD46" s="122"/>
      <c r="AE46" s="123"/>
      <c r="AF46" s="124"/>
      <c r="AG46" s="125"/>
      <c r="AH46" s="125"/>
      <c r="AI46" s="126"/>
      <c r="AJ46" s="126"/>
      <c r="AK46" s="127"/>
      <c r="AL46" s="124"/>
      <c r="AM46" s="122"/>
      <c r="AN46" s="122"/>
      <c r="AO46" s="123"/>
      <c r="AQ46" s="1"/>
    </row>
    <row r="47" spans="1:43" x14ac:dyDescent="0.2">
      <c r="A47" s="67">
        <f t="shared" si="14"/>
        <v>42329</v>
      </c>
      <c r="B47" s="8">
        <f t="shared" si="1"/>
        <v>10224.39184351</v>
      </c>
      <c r="C47" s="8">
        <f t="shared" si="15"/>
        <v>10000</v>
      </c>
      <c r="D47" s="28">
        <f t="shared" si="16"/>
        <v>4405.95</v>
      </c>
      <c r="E47" s="9">
        <f>IF(K47=1,VLOOKUP(A46,[1]Plan1!$AY$117:$BA$314,3),E46)</f>
        <v>4450.45</v>
      </c>
      <c r="F47" s="110">
        <f t="shared" si="17"/>
        <v>42325</v>
      </c>
      <c r="G47" s="12">
        <f t="shared" si="2"/>
        <v>1.009997843824828E-2</v>
      </c>
      <c r="H47" s="11">
        <f t="shared" si="18"/>
        <v>42353</v>
      </c>
      <c r="I47" s="11">
        <f t="shared" si="3"/>
        <v>42353</v>
      </c>
      <c r="J47" s="1">
        <f t="shared" si="19"/>
        <v>21</v>
      </c>
      <c r="K47" s="1">
        <f t="shared" si="37"/>
        <v>5</v>
      </c>
      <c r="L47" s="8">
        <f t="shared" si="5"/>
        <v>1.0023955499999999</v>
      </c>
      <c r="M47" s="14">
        <f t="shared" si="36"/>
        <v>1.0081988500000001</v>
      </c>
      <c r="N47" s="14">
        <f t="shared" si="33"/>
        <v>1.0081988500000001</v>
      </c>
      <c r="O47" s="8">
        <f t="shared" si="35"/>
        <v>1.0106140400000001</v>
      </c>
      <c r="P47" s="8">
        <f t="shared" si="7"/>
        <v>10106.1404</v>
      </c>
      <c r="Q47" s="13">
        <f t="shared" si="8"/>
        <v>0</v>
      </c>
      <c r="R47" s="21">
        <f t="shared" si="9"/>
        <v>0</v>
      </c>
      <c r="S47" s="8">
        <f t="shared" si="10"/>
        <v>0</v>
      </c>
      <c r="T47" s="10">
        <f t="shared" si="21"/>
        <v>0.119353</v>
      </c>
      <c r="U47" s="13">
        <f t="shared" si="34"/>
        <v>26</v>
      </c>
      <c r="V47" s="13">
        <v>252</v>
      </c>
      <c r="W47" s="14">
        <f t="shared" si="11"/>
        <v>1.01170095</v>
      </c>
      <c r="X47" s="8">
        <f t="shared" si="12"/>
        <v>118.25144351</v>
      </c>
      <c r="Y47" s="8">
        <v>0</v>
      </c>
      <c r="Z47" s="9">
        <f t="shared" si="13"/>
        <v>0</v>
      </c>
      <c r="AA47" s="26" t="str">
        <f t="shared" si="23"/>
        <v>INCORP J=</v>
      </c>
      <c r="AB47" s="70">
        <f t="shared" si="24"/>
        <v>42660</v>
      </c>
      <c r="AC47" s="4"/>
      <c r="AD47" s="122"/>
      <c r="AE47" s="123"/>
      <c r="AF47" s="124"/>
      <c r="AG47" s="125"/>
      <c r="AH47" s="125"/>
      <c r="AI47" s="126"/>
      <c r="AJ47" s="126"/>
      <c r="AK47" s="127"/>
      <c r="AL47" s="124"/>
      <c r="AM47" s="122"/>
      <c r="AN47" s="122"/>
      <c r="AO47" s="123"/>
      <c r="AQ47" s="1"/>
    </row>
    <row r="48" spans="1:43" x14ac:dyDescent="0.2">
      <c r="A48" s="67">
        <f t="shared" si="14"/>
        <v>42330</v>
      </c>
      <c r="B48" s="8">
        <f t="shared" si="1"/>
        <v>10224.39184351</v>
      </c>
      <c r="C48" s="8">
        <f t="shared" si="15"/>
        <v>10000</v>
      </c>
      <c r="D48" s="28">
        <f t="shared" si="16"/>
        <v>4405.95</v>
      </c>
      <c r="E48" s="9">
        <f>IF(K48=1,VLOOKUP(A47,[1]Plan1!$AY$117:$BA$314,3),E47)</f>
        <v>4450.45</v>
      </c>
      <c r="F48" s="110">
        <f t="shared" si="17"/>
        <v>42325</v>
      </c>
      <c r="G48" s="12">
        <f t="shared" si="2"/>
        <v>1.009997843824828E-2</v>
      </c>
      <c r="H48" s="11">
        <f t="shared" si="18"/>
        <v>42353</v>
      </c>
      <c r="I48" s="11">
        <f t="shared" si="3"/>
        <v>42353</v>
      </c>
      <c r="J48" s="1">
        <f t="shared" si="19"/>
        <v>21</v>
      </c>
      <c r="K48" s="1">
        <f t="shared" si="37"/>
        <v>5</v>
      </c>
      <c r="L48" s="8">
        <f t="shared" si="5"/>
        <v>1.0023955499999999</v>
      </c>
      <c r="M48" s="14">
        <f t="shared" si="36"/>
        <v>1.0081988500000001</v>
      </c>
      <c r="N48" s="14">
        <f t="shared" si="33"/>
        <v>1.0081988500000001</v>
      </c>
      <c r="O48" s="8">
        <f t="shared" si="35"/>
        <v>1.0106140400000001</v>
      </c>
      <c r="P48" s="8">
        <f t="shared" si="7"/>
        <v>10106.1404</v>
      </c>
      <c r="Q48" s="13">
        <f t="shared" si="8"/>
        <v>0</v>
      </c>
      <c r="R48" s="21">
        <f t="shared" si="9"/>
        <v>0</v>
      </c>
      <c r="S48" s="8">
        <f t="shared" si="10"/>
        <v>0</v>
      </c>
      <c r="T48" s="10">
        <f t="shared" si="21"/>
        <v>0.119353</v>
      </c>
      <c r="U48" s="13">
        <f t="shared" si="34"/>
        <v>26</v>
      </c>
      <c r="V48" s="13">
        <v>252</v>
      </c>
      <c r="W48" s="14">
        <f t="shared" si="11"/>
        <v>1.01170095</v>
      </c>
      <c r="X48" s="8">
        <f t="shared" si="12"/>
        <v>118.25144351</v>
      </c>
      <c r="Y48" s="8">
        <v>0</v>
      </c>
      <c r="Z48" s="9">
        <f t="shared" si="13"/>
        <v>0</v>
      </c>
      <c r="AA48" s="26" t="str">
        <f t="shared" si="23"/>
        <v>INCORP J=</v>
      </c>
      <c r="AB48" s="70">
        <f t="shared" si="24"/>
        <v>42660</v>
      </c>
      <c r="AC48" s="4"/>
      <c r="AD48" s="122"/>
      <c r="AE48" s="123"/>
      <c r="AF48" s="124"/>
      <c r="AG48" s="125"/>
      <c r="AH48" s="125"/>
      <c r="AI48" s="126"/>
      <c r="AJ48" s="126"/>
      <c r="AK48" s="127"/>
      <c r="AL48" s="124"/>
      <c r="AM48" s="122"/>
      <c r="AN48" s="122"/>
      <c r="AO48" s="123"/>
      <c r="AQ48" s="1"/>
    </row>
    <row r="49" spans="1:43" x14ac:dyDescent="0.2">
      <c r="A49" s="67">
        <f t="shared" si="14"/>
        <v>42331</v>
      </c>
      <c r="B49" s="8">
        <f t="shared" si="1"/>
        <v>10224.39184351</v>
      </c>
      <c r="C49" s="8">
        <f t="shared" si="15"/>
        <v>10000</v>
      </c>
      <c r="D49" s="28">
        <f t="shared" si="16"/>
        <v>4405.95</v>
      </c>
      <c r="E49" s="9">
        <f>IF(K49=1,VLOOKUP(A48,[1]Plan1!$AY$117:$BA$314,3),E48)</f>
        <v>4450.45</v>
      </c>
      <c r="F49" s="110">
        <f t="shared" si="17"/>
        <v>42325</v>
      </c>
      <c r="G49" s="12">
        <f t="shared" si="2"/>
        <v>1.009997843824828E-2</v>
      </c>
      <c r="H49" s="11">
        <f t="shared" si="18"/>
        <v>42353</v>
      </c>
      <c r="I49" s="11">
        <f t="shared" si="3"/>
        <v>42353</v>
      </c>
      <c r="J49" s="1">
        <f t="shared" si="19"/>
        <v>21</v>
      </c>
      <c r="K49" s="1">
        <f t="shared" si="37"/>
        <v>5</v>
      </c>
      <c r="L49" s="8">
        <f t="shared" si="5"/>
        <v>1.0023955499999999</v>
      </c>
      <c r="M49" s="14">
        <f t="shared" si="36"/>
        <v>1.0081988500000001</v>
      </c>
      <c r="N49" s="14">
        <f t="shared" si="33"/>
        <v>1.0081988500000001</v>
      </c>
      <c r="O49" s="8">
        <f t="shared" si="35"/>
        <v>1.0106140400000001</v>
      </c>
      <c r="P49" s="8">
        <f t="shared" si="7"/>
        <v>10106.1404</v>
      </c>
      <c r="Q49" s="13">
        <f t="shared" si="8"/>
        <v>0</v>
      </c>
      <c r="R49" s="21">
        <f t="shared" si="9"/>
        <v>0</v>
      </c>
      <c r="S49" s="8">
        <f t="shared" si="10"/>
        <v>0</v>
      </c>
      <c r="T49" s="10">
        <f t="shared" si="21"/>
        <v>0.119353</v>
      </c>
      <c r="U49" s="13">
        <f t="shared" si="34"/>
        <v>26</v>
      </c>
      <c r="V49" s="13">
        <v>252</v>
      </c>
      <c r="W49" s="14">
        <f t="shared" si="11"/>
        <v>1.01170095</v>
      </c>
      <c r="X49" s="8">
        <f t="shared" si="12"/>
        <v>118.25144351</v>
      </c>
      <c r="Y49" s="8">
        <v>0</v>
      </c>
      <c r="Z49" s="9">
        <f t="shared" si="13"/>
        <v>0</v>
      </c>
      <c r="AA49" s="26" t="str">
        <f t="shared" si="23"/>
        <v>INCORP J=</v>
      </c>
      <c r="AB49" s="70">
        <f t="shared" si="24"/>
        <v>42660</v>
      </c>
      <c r="AC49" s="4"/>
      <c r="AD49" s="122"/>
      <c r="AE49" s="123"/>
      <c r="AF49" s="124"/>
      <c r="AG49" s="125"/>
      <c r="AH49" s="125"/>
      <c r="AI49" s="126"/>
      <c r="AJ49" s="126"/>
      <c r="AK49" s="127"/>
      <c r="AL49" s="124"/>
      <c r="AM49" s="122"/>
      <c r="AN49" s="122"/>
      <c r="AO49" s="123"/>
      <c r="AQ49" s="1"/>
    </row>
    <row r="50" spans="1:43" x14ac:dyDescent="0.2">
      <c r="A50" s="67">
        <f t="shared" si="14"/>
        <v>42332</v>
      </c>
      <c r="B50" s="8">
        <f t="shared" si="1"/>
        <v>10233.86359078</v>
      </c>
      <c r="C50" s="8">
        <f t="shared" si="15"/>
        <v>10000</v>
      </c>
      <c r="D50" s="28">
        <f t="shared" si="16"/>
        <v>4405.95</v>
      </c>
      <c r="E50" s="9">
        <f>IF(K50=1,VLOOKUP(A49,[1]Plan1!$AY$117:$BA$314,3),E49)</f>
        <v>4450.45</v>
      </c>
      <c r="F50" s="110">
        <f t="shared" si="17"/>
        <v>42325</v>
      </c>
      <c r="G50" s="12">
        <f t="shared" si="2"/>
        <v>1.009997843824828E-2</v>
      </c>
      <c r="H50" s="11">
        <f t="shared" si="18"/>
        <v>42353</v>
      </c>
      <c r="I50" s="11">
        <f t="shared" si="3"/>
        <v>42353</v>
      </c>
      <c r="J50" s="1">
        <f t="shared" si="19"/>
        <v>21</v>
      </c>
      <c r="K50" s="1">
        <f t="shared" si="37"/>
        <v>6</v>
      </c>
      <c r="L50" s="8">
        <f t="shared" si="5"/>
        <v>1.0028753500000001</v>
      </c>
      <c r="M50" s="14">
        <f t="shared" si="36"/>
        <v>1.0081988500000001</v>
      </c>
      <c r="N50" s="14">
        <f t="shared" si="33"/>
        <v>1.0081988500000001</v>
      </c>
      <c r="O50" s="8">
        <f t="shared" si="35"/>
        <v>1.0110977699999999</v>
      </c>
      <c r="P50" s="8">
        <f t="shared" si="7"/>
        <v>10110.977699999999</v>
      </c>
      <c r="Q50" s="13">
        <f t="shared" si="8"/>
        <v>0</v>
      </c>
      <c r="R50" s="21">
        <f t="shared" si="9"/>
        <v>0</v>
      </c>
      <c r="S50" s="8">
        <f t="shared" si="10"/>
        <v>0</v>
      </c>
      <c r="T50" s="10">
        <f t="shared" si="21"/>
        <v>0.119353</v>
      </c>
      <c r="U50" s="13">
        <f t="shared" si="34"/>
        <v>27</v>
      </c>
      <c r="V50" s="13">
        <v>252</v>
      </c>
      <c r="W50" s="14">
        <f t="shared" si="11"/>
        <v>1.01215371</v>
      </c>
      <c r="X50" s="8">
        <f t="shared" si="12"/>
        <v>122.88589078</v>
      </c>
      <c r="Y50" s="8">
        <v>0</v>
      </c>
      <c r="Z50" s="9">
        <f t="shared" si="13"/>
        <v>0</v>
      </c>
      <c r="AA50" s="26" t="str">
        <f t="shared" si="23"/>
        <v>INCORP J=</v>
      </c>
      <c r="AB50" s="70">
        <f t="shared" si="24"/>
        <v>42660</v>
      </c>
      <c r="AC50" s="4"/>
      <c r="AD50" s="122"/>
      <c r="AE50" s="123"/>
      <c r="AF50" s="124"/>
      <c r="AG50" s="125"/>
      <c r="AH50" s="125"/>
      <c r="AI50" s="126"/>
      <c r="AJ50" s="126"/>
      <c r="AK50" s="127"/>
      <c r="AL50" s="124"/>
      <c r="AM50" s="122"/>
      <c r="AN50" s="122"/>
      <c r="AO50" s="123"/>
      <c r="AQ50" s="1"/>
    </row>
    <row r="51" spans="1:43" x14ac:dyDescent="0.2">
      <c r="A51" s="67">
        <f t="shared" si="14"/>
        <v>42333</v>
      </c>
      <c r="B51" s="8">
        <f t="shared" si="1"/>
        <v>10243.3442122</v>
      </c>
      <c r="C51" s="8">
        <f t="shared" si="15"/>
        <v>10000</v>
      </c>
      <c r="D51" s="28">
        <f t="shared" si="16"/>
        <v>4405.95</v>
      </c>
      <c r="E51" s="9">
        <f>IF(K51=1,VLOOKUP(A50,[1]Plan1!$AY$117:$BA$314,3),E50)</f>
        <v>4450.45</v>
      </c>
      <c r="F51" s="110">
        <f t="shared" si="17"/>
        <v>42325</v>
      </c>
      <c r="G51" s="12">
        <f t="shared" si="2"/>
        <v>1.009997843824828E-2</v>
      </c>
      <c r="H51" s="11">
        <f t="shared" si="18"/>
        <v>42353</v>
      </c>
      <c r="I51" s="11">
        <f t="shared" si="3"/>
        <v>42353</v>
      </c>
      <c r="J51" s="1">
        <f t="shared" si="19"/>
        <v>21</v>
      </c>
      <c r="K51" s="1">
        <f t="shared" si="37"/>
        <v>7</v>
      </c>
      <c r="L51" s="8">
        <f t="shared" si="5"/>
        <v>1.0033553799999999</v>
      </c>
      <c r="M51" s="14">
        <f t="shared" si="36"/>
        <v>1.0081988500000001</v>
      </c>
      <c r="N51" s="14">
        <f t="shared" si="33"/>
        <v>1.0081988500000001</v>
      </c>
      <c r="O51" s="8">
        <f t="shared" si="35"/>
        <v>1.01158174</v>
      </c>
      <c r="P51" s="8">
        <f t="shared" si="7"/>
        <v>10115.8174</v>
      </c>
      <c r="Q51" s="13">
        <f t="shared" si="8"/>
        <v>0</v>
      </c>
      <c r="R51" s="21">
        <f t="shared" si="9"/>
        <v>0</v>
      </c>
      <c r="S51" s="8">
        <f t="shared" si="10"/>
        <v>0</v>
      </c>
      <c r="T51" s="10">
        <f t="shared" si="21"/>
        <v>0.119353</v>
      </c>
      <c r="U51" s="13">
        <f t="shared" si="34"/>
        <v>28</v>
      </c>
      <c r="V51" s="13">
        <v>252</v>
      </c>
      <c r="W51" s="14">
        <f t="shared" si="11"/>
        <v>1.0126066739999999</v>
      </c>
      <c r="X51" s="8">
        <f t="shared" si="12"/>
        <v>127.52681219999999</v>
      </c>
      <c r="Y51" s="8">
        <v>0</v>
      </c>
      <c r="Z51" s="9">
        <f t="shared" si="13"/>
        <v>0</v>
      </c>
      <c r="AA51" s="26" t="str">
        <f t="shared" si="23"/>
        <v>INCORP J=</v>
      </c>
      <c r="AB51" s="70">
        <f t="shared" si="24"/>
        <v>42660</v>
      </c>
      <c r="AC51" s="4"/>
      <c r="AD51" s="122"/>
      <c r="AE51" s="123"/>
      <c r="AF51" s="124"/>
      <c r="AG51" s="125"/>
      <c r="AH51" s="125"/>
      <c r="AI51" s="126"/>
      <c r="AJ51" s="126"/>
      <c r="AK51" s="127"/>
      <c r="AL51" s="124"/>
      <c r="AM51" s="122"/>
      <c r="AN51" s="122"/>
      <c r="AO51" s="123"/>
      <c r="AP51" s="17">
        <v>5</v>
      </c>
      <c r="AQ51" s="1"/>
    </row>
    <row r="52" spans="1:43" x14ac:dyDescent="0.2">
      <c r="A52" s="67">
        <f t="shared" si="14"/>
        <v>42334</v>
      </c>
      <c r="B52" s="8">
        <f t="shared" si="1"/>
        <v>10252.83348103</v>
      </c>
      <c r="C52" s="8">
        <f t="shared" si="15"/>
        <v>10000</v>
      </c>
      <c r="D52" s="28">
        <f t="shared" si="16"/>
        <v>4405.95</v>
      </c>
      <c r="E52" s="9">
        <f>IF(K52=1,VLOOKUP(A51,[1]Plan1!$AY$117:$BA$314,3),E51)</f>
        <v>4450.45</v>
      </c>
      <c r="F52" s="110">
        <f t="shared" si="17"/>
        <v>42325</v>
      </c>
      <c r="G52" s="12">
        <f t="shared" si="2"/>
        <v>1.009997843824828E-2</v>
      </c>
      <c r="H52" s="11">
        <f t="shared" si="18"/>
        <v>42353</v>
      </c>
      <c r="I52" s="11">
        <f t="shared" si="3"/>
        <v>42353</v>
      </c>
      <c r="J52" s="1">
        <f t="shared" si="19"/>
        <v>21</v>
      </c>
      <c r="K52" s="1">
        <f t="shared" si="37"/>
        <v>8</v>
      </c>
      <c r="L52" s="8">
        <f t="shared" si="5"/>
        <v>1.0038356399999999</v>
      </c>
      <c r="M52" s="14">
        <f t="shared" si="36"/>
        <v>1.0081988500000001</v>
      </c>
      <c r="N52" s="14">
        <f t="shared" si="33"/>
        <v>1.0081988500000001</v>
      </c>
      <c r="O52" s="8">
        <f t="shared" si="35"/>
        <v>1.0120659299999999</v>
      </c>
      <c r="P52" s="8">
        <f t="shared" si="7"/>
        <v>10120.659299999999</v>
      </c>
      <c r="Q52" s="13">
        <f t="shared" si="8"/>
        <v>0</v>
      </c>
      <c r="R52" s="21">
        <f t="shared" si="9"/>
        <v>0</v>
      </c>
      <c r="S52" s="8">
        <f t="shared" si="10"/>
        <v>0</v>
      </c>
      <c r="T52" s="10">
        <f t="shared" si="21"/>
        <v>0.119353</v>
      </c>
      <c r="U52" s="13">
        <f t="shared" si="34"/>
        <v>29</v>
      </c>
      <c r="V52" s="13">
        <v>252</v>
      </c>
      <c r="W52" s="14">
        <f t="shared" si="11"/>
        <v>1.0130598390000001</v>
      </c>
      <c r="X52" s="8">
        <f t="shared" si="12"/>
        <v>132.17418103</v>
      </c>
      <c r="Y52" s="8">
        <v>0</v>
      </c>
      <c r="Z52" s="9">
        <f t="shared" si="13"/>
        <v>0</v>
      </c>
      <c r="AA52" s="26" t="str">
        <f t="shared" si="23"/>
        <v>INCORP J=</v>
      </c>
      <c r="AB52" s="70">
        <f t="shared" si="24"/>
        <v>42660</v>
      </c>
      <c r="AC52" s="4"/>
      <c r="AD52" s="122"/>
      <c r="AE52" s="123"/>
      <c r="AF52" s="124"/>
      <c r="AG52" s="125"/>
      <c r="AH52" s="125"/>
      <c r="AI52" s="126"/>
      <c r="AJ52" s="126"/>
      <c r="AK52" s="127"/>
      <c r="AL52" s="124"/>
      <c r="AM52" s="122"/>
      <c r="AN52" s="122"/>
      <c r="AO52" s="123"/>
      <c r="AQ52" s="1"/>
    </row>
    <row r="53" spans="1:43" x14ac:dyDescent="0.2">
      <c r="A53" s="67">
        <f t="shared" si="14"/>
        <v>42335</v>
      </c>
      <c r="B53" s="8">
        <f t="shared" si="1"/>
        <v>10262.331636250001</v>
      </c>
      <c r="C53" s="8">
        <f t="shared" si="15"/>
        <v>10000</v>
      </c>
      <c r="D53" s="28">
        <f t="shared" si="16"/>
        <v>4405.95</v>
      </c>
      <c r="E53" s="9">
        <f>IF(K53=1,VLOOKUP(A52,[1]Plan1!$AY$117:$BA$314,3),E52)</f>
        <v>4450.45</v>
      </c>
      <c r="F53" s="110">
        <f t="shared" si="17"/>
        <v>42325</v>
      </c>
      <c r="G53" s="12">
        <f t="shared" si="2"/>
        <v>1.009997843824828E-2</v>
      </c>
      <c r="H53" s="11">
        <f t="shared" si="18"/>
        <v>42353</v>
      </c>
      <c r="I53" s="11">
        <f t="shared" si="3"/>
        <v>42353</v>
      </c>
      <c r="J53" s="1">
        <f t="shared" si="19"/>
        <v>21</v>
      </c>
      <c r="K53" s="1">
        <f t="shared" si="37"/>
        <v>9</v>
      </c>
      <c r="L53" s="8">
        <f t="shared" si="5"/>
        <v>1.0043161300000001</v>
      </c>
      <c r="M53" s="14">
        <f t="shared" si="36"/>
        <v>1.0081988500000001</v>
      </c>
      <c r="N53" s="14">
        <f t="shared" si="33"/>
        <v>1.0081988500000001</v>
      </c>
      <c r="O53" s="8">
        <f t="shared" si="35"/>
        <v>1.0125503600000001</v>
      </c>
      <c r="P53" s="8">
        <f t="shared" si="7"/>
        <v>10125.5036</v>
      </c>
      <c r="Q53" s="13">
        <f t="shared" si="8"/>
        <v>0</v>
      </c>
      <c r="R53" s="21">
        <f t="shared" si="9"/>
        <v>0</v>
      </c>
      <c r="S53" s="8">
        <f t="shared" si="10"/>
        <v>0</v>
      </c>
      <c r="T53" s="10">
        <f t="shared" si="21"/>
        <v>0.119353</v>
      </c>
      <c r="U53" s="13">
        <f t="shared" si="34"/>
        <v>30</v>
      </c>
      <c r="V53" s="13">
        <v>252</v>
      </c>
      <c r="W53" s="14">
        <f t="shared" si="11"/>
        <v>1.013513208</v>
      </c>
      <c r="X53" s="8">
        <f t="shared" si="12"/>
        <v>136.82803625</v>
      </c>
      <c r="Y53" s="8">
        <v>0</v>
      </c>
      <c r="Z53" s="9">
        <f t="shared" si="13"/>
        <v>0</v>
      </c>
      <c r="AA53" s="26" t="str">
        <f t="shared" si="23"/>
        <v>INCORP J=</v>
      </c>
      <c r="AB53" s="70">
        <f t="shared" si="24"/>
        <v>42660</v>
      </c>
      <c r="AC53" s="4"/>
      <c r="AD53" s="122"/>
      <c r="AE53" s="123"/>
      <c r="AF53" s="124"/>
      <c r="AG53" s="125"/>
      <c r="AH53" s="125"/>
      <c r="AI53" s="126"/>
      <c r="AJ53" s="126"/>
      <c r="AK53" s="127"/>
      <c r="AL53" s="124"/>
      <c r="AM53" s="122"/>
      <c r="AN53" s="122"/>
      <c r="AO53" s="123"/>
      <c r="AQ53" s="1"/>
    </row>
    <row r="54" spans="1:43" x14ac:dyDescent="0.2">
      <c r="A54" s="67">
        <f t="shared" si="14"/>
        <v>42336</v>
      </c>
      <c r="B54" s="8">
        <f t="shared" si="1"/>
        <v>10271.83857256</v>
      </c>
      <c r="C54" s="8">
        <f t="shared" si="15"/>
        <v>10000</v>
      </c>
      <c r="D54" s="28">
        <f t="shared" si="16"/>
        <v>4405.95</v>
      </c>
      <c r="E54" s="9">
        <f>IF(K54=1,VLOOKUP(A53,[1]Plan1!$AY$117:$BA$314,3),E53)</f>
        <v>4450.45</v>
      </c>
      <c r="F54" s="110">
        <f t="shared" si="17"/>
        <v>42325</v>
      </c>
      <c r="G54" s="12">
        <f t="shared" si="2"/>
        <v>1.009997843824828E-2</v>
      </c>
      <c r="H54" s="11">
        <f t="shared" si="18"/>
        <v>42353</v>
      </c>
      <c r="I54" s="11">
        <f t="shared" si="3"/>
        <v>42353</v>
      </c>
      <c r="J54" s="1">
        <f t="shared" si="19"/>
        <v>21</v>
      </c>
      <c r="K54" s="1">
        <f t="shared" si="37"/>
        <v>10</v>
      </c>
      <c r="L54" s="8">
        <f t="shared" si="5"/>
        <v>1.00479685</v>
      </c>
      <c r="M54" s="14">
        <f t="shared" si="36"/>
        <v>1.0081988500000001</v>
      </c>
      <c r="N54" s="14">
        <f t="shared" si="33"/>
        <v>1.0081988500000001</v>
      </c>
      <c r="O54" s="8">
        <f t="shared" si="35"/>
        <v>1.01303502</v>
      </c>
      <c r="P54" s="8">
        <f t="shared" si="7"/>
        <v>10130.350200000001</v>
      </c>
      <c r="Q54" s="13">
        <f t="shared" si="8"/>
        <v>0</v>
      </c>
      <c r="R54" s="21">
        <f t="shared" si="9"/>
        <v>0</v>
      </c>
      <c r="S54" s="8">
        <f t="shared" si="10"/>
        <v>0</v>
      </c>
      <c r="T54" s="10">
        <f t="shared" si="21"/>
        <v>0.119353</v>
      </c>
      <c r="U54" s="13">
        <f t="shared" si="34"/>
        <v>31</v>
      </c>
      <c r="V54" s="13">
        <v>252</v>
      </c>
      <c r="W54" s="14">
        <f t="shared" si="11"/>
        <v>1.0139667800000001</v>
      </c>
      <c r="X54" s="8">
        <f t="shared" si="12"/>
        <v>141.48837255999999</v>
      </c>
      <c r="Y54" s="8">
        <v>0</v>
      </c>
      <c r="Z54" s="9">
        <f t="shared" si="13"/>
        <v>0</v>
      </c>
      <c r="AA54" s="26" t="str">
        <f t="shared" si="23"/>
        <v>INCORP J=</v>
      </c>
      <c r="AB54" s="70">
        <f t="shared" si="24"/>
        <v>42660</v>
      </c>
      <c r="AC54" s="4"/>
      <c r="AD54" s="122"/>
      <c r="AE54" s="123"/>
      <c r="AF54" s="124"/>
      <c r="AG54" s="125"/>
      <c r="AH54" s="125"/>
      <c r="AI54" s="126"/>
      <c r="AJ54" s="126"/>
      <c r="AK54" s="127"/>
      <c r="AL54" s="124"/>
      <c r="AM54" s="122"/>
      <c r="AN54" s="122"/>
      <c r="AO54" s="123"/>
      <c r="AQ54" s="1"/>
    </row>
    <row r="55" spans="1:43" x14ac:dyDescent="0.2">
      <c r="A55" s="67">
        <f t="shared" si="14"/>
        <v>42337</v>
      </c>
      <c r="B55" s="8">
        <f t="shared" si="1"/>
        <v>10271.83857256</v>
      </c>
      <c r="C55" s="8">
        <f t="shared" si="15"/>
        <v>10000</v>
      </c>
      <c r="D55" s="28">
        <f t="shared" si="16"/>
        <v>4405.95</v>
      </c>
      <c r="E55" s="9">
        <f>IF(K55=1,VLOOKUP(A54,[1]Plan1!$AY$117:$BA$314,3),E54)</f>
        <v>4450.45</v>
      </c>
      <c r="F55" s="110">
        <f t="shared" si="17"/>
        <v>42325</v>
      </c>
      <c r="G55" s="12">
        <f t="shared" si="2"/>
        <v>1.009997843824828E-2</v>
      </c>
      <c r="H55" s="11">
        <f t="shared" si="18"/>
        <v>42353</v>
      </c>
      <c r="I55" s="11">
        <f t="shared" si="3"/>
        <v>42353</v>
      </c>
      <c r="J55" s="1">
        <f t="shared" si="19"/>
        <v>21</v>
      </c>
      <c r="K55" s="1">
        <f t="shared" si="37"/>
        <v>10</v>
      </c>
      <c r="L55" s="8">
        <f t="shared" si="5"/>
        <v>1.00479685</v>
      </c>
      <c r="M55" s="14">
        <f t="shared" si="36"/>
        <v>1.0081988500000001</v>
      </c>
      <c r="N55" s="14">
        <f t="shared" si="33"/>
        <v>1.0081988500000001</v>
      </c>
      <c r="O55" s="8">
        <f t="shared" si="35"/>
        <v>1.01303502</v>
      </c>
      <c r="P55" s="8">
        <f t="shared" si="7"/>
        <v>10130.350200000001</v>
      </c>
      <c r="Q55" s="13">
        <f t="shared" si="8"/>
        <v>0</v>
      </c>
      <c r="R55" s="21">
        <f t="shared" si="9"/>
        <v>0</v>
      </c>
      <c r="S55" s="8">
        <f t="shared" si="10"/>
        <v>0</v>
      </c>
      <c r="T55" s="10">
        <f t="shared" si="21"/>
        <v>0.119353</v>
      </c>
      <c r="U55" s="13">
        <f t="shared" si="34"/>
        <v>31</v>
      </c>
      <c r="V55" s="13">
        <v>252</v>
      </c>
      <c r="W55" s="14">
        <f t="shared" si="11"/>
        <v>1.0139667800000001</v>
      </c>
      <c r="X55" s="8">
        <f t="shared" si="12"/>
        <v>141.48837255999999</v>
      </c>
      <c r="Y55" s="8">
        <v>0</v>
      </c>
      <c r="Z55" s="9">
        <f t="shared" si="13"/>
        <v>0</v>
      </c>
      <c r="AA55" s="26" t="str">
        <f t="shared" si="23"/>
        <v>INCORP J=</v>
      </c>
      <c r="AB55" s="70">
        <f t="shared" si="24"/>
        <v>42660</v>
      </c>
      <c r="AC55" s="4"/>
      <c r="AD55" s="122"/>
      <c r="AE55" s="123"/>
      <c r="AF55" s="124"/>
      <c r="AG55" s="125"/>
      <c r="AH55" s="125"/>
      <c r="AI55" s="126"/>
      <c r="AJ55" s="126"/>
      <c r="AK55" s="127"/>
      <c r="AL55" s="124"/>
      <c r="AM55" s="122"/>
      <c r="AN55" s="122"/>
      <c r="AO55" s="123"/>
      <c r="AQ55" s="1"/>
    </row>
    <row r="56" spans="1:43" x14ac:dyDescent="0.2">
      <c r="A56" s="67">
        <f t="shared" si="14"/>
        <v>42338</v>
      </c>
      <c r="B56" s="8">
        <f t="shared" si="1"/>
        <v>10271.83857256</v>
      </c>
      <c r="C56" s="8">
        <f t="shared" si="15"/>
        <v>10000</v>
      </c>
      <c r="D56" s="28">
        <f t="shared" si="16"/>
        <v>4405.95</v>
      </c>
      <c r="E56" s="9">
        <f>IF(K56=1,VLOOKUP(A55,[1]Plan1!$AY$117:$BA$314,3),E55)</f>
        <v>4450.45</v>
      </c>
      <c r="F56" s="110">
        <f t="shared" si="17"/>
        <v>42325</v>
      </c>
      <c r="G56" s="12">
        <f t="shared" si="2"/>
        <v>1.009997843824828E-2</v>
      </c>
      <c r="H56" s="11">
        <f t="shared" si="18"/>
        <v>42353</v>
      </c>
      <c r="I56" s="11">
        <f t="shared" si="3"/>
        <v>42353</v>
      </c>
      <c r="J56" s="1">
        <f t="shared" si="19"/>
        <v>21</v>
      </c>
      <c r="K56" s="1">
        <f t="shared" si="37"/>
        <v>10</v>
      </c>
      <c r="L56" s="8">
        <f t="shared" si="5"/>
        <v>1.00479685</v>
      </c>
      <c r="M56" s="14">
        <f t="shared" si="36"/>
        <v>1.0081988500000001</v>
      </c>
      <c r="N56" s="14">
        <f t="shared" si="33"/>
        <v>1.0081988500000001</v>
      </c>
      <c r="O56" s="8">
        <f t="shared" si="35"/>
        <v>1.01303502</v>
      </c>
      <c r="P56" s="8">
        <f t="shared" si="7"/>
        <v>10130.350200000001</v>
      </c>
      <c r="Q56" s="13">
        <f t="shared" si="8"/>
        <v>0</v>
      </c>
      <c r="R56" s="21">
        <f t="shared" si="9"/>
        <v>0</v>
      </c>
      <c r="S56" s="8">
        <f t="shared" si="10"/>
        <v>0</v>
      </c>
      <c r="T56" s="10">
        <f t="shared" si="21"/>
        <v>0.119353</v>
      </c>
      <c r="U56" s="13">
        <f t="shared" si="34"/>
        <v>31</v>
      </c>
      <c r="V56" s="13">
        <v>252</v>
      </c>
      <c r="W56" s="14">
        <f t="shared" si="11"/>
        <v>1.0139667800000001</v>
      </c>
      <c r="X56" s="8">
        <f t="shared" si="12"/>
        <v>141.48837255999999</v>
      </c>
      <c r="Y56" s="8">
        <v>0</v>
      </c>
      <c r="Z56" s="9">
        <f t="shared" si="13"/>
        <v>0</v>
      </c>
      <c r="AA56" s="26" t="str">
        <f t="shared" si="23"/>
        <v>INCORP J=</v>
      </c>
      <c r="AB56" s="70">
        <f t="shared" si="24"/>
        <v>42660</v>
      </c>
      <c r="AC56" s="4"/>
      <c r="AD56" s="122"/>
      <c r="AE56" s="123"/>
      <c r="AF56" s="124"/>
      <c r="AG56" s="125"/>
      <c r="AH56" s="125"/>
      <c r="AI56" s="126"/>
      <c r="AJ56" s="126"/>
      <c r="AK56" s="127"/>
      <c r="AL56" s="124"/>
      <c r="AM56" s="122"/>
      <c r="AN56" s="122"/>
      <c r="AO56" s="123"/>
      <c r="AQ56" s="1"/>
    </row>
    <row r="57" spans="1:43" x14ac:dyDescent="0.2">
      <c r="A57" s="67">
        <f t="shared" si="14"/>
        <v>42339</v>
      </c>
      <c r="B57" s="8">
        <f t="shared" si="1"/>
        <v>10281.354387359999</v>
      </c>
      <c r="C57" s="8">
        <f t="shared" si="15"/>
        <v>10000</v>
      </c>
      <c r="D57" s="28">
        <f t="shared" si="16"/>
        <v>4405.95</v>
      </c>
      <c r="E57" s="9">
        <f>IF(K57=1,VLOOKUP(A56,[1]Plan1!$AY$117:$BA$314,3),E56)</f>
        <v>4450.45</v>
      </c>
      <c r="F57" s="110">
        <f t="shared" si="17"/>
        <v>42325</v>
      </c>
      <c r="G57" s="12">
        <f t="shared" si="2"/>
        <v>1.009997843824828E-2</v>
      </c>
      <c r="H57" s="11">
        <f t="shared" si="18"/>
        <v>42353</v>
      </c>
      <c r="I57" s="11">
        <f t="shared" si="3"/>
        <v>42353</v>
      </c>
      <c r="J57" s="1">
        <f t="shared" si="19"/>
        <v>21</v>
      </c>
      <c r="K57" s="1">
        <f t="shared" si="37"/>
        <v>11</v>
      </c>
      <c r="L57" s="8">
        <f t="shared" si="5"/>
        <v>1.0052778</v>
      </c>
      <c r="M57" s="14">
        <f t="shared" si="36"/>
        <v>1.0081988500000001</v>
      </c>
      <c r="N57" s="14">
        <f t="shared" si="33"/>
        <v>1.0081988500000001</v>
      </c>
      <c r="O57" s="8">
        <f t="shared" si="35"/>
        <v>1.01351992</v>
      </c>
      <c r="P57" s="8">
        <f t="shared" si="7"/>
        <v>10135.199199999999</v>
      </c>
      <c r="Q57" s="13">
        <f t="shared" si="8"/>
        <v>0</v>
      </c>
      <c r="R57" s="21">
        <f t="shared" si="9"/>
        <v>0</v>
      </c>
      <c r="S57" s="8">
        <f t="shared" si="10"/>
        <v>0</v>
      </c>
      <c r="T57" s="10">
        <f t="shared" si="21"/>
        <v>0.119353</v>
      </c>
      <c r="U57" s="13">
        <f t="shared" si="34"/>
        <v>32</v>
      </c>
      <c r="V57" s="13">
        <v>252</v>
      </c>
      <c r="W57" s="14">
        <f t="shared" si="11"/>
        <v>1.014420554</v>
      </c>
      <c r="X57" s="8">
        <f t="shared" si="12"/>
        <v>146.15518736000001</v>
      </c>
      <c r="Y57" s="8">
        <v>0</v>
      </c>
      <c r="Z57" s="9">
        <f t="shared" si="13"/>
        <v>0</v>
      </c>
      <c r="AA57" s="26" t="str">
        <f t="shared" si="23"/>
        <v>INCORP J=</v>
      </c>
      <c r="AB57" s="70">
        <f t="shared" si="24"/>
        <v>42660</v>
      </c>
      <c r="AC57" s="4"/>
      <c r="AD57" s="122"/>
      <c r="AE57" s="123"/>
      <c r="AF57" s="124"/>
      <c r="AG57" s="125"/>
      <c r="AH57" s="125"/>
      <c r="AI57" s="126"/>
      <c r="AJ57" s="126"/>
      <c r="AK57" s="127"/>
      <c r="AL57" s="124"/>
      <c r="AM57" s="122"/>
      <c r="AN57" s="122"/>
      <c r="AO57" s="123"/>
      <c r="AQ57" s="1"/>
    </row>
    <row r="58" spans="1:43" x14ac:dyDescent="0.2">
      <c r="A58" s="67">
        <f t="shared" si="14"/>
        <v>42340</v>
      </c>
      <c r="B58" s="8">
        <f t="shared" si="1"/>
        <v>10290.87890415</v>
      </c>
      <c r="C58" s="8">
        <f t="shared" si="15"/>
        <v>10000</v>
      </c>
      <c r="D58" s="28">
        <f t="shared" si="16"/>
        <v>4405.95</v>
      </c>
      <c r="E58" s="9">
        <f>IF(K58=1,VLOOKUP(A57,[1]Plan1!$AY$117:$BA$314,3),E57)</f>
        <v>4450.45</v>
      </c>
      <c r="F58" s="110">
        <f t="shared" si="17"/>
        <v>42325</v>
      </c>
      <c r="G58" s="12">
        <f t="shared" si="2"/>
        <v>1.009997843824828E-2</v>
      </c>
      <c r="H58" s="11">
        <f t="shared" si="18"/>
        <v>42353</v>
      </c>
      <c r="I58" s="11">
        <f t="shared" si="3"/>
        <v>42353</v>
      </c>
      <c r="J58" s="1">
        <f t="shared" si="19"/>
        <v>21</v>
      </c>
      <c r="K58" s="1">
        <f t="shared" si="37"/>
        <v>12</v>
      </c>
      <c r="L58" s="8">
        <f t="shared" si="5"/>
        <v>1.00575898</v>
      </c>
      <c r="M58" s="14">
        <f t="shared" si="36"/>
        <v>1.0081988500000001</v>
      </c>
      <c r="N58" s="14">
        <f t="shared" si="33"/>
        <v>1.0081988500000001</v>
      </c>
      <c r="O58" s="8">
        <f t="shared" si="35"/>
        <v>1.01400504</v>
      </c>
      <c r="P58" s="8">
        <f t="shared" si="7"/>
        <v>10140.0504</v>
      </c>
      <c r="Q58" s="13">
        <f t="shared" si="8"/>
        <v>0</v>
      </c>
      <c r="R58" s="21">
        <f t="shared" si="9"/>
        <v>0</v>
      </c>
      <c r="S58" s="8">
        <f t="shared" si="10"/>
        <v>0</v>
      </c>
      <c r="T58" s="10">
        <f t="shared" si="21"/>
        <v>0.119353</v>
      </c>
      <c r="U58" s="13">
        <f t="shared" si="34"/>
        <v>33</v>
      </c>
      <c r="V58" s="13">
        <v>252</v>
      </c>
      <c r="W58" s="14">
        <f t="shared" si="11"/>
        <v>1.0148745320000001</v>
      </c>
      <c r="X58" s="8">
        <f t="shared" si="12"/>
        <v>150.82850414999999</v>
      </c>
      <c r="Y58" s="8">
        <v>0</v>
      </c>
      <c r="Z58" s="9">
        <f t="shared" si="13"/>
        <v>0</v>
      </c>
      <c r="AA58" s="26" t="str">
        <f t="shared" si="23"/>
        <v>INCORP J=</v>
      </c>
      <c r="AB58" s="70">
        <f t="shared" si="24"/>
        <v>42660</v>
      </c>
      <c r="AC58" s="4"/>
      <c r="AD58" s="122"/>
      <c r="AE58" s="123"/>
      <c r="AF58" s="124"/>
      <c r="AG58" s="125"/>
      <c r="AH58" s="125"/>
      <c r="AI58" s="126"/>
      <c r="AJ58" s="126"/>
      <c r="AK58" s="127"/>
      <c r="AL58" s="124"/>
      <c r="AM58" s="122"/>
      <c r="AN58" s="122"/>
      <c r="AO58" s="123"/>
      <c r="AQ58" s="1"/>
    </row>
    <row r="59" spans="1:43" x14ac:dyDescent="0.2">
      <c r="A59" s="67">
        <f t="shared" si="14"/>
        <v>42341</v>
      </c>
      <c r="B59" s="8">
        <f t="shared" si="1"/>
        <v>10300.41232182</v>
      </c>
      <c r="C59" s="8">
        <f t="shared" si="15"/>
        <v>10000</v>
      </c>
      <c r="D59" s="28">
        <f t="shared" si="16"/>
        <v>4405.95</v>
      </c>
      <c r="E59" s="9">
        <f>IF(K59=1,VLOOKUP(A58,[1]Plan1!$AY$117:$BA$314,3),E58)</f>
        <v>4450.45</v>
      </c>
      <c r="F59" s="110">
        <f t="shared" si="17"/>
        <v>42325</v>
      </c>
      <c r="G59" s="12">
        <f t="shared" si="2"/>
        <v>1.009997843824828E-2</v>
      </c>
      <c r="H59" s="11">
        <f t="shared" si="18"/>
        <v>42353</v>
      </c>
      <c r="I59" s="11">
        <f t="shared" si="3"/>
        <v>42353</v>
      </c>
      <c r="J59" s="1">
        <f t="shared" si="19"/>
        <v>21</v>
      </c>
      <c r="K59" s="1">
        <f t="shared" si="37"/>
        <v>13</v>
      </c>
      <c r="L59" s="8">
        <f t="shared" si="5"/>
        <v>1.0062403900000001</v>
      </c>
      <c r="M59" s="14">
        <f t="shared" si="36"/>
        <v>1.0081988500000001</v>
      </c>
      <c r="N59" s="14">
        <f t="shared" si="33"/>
        <v>1.0081988500000001</v>
      </c>
      <c r="O59" s="8">
        <f t="shared" si="35"/>
        <v>1.0144903999999999</v>
      </c>
      <c r="P59" s="8">
        <f t="shared" si="7"/>
        <v>10144.904</v>
      </c>
      <c r="Q59" s="13">
        <f t="shared" si="8"/>
        <v>0</v>
      </c>
      <c r="R59" s="21">
        <f t="shared" si="9"/>
        <v>0</v>
      </c>
      <c r="S59" s="8">
        <f t="shared" si="10"/>
        <v>0</v>
      </c>
      <c r="T59" s="10">
        <f t="shared" si="21"/>
        <v>0.119353</v>
      </c>
      <c r="U59" s="13">
        <f t="shared" si="34"/>
        <v>34</v>
      </c>
      <c r="V59" s="13">
        <v>252</v>
      </c>
      <c r="W59" s="14">
        <f t="shared" si="11"/>
        <v>1.0153287129999999</v>
      </c>
      <c r="X59" s="8">
        <f t="shared" si="12"/>
        <v>155.50832181999999</v>
      </c>
      <c r="Y59" s="8">
        <v>0</v>
      </c>
      <c r="Z59" s="9">
        <f t="shared" si="13"/>
        <v>0</v>
      </c>
      <c r="AA59" s="26" t="str">
        <f t="shared" si="23"/>
        <v>INCORP J=</v>
      </c>
      <c r="AB59" s="70">
        <f t="shared" si="24"/>
        <v>42660</v>
      </c>
      <c r="AC59" s="4"/>
      <c r="AD59" s="122"/>
      <c r="AE59" s="123"/>
      <c r="AF59" s="124"/>
      <c r="AG59" s="125"/>
      <c r="AH59" s="125"/>
      <c r="AI59" s="126"/>
      <c r="AJ59" s="126"/>
      <c r="AK59" s="127"/>
      <c r="AL59" s="124"/>
      <c r="AM59" s="122"/>
      <c r="AN59" s="122"/>
      <c r="AO59" s="123"/>
      <c r="AQ59" s="1"/>
    </row>
    <row r="60" spans="1:43" x14ac:dyDescent="0.2">
      <c r="A60" s="67">
        <f t="shared" si="14"/>
        <v>42342</v>
      </c>
      <c r="B60" s="8">
        <f t="shared" si="1"/>
        <v>10309.954545019998</v>
      </c>
      <c r="C60" s="8">
        <f t="shared" si="15"/>
        <v>10000</v>
      </c>
      <c r="D60" s="28">
        <f t="shared" si="16"/>
        <v>4405.95</v>
      </c>
      <c r="E60" s="9">
        <f>IF(K60=1,VLOOKUP(A59,[1]Plan1!$AY$117:$BA$314,3),E59)</f>
        <v>4450.45</v>
      </c>
      <c r="F60" s="110">
        <f t="shared" si="17"/>
        <v>42325</v>
      </c>
      <c r="G60" s="12">
        <f t="shared" si="2"/>
        <v>1.009997843824828E-2</v>
      </c>
      <c r="H60" s="11">
        <f t="shared" si="18"/>
        <v>42353</v>
      </c>
      <c r="I60" s="11">
        <f t="shared" si="3"/>
        <v>42353</v>
      </c>
      <c r="J60" s="1">
        <f t="shared" si="19"/>
        <v>21</v>
      </c>
      <c r="K60" s="1">
        <f t="shared" si="37"/>
        <v>14</v>
      </c>
      <c r="L60" s="8">
        <f t="shared" si="5"/>
        <v>1.0067220299999999</v>
      </c>
      <c r="M60" s="14">
        <f t="shared" si="36"/>
        <v>1.0081988500000001</v>
      </c>
      <c r="N60" s="14">
        <f t="shared" si="33"/>
        <v>1.0081988500000001</v>
      </c>
      <c r="O60" s="8">
        <f t="shared" si="35"/>
        <v>1.0149759899999999</v>
      </c>
      <c r="P60" s="8">
        <f t="shared" si="7"/>
        <v>10149.759899999999</v>
      </c>
      <c r="Q60" s="13">
        <f t="shared" si="8"/>
        <v>0</v>
      </c>
      <c r="R60" s="21">
        <f t="shared" si="9"/>
        <v>0</v>
      </c>
      <c r="S60" s="8">
        <f t="shared" si="10"/>
        <v>0</v>
      </c>
      <c r="T60" s="10">
        <f t="shared" si="21"/>
        <v>0.119353</v>
      </c>
      <c r="U60" s="13">
        <f t="shared" si="34"/>
        <v>35</v>
      </c>
      <c r="V60" s="13">
        <v>252</v>
      </c>
      <c r="W60" s="14">
        <f t="shared" si="11"/>
        <v>1.0157830969999999</v>
      </c>
      <c r="X60" s="8">
        <f t="shared" si="12"/>
        <v>160.19464502</v>
      </c>
      <c r="Y60" s="8">
        <v>0</v>
      </c>
      <c r="Z60" s="9">
        <f t="shared" si="13"/>
        <v>0</v>
      </c>
      <c r="AA60" s="26" t="str">
        <f t="shared" si="23"/>
        <v>INCORP J=</v>
      </c>
      <c r="AB60" s="70">
        <f t="shared" si="24"/>
        <v>42660</v>
      </c>
      <c r="AC60" s="4"/>
      <c r="AD60" s="122"/>
      <c r="AE60" s="123"/>
      <c r="AF60" s="124"/>
      <c r="AG60" s="125"/>
      <c r="AH60" s="125"/>
      <c r="AI60" s="126"/>
      <c r="AJ60" s="126"/>
      <c r="AK60" s="127"/>
      <c r="AL60" s="124"/>
      <c r="AM60" s="122"/>
      <c r="AN60" s="122"/>
      <c r="AO60" s="123"/>
      <c r="AQ60" s="1"/>
    </row>
    <row r="61" spans="1:43" x14ac:dyDescent="0.2">
      <c r="A61" s="67">
        <f t="shared" si="14"/>
        <v>42343</v>
      </c>
      <c r="B61" s="8">
        <f t="shared" si="1"/>
        <v>10319.505579839999</v>
      </c>
      <c r="C61" s="8">
        <f t="shared" si="15"/>
        <v>10000</v>
      </c>
      <c r="D61" s="28">
        <f t="shared" si="16"/>
        <v>4405.95</v>
      </c>
      <c r="E61" s="9">
        <f>IF(K61=1,VLOOKUP(A60,[1]Plan1!$AY$117:$BA$314,3),E60)</f>
        <v>4450.45</v>
      </c>
      <c r="F61" s="110">
        <f t="shared" si="17"/>
        <v>42325</v>
      </c>
      <c r="G61" s="12">
        <f t="shared" si="2"/>
        <v>1.009997843824828E-2</v>
      </c>
      <c r="H61" s="11">
        <f t="shared" si="18"/>
        <v>42353</v>
      </c>
      <c r="I61" s="11">
        <f t="shared" si="3"/>
        <v>42353</v>
      </c>
      <c r="J61" s="1">
        <f t="shared" si="19"/>
        <v>21</v>
      </c>
      <c r="K61" s="1">
        <f t="shared" si="37"/>
        <v>15</v>
      </c>
      <c r="L61" s="8">
        <f t="shared" si="5"/>
        <v>1.0072038999999999</v>
      </c>
      <c r="M61" s="14">
        <f t="shared" si="36"/>
        <v>1.0081988500000001</v>
      </c>
      <c r="N61" s="14">
        <f t="shared" si="33"/>
        <v>1.0081988500000001</v>
      </c>
      <c r="O61" s="8">
        <f t="shared" si="35"/>
        <v>1.0154618099999999</v>
      </c>
      <c r="P61" s="8">
        <f t="shared" si="7"/>
        <v>10154.6181</v>
      </c>
      <c r="Q61" s="13">
        <f t="shared" si="8"/>
        <v>0</v>
      </c>
      <c r="R61" s="21">
        <f t="shared" si="9"/>
        <v>0</v>
      </c>
      <c r="S61" s="8">
        <f t="shared" si="10"/>
        <v>0</v>
      </c>
      <c r="T61" s="10">
        <f t="shared" si="21"/>
        <v>0.119353</v>
      </c>
      <c r="U61" s="13">
        <f t="shared" si="34"/>
        <v>36</v>
      </c>
      <c r="V61" s="13">
        <v>252</v>
      </c>
      <c r="W61" s="14">
        <f t="shared" si="11"/>
        <v>1.016237684</v>
      </c>
      <c r="X61" s="8">
        <f t="shared" si="12"/>
        <v>164.88747984</v>
      </c>
      <c r="Y61" s="8">
        <v>0</v>
      </c>
      <c r="Z61" s="9">
        <f t="shared" si="13"/>
        <v>0</v>
      </c>
      <c r="AA61" s="26" t="str">
        <f t="shared" si="23"/>
        <v>INCORP J=</v>
      </c>
      <c r="AB61" s="70">
        <f t="shared" si="24"/>
        <v>42660</v>
      </c>
      <c r="AC61" s="4"/>
      <c r="AD61" s="122"/>
      <c r="AE61" s="123"/>
      <c r="AF61" s="124"/>
      <c r="AG61" s="125"/>
      <c r="AH61" s="125"/>
      <c r="AI61" s="126"/>
      <c r="AJ61" s="126"/>
      <c r="AK61" s="127"/>
      <c r="AL61" s="124"/>
      <c r="AM61" s="122"/>
      <c r="AN61" s="122"/>
      <c r="AO61" s="123"/>
      <c r="AQ61" s="1"/>
    </row>
    <row r="62" spans="1:43" x14ac:dyDescent="0.2">
      <c r="A62" s="67">
        <f t="shared" si="14"/>
        <v>42344</v>
      </c>
      <c r="B62" s="8">
        <f t="shared" si="1"/>
        <v>10319.505579839999</v>
      </c>
      <c r="C62" s="8">
        <f t="shared" si="15"/>
        <v>10000</v>
      </c>
      <c r="D62" s="28">
        <f t="shared" si="16"/>
        <v>4405.95</v>
      </c>
      <c r="E62" s="9">
        <f>IF(K62=1,VLOOKUP(A61,[1]Plan1!$AY$117:$BA$314,3),E61)</f>
        <v>4450.45</v>
      </c>
      <c r="F62" s="110">
        <f t="shared" si="17"/>
        <v>42325</v>
      </c>
      <c r="G62" s="12">
        <f t="shared" si="2"/>
        <v>1.009997843824828E-2</v>
      </c>
      <c r="H62" s="11">
        <f t="shared" si="18"/>
        <v>42353</v>
      </c>
      <c r="I62" s="11">
        <f t="shared" si="3"/>
        <v>42353</v>
      </c>
      <c r="J62" s="1">
        <f t="shared" si="19"/>
        <v>21</v>
      </c>
      <c r="K62" s="1">
        <f t="shared" si="37"/>
        <v>15</v>
      </c>
      <c r="L62" s="8">
        <f t="shared" si="5"/>
        <v>1.0072038999999999</v>
      </c>
      <c r="M62" s="14">
        <f t="shared" si="36"/>
        <v>1.0081988500000001</v>
      </c>
      <c r="N62" s="14">
        <f t="shared" si="33"/>
        <v>1.0081988500000001</v>
      </c>
      <c r="O62" s="8">
        <f t="shared" si="35"/>
        <v>1.0154618099999999</v>
      </c>
      <c r="P62" s="8">
        <f t="shared" si="7"/>
        <v>10154.6181</v>
      </c>
      <c r="Q62" s="13">
        <f t="shared" si="8"/>
        <v>0</v>
      </c>
      <c r="R62" s="21">
        <f t="shared" si="9"/>
        <v>0</v>
      </c>
      <c r="S62" s="8">
        <f t="shared" si="10"/>
        <v>0</v>
      </c>
      <c r="T62" s="10">
        <f t="shared" si="21"/>
        <v>0.119353</v>
      </c>
      <c r="U62" s="13">
        <f t="shared" si="34"/>
        <v>36</v>
      </c>
      <c r="V62" s="13">
        <v>252</v>
      </c>
      <c r="W62" s="14">
        <f t="shared" si="11"/>
        <v>1.016237684</v>
      </c>
      <c r="X62" s="8">
        <f t="shared" si="12"/>
        <v>164.88747984</v>
      </c>
      <c r="Y62" s="8">
        <v>0</v>
      </c>
      <c r="Z62" s="9">
        <f t="shared" si="13"/>
        <v>0</v>
      </c>
      <c r="AA62" s="26" t="str">
        <f t="shared" si="23"/>
        <v>INCORP J=</v>
      </c>
      <c r="AB62" s="70">
        <f t="shared" si="24"/>
        <v>42660</v>
      </c>
      <c r="AC62" s="4"/>
      <c r="AD62" s="122"/>
      <c r="AE62" s="123"/>
      <c r="AF62" s="124"/>
      <c r="AG62" s="125"/>
      <c r="AH62" s="125"/>
      <c r="AI62" s="126"/>
      <c r="AJ62" s="126"/>
      <c r="AK62" s="127"/>
      <c r="AL62" s="124"/>
      <c r="AM62" s="122"/>
      <c r="AN62" s="122"/>
      <c r="AO62" s="123"/>
      <c r="AQ62" s="1"/>
    </row>
    <row r="63" spans="1:43" x14ac:dyDescent="0.2">
      <c r="A63" s="67">
        <f t="shared" si="14"/>
        <v>42345</v>
      </c>
      <c r="B63" s="8">
        <f t="shared" si="1"/>
        <v>10319.505579839999</v>
      </c>
      <c r="C63" s="8">
        <f t="shared" si="15"/>
        <v>10000</v>
      </c>
      <c r="D63" s="28">
        <f t="shared" si="16"/>
        <v>4405.95</v>
      </c>
      <c r="E63" s="9">
        <f>IF(K63=1,VLOOKUP(A62,[1]Plan1!$AY$117:$BA$314,3),E62)</f>
        <v>4450.45</v>
      </c>
      <c r="F63" s="110">
        <f t="shared" si="17"/>
        <v>42325</v>
      </c>
      <c r="G63" s="12">
        <f t="shared" si="2"/>
        <v>1.009997843824828E-2</v>
      </c>
      <c r="H63" s="11">
        <f t="shared" si="18"/>
        <v>42353</v>
      </c>
      <c r="I63" s="11">
        <f t="shared" si="3"/>
        <v>42353</v>
      </c>
      <c r="J63" s="1">
        <f t="shared" si="19"/>
        <v>21</v>
      </c>
      <c r="K63" s="1">
        <f t="shared" si="37"/>
        <v>15</v>
      </c>
      <c r="L63" s="8">
        <f t="shared" si="5"/>
        <v>1.0072038999999999</v>
      </c>
      <c r="M63" s="14">
        <f t="shared" si="36"/>
        <v>1.0081988500000001</v>
      </c>
      <c r="N63" s="14">
        <f t="shared" si="33"/>
        <v>1.0081988500000001</v>
      </c>
      <c r="O63" s="8">
        <f t="shared" si="35"/>
        <v>1.0154618099999999</v>
      </c>
      <c r="P63" s="8">
        <f t="shared" si="7"/>
        <v>10154.6181</v>
      </c>
      <c r="Q63" s="13">
        <f t="shared" si="8"/>
        <v>0</v>
      </c>
      <c r="R63" s="21">
        <f t="shared" si="9"/>
        <v>0</v>
      </c>
      <c r="S63" s="8">
        <f t="shared" si="10"/>
        <v>0</v>
      </c>
      <c r="T63" s="10">
        <f t="shared" si="21"/>
        <v>0.119353</v>
      </c>
      <c r="U63" s="13">
        <f t="shared" si="34"/>
        <v>36</v>
      </c>
      <c r="V63" s="13">
        <v>252</v>
      </c>
      <c r="W63" s="14">
        <f t="shared" si="11"/>
        <v>1.016237684</v>
      </c>
      <c r="X63" s="8">
        <f t="shared" si="12"/>
        <v>164.88747984</v>
      </c>
      <c r="Y63" s="8">
        <v>0</v>
      </c>
      <c r="Z63" s="9">
        <f t="shared" si="13"/>
        <v>0</v>
      </c>
      <c r="AA63" s="26" t="str">
        <f t="shared" si="23"/>
        <v>INCORP J=</v>
      </c>
      <c r="AB63" s="70">
        <f t="shared" si="24"/>
        <v>42660</v>
      </c>
      <c r="AC63" s="4"/>
      <c r="AD63" s="122"/>
      <c r="AE63" s="123"/>
      <c r="AF63" s="124"/>
      <c r="AG63" s="125"/>
      <c r="AH63" s="125"/>
      <c r="AI63" s="126"/>
      <c r="AJ63" s="126"/>
      <c r="AK63" s="127"/>
      <c r="AL63" s="124"/>
      <c r="AM63" s="122"/>
      <c r="AN63" s="122"/>
      <c r="AO63" s="123"/>
      <c r="AQ63" s="1"/>
    </row>
    <row r="64" spans="1:43" x14ac:dyDescent="0.2">
      <c r="A64" s="67">
        <f t="shared" si="14"/>
        <v>42346</v>
      </c>
      <c r="B64" s="8">
        <f t="shared" si="1"/>
        <v>10329.065442540001</v>
      </c>
      <c r="C64" s="8">
        <f t="shared" si="15"/>
        <v>10000</v>
      </c>
      <c r="D64" s="28">
        <f t="shared" si="16"/>
        <v>4405.95</v>
      </c>
      <c r="E64" s="9">
        <f>IF(K64=1,VLOOKUP(A63,[1]Plan1!$AY$117:$BA$314,3),E63)</f>
        <v>4450.45</v>
      </c>
      <c r="F64" s="110">
        <f t="shared" si="17"/>
        <v>42325</v>
      </c>
      <c r="G64" s="12">
        <f t="shared" si="2"/>
        <v>1.009997843824828E-2</v>
      </c>
      <c r="H64" s="11">
        <f t="shared" si="18"/>
        <v>42353</v>
      </c>
      <c r="I64" s="11">
        <f t="shared" si="3"/>
        <v>42353</v>
      </c>
      <c r="J64" s="1">
        <f t="shared" si="19"/>
        <v>21</v>
      </c>
      <c r="K64" s="1">
        <f t="shared" si="37"/>
        <v>16</v>
      </c>
      <c r="L64" s="8">
        <f t="shared" si="5"/>
        <v>1.0076860000000001</v>
      </c>
      <c r="M64" s="14">
        <f t="shared" si="36"/>
        <v>1.0081988500000001</v>
      </c>
      <c r="N64" s="14">
        <f t="shared" si="33"/>
        <v>1.0081988500000001</v>
      </c>
      <c r="O64" s="8">
        <f t="shared" si="35"/>
        <v>1.01594786</v>
      </c>
      <c r="P64" s="8">
        <f t="shared" si="7"/>
        <v>10159.4786</v>
      </c>
      <c r="Q64" s="13">
        <f t="shared" si="8"/>
        <v>0</v>
      </c>
      <c r="R64" s="21">
        <f t="shared" si="9"/>
        <v>0</v>
      </c>
      <c r="S64" s="8">
        <f t="shared" si="10"/>
        <v>0</v>
      </c>
      <c r="T64" s="10">
        <f t="shared" si="21"/>
        <v>0.119353</v>
      </c>
      <c r="U64" s="13">
        <f t="shared" si="34"/>
        <v>37</v>
      </c>
      <c r="V64" s="13">
        <v>252</v>
      </c>
      <c r="W64" s="14">
        <f t="shared" si="11"/>
        <v>1.0166924749999999</v>
      </c>
      <c r="X64" s="8">
        <f t="shared" si="12"/>
        <v>169.58684253999999</v>
      </c>
      <c r="Y64" s="8">
        <v>0</v>
      </c>
      <c r="Z64" s="9">
        <f t="shared" si="13"/>
        <v>0</v>
      </c>
      <c r="AA64" s="26" t="str">
        <f t="shared" si="23"/>
        <v>INCORP J=</v>
      </c>
      <c r="AB64" s="70">
        <f t="shared" si="24"/>
        <v>42660</v>
      </c>
      <c r="AC64" s="4"/>
      <c r="AD64" s="122"/>
      <c r="AE64" s="123"/>
      <c r="AF64" s="124"/>
      <c r="AG64" s="125"/>
      <c r="AH64" s="125"/>
      <c r="AI64" s="126"/>
      <c r="AJ64" s="126"/>
      <c r="AK64" s="127"/>
      <c r="AL64" s="124"/>
      <c r="AM64" s="122"/>
      <c r="AN64" s="122"/>
      <c r="AO64" s="123"/>
      <c r="AQ64" s="1"/>
    </row>
    <row r="65" spans="1:43" x14ac:dyDescent="0.2">
      <c r="A65" s="67">
        <f t="shared" si="14"/>
        <v>42347</v>
      </c>
      <c r="B65" s="8">
        <f t="shared" si="1"/>
        <v>10338.63423077</v>
      </c>
      <c r="C65" s="8">
        <f t="shared" si="15"/>
        <v>10000</v>
      </c>
      <c r="D65" s="28">
        <f t="shared" si="16"/>
        <v>4405.95</v>
      </c>
      <c r="E65" s="9">
        <f>IF(K65=1,VLOOKUP(A64,[1]Plan1!$AY$117:$BA$314,3),E64)</f>
        <v>4450.45</v>
      </c>
      <c r="F65" s="110">
        <f t="shared" si="17"/>
        <v>42325</v>
      </c>
      <c r="G65" s="12">
        <f t="shared" si="2"/>
        <v>1.009997843824828E-2</v>
      </c>
      <c r="H65" s="11">
        <f t="shared" si="18"/>
        <v>42353</v>
      </c>
      <c r="I65" s="11">
        <f t="shared" si="3"/>
        <v>42353</v>
      </c>
      <c r="J65" s="1">
        <f t="shared" si="19"/>
        <v>21</v>
      </c>
      <c r="K65" s="1">
        <f t="shared" si="37"/>
        <v>17</v>
      </c>
      <c r="L65" s="8">
        <f t="shared" si="5"/>
        <v>1.0081683299999999</v>
      </c>
      <c r="M65" s="14">
        <f t="shared" si="36"/>
        <v>1.0081988500000001</v>
      </c>
      <c r="N65" s="14">
        <f t="shared" si="33"/>
        <v>1.0081988500000001</v>
      </c>
      <c r="O65" s="8">
        <f t="shared" si="35"/>
        <v>1.01643415</v>
      </c>
      <c r="P65" s="8">
        <f t="shared" si="7"/>
        <v>10164.3415</v>
      </c>
      <c r="Q65" s="13">
        <f t="shared" si="8"/>
        <v>0</v>
      </c>
      <c r="R65" s="21">
        <f t="shared" si="9"/>
        <v>0</v>
      </c>
      <c r="S65" s="8">
        <f t="shared" si="10"/>
        <v>0</v>
      </c>
      <c r="T65" s="10">
        <f t="shared" si="21"/>
        <v>0.119353</v>
      </c>
      <c r="U65" s="13">
        <f t="shared" si="34"/>
        <v>38</v>
      </c>
      <c r="V65" s="13">
        <v>252</v>
      </c>
      <c r="W65" s="14">
        <f t="shared" si="11"/>
        <v>1.017147469</v>
      </c>
      <c r="X65" s="8">
        <f t="shared" si="12"/>
        <v>174.29273076999999</v>
      </c>
      <c r="Y65" s="8">
        <v>0</v>
      </c>
      <c r="Z65" s="9">
        <f t="shared" si="13"/>
        <v>0</v>
      </c>
      <c r="AA65" s="26" t="str">
        <f t="shared" si="23"/>
        <v>INCORP J=</v>
      </c>
      <c r="AB65" s="70">
        <f t="shared" si="24"/>
        <v>42660</v>
      </c>
      <c r="AC65" s="4"/>
      <c r="AD65" s="122"/>
      <c r="AE65" s="123"/>
      <c r="AF65" s="124"/>
      <c r="AG65" s="125"/>
      <c r="AH65" s="125"/>
      <c r="AI65" s="126"/>
      <c r="AJ65" s="126"/>
      <c r="AK65" s="127"/>
      <c r="AL65" s="124"/>
      <c r="AM65" s="122"/>
      <c r="AN65" s="122"/>
      <c r="AO65" s="123"/>
      <c r="AQ65" s="1"/>
    </row>
    <row r="66" spans="1:43" x14ac:dyDescent="0.2">
      <c r="A66" s="67">
        <f t="shared" si="14"/>
        <v>42348</v>
      </c>
      <c r="B66" s="8">
        <f t="shared" si="1"/>
        <v>10348.21185919</v>
      </c>
      <c r="C66" s="8">
        <f t="shared" si="15"/>
        <v>10000</v>
      </c>
      <c r="D66" s="28">
        <f t="shared" si="16"/>
        <v>4405.95</v>
      </c>
      <c r="E66" s="9">
        <f>IF(K66=1,VLOOKUP(A65,[1]Plan1!$AY$117:$BA$314,3),E65)</f>
        <v>4450.45</v>
      </c>
      <c r="F66" s="110">
        <f t="shared" si="17"/>
        <v>42325</v>
      </c>
      <c r="G66" s="12">
        <f t="shared" si="2"/>
        <v>1.009997843824828E-2</v>
      </c>
      <c r="H66" s="11">
        <f t="shared" si="18"/>
        <v>42353</v>
      </c>
      <c r="I66" s="11">
        <f t="shared" si="3"/>
        <v>42353</v>
      </c>
      <c r="J66" s="1">
        <f t="shared" si="19"/>
        <v>21</v>
      </c>
      <c r="K66" s="1">
        <f t="shared" si="37"/>
        <v>18</v>
      </c>
      <c r="L66" s="8">
        <f t="shared" si="5"/>
        <v>1.0086508999999999</v>
      </c>
      <c r="M66" s="14">
        <f t="shared" si="36"/>
        <v>1.0081988500000001</v>
      </c>
      <c r="N66" s="14">
        <f t="shared" si="33"/>
        <v>1.0081988500000001</v>
      </c>
      <c r="O66" s="8">
        <f t="shared" si="35"/>
        <v>1.01692067</v>
      </c>
      <c r="P66" s="8">
        <f t="shared" si="7"/>
        <v>10169.206700000001</v>
      </c>
      <c r="Q66" s="13">
        <f t="shared" si="8"/>
        <v>0</v>
      </c>
      <c r="R66" s="21">
        <f t="shared" si="9"/>
        <v>0</v>
      </c>
      <c r="S66" s="8">
        <f t="shared" si="10"/>
        <v>0</v>
      </c>
      <c r="T66" s="10">
        <f t="shared" si="21"/>
        <v>0.119353</v>
      </c>
      <c r="U66" s="13">
        <f t="shared" si="34"/>
        <v>39</v>
      </c>
      <c r="V66" s="13">
        <v>252</v>
      </c>
      <c r="W66" s="14">
        <f t="shared" si="11"/>
        <v>1.017602667</v>
      </c>
      <c r="X66" s="8">
        <f t="shared" si="12"/>
        <v>179.00515919</v>
      </c>
      <c r="Y66" s="8">
        <v>0</v>
      </c>
      <c r="Z66" s="9">
        <f t="shared" si="13"/>
        <v>0</v>
      </c>
      <c r="AA66" s="26" t="str">
        <f t="shared" si="23"/>
        <v>INCORP J=</v>
      </c>
      <c r="AB66" s="70">
        <f t="shared" si="24"/>
        <v>42660</v>
      </c>
      <c r="AC66" s="4"/>
      <c r="AD66" s="122"/>
      <c r="AE66" s="123"/>
      <c r="AF66" s="124"/>
      <c r="AG66" s="125"/>
      <c r="AH66" s="125"/>
      <c r="AI66" s="126"/>
      <c r="AJ66" s="126"/>
      <c r="AK66" s="127"/>
      <c r="AL66" s="124"/>
      <c r="AM66" s="122"/>
      <c r="AN66" s="122"/>
      <c r="AO66" s="123"/>
      <c r="AQ66" s="1"/>
    </row>
    <row r="67" spans="1:43" x14ac:dyDescent="0.2">
      <c r="A67" s="67">
        <f t="shared" si="14"/>
        <v>42349</v>
      </c>
      <c r="B67" s="8">
        <f t="shared" si="1"/>
        <v>10357.798333909999</v>
      </c>
      <c r="C67" s="8">
        <f t="shared" si="15"/>
        <v>10000</v>
      </c>
      <c r="D67" s="28">
        <f t="shared" si="16"/>
        <v>4405.95</v>
      </c>
      <c r="E67" s="9">
        <f>IF(K67=1,VLOOKUP(A66,[1]Plan1!$AY$117:$BA$314,3),E66)</f>
        <v>4450.45</v>
      </c>
      <c r="F67" s="110">
        <f t="shared" si="17"/>
        <v>42325</v>
      </c>
      <c r="G67" s="12">
        <f t="shared" si="2"/>
        <v>1.009997843824828E-2</v>
      </c>
      <c r="H67" s="11">
        <f t="shared" si="18"/>
        <v>42353</v>
      </c>
      <c r="I67" s="11">
        <f t="shared" si="3"/>
        <v>42353</v>
      </c>
      <c r="J67" s="1">
        <f t="shared" si="19"/>
        <v>21</v>
      </c>
      <c r="K67" s="1">
        <f t="shared" si="37"/>
        <v>19</v>
      </c>
      <c r="L67" s="8">
        <f t="shared" si="5"/>
        <v>1.0091336900000001</v>
      </c>
      <c r="M67" s="14">
        <f t="shared" si="36"/>
        <v>1.0081988500000001</v>
      </c>
      <c r="N67" s="14">
        <f t="shared" si="33"/>
        <v>1.0081988500000001</v>
      </c>
      <c r="O67" s="8">
        <f t="shared" si="35"/>
        <v>1.0174074200000001</v>
      </c>
      <c r="P67" s="8">
        <f t="shared" si="7"/>
        <v>10174.074199999999</v>
      </c>
      <c r="Q67" s="13">
        <f t="shared" si="8"/>
        <v>0</v>
      </c>
      <c r="R67" s="21">
        <f t="shared" si="9"/>
        <v>0</v>
      </c>
      <c r="S67" s="8">
        <f t="shared" si="10"/>
        <v>0</v>
      </c>
      <c r="T67" s="10">
        <f t="shared" si="21"/>
        <v>0.119353</v>
      </c>
      <c r="U67" s="13">
        <f t="shared" si="34"/>
        <v>40</v>
      </c>
      <c r="V67" s="13">
        <v>252</v>
      </c>
      <c r="W67" s="14">
        <f t="shared" si="11"/>
        <v>1.0180580690000001</v>
      </c>
      <c r="X67" s="8">
        <f t="shared" si="12"/>
        <v>183.72413391000001</v>
      </c>
      <c r="Y67" s="8">
        <v>0</v>
      </c>
      <c r="Z67" s="9">
        <f t="shared" si="13"/>
        <v>0</v>
      </c>
      <c r="AA67" s="26" t="str">
        <f t="shared" si="23"/>
        <v>INCORP J=</v>
      </c>
      <c r="AB67" s="70">
        <f t="shared" si="24"/>
        <v>42660</v>
      </c>
      <c r="AC67" s="4"/>
      <c r="AD67" s="122"/>
      <c r="AE67" s="123"/>
      <c r="AF67" s="124"/>
      <c r="AG67" s="125"/>
      <c r="AH67" s="125"/>
      <c r="AI67" s="126"/>
      <c r="AJ67" s="126"/>
      <c r="AK67" s="127"/>
      <c r="AL67" s="124"/>
      <c r="AM67" s="122"/>
      <c r="AN67" s="122"/>
      <c r="AO67" s="123"/>
      <c r="AQ67" s="1"/>
    </row>
    <row r="68" spans="1:43" x14ac:dyDescent="0.2">
      <c r="A68" s="67">
        <f t="shared" si="14"/>
        <v>42350</v>
      </c>
      <c r="B68" s="8">
        <f t="shared" si="1"/>
        <v>10367.39375273</v>
      </c>
      <c r="C68" s="8">
        <f t="shared" si="15"/>
        <v>10000</v>
      </c>
      <c r="D68" s="28">
        <f t="shared" si="16"/>
        <v>4405.95</v>
      </c>
      <c r="E68" s="9">
        <f>IF(K68=1,VLOOKUP(A67,[1]Plan1!$AY$117:$BA$314,3),E67)</f>
        <v>4450.45</v>
      </c>
      <c r="F68" s="110">
        <f t="shared" si="17"/>
        <v>42325</v>
      </c>
      <c r="G68" s="12">
        <f t="shared" si="2"/>
        <v>1.009997843824828E-2</v>
      </c>
      <c r="H68" s="11">
        <f t="shared" si="18"/>
        <v>42353</v>
      </c>
      <c r="I68" s="11">
        <f t="shared" si="3"/>
        <v>42353</v>
      </c>
      <c r="J68" s="1">
        <f t="shared" si="19"/>
        <v>21</v>
      </c>
      <c r="K68" s="1">
        <f t="shared" si="37"/>
        <v>20</v>
      </c>
      <c r="L68" s="8">
        <f t="shared" si="5"/>
        <v>1.0096167199999999</v>
      </c>
      <c r="M68" s="14">
        <f t="shared" si="36"/>
        <v>1.0081988500000001</v>
      </c>
      <c r="N68" s="14">
        <f t="shared" si="33"/>
        <v>1.0081988500000001</v>
      </c>
      <c r="O68" s="8">
        <f t="shared" si="35"/>
        <v>1.01789441</v>
      </c>
      <c r="P68" s="8">
        <f t="shared" si="7"/>
        <v>10178.944100000001</v>
      </c>
      <c r="Q68" s="13">
        <f t="shared" si="8"/>
        <v>0</v>
      </c>
      <c r="R68" s="21">
        <f t="shared" si="9"/>
        <v>0</v>
      </c>
      <c r="S68" s="8">
        <f t="shared" si="10"/>
        <v>0</v>
      </c>
      <c r="T68" s="10">
        <f t="shared" si="21"/>
        <v>0.119353</v>
      </c>
      <c r="U68" s="13">
        <f t="shared" si="34"/>
        <v>41</v>
      </c>
      <c r="V68" s="13">
        <v>252</v>
      </c>
      <c r="W68" s="14">
        <f t="shared" si="11"/>
        <v>1.018513674</v>
      </c>
      <c r="X68" s="8">
        <f t="shared" si="12"/>
        <v>188.44965273</v>
      </c>
      <c r="Y68" s="8">
        <v>0</v>
      </c>
      <c r="Z68" s="9">
        <f t="shared" si="13"/>
        <v>0</v>
      </c>
      <c r="AA68" s="26" t="str">
        <f t="shared" si="23"/>
        <v>INCORP J=</v>
      </c>
      <c r="AB68" s="70">
        <f t="shared" si="24"/>
        <v>42660</v>
      </c>
      <c r="AC68" s="4"/>
      <c r="AD68" s="122"/>
      <c r="AE68" s="123"/>
      <c r="AF68" s="124"/>
      <c r="AG68" s="125"/>
      <c r="AH68" s="125"/>
      <c r="AI68" s="126"/>
      <c r="AJ68" s="126"/>
      <c r="AK68" s="127"/>
      <c r="AL68" s="124"/>
      <c r="AM68" s="122"/>
      <c r="AN68" s="122"/>
      <c r="AO68" s="123"/>
      <c r="AQ68" s="1"/>
    </row>
    <row r="69" spans="1:43" x14ac:dyDescent="0.2">
      <c r="A69" s="67">
        <f t="shared" si="14"/>
        <v>42351</v>
      </c>
      <c r="B69" s="8">
        <f t="shared" si="1"/>
        <v>10367.39375273</v>
      </c>
      <c r="C69" s="8">
        <f t="shared" si="15"/>
        <v>10000</v>
      </c>
      <c r="D69" s="28">
        <f t="shared" si="16"/>
        <v>4405.95</v>
      </c>
      <c r="E69" s="9">
        <f>IF(K69=1,VLOOKUP(A68,[1]Plan1!$AY$117:$BA$314,3),E68)</f>
        <v>4450.45</v>
      </c>
      <c r="F69" s="110">
        <f t="shared" si="17"/>
        <v>42325</v>
      </c>
      <c r="G69" s="12">
        <f t="shared" si="2"/>
        <v>1.009997843824828E-2</v>
      </c>
      <c r="H69" s="11">
        <f t="shared" si="18"/>
        <v>42353</v>
      </c>
      <c r="I69" s="11">
        <f t="shared" si="3"/>
        <v>42353</v>
      </c>
      <c r="J69" s="1">
        <f t="shared" si="19"/>
        <v>21</v>
      </c>
      <c r="K69" s="1">
        <f t="shared" si="37"/>
        <v>20</v>
      </c>
      <c r="L69" s="8">
        <f t="shared" si="5"/>
        <v>1.0096167199999999</v>
      </c>
      <c r="M69" s="14">
        <f t="shared" si="36"/>
        <v>1.0081988500000001</v>
      </c>
      <c r="N69" s="14">
        <f t="shared" si="33"/>
        <v>1.0081988500000001</v>
      </c>
      <c r="O69" s="8">
        <f t="shared" si="35"/>
        <v>1.01789441</v>
      </c>
      <c r="P69" s="8">
        <f t="shared" si="7"/>
        <v>10178.944100000001</v>
      </c>
      <c r="Q69" s="13">
        <f t="shared" si="8"/>
        <v>0</v>
      </c>
      <c r="R69" s="21">
        <f t="shared" si="9"/>
        <v>0</v>
      </c>
      <c r="S69" s="8">
        <f t="shared" si="10"/>
        <v>0</v>
      </c>
      <c r="T69" s="10">
        <f t="shared" si="21"/>
        <v>0.119353</v>
      </c>
      <c r="U69" s="13">
        <f t="shared" si="34"/>
        <v>41</v>
      </c>
      <c r="V69" s="13">
        <v>252</v>
      </c>
      <c r="W69" s="14">
        <f t="shared" si="11"/>
        <v>1.018513674</v>
      </c>
      <c r="X69" s="8">
        <f t="shared" si="12"/>
        <v>188.44965273</v>
      </c>
      <c r="Y69" s="8">
        <v>0</v>
      </c>
      <c r="Z69" s="9">
        <f t="shared" si="13"/>
        <v>0</v>
      </c>
      <c r="AA69" s="26" t="str">
        <f t="shared" si="23"/>
        <v>INCORP J=</v>
      </c>
      <c r="AB69" s="70">
        <f t="shared" si="24"/>
        <v>42660</v>
      </c>
      <c r="AC69" s="4"/>
      <c r="AD69" s="122"/>
      <c r="AE69" s="123"/>
      <c r="AF69" s="124"/>
      <c r="AG69" s="125"/>
      <c r="AH69" s="125"/>
      <c r="AI69" s="126"/>
      <c r="AJ69" s="126"/>
      <c r="AK69" s="127"/>
      <c r="AL69" s="124"/>
      <c r="AM69" s="122"/>
      <c r="AN69" s="122"/>
      <c r="AO69" s="123"/>
      <c r="AQ69" s="1"/>
    </row>
    <row r="70" spans="1:43" x14ac:dyDescent="0.2">
      <c r="A70" s="67">
        <f t="shared" si="14"/>
        <v>42352</v>
      </c>
      <c r="B70" s="8">
        <f t="shared" si="1"/>
        <v>10367.39375273</v>
      </c>
      <c r="C70" s="8">
        <f t="shared" si="15"/>
        <v>10000</v>
      </c>
      <c r="D70" s="28">
        <f t="shared" si="16"/>
        <v>4405.95</v>
      </c>
      <c r="E70" s="9">
        <f>IF(K70=1,VLOOKUP(A69,[1]Plan1!$AY$117:$BA$314,3),E69)</f>
        <v>4450.45</v>
      </c>
      <c r="F70" s="110">
        <f t="shared" si="17"/>
        <v>42325</v>
      </c>
      <c r="G70" s="12">
        <f t="shared" si="2"/>
        <v>1.009997843824828E-2</v>
      </c>
      <c r="H70" s="11">
        <f t="shared" si="18"/>
        <v>42353</v>
      </c>
      <c r="I70" s="11">
        <f t="shared" si="3"/>
        <v>42353</v>
      </c>
      <c r="J70" s="1">
        <f t="shared" si="19"/>
        <v>21</v>
      </c>
      <c r="K70" s="1">
        <f t="shared" si="37"/>
        <v>20</v>
      </c>
      <c r="L70" s="8">
        <f t="shared" si="5"/>
        <v>1.0096167199999999</v>
      </c>
      <c r="M70" s="14">
        <f t="shared" si="36"/>
        <v>1.0081988500000001</v>
      </c>
      <c r="N70" s="14">
        <f t="shared" si="33"/>
        <v>1.0081988500000001</v>
      </c>
      <c r="O70" s="8">
        <f t="shared" si="35"/>
        <v>1.01789441</v>
      </c>
      <c r="P70" s="8">
        <f t="shared" si="7"/>
        <v>10178.944100000001</v>
      </c>
      <c r="Q70" s="13">
        <f t="shared" si="8"/>
        <v>0</v>
      </c>
      <c r="R70" s="21">
        <f t="shared" si="9"/>
        <v>0</v>
      </c>
      <c r="S70" s="8">
        <f t="shared" si="10"/>
        <v>0</v>
      </c>
      <c r="T70" s="10">
        <f t="shared" si="21"/>
        <v>0.119353</v>
      </c>
      <c r="U70" s="13">
        <f t="shared" si="34"/>
        <v>41</v>
      </c>
      <c r="V70" s="13">
        <v>252</v>
      </c>
      <c r="W70" s="14">
        <f t="shared" si="11"/>
        <v>1.018513674</v>
      </c>
      <c r="X70" s="8">
        <f t="shared" si="12"/>
        <v>188.44965273</v>
      </c>
      <c r="Y70" s="8">
        <v>0</v>
      </c>
      <c r="Z70" s="9">
        <f t="shared" si="13"/>
        <v>0</v>
      </c>
      <c r="AA70" s="26" t="str">
        <f t="shared" si="23"/>
        <v>INCORP J=</v>
      </c>
      <c r="AB70" s="70">
        <f t="shared" si="24"/>
        <v>42660</v>
      </c>
      <c r="AC70" s="4"/>
      <c r="AD70" s="122"/>
      <c r="AE70" s="123"/>
      <c r="AF70" s="124"/>
      <c r="AG70" s="125"/>
      <c r="AH70" s="125"/>
      <c r="AI70" s="126"/>
      <c r="AJ70" s="126"/>
      <c r="AK70" s="127"/>
      <c r="AL70" s="124"/>
      <c r="AM70" s="122"/>
      <c r="AN70" s="122"/>
      <c r="AO70" s="123"/>
      <c r="AQ70" s="1"/>
    </row>
    <row r="71" spans="1:43" x14ac:dyDescent="0.2">
      <c r="A71" s="67">
        <f t="shared" si="14"/>
        <v>42353</v>
      </c>
      <c r="B71" s="8">
        <f t="shared" si="1"/>
        <v>10376.997938459999</v>
      </c>
      <c r="C71" s="8">
        <f t="shared" si="15"/>
        <v>10000</v>
      </c>
      <c r="D71" s="28">
        <f t="shared" si="16"/>
        <v>4405.95</v>
      </c>
      <c r="E71" s="9">
        <f>IF(K71=1,VLOOKUP(A70,[1]Plan1!$AY$117:$BA$314,3),E70)</f>
        <v>4450.45</v>
      </c>
      <c r="F71" s="110">
        <f t="shared" si="17"/>
        <v>42325</v>
      </c>
      <c r="G71" s="12">
        <f t="shared" si="2"/>
        <v>1.009997843824828E-2</v>
      </c>
      <c r="H71" s="11">
        <f t="shared" si="18"/>
        <v>42384</v>
      </c>
      <c r="I71" s="11">
        <f t="shared" si="3"/>
        <v>42353</v>
      </c>
      <c r="J71" s="1">
        <f t="shared" si="19"/>
        <v>21</v>
      </c>
      <c r="K71" s="1">
        <f t="shared" si="37"/>
        <v>21</v>
      </c>
      <c r="L71" s="8">
        <f t="shared" si="5"/>
        <v>1.01009997</v>
      </c>
      <c r="M71" s="14">
        <f t="shared" si="36"/>
        <v>1.0081988500000001</v>
      </c>
      <c r="N71" s="14">
        <f t="shared" si="33"/>
        <v>1.0081988500000001</v>
      </c>
      <c r="O71" s="8">
        <f t="shared" si="35"/>
        <v>1.01838162</v>
      </c>
      <c r="P71" s="8">
        <f t="shared" si="7"/>
        <v>10183.816199999999</v>
      </c>
      <c r="Q71" s="13">
        <f t="shared" si="8"/>
        <v>0</v>
      </c>
      <c r="R71" s="21">
        <f t="shared" si="9"/>
        <v>0</v>
      </c>
      <c r="S71" s="8">
        <f t="shared" si="10"/>
        <v>0</v>
      </c>
      <c r="T71" s="10">
        <f t="shared" si="21"/>
        <v>0.119353</v>
      </c>
      <c r="U71" s="13">
        <f t="shared" si="34"/>
        <v>42</v>
      </c>
      <c r="V71" s="13">
        <v>252</v>
      </c>
      <c r="W71" s="14">
        <f t="shared" si="11"/>
        <v>1.0189694840000001</v>
      </c>
      <c r="X71" s="8">
        <f t="shared" si="12"/>
        <v>193.18173845999999</v>
      </c>
      <c r="Y71" s="8">
        <v>0</v>
      </c>
      <c r="Z71" s="9">
        <f t="shared" si="13"/>
        <v>0</v>
      </c>
      <c r="AA71" s="26" t="str">
        <f t="shared" si="23"/>
        <v>INCORP J=</v>
      </c>
      <c r="AB71" s="70">
        <f t="shared" si="24"/>
        <v>42660</v>
      </c>
      <c r="AC71" s="4"/>
      <c r="AD71" s="122"/>
      <c r="AE71" s="123"/>
      <c r="AF71" s="124"/>
      <c r="AG71" s="125"/>
      <c r="AH71" s="125"/>
      <c r="AI71" s="126"/>
      <c r="AJ71" s="126"/>
      <c r="AK71" s="127"/>
      <c r="AL71" s="124"/>
      <c r="AM71" s="122"/>
      <c r="AN71" s="122"/>
      <c r="AO71" s="123"/>
      <c r="AQ71" s="1"/>
    </row>
    <row r="72" spans="1:43" x14ac:dyDescent="0.2">
      <c r="A72" s="67">
        <f t="shared" si="14"/>
        <v>42354</v>
      </c>
      <c r="B72" s="8">
        <f t="shared" si="1"/>
        <v>10386.365806850001</v>
      </c>
      <c r="C72" s="8">
        <f t="shared" si="15"/>
        <v>10000</v>
      </c>
      <c r="D72" s="28">
        <f t="shared" si="16"/>
        <v>4450.45</v>
      </c>
      <c r="E72" s="9">
        <f>IF(K72=1,VLOOKUP(A71,[1]Plan1!$AY$117:$BA$314,3),E71)</f>
        <v>4493.17</v>
      </c>
      <c r="F72" s="110">
        <f t="shared" si="17"/>
        <v>42354</v>
      </c>
      <c r="G72" s="12">
        <f t="shared" si="2"/>
        <v>9.5990293116428038E-3</v>
      </c>
      <c r="H72" s="11">
        <f t="shared" si="18"/>
        <v>42384</v>
      </c>
      <c r="I72" s="11">
        <f t="shared" si="3"/>
        <v>42384</v>
      </c>
      <c r="J72" s="1">
        <f t="shared" si="19"/>
        <v>21</v>
      </c>
      <c r="K72" s="1">
        <f t="shared" si="37"/>
        <v>1</v>
      </c>
      <c r="L72" s="8">
        <f t="shared" si="5"/>
        <v>1.00045502</v>
      </c>
      <c r="M72" s="14">
        <f t="shared" si="36"/>
        <v>1.01009997</v>
      </c>
      <c r="N72" s="14">
        <f t="shared" si="33"/>
        <v>1.0183816281390345</v>
      </c>
      <c r="O72" s="8">
        <f t="shared" si="35"/>
        <v>1.0188450099999999</v>
      </c>
      <c r="P72" s="8">
        <f t="shared" si="7"/>
        <v>10188.4501</v>
      </c>
      <c r="Q72" s="13">
        <f t="shared" si="8"/>
        <v>0</v>
      </c>
      <c r="R72" s="21">
        <f t="shared" si="9"/>
        <v>0</v>
      </c>
      <c r="S72" s="8">
        <f t="shared" si="10"/>
        <v>0</v>
      </c>
      <c r="T72" s="10">
        <f t="shared" si="21"/>
        <v>0.119353</v>
      </c>
      <c r="U72" s="13">
        <f t="shared" si="34"/>
        <v>43</v>
      </c>
      <c r="V72" s="13">
        <v>252</v>
      </c>
      <c r="W72" s="14">
        <f t="shared" si="11"/>
        <v>1.0194254970000001</v>
      </c>
      <c r="X72" s="8">
        <f t="shared" si="12"/>
        <v>197.91570684999999</v>
      </c>
      <c r="Y72" s="8">
        <v>0</v>
      </c>
      <c r="Z72" s="9">
        <f t="shared" si="13"/>
        <v>0</v>
      </c>
      <c r="AA72" s="26" t="str">
        <f t="shared" si="23"/>
        <v>INCORP J=</v>
      </c>
      <c r="AB72" s="70">
        <f t="shared" si="24"/>
        <v>42660</v>
      </c>
      <c r="AC72" s="4"/>
      <c r="AD72" s="122"/>
      <c r="AE72" s="123"/>
      <c r="AF72" s="124"/>
      <c r="AG72" s="125"/>
      <c r="AH72" s="125"/>
      <c r="AI72" s="126"/>
      <c r="AJ72" s="126"/>
      <c r="AK72" s="127"/>
      <c r="AL72" s="124"/>
      <c r="AM72" s="122"/>
      <c r="AN72" s="122"/>
      <c r="AO72" s="123"/>
      <c r="AQ72" s="6"/>
    </row>
    <row r="73" spans="1:43" x14ac:dyDescent="0.2">
      <c r="A73" s="67">
        <f t="shared" si="14"/>
        <v>42355</v>
      </c>
      <c r="B73" s="8">
        <f t="shared" si="1"/>
        <v>10395.741928830001</v>
      </c>
      <c r="C73" s="8">
        <f t="shared" si="15"/>
        <v>10000</v>
      </c>
      <c r="D73" s="28">
        <f t="shared" si="16"/>
        <v>4450.45</v>
      </c>
      <c r="E73" s="9">
        <f>IF(K73=1,VLOOKUP(A72,[1]Plan1!$AY$117:$BA$314,3),E72)</f>
        <v>4493.17</v>
      </c>
      <c r="F73" s="110">
        <f t="shared" si="17"/>
        <v>42354</v>
      </c>
      <c r="G73" s="12">
        <f t="shared" si="2"/>
        <v>9.5990293116428038E-3</v>
      </c>
      <c r="H73" s="11">
        <f t="shared" si="18"/>
        <v>42384</v>
      </c>
      <c r="I73" s="11">
        <f t="shared" si="3"/>
        <v>42384</v>
      </c>
      <c r="J73" s="1">
        <f t="shared" si="19"/>
        <v>21</v>
      </c>
      <c r="K73" s="1">
        <f t="shared" si="37"/>
        <v>2</v>
      </c>
      <c r="L73" s="8">
        <f t="shared" si="5"/>
        <v>1.0009102400000001</v>
      </c>
      <c r="M73" s="14">
        <f t="shared" si="36"/>
        <v>1.01009997</v>
      </c>
      <c r="N73" s="14">
        <f t="shared" si="33"/>
        <v>1.0183816281390345</v>
      </c>
      <c r="O73" s="8">
        <f t="shared" si="35"/>
        <v>1.0193085900000001</v>
      </c>
      <c r="P73" s="8">
        <f t="shared" si="7"/>
        <v>10193.0859</v>
      </c>
      <c r="Q73" s="13">
        <f t="shared" si="8"/>
        <v>0</v>
      </c>
      <c r="R73" s="21">
        <f t="shared" si="9"/>
        <v>0</v>
      </c>
      <c r="S73" s="8">
        <f t="shared" si="10"/>
        <v>0</v>
      </c>
      <c r="T73" s="10">
        <f t="shared" si="21"/>
        <v>0.119353</v>
      </c>
      <c r="U73" s="13">
        <f t="shared" si="34"/>
        <v>44</v>
      </c>
      <c r="V73" s="13">
        <v>252</v>
      </c>
      <c r="W73" s="14">
        <f t="shared" si="11"/>
        <v>1.0198817149999999</v>
      </c>
      <c r="X73" s="8">
        <f t="shared" si="12"/>
        <v>202.65602883</v>
      </c>
      <c r="Y73" s="8">
        <v>0</v>
      </c>
      <c r="Z73" s="9">
        <f t="shared" si="13"/>
        <v>0</v>
      </c>
      <c r="AA73" s="26" t="str">
        <f t="shared" si="23"/>
        <v>INCORP J=</v>
      </c>
      <c r="AB73" s="70">
        <f t="shared" si="24"/>
        <v>42660</v>
      </c>
      <c r="AC73" s="4"/>
      <c r="AD73" s="122"/>
      <c r="AE73" s="123"/>
      <c r="AF73" s="124"/>
      <c r="AG73" s="125"/>
      <c r="AH73" s="125"/>
      <c r="AI73" s="126"/>
      <c r="AJ73" s="126"/>
      <c r="AK73" s="127"/>
      <c r="AL73" s="124"/>
      <c r="AM73" s="122"/>
      <c r="AN73" s="122"/>
      <c r="AO73" s="123"/>
      <c r="AQ73" s="1"/>
    </row>
    <row r="74" spans="1:43" x14ac:dyDescent="0.2">
      <c r="A74" s="67">
        <f t="shared" si="14"/>
        <v>42356</v>
      </c>
      <c r="B74" s="8">
        <f t="shared" ref="B74:B137" si="38">(P74+X74)</f>
        <v>10405.126799629999</v>
      </c>
      <c r="C74" s="8">
        <f t="shared" si="15"/>
        <v>10000</v>
      </c>
      <c r="D74" s="28">
        <f t="shared" si="16"/>
        <v>4450.45</v>
      </c>
      <c r="E74" s="9">
        <f>IF(K74=1,VLOOKUP(A73,[1]Plan1!$AY$117:$BA$314,3),E73)</f>
        <v>4493.17</v>
      </c>
      <c r="F74" s="110">
        <f t="shared" si="17"/>
        <v>42354</v>
      </c>
      <c r="G74" s="12">
        <f t="shared" ref="G74:G137" si="39">(E74/D74)-1</f>
        <v>9.5990293116428038E-3</v>
      </c>
      <c r="H74" s="11">
        <f t="shared" si="18"/>
        <v>42384</v>
      </c>
      <c r="I74" s="11">
        <f t="shared" ref="I74:I137" si="40">IF(A74&gt;I73,H74,I73)</f>
        <v>42384</v>
      </c>
      <c r="J74" s="1">
        <f t="shared" si="19"/>
        <v>21</v>
      </c>
      <c r="K74" s="1">
        <f t="shared" si="37"/>
        <v>3</v>
      </c>
      <c r="L74" s="8">
        <f t="shared" ref="L74:L137" si="41">TRUNC((E74/D74)^TRUNC((K74/J74),9),8)</f>
        <v>1.0013656799999999</v>
      </c>
      <c r="M74" s="14">
        <f t="shared" si="36"/>
        <v>1.01009997</v>
      </c>
      <c r="N74" s="14">
        <f t="shared" si="33"/>
        <v>1.0183816281390345</v>
      </c>
      <c r="O74" s="8">
        <f t="shared" si="35"/>
        <v>1.0197724100000001</v>
      </c>
      <c r="P74" s="8">
        <f t="shared" ref="P74:P137" si="42">TRUNC(C74*O74,8)</f>
        <v>10197.724099999999</v>
      </c>
      <c r="Q74" s="13">
        <f t="shared" ref="Q74:Q137" si="43">IF(VLOOKUP(A74,AE$10:AM$114,9)=VLOOKUP(A73,AE$10:AM$114,9),0,VLOOKUP(A74,AE$10:AM$114,9))</f>
        <v>0</v>
      </c>
      <c r="R74" s="21">
        <f t="shared" ref="R74:R137" si="44">IF(Q74&gt;0,VLOOKUP($A74,$AE$10:$AK$114,7),0)</f>
        <v>0</v>
      </c>
      <c r="S74" s="8">
        <f t="shared" ref="S74:S137" si="45">IF(R74&gt;0,TRUNC(R74*P74,8),0)</f>
        <v>0</v>
      </c>
      <c r="T74" s="10">
        <f t="shared" si="21"/>
        <v>0.119353</v>
      </c>
      <c r="U74" s="13">
        <f t="shared" si="34"/>
        <v>45</v>
      </c>
      <c r="V74" s="13">
        <v>252</v>
      </c>
      <c r="W74" s="14">
        <f t="shared" ref="W74:W137" si="46">ROUND((1+T74)^TRUNC((U74/V74),9),9)</f>
        <v>1.0203381359999999</v>
      </c>
      <c r="X74" s="8">
        <f t="shared" ref="X74:X137" si="47">TRUNC((P74*(W74-1)),8)</f>
        <v>207.40269963</v>
      </c>
      <c r="Y74" s="8">
        <v>0</v>
      </c>
      <c r="Z74" s="9">
        <f t="shared" ref="Z74:Z137" si="48">IF(S74&gt;0,S74+X74,0)</f>
        <v>0</v>
      </c>
      <c r="AA74" s="26" t="str">
        <f t="shared" si="23"/>
        <v>INCORP J=</v>
      </c>
      <c r="AB74" s="70">
        <f t="shared" si="24"/>
        <v>42660</v>
      </c>
      <c r="AC74" s="4"/>
      <c r="AD74" s="122"/>
      <c r="AE74" s="123"/>
      <c r="AF74" s="124"/>
      <c r="AG74" s="125"/>
      <c r="AH74" s="125"/>
      <c r="AI74" s="126"/>
      <c r="AJ74" s="126"/>
      <c r="AK74" s="127"/>
      <c r="AL74" s="124"/>
      <c r="AM74" s="122"/>
      <c r="AN74" s="122"/>
      <c r="AO74" s="123"/>
      <c r="AQ74" s="1"/>
    </row>
    <row r="75" spans="1:43" x14ac:dyDescent="0.2">
      <c r="A75" s="67">
        <f t="shared" ref="A75:A138" si="49">(A74+1)</f>
        <v>42357</v>
      </c>
      <c r="B75" s="8">
        <f t="shared" si="38"/>
        <v>10414.519935370001</v>
      </c>
      <c r="C75" s="8">
        <f t="shared" ref="C75:C138" si="50">TRUNC(IF(Q74&gt;0,VLOOKUP(A74,$AE$12:$AF$114,2),C74),8)</f>
        <v>10000</v>
      </c>
      <c r="D75" s="28">
        <f t="shared" ref="D75:D138" si="51">IF(E75=E74,D74,E74)</f>
        <v>4450.45</v>
      </c>
      <c r="E75" s="9">
        <f>IF(K75=1,VLOOKUP(A74,[1]Plan1!$AY$117:$BA$314,3),E74)</f>
        <v>4493.17</v>
      </c>
      <c r="F75" s="110">
        <f t="shared" ref="F75:F138" si="52">IF(D75=D74,F74,A75)</f>
        <v>42354</v>
      </c>
      <c r="G75" s="12">
        <f t="shared" si="39"/>
        <v>9.5990293116428038E-3</v>
      </c>
      <c r="H75" s="11">
        <f t="shared" ref="H75:H138" si="53">IF(DAY(A75)=15,VLOOKUP(A75,AJ$118:AP$450,4),H74)</f>
        <v>42384</v>
      </c>
      <c r="I75" s="11">
        <f t="shared" si="40"/>
        <v>42384</v>
      </c>
      <c r="J75" s="1">
        <f t="shared" ref="J75:J138" si="54">IF(I75=I74,J74,NETWORKDAYS(I74,I75,$AE$118:$AE$502)-1)</f>
        <v>21</v>
      </c>
      <c r="K75" s="1">
        <f t="shared" si="37"/>
        <v>4</v>
      </c>
      <c r="L75" s="8">
        <f t="shared" si="41"/>
        <v>1.0018213199999999</v>
      </c>
      <c r="M75" s="14">
        <f t="shared" si="36"/>
        <v>1.01009997</v>
      </c>
      <c r="N75" s="14">
        <f t="shared" si="33"/>
        <v>1.0183816281390345</v>
      </c>
      <c r="O75" s="8">
        <f t="shared" si="35"/>
        <v>1.02023642</v>
      </c>
      <c r="P75" s="8">
        <f t="shared" si="42"/>
        <v>10202.3642</v>
      </c>
      <c r="Q75" s="13">
        <f t="shared" si="43"/>
        <v>0</v>
      </c>
      <c r="R75" s="21">
        <f t="shared" si="44"/>
        <v>0</v>
      </c>
      <c r="S75" s="8">
        <f t="shared" si="45"/>
        <v>0</v>
      </c>
      <c r="T75" s="10">
        <f t="shared" ref="T75:T138" si="55">IF(Q74&gt;0,VLOOKUP(A74,$AE$11:$AH$20,4),T74)</f>
        <v>0.119353</v>
      </c>
      <c r="U75" s="13">
        <f t="shared" si="34"/>
        <v>46</v>
      </c>
      <c r="V75" s="13">
        <v>252</v>
      </c>
      <c r="W75" s="14">
        <f t="shared" si="46"/>
        <v>1.020794762</v>
      </c>
      <c r="X75" s="8">
        <f t="shared" si="47"/>
        <v>212.15573537</v>
      </c>
      <c r="Y75" s="8">
        <v>0</v>
      </c>
      <c r="Z75" s="9">
        <f t="shared" si="48"/>
        <v>0</v>
      </c>
      <c r="AA75" s="26" t="str">
        <f t="shared" ref="AA75:AA138" si="56">IF($Q74&gt;0,VLOOKUP($A74,$AE$10:$AO$114,($AN$7)+1),AA74)</f>
        <v>INCORP J=</v>
      </c>
      <c r="AB75" s="70">
        <f t="shared" ref="AB75:AB138" si="57">IF($Q74&gt;0,VLOOKUP($A74,$AE$10:$AO$114,($AO$7)+1),AB74)</f>
        <v>42660</v>
      </c>
      <c r="AC75" s="4"/>
      <c r="AD75" s="122"/>
      <c r="AE75" s="123"/>
      <c r="AF75" s="124"/>
      <c r="AG75" s="125"/>
      <c r="AH75" s="125"/>
      <c r="AI75" s="126"/>
      <c r="AJ75" s="126"/>
      <c r="AK75" s="127"/>
      <c r="AL75" s="124"/>
      <c r="AM75" s="122"/>
      <c r="AN75" s="122"/>
      <c r="AO75" s="123"/>
      <c r="AQ75" s="1"/>
    </row>
    <row r="76" spans="1:43" x14ac:dyDescent="0.2">
      <c r="A76" s="67">
        <f t="shared" si="49"/>
        <v>42358</v>
      </c>
      <c r="B76" s="8">
        <f t="shared" si="38"/>
        <v>10414.519935370001</v>
      </c>
      <c r="C76" s="8">
        <f t="shared" si="50"/>
        <v>10000</v>
      </c>
      <c r="D76" s="28">
        <f t="shared" si="51"/>
        <v>4450.45</v>
      </c>
      <c r="E76" s="9">
        <f>IF(K76=1,VLOOKUP(A75,[1]Plan1!$AY$117:$BA$314,3),E75)</f>
        <v>4493.17</v>
      </c>
      <c r="F76" s="110">
        <f t="shared" si="52"/>
        <v>42354</v>
      </c>
      <c r="G76" s="12">
        <f t="shared" si="39"/>
        <v>9.5990293116428038E-3</v>
      </c>
      <c r="H76" s="11">
        <f t="shared" si="53"/>
        <v>42384</v>
      </c>
      <c r="I76" s="11">
        <f t="shared" si="40"/>
        <v>42384</v>
      </c>
      <c r="J76" s="1">
        <f t="shared" si="54"/>
        <v>21</v>
      </c>
      <c r="K76" s="1">
        <f t="shared" si="37"/>
        <v>4</v>
      </c>
      <c r="L76" s="8">
        <f t="shared" si="41"/>
        <v>1.0018213199999999</v>
      </c>
      <c r="M76" s="14">
        <f t="shared" si="36"/>
        <v>1.01009997</v>
      </c>
      <c r="N76" s="14">
        <f t="shared" si="33"/>
        <v>1.0183816281390345</v>
      </c>
      <c r="O76" s="8">
        <f t="shared" si="35"/>
        <v>1.02023642</v>
      </c>
      <c r="P76" s="8">
        <f t="shared" si="42"/>
        <v>10202.3642</v>
      </c>
      <c r="Q76" s="13">
        <f t="shared" si="43"/>
        <v>0</v>
      </c>
      <c r="R76" s="21">
        <f t="shared" si="44"/>
        <v>0</v>
      </c>
      <c r="S76" s="8">
        <f t="shared" si="45"/>
        <v>0</v>
      </c>
      <c r="T76" s="10">
        <f t="shared" si="55"/>
        <v>0.119353</v>
      </c>
      <c r="U76" s="13">
        <f t="shared" si="34"/>
        <v>46</v>
      </c>
      <c r="V76" s="13">
        <v>252</v>
      </c>
      <c r="W76" s="14">
        <f t="shared" si="46"/>
        <v>1.020794762</v>
      </c>
      <c r="X76" s="8">
        <f t="shared" si="47"/>
        <v>212.15573537</v>
      </c>
      <c r="Y76" s="8">
        <v>0</v>
      </c>
      <c r="Z76" s="9">
        <f t="shared" si="48"/>
        <v>0</v>
      </c>
      <c r="AA76" s="26" t="str">
        <f t="shared" si="56"/>
        <v>INCORP J=</v>
      </c>
      <c r="AB76" s="70">
        <f t="shared" si="57"/>
        <v>42660</v>
      </c>
      <c r="AC76" s="4"/>
      <c r="AD76" s="122"/>
      <c r="AE76" s="123"/>
      <c r="AF76" s="124"/>
      <c r="AG76" s="125"/>
      <c r="AH76" s="125"/>
      <c r="AI76" s="126"/>
      <c r="AJ76" s="126"/>
      <c r="AK76" s="127"/>
      <c r="AL76" s="124"/>
      <c r="AM76" s="122"/>
      <c r="AN76" s="122"/>
      <c r="AO76" s="123"/>
      <c r="AQ76" s="1"/>
    </row>
    <row r="77" spans="1:43" x14ac:dyDescent="0.2">
      <c r="A77" s="67">
        <f t="shared" si="49"/>
        <v>42359</v>
      </c>
      <c r="B77" s="8">
        <f t="shared" si="38"/>
        <v>10414.519935370001</v>
      </c>
      <c r="C77" s="8">
        <f t="shared" si="50"/>
        <v>10000</v>
      </c>
      <c r="D77" s="28">
        <f t="shared" si="51"/>
        <v>4450.45</v>
      </c>
      <c r="E77" s="9">
        <f>IF(K77=1,VLOOKUP(A76,[1]Plan1!$AY$117:$BA$314,3),E76)</f>
        <v>4493.17</v>
      </c>
      <c r="F77" s="110">
        <f t="shared" si="52"/>
        <v>42354</v>
      </c>
      <c r="G77" s="12">
        <f t="shared" si="39"/>
        <v>9.5990293116428038E-3</v>
      </c>
      <c r="H77" s="11">
        <f t="shared" si="53"/>
        <v>42384</v>
      </c>
      <c r="I77" s="11">
        <f t="shared" si="40"/>
        <v>42384</v>
      </c>
      <c r="J77" s="1">
        <f t="shared" si="54"/>
        <v>21</v>
      </c>
      <c r="K77" s="1">
        <f t="shared" si="37"/>
        <v>4</v>
      </c>
      <c r="L77" s="8">
        <f t="shared" si="41"/>
        <v>1.0018213199999999</v>
      </c>
      <c r="M77" s="14">
        <f t="shared" si="36"/>
        <v>1.01009997</v>
      </c>
      <c r="N77" s="14">
        <f t="shared" si="33"/>
        <v>1.0183816281390345</v>
      </c>
      <c r="O77" s="8">
        <f t="shared" si="35"/>
        <v>1.02023642</v>
      </c>
      <c r="P77" s="8">
        <f t="shared" si="42"/>
        <v>10202.3642</v>
      </c>
      <c r="Q77" s="13">
        <f t="shared" si="43"/>
        <v>0</v>
      </c>
      <c r="R77" s="21">
        <f t="shared" si="44"/>
        <v>0</v>
      </c>
      <c r="S77" s="8">
        <f t="shared" si="45"/>
        <v>0</v>
      </c>
      <c r="T77" s="10">
        <f t="shared" si="55"/>
        <v>0.119353</v>
      </c>
      <c r="U77" s="13">
        <f t="shared" si="34"/>
        <v>46</v>
      </c>
      <c r="V77" s="13">
        <v>252</v>
      </c>
      <c r="W77" s="14">
        <f t="shared" si="46"/>
        <v>1.020794762</v>
      </c>
      <c r="X77" s="8">
        <f t="shared" si="47"/>
        <v>212.15573537</v>
      </c>
      <c r="Y77" s="8">
        <v>0</v>
      </c>
      <c r="Z77" s="9">
        <f t="shared" si="48"/>
        <v>0</v>
      </c>
      <c r="AA77" s="26" t="str">
        <f t="shared" si="56"/>
        <v>INCORP J=</v>
      </c>
      <c r="AB77" s="70">
        <f t="shared" si="57"/>
        <v>42660</v>
      </c>
      <c r="AC77" s="4"/>
      <c r="AD77" s="122"/>
      <c r="AE77" s="123"/>
      <c r="AF77" s="124"/>
      <c r="AG77" s="125"/>
      <c r="AH77" s="125"/>
      <c r="AI77" s="126"/>
      <c r="AJ77" s="126"/>
      <c r="AK77" s="127"/>
      <c r="AL77" s="124"/>
      <c r="AM77" s="122"/>
      <c r="AN77" s="122"/>
      <c r="AO77" s="123"/>
      <c r="AQ77" s="1"/>
    </row>
    <row r="78" spans="1:43" x14ac:dyDescent="0.2">
      <c r="A78" s="67">
        <f t="shared" si="49"/>
        <v>42360</v>
      </c>
      <c r="B78" s="8">
        <f t="shared" si="38"/>
        <v>10423.921637669999</v>
      </c>
      <c r="C78" s="8">
        <f t="shared" si="50"/>
        <v>10000</v>
      </c>
      <c r="D78" s="28">
        <f t="shared" si="51"/>
        <v>4450.45</v>
      </c>
      <c r="E78" s="9">
        <f>IF(K78=1,VLOOKUP(A77,[1]Plan1!$AY$117:$BA$314,3),E77)</f>
        <v>4493.17</v>
      </c>
      <c r="F78" s="110">
        <f t="shared" si="52"/>
        <v>42354</v>
      </c>
      <c r="G78" s="12">
        <f t="shared" si="39"/>
        <v>9.5990293116428038E-3</v>
      </c>
      <c r="H78" s="11">
        <f t="shared" si="53"/>
        <v>42384</v>
      </c>
      <c r="I78" s="11">
        <f t="shared" si="40"/>
        <v>42384</v>
      </c>
      <c r="J78" s="1">
        <f t="shared" si="54"/>
        <v>21</v>
      </c>
      <c r="K78" s="1">
        <f t="shared" si="37"/>
        <v>5</v>
      </c>
      <c r="L78" s="8">
        <f t="shared" si="41"/>
        <v>1.0022771699999999</v>
      </c>
      <c r="M78" s="14">
        <f t="shared" si="36"/>
        <v>1.01009997</v>
      </c>
      <c r="N78" s="14">
        <f t="shared" si="33"/>
        <v>1.0183816281390345</v>
      </c>
      <c r="O78" s="8">
        <f t="shared" si="35"/>
        <v>1.02070065</v>
      </c>
      <c r="P78" s="8">
        <f t="shared" si="42"/>
        <v>10207.0065</v>
      </c>
      <c r="Q78" s="13">
        <f t="shared" si="43"/>
        <v>0</v>
      </c>
      <c r="R78" s="21">
        <f t="shared" si="44"/>
        <v>0</v>
      </c>
      <c r="S78" s="8">
        <f t="shared" si="45"/>
        <v>0</v>
      </c>
      <c r="T78" s="10">
        <f t="shared" si="55"/>
        <v>0.119353</v>
      </c>
      <c r="U78" s="13">
        <f t="shared" si="34"/>
        <v>47</v>
      </c>
      <c r="V78" s="13">
        <v>252</v>
      </c>
      <c r="W78" s="14">
        <f t="shared" si="46"/>
        <v>1.021251592</v>
      </c>
      <c r="X78" s="8">
        <f t="shared" si="47"/>
        <v>216.91513767000001</v>
      </c>
      <c r="Y78" s="8">
        <v>0</v>
      </c>
      <c r="Z78" s="9">
        <f t="shared" si="48"/>
        <v>0</v>
      </c>
      <c r="AA78" s="26" t="str">
        <f t="shared" si="56"/>
        <v>INCORP J=</v>
      </c>
      <c r="AB78" s="70">
        <f t="shared" si="57"/>
        <v>42660</v>
      </c>
      <c r="AC78" s="4"/>
      <c r="AD78" s="122"/>
      <c r="AE78" s="123"/>
      <c r="AF78" s="124"/>
      <c r="AG78" s="125"/>
      <c r="AH78" s="125"/>
      <c r="AI78" s="126"/>
      <c r="AJ78" s="126"/>
      <c r="AK78" s="127"/>
      <c r="AL78" s="124"/>
      <c r="AM78" s="122"/>
      <c r="AN78" s="122"/>
      <c r="AO78" s="123"/>
      <c r="AQ78" s="1"/>
    </row>
    <row r="79" spans="1:43" x14ac:dyDescent="0.2">
      <c r="A79" s="67">
        <f t="shared" si="49"/>
        <v>42361</v>
      </c>
      <c r="B79" s="8">
        <f t="shared" si="38"/>
        <v>10433.331718269999</v>
      </c>
      <c r="C79" s="8">
        <f t="shared" si="50"/>
        <v>10000</v>
      </c>
      <c r="D79" s="28">
        <f t="shared" si="51"/>
        <v>4450.45</v>
      </c>
      <c r="E79" s="9">
        <f>IF(K79=1,VLOOKUP(A78,[1]Plan1!$AY$117:$BA$314,3),E78)</f>
        <v>4493.17</v>
      </c>
      <c r="F79" s="110">
        <f t="shared" si="52"/>
        <v>42354</v>
      </c>
      <c r="G79" s="12">
        <f t="shared" si="39"/>
        <v>9.5990293116428038E-3</v>
      </c>
      <c r="H79" s="11">
        <f t="shared" si="53"/>
        <v>42384</v>
      </c>
      <c r="I79" s="11">
        <f t="shared" si="40"/>
        <v>42384</v>
      </c>
      <c r="J79" s="1">
        <f t="shared" si="54"/>
        <v>21</v>
      </c>
      <c r="K79" s="1">
        <f t="shared" si="37"/>
        <v>6</v>
      </c>
      <c r="L79" s="8">
        <f t="shared" si="41"/>
        <v>1.0027332200000001</v>
      </c>
      <c r="M79" s="14">
        <f t="shared" si="36"/>
        <v>1.01009997</v>
      </c>
      <c r="N79" s="14">
        <f t="shared" si="33"/>
        <v>1.0183816281390345</v>
      </c>
      <c r="O79" s="8">
        <f t="shared" si="35"/>
        <v>1.0211650800000001</v>
      </c>
      <c r="P79" s="8">
        <f t="shared" si="42"/>
        <v>10211.650799999999</v>
      </c>
      <c r="Q79" s="13">
        <f t="shared" si="43"/>
        <v>0</v>
      </c>
      <c r="R79" s="21">
        <f t="shared" si="44"/>
        <v>0</v>
      </c>
      <c r="S79" s="8">
        <f t="shared" si="45"/>
        <v>0</v>
      </c>
      <c r="T79" s="10">
        <f t="shared" si="55"/>
        <v>0.119353</v>
      </c>
      <c r="U79" s="13">
        <f t="shared" si="34"/>
        <v>48</v>
      </c>
      <c r="V79" s="13">
        <v>252</v>
      </c>
      <c r="W79" s="14">
        <f t="shared" si="46"/>
        <v>1.021708627</v>
      </c>
      <c r="X79" s="8">
        <f t="shared" si="47"/>
        <v>221.68091827000001</v>
      </c>
      <c r="Y79" s="8">
        <v>0</v>
      </c>
      <c r="Z79" s="9">
        <f t="shared" si="48"/>
        <v>0</v>
      </c>
      <c r="AA79" s="26" t="str">
        <f t="shared" si="56"/>
        <v>INCORP J=</v>
      </c>
      <c r="AB79" s="70">
        <f t="shared" si="57"/>
        <v>42660</v>
      </c>
      <c r="AC79" s="4"/>
      <c r="AD79" s="122"/>
      <c r="AE79" s="123"/>
      <c r="AF79" s="124"/>
      <c r="AG79" s="125"/>
      <c r="AH79" s="125"/>
      <c r="AI79" s="126"/>
      <c r="AJ79" s="126"/>
      <c r="AK79" s="127"/>
      <c r="AL79" s="124"/>
      <c r="AM79" s="122"/>
      <c r="AN79" s="122"/>
      <c r="AO79" s="123"/>
      <c r="AQ79" s="1"/>
    </row>
    <row r="80" spans="1:43" x14ac:dyDescent="0.2">
      <c r="A80" s="67">
        <f t="shared" si="49"/>
        <v>42362</v>
      </c>
      <c r="B80" s="8">
        <f t="shared" si="38"/>
        <v>10442.75047918</v>
      </c>
      <c r="C80" s="8">
        <f t="shared" si="50"/>
        <v>10000</v>
      </c>
      <c r="D80" s="28">
        <f t="shared" si="51"/>
        <v>4450.45</v>
      </c>
      <c r="E80" s="9">
        <f>IF(K80=1,VLOOKUP(A79,[1]Plan1!$AY$117:$BA$314,3),E79)</f>
        <v>4493.17</v>
      </c>
      <c r="F80" s="110">
        <f t="shared" si="52"/>
        <v>42354</v>
      </c>
      <c r="G80" s="12">
        <f t="shared" si="39"/>
        <v>9.5990293116428038E-3</v>
      </c>
      <c r="H80" s="11">
        <f t="shared" si="53"/>
        <v>42384</v>
      </c>
      <c r="I80" s="11">
        <f t="shared" si="40"/>
        <v>42384</v>
      </c>
      <c r="J80" s="1">
        <f t="shared" si="54"/>
        <v>21</v>
      </c>
      <c r="K80" s="1">
        <f t="shared" si="37"/>
        <v>7</v>
      </c>
      <c r="L80" s="8">
        <f t="shared" si="41"/>
        <v>1.00318949</v>
      </c>
      <c r="M80" s="14">
        <f t="shared" si="36"/>
        <v>1.01009997</v>
      </c>
      <c r="N80" s="14">
        <f t="shared" si="33"/>
        <v>1.0183816281390345</v>
      </c>
      <c r="O80" s="8">
        <f t="shared" si="35"/>
        <v>1.0216297400000001</v>
      </c>
      <c r="P80" s="8">
        <f t="shared" si="42"/>
        <v>10216.297399999999</v>
      </c>
      <c r="Q80" s="13">
        <f t="shared" si="43"/>
        <v>0</v>
      </c>
      <c r="R80" s="21">
        <f t="shared" si="44"/>
        <v>0</v>
      </c>
      <c r="S80" s="8">
        <f t="shared" si="45"/>
        <v>0</v>
      </c>
      <c r="T80" s="10">
        <f t="shared" si="55"/>
        <v>0.119353</v>
      </c>
      <c r="U80" s="13">
        <f t="shared" si="34"/>
        <v>49</v>
      </c>
      <c r="V80" s="13">
        <v>252</v>
      </c>
      <c r="W80" s="14">
        <f t="shared" si="46"/>
        <v>1.0221658659999999</v>
      </c>
      <c r="X80" s="8">
        <f t="shared" si="47"/>
        <v>226.45307918</v>
      </c>
      <c r="Y80" s="8">
        <v>0</v>
      </c>
      <c r="Z80" s="9">
        <f t="shared" si="48"/>
        <v>0</v>
      </c>
      <c r="AA80" s="26" t="str">
        <f t="shared" si="56"/>
        <v>INCORP J=</v>
      </c>
      <c r="AB80" s="70">
        <f t="shared" si="57"/>
        <v>42660</v>
      </c>
      <c r="AC80" s="4"/>
      <c r="AD80" s="122"/>
      <c r="AE80" s="123"/>
      <c r="AF80" s="124"/>
      <c r="AG80" s="125"/>
      <c r="AH80" s="125"/>
      <c r="AI80" s="126"/>
      <c r="AJ80" s="126"/>
      <c r="AK80" s="127"/>
      <c r="AL80" s="124"/>
      <c r="AM80" s="122"/>
      <c r="AN80" s="122"/>
      <c r="AO80" s="123"/>
      <c r="AQ80" s="1"/>
    </row>
    <row r="81" spans="1:43" x14ac:dyDescent="0.2">
      <c r="A81" s="67">
        <f t="shared" si="49"/>
        <v>42363</v>
      </c>
      <c r="B81" s="8">
        <f t="shared" si="38"/>
        <v>10452.177629850001</v>
      </c>
      <c r="C81" s="8">
        <f t="shared" si="50"/>
        <v>10000</v>
      </c>
      <c r="D81" s="28">
        <f t="shared" si="51"/>
        <v>4450.45</v>
      </c>
      <c r="E81" s="9">
        <f>IF(K81=1,VLOOKUP(A80,[1]Plan1!$AY$117:$BA$314,3),E80)</f>
        <v>4493.17</v>
      </c>
      <c r="F81" s="110">
        <f t="shared" si="52"/>
        <v>42354</v>
      </c>
      <c r="G81" s="12">
        <f t="shared" si="39"/>
        <v>9.5990293116428038E-3</v>
      </c>
      <c r="H81" s="11">
        <f t="shared" si="53"/>
        <v>42384</v>
      </c>
      <c r="I81" s="11">
        <f t="shared" si="40"/>
        <v>42384</v>
      </c>
      <c r="J81" s="1">
        <f t="shared" si="54"/>
        <v>21</v>
      </c>
      <c r="K81" s="1">
        <f t="shared" si="37"/>
        <v>8</v>
      </c>
      <c r="L81" s="8">
        <f t="shared" si="41"/>
        <v>1.0036459600000001</v>
      </c>
      <c r="M81" s="14">
        <f t="shared" si="36"/>
        <v>1.01009997</v>
      </c>
      <c r="N81" s="14">
        <f t="shared" si="33"/>
        <v>1.0183816281390345</v>
      </c>
      <c r="O81" s="8">
        <f t="shared" si="35"/>
        <v>1.0220946</v>
      </c>
      <c r="P81" s="8">
        <f t="shared" si="42"/>
        <v>10220.946</v>
      </c>
      <c r="Q81" s="13">
        <f t="shared" si="43"/>
        <v>0</v>
      </c>
      <c r="R81" s="21">
        <f t="shared" si="44"/>
        <v>0</v>
      </c>
      <c r="S81" s="8">
        <f t="shared" si="45"/>
        <v>0</v>
      </c>
      <c r="T81" s="10">
        <f t="shared" si="55"/>
        <v>0.119353</v>
      </c>
      <c r="U81" s="13">
        <f t="shared" si="34"/>
        <v>50</v>
      </c>
      <c r="V81" s="13">
        <v>252</v>
      </c>
      <c r="W81" s="14">
        <f t="shared" si="46"/>
        <v>1.02262331</v>
      </c>
      <c r="X81" s="8">
        <f t="shared" si="47"/>
        <v>231.23162984999999</v>
      </c>
      <c r="Y81" s="8">
        <v>0</v>
      </c>
      <c r="Z81" s="9">
        <f t="shared" si="48"/>
        <v>0</v>
      </c>
      <c r="AA81" s="26" t="str">
        <f t="shared" si="56"/>
        <v>INCORP J=</v>
      </c>
      <c r="AB81" s="70">
        <f t="shared" si="57"/>
        <v>42660</v>
      </c>
      <c r="AC81" s="4"/>
      <c r="AD81" s="122"/>
      <c r="AE81" s="123"/>
      <c r="AF81" s="124"/>
      <c r="AG81" s="125"/>
      <c r="AH81" s="125"/>
      <c r="AI81" s="126"/>
      <c r="AJ81" s="126"/>
      <c r="AK81" s="127"/>
      <c r="AL81" s="124"/>
      <c r="AM81" s="122"/>
      <c r="AN81" s="122"/>
      <c r="AO81" s="123"/>
      <c r="AQ81" s="1"/>
    </row>
    <row r="82" spans="1:43" x14ac:dyDescent="0.2">
      <c r="A82" s="67">
        <f t="shared" si="49"/>
        <v>42364</v>
      </c>
      <c r="B82" s="8">
        <f t="shared" si="38"/>
        <v>10452.177629850001</v>
      </c>
      <c r="C82" s="8">
        <f t="shared" si="50"/>
        <v>10000</v>
      </c>
      <c r="D82" s="28">
        <f t="shared" si="51"/>
        <v>4450.45</v>
      </c>
      <c r="E82" s="9">
        <f>IF(K82=1,VLOOKUP(A81,[1]Plan1!$AY$117:$BA$314,3),E81)</f>
        <v>4493.17</v>
      </c>
      <c r="F82" s="110">
        <f t="shared" si="52"/>
        <v>42354</v>
      </c>
      <c r="G82" s="12">
        <f t="shared" si="39"/>
        <v>9.5990293116428038E-3</v>
      </c>
      <c r="H82" s="11">
        <f t="shared" si="53"/>
        <v>42384</v>
      </c>
      <c r="I82" s="11">
        <f t="shared" si="40"/>
        <v>42384</v>
      </c>
      <c r="J82" s="1">
        <f t="shared" si="54"/>
        <v>21</v>
      </c>
      <c r="K82" s="1">
        <f t="shared" si="37"/>
        <v>8</v>
      </c>
      <c r="L82" s="8">
        <f t="shared" si="41"/>
        <v>1.0036459600000001</v>
      </c>
      <c r="M82" s="14">
        <f t="shared" si="36"/>
        <v>1.01009997</v>
      </c>
      <c r="N82" s="14">
        <f t="shared" si="33"/>
        <v>1.0183816281390345</v>
      </c>
      <c r="O82" s="8">
        <f t="shared" si="35"/>
        <v>1.0220946</v>
      </c>
      <c r="P82" s="8">
        <f t="shared" si="42"/>
        <v>10220.946</v>
      </c>
      <c r="Q82" s="13">
        <f t="shared" si="43"/>
        <v>0</v>
      </c>
      <c r="R82" s="21">
        <f t="shared" si="44"/>
        <v>0</v>
      </c>
      <c r="S82" s="8">
        <f t="shared" si="45"/>
        <v>0</v>
      </c>
      <c r="T82" s="10">
        <f t="shared" si="55"/>
        <v>0.119353</v>
      </c>
      <c r="U82" s="13">
        <f t="shared" si="34"/>
        <v>50</v>
      </c>
      <c r="V82" s="13">
        <v>252</v>
      </c>
      <c r="W82" s="14">
        <f t="shared" si="46"/>
        <v>1.02262331</v>
      </c>
      <c r="X82" s="8">
        <f t="shared" si="47"/>
        <v>231.23162984999999</v>
      </c>
      <c r="Y82" s="8">
        <v>0</v>
      </c>
      <c r="Z82" s="9">
        <f t="shared" si="48"/>
        <v>0</v>
      </c>
      <c r="AA82" s="26" t="str">
        <f t="shared" si="56"/>
        <v>INCORP J=</v>
      </c>
      <c r="AB82" s="70">
        <f t="shared" si="57"/>
        <v>42660</v>
      </c>
      <c r="AC82" s="4"/>
      <c r="AD82" s="122"/>
      <c r="AE82" s="123"/>
      <c r="AF82" s="124"/>
      <c r="AG82" s="125"/>
      <c r="AH82" s="125"/>
      <c r="AI82" s="126"/>
      <c r="AJ82" s="126"/>
      <c r="AK82" s="127"/>
      <c r="AL82" s="124"/>
      <c r="AM82" s="122"/>
      <c r="AN82" s="122"/>
      <c r="AO82" s="123"/>
      <c r="AQ82" s="1"/>
    </row>
    <row r="83" spans="1:43" x14ac:dyDescent="0.2">
      <c r="A83" s="67">
        <f t="shared" si="49"/>
        <v>42365</v>
      </c>
      <c r="B83" s="8">
        <f t="shared" si="38"/>
        <v>10452.177629850001</v>
      </c>
      <c r="C83" s="8">
        <f t="shared" si="50"/>
        <v>10000</v>
      </c>
      <c r="D83" s="28">
        <f t="shared" si="51"/>
        <v>4450.45</v>
      </c>
      <c r="E83" s="9">
        <f>IF(K83=1,VLOOKUP(A82,[1]Plan1!$AY$117:$BA$314,3),E82)</f>
        <v>4493.17</v>
      </c>
      <c r="F83" s="110">
        <f t="shared" si="52"/>
        <v>42354</v>
      </c>
      <c r="G83" s="12">
        <f t="shared" si="39"/>
        <v>9.5990293116428038E-3</v>
      </c>
      <c r="H83" s="11">
        <f t="shared" si="53"/>
        <v>42384</v>
      </c>
      <c r="I83" s="11">
        <f t="shared" si="40"/>
        <v>42384</v>
      </c>
      <c r="J83" s="1">
        <f t="shared" si="54"/>
        <v>21</v>
      </c>
      <c r="K83" s="1">
        <f t="shared" si="37"/>
        <v>8</v>
      </c>
      <c r="L83" s="8">
        <f t="shared" si="41"/>
        <v>1.0036459600000001</v>
      </c>
      <c r="M83" s="14">
        <f t="shared" si="36"/>
        <v>1.01009997</v>
      </c>
      <c r="N83" s="14">
        <f t="shared" si="33"/>
        <v>1.0183816281390345</v>
      </c>
      <c r="O83" s="8">
        <f t="shared" si="35"/>
        <v>1.0220946</v>
      </c>
      <c r="P83" s="8">
        <f t="shared" si="42"/>
        <v>10220.946</v>
      </c>
      <c r="Q83" s="13">
        <f t="shared" si="43"/>
        <v>0</v>
      </c>
      <c r="R83" s="21">
        <f t="shared" si="44"/>
        <v>0</v>
      </c>
      <c r="S83" s="8">
        <f t="shared" si="45"/>
        <v>0</v>
      </c>
      <c r="T83" s="10">
        <f t="shared" si="55"/>
        <v>0.119353</v>
      </c>
      <c r="U83" s="13">
        <f t="shared" si="34"/>
        <v>50</v>
      </c>
      <c r="V83" s="13">
        <v>252</v>
      </c>
      <c r="W83" s="14">
        <f t="shared" si="46"/>
        <v>1.02262331</v>
      </c>
      <c r="X83" s="8">
        <f t="shared" si="47"/>
        <v>231.23162984999999</v>
      </c>
      <c r="Y83" s="8">
        <v>0</v>
      </c>
      <c r="Z83" s="9">
        <f t="shared" si="48"/>
        <v>0</v>
      </c>
      <c r="AA83" s="26" t="str">
        <f t="shared" si="56"/>
        <v>INCORP J=</v>
      </c>
      <c r="AB83" s="70">
        <f t="shared" si="57"/>
        <v>42660</v>
      </c>
      <c r="AC83" s="4"/>
      <c r="AD83" s="122"/>
      <c r="AE83" s="123"/>
      <c r="AF83" s="124"/>
      <c r="AG83" s="125"/>
      <c r="AH83" s="125"/>
      <c r="AI83" s="126"/>
      <c r="AJ83" s="126"/>
      <c r="AK83" s="127"/>
      <c r="AL83" s="124"/>
      <c r="AM83" s="122"/>
      <c r="AN83" s="122"/>
      <c r="AO83" s="123"/>
      <c r="AQ83" s="1"/>
    </row>
    <row r="84" spans="1:43" x14ac:dyDescent="0.2">
      <c r="A84" s="67">
        <f t="shared" si="49"/>
        <v>42366</v>
      </c>
      <c r="B84" s="8">
        <f t="shared" si="38"/>
        <v>10452.177629850001</v>
      </c>
      <c r="C84" s="8">
        <f t="shared" si="50"/>
        <v>10000</v>
      </c>
      <c r="D84" s="28">
        <f t="shared" si="51"/>
        <v>4450.45</v>
      </c>
      <c r="E84" s="9">
        <f>IF(K84=1,VLOOKUP(A83,[1]Plan1!$AY$117:$BA$314,3),E83)</f>
        <v>4493.17</v>
      </c>
      <c r="F84" s="110">
        <f t="shared" si="52"/>
        <v>42354</v>
      </c>
      <c r="G84" s="12">
        <f t="shared" si="39"/>
        <v>9.5990293116428038E-3</v>
      </c>
      <c r="H84" s="11">
        <f t="shared" si="53"/>
        <v>42384</v>
      </c>
      <c r="I84" s="11">
        <f t="shared" si="40"/>
        <v>42384</v>
      </c>
      <c r="J84" s="1">
        <f t="shared" si="54"/>
        <v>21</v>
      </c>
      <c r="K84" s="1">
        <f t="shared" si="37"/>
        <v>8</v>
      </c>
      <c r="L84" s="8">
        <f t="shared" si="41"/>
        <v>1.0036459600000001</v>
      </c>
      <c r="M84" s="14">
        <f t="shared" si="36"/>
        <v>1.01009997</v>
      </c>
      <c r="N84" s="14">
        <f t="shared" si="33"/>
        <v>1.0183816281390345</v>
      </c>
      <c r="O84" s="8">
        <f t="shared" si="35"/>
        <v>1.0220946</v>
      </c>
      <c r="P84" s="8">
        <f t="shared" si="42"/>
        <v>10220.946</v>
      </c>
      <c r="Q84" s="13">
        <f t="shared" si="43"/>
        <v>0</v>
      </c>
      <c r="R84" s="21">
        <f t="shared" si="44"/>
        <v>0</v>
      </c>
      <c r="S84" s="8">
        <f t="shared" si="45"/>
        <v>0</v>
      </c>
      <c r="T84" s="10">
        <f t="shared" si="55"/>
        <v>0.119353</v>
      </c>
      <c r="U84" s="13">
        <f t="shared" si="34"/>
        <v>50</v>
      </c>
      <c r="V84" s="13">
        <v>252</v>
      </c>
      <c r="W84" s="14">
        <f t="shared" si="46"/>
        <v>1.02262331</v>
      </c>
      <c r="X84" s="8">
        <f t="shared" si="47"/>
        <v>231.23162984999999</v>
      </c>
      <c r="Y84" s="8">
        <v>0</v>
      </c>
      <c r="Z84" s="9">
        <f t="shared" si="48"/>
        <v>0</v>
      </c>
      <c r="AA84" s="26" t="str">
        <f t="shared" si="56"/>
        <v>INCORP J=</v>
      </c>
      <c r="AB84" s="70">
        <f t="shared" si="57"/>
        <v>42660</v>
      </c>
      <c r="AC84" s="4"/>
      <c r="AD84" s="122"/>
      <c r="AE84" s="123"/>
      <c r="AF84" s="124"/>
      <c r="AG84" s="125"/>
      <c r="AH84" s="125"/>
      <c r="AI84" s="126"/>
      <c r="AJ84" s="126"/>
      <c r="AK84" s="127"/>
      <c r="AL84" s="124"/>
      <c r="AM84" s="122"/>
      <c r="AN84" s="122"/>
      <c r="AO84" s="123"/>
      <c r="AQ84" s="1"/>
    </row>
    <row r="85" spans="1:43" x14ac:dyDescent="0.2">
      <c r="A85" s="67">
        <f t="shared" si="49"/>
        <v>42367</v>
      </c>
      <c r="B85" s="8">
        <f t="shared" si="38"/>
        <v>10461.61338049</v>
      </c>
      <c r="C85" s="8">
        <f t="shared" si="50"/>
        <v>10000</v>
      </c>
      <c r="D85" s="28">
        <f t="shared" si="51"/>
        <v>4450.45</v>
      </c>
      <c r="E85" s="9">
        <f>IF(K85=1,VLOOKUP(A84,[1]Plan1!$AY$117:$BA$314,3),E84)</f>
        <v>4493.17</v>
      </c>
      <c r="F85" s="110">
        <f t="shared" si="52"/>
        <v>42354</v>
      </c>
      <c r="G85" s="12">
        <f t="shared" si="39"/>
        <v>9.5990293116428038E-3</v>
      </c>
      <c r="H85" s="11">
        <f t="shared" si="53"/>
        <v>42384</v>
      </c>
      <c r="I85" s="11">
        <f t="shared" si="40"/>
        <v>42384</v>
      </c>
      <c r="J85" s="1">
        <f t="shared" si="54"/>
        <v>21</v>
      </c>
      <c r="K85" s="1">
        <f t="shared" si="37"/>
        <v>9</v>
      </c>
      <c r="L85" s="8">
        <f t="shared" si="41"/>
        <v>1.0041026399999999</v>
      </c>
      <c r="M85" s="14">
        <f t="shared" si="36"/>
        <v>1.01009997</v>
      </c>
      <c r="N85" s="14">
        <f t="shared" si="33"/>
        <v>1.0183816281390345</v>
      </c>
      <c r="O85" s="8">
        <f t="shared" si="35"/>
        <v>1.0225596800000001</v>
      </c>
      <c r="P85" s="8">
        <f t="shared" si="42"/>
        <v>10225.596799999999</v>
      </c>
      <c r="Q85" s="13">
        <f t="shared" si="43"/>
        <v>0</v>
      </c>
      <c r="R85" s="21">
        <f t="shared" si="44"/>
        <v>0</v>
      </c>
      <c r="S85" s="8">
        <f t="shared" si="45"/>
        <v>0</v>
      </c>
      <c r="T85" s="10">
        <f t="shared" si="55"/>
        <v>0.119353</v>
      </c>
      <c r="U85" s="13">
        <f t="shared" si="34"/>
        <v>51</v>
      </c>
      <c r="V85" s="13">
        <v>252</v>
      </c>
      <c r="W85" s="14">
        <f t="shared" si="46"/>
        <v>1.0230809590000001</v>
      </c>
      <c r="X85" s="8">
        <f t="shared" si="47"/>
        <v>236.01658049</v>
      </c>
      <c r="Y85" s="8">
        <v>0</v>
      </c>
      <c r="Z85" s="9">
        <f t="shared" si="48"/>
        <v>0</v>
      </c>
      <c r="AA85" s="26" t="str">
        <f t="shared" si="56"/>
        <v>INCORP J=</v>
      </c>
      <c r="AB85" s="70">
        <f t="shared" si="57"/>
        <v>42660</v>
      </c>
      <c r="AC85" s="4"/>
      <c r="AD85" s="122"/>
      <c r="AE85" s="123"/>
      <c r="AF85" s="124"/>
      <c r="AG85" s="125"/>
      <c r="AH85" s="125"/>
      <c r="AI85" s="126"/>
      <c r="AJ85" s="126"/>
      <c r="AK85" s="127"/>
      <c r="AL85" s="124"/>
      <c r="AM85" s="122"/>
      <c r="AN85" s="122"/>
      <c r="AO85" s="123"/>
      <c r="AQ85" s="1"/>
    </row>
    <row r="86" spans="1:43" x14ac:dyDescent="0.2">
      <c r="A86" s="67">
        <f t="shared" si="49"/>
        <v>42368</v>
      </c>
      <c r="B86" s="8">
        <f t="shared" si="38"/>
        <v>10471.057522039999</v>
      </c>
      <c r="C86" s="8">
        <f t="shared" si="50"/>
        <v>10000</v>
      </c>
      <c r="D86" s="28">
        <f t="shared" si="51"/>
        <v>4450.45</v>
      </c>
      <c r="E86" s="9">
        <f>IF(K86=1,VLOOKUP(A85,[1]Plan1!$AY$117:$BA$314,3),E85)</f>
        <v>4493.17</v>
      </c>
      <c r="F86" s="110">
        <f t="shared" si="52"/>
        <v>42354</v>
      </c>
      <c r="G86" s="12">
        <f t="shared" si="39"/>
        <v>9.5990293116428038E-3</v>
      </c>
      <c r="H86" s="11">
        <f t="shared" si="53"/>
        <v>42384</v>
      </c>
      <c r="I86" s="11">
        <f t="shared" si="40"/>
        <v>42384</v>
      </c>
      <c r="J86" s="1">
        <f t="shared" si="54"/>
        <v>21</v>
      </c>
      <c r="K86" s="1">
        <f t="shared" si="37"/>
        <v>10</v>
      </c>
      <c r="L86" s="8">
        <f t="shared" si="41"/>
        <v>1.0045595300000001</v>
      </c>
      <c r="M86" s="14">
        <f t="shared" si="36"/>
        <v>1.01009997</v>
      </c>
      <c r="N86" s="14">
        <f t="shared" si="33"/>
        <v>1.0183816281390345</v>
      </c>
      <c r="O86" s="8">
        <f t="shared" si="35"/>
        <v>1.0230249600000001</v>
      </c>
      <c r="P86" s="8">
        <f t="shared" si="42"/>
        <v>10230.249599999999</v>
      </c>
      <c r="Q86" s="13">
        <f t="shared" si="43"/>
        <v>0</v>
      </c>
      <c r="R86" s="21">
        <f t="shared" si="44"/>
        <v>0</v>
      </c>
      <c r="S86" s="8">
        <f t="shared" si="45"/>
        <v>0</v>
      </c>
      <c r="T86" s="10">
        <f t="shared" si="55"/>
        <v>0.119353</v>
      </c>
      <c r="U86" s="13">
        <f t="shared" si="34"/>
        <v>52</v>
      </c>
      <c r="V86" s="13">
        <v>252</v>
      </c>
      <c r="W86" s="14">
        <f t="shared" si="46"/>
        <v>1.023538812</v>
      </c>
      <c r="X86" s="8">
        <f t="shared" si="47"/>
        <v>240.80792203999999</v>
      </c>
      <c r="Y86" s="8">
        <v>0</v>
      </c>
      <c r="Z86" s="9">
        <f t="shared" si="48"/>
        <v>0</v>
      </c>
      <c r="AA86" s="26" t="str">
        <f t="shared" si="56"/>
        <v>INCORP J=</v>
      </c>
      <c r="AB86" s="70">
        <f t="shared" si="57"/>
        <v>42660</v>
      </c>
      <c r="AC86" s="4"/>
      <c r="AD86" s="122"/>
      <c r="AE86" s="123"/>
      <c r="AF86" s="124"/>
      <c r="AG86" s="125"/>
      <c r="AH86" s="125"/>
      <c r="AI86" s="126"/>
      <c r="AJ86" s="126"/>
      <c r="AK86" s="127"/>
      <c r="AL86" s="124"/>
      <c r="AM86" s="122"/>
      <c r="AN86" s="122"/>
      <c r="AO86" s="123"/>
      <c r="AQ86" s="1"/>
    </row>
    <row r="87" spans="1:43" x14ac:dyDescent="0.2">
      <c r="A87" s="67">
        <f t="shared" si="49"/>
        <v>42369</v>
      </c>
      <c r="B87" s="8">
        <f t="shared" si="38"/>
        <v>10480.510275139999</v>
      </c>
      <c r="C87" s="8">
        <f t="shared" si="50"/>
        <v>10000</v>
      </c>
      <c r="D87" s="28">
        <f t="shared" si="51"/>
        <v>4450.45</v>
      </c>
      <c r="E87" s="9">
        <f>IF(K87=1,VLOOKUP(A86,[1]Plan1!$AY$117:$BA$314,3),E86)</f>
        <v>4493.17</v>
      </c>
      <c r="F87" s="110">
        <f t="shared" si="52"/>
        <v>42354</v>
      </c>
      <c r="G87" s="12">
        <f t="shared" si="39"/>
        <v>9.5990293116428038E-3</v>
      </c>
      <c r="H87" s="11">
        <f t="shared" si="53"/>
        <v>42384</v>
      </c>
      <c r="I87" s="11">
        <f t="shared" si="40"/>
        <v>42384</v>
      </c>
      <c r="J87" s="1">
        <f t="shared" si="54"/>
        <v>21</v>
      </c>
      <c r="K87" s="1">
        <f t="shared" si="37"/>
        <v>11</v>
      </c>
      <c r="L87" s="8">
        <f t="shared" si="41"/>
        <v>1.0050166199999999</v>
      </c>
      <c r="M87" s="14">
        <f t="shared" si="36"/>
        <v>1.01009997</v>
      </c>
      <c r="N87" s="14">
        <f t="shared" si="33"/>
        <v>1.0183816281390345</v>
      </c>
      <c r="O87" s="8">
        <f t="shared" si="35"/>
        <v>1.0234904600000001</v>
      </c>
      <c r="P87" s="8">
        <f t="shared" si="42"/>
        <v>10234.9046</v>
      </c>
      <c r="Q87" s="13">
        <f t="shared" si="43"/>
        <v>0</v>
      </c>
      <c r="R87" s="21">
        <f t="shared" si="44"/>
        <v>0</v>
      </c>
      <c r="S87" s="8">
        <f t="shared" si="45"/>
        <v>0</v>
      </c>
      <c r="T87" s="10">
        <f t="shared" si="55"/>
        <v>0.119353</v>
      </c>
      <c r="U87" s="13">
        <f t="shared" si="34"/>
        <v>53</v>
      </c>
      <c r="V87" s="13">
        <v>252</v>
      </c>
      <c r="W87" s="14">
        <f t="shared" si="46"/>
        <v>1.0239968699999999</v>
      </c>
      <c r="X87" s="8">
        <f t="shared" si="47"/>
        <v>245.60567513999999</v>
      </c>
      <c r="Y87" s="8">
        <v>0</v>
      </c>
      <c r="Z87" s="9">
        <f t="shared" si="48"/>
        <v>0</v>
      </c>
      <c r="AA87" s="26" t="str">
        <f t="shared" si="56"/>
        <v>INCORP J=</v>
      </c>
      <c r="AB87" s="70">
        <f t="shared" si="57"/>
        <v>42660</v>
      </c>
      <c r="AC87" s="4"/>
      <c r="AD87" s="122"/>
      <c r="AE87" s="123"/>
      <c r="AF87" s="124"/>
      <c r="AG87" s="125"/>
      <c r="AH87" s="125"/>
      <c r="AI87" s="126"/>
      <c r="AJ87" s="126"/>
      <c r="AK87" s="127"/>
      <c r="AL87" s="124"/>
      <c r="AM87" s="122"/>
      <c r="AN87" s="122"/>
      <c r="AO87" s="123"/>
      <c r="AQ87" s="1"/>
    </row>
    <row r="88" spans="1:43" x14ac:dyDescent="0.2">
      <c r="A88" s="67">
        <f t="shared" si="49"/>
        <v>42370</v>
      </c>
      <c r="B88" s="8">
        <f t="shared" si="38"/>
        <v>10489.971451020001</v>
      </c>
      <c r="C88" s="8">
        <f t="shared" si="50"/>
        <v>10000</v>
      </c>
      <c r="D88" s="28">
        <f t="shared" si="51"/>
        <v>4450.45</v>
      </c>
      <c r="E88" s="9">
        <f>IF(K88=1,VLOOKUP(A87,[1]Plan1!$AY$117:$BA$314,3),E87)</f>
        <v>4493.17</v>
      </c>
      <c r="F88" s="110">
        <f t="shared" si="52"/>
        <v>42354</v>
      </c>
      <c r="G88" s="12">
        <f t="shared" si="39"/>
        <v>9.5990293116428038E-3</v>
      </c>
      <c r="H88" s="11">
        <f t="shared" si="53"/>
        <v>42384</v>
      </c>
      <c r="I88" s="11">
        <f t="shared" si="40"/>
        <v>42384</v>
      </c>
      <c r="J88" s="1">
        <f t="shared" si="54"/>
        <v>21</v>
      </c>
      <c r="K88" s="1">
        <f t="shared" si="37"/>
        <v>12</v>
      </c>
      <c r="L88" s="8">
        <f t="shared" si="41"/>
        <v>1.00547392</v>
      </c>
      <c r="M88" s="14">
        <f t="shared" si="36"/>
        <v>1.01009997</v>
      </c>
      <c r="N88" s="14">
        <f t="shared" si="33"/>
        <v>1.0183816281390345</v>
      </c>
      <c r="O88" s="8">
        <f t="shared" si="35"/>
        <v>1.02395616</v>
      </c>
      <c r="P88" s="8">
        <f t="shared" si="42"/>
        <v>10239.561600000001</v>
      </c>
      <c r="Q88" s="13">
        <f t="shared" si="43"/>
        <v>0</v>
      </c>
      <c r="R88" s="21">
        <f t="shared" si="44"/>
        <v>0</v>
      </c>
      <c r="S88" s="8">
        <f t="shared" si="45"/>
        <v>0</v>
      </c>
      <c r="T88" s="10">
        <f t="shared" si="55"/>
        <v>0.119353</v>
      </c>
      <c r="U88" s="13">
        <f t="shared" si="34"/>
        <v>54</v>
      </c>
      <c r="V88" s="13">
        <v>252</v>
      </c>
      <c r="W88" s="14">
        <f t="shared" si="46"/>
        <v>1.0244551340000001</v>
      </c>
      <c r="X88" s="8">
        <f t="shared" si="47"/>
        <v>250.40985101999999</v>
      </c>
      <c r="Y88" s="8">
        <v>0</v>
      </c>
      <c r="Z88" s="9">
        <f t="shared" si="48"/>
        <v>0</v>
      </c>
      <c r="AA88" s="26" t="str">
        <f t="shared" si="56"/>
        <v>INCORP J=</v>
      </c>
      <c r="AB88" s="70">
        <f t="shared" si="57"/>
        <v>42660</v>
      </c>
      <c r="AC88" s="4"/>
      <c r="AD88" s="122"/>
      <c r="AE88" s="123"/>
      <c r="AF88" s="124"/>
      <c r="AG88" s="125"/>
      <c r="AH88" s="125"/>
      <c r="AI88" s="126"/>
      <c r="AJ88" s="126"/>
      <c r="AK88" s="127"/>
      <c r="AL88" s="124"/>
      <c r="AM88" s="122"/>
      <c r="AN88" s="122"/>
      <c r="AO88" s="123"/>
      <c r="AQ88" s="1"/>
    </row>
    <row r="89" spans="1:43" x14ac:dyDescent="0.2">
      <c r="A89" s="67">
        <f t="shared" si="49"/>
        <v>42371</v>
      </c>
      <c r="B89" s="8">
        <f t="shared" si="38"/>
        <v>10489.971451020001</v>
      </c>
      <c r="C89" s="8">
        <f t="shared" si="50"/>
        <v>10000</v>
      </c>
      <c r="D89" s="28">
        <f t="shared" si="51"/>
        <v>4450.45</v>
      </c>
      <c r="E89" s="9">
        <f>IF(K89=1,VLOOKUP(A88,[1]Plan1!$AY$117:$BA$314,3),E88)</f>
        <v>4493.17</v>
      </c>
      <c r="F89" s="110">
        <f t="shared" si="52"/>
        <v>42354</v>
      </c>
      <c r="G89" s="12">
        <f t="shared" si="39"/>
        <v>9.5990293116428038E-3</v>
      </c>
      <c r="H89" s="11">
        <f t="shared" si="53"/>
        <v>42384</v>
      </c>
      <c r="I89" s="11">
        <f t="shared" si="40"/>
        <v>42384</v>
      </c>
      <c r="J89" s="1">
        <f t="shared" si="54"/>
        <v>21</v>
      </c>
      <c r="K89" s="1">
        <f t="shared" si="37"/>
        <v>12</v>
      </c>
      <c r="L89" s="8">
        <f t="shared" si="41"/>
        <v>1.00547392</v>
      </c>
      <c r="M89" s="14">
        <f t="shared" si="36"/>
        <v>1.01009997</v>
      </c>
      <c r="N89" s="14">
        <f t="shared" si="33"/>
        <v>1.0183816281390345</v>
      </c>
      <c r="O89" s="8">
        <f t="shared" si="35"/>
        <v>1.02395616</v>
      </c>
      <c r="P89" s="8">
        <f t="shared" si="42"/>
        <v>10239.561600000001</v>
      </c>
      <c r="Q89" s="13">
        <f t="shared" si="43"/>
        <v>0</v>
      </c>
      <c r="R89" s="21">
        <f t="shared" si="44"/>
        <v>0</v>
      </c>
      <c r="S89" s="8">
        <f t="shared" si="45"/>
        <v>0</v>
      </c>
      <c r="T89" s="10">
        <f t="shared" si="55"/>
        <v>0.119353</v>
      </c>
      <c r="U89" s="13">
        <f t="shared" si="34"/>
        <v>54</v>
      </c>
      <c r="V89" s="13">
        <v>252</v>
      </c>
      <c r="W89" s="14">
        <f t="shared" si="46"/>
        <v>1.0244551340000001</v>
      </c>
      <c r="X89" s="8">
        <f t="shared" si="47"/>
        <v>250.40985101999999</v>
      </c>
      <c r="Y89" s="8">
        <v>0</v>
      </c>
      <c r="Z89" s="9">
        <f t="shared" si="48"/>
        <v>0</v>
      </c>
      <c r="AA89" s="26" t="str">
        <f t="shared" si="56"/>
        <v>INCORP J=</v>
      </c>
      <c r="AB89" s="70">
        <f t="shared" si="57"/>
        <v>42660</v>
      </c>
      <c r="AC89" s="4"/>
      <c r="AD89" s="122"/>
      <c r="AE89" s="123"/>
      <c r="AF89" s="124"/>
      <c r="AG89" s="125"/>
      <c r="AH89" s="125"/>
      <c r="AI89" s="126"/>
      <c r="AJ89" s="126"/>
      <c r="AK89" s="127"/>
      <c r="AL89" s="124"/>
      <c r="AM89" s="122"/>
      <c r="AN89" s="122"/>
      <c r="AO89" s="123"/>
      <c r="AQ89" s="1"/>
    </row>
    <row r="90" spans="1:43" x14ac:dyDescent="0.2">
      <c r="A90" s="67">
        <f t="shared" si="49"/>
        <v>42372</v>
      </c>
      <c r="B90" s="8">
        <f t="shared" si="38"/>
        <v>10489.971451020001</v>
      </c>
      <c r="C90" s="8">
        <f t="shared" si="50"/>
        <v>10000</v>
      </c>
      <c r="D90" s="28">
        <f t="shared" si="51"/>
        <v>4450.45</v>
      </c>
      <c r="E90" s="9">
        <f>IF(K90=1,VLOOKUP(A89,[1]Plan1!$AY$117:$BA$314,3),E89)</f>
        <v>4493.17</v>
      </c>
      <c r="F90" s="110">
        <f t="shared" si="52"/>
        <v>42354</v>
      </c>
      <c r="G90" s="12">
        <f t="shared" si="39"/>
        <v>9.5990293116428038E-3</v>
      </c>
      <c r="H90" s="11">
        <f t="shared" si="53"/>
        <v>42384</v>
      </c>
      <c r="I90" s="11">
        <f t="shared" si="40"/>
        <v>42384</v>
      </c>
      <c r="J90" s="1">
        <f t="shared" si="54"/>
        <v>21</v>
      </c>
      <c r="K90" s="1">
        <f t="shared" si="37"/>
        <v>12</v>
      </c>
      <c r="L90" s="8">
        <f t="shared" si="41"/>
        <v>1.00547392</v>
      </c>
      <c r="M90" s="14">
        <f t="shared" si="36"/>
        <v>1.01009997</v>
      </c>
      <c r="N90" s="14">
        <f t="shared" si="33"/>
        <v>1.0183816281390345</v>
      </c>
      <c r="O90" s="8">
        <f t="shared" si="35"/>
        <v>1.02395616</v>
      </c>
      <c r="P90" s="8">
        <f t="shared" si="42"/>
        <v>10239.561600000001</v>
      </c>
      <c r="Q90" s="13">
        <f t="shared" si="43"/>
        <v>0</v>
      </c>
      <c r="R90" s="21">
        <f t="shared" si="44"/>
        <v>0</v>
      </c>
      <c r="S90" s="8">
        <f t="shared" si="45"/>
        <v>0</v>
      </c>
      <c r="T90" s="10">
        <f t="shared" si="55"/>
        <v>0.119353</v>
      </c>
      <c r="U90" s="13">
        <f t="shared" si="34"/>
        <v>54</v>
      </c>
      <c r="V90" s="13">
        <v>252</v>
      </c>
      <c r="W90" s="14">
        <f t="shared" si="46"/>
        <v>1.0244551340000001</v>
      </c>
      <c r="X90" s="8">
        <f t="shared" si="47"/>
        <v>250.40985101999999</v>
      </c>
      <c r="Y90" s="8">
        <v>0</v>
      </c>
      <c r="Z90" s="9">
        <f t="shared" si="48"/>
        <v>0</v>
      </c>
      <c r="AA90" s="26" t="str">
        <f t="shared" si="56"/>
        <v>INCORP J=</v>
      </c>
      <c r="AB90" s="70">
        <f t="shared" si="57"/>
        <v>42660</v>
      </c>
      <c r="AC90" s="4"/>
      <c r="AD90" s="122"/>
      <c r="AE90" s="123"/>
      <c r="AF90" s="124"/>
      <c r="AG90" s="125"/>
      <c r="AH90" s="125"/>
      <c r="AI90" s="126"/>
      <c r="AJ90" s="126"/>
      <c r="AK90" s="127"/>
      <c r="AL90" s="124"/>
      <c r="AM90" s="122"/>
      <c r="AN90" s="122"/>
      <c r="AO90" s="123"/>
      <c r="AQ90" s="1"/>
    </row>
    <row r="91" spans="1:43" x14ac:dyDescent="0.2">
      <c r="A91" s="67">
        <f t="shared" si="49"/>
        <v>42373</v>
      </c>
      <c r="B91" s="8">
        <f t="shared" si="38"/>
        <v>10489.971451020001</v>
      </c>
      <c r="C91" s="8">
        <f t="shared" si="50"/>
        <v>10000</v>
      </c>
      <c r="D91" s="28">
        <f t="shared" si="51"/>
        <v>4450.45</v>
      </c>
      <c r="E91" s="9">
        <f>IF(K91=1,VLOOKUP(A90,[1]Plan1!$AY$117:$BA$314,3),E90)</f>
        <v>4493.17</v>
      </c>
      <c r="F91" s="110">
        <f t="shared" si="52"/>
        <v>42354</v>
      </c>
      <c r="G91" s="12">
        <f t="shared" si="39"/>
        <v>9.5990293116428038E-3</v>
      </c>
      <c r="H91" s="11">
        <f t="shared" si="53"/>
        <v>42384</v>
      </c>
      <c r="I91" s="11">
        <f t="shared" si="40"/>
        <v>42384</v>
      </c>
      <c r="J91" s="1">
        <f t="shared" si="54"/>
        <v>21</v>
      </c>
      <c r="K91" s="1">
        <f t="shared" si="37"/>
        <v>12</v>
      </c>
      <c r="L91" s="8">
        <f t="shared" si="41"/>
        <v>1.00547392</v>
      </c>
      <c r="M91" s="14">
        <f t="shared" si="36"/>
        <v>1.01009997</v>
      </c>
      <c r="N91" s="14">
        <f t="shared" si="33"/>
        <v>1.0183816281390345</v>
      </c>
      <c r="O91" s="8">
        <f t="shared" si="35"/>
        <v>1.02395616</v>
      </c>
      <c r="P91" s="8">
        <f t="shared" si="42"/>
        <v>10239.561600000001</v>
      </c>
      <c r="Q91" s="13">
        <f t="shared" si="43"/>
        <v>0</v>
      </c>
      <c r="R91" s="21">
        <f t="shared" si="44"/>
        <v>0</v>
      </c>
      <c r="S91" s="8">
        <f t="shared" si="45"/>
        <v>0</v>
      </c>
      <c r="T91" s="10">
        <f t="shared" si="55"/>
        <v>0.119353</v>
      </c>
      <c r="U91" s="13">
        <f t="shared" si="34"/>
        <v>54</v>
      </c>
      <c r="V91" s="13">
        <v>252</v>
      </c>
      <c r="W91" s="14">
        <f t="shared" si="46"/>
        <v>1.0244551340000001</v>
      </c>
      <c r="X91" s="8">
        <f t="shared" si="47"/>
        <v>250.40985101999999</v>
      </c>
      <c r="Y91" s="8">
        <v>0</v>
      </c>
      <c r="Z91" s="9">
        <f t="shared" si="48"/>
        <v>0</v>
      </c>
      <c r="AA91" s="26" t="str">
        <f t="shared" si="56"/>
        <v>INCORP J=</v>
      </c>
      <c r="AB91" s="70">
        <f t="shared" si="57"/>
        <v>42660</v>
      </c>
      <c r="AC91" s="4"/>
      <c r="AD91" s="122"/>
      <c r="AE91" s="123"/>
      <c r="AF91" s="124"/>
      <c r="AG91" s="125"/>
      <c r="AH91" s="125"/>
      <c r="AI91" s="126"/>
      <c r="AJ91" s="126"/>
      <c r="AK91" s="127"/>
      <c r="AL91" s="124"/>
      <c r="AM91" s="122"/>
      <c r="AN91" s="122"/>
      <c r="AO91" s="123"/>
      <c r="AQ91" s="1"/>
    </row>
    <row r="92" spans="1:43" x14ac:dyDescent="0.2">
      <c r="A92" s="67">
        <f t="shared" si="49"/>
        <v>42374</v>
      </c>
      <c r="B92" s="8">
        <f t="shared" si="38"/>
        <v>10499.441239809999</v>
      </c>
      <c r="C92" s="8">
        <f t="shared" si="50"/>
        <v>10000</v>
      </c>
      <c r="D92" s="28">
        <f t="shared" si="51"/>
        <v>4450.45</v>
      </c>
      <c r="E92" s="9">
        <f>IF(K92=1,VLOOKUP(A91,[1]Plan1!$AY$117:$BA$314,3),E91)</f>
        <v>4493.17</v>
      </c>
      <c r="F92" s="110">
        <f t="shared" si="52"/>
        <v>42354</v>
      </c>
      <c r="G92" s="12">
        <f t="shared" si="39"/>
        <v>9.5990293116428038E-3</v>
      </c>
      <c r="H92" s="11">
        <f t="shared" si="53"/>
        <v>42384</v>
      </c>
      <c r="I92" s="11">
        <f t="shared" si="40"/>
        <v>42384</v>
      </c>
      <c r="J92" s="1">
        <f t="shared" si="54"/>
        <v>21</v>
      </c>
      <c r="K92" s="1">
        <f t="shared" si="37"/>
        <v>13</v>
      </c>
      <c r="L92" s="8">
        <f t="shared" si="41"/>
        <v>1.00593143</v>
      </c>
      <c r="M92" s="14">
        <f t="shared" si="36"/>
        <v>1.01009997</v>
      </c>
      <c r="N92" s="14">
        <f t="shared" si="33"/>
        <v>1.0183816281390345</v>
      </c>
      <c r="O92" s="8">
        <f t="shared" si="35"/>
        <v>1.0244220799999999</v>
      </c>
      <c r="P92" s="8">
        <f t="shared" si="42"/>
        <v>10244.220799999999</v>
      </c>
      <c r="Q92" s="13">
        <f t="shared" si="43"/>
        <v>0</v>
      </c>
      <c r="R92" s="21">
        <f t="shared" si="44"/>
        <v>0</v>
      </c>
      <c r="S92" s="8">
        <f t="shared" si="45"/>
        <v>0</v>
      </c>
      <c r="T92" s="10">
        <f t="shared" si="55"/>
        <v>0.119353</v>
      </c>
      <c r="U92" s="13">
        <f t="shared" si="34"/>
        <v>55</v>
      </c>
      <c r="V92" s="13">
        <v>252</v>
      </c>
      <c r="W92" s="14">
        <f t="shared" si="46"/>
        <v>1.024913602</v>
      </c>
      <c r="X92" s="8">
        <f t="shared" si="47"/>
        <v>255.22043980999999</v>
      </c>
      <c r="Y92" s="8">
        <v>0</v>
      </c>
      <c r="Z92" s="9">
        <f t="shared" si="48"/>
        <v>0</v>
      </c>
      <c r="AA92" s="26" t="str">
        <f t="shared" si="56"/>
        <v>INCORP J=</v>
      </c>
      <c r="AB92" s="70">
        <f t="shared" si="57"/>
        <v>42660</v>
      </c>
      <c r="AC92" s="4"/>
      <c r="AD92" s="122"/>
      <c r="AE92" s="123"/>
      <c r="AF92" s="124"/>
      <c r="AG92" s="125"/>
      <c r="AH92" s="125"/>
      <c r="AI92" s="126"/>
      <c r="AJ92" s="126"/>
      <c r="AK92" s="127"/>
      <c r="AL92" s="124"/>
      <c r="AM92" s="122"/>
      <c r="AN92" s="122"/>
      <c r="AO92" s="123"/>
      <c r="AQ92" s="1"/>
    </row>
    <row r="93" spans="1:43" x14ac:dyDescent="0.2">
      <c r="A93" s="67">
        <f t="shared" si="49"/>
        <v>42375</v>
      </c>
      <c r="B93" s="8">
        <f t="shared" si="38"/>
        <v>10508.919657619999</v>
      </c>
      <c r="C93" s="8">
        <f t="shared" si="50"/>
        <v>10000</v>
      </c>
      <c r="D93" s="28">
        <f t="shared" si="51"/>
        <v>4450.45</v>
      </c>
      <c r="E93" s="9">
        <f>IF(K93=1,VLOOKUP(A92,[1]Plan1!$AY$117:$BA$314,3),E92)</f>
        <v>4493.17</v>
      </c>
      <c r="F93" s="110">
        <f t="shared" si="52"/>
        <v>42354</v>
      </c>
      <c r="G93" s="12">
        <f t="shared" si="39"/>
        <v>9.5990293116428038E-3</v>
      </c>
      <c r="H93" s="11">
        <f t="shared" si="53"/>
        <v>42384</v>
      </c>
      <c r="I93" s="11">
        <f t="shared" si="40"/>
        <v>42384</v>
      </c>
      <c r="J93" s="1">
        <f t="shared" si="54"/>
        <v>21</v>
      </c>
      <c r="K93" s="1">
        <f t="shared" si="37"/>
        <v>14</v>
      </c>
      <c r="L93" s="8">
        <f t="shared" si="41"/>
        <v>1.00638915</v>
      </c>
      <c r="M93" s="14">
        <f t="shared" si="36"/>
        <v>1.01009997</v>
      </c>
      <c r="N93" s="14">
        <f t="shared" si="33"/>
        <v>1.0183816281390345</v>
      </c>
      <c r="O93" s="8">
        <f t="shared" si="35"/>
        <v>1.02488822</v>
      </c>
      <c r="P93" s="8">
        <f t="shared" si="42"/>
        <v>10248.8822</v>
      </c>
      <c r="Q93" s="13">
        <f t="shared" si="43"/>
        <v>0</v>
      </c>
      <c r="R93" s="21">
        <f t="shared" si="44"/>
        <v>0</v>
      </c>
      <c r="S93" s="8">
        <f t="shared" si="45"/>
        <v>0</v>
      </c>
      <c r="T93" s="10">
        <f t="shared" si="55"/>
        <v>0.119353</v>
      </c>
      <c r="U93" s="13">
        <f t="shared" si="34"/>
        <v>56</v>
      </c>
      <c r="V93" s="13">
        <v>252</v>
      </c>
      <c r="W93" s="14">
        <f t="shared" si="46"/>
        <v>1.0253722750000001</v>
      </c>
      <c r="X93" s="8">
        <f t="shared" si="47"/>
        <v>260.03745762</v>
      </c>
      <c r="Y93" s="8">
        <v>0</v>
      </c>
      <c r="Z93" s="9">
        <f t="shared" si="48"/>
        <v>0</v>
      </c>
      <c r="AA93" s="26" t="str">
        <f t="shared" si="56"/>
        <v>INCORP J=</v>
      </c>
      <c r="AB93" s="70">
        <f t="shared" si="57"/>
        <v>42660</v>
      </c>
      <c r="AC93" s="4"/>
      <c r="AD93" s="122"/>
      <c r="AE93" s="123"/>
      <c r="AF93" s="124"/>
      <c r="AG93" s="125"/>
      <c r="AH93" s="125"/>
      <c r="AI93" s="126"/>
      <c r="AJ93" s="126"/>
      <c r="AK93" s="127"/>
      <c r="AL93" s="124"/>
      <c r="AM93" s="122"/>
      <c r="AN93" s="122"/>
      <c r="AO93" s="123"/>
      <c r="AQ93" s="1"/>
    </row>
    <row r="94" spans="1:43" x14ac:dyDescent="0.2">
      <c r="A94" s="67">
        <f t="shared" si="49"/>
        <v>42376</v>
      </c>
      <c r="B94" s="8">
        <f t="shared" si="38"/>
        <v>10518.406515429999</v>
      </c>
      <c r="C94" s="8">
        <f t="shared" si="50"/>
        <v>10000</v>
      </c>
      <c r="D94" s="28">
        <f t="shared" si="51"/>
        <v>4450.45</v>
      </c>
      <c r="E94" s="9">
        <f>IF(K94=1,VLOOKUP(A93,[1]Plan1!$AY$117:$BA$314,3),E93)</f>
        <v>4493.17</v>
      </c>
      <c r="F94" s="110">
        <f t="shared" si="52"/>
        <v>42354</v>
      </c>
      <c r="G94" s="12">
        <f t="shared" si="39"/>
        <v>9.5990293116428038E-3</v>
      </c>
      <c r="H94" s="11">
        <f t="shared" si="53"/>
        <v>42384</v>
      </c>
      <c r="I94" s="11">
        <f t="shared" si="40"/>
        <v>42384</v>
      </c>
      <c r="J94" s="1">
        <f t="shared" si="54"/>
        <v>21</v>
      </c>
      <c r="K94" s="1">
        <f t="shared" si="37"/>
        <v>15</v>
      </c>
      <c r="L94" s="8">
        <f t="shared" si="41"/>
        <v>1.00684708</v>
      </c>
      <c r="M94" s="14">
        <f t="shared" si="36"/>
        <v>1.01009997</v>
      </c>
      <c r="N94" s="14">
        <f t="shared" si="33"/>
        <v>1.0183816281390345</v>
      </c>
      <c r="O94" s="8">
        <f t="shared" si="35"/>
        <v>1.02535456</v>
      </c>
      <c r="P94" s="8">
        <f t="shared" si="42"/>
        <v>10253.545599999999</v>
      </c>
      <c r="Q94" s="13">
        <f t="shared" si="43"/>
        <v>0</v>
      </c>
      <c r="R94" s="21">
        <f t="shared" si="44"/>
        <v>0</v>
      </c>
      <c r="S94" s="8">
        <f t="shared" si="45"/>
        <v>0</v>
      </c>
      <c r="T94" s="10">
        <f t="shared" si="55"/>
        <v>0.119353</v>
      </c>
      <c r="U94" s="13">
        <f t="shared" si="34"/>
        <v>57</v>
      </c>
      <c r="V94" s="13">
        <v>252</v>
      </c>
      <c r="W94" s="14">
        <f t="shared" si="46"/>
        <v>1.025831154</v>
      </c>
      <c r="X94" s="8">
        <f t="shared" si="47"/>
        <v>264.86091542999998</v>
      </c>
      <c r="Y94" s="8">
        <v>0</v>
      </c>
      <c r="Z94" s="9">
        <f t="shared" si="48"/>
        <v>0</v>
      </c>
      <c r="AA94" s="26" t="str">
        <f t="shared" si="56"/>
        <v>INCORP J=</v>
      </c>
      <c r="AB94" s="70">
        <f t="shared" si="57"/>
        <v>42660</v>
      </c>
      <c r="AC94" s="4"/>
      <c r="AD94" s="122"/>
      <c r="AE94" s="123"/>
      <c r="AF94" s="124"/>
      <c r="AG94" s="125"/>
      <c r="AH94" s="125"/>
      <c r="AI94" s="126"/>
      <c r="AJ94" s="126"/>
      <c r="AK94" s="127"/>
      <c r="AL94" s="124"/>
      <c r="AM94" s="122"/>
      <c r="AN94" s="122"/>
      <c r="AO94" s="123"/>
      <c r="AQ94" s="1"/>
    </row>
    <row r="95" spans="1:43" x14ac:dyDescent="0.2">
      <c r="A95" s="67">
        <f t="shared" si="49"/>
        <v>42377</v>
      </c>
      <c r="B95" s="8">
        <f t="shared" si="38"/>
        <v>10527.9020139</v>
      </c>
      <c r="C95" s="8">
        <f t="shared" si="50"/>
        <v>10000</v>
      </c>
      <c r="D95" s="28">
        <f t="shared" si="51"/>
        <v>4450.45</v>
      </c>
      <c r="E95" s="9">
        <f>IF(K95=1,VLOOKUP(A94,[1]Plan1!$AY$117:$BA$314,3),E94)</f>
        <v>4493.17</v>
      </c>
      <c r="F95" s="110">
        <f t="shared" si="52"/>
        <v>42354</v>
      </c>
      <c r="G95" s="12">
        <f t="shared" si="39"/>
        <v>9.5990293116428038E-3</v>
      </c>
      <c r="H95" s="11">
        <f t="shared" si="53"/>
        <v>42384</v>
      </c>
      <c r="I95" s="11">
        <f t="shared" si="40"/>
        <v>42384</v>
      </c>
      <c r="J95" s="1">
        <f t="shared" si="54"/>
        <v>21</v>
      </c>
      <c r="K95" s="1">
        <f t="shared" si="37"/>
        <v>16</v>
      </c>
      <c r="L95" s="8">
        <f t="shared" si="41"/>
        <v>1.0073052199999999</v>
      </c>
      <c r="M95" s="14">
        <f t="shared" si="36"/>
        <v>1.01009997</v>
      </c>
      <c r="N95" s="14">
        <f t="shared" ref="N95:N158" si="58">IF(I95&gt;I94,N94*M95,N94)</f>
        <v>1.0183816281390345</v>
      </c>
      <c r="O95" s="8">
        <f t="shared" si="35"/>
        <v>1.02582112</v>
      </c>
      <c r="P95" s="8">
        <f t="shared" si="42"/>
        <v>10258.2112</v>
      </c>
      <c r="Q95" s="13">
        <f t="shared" si="43"/>
        <v>0</v>
      </c>
      <c r="R95" s="21">
        <f t="shared" si="44"/>
        <v>0</v>
      </c>
      <c r="S95" s="8">
        <f t="shared" si="45"/>
        <v>0</v>
      </c>
      <c r="T95" s="10">
        <f t="shared" si="55"/>
        <v>0.119353</v>
      </c>
      <c r="U95" s="13">
        <f t="shared" si="34"/>
        <v>58</v>
      </c>
      <c r="V95" s="13">
        <v>252</v>
      </c>
      <c r="W95" s="14">
        <f t="shared" si="46"/>
        <v>1.0262902380000001</v>
      </c>
      <c r="X95" s="8">
        <f t="shared" si="47"/>
        <v>269.69081390000002</v>
      </c>
      <c r="Y95" s="8">
        <v>0</v>
      </c>
      <c r="Z95" s="9">
        <f t="shared" si="48"/>
        <v>0</v>
      </c>
      <c r="AA95" s="26" t="str">
        <f t="shared" si="56"/>
        <v>INCORP J=</v>
      </c>
      <c r="AB95" s="70">
        <f t="shared" si="57"/>
        <v>42660</v>
      </c>
      <c r="AC95" s="4"/>
      <c r="AD95" s="122"/>
      <c r="AE95" s="123"/>
      <c r="AF95" s="124"/>
      <c r="AG95" s="125"/>
      <c r="AH95" s="125"/>
      <c r="AI95" s="126"/>
      <c r="AJ95" s="126"/>
      <c r="AK95" s="127"/>
      <c r="AL95" s="124"/>
      <c r="AM95" s="122"/>
      <c r="AN95" s="122"/>
      <c r="AO95" s="123"/>
      <c r="AQ95" s="1"/>
    </row>
    <row r="96" spans="1:43" x14ac:dyDescent="0.2">
      <c r="A96" s="67">
        <f t="shared" si="49"/>
        <v>42378</v>
      </c>
      <c r="B96" s="8">
        <f t="shared" si="38"/>
        <v>10537.406066489999</v>
      </c>
      <c r="C96" s="8">
        <f t="shared" si="50"/>
        <v>10000</v>
      </c>
      <c r="D96" s="28">
        <f t="shared" si="51"/>
        <v>4450.45</v>
      </c>
      <c r="E96" s="9">
        <f>IF(K96=1,VLOOKUP(A95,[1]Plan1!$AY$117:$BA$314,3),E95)</f>
        <v>4493.17</v>
      </c>
      <c r="F96" s="110">
        <f t="shared" si="52"/>
        <v>42354</v>
      </c>
      <c r="G96" s="12">
        <f t="shared" si="39"/>
        <v>9.5990293116428038E-3</v>
      </c>
      <c r="H96" s="11">
        <f t="shared" si="53"/>
        <v>42384</v>
      </c>
      <c r="I96" s="11">
        <f t="shared" si="40"/>
        <v>42384</v>
      </c>
      <c r="J96" s="1">
        <f t="shared" si="54"/>
        <v>21</v>
      </c>
      <c r="K96" s="1">
        <f t="shared" si="37"/>
        <v>17</v>
      </c>
      <c r="L96" s="8">
        <f t="shared" si="41"/>
        <v>1.0077635599999999</v>
      </c>
      <c r="M96" s="14">
        <f t="shared" si="36"/>
        <v>1.01009997</v>
      </c>
      <c r="N96" s="14">
        <f t="shared" si="58"/>
        <v>1.0183816281390345</v>
      </c>
      <c r="O96" s="8">
        <f t="shared" si="35"/>
        <v>1.0262878900000001</v>
      </c>
      <c r="P96" s="8">
        <f t="shared" si="42"/>
        <v>10262.8789</v>
      </c>
      <c r="Q96" s="13">
        <f t="shared" si="43"/>
        <v>0</v>
      </c>
      <c r="R96" s="21">
        <f t="shared" si="44"/>
        <v>0</v>
      </c>
      <c r="S96" s="8">
        <f t="shared" si="45"/>
        <v>0</v>
      </c>
      <c r="T96" s="10">
        <f t="shared" si="55"/>
        <v>0.119353</v>
      </c>
      <c r="U96" s="13">
        <f t="shared" si="34"/>
        <v>59</v>
      </c>
      <c r="V96" s="13">
        <v>252</v>
      </c>
      <c r="W96" s="14">
        <f t="shared" si="46"/>
        <v>1.0267495280000001</v>
      </c>
      <c r="X96" s="8">
        <f t="shared" si="47"/>
        <v>274.52716649000001</v>
      </c>
      <c r="Y96" s="8">
        <v>0</v>
      </c>
      <c r="Z96" s="9">
        <f t="shared" si="48"/>
        <v>0</v>
      </c>
      <c r="AA96" s="26" t="str">
        <f t="shared" si="56"/>
        <v>INCORP J=</v>
      </c>
      <c r="AB96" s="70">
        <f t="shared" si="57"/>
        <v>42660</v>
      </c>
      <c r="AC96" s="4"/>
      <c r="AD96" s="122"/>
      <c r="AE96" s="123"/>
      <c r="AF96" s="124"/>
      <c r="AG96" s="125"/>
      <c r="AH96" s="125"/>
      <c r="AI96" s="126"/>
      <c r="AJ96" s="126"/>
      <c r="AK96" s="127"/>
      <c r="AL96" s="124"/>
      <c r="AM96" s="122"/>
      <c r="AN96" s="122"/>
      <c r="AO96" s="123"/>
      <c r="AQ96" s="25"/>
    </row>
    <row r="97" spans="1:43" x14ac:dyDescent="0.2">
      <c r="A97" s="67">
        <f t="shared" si="49"/>
        <v>42379</v>
      </c>
      <c r="B97" s="8">
        <f t="shared" si="38"/>
        <v>10537.406066489999</v>
      </c>
      <c r="C97" s="8">
        <f t="shared" si="50"/>
        <v>10000</v>
      </c>
      <c r="D97" s="28">
        <f t="shared" si="51"/>
        <v>4450.45</v>
      </c>
      <c r="E97" s="9">
        <f>IF(K97=1,VLOOKUP(A96,[1]Plan1!$AY$117:$BA$314,3),E96)</f>
        <v>4493.17</v>
      </c>
      <c r="F97" s="110">
        <f t="shared" si="52"/>
        <v>42354</v>
      </c>
      <c r="G97" s="12">
        <f t="shared" si="39"/>
        <v>9.5990293116428038E-3</v>
      </c>
      <c r="H97" s="11">
        <f t="shared" si="53"/>
        <v>42384</v>
      </c>
      <c r="I97" s="11">
        <f t="shared" si="40"/>
        <v>42384</v>
      </c>
      <c r="J97" s="1">
        <f t="shared" si="54"/>
        <v>21</v>
      </c>
      <c r="K97" s="1">
        <f t="shared" si="37"/>
        <v>17</v>
      </c>
      <c r="L97" s="8">
        <f t="shared" si="41"/>
        <v>1.0077635599999999</v>
      </c>
      <c r="M97" s="14">
        <f t="shared" si="36"/>
        <v>1.01009997</v>
      </c>
      <c r="N97" s="14">
        <f t="shared" si="58"/>
        <v>1.0183816281390345</v>
      </c>
      <c r="O97" s="8">
        <f t="shared" si="35"/>
        <v>1.0262878900000001</v>
      </c>
      <c r="P97" s="8">
        <f t="shared" si="42"/>
        <v>10262.8789</v>
      </c>
      <c r="Q97" s="13">
        <f t="shared" si="43"/>
        <v>0</v>
      </c>
      <c r="R97" s="21">
        <f t="shared" si="44"/>
        <v>0</v>
      </c>
      <c r="S97" s="8">
        <f t="shared" si="45"/>
        <v>0</v>
      </c>
      <c r="T97" s="10">
        <f t="shared" si="55"/>
        <v>0.119353</v>
      </c>
      <c r="U97" s="13">
        <f t="shared" si="34"/>
        <v>59</v>
      </c>
      <c r="V97" s="13">
        <v>252</v>
      </c>
      <c r="W97" s="14">
        <f t="shared" si="46"/>
        <v>1.0267495280000001</v>
      </c>
      <c r="X97" s="8">
        <f t="shared" si="47"/>
        <v>274.52716649000001</v>
      </c>
      <c r="Y97" s="8">
        <v>0</v>
      </c>
      <c r="Z97" s="9">
        <f t="shared" si="48"/>
        <v>0</v>
      </c>
      <c r="AA97" s="26" t="str">
        <f t="shared" si="56"/>
        <v>INCORP J=</v>
      </c>
      <c r="AB97" s="70">
        <f t="shared" si="57"/>
        <v>42660</v>
      </c>
      <c r="AC97" s="4"/>
      <c r="AD97" s="122"/>
      <c r="AE97" s="123"/>
      <c r="AF97" s="124"/>
      <c r="AG97" s="125"/>
      <c r="AH97" s="125"/>
      <c r="AI97" s="126"/>
      <c r="AJ97" s="126"/>
      <c r="AK97" s="127"/>
      <c r="AL97" s="124"/>
      <c r="AM97" s="122"/>
      <c r="AN97" s="122"/>
      <c r="AO97" s="123"/>
      <c r="AQ97" s="25"/>
    </row>
    <row r="98" spans="1:43" x14ac:dyDescent="0.2">
      <c r="A98" s="67">
        <f t="shared" si="49"/>
        <v>42380</v>
      </c>
      <c r="B98" s="8">
        <f t="shared" si="38"/>
        <v>10537.406066489999</v>
      </c>
      <c r="C98" s="8">
        <f t="shared" si="50"/>
        <v>10000</v>
      </c>
      <c r="D98" s="28">
        <f t="shared" si="51"/>
        <v>4450.45</v>
      </c>
      <c r="E98" s="9">
        <f>IF(K98=1,VLOOKUP(A97,[1]Plan1!$AY$117:$BA$314,3),E97)</f>
        <v>4493.17</v>
      </c>
      <c r="F98" s="110">
        <f t="shared" si="52"/>
        <v>42354</v>
      </c>
      <c r="G98" s="12">
        <f t="shared" si="39"/>
        <v>9.5990293116428038E-3</v>
      </c>
      <c r="H98" s="11">
        <f t="shared" si="53"/>
        <v>42384</v>
      </c>
      <c r="I98" s="11">
        <f t="shared" si="40"/>
        <v>42384</v>
      </c>
      <c r="J98" s="1">
        <f t="shared" si="54"/>
        <v>21</v>
      </c>
      <c r="K98" s="1">
        <f t="shared" si="37"/>
        <v>17</v>
      </c>
      <c r="L98" s="8">
        <f t="shared" si="41"/>
        <v>1.0077635599999999</v>
      </c>
      <c r="M98" s="14">
        <f t="shared" si="36"/>
        <v>1.01009997</v>
      </c>
      <c r="N98" s="14">
        <f t="shared" si="58"/>
        <v>1.0183816281390345</v>
      </c>
      <c r="O98" s="8">
        <f t="shared" si="35"/>
        <v>1.0262878900000001</v>
      </c>
      <c r="P98" s="8">
        <f t="shared" si="42"/>
        <v>10262.8789</v>
      </c>
      <c r="Q98" s="13">
        <f t="shared" si="43"/>
        <v>0</v>
      </c>
      <c r="R98" s="21">
        <f t="shared" si="44"/>
        <v>0</v>
      </c>
      <c r="S98" s="8">
        <f t="shared" si="45"/>
        <v>0</v>
      </c>
      <c r="T98" s="10">
        <f t="shared" si="55"/>
        <v>0.119353</v>
      </c>
      <c r="U98" s="13">
        <f t="shared" si="34"/>
        <v>59</v>
      </c>
      <c r="V98" s="13">
        <v>252</v>
      </c>
      <c r="W98" s="14">
        <f t="shared" si="46"/>
        <v>1.0267495280000001</v>
      </c>
      <c r="X98" s="8">
        <f t="shared" si="47"/>
        <v>274.52716649000001</v>
      </c>
      <c r="Y98" s="8">
        <v>0</v>
      </c>
      <c r="Z98" s="9">
        <f t="shared" si="48"/>
        <v>0</v>
      </c>
      <c r="AA98" s="26" t="str">
        <f t="shared" si="56"/>
        <v>INCORP J=</v>
      </c>
      <c r="AB98" s="70">
        <f t="shared" si="57"/>
        <v>42660</v>
      </c>
      <c r="AC98" s="4"/>
      <c r="AD98" s="122"/>
      <c r="AE98" s="123"/>
      <c r="AF98" s="124"/>
      <c r="AG98" s="125"/>
      <c r="AH98" s="125"/>
      <c r="AI98" s="126"/>
      <c r="AJ98" s="126"/>
      <c r="AK98" s="127"/>
      <c r="AL98" s="124"/>
      <c r="AM98" s="122"/>
      <c r="AN98" s="122"/>
      <c r="AO98" s="123"/>
      <c r="AQ98" s="25"/>
    </row>
    <row r="99" spans="1:43" x14ac:dyDescent="0.2">
      <c r="A99" s="67">
        <f t="shared" si="49"/>
        <v>42381</v>
      </c>
      <c r="B99" s="8">
        <f t="shared" si="38"/>
        <v>10546.918668729999</v>
      </c>
      <c r="C99" s="8">
        <f t="shared" si="50"/>
        <v>10000</v>
      </c>
      <c r="D99" s="28">
        <f t="shared" si="51"/>
        <v>4450.45</v>
      </c>
      <c r="E99" s="9">
        <f>IF(K99=1,VLOOKUP(A98,[1]Plan1!$AY$117:$BA$314,3),E98)</f>
        <v>4493.17</v>
      </c>
      <c r="F99" s="110">
        <f t="shared" si="52"/>
        <v>42354</v>
      </c>
      <c r="G99" s="12">
        <f t="shared" si="39"/>
        <v>9.5990293116428038E-3</v>
      </c>
      <c r="H99" s="11">
        <f t="shared" si="53"/>
        <v>42384</v>
      </c>
      <c r="I99" s="11">
        <f t="shared" si="40"/>
        <v>42384</v>
      </c>
      <c r="J99" s="1">
        <f t="shared" si="54"/>
        <v>21</v>
      </c>
      <c r="K99" s="1">
        <f t="shared" si="37"/>
        <v>18</v>
      </c>
      <c r="L99" s="8">
        <f t="shared" si="41"/>
        <v>1.0082221099999999</v>
      </c>
      <c r="M99" s="14">
        <f t="shared" si="36"/>
        <v>1.01009997</v>
      </c>
      <c r="N99" s="14">
        <f t="shared" si="58"/>
        <v>1.0183816281390345</v>
      </c>
      <c r="O99" s="8">
        <f t="shared" si="35"/>
        <v>1.02675487</v>
      </c>
      <c r="P99" s="8">
        <f t="shared" si="42"/>
        <v>10267.548699999999</v>
      </c>
      <c r="Q99" s="13">
        <f t="shared" si="43"/>
        <v>0</v>
      </c>
      <c r="R99" s="21">
        <f t="shared" si="44"/>
        <v>0</v>
      </c>
      <c r="S99" s="8">
        <f t="shared" si="45"/>
        <v>0</v>
      </c>
      <c r="T99" s="10">
        <f t="shared" si="55"/>
        <v>0.119353</v>
      </c>
      <c r="U99" s="13">
        <f t="shared" si="34"/>
        <v>60</v>
      </c>
      <c r="V99" s="13">
        <v>252</v>
      </c>
      <c r="W99" s="14">
        <f t="shared" si="46"/>
        <v>1.0272090229999999</v>
      </c>
      <c r="X99" s="8">
        <f t="shared" si="47"/>
        <v>279.36996872999998</v>
      </c>
      <c r="Y99" s="8">
        <v>0</v>
      </c>
      <c r="Z99" s="9">
        <f t="shared" si="48"/>
        <v>0</v>
      </c>
      <c r="AA99" s="26" t="str">
        <f t="shared" si="56"/>
        <v>INCORP J=</v>
      </c>
      <c r="AB99" s="70">
        <f t="shared" si="57"/>
        <v>42660</v>
      </c>
      <c r="AC99" s="4"/>
      <c r="AD99" s="122"/>
      <c r="AE99" s="123"/>
      <c r="AF99" s="124"/>
      <c r="AG99" s="125"/>
      <c r="AH99" s="125"/>
      <c r="AI99" s="126"/>
      <c r="AJ99" s="126"/>
      <c r="AK99" s="127"/>
      <c r="AL99" s="124"/>
      <c r="AM99" s="122"/>
      <c r="AN99" s="122"/>
      <c r="AO99" s="123"/>
      <c r="AQ99" s="25"/>
    </row>
    <row r="100" spans="1:43" x14ac:dyDescent="0.2">
      <c r="A100" s="67">
        <f t="shared" si="49"/>
        <v>42382</v>
      </c>
      <c r="B100" s="8">
        <f t="shared" si="38"/>
        <v>10556.43993941</v>
      </c>
      <c r="C100" s="8">
        <f t="shared" si="50"/>
        <v>10000</v>
      </c>
      <c r="D100" s="28">
        <f t="shared" si="51"/>
        <v>4450.45</v>
      </c>
      <c r="E100" s="9">
        <f>IF(K100=1,VLOOKUP(A99,[1]Plan1!$AY$117:$BA$314,3),E99)</f>
        <v>4493.17</v>
      </c>
      <c r="F100" s="110">
        <f t="shared" si="52"/>
        <v>42354</v>
      </c>
      <c r="G100" s="12">
        <f t="shared" si="39"/>
        <v>9.5990293116428038E-3</v>
      </c>
      <c r="H100" s="11">
        <f t="shared" si="53"/>
        <v>42384</v>
      </c>
      <c r="I100" s="11">
        <f t="shared" si="40"/>
        <v>42384</v>
      </c>
      <c r="J100" s="1">
        <f t="shared" si="54"/>
        <v>21</v>
      </c>
      <c r="K100" s="1">
        <f t="shared" si="37"/>
        <v>19</v>
      </c>
      <c r="L100" s="8">
        <f t="shared" si="41"/>
        <v>1.00868088</v>
      </c>
      <c r="M100" s="14">
        <f t="shared" si="36"/>
        <v>1.01009997</v>
      </c>
      <c r="N100" s="14">
        <f t="shared" si="58"/>
        <v>1.0183816281390345</v>
      </c>
      <c r="O100" s="8">
        <f t="shared" si="35"/>
        <v>1.0272220700000001</v>
      </c>
      <c r="P100" s="8">
        <f t="shared" si="42"/>
        <v>10272.2207</v>
      </c>
      <c r="Q100" s="13">
        <f t="shared" si="43"/>
        <v>0</v>
      </c>
      <c r="R100" s="21">
        <f t="shared" si="44"/>
        <v>0</v>
      </c>
      <c r="S100" s="8">
        <f t="shared" si="45"/>
        <v>0</v>
      </c>
      <c r="T100" s="10">
        <f t="shared" si="55"/>
        <v>0.119353</v>
      </c>
      <c r="U100" s="13">
        <f t="shared" si="34"/>
        <v>61</v>
      </c>
      <c r="V100" s="13">
        <v>252</v>
      </c>
      <c r="W100" s="14">
        <f t="shared" si="46"/>
        <v>1.027668724</v>
      </c>
      <c r="X100" s="8">
        <f t="shared" si="47"/>
        <v>284.21923941</v>
      </c>
      <c r="Y100" s="8">
        <v>0</v>
      </c>
      <c r="Z100" s="9">
        <f t="shared" si="48"/>
        <v>0</v>
      </c>
      <c r="AA100" s="26" t="str">
        <f t="shared" si="56"/>
        <v>INCORP J=</v>
      </c>
      <c r="AB100" s="70">
        <f t="shared" si="57"/>
        <v>42660</v>
      </c>
      <c r="AC100" s="4"/>
      <c r="AD100" s="122"/>
      <c r="AE100" s="123"/>
      <c r="AF100" s="124"/>
      <c r="AG100" s="125"/>
      <c r="AH100" s="125"/>
      <c r="AI100" s="126"/>
      <c r="AJ100" s="126"/>
      <c r="AK100" s="127"/>
      <c r="AL100" s="124"/>
      <c r="AM100" s="122"/>
      <c r="AN100" s="122"/>
      <c r="AO100" s="123"/>
      <c r="AQ100" s="25"/>
    </row>
    <row r="101" spans="1:43" x14ac:dyDescent="0.2">
      <c r="A101" s="67">
        <f t="shared" si="49"/>
        <v>42383</v>
      </c>
      <c r="B101" s="8">
        <f t="shared" si="38"/>
        <v>10565.969771370001</v>
      </c>
      <c r="C101" s="8">
        <f t="shared" si="50"/>
        <v>10000</v>
      </c>
      <c r="D101" s="28">
        <f t="shared" si="51"/>
        <v>4450.45</v>
      </c>
      <c r="E101" s="9">
        <f>IF(K101=1,VLOOKUP(A100,[1]Plan1!$AY$117:$BA$314,3),E100)</f>
        <v>4493.17</v>
      </c>
      <c r="F101" s="110">
        <f t="shared" si="52"/>
        <v>42354</v>
      </c>
      <c r="G101" s="12">
        <f t="shared" si="39"/>
        <v>9.5990293116428038E-3</v>
      </c>
      <c r="H101" s="11">
        <f t="shared" si="53"/>
        <v>42384</v>
      </c>
      <c r="I101" s="11">
        <f t="shared" si="40"/>
        <v>42384</v>
      </c>
      <c r="J101" s="1">
        <f t="shared" si="54"/>
        <v>21</v>
      </c>
      <c r="K101" s="1">
        <f t="shared" si="37"/>
        <v>20</v>
      </c>
      <c r="L101" s="8">
        <f t="shared" si="41"/>
        <v>1.0091398499999999</v>
      </c>
      <c r="M101" s="14">
        <f t="shared" si="36"/>
        <v>1.01009997</v>
      </c>
      <c r="N101" s="14">
        <f t="shared" si="58"/>
        <v>1.0183816281390345</v>
      </c>
      <c r="O101" s="8">
        <f t="shared" si="35"/>
        <v>1.02768948</v>
      </c>
      <c r="P101" s="8">
        <f t="shared" si="42"/>
        <v>10276.8948</v>
      </c>
      <c r="Q101" s="13">
        <f t="shared" si="43"/>
        <v>0</v>
      </c>
      <c r="R101" s="21">
        <f t="shared" si="44"/>
        <v>0</v>
      </c>
      <c r="S101" s="8">
        <f t="shared" si="45"/>
        <v>0</v>
      </c>
      <c r="T101" s="10">
        <f t="shared" si="55"/>
        <v>0.119353</v>
      </c>
      <c r="U101" s="13">
        <f t="shared" ref="U101:U164" si="59">IF(Q100&gt;0,1,IF(K101=K100,U100,U100+1))</f>
        <v>62</v>
      </c>
      <c r="V101" s="13">
        <v>252</v>
      </c>
      <c r="W101" s="14">
        <f t="shared" si="46"/>
        <v>1.0281286300000001</v>
      </c>
      <c r="X101" s="8">
        <f t="shared" si="47"/>
        <v>289.07497137000001</v>
      </c>
      <c r="Y101" s="8">
        <v>0</v>
      </c>
      <c r="Z101" s="9">
        <f t="shared" si="48"/>
        <v>0</v>
      </c>
      <c r="AA101" s="26" t="str">
        <f t="shared" si="56"/>
        <v>INCORP J=</v>
      </c>
      <c r="AB101" s="70">
        <f t="shared" si="57"/>
        <v>42660</v>
      </c>
      <c r="AC101" s="4"/>
      <c r="AD101" s="122"/>
      <c r="AE101" s="123"/>
      <c r="AF101" s="124"/>
      <c r="AG101" s="125"/>
      <c r="AH101" s="125"/>
      <c r="AI101" s="126"/>
      <c r="AJ101" s="126"/>
      <c r="AK101" s="127"/>
      <c r="AL101" s="124"/>
      <c r="AM101" s="122"/>
      <c r="AN101" s="122"/>
      <c r="AO101" s="123"/>
      <c r="AQ101" s="25"/>
    </row>
    <row r="102" spans="1:43" x14ac:dyDescent="0.2">
      <c r="A102" s="67">
        <f t="shared" si="49"/>
        <v>42384</v>
      </c>
      <c r="B102" s="8">
        <f t="shared" si="38"/>
        <v>10575.50808809</v>
      </c>
      <c r="C102" s="8">
        <f t="shared" si="50"/>
        <v>10000</v>
      </c>
      <c r="D102" s="28">
        <f t="shared" si="51"/>
        <v>4450.45</v>
      </c>
      <c r="E102" s="9">
        <f>IF(K102=1,VLOOKUP(A101,[1]Plan1!$AY$117:$BA$314,3),E101)</f>
        <v>4493.17</v>
      </c>
      <c r="F102" s="110">
        <f t="shared" si="52"/>
        <v>42354</v>
      </c>
      <c r="G102" s="12">
        <f t="shared" si="39"/>
        <v>9.5990293116428038E-3</v>
      </c>
      <c r="H102" s="11">
        <f t="shared" si="53"/>
        <v>42415</v>
      </c>
      <c r="I102" s="11">
        <f t="shared" si="40"/>
        <v>42384</v>
      </c>
      <c r="J102" s="1">
        <f t="shared" si="54"/>
        <v>21</v>
      </c>
      <c r="K102" s="1">
        <f t="shared" si="37"/>
        <v>21</v>
      </c>
      <c r="L102" s="8">
        <f t="shared" si="41"/>
        <v>1.00959902</v>
      </c>
      <c r="M102" s="14">
        <f t="shared" si="36"/>
        <v>1.01009997</v>
      </c>
      <c r="N102" s="14">
        <f t="shared" si="58"/>
        <v>1.0183816281390345</v>
      </c>
      <c r="O102" s="8">
        <f t="shared" si="35"/>
        <v>1.0281570900000001</v>
      </c>
      <c r="P102" s="8">
        <f t="shared" si="42"/>
        <v>10281.570900000001</v>
      </c>
      <c r="Q102" s="13">
        <f t="shared" si="43"/>
        <v>0</v>
      </c>
      <c r="R102" s="21">
        <f t="shared" si="44"/>
        <v>0</v>
      </c>
      <c r="S102" s="8">
        <f t="shared" si="45"/>
        <v>0</v>
      </c>
      <c r="T102" s="10">
        <f t="shared" si="55"/>
        <v>0.119353</v>
      </c>
      <c r="U102" s="13">
        <f t="shared" si="59"/>
        <v>63</v>
      </c>
      <c r="V102" s="13">
        <v>252</v>
      </c>
      <c r="W102" s="14">
        <f t="shared" si="46"/>
        <v>1.028588743</v>
      </c>
      <c r="X102" s="8">
        <f t="shared" si="47"/>
        <v>293.93718809000001</v>
      </c>
      <c r="Y102" s="8">
        <v>0</v>
      </c>
      <c r="Z102" s="9">
        <f t="shared" si="48"/>
        <v>0</v>
      </c>
      <c r="AA102" s="26" t="str">
        <f t="shared" si="56"/>
        <v>INCORP J=</v>
      </c>
      <c r="AB102" s="70">
        <f t="shared" si="57"/>
        <v>42660</v>
      </c>
      <c r="AC102" s="4"/>
      <c r="AD102" s="122"/>
      <c r="AE102" s="123"/>
      <c r="AF102" s="124"/>
      <c r="AG102" s="125"/>
      <c r="AH102" s="125"/>
      <c r="AI102" s="126"/>
      <c r="AJ102" s="126"/>
      <c r="AK102" s="127"/>
      <c r="AL102" s="124"/>
      <c r="AM102" s="122"/>
      <c r="AN102" s="122"/>
      <c r="AO102" s="123"/>
      <c r="AQ102" s="25"/>
    </row>
    <row r="103" spans="1:43" x14ac:dyDescent="0.2">
      <c r="A103" s="67">
        <f t="shared" si="49"/>
        <v>42385</v>
      </c>
      <c r="B103" s="8">
        <f t="shared" si="38"/>
        <v>10587.270314380001</v>
      </c>
      <c r="C103" s="8">
        <f t="shared" si="50"/>
        <v>10000</v>
      </c>
      <c r="D103" s="28">
        <f t="shared" si="51"/>
        <v>4493.17</v>
      </c>
      <c r="E103" s="9">
        <f>IF(K103=1,VLOOKUP(A102,[1]Plan1!$AY$117:$BA$314,3),E102)</f>
        <v>4550.2299999999996</v>
      </c>
      <c r="F103" s="110">
        <f t="shared" si="52"/>
        <v>42385</v>
      </c>
      <c r="G103" s="12">
        <f t="shared" si="39"/>
        <v>1.2699274676898353E-2</v>
      </c>
      <c r="H103" s="11">
        <f t="shared" si="53"/>
        <v>42415</v>
      </c>
      <c r="I103" s="11">
        <f t="shared" si="40"/>
        <v>42415</v>
      </c>
      <c r="J103" s="1">
        <f t="shared" si="54"/>
        <v>19</v>
      </c>
      <c r="K103" s="1">
        <f t="shared" si="37"/>
        <v>1</v>
      </c>
      <c r="L103" s="8">
        <f t="shared" si="41"/>
        <v>1.0006643900000001</v>
      </c>
      <c r="M103" s="14">
        <f t="shared" si="36"/>
        <v>1.00959902</v>
      </c>
      <c r="N103" s="14">
        <f t="shared" si="58"/>
        <v>1.0281570937551736</v>
      </c>
      <c r="O103" s="8">
        <f t="shared" si="35"/>
        <v>1.0288401899999999</v>
      </c>
      <c r="P103" s="8">
        <f t="shared" si="42"/>
        <v>10288.401900000001</v>
      </c>
      <c r="Q103" s="13">
        <f t="shared" si="43"/>
        <v>0</v>
      </c>
      <c r="R103" s="21">
        <f t="shared" si="44"/>
        <v>0</v>
      </c>
      <c r="S103" s="8">
        <f t="shared" si="45"/>
        <v>0</v>
      </c>
      <c r="T103" s="10">
        <f t="shared" si="55"/>
        <v>0.119353</v>
      </c>
      <c r="U103" s="13">
        <f t="shared" si="59"/>
        <v>64</v>
      </c>
      <c r="V103" s="13">
        <v>252</v>
      </c>
      <c r="W103" s="14">
        <f t="shared" si="46"/>
        <v>1.029049061</v>
      </c>
      <c r="X103" s="8">
        <f t="shared" si="47"/>
        <v>298.86841437999999</v>
      </c>
      <c r="Y103" s="8">
        <v>0</v>
      </c>
      <c r="Z103" s="9">
        <f t="shared" si="48"/>
        <v>0</v>
      </c>
      <c r="AA103" s="26" t="str">
        <f t="shared" si="56"/>
        <v>INCORP J=</v>
      </c>
      <c r="AB103" s="70">
        <f t="shared" si="57"/>
        <v>42660</v>
      </c>
      <c r="AC103" s="4"/>
      <c r="AD103" s="122"/>
      <c r="AE103" s="123"/>
      <c r="AF103" s="124"/>
      <c r="AG103" s="125"/>
      <c r="AH103" s="125"/>
      <c r="AI103" s="126"/>
      <c r="AJ103" s="126"/>
      <c r="AK103" s="127"/>
      <c r="AL103" s="124"/>
      <c r="AM103" s="122"/>
      <c r="AN103" s="122"/>
      <c r="AO103" s="123"/>
      <c r="AQ103" s="25"/>
    </row>
    <row r="104" spans="1:43" x14ac:dyDescent="0.2">
      <c r="A104" s="67">
        <f t="shared" si="49"/>
        <v>42386</v>
      </c>
      <c r="B104" s="8">
        <f t="shared" si="38"/>
        <v>10587.270314380001</v>
      </c>
      <c r="C104" s="8">
        <f t="shared" si="50"/>
        <v>10000</v>
      </c>
      <c r="D104" s="28">
        <f t="shared" si="51"/>
        <v>4493.17</v>
      </c>
      <c r="E104" s="9">
        <f>IF(K104=1,VLOOKUP(A103,[1]Plan1!$AY$117:$BA$314,3),E103)</f>
        <v>4550.2299999999996</v>
      </c>
      <c r="F104" s="110">
        <f t="shared" si="52"/>
        <v>42385</v>
      </c>
      <c r="G104" s="12">
        <f t="shared" si="39"/>
        <v>1.2699274676898353E-2</v>
      </c>
      <c r="H104" s="11">
        <f t="shared" si="53"/>
        <v>42415</v>
      </c>
      <c r="I104" s="11">
        <f t="shared" si="40"/>
        <v>42415</v>
      </c>
      <c r="J104" s="1">
        <f t="shared" si="54"/>
        <v>19</v>
      </c>
      <c r="K104" s="1">
        <f t="shared" si="37"/>
        <v>1</v>
      </c>
      <c r="L104" s="8">
        <f t="shared" si="41"/>
        <v>1.0006643900000001</v>
      </c>
      <c r="M104" s="14">
        <f t="shared" si="36"/>
        <v>1.00959902</v>
      </c>
      <c r="N104" s="14">
        <f t="shared" si="58"/>
        <v>1.0281570937551736</v>
      </c>
      <c r="O104" s="8">
        <f t="shared" si="35"/>
        <v>1.0288401899999999</v>
      </c>
      <c r="P104" s="8">
        <f t="shared" si="42"/>
        <v>10288.401900000001</v>
      </c>
      <c r="Q104" s="13">
        <f t="shared" si="43"/>
        <v>0</v>
      </c>
      <c r="R104" s="21">
        <f t="shared" si="44"/>
        <v>0</v>
      </c>
      <c r="S104" s="8">
        <f t="shared" si="45"/>
        <v>0</v>
      </c>
      <c r="T104" s="10">
        <f t="shared" si="55"/>
        <v>0.119353</v>
      </c>
      <c r="U104" s="13">
        <f t="shared" si="59"/>
        <v>64</v>
      </c>
      <c r="V104" s="13">
        <v>252</v>
      </c>
      <c r="W104" s="14">
        <f t="shared" si="46"/>
        <v>1.029049061</v>
      </c>
      <c r="X104" s="8">
        <f t="shared" si="47"/>
        <v>298.86841437999999</v>
      </c>
      <c r="Y104" s="8">
        <v>0</v>
      </c>
      <c r="Z104" s="9">
        <f t="shared" si="48"/>
        <v>0</v>
      </c>
      <c r="AA104" s="26" t="str">
        <f t="shared" si="56"/>
        <v>INCORP J=</v>
      </c>
      <c r="AB104" s="70">
        <f t="shared" si="57"/>
        <v>42660</v>
      </c>
      <c r="AC104" s="4"/>
      <c r="AD104" s="122"/>
      <c r="AE104" s="123"/>
      <c r="AF104" s="124"/>
      <c r="AG104" s="125"/>
      <c r="AH104" s="125"/>
      <c r="AI104" s="126"/>
      <c r="AJ104" s="126"/>
      <c r="AK104" s="127"/>
      <c r="AL104" s="124"/>
      <c r="AM104" s="122"/>
      <c r="AN104" s="122"/>
      <c r="AO104" s="123"/>
      <c r="AQ104" s="25"/>
    </row>
    <row r="105" spans="1:43" x14ac:dyDescent="0.2">
      <c r="A105" s="67">
        <f t="shared" si="49"/>
        <v>42387</v>
      </c>
      <c r="B105" s="8">
        <f t="shared" si="38"/>
        <v>10587.270314380001</v>
      </c>
      <c r="C105" s="8">
        <f t="shared" si="50"/>
        <v>10000</v>
      </c>
      <c r="D105" s="28">
        <f t="shared" si="51"/>
        <v>4493.17</v>
      </c>
      <c r="E105" s="9">
        <f>IF(K105=1,VLOOKUP(A104,[1]Plan1!$AY$117:$BA$314,3),E104)</f>
        <v>4550.2299999999996</v>
      </c>
      <c r="F105" s="110">
        <f t="shared" si="52"/>
        <v>42385</v>
      </c>
      <c r="G105" s="12">
        <f t="shared" si="39"/>
        <v>1.2699274676898353E-2</v>
      </c>
      <c r="H105" s="11">
        <f t="shared" si="53"/>
        <v>42415</v>
      </c>
      <c r="I105" s="11">
        <f t="shared" si="40"/>
        <v>42415</v>
      </c>
      <c r="J105" s="1">
        <f t="shared" si="54"/>
        <v>19</v>
      </c>
      <c r="K105" s="1">
        <f t="shared" si="37"/>
        <v>1</v>
      </c>
      <c r="L105" s="8">
        <f t="shared" si="41"/>
        <v>1.0006643900000001</v>
      </c>
      <c r="M105" s="14">
        <f t="shared" si="36"/>
        <v>1.00959902</v>
      </c>
      <c r="N105" s="14">
        <f t="shared" si="58"/>
        <v>1.0281570937551736</v>
      </c>
      <c r="O105" s="8">
        <f t="shared" ref="O105:O168" si="60">TRUNC(TRUNC((L105*N105),15),8)</f>
        <v>1.0288401899999999</v>
      </c>
      <c r="P105" s="8">
        <f t="shared" si="42"/>
        <v>10288.401900000001</v>
      </c>
      <c r="Q105" s="13">
        <f t="shared" si="43"/>
        <v>0</v>
      </c>
      <c r="R105" s="21">
        <f t="shared" si="44"/>
        <v>0</v>
      </c>
      <c r="S105" s="8">
        <f t="shared" si="45"/>
        <v>0</v>
      </c>
      <c r="T105" s="10">
        <f t="shared" si="55"/>
        <v>0.119353</v>
      </c>
      <c r="U105" s="13">
        <f t="shared" si="59"/>
        <v>64</v>
      </c>
      <c r="V105" s="13">
        <v>252</v>
      </c>
      <c r="W105" s="14">
        <f t="shared" si="46"/>
        <v>1.029049061</v>
      </c>
      <c r="X105" s="8">
        <f t="shared" si="47"/>
        <v>298.86841437999999</v>
      </c>
      <c r="Y105" s="8">
        <v>0</v>
      </c>
      <c r="Z105" s="9">
        <f t="shared" si="48"/>
        <v>0</v>
      </c>
      <c r="AA105" s="26" t="str">
        <f t="shared" si="56"/>
        <v>INCORP J=</v>
      </c>
      <c r="AB105" s="70">
        <f t="shared" si="57"/>
        <v>42660</v>
      </c>
      <c r="AC105" s="4"/>
      <c r="AD105" s="122"/>
      <c r="AE105" s="123"/>
      <c r="AF105" s="124"/>
      <c r="AG105" s="125"/>
      <c r="AH105" s="125"/>
      <c r="AI105" s="126"/>
      <c r="AJ105" s="126"/>
      <c r="AK105" s="127"/>
      <c r="AL105" s="124"/>
      <c r="AM105" s="122"/>
      <c r="AN105" s="122"/>
      <c r="AO105" s="123"/>
      <c r="AQ105" s="1"/>
    </row>
    <row r="106" spans="1:43" x14ac:dyDescent="0.2">
      <c r="A106" s="67">
        <f t="shared" si="49"/>
        <v>42388</v>
      </c>
      <c r="B106" s="8">
        <f t="shared" si="38"/>
        <v>10599.045686099998</v>
      </c>
      <c r="C106" s="8">
        <f t="shared" si="50"/>
        <v>10000</v>
      </c>
      <c r="D106" s="28">
        <f t="shared" si="51"/>
        <v>4493.17</v>
      </c>
      <c r="E106" s="9">
        <f>IF(K106=1,VLOOKUP(A105,[1]Plan1!$AY$117:$BA$314,3),E105)</f>
        <v>4550.2299999999996</v>
      </c>
      <c r="F106" s="110">
        <f t="shared" si="52"/>
        <v>42385</v>
      </c>
      <c r="G106" s="12">
        <f t="shared" si="39"/>
        <v>1.2699274676898353E-2</v>
      </c>
      <c r="H106" s="11">
        <f t="shared" si="53"/>
        <v>42415</v>
      </c>
      <c r="I106" s="11">
        <f t="shared" si="40"/>
        <v>42415</v>
      </c>
      <c r="J106" s="1">
        <f t="shared" si="54"/>
        <v>19</v>
      </c>
      <c r="K106" s="1">
        <f t="shared" si="37"/>
        <v>2</v>
      </c>
      <c r="L106" s="8">
        <f t="shared" si="41"/>
        <v>1.0013292300000001</v>
      </c>
      <c r="M106" s="14">
        <f t="shared" ref="M106:M169" si="61">IF(I106&gt;I105,L105,M105)</f>
        <v>1.00959902</v>
      </c>
      <c r="N106" s="14">
        <f t="shared" si="58"/>
        <v>1.0281570937551736</v>
      </c>
      <c r="O106" s="8">
        <f t="shared" si="60"/>
        <v>1.0295237500000001</v>
      </c>
      <c r="P106" s="8">
        <f t="shared" si="42"/>
        <v>10295.237499999999</v>
      </c>
      <c r="Q106" s="13">
        <f t="shared" si="43"/>
        <v>0</v>
      </c>
      <c r="R106" s="21">
        <f t="shared" si="44"/>
        <v>0</v>
      </c>
      <c r="S106" s="8">
        <f t="shared" si="45"/>
        <v>0</v>
      </c>
      <c r="T106" s="10">
        <f t="shared" si="55"/>
        <v>0.119353</v>
      </c>
      <c r="U106" s="13">
        <f t="shared" si="59"/>
        <v>65</v>
      </c>
      <c r="V106" s="13">
        <v>252</v>
      </c>
      <c r="W106" s="14">
        <f t="shared" si="46"/>
        <v>1.029509585</v>
      </c>
      <c r="X106" s="8">
        <f t="shared" si="47"/>
        <v>303.8081861</v>
      </c>
      <c r="Y106" s="8">
        <v>0</v>
      </c>
      <c r="Z106" s="9">
        <f t="shared" si="48"/>
        <v>0</v>
      </c>
      <c r="AA106" s="26" t="str">
        <f t="shared" si="56"/>
        <v>INCORP J=</v>
      </c>
      <c r="AB106" s="70">
        <f t="shared" si="57"/>
        <v>42660</v>
      </c>
      <c r="AC106" s="4"/>
      <c r="AD106" s="122"/>
      <c r="AE106" s="123"/>
      <c r="AF106" s="124"/>
      <c r="AG106" s="125"/>
      <c r="AH106" s="125"/>
      <c r="AI106" s="126"/>
      <c r="AJ106" s="126"/>
      <c r="AK106" s="127"/>
      <c r="AL106" s="124"/>
      <c r="AM106" s="122"/>
      <c r="AN106" s="122"/>
      <c r="AO106" s="123"/>
      <c r="AQ106" s="1"/>
    </row>
    <row r="107" spans="1:43" x14ac:dyDescent="0.2">
      <c r="A107" s="67">
        <f t="shared" si="49"/>
        <v>42389</v>
      </c>
      <c r="B107" s="8">
        <f t="shared" si="38"/>
        <v>10610.83400782</v>
      </c>
      <c r="C107" s="8">
        <f t="shared" si="50"/>
        <v>10000</v>
      </c>
      <c r="D107" s="28">
        <f t="shared" si="51"/>
        <v>4493.17</v>
      </c>
      <c r="E107" s="9">
        <f>IF(K107=1,VLOOKUP(A106,[1]Plan1!$AY$117:$BA$314,3),E106)</f>
        <v>4550.2299999999996</v>
      </c>
      <c r="F107" s="110">
        <f t="shared" si="52"/>
        <v>42385</v>
      </c>
      <c r="G107" s="12">
        <f t="shared" si="39"/>
        <v>1.2699274676898353E-2</v>
      </c>
      <c r="H107" s="11">
        <f t="shared" si="53"/>
        <v>42415</v>
      </c>
      <c r="I107" s="11">
        <f t="shared" si="40"/>
        <v>42415</v>
      </c>
      <c r="J107" s="1">
        <f t="shared" si="54"/>
        <v>19</v>
      </c>
      <c r="K107" s="1">
        <f t="shared" ref="K107:K170" si="62">(J107-(NETWORKDAYS(A107,I107,AE$118:AE$502)-1))</f>
        <v>3</v>
      </c>
      <c r="L107" s="8">
        <f t="shared" si="41"/>
        <v>1.0019944999999999</v>
      </c>
      <c r="M107" s="14">
        <f t="shared" si="61"/>
        <v>1.00959902</v>
      </c>
      <c r="N107" s="14">
        <f t="shared" si="58"/>
        <v>1.0281570937551736</v>
      </c>
      <c r="O107" s="8">
        <f t="shared" si="60"/>
        <v>1.03020775</v>
      </c>
      <c r="P107" s="8">
        <f t="shared" si="42"/>
        <v>10302.077499999999</v>
      </c>
      <c r="Q107" s="13">
        <f t="shared" si="43"/>
        <v>0</v>
      </c>
      <c r="R107" s="21">
        <f t="shared" si="44"/>
        <v>0</v>
      </c>
      <c r="S107" s="8">
        <f t="shared" si="45"/>
        <v>0</v>
      </c>
      <c r="T107" s="10">
        <f t="shared" si="55"/>
        <v>0.119353</v>
      </c>
      <c r="U107" s="13">
        <f t="shared" si="59"/>
        <v>66</v>
      </c>
      <c r="V107" s="13">
        <v>252</v>
      </c>
      <c r="W107" s="14">
        <f t="shared" si="46"/>
        <v>1.0299703149999999</v>
      </c>
      <c r="X107" s="8">
        <f t="shared" si="47"/>
        <v>308.75650782000002</v>
      </c>
      <c r="Y107" s="8">
        <v>0</v>
      </c>
      <c r="Z107" s="9">
        <f t="shared" si="48"/>
        <v>0</v>
      </c>
      <c r="AA107" s="26" t="str">
        <f t="shared" si="56"/>
        <v>INCORP J=</v>
      </c>
      <c r="AB107" s="70">
        <f t="shared" si="57"/>
        <v>42660</v>
      </c>
      <c r="AC107" s="4"/>
      <c r="AD107" s="122"/>
      <c r="AE107" s="123"/>
      <c r="AF107" s="124"/>
      <c r="AG107" s="125"/>
      <c r="AH107" s="125"/>
      <c r="AI107" s="126"/>
      <c r="AJ107" s="126"/>
      <c r="AK107" s="127"/>
      <c r="AL107" s="124"/>
      <c r="AM107" s="122"/>
      <c r="AN107" s="122"/>
      <c r="AO107" s="123"/>
      <c r="AQ107" s="1"/>
    </row>
    <row r="108" spans="1:43" x14ac:dyDescent="0.2">
      <c r="A108" s="67">
        <f t="shared" si="49"/>
        <v>42390</v>
      </c>
      <c r="B108" s="8">
        <f t="shared" si="38"/>
        <v>10622.63560931</v>
      </c>
      <c r="C108" s="8">
        <f t="shared" si="50"/>
        <v>10000</v>
      </c>
      <c r="D108" s="28">
        <f t="shared" si="51"/>
        <v>4493.17</v>
      </c>
      <c r="E108" s="9">
        <f>IF(K108=1,VLOOKUP(A107,[1]Plan1!$AY$117:$BA$314,3),E107)</f>
        <v>4550.2299999999996</v>
      </c>
      <c r="F108" s="110">
        <f t="shared" si="52"/>
        <v>42385</v>
      </c>
      <c r="G108" s="12">
        <f t="shared" si="39"/>
        <v>1.2699274676898353E-2</v>
      </c>
      <c r="H108" s="11">
        <f t="shared" si="53"/>
        <v>42415</v>
      </c>
      <c r="I108" s="11">
        <f t="shared" si="40"/>
        <v>42415</v>
      </c>
      <c r="J108" s="1">
        <f t="shared" si="54"/>
        <v>19</v>
      </c>
      <c r="K108" s="1">
        <f t="shared" si="62"/>
        <v>4</v>
      </c>
      <c r="L108" s="8">
        <f t="shared" si="41"/>
        <v>1.00266023</v>
      </c>
      <c r="M108" s="14">
        <f t="shared" si="61"/>
        <v>1.00959902</v>
      </c>
      <c r="N108" s="14">
        <f t="shared" si="58"/>
        <v>1.0281570937551736</v>
      </c>
      <c r="O108" s="8">
        <f t="shared" si="60"/>
        <v>1.0308922199999999</v>
      </c>
      <c r="P108" s="8">
        <f t="shared" si="42"/>
        <v>10308.922200000001</v>
      </c>
      <c r="Q108" s="13">
        <f t="shared" si="43"/>
        <v>0</v>
      </c>
      <c r="R108" s="21">
        <f t="shared" si="44"/>
        <v>0</v>
      </c>
      <c r="S108" s="8">
        <f t="shared" si="45"/>
        <v>0</v>
      </c>
      <c r="T108" s="10">
        <f t="shared" si="55"/>
        <v>0.119353</v>
      </c>
      <c r="U108" s="13">
        <f t="shared" si="59"/>
        <v>67</v>
      </c>
      <c r="V108" s="13">
        <v>252</v>
      </c>
      <c r="W108" s="14">
        <f t="shared" si="46"/>
        <v>1.0304312520000001</v>
      </c>
      <c r="X108" s="8">
        <f t="shared" si="47"/>
        <v>313.71340930999997</v>
      </c>
      <c r="Y108" s="8">
        <v>0</v>
      </c>
      <c r="Z108" s="9">
        <f t="shared" si="48"/>
        <v>0</v>
      </c>
      <c r="AA108" s="26" t="str">
        <f t="shared" si="56"/>
        <v>INCORP J=</v>
      </c>
      <c r="AB108" s="70">
        <f t="shared" si="57"/>
        <v>42660</v>
      </c>
      <c r="AC108" s="4"/>
      <c r="AD108" s="122"/>
      <c r="AE108" s="123"/>
      <c r="AF108" s="124"/>
      <c r="AG108" s="125"/>
      <c r="AH108" s="125"/>
      <c r="AI108" s="126"/>
      <c r="AJ108" s="126"/>
      <c r="AK108" s="127"/>
      <c r="AL108" s="124"/>
      <c r="AM108" s="122"/>
      <c r="AN108" s="122"/>
      <c r="AO108" s="123"/>
      <c r="AQ108" s="1"/>
    </row>
    <row r="109" spans="1:43" x14ac:dyDescent="0.2">
      <c r="A109" s="67">
        <f t="shared" si="49"/>
        <v>42391</v>
      </c>
      <c r="B109" s="8">
        <f t="shared" si="38"/>
        <v>10634.45028481</v>
      </c>
      <c r="C109" s="8">
        <f t="shared" si="50"/>
        <v>10000</v>
      </c>
      <c r="D109" s="28">
        <f t="shared" si="51"/>
        <v>4493.17</v>
      </c>
      <c r="E109" s="9">
        <f>IF(K109=1,VLOOKUP(A108,[1]Plan1!$AY$117:$BA$314,3),E108)</f>
        <v>4550.2299999999996</v>
      </c>
      <c r="F109" s="110">
        <f t="shared" si="52"/>
        <v>42385</v>
      </c>
      <c r="G109" s="12">
        <f t="shared" si="39"/>
        <v>1.2699274676898353E-2</v>
      </c>
      <c r="H109" s="11">
        <f t="shared" si="53"/>
        <v>42415</v>
      </c>
      <c r="I109" s="11">
        <f t="shared" si="40"/>
        <v>42415</v>
      </c>
      <c r="J109" s="1">
        <f t="shared" si="54"/>
        <v>19</v>
      </c>
      <c r="K109" s="1">
        <f t="shared" si="62"/>
        <v>5</v>
      </c>
      <c r="L109" s="8">
        <f t="shared" si="41"/>
        <v>1.00332639</v>
      </c>
      <c r="M109" s="14">
        <f t="shared" si="61"/>
        <v>1.00959902</v>
      </c>
      <c r="N109" s="14">
        <f t="shared" si="58"/>
        <v>1.0281570937551736</v>
      </c>
      <c r="O109" s="8">
        <f t="shared" si="60"/>
        <v>1.03157714</v>
      </c>
      <c r="P109" s="8">
        <f t="shared" si="42"/>
        <v>10315.7714</v>
      </c>
      <c r="Q109" s="13">
        <f t="shared" si="43"/>
        <v>0</v>
      </c>
      <c r="R109" s="21">
        <f t="shared" si="44"/>
        <v>0</v>
      </c>
      <c r="S109" s="8">
        <f t="shared" si="45"/>
        <v>0</v>
      </c>
      <c r="T109" s="10">
        <f t="shared" si="55"/>
        <v>0.119353</v>
      </c>
      <c r="U109" s="13">
        <f t="shared" si="59"/>
        <v>68</v>
      </c>
      <c r="V109" s="13">
        <v>252</v>
      </c>
      <c r="W109" s="14">
        <f t="shared" si="46"/>
        <v>1.030892395</v>
      </c>
      <c r="X109" s="8">
        <f t="shared" si="47"/>
        <v>318.67888481</v>
      </c>
      <c r="Y109" s="8">
        <v>0</v>
      </c>
      <c r="Z109" s="9">
        <f t="shared" si="48"/>
        <v>0</v>
      </c>
      <c r="AA109" s="26" t="str">
        <f t="shared" si="56"/>
        <v>INCORP J=</v>
      </c>
      <c r="AB109" s="70">
        <f t="shared" si="57"/>
        <v>42660</v>
      </c>
      <c r="AC109" s="4"/>
      <c r="AD109" s="122"/>
      <c r="AE109" s="123"/>
      <c r="AF109" s="124"/>
      <c r="AG109" s="125"/>
      <c r="AH109" s="125"/>
      <c r="AI109" s="126"/>
      <c r="AJ109" s="126"/>
      <c r="AK109" s="127"/>
      <c r="AL109" s="124"/>
      <c r="AM109" s="122"/>
      <c r="AN109" s="122"/>
      <c r="AO109" s="123"/>
      <c r="AQ109" s="1"/>
    </row>
    <row r="110" spans="1:43" x14ac:dyDescent="0.2">
      <c r="A110" s="67">
        <f t="shared" si="49"/>
        <v>42392</v>
      </c>
      <c r="B110" s="8">
        <f t="shared" si="38"/>
        <v>10646.278044789999</v>
      </c>
      <c r="C110" s="8">
        <f t="shared" si="50"/>
        <v>10000</v>
      </c>
      <c r="D110" s="28">
        <f t="shared" si="51"/>
        <v>4493.17</v>
      </c>
      <c r="E110" s="9">
        <f>IF(K110=1,VLOOKUP(A109,[1]Plan1!$AY$117:$BA$314,3),E109)</f>
        <v>4550.2299999999996</v>
      </c>
      <c r="F110" s="110">
        <f t="shared" si="52"/>
        <v>42385</v>
      </c>
      <c r="G110" s="12">
        <f t="shared" si="39"/>
        <v>1.2699274676898353E-2</v>
      </c>
      <c r="H110" s="11">
        <f t="shared" si="53"/>
        <v>42415</v>
      </c>
      <c r="I110" s="11">
        <f t="shared" si="40"/>
        <v>42415</v>
      </c>
      <c r="J110" s="1">
        <f t="shared" si="54"/>
        <v>19</v>
      </c>
      <c r="K110" s="1">
        <f t="shared" si="62"/>
        <v>6</v>
      </c>
      <c r="L110" s="8">
        <f t="shared" si="41"/>
        <v>1.00399299</v>
      </c>
      <c r="M110" s="14">
        <f t="shared" si="61"/>
        <v>1.00959902</v>
      </c>
      <c r="N110" s="14">
        <f t="shared" si="58"/>
        <v>1.0281570937551736</v>
      </c>
      <c r="O110" s="8">
        <f t="shared" si="60"/>
        <v>1.03226251</v>
      </c>
      <c r="P110" s="8">
        <f t="shared" si="42"/>
        <v>10322.625099999999</v>
      </c>
      <c r="Q110" s="13">
        <f t="shared" si="43"/>
        <v>0</v>
      </c>
      <c r="R110" s="21">
        <f t="shared" si="44"/>
        <v>0</v>
      </c>
      <c r="S110" s="8">
        <f t="shared" si="45"/>
        <v>0</v>
      </c>
      <c r="T110" s="10">
        <f t="shared" si="55"/>
        <v>0.119353</v>
      </c>
      <c r="U110" s="13">
        <f t="shared" si="59"/>
        <v>69</v>
      </c>
      <c r="V110" s="13">
        <v>252</v>
      </c>
      <c r="W110" s="14">
        <f t="shared" si="46"/>
        <v>1.031353744</v>
      </c>
      <c r="X110" s="8">
        <f t="shared" si="47"/>
        <v>323.65294478999999</v>
      </c>
      <c r="Y110" s="8">
        <v>0</v>
      </c>
      <c r="Z110" s="9">
        <f t="shared" si="48"/>
        <v>0</v>
      </c>
      <c r="AA110" s="26" t="str">
        <f t="shared" si="56"/>
        <v>INCORP J=</v>
      </c>
      <c r="AB110" s="70">
        <f t="shared" si="57"/>
        <v>42660</v>
      </c>
      <c r="AC110" s="4"/>
      <c r="AD110" s="122"/>
      <c r="AE110" s="123"/>
      <c r="AF110" s="124"/>
      <c r="AG110" s="125"/>
      <c r="AH110" s="125"/>
      <c r="AI110" s="126"/>
      <c r="AJ110" s="126"/>
      <c r="AK110" s="127"/>
      <c r="AL110" s="124"/>
      <c r="AM110" s="122"/>
      <c r="AN110" s="122"/>
      <c r="AO110" s="123"/>
      <c r="AQ110" s="1"/>
    </row>
    <row r="111" spans="1:43" x14ac:dyDescent="0.2">
      <c r="A111" s="67">
        <f t="shared" si="49"/>
        <v>42393</v>
      </c>
      <c r="B111" s="8">
        <f t="shared" si="38"/>
        <v>10646.278044789999</v>
      </c>
      <c r="C111" s="8">
        <f t="shared" si="50"/>
        <v>10000</v>
      </c>
      <c r="D111" s="28">
        <f t="shared" si="51"/>
        <v>4493.17</v>
      </c>
      <c r="E111" s="9">
        <f>IF(K111=1,VLOOKUP(A110,[1]Plan1!$AY$117:$BA$314,3),E110)</f>
        <v>4550.2299999999996</v>
      </c>
      <c r="F111" s="110">
        <f t="shared" si="52"/>
        <v>42385</v>
      </c>
      <c r="G111" s="12">
        <f t="shared" si="39"/>
        <v>1.2699274676898353E-2</v>
      </c>
      <c r="H111" s="11">
        <f t="shared" si="53"/>
        <v>42415</v>
      </c>
      <c r="I111" s="11">
        <f t="shared" si="40"/>
        <v>42415</v>
      </c>
      <c r="J111" s="1">
        <f t="shared" si="54"/>
        <v>19</v>
      </c>
      <c r="K111" s="1">
        <f t="shared" si="62"/>
        <v>6</v>
      </c>
      <c r="L111" s="8">
        <f t="shared" si="41"/>
        <v>1.00399299</v>
      </c>
      <c r="M111" s="14">
        <f t="shared" si="61"/>
        <v>1.00959902</v>
      </c>
      <c r="N111" s="14">
        <f t="shared" si="58"/>
        <v>1.0281570937551736</v>
      </c>
      <c r="O111" s="8">
        <f t="shared" si="60"/>
        <v>1.03226251</v>
      </c>
      <c r="P111" s="8">
        <f t="shared" si="42"/>
        <v>10322.625099999999</v>
      </c>
      <c r="Q111" s="13">
        <f t="shared" si="43"/>
        <v>0</v>
      </c>
      <c r="R111" s="21">
        <f t="shared" si="44"/>
        <v>0</v>
      </c>
      <c r="S111" s="8">
        <f t="shared" si="45"/>
        <v>0</v>
      </c>
      <c r="T111" s="10">
        <f t="shared" si="55"/>
        <v>0.119353</v>
      </c>
      <c r="U111" s="13">
        <f t="shared" si="59"/>
        <v>69</v>
      </c>
      <c r="V111" s="13">
        <v>252</v>
      </c>
      <c r="W111" s="14">
        <f t="shared" si="46"/>
        <v>1.031353744</v>
      </c>
      <c r="X111" s="8">
        <f t="shared" si="47"/>
        <v>323.65294478999999</v>
      </c>
      <c r="Y111" s="8">
        <v>0</v>
      </c>
      <c r="Z111" s="9">
        <f t="shared" si="48"/>
        <v>0</v>
      </c>
      <c r="AA111" s="26" t="str">
        <f t="shared" si="56"/>
        <v>INCORP J=</v>
      </c>
      <c r="AB111" s="70">
        <f t="shared" si="57"/>
        <v>42660</v>
      </c>
      <c r="AC111" s="4"/>
      <c r="AD111" s="122"/>
      <c r="AE111" s="123"/>
      <c r="AF111" s="124"/>
      <c r="AG111" s="125"/>
      <c r="AH111" s="125"/>
      <c r="AI111" s="126"/>
      <c r="AJ111" s="126"/>
      <c r="AK111" s="127"/>
      <c r="AL111" s="124"/>
      <c r="AM111" s="122"/>
      <c r="AN111" s="122"/>
      <c r="AO111" s="123"/>
      <c r="AQ111" s="1"/>
    </row>
    <row r="112" spans="1:43" x14ac:dyDescent="0.2">
      <c r="A112" s="67">
        <f t="shared" si="49"/>
        <v>42394</v>
      </c>
      <c r="B112" s="8">
        <f t="shared" si="38"/>
        <v>10646.278044789999</v>
      </c>
      <c r="C112" s="8">
        <f t="shared" si="50"/>
        <v>10000</v>
      </c>
      <c r="D112" s="28">
        <f t="shared" si="51"/>
        <v>4493.17</v>
      </c>
      <c r="E112" s="9">
        <f>IF(K112=1,VLOOKUP(A111,[1]Plan1!$AY$117:$BA$314,3),E111)</f>
        <v>4550.2299999999996</v>
      </c>
      <c r="F112" s="110">
        <f t="shared" si="52"/>
        <v>42385</v>
      </c>
      <c r="G112" s="12">
        <f t="shared" si="39"/>
        <v>1.2699274676898353E-2</v>
      </c>
      <c r="H112" s="11">
        <f t="shared" si="53"/>
        <v>42415</v>
      </c>
      <c r="I112" s="11">
        <f t="shared" si="40"/>
        <v>42415</v>
      </c>
      <c r="J112" s="1">
        <f t="shared" si="54"/>
        <v>19</v>
      </c>
      <c r="K112" s="1">
        <f t="shared" si="62"/>
        <v>6</v>
      </c>
      <c r="L112" s="8">
        <f t="shared" si="41"/>
        <v>1.00399299</v>
      </c>
      <c r="M112" s="14">
        <f t="shared" si="61"/>
        <v>1.00959902</v>
      </c>
      <c r="N112" s="14">
        <f t="shared" si="58"/>
        <v>1.0281570937551736</v>
      </c>
      <c r="O112" s="8">
        <f t="shared" si="60"/>
        <v>1.03226251</v>
      </c>
      <c r="P112" s="8">
        <f t="shared" si="42"/>
        <v>10322.625099999999</v>
      </c>
      <c r="Q112" s="13">
        <f t="shared" si="43"/>
        <v>0</v>
      </c>
      <c r="R112" s="21">
        <f t="shared" si="44"/>
        <v>0</v>
      </c>
      <c r="S112" s="8">
        <f t="shared" si="45"/>
        <v>0</v>
      </c>
      <c r="T112" s="10">
        <f t="shared" si="55"/>
        <v>0.119353</v>
      </c>
      <c r="U112" s="13">
        <f t="shared" si="59"/>
        <v>69</v>
      </c>
      <c r="V112" s="13">
        <v>252</v>
      </c>
      <c r="W112" s="14">
        <f t="shared" si="46"/>
        <v>1.031353744</v>
      </c>
      <c r="X112" s="8">
        <f t="shared" si="47"/>
        <v>323.65294478999999</v>
      </c>
      <c r="Y112" s="8">
        <v>0</v>
      </c>
      <c r="Z112" s="9">
        <f t="shared" si="48"/>
        <v>0</v>
      </c>
      <c r="AA112" s="26" t="str">
        <f t="shared" si="56"/>
        <v>INCORP J=</v>
      </c>
      <c r="AB112" s="70">
        <f t="shared" si="57"/>
        <v>42660</v>
      </c>
      <c r="AC112" s="4"/>
      <c r="AD112" s="122"/>
      <c r="AE112" s="123"/>
      <c r="AF112" s="124"/>
      <c r="AG112" s="125"/>
      <c r="AH112" s="125"/>
      <c r="AI112" s="126"/>
      <c r="AJ112" s="126"/>
      <c r="AK112" s="127"/>
      <c r="AL112" s="124"/>
      <c r="AM112" s="122"/>
      <c r="AN112" s="122"/>
      <c r="AO112" s="123"/>
      <c r="AQ112" s="1"/>
    </row>
    <row r="113" spans="1:43" x14ac:dyDescent="0.2">
      <c r="A113" s="67">
        <f t="shared" si="49"/>
        <v>42395</v>
      </c>
      <c r="B113" s="8">
        <f t="shared" si="38"/>
        <v>10658.119002879999</v>
      </c>
      <c r="C113" s="8">
        <f t="shared" si="50"/>
        <v>10000</v>
      </c>
      <c r="D113" s="28">
        <f t="shared" si="51"/>
        <v>4493.17</v>
      </c>
      <c r="E113" s="9">
        <f>IF(K113=1,VLOOKUP(A112,[1]Plan1!$AY$117:$BA$314,3),E112)</f>
        <v>4550.2299999999996</v>
      </c>
      <c r="F113" s="110">
        <f t="shared" si="52"/>
        <v>42385</v>
      </c>
      <c r="G113" s="12">
        <f t="shared" si="39"/>
        <v>1.2699274676898353E-2</v>
      </c>
      <c r="H113" s="11">
        <f t="shared" si="53"/>
        <v>42415</v>
      </c>
      <c r="I113" s="11">
        <f t="shared" si="40"/>
        <v>42415</v>
      </c>
      <c r="J113" s="1">
        <f t="shared" si="54"/>
        <v>19</v>
      </c>
      <c r="K113" s="1">
        <f t="shared" si="62"/>
        <v>7</v>
      </c>
      <c r="L113" s="8">
        <f t="shared" si="41"/>
        <v>1.0046600400000001</v>
      </c>
      <c r="M113" s="14">
        <f t="shared" si="61"/>
        <v>1.00959902</v>
      </c>
      <c r="N113" s="14">
        <f t="shared" si="58"/>
        <v>1.0281570937551736</v>
      </c>
      <c r="O113" s="8">
        <f t="shared" si="60"/>
        <v>1.0329483399999999</v>
      </c>
      <c r="P113" s="8">
        <f t="shared" si="42"/>
        <v>10329.483399999999</v>
      </c>
      <c r="Q113" s="13">
        <f t="shared" si="43"/>
        <v>0</v>
      </c>
      <c r="R113" s="21">
        <f t="shared" si="44"/>
        <v>0</v>
      </c>
      <c r="S113" s="8">
        <f t="shared" si="45"/>
        <v>0</v>
      </c>
      <c r="T113" s="10">
        <f t="shared" si="55"/>
        <v>0.119353</v>
      </c>
      <c r="U113" s="13">
        <f t="shared" si="59"/>
        <v>70</v>
      </c>
      <c r="V113" s="13">
        <v>252</v>
      </c>
      <c r="W113" s="14">
        <f t="shared" si="46"/>
        <v>1.031815299</v>
      </c>
      <c r="X113" s="8">
        <f t="shared" si="47"/>
        <v>328.63560288000002</v>
      </c>
      <c r="Y113" s="8">
        <v>0</v>
      </c>
      <c r="Z113" s="9">
        <f t="shared" si="48"/>
        <v>0</v>
      </c>
      <c r="AA113" s="26" t="str">
        <f t="shared" si="56"/>
        <v>INCORP J=</v>
      </c>
      <c r="AB113" s="70">
        <f t="shared" si="57"/>
        <v>42660</v>
      </c>
      <c r="AC113" s="4"/>
      <c r="AD113" s="122"/>
      <c r="AE113" s="123"/>
      <c r="AF113" s="124"/>
      <c r="AG113" s="125"/>
      <c r="AH113" s="125"/>
      <c r="AI113" s="126"/>
      <c r="AJ113" s="126"/>
      <c r="AK113" s="127"/>
      <c r="AL113" s="124"/>
      <c r="AM113" s="122"/>
      <c r="AN113" s="122"/>
      <c r="AO113" s="123"/>
      <c r="AQ113" s="1"/>
    </row>
    <row r="114" spans="1:43" x14ac:dyDescent="0.2">
      <c r="A114" s="67">
        <f t="shared" si="49"/>
        <v>42396</v>
      </c>
      <c r="B114" s="8">
        <f t="shared" si="38"/>
        <v>10669.973190369999</v>
      </c>
      <c r="C114" s="8">
        <f t="shared" si="50"/>
        <v>10000</v>
      </c>
      <c r="D114" s="28">
        <f t="shared" si="51"/>
        <v>4493.17</v>
      </c>
      <c r="E114" s="9">
        <f>IF(K114=1,VLOOKUP(A113,[1]Plan1!$AY$117:$BA$314,3),E113)</f>
        <v>4550.2299999999996</v>
      </c>
      <c r="F114" s="110">
        <f t="shared" si="52"/>
        <v>42385</v>
      </c>
      <c r="G114" s="12">
        <f t="shared" si="39"/>
        <v>1.2699274676898353E-2</v>
      </c>
      <c r="H114" s="11">
        <f t="shared" si="53"/>
        <v>42415</v>
      </c>
      <c r="I114" s="11">
        <f t="shared" si="40"/>
        <v>42415</v>
      </c>
      <c r="J114" s="1">
        <f t="shared" si="54"/>
        <v>19</v>
      </c>
      <c r="K114" s="1">
        <f t="shared" si="62"/>
        <v>8</v>
      </c>
      <c r="L114" s="8">
        <f t="shared" si="41"/>
        <v>1.00532753</v>
      </c>
      <c r="M114" s="14">
        <f t="shared" si="61"/>
        <v>1.00959902</v>
      </c>
      <c r="N114" s="14">
        <f t="shared" si="58"/>
        <v>1.0281570937551736</v>
      </c>
      <c r="O114" s="8">
        <f t="shared" si="60"/>
        <v>1.0336346300000001</v>
      </c>
      <c r="P114" s="8">
        <f t="shared" si="42"/>
        <v>10336.346299999999</v>
      </c>
      <c r="Q114" s="13">
        <f t="shared" si="43"/>
        <v>0</v>
      </c>
      <c r="R114" s="21">
        <f t="shared" si="44"/>
        <v>0</v>
      </c>
      <c r="S114" s="8">
        <f t="shared" si="45"/>
        <v>0</v>
      </c>
      <c r="T114" s="10">
        <f t="shared" si="55"/>
        <v>0.119353</v>
      </c>
      <c r="U114" s="13">
        <f t="shared" si="59"/>
        <v>71</v>
      </c>
      <c r="V114" s="13">
        <v>252</v>
      </c>
      <c r="W114" s="14">
        <f t="shared" si="46"/>
        <v>1.0322770619999999</v>
      </c>
      <c r="X114" s="8">
        <f t="shared" si="47"/>
        <v>333.62689037000001</v>
      </c>
      <c r="Y114" s="8">
        <v>0</v>
      </c>
      <c r="Z114" s="9">
        <f t="shared" si="48"/>
        <v>0</v>
      </c>
      <c r="AA114" s="26" t="str">
        <f t="shared" si="56"/>
        <v>INCORP J=</v>
      </c>
      <c r="AB114" s="70">
        <f t="shared" si="57"/>
        <v>42660</v>
      </c>
      <c r="AC114" s="4"/>
      <c r="AD114" s="122"/>
      <c r="AE114" s="123"/>
      <c r="AF114" s="124"/>
      <c r="AG114" s="125"/>
      <c r="AH114" s="125"/>
      <c r="AI114" s="126"/>
      <c r="AJ114" s="126"/>
      <c r="AK114" s="127"/>
      <c r="AL114" s="124"/>
      <c r="AM114" s="122"/>
      <c r="AN114" s="122"/>
      <c r="AO114" s="123"/>
      <c r="AQ114" s="1"/>
    </row>
    <row r="115" spans="1:43" x14ac:dyDescent="0.2">
      <c r="A115" s="67">
        <f t="shared" si="49"/>
        <v>42397</v>
      </c>
      <c r="B115" s="8">
        <f t="shared" si="38"/>
        <v>10681.840483620001</v>
      </c>
      <c r="C115" s="8">
        <f t="shared" si="50"/>
        <v>10000</v>
      </c>
      <c r="D115" s="28">
        <f t="shared" si="51"/>
        <v>4493.17</v>
      </c>
      <c r="E115" s="9">
        <f>IF(K115=1,VLOOKUP(A114,[1]Plan1!$AY$117:$BA$314,3),E114)</f>
        <v>4550.2299999999996</v>
      </c>
      <c r="F115" s="110">
        <f t="shared" si="52"/>
        <v>42385</v>
      </c>
      <c r="G115" s="12">
        <f t="shared" si="39"/>
        <v>1.2699274676898353E-2</v>
      </c>
      <c r="H115" s="11">
        <f t="shared" si="53"/>
        <v>42415</v>
      </c>
      <c r="I115" s="11">
        <f t="shared" si="40"/>
        <v>42415</v>
      </c>
      <c r="J115" s="1">
        <f t="shared" si="54"/>
        <v>19</v>
      </c>
      <c r="K115" s="1">
        <f t="shared" si="62"/>
        <v>9</v>
      </c>
      <c r="L115" s="8">
        <f t="shared" si="41"/>
        <v>1.00599547</v>
      </c>
      <c r="M115" s="14">
        <f t="shared" si="61"/>
        <v>1.00959902</v>
      </c>
      <c r="N115" s="14">
        <f t="shared" si="58"/>
        <v>1.0281570937551736</v>
      </c>
      <c r="O115" s="8">
        <f t="shared" si="60"/>
        <v>1.03432137</v>
      </c>
      <c r="P115" s="8">
        <f t="shared" si="42"/>
        <v>10343.2137</v>
      </c>
      <c r="Q115" s="13">
        <f t="shared" si="43"/>
        <v>0</v>
      </c>
      <c r="R115" s="21">
        <f t="shared" si="44"/>
        <v>0</v>
      </c>
      <c r="S115" s="8">
        <f t="shared" si="45"/>
        <v>0</v>
      </c>
      <c r="T115" s="10">
        <f t="shared" si="55"/>
        <v>0.119353</v>
      </c>
      <c r="U115" s="13">
        <f t="shared" si="59"/>
        <v>72</v>
      </c>
      <c r="V115" s="13">
        <v>252</v>
      </c>
      <c r="W115" s="14">
        <f t="shared" si="46"/>
        <v>1.0327390299999999</v>
      </c>
      <c r="X115" s="8">
        <f t="shared" si="47"/>
        <v>338.62678362000003</v>
      </c>
      <c r="Y115" s="8">
        <v>0</v>
      </c>
      <c r="Z115" s="9">
        <f t="shared" si="48"/>
        <v>0</v>
      </c>
      <c r="AA115" s="26" t="str">
        <f t="shared" si="56"/>
        <v>INCORP J=</v>
      </c>
      <c r="AB115" s="70">
        <f t="shared" si="57"/>
        <v>42660</v>
      </c>
      <c r="AC115" s="4"/>
      <c r="AD115" s="1"/>
      <c r="AQ115" s="1"/>
    </row>
    <row r="116" spans="1:43" x14ac:dyDescent="0.2">
      <c r="A116" s="67">
        <f t="shared" si="49"/>
        <v>42398</v>
      </c>
      <c r="B116" s="8">
        <f t="shared" si="38"/>
        <v>10693.72102744</v>
      </c>
      <c r="C116" s="8">
        <f t="shared" si="50"/>
        <v>10000</v>
      </c>
      <c r="D116" s="28">
        <f t="shared" si="51"/>
        <v>4493.17</v>
      </c>
      <c r="E116" s="9">
        <f>IF(K116=1,VLOOKUP(A115,[1]Plan1!$AY$117:$BA$314,3),E115)</f>
        <v>4550.2299999999996</v>
      </c>
      <c r="F116" s="110">
        <f t="shared" si="52"/>
        <v>42385</v>
      </c>
      <c r="G116" s="12">
        <f t="shared" si="39"/>
        <v>1.2699274676898353E-2</v>
      </c>
      <c r="H116" s="11">
        <f t="shared" si="53"/>
        <v>42415</v>
      </c>
      <c r="I116" s="11">
        <f t="shared" si="40"/>
        <v>42415</v>
      </c>
      <c r="J116" s="1">
        <f t="shared" si="54"/>
        <v>19</v>
      </c>
      <c r="K116" s="1">
        <f t="shared" si="62"/>
        <v>10</v>
      </c>
      <c r="L116" s="8">
        <f t="shared" si="41"/>
        <v>1.00666385</v>
      </c>
      <c r="M116" s="14">
        <f t="shared" si="61"/>
        <v>1.00959902</v>
      </c>
      <c r="N116" s="14">
        <f t="shared" si="58"/>
        <v>1.0281570937551736</v>
      </c>
      <c r="O116" s="8">
        <f t="shared" si="60"/>
        <v>1.03500857</v>
      </c>
      <c r="P116" s="8">
        <f t="shared" si="42"/>
        <v>10350.0857</v>
      </c>
      <c r="Q116" s="13">
        <f t="shared" si="43"/>
        <v>0</v>
      </c>
      <c r="R116" s="21">
        <f t="shared" si="44"/>
        <v>0</v>
      </c>
      <c r="S116" s="8">
        <f t="shared" si="45"/>
        <v>0</v>
      </c>
      <c r="T116" s="10">
        <f t="shared" si="55"/>
        <v>0.119353</v>
      </c>
      <c r="U116" s="13">
        <f t="shared" si="59"/>
        <v>73</v>
      </c>
      <c r="V116" s="13">
        <v>252</v>
      </c>
      <c r="W116" s="14">
        <f t="shared" si="46"/>
        <v>1.033201206</v>
      </c>
      <c r="X116" s="8">
        <f t="shared" si="47"/>
        <v>343.63532744000003</v>
      </c>
      <c r="Y116" s="8">
        <v>0</v>
      </c>
      <c r="Z116" s="9">
        <f t="shared" si="48"/>
        <v>0</v>
      </c>
      <c r="AA116" s="26" t="str">
        <f t="shared" si="56"/>
        <v>INCORP J=</v>
      </c>
      <c r="AB116" s="70">
        <f t="shared" si="57"/>
        <v>42660</v>
      </c>
      <c r="AC116" s="4"/>
      <c r="AD116" s="1"/>
      <c r="AI116" s="1"/>
      <c r="AQ116" s="1"/>
    </row>
    <row r="117" spans="1:43" x14ac:dyDescent="0.2">
      <c r="A117" s="67">
        <f t="shared" si="49"/>
        <v>42399</v>
      </c>
      <c r="B117" s="8">
        <f t="shared" si="38"/>
        <v>10705.614811789999</v>
      </c>
      <c r="C117" s="8">
        <f t="shared" si="50"/>
        <v>10000</v>
      </c>
      <c r="D117" s="28">
        <f t="shared" si="51"/>
        <v>4493.17</v>
      </c>
      <c r="E117" s="9">
        <f>IF(K117=1,VLOOKUP(A116,[1]Plan1!$AY$117:$BA$314,3),E116)</f>
        <v>4550.2299999999996</v>
      </c>
      <c r="F117" s="110">
        <f t="shared" si="52"/>
        <v>42385</v>
      </c>
      <c r="G117" s="12">
        <f t="shared" si="39"/>
        <v>1.2699274676898353E-2</v>
      </c>
      <c r="H117" s="11">
        <f t="shared" si="53"/>
        <v>42415</v>
      </c>
      <c r="I117" s="11">
        <f t="shared" si="40"/>
        <v>42415</v>
      </c>
      <c r="J117" s="1">
        <f t="shared" si="54"/>
        <v>19</v>
      </c>
      <c r="K117" s="1">
        <f t="shared" si="62"/>
        <v>11</v>
      </c>
      <c r="L117" s="8">
        <f t="shared" si="41"/>
        <v>1.00733267</v>
      </c>
      <c r="M117" s="14">
        <f t="shared" si="61"/>
        <v>1.00959902</v>
      </c>
      <c r="N117" s="14">
        <f t="shared" si="58"/>
        <v>1.0281570937551736</v>
      </c>
      <c r="O117" s="8">
        <f t="shared" si="60"/>
        <v>1.0356962300000001</v>
      </c>
      <c r="P117" s="8">
        <f t="shared" si="42"/>
        <v>10356.962299999999</v>
      </c>
      <c r="Q117" s="13">
        <f t="shared" si="43"/>
        <v>0</v>
      </c>
      <c r="R117" s="21">
        <f t="shared" si="44"/>
        <v>0</v>
      </c>
      <c r="S117" s="8">
        <f t="shared" si="45"/>
        <v>0</v>
      </c>
      <c r="T117" s="10">
        <f t="shared" si="55"/>
        <v>0.119353</v>
      </c>
      <c r="U117" s="13">
        <f t="shared" si="59"/>
        <v>74</v>
      </c>
      <c r="V117" s="13">
        <v>252</v>
      </c>
      <c r="W117" s="14">
        <f t="shared" si="46"/>
        <v>1.033663588</v>
      </c>
      <c r="X117" s="8">
        <f t="shared" si="47"/>
        <v>348.65251179000001</v>
      </c>
      <c r="Y117" s="8">
        <v>0</v>
      </c>
      <c r="Z117" s="9">
        <f t="shared" si="48"/>
        <v>0</v>
      </c>
      <c r="AA117" s="26" t="str">
        <f t="shared" si="56"/>
        <v>INCORP J=</v>
      </c>
      <c r="AB117" s="70">
        <f t="shared" si="57"/>
        <v>42660</v>
      </c>
      <c r="AC117" s="4"/>
      <c r="AD117" s="1"/>
      <c r="AE117" s="139" t="s">
        <v>78</v>
      </c>
      <c r="AF117" s="140"/>
      <c r="AG117" s="148"/>
      <c r="AH117" s="148"/>
      <c r="AI117" s="1"/>
      <c r="AJ117" s="141" t="s">
        <v>79</v>
      </c>
      <c r="AK117" s="142" t="s">
        <v>80</v>
      </c>
      <c r="AL117" s="143" t="s">
        <v>81</v>
      </c>
      <c r="AM117" s="144" t="s">
        <v>82</v>
      </c>
      <c r="AN117" s="144"/>
      <c r="AO117" s="145" t="s">
        <v>83</v>
      </c>
      <c r="AQ117" s="1"/>
    </row>
    <row r="118" spans="1:43" x14ac:dyDescent="0.2">
      <c r="A118" s="67">
        <f t="shared" si="49"/>
        <v>42400</v>
      </c>
      <c r="B118" s="8">
        <f t="shared" si="38"/>
        <v>10705.614811789999</v>
      </c>
      <c r="C118" s="8">
        <f t="shared" si="50"/>
        <v>10000</v>
      </c>
      <c r="D118" s="28">
        <f t="shared" si="51"/>
        <v>4493.17</v>
      </c>
      <c r="E118" s="9">
        <f>IF(K118=1,VLOOKUP(A117,[1]Plan1!$AY$117:$BA$314,3),E117)</f>
        <v>4550.2299999999996</v>
      </c>
      <c r="F118" s="110">
        <f t="shared" si="52"/>
        <v>42385</v>
      </c>
      <c r="G118" s="12">
        <f t="shared" si="39"/>
        <v>1.2699274676898353E-2</v>
      </c>
      <c r="H118" s="11">
        <f t="shared" si="53"/>
        <v>42415</v>
      </c>
      <c r="I118" s="11">
        <f t="shared" si="40"/>
        <v>42415</v>
      </c>
      <c r="J118" s="1">
        <f t="shared" si="54"/>
        <v>19</v>
      </c>
      <c r="K118" s="1">
        <f t="shared" si="62"/>
        <v>11</v>
      </c>
      <c r="L118" s="8">
        <f t="shared" si="41"/>
        <v>1.00733267</v>
      </c>
      <c r="M118" s="14">
        <f t="shared" si="61"/>
        <v>1.00959902</v>
      </c>
      <c r="N118" s="14">
        <f t="shared" si="58"/>
        <v>1.0281570937551736</v>
      </c>
      <c r="O118" s="8">
        <f t="shared" si="60"/>
        <v>1.0356962300000001</v>
      </c>
      <c r="P118" s="8">
        <f t="shared" si="42"/>
        <v>10356.962299999999</v>
      </c>
      <c r="Q118" s="13">
        <f t="shared" si="43"/>
        <v>0</v>
      </c>
      <c r="R118" s="21">
        <f t="shared" si="44"/>
        <v>0</v>
      </c>
      <c r="S118" s="8">
        <f t="shared" si="45"/>
        <v>0</v>
      </c>
      <c r="T118" s="10">
        <f t="shared" si="55"/>
        <v>0.119353</v>
      </c>
      <c r="U118" s="13">
        <f t="shared" si="59"/>
        <v>74</v>
      </c>
      <c r="V118" s="13">
        <v>252</v>
      </c>
      <c r="W118" s="14">
        <f t="shared" si="46"/>
        <v>1.033663588</v>
      </c>
      <c r="X118" s="8">
        <f t="shared" si="47"/>
        <v>348.65251179000001</v>
      </c>
      <c r="Y118" s="8">
        <v>0</v>
      </c>
      <c r="Z118" s="9">
        <f t="shared" si="48"/>
        <v>0</v>
      </c>
      <c r="AA118" s="26" t="str">
        <f t="shared" si="56"/>
        <v>INCORP J=</v>
      </c>
      <c r="AB118" s="70">
        <f t="shared" si="57"/>
        <v>42660</v>
      </c>
      <c r="AC118" s="4"/>
      <c r="AD118" s="1"/>
      <c r="AE118" s="146">
        <f>[2]Plan1!$A170</f>
        <v>42005</v>
      </c>
      <c r="AF118" s="132" t="str">
        <f>[2]Plan1!$C170</f>
        <v>Confraternização Universal</v>
      </c>
      <c r="AG118" s="147"/>
      <c r="AH118" s="147"/>
      <c r="AI118" s="1"/>
      <c r="AJ118" s="149">
        <f>A10</f>
        <v>42292</v>
      </c>
      <c r="AK118" s="146">
        <f t="shared" ref="AK118:AK181" si="63">WORKDAY(AJ118,-1,AE$118:AE$502)</f>
        <v>42291</v>
      </c>
      <c r="AL118" s="146">
        <f t="shared" ref="AL118:AL181" si="64">WORKDAY(AK118,1,AE$118:AE$502)</f>
        <v>42292</v>
      </c>
      <c r="AM118" s="146">
        <f t="shared" ref="AM118:AM181" si="65">AL119</f>
        <v>42324</v>
      </c>
      <c r="AN118" s="123"/>
      <c r="AO118" s="125">
        <f t="shared" ref="AO118:AO181" si="66">NETWORKDAYS(AL118,AL119,$AE$118:$AE$502)-1</f>
        <v>21</v>
      </c>
      <c r="AQ118" s="1"/>
    </row>
    <row r="119" spans="1:43" x14ac:dyDescent="0.2">
      <c r="A119" s="67">
        <f t="shared" si="49"/>
        <v>42401</v>
      </c>
      <c r="B119" s="8">
        <f t="shared" si="38"/>
        <v>10705.614811789999</v>
      </c>
      <c r="C119" s="8">
        <f t="shared" si="50"/>
        <v>10000</v>
      </c>
      <c r="D119" s="28">
        <f t="shared" si="51"/>
        <v>4493.17</v>
      </c>
      <c r="E119" s="9">
        <f>IF(K119=1,VLOOKUP(A118,[1]Plan1!$AY$117:$BA$314,3),E118)</f>
        <v>4550.2299999999996</v>
      </c>
      <c r="F119" s="110">
        <f t="shared" si="52"/>
        <v>42385</v>
      </c>
      <c r="G119" s="12">
        <f t="shared" si="39"/>
        <v>1.2699274676898353E-2</v>
      </c>
      <c r="H119" s="11">
        <f t="shared" si="53"/>
        <v>42415</v>
      </c>
      <c r="I119" s="11">
        <f t="shared" si="40"/>
        <v>42415</v>
      </c>
      <c r="J119" s="1">
        <f t="shared" si="54"/>
        <v>19</v>
      </c>
      <c r="K119" s="1">
        <f t="shared" si="62"/>
        <v>11</v>
      </c>
      <c r="L119" s="8">
        <f t="shared" si="41"/>
        <v>1.00733267</v>
      </c>
      <c r="M119" s="14">
        <f t="shared" si="61"/>
        <v>1.00959902</v>
      </c>
      <c r="N119" s="14">
        <f t="shared" si="58"/>
        <v>1.0281570937551736</v>
      </c>
      <c r="O119" s="8">
        <f t="shared" si="60"/>
        <v>1.0356962300000001</v>
      </c>
      <c r="P119" s="8">
        <f t="shared" si="42"/>
        <v>10356.962299999999</v>
      </c>
      <c r="Q119" s="13">
        <f t="shared" si="43"/>
        <v>0</v>
      </c>
      <c r="R119" s="21">
        <f t="shared" si="44"/>
        <v>0</v>
      </c>
      <c r="S119" s="8">
        <f t="shared" si="45"/>
        <v>0</v>
      </c>
      <c r="T119" s="10">
        <f t="shared" si="55"/>
        <v>0.119353</v>
      </c>
      <c r="U119" s="13">
        <f t="shared" si="59"/>
        <v>74</v>
      </c>
      <c r="V119" s="13">
        <v>252</v>
      </c>
      <c r="W119" s="14">
        <f t="shared" si="46"/>
        <v>1.033663588</v>
      </c>
      <c r="X119" s="8">
        <f t="shared" si="47"/>
        <v>348.65251179000001</v>
      </c>
      <c r="Y119" s="8">
        <v>0</v>
      </c>
      <c r="Z119" s="9">
        <f t="shared" si="48"/>
        <v>0</v>
      </c>
      <c r="AA119" s="26" t="str">
        <f t="shared" si="56"/>
        <v>INCORP J=</v>
      </c>
      <c r="AB119" s="70">
        <f t="shared" si="57"/>
        <v>42660</v>
      </c>
      <c r="AC119" s="4"/>
      <c r="AD119" s="1"/>
      <c r="AE119" s="146">
        <f>[2]Plan1!$A171</f>
        <v>42051</v>
      </c>
      <c r="AF119" s="132" t="str">
        <f>[2]Plan1!$C171</f>
        <v>Carnaval</v>
      </c>
      <c r="AG119" s="147"/>
      <c r="AH119" s="147"/>
      <c r="AI119" s="1"/>
      <c r="AJ119" s="146">
        <f t="shared" ref="AJ119:AJ182" si="67">EDATE(AJ118,1)</f>
        <v>42323</v>
      </c>
      <c r="AK119" s="146">
        <f t="shared" si="63"/>
        <v>42321</v>
      </c>
      <c r="AL119" s="146">
        <f t="shared" si="64"/>
        <v>42324</v>
      </c>
      <c r="AM119" s="146">
        <f t="shared" si="65"/>
        <v>42353</v>
      </c>
      <c r="AN119" s="123"/>
      <c r="AO119" s="125">
        <f t="shared" si="66"/>
        <v>21</v>
      </c>
      <c r="AQ119" s="1"/>
    </row>
    <row r="120" spans="1:43" x14ac:dyDescent="0.2">
      <c r="A120" s="67">
        <f t="shared" si="49"/>
        <v>42402</v>
      </c>
      <c r="B120" s="8">
        <f t="shared" si="38"/>
        <v>10717.521661210001</v>
      </c>
      <c r="C120" s="8">
        <f t="shared" si="50"/>
        <v>10000</v>
      </c>
      <c r="D120" s="28">
        <f t="shared" si="51"/>
        <v>4493.17</v>
      </c>
      <c r="E120" s="9">
        <f>IF(K120=1,VLOOKUP(A119,[1]Plan1!$AY$117:$BA$314,3),E119)</f>
        <v>4550.2299999999996</v>
      </c>
      <c r="F120" s="110">
        <f t="shared" si="52"/>
        <v>42385</v>
      </c>
      <c r="G120" s="12">
        <f t="shared" si="39"/>
        <v>1.2699274676898353E-2</v>
      </c>
      <c r="H120" s="11">
        <f t="shared" si="53"/>
        <v>42415</v>
      </c>
      <c r="I120" s="11">
        <f t="shared" si="40"/>
        <v>42415</v>
      </c>
      <c r="J120" s="1">
        <f t="shared" si="54"/>
        <v>19</v>
      </c>
      <c r="K120" s="1">
        <f t="shared" si="62"/>
        <v>12</v>
      </c>
      <c r="L120" s="8">
        <f t="shared" si="41"/>
        <v>1.00800193</v>
      </c>
      <c r="M120" s="14">
        <f t="shared" si="61"/>
        <v>1.00959902</v>
      </c>
      <c r="N120" s="14">
        <f t="shared" si="58"/>
        <v>1.0281570937551736</v>
      </c>
      <c r="O120" s="8">
        <f t="shared" si="60"/>
        <v>1.03638433</v>
      </c>
      <c r="P120" s="8">
        <f t="shared" si="42"/>
        <v>10363.8433</v>
      </c>
      <c r="Q120" s="13">
        <f t="shared" si="43"/>
        <v>0</v>
      </c>
      <c r="R120" s="21">
        <f t="shared" si="44"/>
        <v>0</v>
      </c>
      <c r="S120" s="8">
        <f t="shared" si="45"/>
        <v>0</v>
      </c>
      <c r="T120" s="10">
        <f t="shared" si="55"/>
        <v>0.119353</v>
      </c>
      <c r="U120" s="13">
        <f t="shared" si="59"/>
        <v>75</v>
      </c>
      <c r="V120" s="13">
        <v>252</v>
      </c>
      <c r="W120" s="14">
        <f t="shared" si="46"/>
        <v>1.034126178</v>
      </c>
      <c r="X120" s="8">
        <f t="shared" si="47"/>
        <v>353.67836120999999</v>
      </c>
      <c r="Y120" s="8">
        <v>0</v>
      </c>
      <c r="Z120" s="9">
        <f t="shared" si="48"/>
        <v>0</v>
      </c>
      <c r="AA120" s="26" t="str">
        <f t="shared" si="56"/>
        <v>INCORP J=</v>
      </c>
      <c r="AB120" s="70">
        <f t="shared" si="57"/>
        <v>42660</v>
      </c>
      <c r="AC120" s="4"/>
      <c r="AD120" s="1"/>
      <c r="AE120" s="146">
        <f>[2]Plan1!$A172</f>
        <v>42052</v>
      </c>
      <c r="AF120" s="132" t="str">
        <f>[2]Plan1!$C172</f>
        <v>Carnaval</v>
      </c>
      <c r="AG120" s="147"/>
      <c r="AH120" s="147"/>
      <c r="AI120" s="1"/>
      <c r="AJ120" s="146">
        <f t="shared" si="67"/>
        <v>42353</v>
      </c>
      <c r="AK120" s="146">
        <f t="shared" si="63"/>
        <v>42352</v>
      </c>
      <c r="AL120" s="146">
        <f t="shared" si="64"/>
        <v>42353</v>
      </c>
      <c r="AM120" s="146">
        <f t="shared" si="65"/>
        <v>42384</v>
      </c>
      <c r="AN120" s="123"/>
      <c r="AO120" s="125">
        <f t="shared" si="66"/>
        <v>21</v>
      </c>
      <c r="AQ120" s="1"/>
    </row>
    <row r="121" spans="1:43" x14ac:dyDescent="0.2">
      <c r="A121" s="67">
        <f t="shared" si="49"/>
        <v>42403</v>
      </c>
      <c r="B121" s="8">
        <f t="shared" si="38"/>
        <v>10729.441979200001</v>
      </c>
      <c r="C121" s="8">
        <f t="shared" si="50"/>
        <v>10000</v>
      </c>
      <c r="D121" s="28">
        <f t="shared" si="51"/>
        <v>4493.17</v>
      </c>
      <c r="E121" s="9">
        <f>IF(K121=1,VLOOKUP(A120,[1]Plan1!$AY$117:$BA$314,3),E120)</f>
        <v>4550.2299999999996</v>
      </c>
      <c r="F121" s="110">
        <f t="shared" si="52"/>
        <v>42385</v>
      </c>
      <c r="G121" s="12">
        <f t="shared" si="39"/>
        <v>1.2699274676898353E-2</v>
      </c>
      <c r="H121" s="11">
        <f t="shared" si="53"/>
        <v>42415</v>
      </c>
      <c r="I121" s="11">
        <f t="shared" si="40"/>
        <v>42415</v>
      </c>
      <c r="J121" s="1">
        <f t="shared" si="54"/>
        <v>19</v>
      </c>
      <c r="K121" s="1">
        <f t="shared" si="62"/>
        <v>13</v>
      </c>
      <c r="L121" s="8">
        <f t="shared" si="41"/>
        <v>1.0086716499999999</v>
      </c>
      <c r="M121" s="14">
        <f t="shared" si="61"/>
        <v>1.00959902</v>
      </c>
      <c r="N121" s="14">
        <f t="shared" si="58"/>
        <v>1.0281570937551736</v>
      </c>
      <c r="O121" s="8">
        <f t="shared" si="60"/>
        <v>1.03707291</v>
      </c>
      <c r="P121" s="8">
        <f t="shared" si="42"/>
        <v>10370.7291</v>
      </c>
      <c r="Q121" s="13">
        <f t="shared" si="43"/>
        <v>0</v>
      </c>
      <c r="R121" s="21">
        <f t="shared" si="44"/>
        <v>0</v>
      </c>
      <c r="S121" s="8">
        <f t="shared" si="45"/>
        <v>0</v>
      </c>
      <c r="T121" s="10">
        <f t="shared" si="55"/>
        <v>0.119353</v>
      </c>
      <c r="U121" s="13">
        <f t="shared" si="59"/>
        <v>76</v>
      </c>
      <c r="V121" s="13">
        <v>252</v>
      </c>
      <c r="W121" s="14">
        <f t="shared" si="46"/>
        <v>1.0345889740000001</v>
      </c>
      <c r="X121" s="8">
        <f t="shared" si="47"/>
        <v>358.71287919999997</v>
      </c>
      <c r="Y121" s="8">
        <v>0</v>
      </c>
      <c r="Z121" s="9">
        <f t="shared" si="48"/>
        <v>0</v>
      </c>
      <c r="AA121" s="26" t="str">
        <f t="shared" si="56"/>
        <v>INCORP J=</v>
      </c>
      <c r="AB121" s="70">
        <f t="shared" si="57"/>
        <v>42660</v>
      </c>
      <c r="AC121" s="4"/>
      <c r="AD121" s="1"/>
      <c r="AE121" s="146">
        <f>[2]Plan1!$A173</f>
        <v>42097</v>
      </c>
      <c r="AF121" s="132" t="str">
        <f>[2]Plan1!$C173</f>
        <v>Paixão de Cristo</v>
      </c>
      <c r="AG121" s="147"/>
      <c r="AH121" s="147"/>
      <c r="AI121" s="1"/>
      <c r="AJ121" s="146">
        <f t="shared" si="67"/>
        <v>42384</v>
      </c>
      <c r="AK121" s="146">
        <f t="shared" si="63"/>
        <v>42383</v>
      </c>
      <c r="AL121" s="146">
        <f t="shared" si="64"/>
        <v>42384</v>
      </c>
      <c r="AM121" s="146">
        <f t="shared" si="65"/>
        <v>42415</v>
      </c>
      <c r="AN121" s="123"/>
      <c r="AO121" s="125">
        <f t="shared" si="66"/>
        <v>19</v>
      </c>
      <c r="AQ121" s="1"/>
    </row>
    <row r="122" spans="1:43" x14ac:dyDescent="0.2">
      <c r="A122" s="67">
        <f t="shared" si="49"/>
        <v>42404</v>
      </c>
      <c r="B122" s="8">
        <f t="shared" si="38"/>
        <v>10741.375383390001</v>
      </c>
      <c r="C122" s="8">
        <f t="shared" si="50"/>
        <v>10000</v>
      </c>
      <c r="D122" s="28">
        <f t="shared" si="51"/>
        <v>4493.17</v>
      </c>
      <c r="E122" s="9">
        <f>IF(K122=1,VLOOKUP(A121,[1]Plan1!$AY$117:$BA$314,3),E121)</f>
        <v>4550.2299999999996</v>
      </c>
      <c r="F122" s="110">
        <f t="shared" si="52"/>
        <v>42385</v>
      </c>
      <c r="G122" s="12">
        <f t="shared" si="39"/>
        <v>1.2699274676898353E-2</v>
      </c>
      <c r="H122" s="11">
        <f t="shared" si="53"/>
        <v>42415</v>
      </c>
      <c r="I122" s="11">
        <f t="shared" si="40"/>
        <v>42415</v>
      </c>
      <c r="J122" s="1">
        <f t="shared" si="54"/>
        <v>19</v>
      </c>
      <c r="K122" s="1">
        <f t="shared" si="62"/>
        <v>14</v>
      </c>
      <c r="L122" s="8">
        <f t="shared" si="41"/>
        <v>1.0093418000000001</v>
      </c>
      <c r="M122" s="14">
        <f t="shared" si="61"/>
        <v>1.00959902</v>
      </c>
      <c r="N122" s="14">
        <f t="shared" si="58"/>
        <v>1.0281570937551736</v>
      </c>
      <c r="O122" s="8">
        <f t="shared" si="60"/>
        <v>1.0377619300000001</v>
      </c>
      <c r="P122" s="8">
        <f t="shared" si="42"/>
        <v>10377.6193</v>
      </c>
      <c r="Q122" s="13">
        <f t="shared" si="43"/>
        <v>0</v>
      </c>
      <c r="R122" s="21">
        <f t="shared" si="44"/>
        <v>0</v>
      </c>
      <c r="S122" s="8">
        <f t="shared" si="45"/>
        <v>0</v>
      </c>
      <c r="T122" s="10">
        <f t="shared" si="55"/>
        <v>0.119353</v>
      </c>
      <c r="U122" s="13">
        <f t="shared" si="59"/>
        <v>77</v>
      </c>
      <c r="V122" s="13">
        <v>252</v>
      </c>
      <c r="W122" s="14">
        <f t="shared" si="46"/>
        <v>1.035051978</v>
      </c>
      <c r="X122" s="8">
        <f t="shared" si="47"/>
        <v>363.75608339000001</v>
      </c>
      <c r="Y122" s="8">
        <v>0</v>
      </c>
      <c r="Z122" s="9">
        <f t="shared" si="48"/>
        <v>0</v>
      </c>
      <c r="AA122" s="26" t="str">
        <f t="shared" si="56"/>
        <v>INCORP J=</v>
      </c>
      <c r="AB122" s="70">
        <f t="shared" si="57"/>
        <v>42660</v>
      </c>
      <c r="AC122" s="4"/>
      <c r="AD122" s="1"/>
      <c r="AE122" s="146">
        <f>[2]Plan1!$A174</f>
        <v>42115</v>
      </c>
      <c r="AF122" s="132" t="str">
        <f>[2]Plan1!$C174</f>
        <v>Tiradentes</v>
      </c>
      <c r="AG122" s="147"/>
      <c r="AH122" s="147"/>
      <c r="AI122" s="1"/>
      <c r="AJ122" s="146">
        <f t="shared" si="67"/>
        <v>42415</v>
      </c>
      <c r="AK122" s="146">
        <f t="shared" si="63"/>
        <v>42412</v>
      </c>
      <c r="AL122" s="146">
        <f t="shared" si="64"/>
        <v>42415</v>
      </c>
      <c r="AM122" s="146">
        <f t="shared" si="65"/>
        <v>42444</v>
      </c>
      <c r="AN122" s="123"/>
      <c r="AO122" s="125">
        <f t="shared" si="66"/>
        <v>21</v>
      </c>
      <c r="AQ122" s="1"/>
    </row>
    <row r="123" spans="1:43" x14ac:dyDescent="0.2">
      <c r="A123" s="67">
        <f t="shared" si="49"/>
        <v>42405</v>
      </c>
      <c r="B123" s="8">
        <f t="shared" si="38"/>
        <v>10753.322070550001</v>
      </c>
      <c r="C123" s="8">
        <f t="shared" si="50"/>
        <v>10000</v>
      </c>
      <c r="D123" s="28">
        <f t="shared" si="51"/>
        <v>4493.17</v>
      </c>
      <c r="E123" s="9">
        <f>IF(K123=1,VLOOKUP(A122,[1]Plan1!$AY$117:$BA$314,3),E122)</f>
        <v>4550.2299999999996</v>
      </c>
      <c r="F123" s="110">
        <f t="shared" si="52"/>
        <v>42385</v>
      </c>
      <c r="G123" s="12">
        <f t="shared" si="39"/>
        <v>1.2699274676898353E-2</v>
      </c>
      <c r="H123" s="11">
        <f t="shared" si="53"/>
        <v>42415</v>
      </c>
      <c r="I123" s="11">
        <f t="shared" si="40"/>
        <v>42415</v>
      </c>
      <c r="J123" s="1">
        <f t="shared" si="54"/>
        <v>19</v>
      </c>
      <c r="K123" s="1">
        <f t="shared" si="62"/>
        <v>15</v>
      </c>
      <c r="L123" s="8">
        <f t="shared" si="41"/>
        <v>1.0100123999999999</v>
      </c>
      <c r="M123" s="14">
        <f t="shared" si="61"/>
        <v>1.00959902</v>
      </c>
      <c r="N123" s="14">
        <f t="shared" si="58"/>
        <v>1.0281570937551736</v>
      </c>
      <c r="O123" s="8">
        <f t="shared" si="60"/>
        <v>1.03845141</v>
      </c>
      <c r="P123" s="8">
        <f t="shared" si="42"/>
        <v>10384.5141</v>
      </c>
      <c r="Q123" s="13">
        <f t="shared" si="43"/>
        <v>0</v>
      </c>
      <c r="R123" s="21">
        <f t="shared" si="44"/>
        <v>0</v>
      </c>
      <c r="S123" s="8">
        <f t="shared" si="45"/>
        <v>0</v>
      </c>
      <c r="T123" s="10">
        <f t="shared" si="55"/>
        <v>0.119353</v>
      </c>
      <c r="U123" s="13">
        <f t="shared" si="59"/>
        <v>78</v>
      </c>
      <c r="V123" s="13">
        <v>252</v>
      </c>
      <c r="W123" s="14">
        <f t="shared" si="46"/>
        <v>1.035515188</v>
      </c>
      <c r="X123" s="8">
        <f t="shared" si="47"/>
        <v>368.80797054999999</v>
      </c>
      <c r="Y123" s="8">
        <v>0</v>
      </c>
      <c r="Z123" s="9">
        <f t="shared" si="48"/>
        <v>0</v>
      </c>
      <c r="AA123" s="26" t="str">
        <f t="shared" si="56"/>
        <v>INCORP J=</v>
      </c>
      <c r="AB123" s="70">
        <f t="shared" si="57"/>
        <v>42660</v>
      </c>
      <c r="AC123" s="4"/>
      <c r="AD123" s="1"/>
      <c r="AE123" s="146">
        <f>[2]Plan1!$A175</f>
        <v>42125</v>
      </c>
      <c r="AF123" s="132" t="str">
        <f>[2]Plan1!$C175</f>
        <v>Dia do Trabalho</v>
      </c>
      <c r="AG123" s="147"/>
      <c r="AH123" s="147"/>
      <c r="AI123" s="1"/>
      <c r="AJ123" s="146">
        <f t="shared" si="67"/>
        <v>42444</v>
      </c>
      <c r="AK123" s="146">
        <f t="shared" si="63"/>
        <v>42443</v>
      </c>
      <c r="AL123" s="146">
        <f t="shared" si="64"/>
        <v>42444</v>
      </c>
      <c r="AM123" s="146">
        <f t="shared" si="65"/>
        <v>42475</v>
      </c>
      <c r="AN123" s="123"/>
      <c r="AO123" s="125">
        <f t="shared" si="66"/>
        <v>22</v>
      </c>
      <c r="AQ123" s="1"/>
    </row>
    <row r="124" spans="1:43" x14ac:dyDescent="0.2">
      <c r="A124" s="67">
        <f t="shared" si="49"/>
        <v>42406</v>
      </c>
      <c r="B124" s="8">
        <f t="shared" si="38"/>
        <v>10765.28207209</v>
      </c>
      <c r="C124" s="8">
        <f t="shared" si="50"/>
        <v>10000</v>
      </c>
      <c r="D124" s="28">
        <f t="shared" si="51"/>
        <v>4493.17</v>
      </c>
      <c r="E124" s="9">
        <f>IF(K124=1,VLOOKUP(A123,[1]Plan1!$AY$117:$BA$314,3),E123)</f>
        <v>4550.2299999999996</v>
      </c>
      <c r="F124" s="110">
        <f t="shared" si="52"/>
        <v>42385</v>
      </c>
      <c r="G124" s="12">
        <f t="shared" si="39"/>
        <v>1.2699274676898353E-2</v>
      </c>
      <c r="H124" s="11">
        <f t="shared" si="53"/>
        <v>42415</v>
      </c>
      <c r="I124" s="11">
        <f t="shared" si="40"/>
        <v>42415</v>
      </c>
      <c r="J124" s="1">
        <f t="shared" si="54"/>
        <v>19</v>
      </c>
      <c r="K124" s="1">
        <f t="shared" si="62"/>
        <v>16</v>
      </c>
      <c r="L124" s="8">
        <f t="shared" si="41"/>
        <v>1.0106834499999999</v>
      </c>
      <c r="M124" s="14">
        <f t="shared" si="61"/>
        <v>1.00959902</v>
      </c>
      <c r="N124" s="14">
        <f t="shared" si="58"/>
        <v>1.0281570937551736</v>
      </c>
      <c r="O124" s="8">
        <f t="shared" si="60"/>
        <v>1.03914135</v>
      </c>
      <c r="P124" s="8">
        <f t="shared" si="42"/>
        <v>10391.413500000001</v>
      </c>
      <c r="Q124" s="13">
        <f t="shared" si="43"/>
        <v>0</v>
      </c>
      <c r="R124" s="21">
        <f t="shared" si="44"/>
        <v>0</v>
      </c>
      <c r="S124" s="8">
        <f t="shared" si="45"/>
        <v>0</v>
      </c>
      <c r="T124" s="10">
        <f t="shared" si="55"/>
        <v>0.119353</v>
      </c>
      <c r="U124" s="13">
        <f t="shared" si="59"/>
        <v>79</v>
      </c>
      <c r="V124" s="13">
        <v>252</v>
      </c>
      <c r="W124" s="14">
        <f t="shared" si="46"/>
        <v>1.035978606</v>
      </c>
      <c r="X124" s="8">
        <f t="shared" si="47"/>
        <v>373.86857208999999</v>
      </c>
      <c r="Y124" s="8">
        <v>0</v>
      </c>
      <c r="Z124" s="9">
        <f t="shared" si="48"/>
        <v>0</v>
      </c>
      <c r="AA124" s="26" t="str">
        <f t="shared" si="56"/>
        <v>INCORP J=</v>
      </c>
      <c r="AB124" s="70">
        <f t="shared" si="57"/>
        <v>42660</v>
      </c>
      <c r="AC124" s="4"/>
      <c r="AD124" s="1"/>
      <c r="AE124" s="146">
        <f>[2]Plan1!$A176</f>
        <v>42159</v>
      </c>
      <c r="AF124" s="132" t="str">
        <f>[2]Plan1!$C176</f>
        <v>Corpus Christi</v>
      </c>
      <c r="AG124" s="147"/>
      <c r="AH124" s="147"/>
      <c r="AI124" s="1"/>
      <c r="AJ124" s="146">
        <f t="shared" si="67"/>
        <v>42475</v>
      </c>
      <c r="AK124" s="146">
        <f t="shared" si="63"/>
        <v>42474</v>
      </c>
      <c r="AL124" s="146">
        <f t="shared" si="64"/>
        <v>42475</v>
      </c>
      <c r="AM124" s="146">
        <f t="shared" si="65"/>
        <v>42506</v>
      </c>
      <c r="AN124" s="123"/>
      <c r="AO124" s="125">
        <f t="shared" si="66"/>
        <v>20</v>
      </c>
      <c r="AQ124" s="1"/>
    </row>
    <row r="125" spans="1:43" x14ac:dyDescent="0.2">
      <c r="A125" s="67">
        <f t="shared" si="49"/>
        <v>42407</v>
      </c>
      <c r="B125" s="8">
        <f t="shared" si="38"/>
        <v>10765.28207209</v>
      </c>
      <c r="C125" s="8">
        <f t="shared" si="50"/>
        <v>10000</v>
      </c>
      <c r="D125" s="28">
        <f t="shared" si="51"/>
        <v>4493.17</v>
      </c>
      <c r="E125" s="9">
        <f>IF(K125=1,VLOOKUP(A124,[1]Plan1!$AY$117:$BA$314,3),E124)</f>
        <v>4550.2299999999996</v>
      </c>
      <c r="F125" s="110">
        <f t="shared" si="52"/>
        <v>42385</v>
      </c>
      <c r="G125" s="12">
        <f t="shared" si="39"/>
        <v>1.2699274676898353E-2</v>
      </c>
      <c r="H125" s="11">
        <f t="shared" si="53"/>
        <v>42415</v>
      </c>
      <c r="I125" s="11">
        <f t="shared" si="40"/>
        <v>42415</v>
      </c>
      <c r="J125" s="1">
        <f t="shared" si="54"/>
        <v>19</v>
      </c>
      <c r="K125" s="1">
        <f t="shared" si="62"/>
        <v>16</v>
      </c>
      <c r="L125" s="8">
        <f t="shared" si="41"/>
        <v>1.0106834499999999</v>
      </c>
      <c r="M125" s="14">
        <f t="shared" si="61"/>
        <v>1.00959902</v>
      </c>
      <c r="N125" s="14">
        <f t="shared" si="58"/>
        <v>1.0281570937551736</v>
      </c>
      <c r="O125" s="8">
        <f t="shared" si="60"/>
        <v>1.03914135</v>
      </c>
      <c r="P125" s="8">
        <f t="shared" si="42"/>
        <v>10391.413500000001</v>
      </c>
      <c r="Q125" s="13">
        <f t="shared" si="43"/>
        <v>0</v>
      </c>
      <c r="R125" s="21">
        <f t="shared" si="44"/>
        <v>0</v>
      </c>
      <c r="S125" s="8">
        <f t="shared" si="45"/>
        <v>0</v>
      </c>
      <c r="T125" s="10">
        <f t="shared" si="55"/>
        <v>0.119353</v>
      </c>
      <c r="U125" s="13">
        <f t="shared" si="59"/>
        <v>79</v>
      </c>
      <c r="V125" s="13">
        <v>252</v>
      </c>
      <c r="W125" s="14">
        <f t="shared" si="46"/>
        <v>1.035978606</v>
      </c>
      <c r="X125" s="8">
        <f t="shared" si="47"/>
        <v>373.86857208999999</v>
      </c>
      <c r="Y125" s="8">
        <v>0</v>
      </c>
      <c r="Z125" s="9">
        <f t="shared" si="48"/>
        <v>0</v>
      </c>
      <c r="AA125" s="26" t="str">
        <f t="shared" si="56"/>
        <v>INCORP J=</v>
      </c>
      <c r="AB125" s="70">
        <f t="shared" si="57"/>
        <v>42660</v>
      </c>
      <c r="AC125" s="4"/>
      <c r="AD125" s="1"/>
      <c r="AE125" s="146">
        <f>[2]Plan1!$A177</f>
        <v>42254</v>
      </c>
      <c r="AF125" s="132" t="str">
        <f>[2]Plan1!$C177</f>
        <v>Independência do Brasil</v>
      </c>
      <c r="AG125" s="147"/>
      <c r="AH125" s="147"/>
      <c r="AI125" s="1"/>
      <c r="AJ125" s="146">
        <f t="shared" si="67"/>
        <v>42505</v>
      </c>
      <c r="AK125" s="146">
        <f t="shared" si="63"/>
        <v>42503</v>
      </c>
      <c r="AL125" s="146">
        <f t="shared" si="64"/>
        <v>42506</v>
      </c>
      <c r="AM125" s="146">
        <f t="shared" si="65"/>
        <v>42536</v>
      </c>
      <c r="AN125" s="123"/>
      <c r="AO125" s="125">
        <f t="shared" si="66"/>
        <v>21</v>
      </c>
      <c r="AQ125" s="1"/>
    </row>
    <row r="126" spans="1:43" x14ac:dyDescent="0.2">
      <c r="A126" s="67">
        <f t="shared" si="49"/>
        <v>42408</v>
      </c>
      <c r="B126" s="8">
        <f t="shared" si="38"/>
        <v>10765.28207209</v>
      </c>
      <c r="C126" s="8">
        <f t="shared" si="50"/>
        <v>10000</v>
      </c>
      <c r="D126" s="28">
        <f t="shared" si="51"/>
        <v>4493.17</v>
      </c>
      <c r="E126" s="9">
        <f>IF(K126=1,VLOOKUP(A125,[1]Plan1!$AY$117:$BA$314,3),E125)</f>
        <v>4550.2299999999996</v>
      </c>
      <c r="F126" s="110">
        <f t="shared" si="52"/>
        <v>42385</v>
      </c>
      <c r="G126" s="12">
        <f t="shared" si="39"/>
        <v>1.2699274676898353E-2</v>
      </c>
      <c r="H126" s="11">
        <f t="shared" si="53"/>
        <v>42415</v>
      </c>
      <c r="I126" s="11">
        <f t="shared" si="40"/>
        <v>42415</v>
      </c>
      <c r="J126" s="1">
        <f t="shared" si="54"/>
        <v>19</v>
      </c>
      <c r="K126" s="1">
        <f t="shared" si="62"/>
        <v>16</v>
      </c>
      <c r="L126" s="8">
        <f t="shared" si="41"/>
        <v>1.0106834499999999</v>
      </c>
      <c r="M126" s="14">
        <f t="shared" si="61"/>
        <v>1.00959902</v>
      </c>
      <c r="N126" s="14">
        <f t="shared" si="58"/>
        <v>1.0281570937551736</v>
      </c>
      <c r="O126" s="8">
        <f t="shared" si="60"/>
        <v>1.03914135</v>
      </c>
      <c r="P126" s="8">
        <f t="shared" si="42"/>
        <v>10391.413500000001</v>
      </c>
      <c r="Q126" s="13">
        <f t="shared" si="43"/>
        <v>0</v>
      </c>
      <c r="R126" s="21">
        <f t="shared" si="44"/>
        <v>0</v>
      </c>
      <c r="S126" s="8">
        <f t="shared" si="45"/>
        <v>0</v>
      </c>
      <c r="T126" s="10">
        <f t="shared" si="55"/>
        <v>0.119353</v>
      </c>
      <c r="U126" s="13">
        <f t="shared" si="59"/>
        <v>79</v>
      </c>
      <c r="V126" s="13">
        <v>252</v>
      </c>
      <c r="W126" s="14">
        <f t="shared" si="46"/>
        <v>1.035978606</v>
      </c>
      <c r="X126" s="8">
        <f t="shared" si="47"/>
        <v>373.86857208999999</v>
      </c>
      <c r="Y126" s="8">
        <v>0</v>
      </c>
      <c r="Z126" s="9">
        <f t="shared" si="48"/>
        <v>0</v>
      </c>
      <c r="AA126" s="26" t="str">
        <f t="shared" si="56"/>
        <v>INCORP J=</v>
      </c>
      <c r="AB126" s="70">
        <f t="shared" si="57"/>
        <v>42660</v>
      </c>
      <c r="AC126" s="4"/>
      <c r="AD126" s="1"/>
      <c r="AE126" s="146">
        <f>[2]Plan1!$A178</f>
        <v>42289</v>
      </c>
      <c r="AF126" s="132" t="str">
        <f>[2]Plan1!$C178</f>
        <v>Nossa Sr.a Aparecida - Padroeira do Brasil</v>
      </c>
      <c r="AG126" s="147"/>
      <c r="AH126" s="147"/>
      <c r="AI126" s="1"/>
      <c r="AJ126" s="146">
        <f t="shared" si="67"/>
        <v>42536</v>
      </c>
      <c r="AK126" s="146">
        <f t="shared" si="63"/>
        <v>42535</v>
      </c>
      <c r="AL126" s="146">
        <f t="shared" si="64"/>
        <v>42536</v>
      </c>
      <c r="AM126" s="146">
        <f t="shared" si="65"/>
        <v>42566</v>
      </c>
      <c r="AN126" s="123"/>
      <c r="AO126" s="125">
        <f t="shared" si="66"/>
        <v>22</v>
      </c>
      <c r="AQ126" s="1"/>
    </row>
    <row r="127" spans="1:43" x14ac:dyDescent="0.2">
      <c r="A127" s="67">
        <f t="shared" si="49"/>
        <v>42409</v>
      </c>
      <c r="B127" s="8">
        <f t="shared" si="38"/>
        <v>10765.28207209</v>
      </c>
      <c r="C127" s="8">
        <f t="shared" si="50"/>
        <v>10000</v>
      </c>
      <c r="D127" s="28">
        <f t="shared" si="51"/>
        <v>4493.17</v>
      </c>
      <c r="E127" s="9">
        <f>IF(K127=1,VLOOKUP(A126,[1]Plan1!$AY$117:$BA$314,3),E126)</f>
        <v>4550.2299999999996</v>
      </c>
      <c r="F127" s="110">
        <f t="shared" si="52"/>
        <v>42385</v>
      </c>
      <c r="G127" s="12">
        <f t="shared" si="39"/>
        <v>1.2699274676898353E-2</v>
      </c>
      <c r="H127" s="11">
        <f t="shared" si="53"/>
        <v>42415</v>
      </c>
      <c r="I127" s="11">
        <f t="shared" si="40"/>
        <v>42415</v>
      </c>
      <c r="J127" s="1">
        <f t="shared" si="54"/>
        <v>19</v>
      </c>
      <c r="K127" s="1">
        <f t="shared" si="62"/>
        <v>16</v>
      </c>
      <c r="L127" s="8">
        <f t="shared" si="41"/>
        <v>1.0106834499999999</v>
      </c>
      <c r="M127" s="14">
        <f t="shared" si="61"/>
        <v>1.00959902</v>
      </c>
      <c r="N127" s="14">
        <f t="shared" si="58"/>
        <v>1.0281570937551736</v>
      </c>
      <c r="O127" s="8">
        <f t="shared" si="60"/>
        <v>1.03914135</v>
      </c>
      <c r="P127" s="8">
        <f t="shared" si="42"/>
        <v>10391.413500000001</v>
      </c>
      <c r="Q127" s="13">
        <f t="shared" si="43"/>
        <v>0</v>
      </c>
      <c r="R127" s="21">
        <f t="shared" si="44"/>
        <v>0</v>
      </c>
      <c r="S127" s="8">
        <f t="shared" si="45"/>
        <v>0</v>
      </c>
      <c r="T127" s="10">
        <f t="shared" si="55"/>
        <v>0.119353</v>
      </c>
      <c r="U127" s="13">
        <f t="shared" si="59"/>
        <v>79</v>
      </c>
      <c r="V127" s="13">
        <v>252</v>
      </c>
      <c r="W127" s="14">
        <f t="shared" si="46"/>
        <v>1.035978606</v>
      </c>
      <c r="X127" s="8">
        <f t="shared" si="47"/>
        <v>373.86857208999999</v>
      </c>
      <c r="Y127" s="8">
        <v>0</v>
      </c>
      <c r="Z127" s="9">
        <f t="shared" si="48"/>
        <v>0</v>
      </c>
      <c r="AA127" s="26" t="str">
        <f t="shared" si="56"/>
        <v>INCORP J=</v>
      </c>
      <c r="AB127" s="70">
        <f t="shared" si="57"/>
        <v>42660</v>
      </c>
      <c r="AC127" s="4"/>
      <c r="AD127" s="1"/>
      <c r="AE127" s="146">
        <f>[2]Plan1!$A179</f>
        <v>42310</v>
      </c>
      <c r="AF127" s="132" t="str">
        <f>[2]Plan1!$C179</f>
        <v>Finados</v>
      </c>
      <c r="AG127" s="147"/>
      <c r="AH127" s="147"/>
      <c r="AI127" s="1"/>
      <c r="AJ127" s="146">
        <f t="shared" si="67"/>
        <v>42566</v>
      </c>
      <c r="AK127" s="146">
        <f t="shared" si="63"/>
        <v>42565</v>
      </c>
      <c r="AL127" s="146">
        <f t="shared" si="64"/>
        <v>42566</v>
      </c>
      <c r="AM127" s="146">
        <f t="shared" si="65"/>
        <v>42597</v>
      </c>
      <c r="AN127" s="123"/>
      <c r="AO127" s="125">
        <f t="shared" si="66"/>
        <v>21</v>
      </c>
      <c r="AQ127" s="1"/>
    </row>
    <row r="128" spans="1:43" x14ac:dyDescent="0.2">
      <c r="A128" s="67">
        <f t="shared" si="49"/>
        <v>42410</v>
      </c>
      <c r="B128" s="8">
        <f t="shared" si="38"/>
        <v>10765.28207209</v>
      </c>
      <c r="C128" s="8">
        <f t="shared" si="50"/>
        <v>10000</v>
      </c>
      <c r="D128" s="28">
        <f t="shared" si="51"/>
        <v>4493.17</v>
      </c>
      <c r="E128" s="9">
        <f>IF(K128=1,VLOOKUP(A127,[1]Plan1!$AY$117:$BA$314,3),E127)</f>
        <v>4550.2299999999996</v>
      </c>
      <c r="F128" s="110">
        <f t="shared" si="52"/>
        <v>42385</v>
      </c>
      <c r="G128" s="12">
        <f t="shared" si="39"/>
        <v>1.2699274676898353E-2</v>
      </c>
      <c r="H128" s="11">
        <f t="shared" si="53"/>
        <v>42415</v>
      </c>
      <c r="I128" s="11">
        <f t="shared" si="40"/>
        <v>42415</v>
      </c>
      <c r="J128" s="1">
        <f t="shared" si="54"/>
        <v>19</v>
      </c>
      <c r="K128" s="1">
        <f t="shared" si="62"/>
        <v>16</v>
      </c>
      <c r="L128" s="8">
        <f t="shared" si="41"/>
        <v>1.0106834499999999</v>
      </c>
      <c r="M128" s="14">
        <f t="shared" si="61"/>
        <v>1.00959902</v>
      </c>
      <c r="N128" s="14">
        <f t="shared" si="58"/>
        <v>1.0281570937551736</v>
      </c>
      <c r="O128" s="8">
        <f t="shared" si="60"/>
        <v>1.03914135</v>
      </c>
      <c r="P128" s="8">
        <f t="shared" si="42"/>
        <v>10391.413500000001</v>
      </c>
      <c r="Q128" s="13">
        <f t="shared" si="43"/>
        <v>0</v>
      </c>
      <c r="R128" s="21">
        <f t="shared" si="44"/>
        <v>0</v>
      </c>
      <c r="S128" s="8">
        <f t="shared" si="45"/>
        <v>0</v>
      </c>
      <c r="T128" s="10">
        <f t="shared" si="55"/>
        <v>0.119353</v>
      </c>
      <c r="U128" s="13">
        <f t="shared" si="59"/>
        <v>79</v>
      </c>
      <c r="V128" s="13">
        <v>252</v>
      </c>
      <c r="W128" s="14">
        <f t="shared" si="46"/>
        <v>1.035978606</v>
      </c>
      <c r="X128" s="8">
        <f t="shared" si="47"/>
        <v>373.86857208999999</v>
      </c>
      <c r="Y128" s="8">
        <v>0</v>
      </c>
      <c r="Z128" s="9">
        <f t="shared" si="48"/>
        <v>0</v>
      </c>
      <c r="AA128" s="26" t="str">
        <f t="shared" si="56"/>
        <v>INCORP J=</v>
      </c>
      <c r="AB128" s="70">
        <f t="shared" si="57"/>
        <v>42660</v>
      </c>
      <c r="AC128" s="4"/>
      <c r="AD128" s="1"/>
      <c r="AE128" s="146">
        <f>[2]Plan1!$A180</f>
        <v>42323</v>
      </c>
      <c r="AF128" s="132" t="str">
        <f>[2]Plan1!$C180</f>
        <v>Proclamação da República</v>
      </c>
      <c r="AG128" s="147"/>
      <c r="AH128" s="147"/>
      <c r="AI128" s="1"/>
      <c r="AJ128" s="146">
        <f t="shared" si="67"/>
        <v>42597</v>
      </c>
      <c r="AK128" s="146">
        <f t="shared" si="63"/>
        <v>42594</v>
      </c>
      <c r="AL128" s="146">
        <f t="shared" si="64"/>
        <v>42597</v>
      </c>
      <c r="AM128" s="146">
        <f t="shared" si="65"/>
        <v>42628</v>
      </c>
      <c r="AN128" s="123"/>
      <c r="AO128" s="125">
        <f t="shared" si="66"/>
        <v>22</v>
      </c>
      <c r="AQ128" s="1"/>
    </row>
    <row r="129" spans="1:43" x14ac:dyDescent="0.2">
      <c r="A129" s="67">
        <f t="shared" si="49"/>
        <v>42411</v>
      </c>
      <c r="B129" s="8">
        <f t="shared" si="38"/>
        <v>10777.255398739999</v>
      </c>
      <c r="C129" s="8">
        <f t="shared" si="50"/>
        <v>10000</v>
      </c>
      <c r="D129" s="28">
        <f t="shared" si="51"/>
        <v>4493.17</v>
      </c>
      <c r="E129" s="9">
        <f>IF(K129=1,VLOOKUP(A128,[1]Plan1!$AY$117:$BA$314,3),E128)</f>
        <v>4550.2299999999996</v>
      </c>
      <c r="F129" s="110">
        <f t="shared" si="52"/>
        <v>42385</v>
      </c>
      <c r="G129" s="12">
        <f t="shared" si="39"/>
        <v>1.2699274676898353E-2</v>
      </c>
      <c r="H129" s="11">
        <f t="shared" si="53"/>
        <v>42415</v>
      </c>
      <c r="I129" s="11">
        <f t="shared" si="40"/>
        <v>42415</v>
      </c>
      <c r="J129" s="1">
        <f t="shared" si="54"/>
        <v>19</v>
      </c>
      <c r="K129" s="1">
        <f t="shared" si="62"/>
        <v>17</v>
      </c>
      <c r="L129" s="8">
        <f t="shared" si="41"/>
        <v>1.0113549399999999</v>
      </c>
      <c r="M129" s="14">
        <f t="shared" si="61"/>
        <v>1.00959902</v>
      </c>
      <c r="N129" s="14">
        <f t="shared" si="58"/>
        <v>1.0281570937551736</v>
      </c>
      <c r="O129" s="8">
        <f t="shared" si="60"/>
        <v>1.0398317500000001</v>
      </c>
      <c r="P129" s="8">
        <f t="shared" si="42"/>
        <v>10398.317499999999</v>
      </c>
      <c r="Q129" s="13">
        <f t="shared" si="43"/>
        <v>0</v>
      </c>
      <c r="R129" s="21">
        <f t="shared" si="44"/>
        <v>0</v>
      </c>
      <c r="S129" s="8">
        <f t="shared" si="45"/>
        <v>0</v>
      </c>
      <c r="T129" s="10">
        <f t="shared" si="55"/>
        <v>0.119353</v>
      </c>
      <c r="U129" s="13">
        <f t="shared" si="59"/>
        <v>80</v>
      </c>
      <c r="V129" s="13">
        <v>252</v>
      </c>
      <c r="W129" s="14">
        <f t="shared" si="46"/>
        <v>1.036442232</v>
      </c>
      <c r="X129" s="8">
        <f t="shared" si="47"/>
        <v>378.93789873999998</v>
      </c>
      <c r="Y129" s="8">
        <v>0</v>
      </c>
      <c r="Z129" s="9">
        <f t="shared" si="48"/>
        <v>0</v>
      </c>
      <c r="AA129" s="26" t="str">
        <f t="shared" si="56"/>
        <v>INCORP J=</v>
      </c>
      <c r="AB129" s="70">
        <f t="shared" si="57"/>
        <v>42660</v>
      </c>
      <c r="AC129" s="4"/>
      <c r="AD129" s="1"/>
      <c r="AE129" s="146">
        <f>[2]Plan1!$A181</f>
        <v>42363</v>
      </c>
      <c r="AF129" s="132" t="str">
        <f>[2]Plan1!$C181</f>
        <v>Natal</v>
      </c>
      <c r="AG129" s="147"/>
      <c r="AH129" s="147"/>
      <c r="AI129" s="1"/>
      <c r="AJ129" s="146">
        <f t="shared" si="67"/>
        <v>42628</v>
      </c>
      <c r="AK129" s="146">
        <f t="shared" si="63"/>
        <v>42627</v>
      </c>
      <c r="AL129" s="146">
        <f t="shared" si="64"/>
        <v>42628</v>
      </c>
      <c r="AM129" s="146">
        <f t="shared" si="65"/>
        <v>42660</v>
      </c>
      <c r="AN129" s="123"/>
      <c r="AO129" s="125">
        <f t="shared" si="66"/>
        <v>21</v>
      </c>
      <c r="AQ129" s="1"/>
    </row>
    <row r="130" spans="1:43" x14ac:dyDescent="0.2">
      <c r="A130" s="67">
        <f t="shared" si="49"/>
        <v>42412</v>
      </c>
      <c r="B130" s="8">
        <f t="shared" si="38"/>
        <v>10789.24205078</v>
      </c>
      <c r="C130" s="8">
        <f t="shared" si="50"/>
        <v>10000</v>
      </c>
      <c r="D130" s="28">
        <f t="shared" si="51"/>
        <v>4493.17</v>
      </c>
      <c r="E130" s="9">
        <f>IF(K130=1,VLOOKUP(A129,[1]Plan1!$AY$117:$BA$314,3),E129)</f>
        <v>4550.2299999999996</v>
      </c>
      <c r="F130" s="110">
        <f t="shared" si="52"/>
        <v>42385</v>
      </c>
      <c r="G130" s="12">
        <f t="shared" si="39"/>
        <v>1.2699274676898353E-2</v>
      </c>
      <c r="H130" s="11">
        <f t="shared" si="53"/>
        <v>42415</v>
      </c>
      <c r="I130" s="11">
        <f t="shared" si="40"/>
        <v>42415</v>
      </c>
      <c r="J130" s="1">
        <f t="shared" si="54"/>
        <v>19</v>
      </c>
      <c r="K130" s="1">
        <f t="shared" si="62"/>
        <v>18</v>
      </c>
      <c r="L130" s="8">
        <f t="shared" si="41"/>
        <v>1.0120268800000001</v>
      </c>
      <c r="M130" s="14">
        <f t="shared" si="61"/>
        <v>1.00959902</v>
      </c>
      <c r="N130" s="14">
        <f t="shared" si="58"/>
        <v>1.0281570937551736</v>
      </c>
      <c r="O130" s="8">
        <f t="shared" si="60"/>
        <v>1.04052261</v>
      </c>
      <c r="P130" s="8">
        <f t="shared" si="42"/>
        <v>10405.2261</v>
      </c>
      <c r="Q130" s="13">
        <f t="shared" si="43"/>
        <v>0</v>
      </c>
      <c r="R130" s="21">
        <f t="shared" si="44"/>
        <v>0</v>
      </c>
      <c r="S130" s="8">
        <f t="shared" si="45"/>
        <v>0</v>
      </c>
      <c r="T130" s="10">
        <f t="shared" si="55"/>
        <v>0.119353</v>
      </c>
      <c r="U130" s="13">
        <f t="shared" si="59"/>
        <v>81</v>
      </c>
      <c r="V130" s="13">
        <v>252</v>
      </c>
      <c r="W130" s="14">
        <f t="shared" si="46"/>
        <v>1.0369060649999999</v>
      </c>
      <c r="X130" s="8">
        <f t="shared" si="47"/>
        <v>384.01595078000003</v>
      </c>
      <c r="Y130" s="8">
        <v>0</v>
      </c>
      <c r="Z130" s="9">
        <f t="shared" si="48"/>
        <v>0</v>
      </c>
      <c r="AA130" s="26" t="str">
        <f t="shared" si="56"/>
        <v>INCORP J=</v>
      </c>
      <c r="AB130" s="70">
        <f t="shared" si="57"/>
        <v>42660</v>
      </c>
      <c r="AC130" s="4"/>
      <c r="AD130" s="1"/>
      <c r="AE130" s="146">
        <f>[2]Plan1!$A182</f>
        <v>42370</v>
      </c>
      <c r="AF130" s="132" t="str">
        <f>[2]Plan1!$C182</f>
        <v>Confraternização Universal</v>
      </c>
      <c r="AG130" s="147"/>
      <c r="AH130" s="147"/>
      <c r="AI130" s="1"/>
      <c r="AJ130" s="146">
        <f t="shared" si="67"/>
        <v>42658</v>
      </c>
      <c r="AK130" s="146">
        <f t="shared" si="63"/>
        <v>42657</v>
      </c>
      <c r="AL130" s="146">
        <f t="shared" si="64"/>
        <v>42660</v>
      </c>
      <c r="AM130" s="146">
        <f t="shared" si="65"/>
        <v>42690</v>
      </c>
      <c r="AN130" s="123"/>
      <c r="AO130" s="125">
        <f t="shared" si="66"/>
        <v>20</v>
      </c>
      <c r="AQ130" s="1"/>
    </row>
    <row r="131" spans="1:43" x14ac:dyDescent="0.2">
      <c r="A131" s="67">
        <f t="shared" si="49"/>
        <v>42413</v>
      </c>
      <c r="B131" s="8">
        <f t="shared" si="38"/>
        <v>10801.242038910001</v>
      </c>
      <c r="C131" s="8">
        <f t="shared" si="50"/>
        <v>10000</v>
      </c>
      <c r="D131" s="28">
        <f t="shared" si="51"/>
        <v>4493.17</v>
      </c>
      <c r="E131" s="9">
        <f>IF(K131=1,VLOOKUP(A130,[1]Plan1!$AY$117:$BA$314,3),E130)</f>
        <v>4550.2299999999996</v>
      </c>
      <c r="F131" s="110">
        <f t="shared" si="52"/>
        <v>42385</v>
      </c>
      <c r="G131" s="12">
        <f t="shared" si="39"/>
        <v>1.2699274676898353E-2</v>
      </c>
      <c r="H131" s="11">
        <f t="shared" si="53"/>
        <v>42415</v>
      </c>
      <c r="I131" s="11">
        <f t="shared" si="40"/>
        <v>42415</v>
      </c>
      <c r="J131" s="1">
        <f t="shared" si="54"/>
        <v>19</v>
      </c>
      <c r="K131" s="1">
        <f t="shared" si="62"/>
        <v>19</v>
      </c>
      <c r="L131" s="8">
        <f t="shared" si="41"/>
        <v>1.0126992699999999</v>
      </c>
      <c r="M131" s="14">
        <f t="shared" si="61"/>
        <v>1.00959902</v>
      </c>
      <c r="N131" s="14">
        <f t="shared" si="58"/>
        <v>1.0281570937551736</v>
      </c>
      <c r="O131" s="8">
        <f t="shared" si="60"/>
        <v>1.0412139300000001</v>
      </c>
      <c r="P131" s="8">
        <f t="shared" si="42"/>
        <v>10412.139300000001</v>
      </c>
      <c r="Q131" s="13">
        <f t="shared" si="43"/>
        <v>0</v>
      </c>
      <c r="R131" s="21">
        <f t="shared" si="44"/>
        <v>0</v>
      </c>
      <c r="S131" s="8">
        <f t="shared" si="45"/>
        <v>0</v>
      </c>
      <c r="T131" s="10">
        <f t="shared" si="55"/>
        <v>0.119353</v>
      </c>
      <c r="U131" s="13">
        <f t="shared" si="59"/>
        <v>82</v>
      </c>
      <c r="V131" s="13">
        <v>252</v>
      </c>
      <c r="W131" s="14">
        <f t="shared" si="46"/>
        <v>1.0373701049999999</v>
      </c>
      <c r="X131" s="8">
        <f t="shared" si="47"/>
        <v>389.10273891000003</v>
      </c>
      <c r="Y131" s="8">
        <v>0</v>
      </c>
      <c r="Z131" s="9">
        <f t="shared" si="48"/>
        <v>0</v>
      </c>
      <c r="AA131" s="26" t="str">
        <f t="shared" si="56"/>
        <v>INCORP J=</v>
      </c>
      <c r="AB131" s="70">
        <f t="shared" si="57"/>
        <v>42660</v>
      </c>
      <c r="AC131" s="4"/>
      <c r="AD131" s="1"/>
      <c r="AE131" s="146">
        <f>[2]Plan1!$A183</f>
        <v>42408</v>
      </c>
      <c r="AF131" s="132" t="str">
        <f>[2]Plan1!$C183</f>
        <v>Carnaval</v>
      </c>
      <c r="AG131" s="147"/>
      <c r="AH131" s="147"/>
      <c r="AI131" s="1"/>
      <c r="AJ131" s="146">
        <f t="shared" si="67"/>
        <v>42689</v>
      </c>
      <c r="AK131" s="146">
        <f t="shared" si="63"/>
        <v>42688</v>
      </c>
      <c r="AL131" s="146">
        <f t="shared" si="64"/>
        <v>42690</v>
      </c>
      <c r="AM131" s="146">
        <f t="shared" si="65"/>
        <v>42719</v>
      </c>
      <c r="AN131" s="123"/>
      <c r="AO131" s="125">
        <f t="shared" si="66"/>
        <v>21</v>
      </c>
      <c r="AQ131" s="1"/>
    </row>
    <row r="132" spans="1:43" x14ac:dyDescent="0.2">
      <c r="A132" s="67">
        <f t="shared" si="49"/>
        <v>42414</v>
      </c>
      <c r="B132" s="8">
        <f t="shared" si="38"/>
        <v>10801.242038910001</v>
      </c>
      <c r="C132" s="8">
        <f t="shared" si="50"/>
        <v>10000</v>
      </c>
      <c r="D132" s="28">
        <f t="shared" si="51"/>
        <v>4493.17</v>
      </c>
      <c r="E132" s="9">
        <f>IF(K132=1,VLOOKUP(A131,[1]Plan1!$AY$117:$BA$314,3),E131)</f>
        <v>4550.2299999999996</v>
      </c>
      <c r="F132" s="110">
        <f t="shared" si="52"/>
        <v>42385</v>
      </c>
      <c r="G132" s="12">
        <f t="shared" si="39"/>
        <v>1.2699274676898353E-2</v>
      </c>
      <c r="H132" s="11">
        <f t="shared" si="53"/>
        <v>42415</v>
      </c>
      <c r="I132" s="11">
        <f t="shared" si="40"/>
        <v>42415</v>
      </c>
      <c r="J132" s="1">
        <f t="shared" si="54"/>
        <v>19</v>
      </c>
      <c r="K132" s="1">
        <f t="shared" si="62"/>
        <v>19</v>
      </c>
      <c r="L132" s="8">
        <f t="shared" si="41"/>
        <v>1.0126992699999999</v>
      </c>
      <c r="M132" s="14">
        <f t="shared" si="61"/>
        <v>1.00959902</v>
      </c>
      <c r="N132" s="14">
        <f t="shared" si="58"/>
        <v>1.0281570937551736</v>
      </c>
      <c r="O132" s="8">
        <f t="shared" si="60"/>
        <v>1.0412139300000001</v>
      </c>
      <c r="P132" s="8">
        <f t="shared" si="42"/>
        <v>10412.139300000001</v>
      </c>
      <c r="Q132" s="13">
        <f t="shared" si="43"/>
        <v>0</v>
      </c>
      <c r="R132" s="21">
        <f t="shared" si="44"/>
        <v>0</v>
      </c>
      <c r="S132" s="8">
        <f t="shared" si="45"/>
        <v>0</v>
      </c>
      <c r="T132" s="10">
        <f t="shared" si="55"/>
        <v>0.119353</v>
      </c>
      <c r="U132" s="13">
        <f t="shared" si="59"/>
        <v>82</v>
      </c>
      <c r="V132" s="13">
        <v>252</v>
      </c>
      <c r="W132" s="14">
        <f t="shared" si="46"/>
        <v>1.0373701049999999</v>
      </c>
      <c r="X132" s="8">
        <f t="shared" si="47"/>
        <v>389.10273891000003</v>
      </c>
      <c r="Y132" s="8">
        <v>0</v>
      </c>
      <c r="Z132" s="9">
        <f t="shared" si="48"/>
        <v>0</v>
      </c>
      <c r="AA132" s="26" t="str">
        <f t="shared" si="56"/>
        <v>INCORP J=</v>
      </c>
      <c r="AB132" s="70">
        <f t="shared" si="57"/>
        <v>42660</v>
      </c>
      <c r="AC132" s="4"/>
      <c r="AD132" s="1"/>
      <c r="AE132" s="146">
        <f>[2]Plan1!$A184</f>
        <v>42409</v>
      </c>
      <c r="AF132" s="132" t="str">
        <f>[2]Plan1!$C184</f>
        <v>Carnaval</v>
      </c>
      <c r="AG132" s="147"/>
      <c r="AH132" s="147"/>
      <c r="AI132" s="1"/>
      <c r="AJ132" s="146">
        <f t="shared" si="67"/>
        <v>42719</v>
      </c>
      <c r="AK132" s="146">
        <f t="shared" si="63"/>
        <v>42718</v>
      </c>
      <c r="AL132" s="146">
        <f t="shared" si="64"/>
        <v>42719</v>
      </c>
      <c r="AM132" s="146">
        <f t="shared" si="65"/>
        <v>42751</v>
      </c>
      <c r="AN132" s="123"/>
      <c r="AO132" s="125">
        <f t="shared" si="66"/>
        <v>22</v>
      </c>
      <c r="AQ132" s="1"/>
    </row>
    <row r="133" spans="1:43" x14ac:dyDescent="0.2">
      <c r="A133" s="67">
        <f t="shared" si="49"/>
        <v>42415</v>
      </c>
      <c r="B133" s="8">
        <f t="shared" si="38"/>
        <v>10801.242038910001</v>
      </c>
      <c r="C133" s="8">
        <f t="shared" si="50"/>
        <v>10000</v>
      </c>
      <c r="D133" s="28">
        <f t="shared" si="51"/>
        <v>4493.17</v>
      </c>
      <c r="E133" s="9">
        <f>IF(K133=1,VLOOKUP(A132,[1]Plan1!$AY$117:$BA$314,3),E132)</f>
        <v>4550.2299999999996</v>
      </c>
      <c r="F133" s="110">
        <f t="shared" si="52"/>
        <v>42385</v>
      </c>
      <c r="G133" s="12">
        <f t="shared" si="39"/>
        <v>1.2699274676898353E-2</v>
      </c>
      <c r="H133" s="11">
        <f t="shared" si="53"/>
        <v>42444</v>
      </c>
      <c r="I133" s="11">
        <f t="shared" si="40"/>
        <v>42415</v>
      </c>
      <c r="J133" s="1">
        <f t="shared" si="54"/>
        <v>19</v>
      </c>
      <c r="K133" s="1">
        <f t="shared" si="62"/>
        <v>19</v>
      </c>
      <c r="L133" s="8">
        <f t="shared" si="41"/>
        <v>1.0126992699999999</v>
      </c>
      <c r="M133" s="14">
        <f t="shared" si="61"/>
        <v>1.00959902</v>
      </c>
      <c r="N133" s="14">
        <f t="shared" si="58"/>
        <v>1.0281570937551736</v>
      </c>
      <c r="O133" s="8">
        <f t="shared" si="60"/>
        <v>1.0412139300000001</v>
      </c>
      <c r="P133" s="8">
        <f t="shared" si="42"/>
        <v>10412.139300000001</v>
      </c>
      <c r="Q133" s="13">
        <f t="shared" si="43"/>
        <v>0</v>
      </c>
      <c r="R133" s="21">
        <f t="shared" si="44"/>
        <v>0</v>
      </c>
      <c r="S133" s="8">
        <f t="shared" si="45"/>
        <v>0</v>
      </c>
      <c r="T133" s="10">
        <f t="shared" si="55"/>
        <v>0.119353</v>
      </c>
      <c r="U133" s="13">
        <f t="shared" si="59"/>
        <v>82</v>
      </c>
      <c r="V133" s="13">
        <v>252</v>
      </c>
      <c r="W133" s="14">
        <f t="shared" si="46"/>
        <v>1.0373701049999999</v>
      </c>
      <c r="X133" s="8">
        <f t="shared" si="47"/>
        <v>389.10273891000003</v>
      </c>
      <c r="Y133" s="8">
        <v>0</v>
      </c>
      <c r="Z133" s="9">
        <f t="shared" si="48"/>
        <v>0</v>
      </c>
      <c r="AA133" s="26" t="str">
        <f t="shared" si="56"/>
        <v>INCORP J=</v>
      </c>
      <c r="AB133" s="70">
        <f t="shared" si="57"/>
        <v>42660</v>
      </c>
      <c r="AC133" s="4"/>
      <c r="AD133" s="1"/>
      <c r="AE133" s="146">
        <f>[2]Plan1!$A185</f>
        <v>42454</v>
      </c>
      <c r="AF133" s="132" t="str">
        <f>[2]Plan1!$C185</f>
        <v>Paixão de Cristo</v>
      </c>
      <c r="AG133" s="147"/>
      <c r="AH133" s="147"/>
      <c r="AI133" s="1"/>
      <c r="AJ133" s="146">
        <f t="shared" si="67"/>
        <v>42750</v>
      </c>
      <c r="AK133" s="146">
        <f t="shared" si="63"/>
        <v>42748</v>
      </c>
      <c r="AL133" s="146">
        <f t="shared" si="64"/>
        <v>42751</v>
      </c>
      <c r="AM133" s="146">
        <f t="shared" si="65"/>
        <v>42781</v>
      </c>
      <c r="AN133" s="123"/>
      <c r="AO133" s="125">
        <f t="shared" si="66"/>
        <v>22</v>
      </c>
      <c r="AQ133" s="1"/>
    </row>
    <row r="134" spans="1:43" x14ac:dyDescent="0.2">
      <c r="A134" s="67">
        <f t="shared" si="49"/>
        <v>42416</v>
      </c>
      <c r="B134" s="8">
        <f t="shared" si="38"/>
        <v>10810.687055569999</v>
      </c>
      <c r="C134" s="8">
        <f t="shared" si="50"/>
        <v>10000</v>
      </c>
      <c r="D134" s="28">
        <f t="shared" si="51"/>
        <v>4550.2299999999996</v>
      </c>
      <c r="E134" s="9">
        <f>IF(K134=1,VLOOKUP(A133,[1]Plan1!$AY$117:$BA$314,3),E133)</f>
        <v>4591.18</v>
      </c>
      <c r="F134" s="110">
        <f t="shared" si="52"/>
        <v>42416</v>
      </c>
      <c r="G134" s="12">
        <f t="shared" si="39"/>
        <v>8.9995450779412067E-3</v>
      </c>
      <c r="H134" s="11">
        <f t="shared" si="53"/>
        <v>42444</v>
      </c>
      <c r="I134" s="11">
        <f t="shared" si="40"/>
        <v>42444</v>
      </c>
      <c r="J134" s="1">
        <f t="shared" si="54"/>
        <v>21</v>
      </c>
      <c r="K134" s="1">
        <f t="shared" si="62"/>
        <v>1</v>
      </c>
      <c r="L134" s="8">
        <f t="shared" si="41"/>
        <v>1.0004267200000001</v>
      </c>
      <c r="M134" s="14">
        <f t="shared" si="61"/>
        <v>1.0126992699999999</v>
      </c>
      <c r="N134" s="14">
        <f t="shared" si="58"/>
        <v>1.0412139382911858</v>
      </c>
      <c r="O134" s="8">
        <f t="shared" si="60"/>
        <v>1.0416582400000001</v>
      </c>
      <c r="P134" s="8">
        <f t="shared" si="42"/>
        <v>10416.582399999999</v>
      </c>
      <c r="Q134" s="13">
        <f t="shared" si="43"/>
        <v>0</v>
      </c>
      <c r="R134" s="21">
        <f t="shared" si="44"/>
        <v>0</v>
      </c>
      <c r="S134" s="8">
        <f t="shared" si="45"/>
        <v>0</v>
      </c>
      <c r="T134" s="10">
        <f t="shared" si="55"/>
        <v>0.119353</v>
      </c>
      <c r="U134" s="13">
        <f t="shared" si="59"/>
        <v>83</v>
      </c>
      <c r="V134" s="13">
        <v>252</v>
      </c>
      <c r="W134" s="14">
        <f t="shared" si="46"/>
        <v>1.037834353</v>
      </c>
      <c r="X134" s="8">
        <f t="shared" si="47"/>
        <v>394.10465556999998</v>
      </c>
      <c r="Y134" s="8">
        <v>0</v>
      </c>
      <c r="Z134" s="9">
        <f t="shared" si="48"/>
        <v>0</v>
      </c>
      <c r="AA134" s="26" t="str">
        <f t="shared" si="56"/>
        <v>INCORP J=</v>
      </c>
      <c r="AB134" s="70">
        <f t="shared" si="57"/>
        <v>42660</v>
      </c>
      <c r="AC134" s="18"/>
      <c r="AD134" s="1"/>
      <c r="AE134" s="146">
        <f>[2]Plan1!$A186</f>
        <v>42481</v>
      </c>
      <c r="AF134" s="132" t="str">
        <f>[2]Plan1!$C186</f>
        <v>Tiradentes</v>
      </c>
      <c r="AG134" s="147"/>
      <c r="AH134" s="147"/>
      <c r="AI134" s="1"/>
      <c r="AJ134" s="146">
        <f t="shared" si="67"/>
        <v>42781</v>
      </c>
      <c r="AK134" s="146">
        <f t="shared" si="63"/>
        <v>42780</v>
      </c>
      <c r="AL134" s="146">
        <f t="shared" si="64"/>
        <v>42781</v>
      </c>
      <c r="AM134" s="146">
        <f t="shared" si="65"/>
        <v>42809</v>
      </c>
      <c r="AN134" s="123"/>
      <c r="AO134" s="125">
        <f t="shared" si="66"/>
        <v>18</v>
      </c>
      <c r="AQ134" s="6"/>
    </row>
    <row r="135" spans="1:43" x14ac:dyDescent="0.2">
      <c r="A135" s="67">
        <f t="shared" si="49"/>
        <v>42417</v>
      </c>
      <c r="B135" s="8">
        <f t="shared" si="38"/>
        <v>10820.140234139999</v>
      </c>
      <c r="C135" s="8">
        <f t="shared" si="50"/>
        <v>10000</v>
      </c>
      <c r="D135" s="28">
        <f t="shared" si="51"/>
        <v>4550.2299999999996</v>
      </c>
      <c r="E135" s="9">
        <f>IF(K135=1,VLOOKUP(A134,[1]Plan1!$AY$117:$BA$314,3),E134)</f>
        <v>4591.18</v>
      </c>
      <c r="F135" s="110">
        <f t="shared" si="52"/>
        <v>42416</v>
      </c>
      <c r="G135" s="12">
        <f t="shared" si="39"/>
        <v>8.9995450779412067E-3</v>
      </c>
      <c r="H135" s="11">
        <f t="shared" si="53"/>
        <v>42444</v>
      </c>
      <c r="I135" s="11">
        <f t="shared" si="40"/>
        <v>42444</v>
      </c>
      <c r="J135" s="1">
        <f t="shared" si="54"/>
        <v>21</v>
      </c>
      <c r="K135" s="1">
        <f t="shared" si="62"/>
        <v>2</v>
      </c>
      <c r="L135" s="8">
        <f t="shared" si="41"/>
        <v>1.00085362</v>
      </c>
      <c r="M135" s="14">
        <f t="shared" si="61"/>
        <v>1.0126992699999999</v>
      </c>
      <c r="N135" s="14">
        <f t="shared" si="58"/>
        <v>1.0412139382911858</v>
      </c>
      <c r="O135" s="8">
        <f t="shared" si="60"/>
        <v>1.0421027300000001</v>
      </c>
      <c r="P135" s="8">
        <f t="shared" si="42"/>
        <v>10421.0273</v>
      </c>
      <c r="Q135" s="13">
        <f t="shared" si="43"/>
        <v>0</v>
      </c>
      <c r="R135" s="21">
        <f t="shared" si="44"/>
        <v>0</v>
      </c>
      <c r="S135" s="8">
        <f t="shared" si="45"/>
        <v>0</v>
      </c>
      <c r="T135" s="10">
        <f t="shared" si="55"/>
        <v>0.119353</v>
      </c>
      <c r="U135" s="13">
        <f t="shared" si="59"/>
        <v>84</v>
      </c>
      <c r="V135" s="13">
        <v>252</v>
      </c>
      <c r="W135" s="14">
        <f t="shared" si="46"/>
        <v>1.038298809</v>
      </c>
      <c r="X135" s="8">
        <f t="shared" si="47"/>
        <v>399.11293413999999</v>
      </c>
      <c r="Y135" s="8">
        <v>0</v>
      </c>
      <c r="Z135" s="9">
        <f t="shared" si="48"/>
        <v>0</v>
      </c>
      <c r="AA135" s="26" t="str">
        <f t="shared" si="56"/>
        <v>INCORP J=</v>
      </c>
      <c r="AB135" s="70">
        <f t="shared" si="57"/>
        <v>42660</v>
      </c>
      <c r="AC135" s="4"/>
      <c r="AD135" s="1"/>
      <c r="AE135" s="146">
        <f>[2]Plan1!$A187</f>
        <v>42491</v>
      </c>
      <c r="AF135" s="132" t="str">
        <f>[2]Plan1!$C187</f>
        <v>Dia do Trabalho</v>
      </c>
      <c r="AG135" s="147"/>
      <c r="AH135" s="147"/>
      <c r="AI135" s="1"/>
      <c r="AJ135" s="146">
        <f t="shared" si="67"/>
        <v>42809</v>
      </c>
      <c r="AK135" s="146">
        <f t="shared" si="63"/>
        <v>42808</v>
      </c>
      <c r="AL135" s="146">
        <f t="shared" si="64"/>
        <v>42809</v>
      </c>
      <c r="AM135" s="146">
        <f t="shared" si="65"/>
        <v>42842</v>
      </c>
      <c r="AN135" s="123"/>
      <c r="AO135" s="125">
        <f t="shared" si="66"/>
        <v>22</v>
      </c>
      <c r="AQ135" s="1"/>
    </row>
    <row r="136" spans="1:43" x14ac:dyDescent="0.2">
      <c r="A136" s="67">
        <f t="shared" si="49"/>
        <v>42418</v>
      </c>
      <c r="B136" s="8">
        <f t="shared" si="38"/>
        <v>10829.60189154</v>
      </c>
      <c r="C136" s="8">
        <f t="shared" si="50"/>
        <v>10000</v>
      </c>
      <c r="D136" s="28">
        <f t="shared" si="51"/>
        <v>4550.2299999999996</v>
      </c>
      <c r="E136" s="9">
        <f>IF(K136=1,VLOOKUP(A135,[1]Plan1!$AY$117:$BA$314,3),E135)</f>
        <v>4591.18</v>
      </c>
      <c r="F136" s="110">
        <f t="shared" si="52"/>
        <v>42416</v>
      </c>
      <c r="G136" s="12">
        <f t="shared" si="39"/>
        <v>8.9995450779412067E-3</v>
      </c>
      <c r="H136" s="11">
        <f t="shared" si="53"/>
        <v>42444</v>
      </c>
      <c r="I136" s="11">
        <f t="shared" si="40"/>
        <v>42444</v>
      </c>
      <c r="J136" s="1">
        <f t="shared" si="54"/>
        <v>21</v>
      </c>
      <c r="K136" s="1">
        <f t="shared" si="62"/>
        <v>3</v>
      </c>
      <c r="L136" s="8">
        <f t="shared" si="41"/>
        <v>1.0012807100000001</v>
      </c>
      <c r="M136" s="14">
        <f t="shared" si="61"/>
        <v>1.0126992699999999</v>
      </c>
      <c r="N136" s="14">
        <f t="shared" si="58"/>
        <v>1.0412139382911858</v>
      </c>
      <c r="O136" s="8">
        <f t="shared" si="60"/>
        <v>1.0425474299999999</v>
      </c>
      <c r="P136" s="8">
        <f t="shared" si="42"/>
        <v>10425.4743</v>
      </c>
      <c r="Q136" s="13">
        <f t="shared" si="43"/>
        <v>0</v>
      </c>
      <c r="R136" s="21">
        <f t="shared" si="44"/>
        <v>0</v>
      </c>
      <c r="S136" s="8">
        <f t="shared" si="45"/>
        <v>0</v>
      </c>
      <c r="T136" s="10">
        <f t="shared" si="55"/>
        <v>0.119353</v>
      </c>
      <c r="U136" s="13">
        <f t="shared" si="59"/>
        <v>85</v>
      </c>
      <c r="V136" s="13">
        <v>252</v>
      </c>
      <c r="W136" s="14">
        <f t="shared" si="46"/>
        <v>1.0387634729999999</v>
      </c>
      <c r="X136" s="8">
        <f t="shared" si="47"/>
        <v>404.12759154000003</v>
      </c>
      <c r="Y136" s="8">
        <v>0</v>
      </c>
      <c r="Z136" s="9">
        <f t="shared" si="48"/>
        <v>0</v>
      </c>
      <c r="AA136" s="26" t="str">
        <f t="shared" si="56"/>
        <v>INCORP J=</v>
      </c>
      <c r="AB136" s="70">
        <f t="shared" si="57"/>
        <v>42660</v>
      </c>
      <c r="AC136" s="4"/>
      <c r="AD136" s="1"/>
      <c r="AE136" s="146">
        <f>[2]Plan1!$A188</f>
        <v>42516</v>
      </c>
      <c r="AF136" s="132" t="str">
        <f>[2]Plan1!$C188</f>
        <v>Corpus Christi</v>
      </c>
      <c r="AG136" s="147"/>
      <c r="AH136" s="147"/>
      <c r="AI136" s="1"/>
      <c r="AJ136" s="146">
        <f t="shared" si="67"/>
        <v>42840</v>
      </c>
      <c r="AK136" s="146">
        <f t="shared" si="63"/>
        <v>42838</v>
      </c>
      <c r="AL136" s="146">
        <f t="shared" si="64"/>
        <v>42842</v>
      </c>
      <c r="AM136" s="146">
        <f t="shared" si="65"/>
        <v>42870</v>
      </c>
      <c r="AN136" s="123"/>
      <c r="AO136" s="125">
        <f t="shared" si="66"/>
        <v>18</v>
      </c>
      <c r="AQ136" s="1"/>
    </row>
    <row r="137" spans="1:43" x14ac:dyDescent="0.2">
      <c r="A137" s="67">
        <f t="shared" si="49"/>
        <v>42419</v>
      </c>
      <c r="B137" s="8">
        <f t="shared" si="38"/>
        <v>10839.07171126</v>
      </c>
      <c r="C137" s="8">
        <f t="shared" si="50"/>
        <v>10000</v>
      </c>
      <c r="D137" s="28">
        <f t="shared" si="51"/>
        <v>4550.2299999999996</v>
      </c>
      <c r="E137" s="9">
        <f>IF(K137=1,VLOOKUP(A136,[1]Plan1!$AY$117:$BA$314,3),E136)</f>
        <v>4591.18</v>
      </c>
      <c r="F137" s="110">
        <f t="shared" si="52"/>
        <v>42416</v>
      </c>
      <c r="G137" s="12">
        <f t="shared" si="39"/>
        <v>8.9995450779412067E-3</v>
      </c>
      <c r="H137" s="11">
        <f t="shared" si="53"/>
        <v>42444</v>
      </c>
      <c r="I137" s="11">
        <f t="shared" si="40"/>
        <v>42444</v>
      </c>
      <c r="J137" s="1">
        <f t="shared" si="54"/>
        <v>21</v>
      </c>
      <c r="K137" s="1">
        <f t="shared" si="62"/>
        <v>4</v>
      </c>
      <c r="L137" s="8">
        <f t="shared" si="41"/>
        <v>1.0017079799999999</v>
      </c>
      <c r="M137" s="14">
        <f t="shared" si="61"/>
        <v>1.0126992699999999</v>
      </c>
      <c r="N137" s="14">
        <f t="shared" si="58"/>
        <v>1.0412139382911858</v>
      </c>
      <c r="O137" s="8">
        <f t="shared" si="60"/>
        <v>1.04299231</v>
      </c>
      <c r="P137" s="8">
        <f t="shared" si="42"/>
        <v>10429.9231</v>
      </c>
      <c r="Q137" s="13">
        <f t="shared" si="43"/>
        <v>0</v>
      </c>
      <c r="R137" s="21">
        <f t="shared" si="44"/>
        <v>0</v>
      </c>
      <c r="S137" s="8">
        <f t="shared" si="45"/>
        <v>0</v>
      </c>
      <c r="T137" s="10">
        <f t="shared" si="55"/>
        <v>0.119353</v>
      </c>
      <c r="U137" s="13">
        <f t="shared" si="59"/>
        <v>86</v>
      </c>
      <c r="V137" s="13">
        <v>252</v>
      </c>
      <c r="W137" s="14">
        <f t="shared" si="46"/>
        <v>1.0392283440000001</v>
      </c>
      <c r="X137" s="8">
        <f t="shared" si="47"/>
        <v>409.14861126</v>
      </c>
      <c r="Y137" s="8">
        <v>0</v>
      </c>
      <c r="Z137" s="9">
        <f t="shared" si="48"/>
        <v>0</v>
      </c>
      <c r="AA137" s="26" t="str">
        <f t="shared" si="56"/>
        <v>INCORP J=</v>
      </c>
      <c r="AB137" s="70">
        <f t="shared" si="57"/>
        <v>42660</v>
      </c>
      <c r="AC137" s="4"/>
      <c r="AD137" s="1"/>
      <c r="AE137" s="146">
        <f>[2]Plan1!$A189</f>
        <v>42620</v>
      </c>
      <c r="AF137" s="132" t="str">
        <f>[2]Plan1!$C189</f>
        <v>Independência do Brasil</v>
      </c>
      <c r="AG137" s="147"/>
      <c r="AH137" s="147"/>
      <c r="AI137" s="1"/>
      <c r="AJ137" s="146">
        <f t="shared" si="67"/>
        <v>42870</v>
      </c>
      <c r="AK137" s="146">
        <f t="shared" si="63"/>
        <v>42867</v>
      </c>
      <c r="AL137" s="146">
        <f t="shared" si="64"/>
        <v>42870</v>
      </c>
      <c r="AM137" s="146">
        <f t="shared" si="65"/>
        <v>42902</v>
      </c>
      <c r="AN137" s="123"/>
      <c r="AO137" s="125">
        <f t="shared" si="66"/>
        <v>23</v>
      </c>
      <c r="AQ137" s="1"/>
    </row>
    <row r="138" spans="1:43" x14ac:dyDescent="0.2">
      <c r="A138" s="67">
        <f t="shared" si="49"/>
        <v>42420</v>
      </c>
      <c r="B138" s="8">
        <f t="shared" ref="B138:B201" si="68">(P138+X138)</f>
        <v>10848.54982341</v>
      </c>
      <c r="C138" s="8">
        <f t="shared" si="50"/>
        <v>10000</v>
      </c>
      <c r="D138" s="28">
        <f t="shared" si="51"/>
        <v>4550.2299999999996</v>
      </c>
      <c r="E138" s="9">
        <f>IF(K138=1,VLOOKUP(A137,[1]Plan1!$AY$117:$BA$314,3),E137)</f>
        <v>4591.18</v>
      </c>
      <c r="F138" s="110">
        <f t="shared" si="52"/>
        <v>42416</v>
      </c>
      <c r="G138" s="12">
        <f t="shared" ref="G138:G201" si="69">(E138/D138)-1</f>
        <v>8.9995450779412067E-3</v>
      </c>
      <c r="H138" s="11">
        <f t="shared" si="53"/>
        <v>42444</v>
      </c>
      <c r="I138" s="11">
        <f t="shared" ref="I138:I201" si="70">IF(A138&gt;I137,H138,I137)</f>
        <v>42444</v>
      </c>
      <c r="J138" s="1">
        <f t="shared" si="54"/>
        <v>21</v>
      </c>
      <c r="K138" s="1">
        <f t="shared" si="62"/>
        <v>5</v>
      </c>
      <c r="L138" s="8">
        <f t="shared" ref="L138:L201" si="71">TRUNC((E138/D138)^TRUNC((K138/J138),9),8)</f>
        <v>1.00213544</v>
      </c>
      <c r="M138" s="14">
        <f t="shared" si="61"/>
        <v>1.0126992699999999</v>
      </c>
      <c r="N138" s="14">
        <f t="shared" si="58"/>
        <v>1.0412139382911858</v>
      </c>
      <c r="O138" s="8">
        <f t="shared" si="60"/>
        <v>1.0434373800000001</v>
      </c>
      <c r="P138" s="8">
        <f t="shared" ref="P138:P201" si="72">TRUNC(C138*O138,8)</f>
        <v>10434.373799999999</v>
      </c>
      <c r="Q138" s="13">
        <f t="shared" ref="Q138:Q201" si="73">IF(VLOOKUP(A138,AE$10:AM$114,9)=VLOOKUP(A137,AE$10:AM$114,9),0,VLOOKUP(A138,AE$10:AM$114,9))</f>
        <v>0</v>
      </c>
      <c r="R138" s="21">
        <f t="shared" ref="R138:R201" si="74">IF(Q138&gt;0,VLOOKUP($A138,$AE$10:$AK$114,7),0)</f>
        <v>0</v>
      </c>
      <c r="S138" s="8">
        <f t="shared" ref="S138:S201" si="75">IF(R138&gt;0,TRUNC(R138*P138,8),0)</f>
        <v>0</v>
      </c>
      <c r="T138" s="10">
        <f t="shared" si="55"/>
        <v>0.119353</v>
      </c>
      <c r="U138" s="13">
        <f t="shared" si="59"/>
        <v>87</v>
      </c>
      <c r="V138" s="13">
        <v>252</v>
      </c>
      <c r="W138" s="14">
        <f t="shared" ref="W138:W201" si="76">ROUND((1+T138)^TRUNC((U138/V138),9),9)</f>
        <v>1.039693424</v>
      </c>
      <c r="X138" s="8">
        <f t="shared" ref="X138:X201" si="77">TRUNC((P138*(W138-1)),8)</f>
        <v>414.17602341000003</v>
      </c>
      <c r="Y138" s="8">
        <v>0</v>
      </c>
      <c r="Z138" s="9">
        <f t="shared" ref="Z138:Z201" si="78">IF(S138&gt;0,S138+X138,0)</f>
        <v>0</v>
      </c>
      <c r="AA138" s="26" t="str">
        <f t="shared" si="56"/>
        <v>INCORP J=</v>
      </c>
      <c r="AB138" s="70">
        <f t="shared" si="57"/>
        <v>42660</v>
      </c>
      <c r="AC138" s="4"/>
      <c r="AD138" s="1"/>
      <c r="AE138" s="146">
        <f>[2]Plan1!$A190</f>
        <v>42655</v>
      </c>
      <c r="AF138" s="132" t="str">
        <f>[2]Plan1!$C190</f>
        <v>Nossa Sr.a Aparecida - Padroeira do Brasil</v>
      </c>
      <c r="AG138" s="147"/>
      <c r="AH138" s="147"/>
      <c r="AI138" s="1"/>
      <c r="AJ138" s="146">
        <f t="shared" si="67"/>
        <v>42901</v>
      </c>
      <c r="AK138" s="146">
        <f t="shared" si="63"/>
        <v>42900</v>
      </c>
      <c r="AL138" s="146">
        <f t="shared" si="64"/>
        <v>42902</v>
      </c>
      <c r="AM138" s="146">
        <f t="shared" si="65"/>
        <v>42933</v>
      </c>
      <c r="AN138" s="123"/>
      <c r="AO138" s="125">
        <f t="shared" si="66"/>
        <v>21</v>
      </c>
      <c r="AQ138" s="1"/>
    </row>
    <row r="139" spans="1:43" x14ac:dyDescent="0.2">
      <c r="A139" s="67">
        <f t="shared" ref="A139:A202" si="79">(A138+1)</f>
        <v>42421</v>
      </c>
      <c r="B139" s="8">
        <f t="shared" si="68"/>
        <v>10848.54982341</v>
      </c>
      <c r="C139" s="8">
        <f t="shared" ref="C139:C202" si="80">TRUNC(IF(Q138&gt;0,VLOOKUP(A138,$AE$12:$AF$114,2),C138),8)</f>
        <v>10000</v>
      </c>
      <c r="D139" s="28">
        <f t="shared" ref="D139:D202" si="81">IF(E139=E138,D138,E138)</f>
        <v>4550.2299999999996</v>
      </c>
      <c r="E139" s="9">
        <f>IF(K139=1,VLOOKUP(A138,[1]Plan1!$AY$117:$BA$314,3),E138)</f>
        <v>4591.18</v>
      </c>
      <c r="F139" s="110">
        <f t="shared" ref="F139:F202" si="82">IF(D139=D138,F138,A139)</f>
        <v>42416</v>
      </c>
      <c r="G139" s="12">
        <f t="shared" si="69"/>
        <v>8.9995450779412067E-3</v>
      </c>
      <c r="H139" s="11">
        <f t="shared" ref="H139:H202" si="83">IF(DAY(A139)=15,VLOOKUP(A139,AJ$118:AP$450,4),H138)</f>
        <v>42444</v>
      </c>
      <c r="I139" s="11">
        <f t="shared" si="70"/>
        <v>42444</v>
      </c>
      <c r="J139" s="1">
        <f t="shared" ref="J139:J202" si="84">IF(I139=I138,J138,NETWORKDAYS(I138,I139,$AE$118:$AE$502)-1)</f>
        <v>21</v>
      </c>
      <c r="K139" s="1">
        <f t="shared" si="62"/>
        <v>5</v>
      </c>
      <c r="L139" s="8">
        <f t="shared" si="71"/>
        <v>1.00213544</v>
      </c>
      <c r="M139" s="14">
        <f t="shared" si="61"/>
        <v>1.0126992699999999</v>
      </c>
      <c r="N139" s="14">
        <f t="shared" si="58"/>
        <v>1.0412139382911858</v>
      </c>
      <c r="O139" s="8">
        <f t="shared" si="60"/>
        <v>1.0434373800000001</v>
      </c>
      <c r="P139" s="8">
        <f t="shared" si="72"/>
        <v>10434.373799999999</v>
      </c>
      <c r="Q139" s="13">
        <f t="shared" si="73"/>
        <v>0</v>
      </c>
      <c r="R139" s="21">
        <f t="shared" si="74"/>
        <v>0</v>
      </c>
      <c r="S139" s="8">
        <f t="shared" si="75"/>
        <v>0</v>
      </c>
      <c r="T139" s="10">
        <f t="shared" ref="T139:T202" si="85">IF(Q138&gt;0,VLOOKUP(A138,$AE$11:$AH$20,4),T138)</f>
        <v>0.119353</v>
      </c>
      <c r="U139" s="13">
        <f t="shared" si="59"/>
        <v>87</v>
      </c>
      <c r="V139" s="13">
        <v>252</v>
      </c>
      <c r="W139" s="14">
        <f t="shared" si="76"/>
        <v>1.039693424</v>
      </c>
      <c r="X139" s="8">
        <f t="shared" si="77"/>
        <v>414.17602341000003</v>
      </c>
      <c r="Y139" s="8">
        <v>0</v>
      </c>
      <c r="Z139" s="9">
        <f t="shared" si="78"/>
        <v>0</v>
      </c>
      <c r="AA139" s="26" t="str">
        <f t="shared" ref="AA139:AA202" si="86">IF($Q138&gt;0,VLOOKUP($A138,$AE$10:$AO$114,($AN$7)+1),AA138)</f>
        <v>INCORP J=</v>
      </c>
      <c r="AB139" s="70">
        <f t="shared" ref="AB139:AB202" si="87">IF($Q138&gt;0,VLOOKUP($A138,$AE$10:$AO$114,($AO$7)+1),AB138)</f>
        <v>42660</v>
      </c>
      <c r="AC139" s="4"/>
      <c r="AD139" s="1"/>
      <c r="AE139" s="146">
        <f>[2]Plan1!$A191</f>
        <v>42676</v>
      </c>
      <c r="AF139" s="132" t="str">
        <f>[2]Plan1!$C191</f>
        <v>Finados</v>
      </c>
      <c r="AG139" s="147"/>
      <c r="AH139" s="147"/>
      <c r="AI139" s="1"/>
      <c r="AJ139" s="146">
        <f t="shared" si="67"/>
        <v>42931</v>
      </c>
      <c r="AK139" s="146">
        <f t="shared" si="63"/>
        <v>42930</v>
      </c>
      <c r="AL139" s="146">
        <f t="shared" si="64"/>
        <v>42933</v>
      </c>
      <c r="AM139" s="146">
        <f t="shared" si="65"/>
        <v>42962</v>
      </c>
      <c r="AN139" s="123"/>
      <c r="AO139" s="125">
        <f t="shared" si="66"/>
        <v>21</v>
      </c>
      <c r="AQ139" s="1"/>
    </row>
    <row r="140" spans="1:43" x14ac:dyDescent="0.2">
      <c r="A140" s="67">
        <f t="shared" si="79"/>
        <v>42422</v>
      </c>
      <c r="B140" s="8">
        <f t="shared" si="68"/>
        <v>10848.54982341</v>
      </c>
      <c r="C140" s="8">
        <f t="shared" si="80"/>
        <v>10000</v>
      </c>
      <c r="D140" s="28">
        <f t="shared" si="81"/>
        <v>4550.2299999999996</v>
      </c>
      <c r="E140" s="9">
        <f>IF(K140=1,VLOOKUP(A139,[1]Plan1!$AY$117:$BA$314,3),E139)</f>
        <v>4591.18</v>
      </c>
      <c r="F140" s="110">
        <f t="shared" si="82"/>
        <v>42416</v>
      </c>
      <c r="G140" s="12">
        <f t="shared" si="69"/>
        <v>8.9995450779412067E-3</v>
      </c>
      <c r="H140" s="11">
        <f t="shared" si="83"/>
        <v>42444</v>
      </c>
      <c r="I140" s="11">
        <f t="shared" si="70"/>
        <v>42444</v>
      </c>
      <c r="J140" s="1">
        <f t="shared" si="84"/>
        <v>21</v>
      </c>
      <c r="K140" s="1">
        <f t="shared" si="62"/>
        <v>5</v>
      </c>
      <c r="L140" s="8">
        <f t="shared" si="71"/>
        <v>1.00213544</v>
      </c>
      <c r="M140" s="14">
        <f t="shared" si="61"/>
        <v>1.0126992699999999</v>
      </c>
      <c r="N140" s="14">
        <f t="shared" si="58"/>
        <v>1.0412139382911858</v>
      </c>
      <c r="O140" s="8">
        <f t="shared" si="60"/>
        <v>1.0434373800000001</v>
      </c>
      <c r="P140" s="8">
        <f t="shared" si="72"/>
        <v>10434.373799999999</v>
      </c>
      <c r="Q140" s="13">
        <f t="shared" si="73"/>
        <v>0</v>
      </c>
      <c r="R140" s="21">
        <f t="shared" si="74"/>
        <v>0</v>
      </c>
      <c r="S140" s="8">
        <f t="shared" si="75"/>
        <v>0</v>
      </c>
      <c r="T140" s="10">
        <f t="shared" si="85"/>
        <v>0.119353</v>
      </c>
      <c r="U140" s="13">
        <f t="shared" si="59"/>
        <v>87</v>
      </c>
      <c r="V140" s="13">
        <v>252</v>
      </c>
      <c r="W140" s="14">
        <f t="shared" si="76"/>
        <v>1.039693424</v>
      </c>
      <c r="X140" s="8">
        <f t="shared" si="77"/>
        <v>414.17602341000003</v>
      </c>
      <c r="Y140" s="8">
        <v>0</v>
      </c>
      <c r="Z140" s="9">
        <f t="shared" si="78"/>
        <v>0</v>
      </c>
      <c r="AA140" s="26" t="str">
        <f t="shared" si="86"/>
        <v>INCORP J=</v>
      </c>
      <c r="AB140" s="70">
        <f t="shared" si="87"/>
        <v>42660</v>
      </c>
      <c r="AC140" s="4"/>
      <c r="AD140" s="1"/>
      <c r="AE140" s="146">
        <f>[2]Plan1!$A192</f>
        <v>42689</v>
      </c>
      <c r="AF140" s="132" t="str">
        <f>[2]Plan1!$C192</f>
        <v>Proclamação da República</v>
      </c>
      <c r="AG140" s="147"/>
      <c r="AH140" s="147"/>
      <c r="AI140" s="1"/>
      <c r="AJ140" s="146">
        <f t="shared" si="67"/>
        <v>42962</v>
      </c>
      <c r="AK140" s="146">
        <f t="shared" si="63"/>
        <v>42961</v>
      </c>
      <c r="AL140" s="146">
        <f t="shared" si="64"/>
        <v>42962</v>
      </c>
      <c r="AM140" s="146">
        <f t="shared" si="65"/>
        <v>42993</v>
      </c>
      <c r="AN140" s="123"/>
      <c r="AO140" s="125">
        <f t="shared" si="66"/>
        <v>22</v>
      </c>
      <c r="AQ140" s="1"/>
    </row>
    <row r="141" spans="1:43" x14ac:dyDescent="0.2">
      <c r="A141" s="67">
        <f t="shared" si="79"/>
        <v>42423</v>
      </c>
      <c r="B141" s="8">
        <f t="shared" si="68"/>
        <v>10858.03622301</v>
      </c>
      <c r="C141" s="8">
        <f t="shared" si="80"/>
        <v>10000</v>
      </c>
      <c r="D141" s="28">
        <f t="shared" si="81"/>
        <v>4550.2299999999996</v>
      </c>
      <c r="E141" s="9">
        <f>IF(K141=1,VLOOKUP(A140,[1]Plan1!$AY$117:$BA$314,3),E140)</f>
        <v>4591.18</v>
      </c>
      <c r="F141" s="110">
        <f t="shared" si="82"/>
        <v>42416</v>
      </c>
      <c r="G141" s="12">
        <f t="shared" si="69"/>
        <v>8.9995450779412067E-3</v>
      </c>
      <c r="H141" s="11">
        <f t="shared" si="83"/>
        <v>42444</v>
      </c>
      <c r="I141" s="11">
        <f t="shared" si="70"/>
        <v>42444</v>
      </c>
      <c r="J141" s="1">
        <f t="shared" si="84"/>
        <v>21</v>
      </c>
      <c r="K141" s="1">
        <f t="shared" si="62"/>
        <v>6</v>
      </c>
      <c r="L141" s="8">
        <f t="shared" si="71"/>
        <v>1.0025630699999999</v>
      </c>
      <c r="M141" s="14">
        <f t="shared" si="61"/>
        <v>1.0126992699999999</v>
      </c>
      <c r="N141" s="14">
        <f t="shared" si="58"/>
        <v>1.0412139382911858</v>
      </c>
      <c r="O141" s="8">
        <f t="shared" si="60"/>
        <v>1.0438826400000001</v>
      </c>
      <c r="P141" s="8">
        <f t="shared" si="72"/>
        <v>10438.8264</v>
      </c>
      <c r="Q141" s="13">
        <f t="shared" si="73"/>
        <v>0</v>
      </c>
      <c r="R141" s="21">
        <f t="shared" si="74"/>
        <v>0</v>
      </c>
      <c r="S141" s="8">
        <f t="shared" si="75"/>
        <v>0</v>
      </c>
      <c r="T141" s="10">
        <f t="shared" si="85"/>
        <v>0.119353</v>
      </c>
      <c r="U141" s="13">
        <f t="shared" si="59"/>
        <v>88</v>
      </c>
      <c r="V141" s="13">
        <v>252</v>
      </c>
      <c r="W141" s="14">
        <f t="shared" si="76"/>
        <v>1.040158712</v>
      </c>
      <c r="X141" s="8">
        <f t="shared" si="77"/>
        <v>419.20982300999998</v>
      </c>
      <c r="Y141" s="8">
        <v>0</v>
      </c>
      <c r="Z141" s="9">
        <f t="shared" si="78"/>
        <v>0</v>
      </c>
      <c r="AA141" s="26" t="str">
        <f t="shared" si="86"/>
        <v>INCORP J=</v>
      </c>
      <c r="AB141" s="70">
        <f t="shared" si="87"/>
        <v>42660</v>
      </c>
      <c r="AC141" s="4"/>
      <c r="AD141" s="1"/>
      <c r="AE141" s="146">
        <f>[2]Plan1!$A193</f>
        <v>42729</v>
      </c>
      <c r="AF141" s="132" t="str">
        <f>[2]Plan1!$C193</f>
        <v>Natal</v>
      </c>
      <c r="AG141" s="147"/>
      <c r="AH141" s="147"/>
      <c r="AI141" s="1"/>
      <c r="AJ141" s="146">
        <f t="shared" si="67"/>
        <v>42993</v>
      </c>
      <c r="AK141" s="146">
        <f t="shared" si="63"/>
        <v>42992</v>
      </c>
      <c r="AL141" s="146">
        <f t="shared" si="64"/>
        <v>42993</v>
      </c>
      <c r="AM141" s="146">
        <f t="shared" si="65"/>
        <v>43024</v>
      </c>
      <c r="AN141" s="123"/>
      <c r="AO141" s="125">
        <f t="shared" si="66"/>
        <v>20</v>
      </c>
      <c r="AQ141" s="1"/>
    </row>
    <row r="142" spans="1:43" x14ac:dyDescent="0.2">
      <c r="A142" s="67">
        <f t="shared" si="79"/>
        <v>42424</v>
      </c>
      <c r="B142" s="8">
        <f t="shared" si="68"/>
        <v>10867.53091548</v>
      </c>
      <c r="C142" s="8">
        <f t="shared" si="80"/>
        <v>10000</v>
      </c>
      <c r="D142" s="28">
        <f t="shared" si="81"/>
        <v>4550.2299999999996</v>
      </c>
      <c r="E142" s="9">
        <f>IF(K142=1,VLOOKUP(A141,[1]Plan1!$AY$117:$BA$314,3),E141)</f>
        <v>4591.18</v>
      </c>
      <c r="F142" s="110">
        <f t="shared" si="82"/>
        <v>42416</v>
      </c>
      <c r="G142" s="12">
        <f t="shared" si="69"/>
        <v>8.9995450779412067E-3</v>
      </c>
      <c r="H142" s="11">
        <f t="shared" si="83"/>
        <v>42444</v>
      </c>
      <c r="I142" s="11">
        <f t="shared" si="70"/>
        <v>42444</v>
      </c>
      <c r="J142" s="1">
        <f t="shared" si="84"/>
        <v>21</v>
      </c>
      <c r="K142" s="1">
        <f t="shared" si="62"/>
        <v>7</v>
      </c>
      <c r="L142" s="8">
        <f t="shared" si="71"/>
        <v>1.00299089</v>
      </c>
      <c r="M142" s="14">
        <f t="shared" si="61"/>
        <v>1.0126992699999999</v>
      </c>
      <c r="N142" s="14">
        <f t="shared" si="58"/>
        <v>1.0412139382911858</v>
      </c>
      <c r="O142" s="8">
        <f t="shared" si="60"/>
        <v>1.04432809</v>
      </c>
      <c r="P142" s="8">
        <f t="shared" si="72"/>
        <v>10443.2809</v>
      </c>
      <c r="Q142" s="13">
        <f t="shared" si="73"/>
        <v>0</v>
      </c>
      <c r="R142" s="21">
        <f t="shared" si="74"/>
        <v>0</v>
      </c>
      <c r="S142" s="8">
        <f t="shared" si="75"/>
        <v>0</v>
      </c>
      <c r="T142" s="10">
        <f t="shared" si="85"/>
        <v>0.119353</v>
      </c>
      <c r="U142" s="13">
        <f t="shared" si="59"/>
        <v>89</v>
      </c>
      <c r="V142" s="13">
        <v>252</v>
      </c>
      <c r="W142" s="14">
        <f t="shared" si="76"/>
        <v>1.0406242080000001</v>
      </c>
      <c r="X142" s="8">
        <f t="shared" si="77"/>
        <v>424.25001548</v>
      </c>
      <c r="Y142" s="8">
        <v>0</v>
      </c>
      <c r="Z142" s="9">
        <f t="shared" si="78"/>
        <v>0</v>
      </c>
      <c r="AA142" s="26" t="str">
        <f t="shared" si="86"/>
        <v>INCORP J=</v>
      </c>
      <c r="AB142" s="70">
        <f t="shared" si="87"/>
        <v>42660</v>
      </c>
      <c r="AC142" s="4"/>
      <c r="AD142" s="1"/>
      <c r="AE142" s="146">
        <f>[2]Plan1!$A194</f>
        <v>42736</v>
      </c>
      <c r="AF142" s="132" t="str">
        <f>[2]Plan1!$C194</f>
        <v>Confraternização Universal</v>
      </c>
      <c r="AG142" s="147"/>
      <c r="AH142" s="147"/>
      <c r="AI142" s="1"/>
      <c r="AJ142" s="146">
        <f t="shared" si="67"/>
        <v>43023</v>
      </c>
      <c r="AK142" s="146">
        <f t="shared" si="63"/>
        <v>43021</v>
      </c>
      <c r="AL142" s="146">
        <f t="shared" si="64"/>
        <v>43024</v>
      </c>
      <c r="AM142" s="146">
        <f t="shared" si="65"/>
        <v>43055</v>
      </c>
      <c r="AN142" s="123"/>
      <c r="AO142" s="125">
        <f t="shared" si="66"/>
        <v>21</v>
      </c>
      <c r="AQ142" s="1"/>
    </row>
    <row r="143" spans="1:43" x14ac:dyDescent="0.2">
      <c r="A143" s="67">
        <f t="shared" si="79"/>
        <v>42425</v>
      </c>
      <c r="B143" s="8">
        <f t="shared" si="68"/>
        <v>10877.033906250001</v>
      </c>
      <c r="C143" s="8">
        <f t="shared" si="80"/>
        <v>10000</v>
      </c>
      <c r="D143" s="28">
        <f t="shared" si="81"/>
        <v>4550.2299999999996</v>
      </c>
      <c r="E143" s="9">
        <f>IF(K143=1,VLOOKUP(A142,[1]Plan1!$AY$117:$BA$314,3),E142)</f>
        <v>4591.18</v>
      </c>
      <c r="F143" s="110">
        <f t="shared" si="82"/>
        <v>42416</v>
      </c>
      <c r="G143" s="12">
        <f t="shared" si="69"/>
        <v>8.9995450779412067E-3</v>
      </c>
      <c r="H143" s="11">
        <f t="shared" si="83"/>
        <v>42444</v>
      </c>
      <c r="I143" s="11">
        <f t="shared" si="70"/>
        <v>42444</v>
      </c>
      <c r="J143" s="1">
        <f t="shared" si="84"/>
        <v>21</v>
      </c>
      <c r="K143" s="1">
        <f t="shared" si="62"/>
        <v>8</v>
      </c>
      <c r="L143" s="8">
        <f t="shared" si="71"/>
        <v>1.0034188900000001</v>
      </c>
      <c r="M143" s="14">
        <f t="shared" si="61"/>
        <v>1.0126992699999999</v>
      </c>
      <c r="N143" s="14">
        <f t="shared" si="58"/>
        <v>1.0412139382911858</v>
      </c>
      <c r="O143" s="8">
        <f t="shared" si="60"/>
        <v>1.04477373</v>
      </c>
      <c r="P143" s="8">
        <f t="shared" si="72"/>
        <v>10447.737300000001</v>
      </c>
      <c r="Q143" s="13">
        <f t="shared" si="73"/>
        <v>0</v>
      </c>
      <c r="R143" s="21">
        <f t="shared" si="74"/>
        <v>0</v>
      </c>
      <c r="S143" s="8">
        <f t="shared" si="75"/>
        <v>0</v>
      </c>
      <c r="T143" s="10">
        <f t="shared" si="85"/>
        <v>0.119353</v>
      </c>
      <c r="U143" s="13">
        <f t="shared" si="59"/>
        <v>90</v>
      </c>
      <c r="V143" s="13">
        <v>252</v>
      </c>
      <c r="W143" s="14">
        <f t="shared" si="76"/>
        <v>1.0410899119999999</v>
      </c>
      <c r="X143" s="8">
        <f t="shared" si="77"/>
        <v>429.29660625000002</v>
      </c>
      <c r="Y143" s="8">
        <v>0</v>
      </c>
      <c r="Z143" s="9">
        <f t="shared" si="78"/>
        <v>0</v>
      </c>
      <c r="AA143" s="26" t="str">
        <f t="shared" si="86"/>
        <v>INCORP J=</v>
      </c>
      <c r="AB143" s="70">
        <f t="shared" si="87"/>
        <v>42660</v>
      </c>
      <c r="AC143" s="4"/>
      <c r="AD143" s="1"/>
      <c r="AE143" s="146">
        <f>[2]Plan1!$A195</f>
        <v>42793</v>
      </c>
      <c r="AF143" s="132" t="str">
        <f>[2]Plan1!$C195</f>
        <v>Carnaval</v>
      </c>
      <c r="AG143" s="147"/>
      <c r="AH143" s="147"/>
      <c r="AI143" s="1"/>
      <c r="AJ143" s="146">
        <f t="shared" si="67"/>
        <v>43054</v>
      </c>
      <c r="AK143" s="146">
        <f t="shared" si="63"/>
        <v>43053</v>
      </c>
      <c r="AL143" s="146">
        <f t="shared" si="64"/>
        <v>43055</v>
      </c>
      <c r="AM143" s="146">
        <f t="shared" si="65"/>
        <v>43084</v>
      </c>
      <c r="AN143" s="123"/>
      <c r="AO143" s="125">
        <f t="shared" si="66"/>
        <v>21</v>
      </c>
      <c r="AQ143" s="1"/>
    </row>
    <row r="144" spans="1:43" x14ac:dyDescent="0.2">
      <c r="A144" s="67">
        <f t="shared" si="79"/>
        <v>42426</v>
      </c>
      <c r="B144" s="8">
        <f t="shared" si="68"/>
        <v>10886.545211209999</v>
      </c>
      <c r="C144" s="8">
        <f t="shared" si="80"/>
        <v>10000</v>
      </c>
      <c r="D144" s="28">
        <f t="shared" si="81"/>
        <v>4550.2299999999996</v>
      </c>
      <c r="E144" s="9">
        <f>IF(K144=1,VLOOKUP(A143,[1]Plan1!$AY$117:$BA$314,3),E143)</f>
        <v>4591.18</v>
      </c>
      <c r="F144" s="110">
        <f t="shared" si="82"/>
        <v>42416</v>
      </c>
      <c r="G144" s="12">
        <f t="shared" si="69"/>
        <v>8.9995450779412067E-3</v>
      </c>
      <c r="H144" s="11">
        <f t="shared" si="83"/>
        <v>42444</v>
      </c>
      <c r="I144" s="11">
        <f t="shared" si="70"/>
        <v>42444</v>
      </c>
      <c r="J144" s="1">
        <f t="shared" si="84"/>
        <v>21</v>
      </c>
      <c r="K144" s="1">
        <f t="shared" si="62"/>
        <v>9</v>
      </c>
      <c r="L144" s="8">
        <f t="shared" si="71"/>
        <v>1.00384707</v>
      </c>
      <c r="M144" s="14">
        <f t="shared" si="61"/>
        <v>1.0126992699999999</v>
      </c>
      <c r="N144" s="14">
        <f t="shared" si="58"/>
        <v>1.0412139382911858</v>
      </c>
      <c r="O144" s="8">
        <f t="shared" si="60"/>
        <v>1.04521956</v>
      </c>
      <c r="P144" s="8">
        <f t="shared" si="72"/>
        <v>10452.195599999999</v>
      </c>
      <c r="Q144" s="13">
        <f t="shared" si="73"/>
        <v>0</v>
      </c>
      <c r="R144" s="21">
        <f t="shared" si="74"/>
        <v>0</v>
      </c>
      <c r="S144" s="8">
        <f t="shared" si="75"/>
        <v>0</v>
      </c>
      <c r="T144" s="10">
        <f t="shared" si="85"/>
        <v>0.119353</v>
      </c>
      <c r="U144" s="13">
        <f t="shared" si="59"/>
        <v>91</v>
      </c>
      <c r="V144" s="13">
        <v>252</v>
      </c>
      <c r="W144" s="14">
        <f t="shared" si="76"/>
        <v>1.0415558250000001</v>
      </c>
      <c r="X144" s="8">
        <f t="shared" si="77"/>
        <v>434.34961120999998</v>
      </c>
      <c r="Y144" s="8">
        <v>0</v>
      </c>
      <c r="Z144" s="9">
        <f t="shared" si="78"/>
        <v>0</v>
      </c>
      <c r="AA144" s="26" t="str">
        <f t="shared" si="86"/>
        <v>INCORP J=</v>
      </c>
      <c r="AB144" s="70">
        <f t="shared" si="87"/>
        <v>42660</v>
      </c>
      <c r="AC144" s="4"/>
      <c r="AD144" s="1"/>
      <c r="AE144" s="146">
        <f>[2]Plan1!$A196</f>
        <v>42794</v>
      </c>
      <c r="AF144" s="132" t="str">
        <f>[2]Plan1!$C196</f>
        <v>Carnaval</v>
      </c>
      <c r="AG144" s="147"/>
      <c r="AH144" s="147"/>
      <c r="AI144" s="1"/>
      <c r="AJ144" s="146">
        <f t="shared" si="67"/>
        <v>43084</v>
      </c>
      <c r="AK144" s="146">
        <f t="shared" si="63"/>
        <v>43083</v>
      </c>
      <c r="AL144" s="146">
        <f t="shared" si="64"/>
        <v>43084</v>
      </c>
      <c r="AM144" s="146">
        <f t="shared" si="65"/>
        <v>43115</v>
      </c>
      <c r="AN144" s="123"/>
      <c r="AO144" s="125">
        <f t="shared" si="66"/>
        <v>19</v>
      </c>
      <c r="AQ144" s="1"/>
    </row>
    <row r="145" spans="1:43" x14ac:dyDescent="0.2">
      <c r="A145" s="67">
        <f t="shared" si="79"/>
        <v>42427</v>
      </c>
      <c r="B145" s="8">
        <f t="shared" si="68"/>
        <v>10896.064825360001</v>
      </c>
      <c r="C145" s="8">
        <f t="shared" si="80"/>
        <v>10000</v>
      </c>
      <c r="D145" s="28">
        <f t="shared" si="81"/>
        <v>4550.2299999999996</v>
      </c>
      <c r="E145" s="9">
        <f>IF(K145=1,VLOOKUP(A144,[1]Plan1!$AY$117:$BA$314,3),E144)</f>
        <v>4591.18</v>
      </c>
      <c r="F145" s="110">
        <f t="shared" si="82"/>
        <v>42416</v>
      </c>
      <c r="G145" s="12">
        <f t="shared" si="69"/>
        <v>8.9995450779412067E-3</v>
      </c>
      <c r="H145" s="11">
        <f t="shared" si="83"/>
        <v>42444</v>
      </c>
      <c r="I145" s="11">
        <f t="shared" si="70"/>
        <v>42444</v>
      </c>
      <c r="J145" s="1">
        <f t="shared" si="84"/>
        <v>21</v>
      </c>
      <c r="K145" s="1">
        <f t="shared" si="62"/>
        <v>10</v>
      </c>
      <c r="L145" s="8">
        <f t="shared" si="71"/>
        <v>1.00427544</v>
      </c>
      <c r="M145" s="14">
        <f t="shared" si="61"/>
        <v>1.0126992699999999</v>
      </c>
      <c r="N145" s="14">
        <f t="shared" si="58"/>
        <v>1.0412139382911858</v>
      </c>
      <c r="O145" s="8">
        <f t="shared" si="60"/>
        <v>1.0456655800000001</v>
      </c>
      <c r="P145" s="8">
        <f t="shared" si="72"/>
        <v>10456.6558</v>
      </c>
      <c r="Q145" s="13">
        <f t="shared" si="73"/>
        <v>0</v>
      </c>
      <c r="R145" s="21">
        <f t="shared" si="74"/>
        <v>0</v>
      </c>
      <c r="S145" s="8">
        <f t="shared" si="75"/>
        <v>0</v>
      </c>
      <c r="T145" s="10">
        <f t="shared" si="85"/>
        <v>0.119353</v>
      </c>
      <c r="U145" s="13">
        <f t="shared" si="59"/>
        <v>92</v>
      </c>
      <c r="V145" s="13">
        <v>252</v>
      </c>
      <c r="W145" s="14">
        <f t="shared" si="76"/>
        <v>1.042021946</v>
      </c>
      <c r="X145" s="8">
        <f t="shared" si="77"/>
        <v>439.40902535999999</v>
      </c>
      <c r="Y145" s="8">
        <v>0</v>
      </c>
      <c r="Z145" s="9">
        <f t="shared" si="78"/>
        <v>0</v>
      </c>
      <c r="AA145" s="26" t="str">
        <f t="shared" si="86"/>
        <v>INCORP J=</v>
      </c>
      <c r="AB145" s="70">
        <f t="shared" si="87"/>
        <v>42660</v>
      </c>
      <c r="AC145" s="4"/>
      <c r="AD145" s="1"/>
      <c r="AE145" s="146">
        <f>[2]Plan1!$A197</f>
        <v>42839</v>
      </c>
      <c r="AF145" s="132" t="str">
        <f>[2]Plan1!$C197</f>
        <v>Paixão de Cristo</v>
      </c>
      <c r="AG145" s="147"/>
      <c r="AH145" s="147"/>
      <c r="AI145" s="1"/>
      <c r="AJ145" s="146">
        <f t="shared" si="67"/>
        <v>43115</v>
      </c>
      <c r="AK145" s="146">
        <f t="shared" si="63"/>
        <v>43112</v>
      </c>
      <c r="AL145" s="146">
        <f t="shared" si="64"/>
        <v>43115</v>
      </c>
      <c r="AM145" s="146">
        <f t="shared" si="65"/>
        <v>43146</v>
      </c>
      <c r="AN145" s="123"/>
      <c r="AO145" s="125">
        <f t="shared" si="66"/>
        <v>21</v>
      </c>
      <c r="AQ145" s="1"/>
    </row>
    <row r="146" spans="1:43" x14ac:dyDescent="0.2">
      <c r="A146" s="67">
        <f t="shared" si="79"/>
        <v>42428</v>
      </c>
      <c r="B146" s="8">
        <f t="shared" si="68"/>
        <v>10896.064825360001</v>
      </c>
      <c r="C146" s="8">
        <f t="shared" si="80"/>
        <v>10000</v>
      </c>
      <c r="D146" s="28">
        <f t="shared" si="81"/>
        <v>4550.2299999999996</v>
      </c>
      <c r="E146" s="9">
        <f>IF(K146=1,VLOOKUP(A145,[1]Plan1!$AY$117:$BA$314,3),E145)</f>
        <v>4591.18</v>
      </c>
      <c r="F146" s="110">
        <f t="shared" si="82"/>
        <v>42416</v>
      </c>
      <c r="G146" s="12">
        <f t="shared" si="69"/>
        <v>8.9995450779412067E-3</v>
      </c>
      <c r="H146" s="11">
        <f t="shared" si="83"/>
        <v>42444</v>
      </c>
      <c r="I146" s="11">
        <f t="shared" si="70"/>
        <v>42444</v>
      </c>
      <c r="J146" s="1">
        <f t="shared" si="84"/>
        <v>21</v>
      </c>
      <c r="K146" s="1">
        <f t="shared" si="62"/>
        <v>10</v>
      </c>
      <c r="L146" s="8">
        <f t="shared" si="71"/>
        <v>1.00427544</v>
      </c>
      <c r="M146" s="14">
        <f t="shared" si="61"/>
        <v>1.0126992699999999</v>
      </c>
      <c r="N146" s="14">
        <f t="shared" si="58"/>
        <v>1.0412139382911858</v>
      </c>
      <c r="O146" s="8">
        <f t="shared" si="60"/>
        <v>1.0456655800000001</v>
      </c>
      <c r="P146" s="8">
        <f t="shared" si="72"/>
        <v>10456.6558</v>
      </c>
      <c r="Q146" s="13">
        <f t="shared" si="73"/>
        <v>0</v>
      </c>
      <c r="R146" s="21">
        <f t="shared" si="74"/>
        <v>0</v>
      </c>
      <c r="S146" s="8">
        <f t="shared" si="75"/>
        <v>0</v>
      </c>
      <c r="T146" s="10">
        <f t="shared" si="85"/>
        <v>0.119353</v>
      </c>
      <c r="U146" s="13">
        <f t="shared" si="59"/>
        <v>92</v>
      </c>
      <c r="V146" s="13">
        <v>252</v>
      </c>
      <c r="W146" s="14">
        <f t="shared" si="76"/>
        <v>1.042021946</v>
      </c>
      <c r="X146" s="8">
        <f t="shared" si="77"/>
        <v>439.40902535999999</v>
      </c>
      <c r="Y146" s="8">
        <v>0</v>
      </c>
      <c r="Z146" s="9">
        <f t="shared" si="78"/>
        <v>0</v>
      </c>
      <c r="AA146" s="26" t="str">
        <f t="shared" si="86"/>
        <v>INCORP J=</v>
      </c>
      <c r="AB146" s="70">
        <f t="shared" si="87"/>
        <v>42660</v>
      </c>
      <c r="AC146" s="4"/>
      <c r="AD146" s="1"/>
      <c r="AE146" s="146">
        <f>[2]Plan1!$A198</f>
        <v>42846</v>
      </c>
      <c r="AF146" s="132" t="str">
        <f>[2]Plan1!$C198</f>
        <v>Tiradentes</v>
      </c>
      <c r="AG146" s="147"/>
      <c r="AH146" s="147"/>
      <c r="AI146" s="1"/>
      <c r="AJ146" s="146">
        <f t="shared" si="67"/>
        <v>43146</v>
      </c>
      <c r="AK146" s="146">
        <f t="shared" si="63"/>
        <v>43145</v>
      </c>
      <c r="AL146" s="146">
        <f t="shared" si="64"/>
        <v>43146</v>
      </c>
      <c r="AM146" s="146">
        <f t="shared" si="65"/>
        <v>43174</v>
      </c>
      <c r="AN146" s="123"/>
      <c r="AO146" s="125">
        <f t="shared" si="66"/>
        <v>20</v>
      </c>
      <c r="AQ146" s="1"/>
    </row>
    <row r="147" spans="1:43" x14ac:dyDescent="0.2">
      <c r="A147" s="67">
        <f t="shared" si="79"/>
        <v>42429</v>
      </c>
      <c r="B147" s="8">
        <f t="shared" si="68"/>
        <v>10896.064825360001</v>
      </c>
      <c r="C147" s="8">
        <f t="shared" si="80"/>
        <v>10000</v>
      </c>
      <c r="D147" s="28">
        <f t="shared" si="81"/>
        <v>4550.2299999999996</v>
      </c>
      <c r="E147" s="9">
        <f>IF(K147=1,VLOOKUP(A146,[1]Plan1!$AY$117:$BA$314,3),E146)</f>
        <v>4591.18</v>
      </c>
      <c r="F147" s="110">
        <f t="shared" si="82"/>
        <v>42416</v>
      </c>
      <c r="G147" s="12">
        <f t="shared" si="69"/>
        <v>8.9995450779412067E-3</v>
      </c>
      <c r="H147" s="11">
        <f t="shared" si="83"/>
        <v>42444</v>
      </c>
      <c r="I147" s="11">
        <f t="shared" si="70"/>
        <v>42444</v>
      </c>
      <c r="J147" s="1">
        <f t="shared" si="84"/>
        <v>21</v>
      </c>
      <c r="K147" s="1">
        <f t="shared" si="62"/>
        <v>10</v>
      </c>
      <c r="L147" s="8">
        <f t="shared" si="71"/>
        <v>1.00427544</v>
      </c>
      <c r="M147" s="14">
        <f t="shared" si="61"/>
        <v>1.0126992699999999</v>
      </c>
      <c r="N147" s="14">
        <f t="shared" si="58"/>
        <v>1.0412139382911858</v>
      </c>
      <c r="O147" s="8">
        <f t="shared" si="60"/>
        <v>1.0456655800000001</v>
      </c>
      <c r="P147" s="8">
        <f t="shared" si="72"/>
        <v>10456.6558</v>
      </c>
      <c r="Q147" s="13">
        <f t="shared" si="73"/>
        <v>0</v>
      </c>
      <c r="R147" s="21">
        <f t="shared" si="74"/>
        <v>0</v>
      </c>
      <c r="S147" s="8">
        <f t="shared" si="75"/>
        <v>0</v>
      </c>
      <c r="T147" s="10">
        <f t="shared" si="85"/>
        <v>0.119353</v>
      </c>
      <c r="U147" s="13">
        <f t="shared" si="59"/>
        <v>92</v>
      </c>
      <c r="V147" s="13">
        <v>252</v>
      </c>
      <c r="W147" s="14">
        <f t="shared" si="76"/>
        <v>1.042021946</v>
      </c>
      <c r="X147" s="8">
        <f t="shared" si="77"/>
        <v>439.40902535999999</v>
      </c>
      <c r="Y147" s="8">
        <v>0</v>
      </c>
      <c r="Z147" s="9">
        <f t="shared" si="78"/>
        <v>0</v>
      </c>
      <c r="AA147" s="26" t="str">
        <f t="shared" si="86"/>
        <v>INCORP J=</v>
      </c>
      <c r="AB147" s="70">
        <f t="shared" si="87"/>
        <v>42660</v>
      </c>
      <c r="AC147" s="4"/>
      <c r="AD147" s="1"/>
      <c r="AE147" s="146">
        <f>[2]Plan1!$A199</f>
        <v>42856</v>
      </c>
      <c r="AF147" s="132" t="str">
        <f>[2]Plan1!$C199</f>
        <v>Dia do Trabalho</v>
      </c>
      <c r="AG147" s="147"/>
      <c r="AH147" s="147"/>
      <c r="AI147" s="1"/>
      <c r="AJ147" s="146">
        <f t="shared" si="67"/>
        <v>43174</v>
      </c>
      <c r="AK147" s="146">
        <f t="shared" si="63"/>
        <v>43173</v>
      </c>
      <c r="AL147" s="146">
        <f t="shared" si="64"/>
        <v>43174</v>
      </c>
      <c r="AM147" s="146">
        <f t="shared" si="65"/>
        <v>43206</v>
      </c>
      <c r="AN147" s="123"/>
      <c r="AO147" s="125">
        <f t="shared" si="66"/>
        <v>21</v>
      </c>
      <c r="AQ147" s="1"/>
    </row>
    <row r="148" spans="1:43" x14ac:dyDescent="0.2">
      <c r="A148" s="67">
        <f t="shared" si="79"/>
        <v>42430</v>
      </c>
      <c r="B148" s="8">
        <f t="shared" si="68"/>
        <v>10905.5927646</v>
      </c>
      <c r="C148" s="8">
        <f t="shared" si="80"/>
        <v>10000</v>
      </c>
      <c r="D148" s="28">
        <f t="shared" si="81"/>
        <v>4550.2299999999996</v>
      </c>
      <c r="E148" s="9">
        <f>IF(K148=1,VLOOKUP(A147,[1]Plan1!$AY$117:$BA$314,3),E147)</f>
        <v>4591.18</v>
      </c>
      <c r="F148" s="110">
        <f t="shared" si="82"/>
        <v>42416</v>
      </c>
      <c r="G148" s="12">
        <f t="shared" si="69"/>
        <v>8.9995450779412067E-3</v>
      </c>
      <c r="H148" s="11">
        <f t="shared" si="83"/>
        <v>42444</v>
      </c>
      <c r="I148" s="11">
        <f t="shared" si="70"/>
        <v>42444</v>
      </c>
      <c r="J148" s="1">
        <f t="shared" si="84"/>
        <v>21</v>
      </c>
      <c r="K148" s="1">
        <f t="shared" si="62"/>
        <v>11</v>
      </c>
      <c r="L148" s="8">
        <f t="shared" si="71"/>
        <v>1.0047039900000001</v>
      </c>
      <c r="M148" s="14">
        <f t="shared" si="61"/>
        <v>1.0126992699999999</v>
      </c>
      <c r="N148" s="14">
        <f t="shared" si="58"/>
        <v>1.0412139382911858</v>
      </c>
      <c r="O148" s="8">
        <f t="shared" si="60"/>
        <v>1.0461117900000001</v>
      </c>
      <c r="P148" s="8">
        <f t="shared" si="72"/>
        <v>10461.117899999999</v>
      </c>
      <c r="Q148" s="13">
        <f t="shared" si="73"/>
        <v>0</v>
      </c>
      <c r="R148" s="21">
        <f t="shared" si="74"/>
        <v>0</v>
      </c>
      <c r="S148" s="8">
        <f t="shared" si="75"/>
        <v>0</v>
      </c>
      <c r="T148" s="10">
        <f t="shared" si="85"/>
        <v>0.119353</v>
      </c>
      <c r="U148" s="13">
        <f t="shared" si="59"/>
        <v>93</v>
      </c>
      <c r="V148" s="13">
        <v>252</v>
      </c>
      <c r="W148" s="14">
        <f t="shared" si="76"/>
        <v>1.042488276</v>
      </c>
      <c r="X148" s="8">
        <f t="shared" si="77"/>
        <v>444.47486459999999</v>
      </c>
      <c r="Y148" s="8">
        <v>0</v>
      </c>
      <c r="Z148" s="9">
        <f t="shared" si="78"/>
        <v>0</v>
      </c>
      <c r="AA148" s="26" t="str">
        <f t="shared" si="86"/>
        <v>INCORP J=</v>
      </c>
      <c r="AB148" s="70">
        <f t="shared" si="87"/>
        <v>42660</v>
      </c>
      <c r="AC148" s="4"/>
      <c r="AD148" s="1"/>
      <c r="AE148" s="146">
        <f>[2]Plan1!$A200</f>
        <v>42901</v>
      </c>
      <c r="AF148" s="132" t="str">
        <f>[2]Plan1!$C200</f>
        <v>Corpus Christi</v>
      </c>
      <c r="AG148" s="147"/>
      <c r="AH148" s="147"/>
      <c r="AI148" s="1"/>
      <c r="AJ148" s="146">
        <f t="shared" si="67"/>
        <v>43205</v>
      </c>
      <c r="AK148" s="146">
        <f t="shared" si="63"/>
        <v>43203</v>
      </c>
      <c r="AL148" s="146">
        <f t="shared" si="64"/>
        <v>43206</v>
      </c>
      <c r="AM148" s="146">
        <f t="shared" si="65"/>
        <v>43235</v>
      </c>
      <c r="AN148" s="123"/>
      <c r="AO148" s="125">
        <f t="shared" si="66"/>
        <v>20</v>
      </c>
      <c r="AQ148" s="1"/>
    </row>
    <row r="149" spans="1:43" x14ac:dyDescent="0.2">
      <c r="A149" s="67">
        <f t="shared" si="79"/>
        <v>42431</v>
      </c>
      <c r="B149" s="8">
        <f t="shared" si="68"/>
        <v>10915.129034379999</v>
      </c>
      <c r="C149" s="8">
        <f t="shared" si="80"/>
        <v>10000</v>
      </c>
      <c r="D149" s="28">
        <f t="shared" si="81"/>
        <v>4550.2299999999996</v>
      </c>
      <c r="E149" s="9">
        <f>IF(K149=1,VLOOKUP(A148,[1]Plan1!$AY$117:$BA$314,3),E148)</f>
        <v>4591.18</v>
      </c>
      <c r="F149" s="110">
        <f t="shared" si="82"/>
        <v>42416</v>
      </c>
      <c r="G149" s="12">
        <f t="shared" si="69"/>
        <v>8.9995450779412067E-3</v>
      </c>
      <c r="H149" s="11">
        <f t="shared" si="83"/>
        <v>42444</v>
      </c>
      <c r="I149" s="11">
        <f t="shared" si="70"/>
        <v>42444</v>
      </c>
      <c r="J149" s="1">
        <f t="shared" si="84"/>
        <v>21</v>
      </c>
      <c r="K149" s="1">
        <f t="shared" si="62"/>
        <v>12</v>
      </c>
      <c r="L149" s="8">
        <f t="shared" si="71"/>
        <v>1.00513272</v>
      </c>
      <c r="M149" s="14">
        <f t="shared" si="61"/>
        <v>1.0126992699999999</v>
      </c>
      <c r="N149" s="14">
        <f t="shared" si="58"/>
        <v>1.0412139382911858</v>
      </c>
      <c r="O149" s="8">
        <f t="shared" si="60"/>
        <v>1.0465581900000001</v>
      </c>
      <c r="P149" s="8">
        <f t="shared" si="72"/>
        <v>10465.581899999999</v>
      </c>
      <c r="Q149" s="13">
        <f t="shared" si="73"/>
        <v>0</v>
      </c>
      <c r="R149" s="21">
        <f t="shared" si="74"/>
        <v>0</v>
      </c>
      <c r="S149" s="8">
        <f t="shared" si="75"/>
        <v>0</v>
      </c>
      <c r="T149" s="10">
        <f t="shared" si="85"/>
        <v>0.119353</v>
      </c>
      <c r="U149" s="13">
        <f t="shared" si="59"/>
        <v>94</v>
      </c>
      <c r="V149" s="13">
        <v>252</v>
      </c>
      <c r="W149" s="14">
        <f t="shared" si="76"/>
        <v>1.0429548150000001</v>
      </c>
      <c r="X149" s="8">
        <f t="shared" si="77"/>
        <v>449.54713437999999</v>
      </c>
      <c r="Y149" s="8">
        <v>0</v>
      </c>
      <c r="Z149" s="9">
        <f t="shared" si="78"/>
        <v>0</v>
      </c>
      <c r="AA149" s="26" t="str">
        <f t="shared" si="86"/>
        <v>INCORP J=</v>
      </c>
      <c r="AB149" s="70">
        <f t="shared" si="87"/>
        <v>42660</v>
      </c>
      <c r="AC149" s="4"/>
      <c r="AD149" s="1"/>
      <c r="AE149" s="146">
        <f>[2]Plan1!$A201</f>
        <v>42985</v>
      </c>
      <c r="AF149" s="132" t="str">
        <f>[2]Plan1!$C201</f>
        <v>Independência do Brasil</v>
      </c>
      <c r="AG149" s="147"/>
      <c r="AH149" s="147"/>
      <c r="AI149" s="1"/>
      <c r="AJ149" s="146">
        <f t="shared" si="67"/>
        <v>43235</v>
      </c>
      <c r="AK149" s="146">
        <f t="shared" si="63"/>
        <v>43234</v>
      </c>
      <c r="AL149" s="146">
        <f t="shared" si="64"/>
        <v>43235</v>
      </c>
      <c r="AM149" s="146">
        <f t="shared" si="65"/>
        <v>43266</v>
      </c>
      <c r="AN149" s="123"/>
      <c r="AO149" s="125">
        <f t="shared" si="66"/>
        <v>22</v>
      </c>
      <c r="AQ149" s="1"/>
    </row>
    <row r="150" spans="1:43" x14ac:dyDescent="0.2">
      <c r="A150" s="67">
        <f t="shared" si="79"/>
        <v>42432</v>
      </c>
      <c r="B150" s="8">
        <f t="shared" si="68"/>
        <v>10924.67362969</v>
      </c>
      <c r="C150" s="8">
        <f t="shared" si="80"/>
        <v>10000</v>
      </c>
      <c r="D150" s="28">
        <f t="shared" si="81"/>
        <v>4550.2299999999996</v>
      </c>
      <c r="E150" s="9">
        <f>IF(K150=1,VLOOKUP(A149,[1]Plan1!$AY$117:$BA$314,3),E149)</f>
        <v>4591.18</v>
      </c>
      <c r="F150" s="110">
        <f t="shared" si="82"/>
        <v>42416</v>
      </c>
      <c r="G150" s="12">
        <f t="shared" si="69"/>
        <v>8.9995450779412067E-3</v>
      </c>
      <c r="H150" s="11">
        <f t="shared" si="83"/>
        <v>42444</v>
      </c>
      <c r="I150" s="11">
        <f t="shared" si="70"/>
        <v>42444</v>
      </c>
      <c r="J150" s="1">
        <f t="shared" si="84"/>
        <v>21</v>
      </c>
      <c r="K150" s="1">
        <f t="shared" si="62"/>
        <v>13</v>
      </c>
      <c r="L150" s="8">
        <f t="shared" si="71"/>
        <v>1.0055616300000001</v>
      </c>
      <c r="M150" s="14">
        <f t="shared" si="61"/>
        <v>1.0126992699999999</v>
      </c>
      <c r="N150" s="14">
        <f t="shared" si="58"/>
        <v>1.0412139382911858</v>
      </c>
      <c r="O150" s="8">
        <f t="shared" si="60"/>
        <v>1.04700478</v>
      </c>
      <c r="P150" s="8">
        <f t="shared" si="72"/>
        <v>10470.0478</v>
      </c>
      <c r="Q150" s="13">
        <f t="shared" si="73"/>
        <v>0</v>
      </c>
      <c r="R150" s="21">
        <f t="shared" si="74"/>
        <v>0</v>
      </c>
      <c r="S150" s="8">
        <f t="shared" si="75"/>
        <v>0</v>
      </c>
      <c r="T150" s="10">
        <f t="shared" si="85"/>
        <v>0.119353</v>
      </c>
      <c r="U150" s="13">
        <f t="shared" si="59"/>
        <v>95</v>
      </c>
      <c r="V150" s="13">
        <v>252</v>
      </c>
      <c r="W150" s="14">
        <f t="shared" si="76"/>
        <v>1.043421562</v>
      </c>
      <c r="X150" s="8">
        <f t="shared" si="77"/>
        <v>454.62582968999999</v>
      </c>
      <c r="Y150" s="8">
        <v>0</v>
      </c>
      <c r="Z150" s="9">
        <f t="shared" si="78"/>
        <v>0</v>
      </c>
      <c r="AA150" s="26" t="str">
        <f t="shared" si="86"/>
        <v>INCORP J=</v>
      </c>
      <c r="AB150" s="70">
        <f t="shared" si="87"/>
        <v>42660</v>
      </c>
      <c r="AC150" s="4"/>
      <c r="AD150" s="1"/>
      <c r="AE150" s="146">
        <f>[2]Plan1!$A202</f>
        <v>43020</v>
      </c>
      <c r="AF150" s="132" t="str">
        <f>[2]Plan1!$C202</f>
        <v>Nossa Sr.a Aparecida - Padroeira do Brasil</v>
      </c>
      <c r="AG150" s="147"/>
      <c r="AH150" s="147"/>
      <c r="AI150" s="1"/>
      <c r="AJ150" s="146">
        <f t="shared" si="67"/>
        <v>43266</v>
      </c>
      <c r="AK150" s="146">
        <f t="shared" si="63"/>
        <v>43265</v>
      </c>
      <c r="AL150" s="146">
        <f t="shared" si="64"/>
        <v>43266</v>
      </c>
      <c r="AM150" s="146">
        <f t="shared" si="65"/>
        <v>43297</v>
      </c>
      <c r="AN150" s="123"/>
      <c r="AO150" s="125">
        <f t="shared" si="66"/>
        <v>21</v>
      </c>
      <c r="AQ150" s="1"/>
    </row>
    <row r="151" spans="1:43" x14ac:dyDescent="0.2">
      <c r="A151" s="67">
        <f t="shared" si="79"/>
        <v>42433</v>
      </c>
      <c r="B151" s="8">
        <f t="shared" si="68"/>
        <v>10934.22657692</v>
      </c>
      <c r="C151" s="8">
        <f t="shared" si="80"/>
        <v>10000</v>
      </c>
      <c r="D151" s="28">
        <f t="shared" si="81"/>
        <v>4550.2299999999996</v>
      </c>
      <c r="E151" s="9">
        <f>IF(K151=1,VLOOKUP(A150,[1]Plan1!$AY$117:$BA$314,3),E150)</f>
        <v>4591.18</v>
      </c>
      <c r="F151" s="110">
        <f t="shared" si="82"/>
        <v>42416</v>
      </c>
      <c r="G151" s="12">
        <f t="shared" si="69"/>
        <v>8.9995450779412067E-3</v>
      </c>
      <c r="H151" s="11">
        <f t="shared" si="83"/>
        <v>42444</v>
      </c>
      <c r="I151" s="11">
        <f t="shared" si="70"/>
        <v>42444</v>
      </c>
      <c r="J151" s="1">
        <f t="shared" si="84"/>
        <v>21</v>
      </c>
      <c r="K151" s="1">
        <f t="shared" si="62"/>
        <v>14</v>
      </c>
      <c r="L151" s="8">
        <f t="shared" si="71"/>
        <v>1.0059907299999999</v>
      </c>
      <c r="M151" s="14">
        <f t="shared" si="61"/>
        <v>1.0126992699999999</v>
      </c>
      <c r="N151" s="14">
        <f t="shared" si="58"/>
        <v>1.0412139382911858</v>
      </c>
      <c r="O151" s="8">
        <f t="shared" si="60"/>
        <v>1.0474515600000001</v>
      </c>
      <c r="P151" s="8">
        <f t="shared" si="72"/>
        <v>10474.515600000001</v>
      </c>
      <c r="Q151" s="13">
        <f t="shared" si="73"/>
        <v>0</v>
      </c>
      <c r="R151" s="21">
        <f t="shared" si="74"/>
        <v>0</v>
      </c>
      <c r="S151" s="8">
        <f t="shared" si="75"/>
        <v>0</v>
      </c>
      <c r="T151" s="10">
        <f t="shared" si="85"/>
        <v>0.119353</v>
      </c>
      <c r="U151" s="13">
        <f t="shared" si="59"/>
        <v>96</v>
      </c>
      <c r="V151" s="13">
        <v>252</v>
      </c>
      <c r="W151" s="14">
        <f t="shared" si="76"/>
        <v>1.043888519</v>
      </c>
      <c r="X151" s="8">
        <f t="shared" si="77"/>
        <v>459.71097692000001</v>
      </c>
      <c r="Y151" s="8">
        <v>0</v>
      </c>
      <c r="Z151" s="9">
        <f t="shared" si="78"/>
        <v>0</v>
      </c>
      <c r="AA151" s="26" t="str">
        <f t="shared" si="86"/>
        <v>INCORP J=</v>
      </c>
      <c r="AB151" s="70">
        <f t="shared" si="87"/>
        <v>42660</v>
      </c>
      <c r="AC151" s="4"/>
      <c r="AD151" s="1"/>
      <c r="AE151" s="146">
        <f>[2]Plan1!$A203</f>
        <v>43041</v>
      </c>
      <c r="AF151" s="132" t="str">
        <f>[2]Plan1!$C203</f>
        <v>Finados</v>
      </c>
      <c r="AG151" s="147"/>
      <c r="AH151" s="147"/>
      <c r="AI151" s="1"/>
      <c r="AJ151" s="146">
        <f t="shared" si="67"/>
        <v>43296</v>
      </c>
      <c r="AK151" s="146">
        <f t="shared" si="63"/>
        <v>43294</v>
      </c>
      <c r="AL151" s="146">
        <f t="shared" si="64"/>
        <v>43297</v>
      </c>
      <c r="AM151" s="146">
        <f t="shared" si="65"/>
        <v>43327</v>
      </c>
      <c r="AN151" s="123"/>
      <c r="AO151" s="125">
        <f t="shared" si="66"/>
        <v>22</v>
      </c>
      <c r="AQ151" s="1"/>
    </row>
    <row r="152" spans="1:43" x14ac:dyDescent="0.2">
      <c r="A152" s="67">
        <f t="shared" si="79"/>
        <v>42434</v>
      </c>
      <c r="B152" s="8">
        <f t="shared" si="68"/>
        <v>10943.787965039999</v>
      </c>
      <c r="C152" s="8">
        <f t="shared" si="80"/>
        <v>10000</v>
      </c>
      <c r="D152" s="28">
        <f t="shared" si="81"/>
        <v>4550.2299999999996</v>
      </c>
      <c r="E152" s="9">
        <f>IF(K152=1,VLOOKUP(A151,[1]Plan1!$AY$117:$BA$314,3),E151)</f>
        <v>4591.18</v>
      </c>
      <c r="F152" s="110">
        <f t="shared" si="82"/>
        <v>42416</v>
      </c>
      <c r="G152" s="12">
        <f t="shared" si="69"/>
        <v>8.9995450779412067E-3</v>
      </c>
      <c r="H152" s="11">
        <f t="shared" si="83"/>
        <v>42444</v>
      </c>
      <c r="I152" s="11">
        <f t="shared" si="70"/>
        <v>42444</v>
      </c>
      <c r="J152" s="1">
        <f t="shared" si="84"/>
        <v>21</v>
      </c>
      <c r="K152" s="1">
        <f t="shared" si="62"/>
        <v>15</v>
      </c>
      <c r="L152" s="8">
        <f t="shared" si="71"/>
        <v>1.00642001</v>
      </c>
      <c r="M152" s="14">
        <f t="shared" si="61"/>
        <v>1.0126992699999999</v>
      </c>
      <c r="N152" s="14">
        <f t="shared" si="58"/>
        <v>1.0412139382911858</v>
      </c>
      <c r="O152" s="8">
        <f t="shared" si="60"/>
        <v>1.04789854</v>
      </c>
      <c r="P152" s="8">
        <f t="shared" si="72"/>
        <v>10478.9854</v>
      </c>
      <c r="Q152" s="13">
        <f t="shared" si="73"/>
        <v>0</v>
      </c>
      <c r="R152" s="21">
        <f t="shared" si="74"/>
        <v>0</v>
      </c>
      <c r="S152" s="8">
        <f t="shared" si="75"/>
        <v>0</v>
      </c>
      <c r="T152" s="10">
        <f t="shared" si="85"/>
        <v>0.119353</v>
      </c>
      <c r="U152" s="13">
        <f t="shared" si="59"/>
        <v>97</v>
      </c>
      <c r="V152" s="13">
        <v>252</v>
      </c>
      <c r="W152" s="14">
        <f t="shared" si="76"/>
        <v>1.0443556839999999</v>
      </c>
      <c r="X152" s="8">
        <f t="shared" si="77"/>
        <v>464.80256503999999</v>
      </c>
      <c r="Y152" s="8">
        <v>0</v>
      </c>
      <c r="Z152" s="9">
        <f t="shared" si="78"/>
        <v>0</v>
      </c>
      <c r="AA152" s="26" t="str">
        <f t="shared" si="86"/>
        <v>INCORP J=</v>
      </c>
      <c r="AB152" s="70">
        <f t="shared" si="87"/>
        <v>42660</v>
      </c>
      <c r="AC152" s="4"/>
      <c r="AD152" s="1"/>
      <c r="AE152" s="146">
        <f>[2]Plan1!$A204</f>
        <v>43054</v>
      </c>
      <c r="AF152" s="132" t="str">
        <f>[2]Plan1!$C204</f>
        <v>Proclamação da República</v>
      </c>
      <c r="AG152" s="147"/>
      <c r="AH152" s="147"/>
      <c r="AI152" s="1"/>
      <c r="AJ152" s="146">
        <f t="shared" si="67"/>
        <v>43327</v>
      </c>
      <c r="AK152" s="146">
        <f t="shared" si="63"/>
        <v>43326</v>
      </c>
      <c r="AL152" s="146">
        <f t="shared" si="64"/>
        <v>43327</v>
      </c>
      <c r="AM152" s="146">
        <f t="shared" si="65"/>
        <v>43360</v>
      </c>
      <c r="AN152" s="123"/>
      <c r="AO152" s="125">
        <f t="shared" si="66"/>
        <v>22</v>
      </c>
      <c r="AQ152" s="1"/>
    </row>
    <row r="153" spans="1:43" x14ac:dyDescent="0.2">
      <c r="A153" s="67">
        <f t="shared" si="79"/>
        <v>42435</v>
      </c>
      <c r="B153" s="8">
        <f t="shared" si="68"/>
        <v>10943.787965039999</v>
      </c>
      <c r="C153" s="8">
        <f t="shared" si="80"/>
        <v>10000</v>
      </c>
      <c r="D153" s="28">
        <f t="shared" si="81"/>
        <v>4550.2299999999996</v>
      </c>
      <c r="E153" s="9">
        <f>IF(K153=1,VLOOKUP(A152,[1]Plan1!$AY$117:$BA$314,3),E152)</f>
        <v>4591.18</v>
      </c>
      <c r="F153" s="110">
        <f t="shared" si="82"/>
        <v>42416</v>
      </c>
      <c r="G153" s="12">
        <f t="shared" si="69"/>
        <v>8.9995450779412067E-3</v>
      </c>
      <c r="H153" s="11">
        <f t="shared" si="83"/>
        <v>42444</v>
      </c>
      <c r="I153" s="11">
        <f t="shared" si="70"/>
        <v>42444</v>
      </c>
      <c r="J153" s="1">
        <f t="shared" si="84"/>
        <v>21</v>
      </c>
      <c r="K153" s="1">
        <f t="shared" si="62"/>
        <v>15</v>
      </c>
      <c r="L153" s="8">
        <f t="shared" si="71"/>
        <v>1.00642001</v>
      </c>
      <c r="M153" s="14">
        <f t="shared" si="61"/>
        <v>1.0126992699999999</v>
      </c>
      <c r="N153" s="14">
        <f t="shared" si="58"/>
        <v>1.0412139382911858</v>
      </c>
      <c r="O153" s="8">
        <f t="shared" si="60"/>
        <v>1.04789854</v>
      </c>
      <c r="P153" s="8">
        <f t="shared" si="72"/>
        <v>10478.9854</v>
      </c>
      <c r="Q153" s="13">
        <f t="shared" si="73"/>
        <v>0</v>
      </c>
      <c r="R153" s="21">
        <f t="shared" si="74"/>
        <v>0</v>
      </c>
      <c r="S153" s="8">
        <f t="shared" si="75"/>
        <v>0</v>
      </c>
      <c r="T153" s="10">
        <f t="shared" si="85"/>
        <v>0.119353</v>
      </c>
      <c r="U153" s="13">
        <f t="shared" si="59"/>
        <v>97</v>
      </c>
      <c r="V153" s="13">
        <v>252</v>
      </c>
      <c r="W153" s="14">
        <f t="shared" si="76"/>
        <v>1.0443556839999999</v>
      </c>
      <c r="X153" s="8">
        <f t="shared" si="77"/>
        <v>464.80256503999999</v>
      </c>
      <c r="Y153" s="8">
        <v>0</v>
      </c>
      <c r="Z153" s="9">
        <f t="shared" si="78"/>
        <v>0</v>
      </c>
      <c r="AA153" s="26" t="str">
        <f t="shared" si="86"/>
        <v>INCORP J=</v>
      </c>
      <c r="AB153" s="70">
        <f t="shared" si="87"/>
        <v>42660</v>
      </c>
      <c r="AC153" s="4"/>
      <c r="AD153" s="1"/>
      <c r="AE153" s="146">
        <f>[2]Plan1!$A205</f>
        <v>43094</v>
      </c>
      <c r="AF153" s="132" t="str">
        <f>[2]Plan1!$C205</f>
        <v>Natal</v>
      </c>
      <c r="AG153" s="147"/>
      <c r="AH153" s="147"/>
      <c r="AI153" s="1"/>
      <c r="AJ153" s="146">
        <f t="shared" si="67"/>
        <v>43358</v>
      </c>
      <c r="AK153" s="146">
        <f t="shared" si="63"/>
        <v>43357</v>
      </c>
      <c r="AL153" s="146">
        <f t="shared" si="64"/>
        <v>43360</v>
      </c>
      <c r="AM153" s="146">
        <f t="shared" si="65"/>
        <v>43388</v>
      </c>
      <c r="AN153" s="123"/>
      <c r="AO153" s="125">
        <f t="shared" si="66"/>
        <v>19</v>
      </c>
      <c r="AQ153" s="1"/>
    </row>
    <row r="154" spans="1:43" x14ac:dyDescent="0.2">
      <c r="A154" s="67">
        <f t="shared" si="79"/>
        <v>42436</v>
      </c>
      <c r="B154" s="8">
        <f t="shared" si="68"/>
        <v>10943.787965039999</v>
      </c>
      <c r="C154" s="8">
        <f t="shared" si="80"/>
        <v>10000</v>
      </c>
      <c r="D154" s="28">
        <f t="shared" si="81"/>
        <v>4550.2299999999996</v>
      </c>
      <c r="E154" s="9">
        <f>IF(K154=1,VLOOKUP(A153,[1]Plan1!$AY$117:$BA$314,3),E153)</f>
        <v>4591.18</v>
      </c>
      <c r="F154" s="110">
        <f t="shared" si="82"/>
        <v>42416</v>
      </c>
      <c r="G154" s="12">
        <f t="shared" si="69"/>
        <v>8.9995450779412067E-3</v>
      </c>
      <c r="H154" s="11">
        <f t="shared" si="83"/>
        <v>42444</v>
      </c>
      <c r="I154" s="11">
        <f t="shared" si="70"/>
        <v>42444</v>
      </c>
      <c r="J154" s="1">
        <f t="shared" si="84"/>
        <v>21</v>
      </c>
      <c r="K154" s="1">
        <f t="shared" si="62"/>
        <v>15</v>
      </c>
      <c r="L154" s="8">
        <f t="shared" si="71"/>
        <v>1.00642001</v>
      </c>
      <c r="M154" s="14">
        <f t="shared" si="61"/>
        <v>1.0126992699999999</v>
      </c>
      <c r="N154" s="14">
        <f t="shared" si="58"/>
        <v>1.0412139382911858</v>
      </c>
      <c r="O154" s="8">
        <f t="shared" si="60"/>
        <v>1.04789854</v>
      </c>
      <c r="P154" s="8">
        <f t="shared" si="72"/>
        <v>10478.9854</v>
      </c>
      <c r="Q154" s="13">
        <f t="shared" si="73"/>
        <v>0</v>
      </c>
      <c r="R154" s="21">
        <f t="shared" si="74"/>
        <v>0</v>
      </c>
      <c r="S154" s="8">
        <f t="shared" si="75"/>
        <v>0</v>
      </c>
      <c r="T154" s="10">
        <f t="shared" si="85"/>
        <v>0.119353</v>
      </c>
      <c r="U154" s="13">
        <f t="shared" si="59"/>
        <v>97</v>
      </c>
      <c r="V154" s="13">
        <v>252</v>
      </c>
      <c r="W154" s="14">
        <f t="shared" si="76"/>
        <v>1.0443556839999999</v>
      </c>
      <c r="X154" s="8">
        <f t="shared" si="77"/>
        <v>464.80256503999999</v>
      </c>
      <c r="Y154" s="8">
        <v>0</v>
      </c>
      <c r="Z154" s="9">
        <f t="shared" si="78"/>
        <v>0</v>
      </c>
      <c r="AA154" s="26" t="str">
        <f t="shared" si="86"/>
        <v>INCORP J=</v>
      </c>
      <c r="AB154" s="70">
        <f t="shared" si="87"/>
        <v>42660</v>
      </c>
      <c r="AC154" s="4"/>
      <c r="AD154" s="1"/>
      <c r="AE154" s="146">
        <f>[2]Plan1!$A206</f>
        <v>43101</v>
      </c>
      <c r="AF154" s="132" t="str">
        <f>[2]Plan1!$C206</f>
        <v>Confraternização Universal</v>
      </c>
      <c r="AG154" s="147"/>
      <c r="AH154" s="147"/>
      <c r="AI154" s="1"/>
      <c r="AJ154" s="146">
        <f t="shared" si="67"/>
        <v>43388</v>
      </c>
      <c r="AK154" s="146">
        <f t="shared" si="63"/>
        <v>43384</v>
      </c>
      <c r="AL154" s="146">
        <f t="shared" si="64"/>
        <v>43388</v>
      </c>
      <c r="AM154" s="146">
        <f t="shared" si="65"/>
        <v>43420</v>
      </c>
      <c r="AN154" s="123"/>
      <c r="AO154" s="125">
        <f t="shared" si="66"/>
        <v>22</v>
      </c>
      <c r="AQ154" s="1"/>
    </row>
    <row r="155" spans="1:43" x14ac:dyDescent="0.2">
      <c r="A155" s="67">
        <f t="shared" si="79"/>
        <v>42437</v>
      </c>
      <c r="B155" s="8">
        <f t="shared" si="68"/>
        <v>10953.357601150001</v>
      </c>
      <c r="C155" s="8">
        <f t="shared" si="80"/>
        <v>10000</v>
      </c>
      <c r="D155" s="28">
        <f t="shared" si="81"/>
        <v>4550.2299999999996</v>
      </c>
      <c r="E155" s="9">
        <f>IF(K155=1,VLOOKUP(A154,[1]Plan1!$AY$117:$BA$314,3),E154)</f>
        <v>4591.18</v>
      </c>
      <c r="F155" s="110">
        <f t="shared" si="82"/>
        <v>42416</v>
      </c>
      <c r="G155" s="12">
        <f t="shared" si="69"/>
        <v>8.9995450779412067E-3</v>
      </c>
      <c r="H155" s="11">
        <f t="shared" si="83"/>
        <v>42444</v>
      </c>
      <c r="I155" s="11">
        <f t="shared" si="70"/>
        <v>42444</v>
      </c>
      <c r="J155" s="1">
        <f t="shared" si="84"/>
        <v>21</v>
      </c>
      <c r="K155" s="1">
        <f t="shared" si="62"/>
        <v>16</v>
      </c>
      <c r="L155" s="8">
        <f t="shared" si="71"/>
        <v>1.0068494699999999</v>
      </c>
      <c r="M155" s="14">
        <f t="shared" si="61"/>
        <v>1.0126992699999999</v>
      </c>
      <c r="N155" s="14">
        <f t="shared" si="58"/>
        <v>1.0412139382911858</v>
      </c>
      <c r="O155" s="8">
        <f t="shared" si="60"/>
        <v>1.0483457</v>
      </c>
      <c r="P155" s="8">
        <f t="shared" si="72"/>
        <v>10483.457</v>
      </c>
      <c r="Q155" s="13">
        <f t="shared" si="73"/>
        <v>0</v>
      </c>
      <c r="R155" s="21">
        <f t="shared" si="74"/>
        <v>0</v>
      </c>
      <c r="S155" s="8">
        <f t="shared" si="75"/>
        <v>0</v>
      </c>
      <c r="T155" s="10">
        <f t="shared" si="85"/>
        <v>0.119353</v>
      </c>
      <c r="U155" s="13">
        <f t="shared" si="59"/>
        <v>98</v>
      </c>
      <c r="V155" s="13">
        <v>252</v>
      </c>
      <c r="W155" s="14">
        <f t="shared" si="76"/>
        <v>1.044823058</v>
      </c>
      <c r="X155" s="8">
        <f t="shared" si="77"/>
        <v>469.90060115</v>
      </c>
      <c r="Y155" s="8">
        <v>0</v>
      </c>
      <c r="Z155" s="9">
        <f t="shared" si="78"/>
        <v>0</v>
      </c>
      <c r="AA155" s="26" t="str">
        <f t="shared" si="86"/>
        <v>INCORP J=</v>
      </c>
      <c r="AB155" s="70">
        <f t="shared" si="87"/>
        <v>42660</v>
      </c>
      <c r="AC155" s="4"/>
      <c r="AD155" s="1"/>
      <c r="AE155" s="146">
        <f>[2]Plan1!$A207</f>
        <v>43143</v>
      </c>
      <c r="AF155" s="132" t="str">
        <f>[2]Plan1!$C207</f>
        <v>Carnaval</v>
      </c>
      <c r="AG155" s="147"/>
      <c r="AH155" s="147"/>
      <c r="AI155" s="1"/>
      <c r="AJ155" s="146">
        <f t="shared" si="67"/>
        <v>43419</v>
      </c>
      <c r="AK155" s="146">
        <f t="shared" si="63"/>
        <v>43418</v>
      </c>
      <c r="AL155" s="146">
        <f t="shared" si="64"/>
        <v>43420</v>
      </c>
      <c r="AM155" s="146">
        <f t="shared" si="65"/>
        <v>43451</v>
      </c>
      <c r="AN155" s="123"/>
      <c r="AO155" s="125">
        <f t="shared" si="66"/>
        <v>21</v>
      </c>
      <c r="AQ155" s="1"/>
    </row>
    <row r="156" spans="1:43" x14ac:dyDescent="0.2">
      <c r="A156" s="67">
        <f t="shared" si="79"/>
        <v>42438</v>
      </c>
      <c r="B156" s="8">
        <f t="shared" si="68"/>
        <v>10962.935605590001</v>
      </c>
      <c r="C156" s="8">
        <f t="shared" si="80"/>
        <v>10000</v>
      </c>
      <c r="D156" s="28">
        <f t="shared" si="81"/>
        <v>4550.2299999999996</v>
      </c>
      <c r="E156" s="9">
        <f>IF(K156=1,VLOOKUP(A155,[1]Plan1!$AY$117:$BA$314,3),E155)</f>
        <v>4591.18</v>
      </c>
      <c r="F156" s="110">
        <f t="shared" si="82"/>
        <v>42416</v>
      </c>
      <c r="G156" s="12">
        <f t="shared" si="69"/>
        <v>8.9995450779412067E-3</v>
      </c>
      <c r="H156" s="11">
        <f t="shared" si="83"/>
        <v>42444</v>
      </c>
      <c r="I156" s="11">
        <f t="shared" si="70"/>
        <v>42444</v>
      </c>
      <c r="J156" s="1">
        <f t="shared" si="84"/>
        <v>21</v>
      </c>
      <c r="K156" s="1">
        <f t="shared" si="62"/>
        <v>17</v>
      </c>
      <c r="L156" s="8">
        <f t="shared" si="71"/>
        <v>1.00727912</v>
      </c>
      <c r="M156" s="14">
        <f t="shared" si="61"/>
        <v>1.0126992699999999</v>
      </c>
      <c r="N156" s="14">
        <f t="shared" si="58"/>
        <v>1.0412139382911858</v>
      </c>
      <c r="O156" s="8">
        <f t="shared" si="60"/>
        <v>1.04879305</v>
      </c>
      <c r="P156" s="8">
        <f t="shared" si="72"/>
        <v>10487.9305</v>
      </c>
      <c r="Q156" s="13">
        <f t="shared" si="73"/>
        <v>0</v>
      </c>
      <c r="R156" s="21">
        <f t="shared" si="74"/>
        <v>0</v>
      </c>
      <c r="S156" s="8">
        <f t="shared" si="75"/>
        <v>0</v>
      </c>
      <c r="T156" s="10">
        <f t="shared" si="85"/>
        <v>0.119353</v>
      </c>
      <c r="U156" s="13">
        <f t="shared" si="59"/>
        <v>99</v>
      </c>
      <c r="V156" s="13">
        <v>252</v>
      </c>
      <c r="W156" s="14">
        <f t="shared" si="76"/>
        <v>1.0452906420000001</v>
      </c>
      <c r="X156" s="8">
        <f t="shared" si="77"/>
        <v>475.00510559000003</v>
      </c>
      <c r="Y156" s="8">
        <v>0</v>
      </c>
      <c r="Z156" s="9">
        <f t="shared" si="78"/>
        <v>0</v>
      </c>
      <c r="AA156" s="26" t="str">
        <f t="shared" si="86"/>
        <v>INCORP J=</v>
      </c>
      <c r="AB156" s="70">
        <f t="shared" si="87"/>
        <v>42660</v>
      </c>
      <c r="AC156" s="4"/>
      <c r="AD156" s="1"/>
      <c r="AE156" s="146">
        <f>[2]Plan1!$A208</f>
        <v>43144</v>
      </c>
      <c r="AF156" s="132" t="str">
        <f>[2]Plan1!$C208</f>
        <v>Carnaval</v>
      </c>
      <c r="AG156" s="147"/>
      <c r="AH156" s="147"/>
      <c r="AI156" s="1"/>
      <c r="AJ156" s="146">
        <f t="shared" si="67"/>
        <v>43449</v>
      </c>
      <c r="AK156" s="146">
        <f t="shared" si="63"/>
        <v>43448</v>
      </c>
      <c r="AL156" s="146">
        <f t="shared" si="64"/>
        <v>43451</v>
      </c>
      <c r="AM156" s="146">
        <f t="shared" si="65"/>
        <v>43480</v>
      </c>
      <c r="AN156" s="123"/>
      <c r="AO156" s="125">
        <f t="shared" si="66"/>
        <v>19</v>
      </c>
      <c r="AQ156" s="1"/>
    </row>
    <row r="157" spans="1:43" x14ac:dyDescent="0.2">
      <c r="A157" s="67">
        <f t="shared" si="79"/>
        <v>42439</v>
      </c>
      <c r="B157" s="8">
        <f t="shared" si="68"/>
        <v>10972.522067450001</v>
      </c>
      <c r="C157" s="8">
        <f t="shared" si="80"/>
        <v>10000</v>
      </c>
      <c r="D157" s="28">
        <f t="shared" si="81"/>
        <v>4550.2299999999996</v>
      </c>
      <c r="E157" s="9">
        <f>IF(K157=1,VLOOKUP(A156,[1]Plan1!$AY$117:$BA$314,3),E156)</f>
        <v>4591.18</v>
      </c>
      <c r="F157" s="110">
        <f t="shared" si="82"/>
        <v>42416</v>
      </c>
      <c r="G157" s="12">
        <f t="shared" si="69"/>
        <v>8.9995450779412067E-3</v>
      </c>
      <c r="H157" s="11">
        <f t="shared" si="83"/>
        <v>42444</v>
      </c>
      <c r="I157" s="11">
        <f t="shared" si="70"/>
        <v>42444</v>
      </c>
      <c r="J157" s="1">
        <f t="shared" si="84"/>
        <v>21</v>
      </c>
      <c r="K157" s="1">
        <f t="shared" si="62"/>
        <v>18</v>
      </c>
      <c r="L157" s="8">
        <f t="shared" si="71"/>
        <v>1.00770895</v>
      </c>
      <c r="M157" s="14">
        <f t="shared" si="61"/>
        <v>1.0126992699999999</v>
      </c>
      <c r="N157" s="14">
        <f t="shared" si="58"/>
        <v>1.0412139382911858</v>
      </c>
      <c r="O157" s="8">
        <f t="shared" si="60"/>
        <v>1.0492406000000001</v>
      </c>
      <c r="P157" s="8">
        <f t="shared" si="72"/>
        <v>10492.406000000001</v>
      </c>
      <c r="Q157" s="13">
        <f t="shared" si="73"/>
        <v>0</v>
      </c>
      <c r="R157" s="21">
        <f t="shared" si="74"/>
        <v>0</v>
      </c>
      <c r="S157" s="8">
        <f t="shared" si="75"/>
        <v>0</v>
      </c>
      <c r="T157" s="10">
        <f t="shared" si="85"/>
        <v>0.119353</v>
      </c>
      <c r="U157" s="13">
        <f t="shared" si="59"/>
        <v>100</v>
      </c>
      <c r="V157" s="13">
        <v>252</v>
      </c>
      <c r="W157" s="14">
        <f t="shared" si="76"/>
        <v>1.0457584339999999</v>
      </c>
      <c r="X157" s="8">
        <f t="shared" si="77"/>
        <v>480.11606745</v>
      </c>
      <c r="Y157" s="8">
        <v>0</v>
      </c>
      <c r="Z157" s="9">
        <f t="shared" si="78"/>
        <v>0</v>
      </c>
      <c r="AA157" s="26" t="str">
        <f t="shared" si="86"/>
        <v>INCORP J=</v>
      </c>
      <c r="AB157" s="70">
        <f t="shared" si="87"/>
        <v>42660</v>
      </c>
      <c r="AC157" s="4"/>
      <c r="AD157" s="1"/>
      <c r="AE157" s="146">
        <f>[2]Plan1!$A209</f>
        <v>43189</v>
      </c>
      <c r="AF157" s="132" t="str">
        <f>[2]Plan1!$C209</f>
        <v>Paixão de Cristo</v>
      </c>
      <c r="AG157" s="147"/>
      <c r="AH157" s="147"/>
      <c r="AI157" s="1"/>
      <c r="AJ157" s="146">
        <f t="shared" si="67"/>
        <v>43480</v>
      </c>
      <c r="AK157" s="146">
        <f t="shared" si="63"/>
        <v>43479</v>
      </c>
      <c r="AL157" s="146">
        <f t="shared" si="64"/>
        <v>43480</v>
      </c>
      <c r="AM157" s="146">
        <f t="shared" si="65"/>
        <v>43511</v>
      </c>
      <c r="AN157" s="123"/>
      <c r="AO157" s="125">
        <f t="shared" si="66"/>
        <v>23</v>
      </c>
      <c r="AQ157" s="1"/>
    </row>
    <row r="158" spans="1:43" x14ac:dyDescent="0.2">
      <c r="A158" s="67">
        <f t="shared" si="79"/>
        <v>42440</v>
      </c>
      <c r="B158" s="8">
        <f t="shared" si="68"/>
        <v>10982.116804059999</v>
      </c>
      <c r="C158" s="8">
        <f t="shared" si="80"/>
        <v>10000</v>
      </c>
      <c r="D158" s="28">
        <f t="shared" si="81"/>
        <v>4550.2299999999996</v>
      </c>
      <c r="E158" s="9">
        <f>IF(K158=1,VLOOKUP(A157,[1]Plan1!$AY$117:$BA$314,3),E157)</f>
        <v>4591.18</v>
      </c>
      <c r="F158" s="110">
        <f t="shared" si="82"/>
        <v>42416</v>
      </c>
      <c r="G158" s="12">
        <f t="shared" si="69"/>
        <v>8.9995450779412067E-3</v>
      </c>
      <c r="H158" s="11">
        <f t="shared" si="83"/>
        <v>42444</v>
      </c>
      <c r="I158" s="11">
        <f t="shared" si="70"/>
        <v>42444</v>
      </c>
      <c r="J158" s="1">
        <f t="shared" si="84"/>
        <v>21</v>
      </c>
      <c r="K158" s="1">
        <f t="shared" si="62"/>
        <v>19</v>
      </c>
      <c r="L158" s="8">
        <f t="shared" si="71"/>
        <v>1.0081389599999999</v>
      </c>
      <c r="M158" s="14">
        <f t="shared" si="61"/>
        <v>1.0126992699999999</v>
      </c>
      <c r="N158" s="14">
        <f t="shared" si="58"/>
        <v>1.0412139382911858</v>
      </c>
      <c r="O158" s="8">
        <f t="shared" si="60"/>
        <v>1.0496883299999999</v>
      </c>
      <c r="P158" s="8">
        <f t="shared" si="72"/>
        <v>10496.8833</v>
      </c>
      <c r="Q158" s="13">
        <f t="shared" si="73"/>
        <v>0</v>
      </c>
      <c r="R158" s="21">
        <f t="shared" si="74"/>
        <v>0</v>
      </c>
      <c r="S158" s="8">
        <f t="shared" si="75"/>
        <v>0</v>
      </c>
      <c r="T158" s="10">
        <f t="shared" si="85"/>
        <v>0.119353</v>
      </c>
      <c r="U158" s="13">
        <f t="shared" si="59"/>
        <v>101</v>
      </c>
      <c r="V158" s="13">
        <v>252</v>
      </c>
      <c r="W158" s="14">
        <f t="shared" si="76"/>
        <v>1.046226436</v>
      </c>
      <c r="X158" s="8">
        <f t="shared" si="77"/>
        <v>485.23350405999997</v>
      </c>
      <c r="Y158" s="8">
        <v>0</v>
      </c>
      <c r="Z158" s="9">
        <f t="shared" si="78"/>
        <v>0</v>
      </c>
      <c r="AA158" s="26" t="str">
        <f t="shared" si="86"/>
        <v>INCORP J=</v>
      </c>
      <c r="AB158" s="70">
        <f t="shared" si="87"/>
        <v>42660</v>
      </c>
      <c r="AC158" s="4"/>
      <c r="AD158" s="1"/>
      <c r="AE158" s="146">
        <f>[2]Plan1!$A210</f>
        <v>43211</v>
      </c>
      <c r="AF158" s="132" t="str">
        <f>[2]Plan1!$C210</f>
        <v>Tiradentes</v>
      </c>
      <c r="AG158" s="147"/>
      <c r="AH158" s="147"/>
      <c r="AI158" s="1"/>
      <c r="AJ158" s="146">
        <f t="shared" si="67"/>
        <v>43511</v>
      </c>
      <c r="AK158" s="146">
        <f t="shared" si="63"/>
        <v>43510</v>
      </c>
      <c r="AL158" s="146">
        <f t="shared" si="64"/>
        <v>43511</v>
      </c>
      <c r="AM158" s="146">
        <f t="shared" si="65"/>
        <v>43539</v>
      </c>
      <c r="AN158" s="123"/>
      <c r="AO158" s="125">
        <f t="shared" si="66"/>
        <v>18</v>
      </c>
      <c r="AQ158" s="1"/>
    </row>
    <row r="159" spans="1:43" x14ac:dyDescent="0.2">
      <c r="A159" s="67">
        <f t="shared" si="79"/>
        <v>42441</v>
      </c>
      <c r="B159" s="8">
        <f t="shared" si="68"/>
        <v>10991.720030120001</v>
      </c>
      <c r="C159" s="8">
        <f t="shared" si="80"/>
        <v>10000</v>
      </c>
      <c r="D159" s="28">
        <f t="shared" si="81"/>
        <v>4550.2299999999996</v>
      </c>
      <c r="E159" s="9">
        <f>IF(K159=1,VLOOKUP(A158,[1]Plan1!$AY$117:$BA$314,3),E158)</f>
        <v>4591.18</v>
      </c>
      <c r="F159" s="110">
        <f t="shared" si="82"/>
        <v>42416</v>
      </c>
      <c r="G159" s="12">
        <f t="shared" si="69"/>
        <v>8.9995450779412067E-3</v>
      </c>
      <c r="H159" s="11">
        <f t="shared" si="83"/>
        <v>42444</v>
      </c>
      <c r="I159" s="11">
        <f t="shared" si="70"/>
        <v>42444</v>
      </c>
      <c r="J159" s="1">
        <f t="shared" si="84"/>
        <v>21</v>
      </c>
      <c r="K159" s="1">
        <f t="shared" si="62"/>
        <v>20</v>
      </c>
      <c r="L159" s="8">
        <f t="shared" si="71"/>
        <v>1.00856916</v>
      </c>
      <c r="M159" s="14">
        <f t="shared" si="61"/>
        <v>1.0126992699999999</v>
      </c>
      <c r="N159" s="14">
        <f t="shared" ref="N159:N222" si="88">IF(I159&gt;I158,N158*M159,N158)</f>
        <v>1.0412139382911858</v>
      </c>
      <c r="O159" s="8">
        <f t="shared" si="60"/>
        <v>1.0501362599999999</v>
      </c>
      <c r="P159" s="8">
        <f t="shared" si="72"/>
        <v>10501.3626</v>
      </c>
      <c r="Q159" s="13">
        <f t="shared" si="73"/>
        <v>0</v>
      </c>
      <c r="R159" s="21">
        <f t="shared" si="74"/>
        <v>0</v>
      </c>
      <c r="S159" s="8">
        <f t="shared" si="75"/>
        <v>0</v>
      </c>
      <c r="T159" s="10">
        <f t="shared" si="85"/>
        <v>0.119353</v>
      </c>
      <c r="U159" s="13">
        <f t="shared" si="59"/>
        <v>102</v>
      </c>
      <c r="V159" s="13">
        <v>252</v>
      </c>
      <c r="W159" s="14">
        <f t="shared" si="76"/>
        <v>1.0466946479999999</v>
      </c>
      <c r="X159" s="8">
        <f t="shared" si="77"/>
        <v>490.35743012</v>
      </c>
      <c r="Y159" s="8">
        <v>0</v>
      </c>
      <c r="Z159" s="9">
        <f t="shared" si="78"/>
        <v>0</v>
      </c>
      <c r="AA159" s="26" t="str">
        <f t="shared" si="86"/>
        <v>INCORP J=</v>
      </c>
      <c r="AB159" s="70">
        <f t="shared" si="87"/>
        <v>42660</v>
      </c>
      <c r="AC159" s="4"/>
      <c r="AD159" s="1"/>
      <c r="AE159" s="146">
        <f>[2]Plan1!$A211</f>
        <v>43221</v>
      </c>
      <c r="AF159" s="132" t="str">
        <f>[2]Plan1!$C211</f>
        <v>Dia do Trabalho</v>
      </c>
      <c r="AG159" s="147"/>
      <c r="AH159" s="147"/>
      <c r="AI159" s="1"/>
      <c r="AJ159" s="146">
        <f t="shared" si="67"/>
        <v>43539</v>
      </c>
      <c r="AK159" s="146">
        <f t="shared" si="63"/>
        <v>43538</v>
      </c>
      <c r="AL159" s="146">
        <f t="shared" si="64"/>
        <v>43539</v>
      </c>
      <c r="AM159" s="146">
        <f t="shared" si="65"/>
        <v>43570</v>
      </c>
      <c r="AN159" s="123"/>
      <c r="AO159" s="125">
        <f t="shared" si="66"/>
        <v>21</v>
      </c>
      <c r="AQ159" s="1"/>
    </row>
    <row r="160" spans="1:43" x14ac:dyDescent="0.2">
      <c r="A160" s="67">
        <f t="shared" si="79"/>
        <v>42442</v>
      </c>
      <c r="B160" s="8">
        <f t="shared" si="68"/>
        <v>10991.720030120001</v>
      </c>
      <c r="C160" s="8">
        <f t="shared" si="80"/>
        <v>10000</v>
      </c>
      <c r="D160" s="28">
        <f t="shared" si="81"/>
        <v>4550.2299999999996</v>
      </c>
      <c r="E160" s="9">
        <f>IF(K160=1,VLOOKUP(A159,[1]Plan1!$AY$117:$BA$314,3),E159)</f>
        <v>4591.18</v>
      </c>
      <c r="F160" s="110">
        <f t="shared" si="82"/>
        <v>42416</v>
      </c>
      <c r="G160" s="12">
        <f t="shared" si="69"/>
        <v>8.9995450779412067E-3</v>
      </c>
      <c r="H160" s="11">
        <f t="shared" si="83"/>
        <v>42444</v>
      </c>
      <c r="I160" s="11">
        <f t="shared" si="70"/>
        <v>42444</v>
      </c>
      <c r="J160" s="1">
        <f t="shared" si="84"/>
        <v>21</v>
      </c>
      <c r="K160" s="1">
        <f t="shared" si="62"/>
        <v>20</v>
      </c>
      <c r="L160" s="8">
        <f t="shared" si="71"/>
        <v>1.00856916</v>
      </c>
      <c r="M160" s="14">
        <f t="shared" si="61"/>
        <v>1.0126992699999999</v>
      </c>
      <c r="N160" s="14">
        <f t="shared" si="88"/>
        <v>1.0412139382911858</v>
      </c>
      <c r="O160" s="8">
        <f t="shared" si="60"/>
        <v>1.0501362599999999</v>
      </c>
      <c r="P160" s="8">
        <f t="shared" si="72"/>
        <v>10501.3626</v>
      </c>
      <c r="Q160" s="13">
        <f t="shared" si="73"/>
        <v>0</v>
      </c>
      <c r="R160" s="21">
        <f t="shared" si="74"/>
        <v>0</v>
      </c>
      <c r="S160" s="8">
        <f t="shared" si="75"/>
        <v>0</v>
      </c>
      <c r="T160" s="10">
        <f t="shared" si="85"/>
        <v>0.119353</v>
      </c>
      <c r="U160" s="13">
        <f t="shared" si="59"/>
        <v>102</v>
      </c>
      <c r="V160" s="13">
        <v>252</v>
      </c>
      <c r="W160" s="14">
        <f t="shared" si="76"/>
        <v>1.0466946479999999</v>
      </c>
      <c r="X160" s="8">
        <f t="shared" si="77"/>
        <v>490.35743012</v>
      </c>
      <c r="Y160" s="8">
        <v>0</v>
      </c>
      <c r="Z160" s="9">
        <f t="shared" si="78"/>
        <v>0</v>
      </c>
      <c r="AA160" s="26" t="str">
        <f t="shared" si="86"/>
        <v>INCORP J=</v>
      </c>
      <c r="AB160" s="70">
        <f t="shared" si="87"/>
        <v>42660</v>
      </c>
      <c r="AC160" s="4"/>
      <c r="AD160" s="1"/>
      <c r="AE160" s="146">
        <f>[2]Plan1!$A212</f>
        <v>43251</v>
      </c>
      <c r="AF160" s="132" t="str">
        <f>[2]Plan1!$C212</f>
        <v>Corpus Christi</v>
      </c>
      <c r="AG160" s="147"/>
      <c r="AH160" s="147"/>
      <c r="AI160" s="1"/>
      <c r="AJ160" s="146">
        <f t="shared" si="67"/>
        <v>43570</v>
      </c>
      <c r="AK160" s="146">
        <f t="shared" si="63"/>
        <v>43567</v>
      </c>
      <c r="AL160" s="146">
        <f t="shared" si="64"/>
        <v>43570</v>
      </c>
      <c r="AM160" s="146">
        <f t="shared" si="65"/>
        <v>43600</v>
      </c>
      <c r="AN160" s="123"/>
      <c r="AO160" s="125">
        <f t="shared" si="66"/>
        <v>20</v>
      </c>
      <c r="AQ160" s="1"/>
    </row>
    <row r="161" spans="1:43" x14ac:dyDescent="0.2">
      <c r="A161" s="67">
        <f t="shared" si="79"/>
        <v>42443</v>
      </c>
      <c r="B161" s="8">
        <f t="shared" si="68"/>
        <v>10991.720030120001</v>
      </c>
      <c r="C161" s="8">
        <f t="shared" si="80"/>
        <v>10000</v>
      </c>
      <c r="D161" s="28">
        <f t="shared" si="81"/>
        <v>4550.2299999999996</v>
      </c>
      <c r="E161" s="9">
        <f>IF(K161=1,VLOOKUP(A160,[1]Plan1!$AY$117:$BA$314,3),E160)</f>
        <v>4591.18</v>
      </c>
      <c r="F161" s="110">
        <f t="shared" si="82"/>
        <v>42416</v>
      </c>
      <c r="G161" s="12">
        <f t="shared" si="69"/>
        <v>8.9995450779412067E-3</v>
      </c>
      <c r="H161" s="11">
        <f t="shared" si="83"/>
        <v>42444</v>
      </c>
      <c r="I161" s="11">
        <f t="shared" si="70"/>
        <v>42444</v>
      </c>
      <c r="J161" s="1">
        <f t="shared" si="84"/>
        <v>21</v>
      </c>
      <c r="K161" s="1">
        <f t="shared" si="62"/>
        <v>20</v>
      </c>
      <c r="L161" s="8">
        <f t="shared" si="71"/>
        <v>1.00856916</v>
      </c>
      <c r="M161" s="14">
        <f t="shared" si="61"/>
        <v>1.0126992699999999</v>
      </c>
      <c r="N161" s="14">
        <f t="shared" si="88"/>
        <v>1.0412139382911858</v>
      </c>
      <c r="O161" s="8">
        <f t="shared" si="60"/>
        <v>1.0501362599999999</v>
      </c>
      <c r="P161" s="8">
        <f t="shared" si="72"/>
        <v>10501.3626</v>
      </c>
      <c r="Q161" s="13">
        <f t="shared" si="73"/>
        <v>0</v>
      </c>
      <c r="R161" s="21">
        <f t="shared" si="74"/>
        <v>0</v>
      </c>
      <c r="S161" s="8">
        <f t="shared" si="75"/>
        <v>0</v>
      </c>
      <c r="T161" s="10">
        <f t="shared" si="85"/>
        <v>0.119353</v>
      </c>
      <c r="U161" s="13">
        <f t="shared" si="59"/>
        <v>102</v>
      </c>
      <c r="V161" s="13">
        <v>252</v>
      </c>
      <c r="W161" s="14">
        <f t="shared" si="76"/>
        <v>1.0466946479999999</v>
      </c>
      <c r="X161" s="8">
        <f t="shared" si="77"/>
        <v>490.35743012</v>
      </c>
      <c r="Y161" s="8">
        <v>0</v>
      </c>
      <c r="Z161" s="9">
        <f t="shared" si="78"/>
        <v>0</v>
      </c>
      <c r="AA161" s="26" t="str">
        <f t="shared" si="86"/>
        <v>INCORP J=</v>
      </c>
      <c r="AB161" s="70">
        <f t="shared" si="87"/>
        <v>42660</v>
      </c>
      <c r="AC161" s="4"/>
      <c r="AD161" s="1"/>
      <c r="AE161" s="146">
        <f>[2]Plan1!$A213</f>
        <v>43350</v>
      </c>
      <c r="AF161" s="132" t="str">
        <f>[2]Plan1!$C213</f>
        <v>Independência do Brasil</v>
      </c>
      <c r="AG161" s="147"/>
      <c r="AH161" s="147"/>
      <c r="AI161" s="1"/>
      <c r="AJ161" s="146">
        <f t="shared" si="67"/>
        <v>43600</v>
      </c>
      <c r="AK161" s="146">
        <f t="shared" si="63"/>
        <v>43599</v>
      </c>
      <c r="AL161" s="146">
        <f t="shared" si="64"/>
        <v>43600</v>
      </c>
      <c r="AM161" s="146">
        <f t="shared" si="65"/>
        <v>43633</v>
      </c>
      <c r="AN161" s="123"/>
      <c r="AO161" s="125">
        <f t="shared" si="66"/>
        <v>23</v>
      </c>
      <c r="AQ161" s="1"/>
    </row>
    <row r="162" spans="1:43" x14ac:dyDescent="0.2">
      <c r="A162" s="67">
        <f t="shared" si="79"/>
        <v>42444</v>
      </c>
      <c r="B162" s="8">
        <f t="shared" si="68"/>
        <v>11001.33163604</v>
      </c>
      <c r="C162" s="8">
        <f t="shared" si="80"/>
        <v>10000</v>
      </c>
      <c r="D162" s="28">
        <f t="shared" si="81"/>
        <v>4550.2299999999996</v>
      </c>
      <c r="E162" s="9">
        <f>IF(K162=1,VLOOKUP(A161,[1]Plan1!$AY$117:$BA$314,3),E161)</f>
        <v>4591.18</v>
      </c>
      <c r="F162" s="110">
        <f t="shared" si="82"/>
        <v>42416</v>
      </c>
      <c r="G162" s="12">
        <f t="shared" si="69"/>
        <v>8.9995450779412067E-3</v>
      </c>
      <c r="H162" s="11">
        <f t="shared" si="83"/>
        <v>42475</v>
      </c>
      <c r="I162" s="11">
        <f t="shared" si="70"/>
        <v>42444</v>
      </c>
      <c r="J162" s="1">
        <f t="shared" si="84"/>
        <v>21</v>
      </c>
      <c r="K162" s="1">
        <f t="shared" si="62"/>
        <v>21</v>
      </c>
      <c r="L162" s="8">
        <f t="shared" si="71"/>
        <v>1.00899954</v>
      </c>
      <c r="M162" s="14">
        <f t="shared" si="61"/>
        <v>1.0126992699999999</v>
      </c>
      <c r="N162" s="14">
        <f t="shared" si="88"/>
        <v>1.0412139382911858</v>
      </c>
      <c r="O162" s="8">
        <f t="shared" si="60"/>
        <v>1.0505843800000001</v>
      </c>
      <c r="P162" s="8">
        <f t="shared" si="72"/>
        <v>10505.843800000001</v>
      </c>
      <c r="Q162" s="13">
        <f t="shared" si="73"/>
        <v>0</v>
      </c>
      <c r="R162" s="21">
        <f t="shared" si="74"/>
        <v>0</v>
      </c>
      <c r="S162" s="8">
        <f t="shared" si="75"/>
        <v>0</v>
      </c>
      <c r="T162" s="10">
        <f t="shared" si="85"/>
        <v>0.119353</v>
      </c>
      <c r="U162" s="13">
        <f t="shared" si="59"/>
        <v>103</v>
      </c>
      <c r="V162" s="13">
        <v>252</v>
      </c>
      <c r="W162" s="14">
        <f t="shared" si="76"/>
        <v>1.047163069</v>
      </c>
      <c r="X162" s="8">
        <f t="shared" si="77"/>
        <v>495.48783603999999</v>
      </c>
      <c r="Y162" s="8">
        <v>0</v>
      </c>
      <c r="Z162" s="9">
        <f t="shared" si="78"/>
        <v>0</v>
      </c>
      <c r="AA162" s="26" t="str">
        <f t="shared" si="86"/>
        <v>INCORP J=</v>
      </c>
      <c r="AB162" s="70">
        <f t="shared" si="87"/>
        <v>42660</v>
      </c>
      <c r="AC162" s="4"/>
      <c r="AD162" s="1"/>
      <c r="AE162" s="146">
        <f>[2]Plan1!$A214</f>
        <v>43385</v>
      </c>
      <c r="AF162" s="132" t="str">
        <f>[2]Plan1!$C214</f>
        <v>Nossa Sr.a Aparecida - Padroeira do Brasil</v>
      </c>
      <c r="AG162" s="147"/>
      <c r="AH162" s="147"/>
      <c r="AI162" s="1"/>
      <c r="AJ162" s="146">
        <f t="shared" si="67"/>
        <v>43631</v>
      </c>
      <c r="AK162" s="146">
        <f t="shared" si="63"/>
        <v>43630</v>
      </c>
      <c r="AL162" s="146">
        <f t="shared" si="64"/>
        <v>43633</v>
      </c>
      <c r="AM162" s="146">
        <f t="shared" si="65"/>
        <v>43661</v>
      </c>
      <c r="AN162" s="123"/>
      <c r="AO162" s="125">
        <f t="shared" si="66"/>
        <v>19</v>
      </c>
      <c r="AQ162" s="1"/>
    </row>
    <row r="163" spans="1:43" x14ac:dyDescent="0.2">
      <c r="A163" s="67">
        <f t="shared" si="79"/>
        <v>42445</v>
      </c>
      <c r="B163" s="8">
        <f t="shared" si="68"/>
        <v>11008.40159748</v>
      </c>
      <c r="C163" s="8">
        <f t="shared" si="80"/>
        <v>10000</v>
      </c>
      <c r="D163" s="28">
        <f t="shared" si="81"/>
        <v>4591.18</v>
      </c>
      <c r="E163" s="9">
        <f>IF(K163=1,VLOOKUP(A162,[1]Plan1!$AY$117:$BA$314,3),E162)</f>
        <v>4610.92</v>
      </c>
      <c r="F163" s="110">
        <f t="shared" si="82"/>
        <v>42445</v>
      </c>
      <c r="G163" s="12">
        <f t="shared" si="69"/>
        <v>4.2995482642806948E-3</v>
      </c>
      <c r="H163" s="11">
        <f t="shared" si="83"/>
        <v>42475</v>
      </c>
      <c r="I163" s="11">
        <f t="shared" si="70"/>
        <v>42475</v>
      </c>
      <c r="J163" s="1">
        <f t="shared" si="84"/>
        <v>22</v>
      </c>
      <c r="K163" s="1">
        <f t="shared" si="62"/>
        <v>1</v>
      </c>
      <c r="L163" s="8">
        <f t="shared" si="71"/>
        <v>1.00019503</v>
      </c>
      <c r="M163" s="14">
        <f t="shared" si="61"/>
        <v>1.00899954</v>
      </c>
      <c r="N163" s="14">
        <f t="shared" si="88"/>
        <v>1.0505843847773948</v>
      </c>
      <c r="O163" s="8">
        <f t="shared" si="60"/>
        <v>1.05078928</v>
      </c>
      <c r="P163" s="8">
        <f t="shared" si="72"/>
        <v>10507.8928</v>
      </c>
      <c r="Q163" s="13">
        <f t="shared" si="73"/>
        <v>0</v>
      </c>
      <c r="R163" s="21">
        <f t="shared" si="74"/>
        <v>0</v>
      </c>
      <c r="S163" s="8">
        <f t="shared" si="75"/>
        <v>0</v>
      </c>
      <c r="T163" s="10">
        <f t="shared" si="85"/>
        <v>0.119353</v>
      </c>
      <c r="U163" s="13">
        <f t="shared" si="59"/>
        <v>104</v>
      </c>
      <c r="V163" s="13">
        <v>252</v>
      </c>
      <c r="W163" s="14">
        <f t="shared" si="76"/>
        <v>1.0476316999999999</v>
      </c>
      <c r="X163" s="8">
        <f t="shared" si="77"/>
        <v>500.50879748</v>
      </c>
      <c r="Y163" s="8">
        <v>0</v>
      </c>
      <c r="Z163" s="9">
        <f t="shared" si="78"/>
        <v>0</v>
      </c>
      <c r="AA163" s="26" t="str">
        <f t="shared" si="86"/>
        <v>INCORP J=</v>
      </c>
      <c r="AB163" s="70">
        <f t="shared" si="87"/>
        <v>42660</v>
      </c>
      <c r="AC163" s="18"/>
      <c r="AD163" s="1"/>
      <c r="AE163" s="146">
        <f>[2]Plan1!$A215</f>
        <v>43406</v>
      </c>
      <c r="AF163" s="132" t="str">
        <f>[2]Plan1!$C215</f>
        <v>Finados</v>
      </c>
      <c r="AG163" s="147"/>
      <c r="AH163" s="147"/>
      <c r="AI163" s="1"/>
      <c r="AJ163" s="146">
        <f t="shared" si="67"/>
        <v>43661</v>
      </c>
      <c r="AK163" s="146">
        <f t="shared" si="63"/>
        <v>43658</v>
      </c>
      <c r="AL163" s="146">
        <f t="shared" si="64"/>
        <v>43661</v>
      </c>
      <c r="AM163" s="146">
        <f t="shared" si="65"/>
        <v>43692</v>
      </c>
      <c r="AN163" s="123"/>
      <c r="AO163" s="125">
        <f t="shared" si="66"/>
        <v>23</v>
      </c>
      <c r="AQ163" s="6"/>
    </row>
    <row r="164" spans="1:43" x14ac:dyDescent="0.2">
      <c r="A164" s="67">
        <f t="shared" si="79"/>
        <v>42446</v>
      </c>
      <c r="B164" s="8">
        <f t="shared" si="68"/>
        <v>11015.47599037</v>
      </c>
      <c r="C164" s="8">
        <f t="shared" si="80"/>
        <v>10000</v>
      </c>
      <c r="D164" s="28">
        <f t="shared" si="81"/>
        <v>4591.18</v>
      </c>
      <c r="E164" s="9">
        <f>IF(K164=1,VLOOKUP(A163,[1]Plan1!$AY$117:$BA$314,3),E163)</f>
        <v>4610.92</v>
      </c>
      <c r="F164" s="110">
        <f t="shared" si="82"/>
        <v>42445</v>
      </c>
      <c r="G164" s="12">
        <f t="shared" si="69"/>
        <v>4.2995482642806948E-3</v>
      </c>
      <c r="H164" s="11">
        <f t="shared" si="83"/>
        <v>42475</v>
      </c>
      <c r="I164" s="11">
        <f t="shared" si="70"/>
        <v>42475</v>
      </c>
      <c r="J164" s="1">
        <f t="shared" si="84"/>
        <v>22</v>
      </c>
      <c r="K164" s="1">
        <f t="shared" si="62"/>
        <v>2</v>
      </c>
      <c r="L164" s="8">
        <f t="shared" si="71"/>
        <v>1.0003900999999999</v>
      </c>
      <c r="M164" s="14">
        <f t="shared" si="61"/>
        <v>1.00899954</v>
      </c>
      <c r="N164" s="14">
        <f t="shared" si="88"/>
        <v>1.0505843847773948</v>
      </c>
      <c r="O164" s="8">
        <f t="shared" si="60"/>
        <v>1.05099421</v>
      </c>
      <c r="P164" s="8">
        <f t="shared" si="72"/>
        <v>10509.9421</v>
      </c>
      <c r="Q164" s="13">
        <f t="shared" si="73"/>
        <v>0</v>
      </c>
      <c r="R164" s="21">
        <f t="shared" si="74"/>
        <v>0</v>
      </c>
      <c r="S164" s="8">
        <f t="shared" si="75"/>
        <v>0</v>
      </c>
      <c r="T164" s="10">
        <f t="shared" si="85"/>
        <v>0.119353</v>
      </c>
      <c r="U164" s="13">
        <f t="shared" si="59"/>
        <v>105</v>
      </c>
      <c r="V164" s="13">
        <v>252</v>
      </c>
      <c r="W164" s="14">
        <f t="shared" si="76"/>
        <v>1.0481005400000001</v>
      </c>
      <c r="X164" s="8">
        <f t="shared" si="77"/>
        <v>505.53389036999999</v>
      </c>
      <c r="Y164" s="8">
        <v>0</v>
      </c>
      <c r="Z164" s="9">
        <f t="shared" si="78"/>
        <v>0</v>
      </c>
      <c r="AA164" s="26" t="str">
        <f t="shared" si="86"/>
        <v>INCORP J=</v>
      </c>
      <c r="AB164" s="70">
        <f t="shared" si="87"/>
        <v>42660</v>
      </c>
      <c r="AC164" s="4"/>
      <c r="AD164" s="1"/>
      <c r="AE164" s="146">
        <f>[2]Plan1!$A216</f>
        <v>43419</v>
      </c>
      <c r="AF164" s="132" t="str">
        <f>[2]Plan1!$C216</f>
        <v>Proclamação da República</v>
      </c>
      <c r="AG164" s="147"/>
      <c r="AH164" s="147"/>
      <c r="AI164" s="1"/>
      <c r="AJ164" s="146">
        <f t="shared" si="67"/>
        <v>43692</v>
      </c>
      <c r="AK164" s="146">
        <f t="shared" si="63"/>
        <v>43691</v>
      </c>
      <c r="AL164" s="146">
        <f t="shared" si="64"/>
        <v>43692</v>
      </c>
      <c r="AM164" s="146">
        <f t="shared" si="65"/>
        <v>43724</v>
      </c>
      <c r="AN164" s="123"/>
      <c r="AO164" s="125">
        <f t="shared" si="66"/>
        <v>22</v>
      </c>
      <c r="AQ164" s="1"/>
    </row>
    <row r="165" spans="1:43" x14ac:dyDescent="0.2">
      <c r="A165" s="67">
        <f t="shared" si="79"/>
        <v>42447</v>
      </c>
      <c r="B165" s="8">
        <f t="shared" si="68"/>
        <v>11022.55503666</v>
      </c>
      <c r="C165" s="8">
        <f t="shared" si="80"/>
        <v>10000</v>
      </c>
      <c r="D165" s="28">
        <f t="shared" si="81"/>
        <v>4591.18</v>
      </c>
      <c r="E165" s="9">
        <f>IF(K165=1,VLOOKUP(A164,[1]Plan1!$AY$117:$BA$314,3),E164)</f>
        <v>4610.92</v>
      </c>
      <c r="F165" s="110">
        <f t="shared" si="82"/>
        <v>42445</v>
      </c>
      <c r="G165" s="12">
        <f t="shared" si="69"/>
        <v>4.2995482642806948E-3</v>
      </c>
      <c r="H165" s="11">
        <f t="shared" si="83"/>
        <v>42475</v>
      </c>
      <c r="I165" s="11">
        <f t="shared" si="70"/>
        <v>42475</v>
      </c>
      <c r="J165" s="1">
        <f t="shared" si="84"/>
        <v>22</v>
      </c>
      <c r="K165" s="1">
        <f t="shared" si="62"/>
        <v>3</v>
      </c>
      <c r="L165" s="8">
        <f t="shared" si="71"/>
        <v>1.0005852099999999</v>
      </c>
      <c r="M165" s="14">
        <f t="shared" si="61"/>
        <v>1.00899954</v>
      </c>
      <c r="N165" s="14">
        <f t="shared" si="88"/>
        <v>1.0505843847773948</v>
      </c>
      <c r="O165" s="8">
        <f t="shared" si="60"/>
        <v>1.05119919</v>
      </c>
      <c r="P165" s="8">
        <f t="shared" si="72"/>
        <v>10511.991900000001</v>
      </c>
      <c r="Q165" s="13">
        <f t="shared" si="73"/>
        <v>0</v>
      </c>
      <c r="R165" s="21">
        <f t="shared" si="74"/>
        <v>0</v>
      </c>
      <c r="S165" s="8">
        <f t="shared" si="75"/>
        <v>0</v>
      </c>
      <c r="T165" s="10">
        <f t="shared" si="85"/>
        <v>0.119353</v>
      </c>
      <c r="U165" s="13">
        <f t="shared" ref="U165:U228" si="89">IF(Q164&gt;0,1,IF(K165=K164,U164,U164+1))</f>
        <v>106</v>
      </c>
      <c r="V165" s="13">
        <v>252</v>
      </c>
      <c r="W165" s="14">
        <f t="shared" si="76"/>
        <v>1.0485695900000001</v>
      </c>
      <c r="X165" s="8">
        <f t="shared" si="77"/>
        <v>510.56313666</v>
      </c>
      <c r="Y165" s="8">
        <v>0</v>
      </c>
      <c r="Z165" s="9">
        <f t="shared" si="78"/>
        <v>0</v>
      </c>
      <c r="AA165" s="26" t="str">
        <f t="shared" si="86"/>
        <v>INCORP J=</v>
      </c>
      <c r="AB165" s="70">
        <f t="shared" si="87"/>
        <v>42660</v>
      </c>
      <c r="AC165" s="4"/>
      <c r="AD165" s="1"/>
      <c r="AE165" s="146">
        <f>[2]Plan1!$A217</f>
        <v>43459</v>
      </c>
      <c r="AF165" s="132" t="str">
        <f>[2]Plan1!$C217</f>
        <v>Natal</v>
      </c>
      <c r="AG165" s="147"/>
      <c r="AH165" s="147"/>
      <c r="AI165" s="1"/>
      <c r="AJ165" s="146">
        <f t="shared" si="67"/>
        <v>43723</v>
      </c>
      <c r="AK165" s="146">
        <f t="shared" si="63"/>
        <v>43721</v>
      </c>
      <c r="AL165" s="146">
        <f t="shared" si="64"/>
        <v>43724</v>
      </c>
      <c r="AM165" s="146">
        <f t="shared" si="65"/>
        <v>43753</v>
      </c>
      <c r="AN165" s="123"/>
      <c r="AO165" s="125">
        <f t="shared" si="66"/>
        <v>21</v>
      </c>
      <c r="AQ165" s="1"/>
    </row>
    <row r="166" spans="1:43" x14ac:dyDescent="0.2">
      <c r="A166" s="67">
        <f t="shared" si="79"/>
        <v>42448</v>
      </c>
      <c r="B166" s="8">
        <f t="shared" si="68"/>
        <v>11029.63863343</v>
      </c>
      <c r="C166" s="8">
        <f t="shared" si="80"/>
        <v>10000</v>
      </c>
      <c r="D166" s="28">
        <f t="shared" si="81"/>
        <v>4591.18</v>
      </c>
      <c r="E166" s="9">
        <f>IF(K166=1,VLOOKUP(A165,[1]Plan1!$AY$117:$BA$314,3),E165)</f>
        <v>4610.92</v>
      </c>
      <c r="F166" s="110">
        <f t="shared" si="82"/>
        <v>42445</v>
      </c>
      <c r="G166" s="12">
        <f t="shared" si="69"/>
        <v>4.2995482642806948E-3</v>
      </c>
      <c r="H166" s="11">
        <f t="shared" si="83"/>
        <v>42475</v>
      </c>
      <c r="I166" s="11">
        <f t="shared" si="70"/>
        <v>42475</v>
      </c>
      <c r="J166" s="1">
        <f t="shared" si="84"/>
        <v>22</v>
      </c>
      <c r="K166" s="1">
        <f t="shared" si="62"/>
        <v>4</v>
      </c>
      <c r="L166" s="8">
        <f t="shared" si="71"/>
        <v>1.00078036</v>
      </c>
      <c r="M166" s="14">
        <f t="shared" si="61"/>
        <v>1.00899954</v>
      </c>
      <c r="N166" s="14">
        <f t="shared" si="88"/>
        <v>1.0505843847773948</v>
      </c>
      <c r="O166" s="8">
        <f t="shared" si="60"/>
        <v>1.0514042100000001</v>
      </c>
      <c r="P166" s="8">
        <f t="shared" si="72"/>
        <v>10514.042100000001</v>
      </c>
      <c r="Q166" s="13">
        <f t="shared" si="73"/>
        <v>0</v>
      </c>
      <c r="R166" s="21">
        <f t="shared" si="74"/>
        <v>0</v>
      </c>
      <c r="S166" s="8">
        <f t="shared" si="75"/>
        <v>0</v>
      </c>
      <c r="T166" s="10">
        <f t="shared" si="85"/>
        <v>0.119353</v>
      </c>
      <c r="U166" s="13">
        <f t="shared" si="89"/>
        <v>107</v>
      </c>
      <c r="V166" s="13">
        <v>252</v>
      </c>
      <c r="W166" s="14">
        <f t="shared" si="76"/>
        <v>1.0490388500000001</v>
      </c>
      <c r="X166" s="8">
        <f t="shared" si="77"/>
        <v>515.59653343000002</v>
      </c>
      <c r="Y166" s="8">
        <v>0</v>
      </c>
      <c r="Z166" s="9">
        <f t="shared" si="78"/>
        <v>0</v>
      </c>
      <c r="AA166" s="26" t="str">
        <f t="shared" si="86"/>
        <v>INCORP J=</v>
      </c>
      <c r="AB166" s="70">
        <f t="shared" si="87"/>
        <v>42660</v>
      </c>
      <c r="AC166" s="4"/>
      <c r="AD166" s="1"/>
      <c r="AE166" s="146">
        <f>[2]Plan1!$A218</f>
        <v>43466</v>
      </c>
      <c r="AF166" s="132" t="str">
        <f>[2]Plan1!$C218</f>
        <v>Confraternização Universal</v>
      </c>
      <c r="AG166" s="147"/>
      <c r="AH166" s="147"/>
      <c r="AI166" s="1"/>
      <c r="AJ166" s="146">
        <f t="shared" si="67"/>
        <v>43753</v>
      </c>
      <c r="AK166" s="146">
        <f t="shared" si="63"/>
        <v>43752</v>
      </c>
      <c r="AL166" s="146">
        <f t="shared" si="64"/>
        <v>43753</v>
      </c>
      <c r="AM166" s="146">
        <f t="shared" si="65"/>
        <v>43787</v>
      </c>
      <c r="AN166" s="123"/>
      <c r="AO166" s="125">
        <f t="shared" si="66"/>
        <v>23</v>
      </c>
      <c r="AQ166" s="1"/>
    </row>
    <row r="167" spans="1:43" x14ac:dyDescent="0.2">
      <c r="A167" s="67">
        <f t="shared" si="79"/>
        <v>42449</v>
      </c>
      <c r="B167" s="8">
        <f t="shared" si="68"/>
        <v>11029.63863343</v>
      </c>
      <c r="C167" s="8">
        <f t="shared" si="80"/>
        <v>10000</v>
      </c>
      <c r="D167" s="28">
        <f t="shared" si="81"/>
        <v>4591.18</v>
      </c>
      <c r="E167" s="9">
        <f>IF(K167=1,VLOOKUP(A166,[1]Plan1!$AY$117:$BA$314,3),E166)</f>
        <v>4610.92</v>
      </c>
      <c r="F167" s="110">
        <f t="shared" si="82"/>
        <v>42445</v>
      </c>
      <c r="G167" s="12">
        <f t="shared" si="69"/>
        <v>4.2995482642806948E-3</v>
      </c>
      <c r="H167" s="11">
        <f t="shared" si="83"/>
        <v>42475</v>
      </c>
      <c r="I167" s="11">
        <f t="shared" si="70"/>
        <v>42475</v>
      </c>
      <c r="J167" s="1">
        <f t="shared" si="84"/>
        <v>22</v>
      </c>
      <c r="K167" s="1">
        <f t="shared" si="62"/>
        <v>4</v>
      </c>
      <c r="L167" s="8">
        <f t="shared" si="71"/>
        <v>1.00078036</v>
      </c>
      <c r="M167" s="14">
        <f t="shared" si="61"/>
        <v>1.00899954</v>
      </c>
      <c r="N167" s="14">
        <f t="shared" si="88"/>
        <v>1.0505843847773948</v>
      </c>
      <c r="O167" s="8">
        <f t="shared" si="60"/>
        <v>1.0514042100000001</v>
      </c>
      <c r="P167" s="8">
        <f t="shared" si="72"/>
        <v>10514.042100000001</v>
      </c>
      <c r="Q167" s="13">
        <f t="shared" si="73"/>
        <v>0</v>
      </c>
      <c r="R167" s="21">
        <f t="shared" si="74"/>
        <v>0</v>
      </c>
      <c r="S167" s="8">
        <f t="shared" si="75"/>
        <v>0</v>
      </c>
      <c r="T167" s="10">
        <f t="shared" si="85"/>
        <v>0.119353</v>
      </c>
      <c r="U167" s="13">
        <f t="shared" si="89"/>
        <v>107</v>
      </c>
      <c r="V167" s="13">
        <v>252</v>
      </c>
      <c r="W167" s="14">
        <f t="shared" si="76"/>
        <v>1.0490388500000001</v>
      </c>
      <c r="X167" s="8">
        <f t="shared" si="77"/>
        <v>515.59653343000002</v>
      </c>
      <c r="Y167" s="8">
        <v>0</v>
      </c>
      <c r="Z167" s="9">
        <f t="shared" si="78"/>
        <v>0</v>
      </c>
      <c r="AA167" s="26" t="str">
        <f t="shared" si="86"/>
        <v>INCORP J=</v>
      </c>
      <c r="AB167" s="70">
        <f t="shared" si="87"/>
        <v>42660</v>
      </c>
      <c r="AC167" s="4"/>
      <c r="AD167" s="1"/>
      <c r="AE167" s="146">
        <f>[2]Plan1!$A219</f>
        <v>43528</v>
      </c>
      <c r="AF167" s="132" t="str">
        <f>[2]Plan1!$C219</f>
        <v>Carnaval</v>
      </c>
      <c r="AG167" s="147"/>
      <c r="AH167" s="147"/>
      <c r="AI167" s="1"/>
      <c r="AJ167" s="146">
        <f t="shared" si="67"/>
        <v>43784</v>
      </c>
      <c r="AK167" s="146">
        <f t="shared" si="63"/>
        <v>43783</v>
      </c>
      <c r="AL167" s="146">
        <f t="shared" si="64"/>
        <v>43787</v>
      </c>
      <c r="AM167" s="146">
        <f t="shared" si="65"/>
        <v>43815</v>
      </c>
      <c r="AN167" s="123"/>
      <c r="AO167" s="125">
        <f t="shared" si="66"/>
        <v>20</v>
      </c>
      <c r="AQ167" s="1"/>
    </row>
    <row r="168" spans="1:43" x14ac:dyDescent="0.2">
      <c r="A168" s="67">
        <f t="shared" si="79"/>
        <v>42450</v>
      </c>
      <c r="B168" s="8">
        <f t="shared" si="68"/>
        <v>11029.63863343</v>
      </c>
      <c r="C168" s="8">
        <f t="shared" si="80"/>
        <v>10000</v>
      </c>
      <c r="D168" s="28">
        <f t="shared" si="81"/>
        <v>4591.18</v>
      </c>
      <c r="E168" s="9">
        <f>IF(K168=1,VLOOKUP(A167,[1]Plan1!$AY$117:$BA$314,3),E167)</f>
        <v>4610.92</v>
      </c>
      <c r="F168" s="110">
        <f t="shared" si="82"/>
        <v>42445</v>
      </c>
      <c r="G168" s="12">
        <f t="shared" si="69"/>
        <v>4.2995482642806948E-3</v>
      </c>
      <c r="H168" s="11">
        <f t="shared" si="83"/>
        <v>42475</v>
      </c>
      <c r="I168" s="11">
        <f t="shared" si="70"/>
        <v>42475</v>
      </c>
      <c r="J168" s="1">
        <f t="shared" si="84"/>
        <v>22</v>
      </c>
      <c r="K168" s="1">
        <f t="shared" si="62"/>
        <v>4</v>
      </c>
      <c r="L168" s="8">
        <f t="shared" si="71"/>
        <v>1.00078036</v>
      </c>
      <c r="M168" s="14">
        <f t="shared" si="61"/>
        <v>1.00899954</v>
      </c>
      <c r="N168" s="14">
        <f t="shared" si="88"/>
        <v>1.0505843847773948</v>
      </c>
      <c r="O168" s="8">
        <f t="shared" si="60"/>
        <v>1.0514042100000001</v>
      </c>
      <c r="P168" s="8">
        <f t="shared" si="72"/>
        <v>10514.042100000001</v>
      </c>
      <c r="Q168" s="13">
        <f t="shared" si="73"/>
        <v>0</v>
      </c>
      <c r="R168" s="21">
        <f t="shared" si="74"/>
        <v>0</v>
      </c>
      <c r="S168" s="8">
        <f t="shared" si="75"/>
        <v>0</v>
      </c>
      <c r="T168" s="10">
        <f t="shared" si="85"/>
        <v>0.119353</v>
      </c>
      <c r="U168" s="13">
        <f t="shared" si="89"/>
        <v>107</v>
      </c>
      <c r="V168" s="13">
        <v>252</v>
      </c>
      <c r="W168" s="14">
        <f t="shared" si="76"/>
        <v>1.0490388500000001</v>
      </c>
      <c r="X168" s="8">
        <f t="shared" si="77"/>
        <v>515.59653343000002</v>
      </c>
      <c r="Y168" s="8">
        <v>0</v>
      </c>
      <c r="Z168" s="9">
        <f t="shared" si="78"/>
        <v>0</v>
      </c>
      <c r="AA168" s="26" t="str">
        <f t="shared" si="86"/>
        <v>INCORP J=</v>
      </c>
      <c r="AB168" s="70">
        <f t="shared" si="87"/>
        <v>42660</v>
      </c>
      <c r="AC168" s="4"/>
      <c r="AD168" s="1"/>
      <c r="AE168" s="146">
        <f>[2]Plan1!$A220</f>
        <v>43529</v>
      </c>
      <c r="AF168" s="132" t="str">
        <f>[2]Plan1!$C220</f>
        <v>Carnaval</v>
      </c>
      <c r="AG168" s="147"/>
      <c r="AH168" s="147"/>
      <c r="AI168" s="1"/>
      <c r="AJ168" s="146">
        <f t="shared" si="67"/>
        <v>43814</v>
      </c>
      <c r="AK168" s="146">
        <f t="shared" si="63"/>
        <v>43812</v>
      </c>
      <c r="AL168" s="146">
        <f t="shared" si="64"/>
        <v>43815</v>
      </c>
      <c r="AM168" s="146">
        <f t="shared" si="65"/>
        <v>43845</v>
      </c>
      <c r="AN168" s="123"/>
      <c r="AO168" s="125">
        <f t="shared" si="66"/>
        <v>20</v>
      </c>
      <c r="AQ168" s="1"/>
    </row>
    <row r="169" spans="1:43" x14ac:dyDescent="0.2">
      <c r="A169" s="67">
        <f t="shared" si="79"/>
        <v>42451</v>
      </c>
      <c r="B169" s="8">
        <f t="shared" si="68"/>
        <v>11036.726898000001</v>
      </c>
      <c r="C169" s="8">
        <f t="shared" si="80"/>
        <v>10000</v>
      </c>
      <c r="D169" s="28">
        <f t="shared" si="81"/>
        <v>4591.18</v>
      </c>
      <c r="E169" s="9">
        <f>IF(K169=1,VLOOKUP(A168,[1]Plan1!$AY$117:$BA$314,3),E168)</f>
        <v>4610.92</v>
      </c>
      <c r="F169" s="110">
        <f t="shared" si="82"/>
        <v>42445</v>
      </c>
      <c r="G169" s="12">
        <f t="shared" si="69"/>
        <v>4.2995482642806948E-3</v>
      </c>
      <c r="H169" s="11">
        <f t="shared" si="83"/>
        <v>42475</v>
      </c>
      <c r="I169" s="11">
        <f t="shared" si="70"/>
        <v>42475</v>
      </c>
      <c r="J169" s="1">
        <f t="shared" si="84"/>
        <v>22</v>
      </c>
      <c r="K169" s="1">
        <f t="shared" si="62"/>
        <v>5</v>
      </c>
      <c r="L169" s="8">
        <f t="shared" si="71"/>
        <v>1.0009755499999999</v>
      </c>
      <c r="M169" s="14">
        <f t="shared" si="61"/>
        <v>1.00899954</v>
      </c>
      <c r="N169" s="14">
        <f t="shared" si="88"/>
        <v>1.0505843847773948</v>
      </c>
      <c r="O169" s="8">
        <f t="shared" ref="O169:O232" si="90">TRUNC(TRUNC((L169*N169),15),8)</f>
        <v>1.0516092800000001</v>
      </c>
      <c r="P169" s="8">
        <f t="shared" si="72"/>
        <v>10516.0928</v>
      </c>
      <c r="Q169" s="13">
        <f t="shared" si="73"/>
        <v>0</v>
      </c>
      <c r="R169" s="21">
        <f t="shared" si="74"/>
        <v>0</v>
      </c>
      <c r="S169" s="8">
        <f t="shared" si="75"/>
        <v>0</v>
      </c>
      <c r="T169" s="10">
        <f t="shared" si="85"/>
        <v>0.119353</v>
      </c>
      <c r="U169" s="13">
        <f t="shared" si="89"/>
        <v>108</v>
      </c>
      <c r="V169" s="13">
        <v>252</v>
      </c>
      <c r="W169" s="14">
        <f t="shared" si="76"/>
        <v>1.049508321</v>
      </c>
      <c r="X169" s="8">
        <f t="shared" si="77"/>
        <v>520.63409799999999</v>
      </c>
      <c r="Y169" s="8">
        <v>0</v>
      </c>
      <c r="Z169" s="9">
        <f t="shared" si="78"/>
        <v>0</v>
      </c>
      <c r="AA169" s="26" t="str">
        <f t="shared" si="86"/>
        <v>INCORP J=</v>
      </c>
      <c r="AB169" s="70">
        <f t="shared" si="87"/>
        <v>42660</v>
      </c>
      <c r="AC169" s="4"/>
      <c r="AD169" s="1"/>
      <c r="AE169" s="146">
        <f>[2]Plan1!$A221</f>
        <v>43574</v>
      </c>
      <c r="AF169" s="132" t="str">
        <f>[2]Plan1!$C221</f>
        <v>Paixão de Cristo</v>
      </c>
      <c r="AG169" s="147"/>
      <c r="AH169" s="147"/>
      <c r="AI169" s="1"/>
      <c r="AJ169" s="146">
        <f t="shared" si="67"/>
        <v>43845</v>
      </c>
      <c r="AK169" s="146">
        <f t="shared" si="63"/>
        <v>43844</v>
      </c>
      <c r="AL169" s="146">
        <f t="shared" si="64"/>
        <v>43845</v>
      </c>
      <c r="AM169" s="146">
        <f t="shared" si="65"/>
        <v>43878</v>
      </c>
      <c r="AN169" s="123"/>
      <c r="AO169" s="125">
        <f t="shared" si="66"/>
        <v>23</v>
      </c>
      <c r="AQ169" s="1"/>
    </row>
    <row r="170" spans="1:43" x14ac:dyDescent="0.2">
      <c r="A170" s="67">
        <f t="shared" si="79"/>
        <v>42452</v>
      </c>
      <c r="B170" s="8">
        <f t="shared" si="68"/>
        <v>11043.819496350001</v>
      </c>
      <c r="C170" s="8">
        <f t="shared" si="80"/>
        <v>10000</v>
      </c>
      <c r="D170" s="28">
        <f t="shared" si="81"/>
        <v>4591.18</v>
      </c>
      <c r="E170" s="9">
        <f>IF(K170=1,VLOOKUP(A169,[1]Plan1!$AY$117:$BA$314,3),E169)</f>
        <v>4610.92</v>
      </c>
      <c r="F170" s="110">
        <f t="shared" si="82"/>
        <v>42445</v>
      </c>
      <c r="G170" s="12">
        <f t="shared" si="69"/>
        <v>4.2995482642806948E-3</v>
      </c>
      <c r="H170" s="11">
        <f t="shared" si="83"/>
        <v>42475</v>
      </c>
      <c r="I170" s="11">
        <f t="shared" si="70"/>
        <v>42475</v>
      </c>
      <c r="J170" s="1">
        <f t="shared" si="84"/>
        <v>22</v>
      </c>
      <c r="K170" s="1">
        <f t="shared" si="62"/>
        <v>6</v>
      </c>
      <c r="L170" s="8">
        <f t="shared" si="71"/>
        <v>1.0011707700000001</v>
      </c>
      <c r="M170" s="14">
        <f t="shared" ref="M170:M233" si="91">IF(I170&gt;I169,L169,M169)</f>
        <v>1.00899954</v>
      </c>
      <c r="N170" s="14">
        <f t="shared" si="88"/>
        <v>1.0505843847773948</v>
      </c>
      <c r="O170" s="8">
        <f t="shared" si="90"/>
        <v>1.05181437</v>
      </c>
      <c r="P170" s="8">
        <f t="shared" si="72"/>
        <v>10518.143700000001</v>
      </c>
      <c r="Q170" s="13">
        <f t="shared" si="73"/>
        <v>0</v>
      </c>
      <c r="R170" s="21">
        <f t="shared" si="74"/>
        <v>0</v>
      </c>
      <c r="S170" s="8">
        <f t="shared" si="75"/>
        <v>0</v>
      </c>
      <c r="T170" s="10">
        <f t="shared" si="85"/>
        <v>0.119353</v>
      </c>
      <c r="U170" s="13">
        <f t="shared" si="89"/>
        <v>109</v>
      </c>
      <c r="V170" s="13">
        <v>252</v>
      </c>
      <c r="W170" s="14">
        <f t="shared" si="76"/>
        <v>1.0499780009999999</v>
      </c>
      <c r="X170" s="8">
        <f t="shared" si="77"/>
        <v>525.67579635000004</v>
      </c>
      <c r="Y170" s="8">
        <v>0</v>
      </c>
      <c r="Z170" s="9">
        <f t="shared" si="78"/>
        <v>0</v>
      </c>
      <c r="AA170" s="26" t="str">
        <f t="shared" si="86"/>
        <v>INCORP J=</v>
      </c>
      <c r="AB170" s="70">
        <f t="shared" si="87"/>
        <v>42660</v>
      </c>
      <c r="AC170" s="4"/>
      <c r="AD170" s="1"/>
      <c r="AE170" s="146">
        <f>[2]Plan1!$A222</f>
        <v>43576</v>
      </c>
      <c r="AF170" s="132" t="str">
        <f>[2]Plan1!$C222</f>
        <v>Tiradentes</v>
      </c>
      <c r="AG170" s="147"/>
      <c r="AH170" s="147"/>
      <c r="AI170" s="1"/>
      <c r="AJ170" s="146">
        <f t="shared" si="67"/>
        <v>43876</v>
      </c>
      <c r="AK170" s="146">
        <f t="shared" si="63"/>
        <v>43875</v>
      </c>
      <c r="AL170" s="146">
        <f t="shared" si="64"/>
        <v>43878</v>
      </c>
      <c r="AM170" s="146">
        <f t="shared" si="65"/>
        <v>43906</v>
      </c>
      <c r="AN170" s="123"/>
      <c r="AO170" s="125">
        <f t="shared" si="66"/>
        <v>18</v>
      </c>
      <c r="AQ170" s="1"/>
    </row>
    <row r="171" spans="1:43" x14ac:dyDescent="0.2">
      <c r="A171" s="67">
        <f t="shared" si="79"/>
        <v>42453</v>
      </c>
      <c r="B171" s="8">
        <f t="shared" si="68"/>
        <v>11050.9167557</v>
      </c>
      <c r="C171" s="8">
        <f t="shared" si="80"/>
        <v>10000</v>
      </c>
      <c r="D171" s="28">
        <f t="shared" si="81"/>
        <v>4591.18</v>
      </c>
      <c r="E171" s="9">
        <f>IF(K171=1,VLOOKUP(A170,[1]Plan1!$AY$117:$BA$314,3),E170)</f>
        <v>4610.92</v>
      </c>
      <c r="F171" s="110">
        <f t="shared" si="82"/>
        <v>42445</v>
      </c>
      <c r="G171" s="12">
        <f t="shared" si="69"/>
        <v>4.2995482642806948E-3</v>
      </c>
      <c r="H171" s="11">
        <f t="shared" si="83"/>
        <v>42475</v>
      </c>
      <c r="I171" s="11">
        <f t="shared" si="70"/>
        <v>42475</v>
      </c>
      <c r="J171" s="1">
        <f t="shared" si="84"/>
        <v>22</v>
      </c>
      <c r="K171" s="1">
        <f t="shared" ref="K171:K234" si="92">(J171-(NETWORKDAYS(A171,I171,AE$118:AE$502)-1))</f>
        <v>7</v>
      </c>
      <c r="L171" s="8">
        <f t="shared" si="71"/>
        <v>1.00136603</v>
      </c>
      <c r="M171" s="14">
        <f t="shared" si="91"/>
        <v>1.00899954</v>
      </c>
      <c r="N171" s="14">
        <f t="shared" si="88"/>
        <v>1.0505843847773948</v>
      </c>
      <c r="O171" s="8">
        <f t="shared" si="90"/>
        <v>1.05201951</v>
      </c>
      <c r="P171" s="8">
        <f t="shared" si="72"/>
        <v>10520.195100000001</v>
      </c>
      <c r="Q171" s="13">
        <f t="shared" si="73"/>
        <v>0</v>
      </c>
      <c r="R171" s="21">
        <f t="shared" si="74"/>
        <v>0</v>
      </c>
      <c r="S171" s="8">
        <f t="shared" si="75"/>
        <v>0</v>
      </c>
      <c r="T171" s="10">
        <f t="shared" si="85"/>
        <v>0.119353</v>
      </c>
      <c r="U171" s="13">
        <f t="shared" si="89"/>
        <v>110</v>
      </c>
      <c r="V171" s="13">
        <v>252</v>
      </c>
      <c r="W171" s="14">
        <f t="shared" si="76"/>
        <v>1.0504478909999999</v>
      </c>
      <c r="X171" s="8">
        <f t="shared" si="77"/>
        <v>530.72165570000004</v>
      </c>
      <c r="Y171" s="8">
        <v>0</v>
      </c>
      <c r="Z171" s="9">
        <f t="shared" si="78"/>
        <v>0</v>
      </c>
      <c r="AA171" s="26" t="str">
        <f t="shared" si="86"/>
        <v>INCORP J=</v>
      </c>
      <c r="AB171" s="70">
        <f t="shared" si="87"/>
        <v>42660</v>
      </c>
      <c r="AC171" s="4"/>
      <c r="AD171" s="1"/>
      <c r="AE171" s="146">
        <f>[2]Plan1!$A223</f>
        <v>43586</v>
      </c>
      <c r="AF171" s="132" t="str">
        <f>[2]Plan1!$C223</f>
        <v>Dia do Trabalho</v>
      </c>
      <c r="AG171" s="147"/>
      <c r="AH171" s="147"/>
      <c r="AI171" s="1"/>
      <c r="AJ171" s="146">
        <f t="shared" si="67"/>
        <v>43905</v>
      </c>
      <c r="AK171" s="146">
        <f t="shared" si="63"/>
        <v>43903</v>
      </c>
      <c r="AL171" s="146">
        <f t="shared" si="64"/>
        <v>43906</v>
      </c>
      <c r="AM171" s="146">
        <f t="shared" si="65"/>
        <v>43936</v>
      </c>
      <c r="AN171" s="123"/>
      <c r="AO171" s="125">
        <f t="shared" si="66"/>
        <v>21</v>
      </c>
      <c r="AQ171" s="1"/>
    </row>
    <row r="172" spans="1:43" x14ac:dyDescent="0.2">
      <c r="A172" s="67">
        <f t="shared" si="79"/>
        <v>42454</v>
      </c>
      <c r="B172" s="8">
        <f t="shared" si="68"/>
        <v>11058.018583470001</v>
      </c>
      <c r="C172" s="8">
        <f t="shared" si="80"/>
        <v>10000</v>
      </c>
      <c r="D172" s="28">
        <f t="shared" si="81"/>
        <v>4591.18</v>
      </c>
      <c r="E172" s="9">
        <f>IF(K172=1,VLOOKUP(A171,[1]Plan1!$AY$117:$BA$314,3),E171)</f>
        <v>4610.92</v>
      </c>
      <c r="F172" s="110">
        <f t="shared" si="82"/>
        <v>42445</v>
      </c>
      <c r="G172" s="12">
        <f t="shared" si="69"/>
        <v>4.2995482642806948E-3</v>
      </c>
      <c r="H172" s="11">
        <f t="shared" si="83"/>
        <v>42475</v>
      </c>
      <c r="I172" s="11">
        <f t="shared" si="70"/>
        <v>42475</v>
      </c>
      <c r="J172" s="1">
        <f t="shared" si="84"/>
        <v>22</v>
      </c>
      <c r="K172" s="1">
        <f t="shared" si="92"/>
        <v>8</v>
      </c>
      <c r="L172" s="8">
        <f t="shared" si="71"/>
        <v>1.0015613299999999</v>
      </c>
      <c r="M172" s="14">
        <f t="shared" si="91"/>
        <v>1.00899954</v>
      </c>
      <c r="N172" s="14">
        <f t="shared" si="88"/>
        <v>1.0505843847773948</v>
      </c>
      <c r="O172" s="8">
        <f t="shared" si="90"/>
        <v>1.0522246900000001</v>
      </c>
      <c r="P172" s="8">
        <f t="shared" si="72"/>
        <v>10522.2469</v>
      </c>
      <c r="Q172" s="13">
        <f t="shared" si="73"/>
        <v>0</v>
      </c>
      <c r="R172" s="21">
        <f t="shared" si="74"/>
        <v>0</v>
      </c>
      <c r="S172" s="8">
        <f t="shared" si="75"/>
        <v>0</v>
      </c>
      <c r="T172" s="10">
        <f t="shared" si="85"/>
        <v>0.119353</v>
      </c>
      <c r="U172" s="13">
        <f t="shared" si="89"/>
        <v>111</v>
      </c>
      <c r="V172" s="13">
        <v>252</v>
      </c>
      <c r="W172" s="14">
        <f t="shared" si="76"/>
        <v>1.050917992</v>
      </c>
      <c r="X172" s="8">
        <f t="shared" si="77"/>
        <v>535.77168346999997</v>
      </c>
      <c r="Y172" s="8">
        <v>0</v>
      </c>
      <c r="Z172" s="9">
        <f t="shared" si="78"/>
        <v>0</v>
      </c>
      <c r="AA172" s="26" t="str">
        <f t="shared" si="86"/>
        <v>INCORP J=</v>
      </c>
      <c r="AB172" s="70">
        <f t="shared" si="87"/>
        <v>42660</v>
      </c>
      <c r="AC172" s="4"/>
      <c r="AD172" s="1"/>
      <c r="AE172" s="146">
        <f>[2]Plan1!$A224</f>
        <v>43636</v>
      </c>
      <c r="AF172" s="132" t="str">
        <f>[2]Plan1!$C224</f>
        <v>Corpus Christi</v>
      </c>
      <c r="AG172" s="147"/>
      <c r="AH172" s="147"/>
      <c r="AI172" s="1"/>
      <c r="AJ172" s="146">
        <f t="shared" si="67"/>
        <v>43936</v>
      </c>
      <c r="AK172" s="146">
        <f t="shared" si="63"/>
        <v>43935</v>
      </c>
      <c r="AL172" s="146">
        <f t="shared" si="64"/>
        <v>43936</v>
      </c>
      <c r="AM172" s="146">
        <f t="shared" si="65"/>
        <v>43966</v>
      </c>
      <c r="AN172" s="123"/>
      <c r="AO172" s="125">
        <f t="shared" si="66"/>
        <v>20</v>
      </c>
      <c r="AQ172" s="1"/>
    </row>
    <row r="173" spans="1:43" x14ac:dyDescent="0.2">
      <c r="A173" s="67">
        <f t="shared" si="79"/>
        <v>42455</v>
      </c>
      <c r="B173" s="8">
        <f t="shared" si="68"/>
        <v>11058.018583470001</v>
      </c>
      <c r="C173" s="8">
        <f t="shared" si="80"/>
        <v>10000</v>
      </c>
      <c r="D173" s="28">
        <f t="shared" si="81"/>
        <v>4591.18</v>
      </c>
      <c r="E173" s="9">
        <f>IF(K173=1,VLOOKUP(A172,[1]Plan1!$AY$117:$BA$314,3),E172)</f>
        <v>4610.92</v>
      </c>
      <c r="F173" s="110">
        <f t="shared" si="82"/>
        <v>42445</v>
      </c>
      <c r="G173" s="12">
        <f t="shared" si="69"/>
        <v>4.2995482642806948E-3</v>
      </c>
      <c r="H173" s="11">
        <f t="shared" si="83"/>
        <v>42475</v>
      </c>
      <c r="I173" s="11">
        <f t="shared" si="70"/>
        <v>42475</v>
      </c>
      <c r="J173" s="1">
        <f t="shared" si="84"/>
        <v>22</v>
      </c>
      <c r="K173" s="1">
        <f t="shared" si="92"/>
        <v>8</v>
      </c>
      <c r="L173" s="8">
        <f t="shared" si="71"/>
        <v>1.0015613299999999</v>
      </c>
      <c r="M173" s="14">
        <f t="shared" si="91"/>
        <v>1.00899954</v>
      </c>
      <c r="N173" s="14">
        <f t="shared" si="88"/>
        <v>1.0505843847773948</v>
      </c>
      <c r="O173" s="8">
        <f t="shared" si="90"/>
        <v>1.0522246900000001</v>
      </c>
      <c r="P173" s="8">
        <f t="shared" si="72"/>
        <v>10522.2469</v>
      </c>
      <c r="Q173" s="13">
        <f t="shared" si="73"/>
        <v>0</v>
      </c>
      <c r="R173" s="21">
        <f t="shared" si="74"/>
        <v>0</v>
      </c>
      <c r="S173" s="8">
        <f t="shared" si="75"/>
        <v>0</v>
      </c>
      <c r="T173" s="10">
        <f t="shared" si="85"/>
        <v>0.119353</v>
      </c>
      <c r="U173" s="13">
        <f t="shared" si="89"/>
        <v>111</v>
      </c>
      <c r="V173" s="13">
        <v>252</v>
      </c>
      <c r="W173" s="14">
        <f t="shared" si="76"/>
        <v>1.050917992</v>
      </c>
      <c r="X173" s="8">
        <f t="shared" si="77"/>
        <v>535.77168346999997</v>
      </c>
      <c r="Y173" s="8">
        <v>0</v>
      </c>
      <c r="Z173" s="9">
        <f t="shared" si="78"/>
        <v>0</v>
      </c>
      <c r="AA173" s="26" t="str">
        <f t="shared" si="86"/>
        <v>INCORP J=</v>
      </c>
      <c r="AB173" s="70">
        <f t="shared" si="87"/>
        <v>42660</v>
      </c>
      <c r="AC173" s="4"/>
      <c r="AD173" s="1"/>
      <c r="AE173" s="146">
        <f>[2]Plan1!$A225</f>
        <v>43715</v>
      </c>
      <c r="AF173" s="132" t="str">
        <f>[2]Plan1!$C225</f>
        <v>Independência do Brasil</v>
      </c>
      <c r="AG173" s="147"/>
      <c r="AH173" s="147"/>
      <c r="AI173" s="1"/>
      <c r="AJ173" s="146">
        <f t="shared" si="67"/>
        <v>43966</v>
      </c>
      <c r="AK173" s="146">
        <f t="shared" si="63"/>
        <v>43965</v>
      </c>
      <c r="AL173" s="146">
        <f t="shared" si="64"/>
        <v>43966</v>
      </c>
      <c r="AM173" s="146">
        <f t="shared" si="65"/>
        <v>43997</v>
      </c>
      <c r="AN173" s="123"/>
      <c r="AO173" s="125">
        <f t="shared" si="66"/>
        <v>20</v>
      </c>
      <c r="AQ173" s="1"/>
    </row>
    <row r="174" spans="1:43" x14ac:dyDescent="0.2">
      <c r="A174" s="67">
        <f t="shared" si="79"/>
        <v>42456</v>
      </c>
      <c r="B174" s="8">
        <f t="shared" si="68"/>
        <v>11058.018583470001</v>
      </c>
      <c r="C174" s="8">
        <f t="shared" si="80"/>
        <v>10000</v>
      </c>
      <c r="D174" s="28">
        <f t="shared" si="81"/>
        <v>4591.18</v>
      </c>
      <c r="E174" s="9">
        <f>IF(K174=1,VLOOKUP(A173,[1]Plan1!$AY$117:$BA$314,3),E173)</f>
        <v>4610.92</v>
      </c>
      <c r="F174" s="110">
        <f t="shared" si="82"/>
        <v>42445</v>
      </c>
      <c r="G174" s="12">
        <f t="shared" si="69"/>
        <v>4.2995482642806948E-3</v>
      </c>
      <c r="H174" s="11">
        <f t="shared" si="83"/>
        <v>42475</v>
      </c>
      <c r="I174" s="11">
        <f t="shared" si="70"/>
        <v>42475</v>
      </c>
      <c r="J174" s="1">
        <f t="shared" si="84"/>
        <v>22</v>
      </c>
      <c r="K174" s="1">
        <f t="shared" si="92"/>
        <v>8</v>
      </c>
      <c r="L174" s="8">
        <f t="shared" si="71"/>
        <v>1.0015613299999999</v>
      </c>
      <c r="M174" s="14">
        <f t="shared" si="91"/>
        <v>1.00899954</v>
      </c>
      <c r="N174" s="14">
        <f t="shared" si="88"/>
        <v>1.0505843847773948</v>
      </c>
      <c r="O174" s="8">
        <f t="shared" si="90"/>
        <v>1.0522246900000001</v>
      </c>
      <c r="P174" s="8">
        <f t="shared" si="72"/>
        <v>10522.2469</v>
      </c>
      <c r="Q174" s="13">
        <f t="shared" si="73"/>
        <v>0</v>
      </c>
      <c r="R174" s="21">
        <f t="shared" si="74"/>
        <v>0</v>
      </c>
      <c r="S174" s="8">
        <f t="shared" si="75"/>
        <v>0</v>
      </c>
      <c r="T174" s="10">
        <f t="shared" si="85"/>
        <v>0.119353</v>
      </c>
      <c r="U174" s="13">
        <f t="shared" si="89"/>
        <v>111</v>
      </c>
      <c r="V174" s="13">
        <v>252</v>
      </c>
      <c r="W174" s="14">
        <f t="shared" si="76"/>
        <v>1.050917992</v>
      </c>
      <c r="X174" s="8">
        <f t="shared" si="77"/>
        <v>535.77168346999997</v>
      </c>
      <c r="Y174" s="8">
        <v>0</v>
      </c>
      <c r="Z174" s="9">
        <f t="shared" si="78"/>
        <v>0</v>
      </c>
      <c r="AA174" s="26" t="str">
        <f t="shared" si="86"/>
        <v>INCORP J=</v>
      </c>
      <c r="AB174" s="70">
        <f t="shared" si="87"/>
        <v>42660</v>
      </c>
      <c r="AC174" s="4"/>
      <c r="AD174" s="1"/>
      <c r="AE174" s="146">
        <f>[2]Plan1!$A226</f>
        <v>43750</v>
      </c>
      <c r="AF174" s="132" t="str">
        <f>[2]Plan1!$C226</f>
        <v>Nossa Sr.a Aparecida - Padroeira do Brasil</v>
      </c>
      <c r="AG174" s="147"/>
      <c r="AH174" s="147"/>
      <c r="AI174" s="1"/>
      <c r="AJ174" s="146">
        <f t="shared" si="67"/>
        <v>43997</v>
      </c>
      <c r="AK174" s="146">
        <f t="shared" si="63"/>
        <v>43994</v>
      </c>
      <c r="AL174" s="146">
        <f t="shared" si="64"/>
        <v>43997</v>
      </c>
      <c r="AM174" s="146">
        <f t="shared" si="65"/>
        <v>44027</v>
      </c>
      <c r="AN174" s="123"/>
      <c r="AO174" s="125">
        <f t="shared" si="66"/>
        <v>22</v>
      </c>
      <c r="AQ174" s="1"/>
    </row>
    <row r="175" spans="1:43" x14ac:dyDescent="0.2">
      <c r="A175" s="67">
        <f t="shared" si="79"/>
        <v>42457</v>
      </c>
      <c r="B175" s="8">
        <f t="shared" si="68"/>
        <v>11058.018583470001</v>
      </c>
      <c r="C175" s="8">
        <f t="shared" si="80"/>
        <v>10000</v>
      </c>
      <c r="D175" s="28">
        <f t="shared" si="81"/>
        <v>4591.18</v>
      </c>
      <c r="E175" s="9">
        <f>IF(K175=1,VLOOKUP(A174,[1]Plan1!$AY$117:$BA$314,3),E174)</f>
        <v>4610.92</v>
      </c>
      <c r="F175" s="110">
        <f t="shared" si="82"/>
        <v>42445</v>
      </c>
      <c r="G175" s="12">
        <f t="shared" si="69"/>
        <v>4.2995482642806948E-3</v>
      </c>
      <c r="H175" s="11">
        <f t="shared" si="83"/>
        <v>42475</v>
      </c>
      <c r="I175" s="11">
        <f t="shared" si="70"/>
        <v>42475</v>
      </c>
      <c r="J175" s="1">
        <f t="shared" si="84"/>
        <v>22</v>
      </c>
      <c r="K175" s="1">
        <f t="shared" si="92"/>
        <v>8</v>
      </c>
      <c r="L175" s="8">
        <f t="shared" si="71"/>
        <v>1.0015613299999999</v>
      </c>
      <c r="M175" s="14">
        <f t="shared" si="91"/>
        <v>1.00899954</v>
      </c>
      <c r="N175" s="14">
        <f t="shared" si="88"/>
        <v>1.0505843847773948</v>
      </c>
      <c r="O175" s="8">
        <f t="shared" si="90"/>
        <v>1.0522246900000001</v>
      </c>
      <c r="P175" s="8">
        <f t="shared" si="72"/>
        <v>10522.2469</v>
      </c>
      <c r="Q175" s="13">
        <f t="shared" si="73"/>
        <v>0</v>
      </c>
      <c r="R175" s="21">
        <f t="shared" si="74"/>
        <v>0</v>
      </c>
      <c r="S175" s="8">
        <f t="shared" si="75"/>
        <v>0</v>
      </c>
      <c r="T175" s="10">
        <f t="shared" si="85"/>
        <v>0.119353</v>
      </c>
      <c r="U175" s="13">
        <f t="shared" si="89"/>
        <v>111</v>
      </c>
      <c r="V175" s="13">
        <v>252</v>
      </c>
      <c r="W175" s="14">
        <f t="shared" si="76"/>
        <v>1.050917992</v>
      </c>
      <c r="X175" s="8">
        <f t="shared" si="77"/>
        <v>535.77168346999997</v>
      </c>
      <c r="Y175" s="8">
        <v>0</v>
      </c>
      <c r="Z175" s="9">
        <f t="shared" si="78"/>
        <v>0</v>
      </c>
      <c r="AA175" s="26" t="str">
        <f t="shared" si="86"/>
        <v>INCORP J=</v>
      </c>
      <c r="AB175" s="70">
        <f t="shared" si="87"/>
        <v>42660</v>
      </c>
      <c r="AC175" s="4"/>
      <c r="AD175" s="1"/>
      <c r="AE175" s="146">
        <f>[2]Plan1!$A227</f>
        <v>43771</v>
      </c>
      <c r="AF175" s="132" t="str">
        <f>[2]Plan1!$C227</f>
        <v>Finados</v>
      </c>
      <c r="AG175" s="147"/>
      <c r="AH175" s="147"/>
      <c r="AI175" s="1"/>
      <c r="AJ175" s="146">
        <f t="shared" si="67"/>
        <v>44027</v>
      </c>
      <c r="AK175" s="146">
        <f t="shared" si="63"/>
        <v>44026</v>
      </c>
      <c r="AL175" s="146">
        <f t="shared" si="64"/>
        <v>44027</v>
      </c>
      <c r="AM175" s="146">
        <f t="shared" si="65"/>
        <v>44060</v>
      </c>
      <c r="AN175" s="123"/>
      <c r="AO175" s="125">
        <f t="shared" si="66"/>
        <v>23</v>
      </c>
      <c r="AQ175" s="1"/>
    </row>
    <row r="176" spans="1:43" x14ac:dyDescent="0.2">
      <c r="A176" s="67">
        <f t="shared" si="79"/>
        <v>42458</v>
      </c>
      <c r="B176" s="8">
        <f t="shared" si="68"/>
        <v>11065.12497101</v>
      </c>
      <c r="C176" s="8">
        <f t="shared" si="80"/>
        <v>10000</v>
      </c>
      <c r="D176" s="28">
        <f t="shared" si="81"/>
        <v>4591.18</v>
      </c>
      <c r="E176" s="9">
        <f>IF(K176=1,VLOOKUP(A175,[1]Plan1!$AY$117:$BA$314,3),E175)</f>
        <v>4610.92</v>
      </c>
      <c r="F176" s="110">
        <f t="shared" si="82"/>
        <v>42445</v>
      </c>
      <c r="G176" s="12">
        <f t="shared" si="69"/>
        <v>4.2995482642806948E-3</v>
      </c>
      <c r="H176" s="11">
        <f t="shared" si="83"/>
        <v>42475</v>
      </c>
      <c r="I176" s="11">
        <f t="shared" si="70"/>
        <v>42475</v>
      </c>
      <c r="J176" s="1">
        <f t="shared" si="84"/>
        <v>22</v>
      </c>
      <c r="K176" s="1">
        <f t="shared" si="92"/>
        <v>9</v>
      </c>
      <c r="L176" s="8">
        <f t="shared" si="71"/>
        <v>1.00175667</v>
      </c>
      <c r="M176" s="14">
        <f t="shared" si="91"/>
        <v>1.00899954</v>
      </c>
      <c r="N176" s="14">
        <f t="shared" si="88"/>
        <v>1.0505843847773948</v>
      </c>
      <c r="O176" s="8">
        <f t="shared" si="90"/>
        <v>1.0524299100000001</v>
      </c>
      <c r="P176" s="8">
        <f t="shared" si="72"/>
        <v>10524.2991</v>
      </c>
      <c r="Q176" s="13">
        <f t="shared" si="73"/>
        <v>0</v>
      </c>
      <c r="R176" s="21">
        <f t="shared" si="74"/>
        <v>0</v>
      </c>
      <c r="S176" s="8">
        <f t="shared" si="75"/>
        <v>0</v>
      </c>
      <c r="T176" s="10">
        <f t="shared" si="85"/>
        <v>0.119353</v>
      </c>
      <c r="U176" s="13">
        <f t="shared" si="89"/>
        <v>112</v>
      </c>
      <c r="V176" s="13">
        <v>252</v>
      </c>
      <c r="W176" s="14">
        <f t="shared" si="76"/>
        <v>1.051388303</v>
      </c>
      <c r="X176" s="8">
        <f t="shared" si="77"/>
        <v>540.82587101000001</v>
      </c>
      <c r="Y176" s="8">
        <v>0</v>
      </c>
      <c r="Z176" s="9">
        <f t="shared" si="78"/>
        <v>0</v>
      </c>
      <c r="AA176" s="26" t="str">
        <f t="shared" si="86"/>
        <v>INCORP J=</v>
      </c>
      <c r="AB176" s="70">
        <f t="shared" si="87"/>
        <v>42660</v>
      </c>
      <c r="AC176" s="4"/>
      <c r="AD176" s="1"/>
      <c r="AE176" s="146">
        <f>[2]Plan1!$A228</f>
        <v>43784</v>
      </c>
      <c r="AF176" s="132" t="str">
        <f>[2]Plan1!$C228</f>
        <v>Proclamação da República</v>
      </c>
      <c r="AG176" s="147"/>
      <c r="AH176" s="147"/>
      <c r="AI176" s="1"/>
      <c r="AJ176" s="146">
        <f t="shared" si="67"/>
        <v>44058</v>
      </c>
      <c r="AK176" s="146">
        <f t="shared" si="63"/>
        <v>44057</v>
      </c>
      <c r="AL176" s="146">
        <f t="shared" si="64"/>
        <v>44060</v>
      </c>
      <c r="AM176" s="146">
        <f t="shared" si="65"/>
        <v>44089</v>
      </c>
      <c r="AN176" s="123"/>
      <c r="AO176" s="125">
        <f t="shared" si="66"/>
        <v>20</v>
      </c>
      <c r="AQ176" s="1"/>
    </row>
    <row r="177" spans="1:43" x14ac:dyDescent="0.2">
      <c r="A177" s="67">
        <f t="shared" si="79"/>
        <v>42459</v>
      </c>
      <c r="B177" s="8">
        <f t="shared" si="68"/>
        <v>11072.235930680001</v>
      </c>
      <c r="C177" s="8">
        <f t="shared" si="80"/>
        <v>10000</v>
      </c>
      <c r="D177" s="28">
        <f t="shared" si="81"/>
        <v>4591.18</v>
      </c>
      <c r="E177" s="9">
        <f>IF(K177=1,VLOOKUP(A176,[1]Plan1!$AY$117:$BA$314,3),E176)</f>
        <v>4610.92</v>
      </c>
      <c r="F177" s="110">
        <f t="shared" si="82"/>
        <v>42445</v>
      </c>
      <c r="G177" s="12">
        <f t="shared" si="69"/>
        <v>4.2995482642806948E-3</v>
      </c>
      <c r="H177" s="11">
        <f t="shared" si="83"/>
        <v>42475</v>
      </c>
      <c r="I177" s="11">
        <f t="shared" si="70"/>
        <v>42475</v>
      </c>
      <c r="J177" s="1">
        <f t="shared" si="84"/>
        <v>22</v>
      </c>
      <c r="K177" s="1">
        <f t="shared" si="92"/>
        <v>10</v>
      </c>
      <c r="L177" s="8">
        <f t="shared" si="71"/>
        <v>1.0019520500000001</v>
      </c>
      <c r="M177" s="14">
        <f t="shared" si="91"/>
        <v>1.00899954</v>
      </c>
      <c r="N177" s="14">
        <f t="shared" si="88"/>
        <v>1.0505843847773948</v>
      </c>
      <c r="O177" s="8">
        <f t="shared" si="90"/>
        <v>1.0526351700000001</v>
      </c>
      <c r="P177" s="8">
        <f t="shared" si="72"/>
        <v>10526.35169999</v>
      </c>
      <c r="Q177" s="13">
        <f t="shared" si="73"/>
        <v>0</v>
      </c>
      <c r="R177" s="21">
        <f t="shared" si="74"/>
        <v>0</v>
      </c>
      <c r="S177" s="8">
        <f t="shared" si="75"/>
        <v>0</v>
      </c>
      <c r="T177" s="10">
        <f t="shared" si="85"/>
        <v>0.119353</v>
      </c>
      <c r="U177" s="13">
        <f t="shared" si="89"/>
        <v>113</v>
      </c>
      <c r="V177" s="13">
        <v>252</v>
      </c>
      <c r="W177" s="14">
        <f t="shared" si="76"/>
        <v>1.0518588250000001</v>
      </c>
      <c r="X177" s="8">
        <f t="shared" si="77"/>
        <v>545.88423068999998</v>
      </c>
      <c r="Y177" s="8">
        <v>0</v>
      </c>
      <c r="Z177" s="9">
        <f t="shared" si="78"/>
        <v>0</v>
      </c>
      <c r="AA177" s="26" t="str">
        <f t="shared" si="86"/>
        <v>INCORP J=</v>
      </c>
      <c r="AB177" s="70">
        <f t="shared" si="87"/>
        <v>42660</v>
      </c>
      <c r="AC177" s="4"/>
      <c r="AD177" s="1"/>
      <c r="AE177" s="146">
        <f>[2]Plan1!$A229</f>
        <v>43824</v>
      </c>
      <c r="AF177" s="132" t="str">
        <f>[2]Plan1!$C229</f>
        <v>Natal</v>
      </c>
      <c r="AG177" s="147"/>
      <c r="AH177" s="147"/>
      <c r="AI177" s="1"/>
      <c r="AJ177" s="146">
        <f t="shared" si="67"/>
        <v>44089</v>
      </c>
      <c r="AK177" s="146">
        <f t="shared" si="63"/>
        <v>44088</v>
      </c>
      <c r="AL177" s="146">
        <f t="shared" si="64"/>
        <v>44089</v>
      </c>
      <c r="AM177" s="146">
        <f t="shared" si="65"/>
        <v>44119</v>
      </c>
      <c r="AN177" s="123"/>
      <c r="AO177" s="125">
        <f t="shared" si="66"/>
        <v>21</v>
      </c>
      <c r="AQ177" s="1"/>
    </row>
    <row r="178" spans="1:43" x14ac:dyDescent="0.2">
      <c r="A178" s="67">
        <f t="shared" si="79"/>
        <v>42460</v>
      </c>
      <c r="B178" s="8">
        <f t="shared" si="68"/>
        <v>11079.351453859999</v>
      </c>
      <c r="C178" s="8">
        <f t="shared" si="80"/>
        <v>10000</v>
      </c>
      <c r="D178" s="28">
        <f t="shared" si="81"/>
        <v>4591.18</v>
      </c>
      <c r="E178" s="9">
        <f>IF(K178=1,VLOOKUP(A177,[1]Plan1!$AY$117:$BA$314,3),E177)</f>
        <v>4610.92</v>
      </c>
      <c r="F178" s="110">
        <f t="shared" si="82"/>
        <v>42445</v>
      </c>
      <c r="G178" s="12">
        <f t="shared" si="69"/>
        <v>4.2995482642806948E-3</v>
      </c>
      <c r="H178" s="11">
        <f t="shared" si="83"/>
        <v>42475</v>
      </c>
      <c r="I178" s="11">
        <f t="shared" si="70"/>
        <v>42475</v>
      </c>
      <c r="J178" s="1">
        <f t="shared" si="84"/>
        <v>22</v>
      </c>
      <c r="K178" s="1">
        <f t="shared" si="92"/>
        <v>11</v>
      </c>
      <c r="L178" s="8">
        <f t="shared" si="71"/>
        <v>1.00214746</v>
      </c>
      <c r="M178" s="14">
        <f t="shared" si="91"/>
        <v>1.00899954</v>
      </c>
      <c r="N178" s="14">
        <f t="shared" si="88"/>
        <v>1.0505843847773948</v>
      </c>
      <c r="O178" s="8">
        <f t="shared" si="90"/>
        <v>1.05284047</v>
      </c>
      <c r="P178" s="8">
        <f t="shared" si="72"/>
        <v>10528.404699999999</v>
      </c>
      <c r="Q178" s="13">
        <f t="shared" si="73"/>
        <v>0</v>
      </c>
      <c r="R178" s="21">
        <f t="shared" si="74"/>
        <v>0</v>
      </c>
      <c r="S178" s="8">
        <f t="shared" si="75"/>
        <v>0</v>
      </c>
      <c r="T178" s="10">
        <f t="shared" si="85"/>
        <v>0.119353</v>
      </c>
      <c r="U178" s="13">
        <f t="shared" si="89"/>
        <v>114</v>
      </c>
      <c r="V178" s="13">
        <v>252</v>
      </c>
      <c r="W178" s="14">
        <f t="shared" si="76"/>
        <v>1.052329557</v>
      </c>
      <c r="X178" s="8">
        <f t="shared" si="77"/>
        <v>550.94675385999994</v>
      </c>
      <c r="Y178" s="8">
        <v>0</v>
      </c>
      <c r="Z178" s="9">
        <f t="shared" si="78"/>
        <v>0</v>
      </c>
      <c r="AA178" s="26" t="str">
        <f t="shared" si="86"/>
        <v>INCORP J=</v>
      </c>
      <c r="AB178" s="70">
        <f t="shared" si="87"/>
        <v>42660</v>
      </c>
      <c r="AC178" s="4"/>
      <c r="AD178" s="1"/>
      <c r="AE178" s="146">
        <f>[2]Plan1!$A230</f>
        <v>43831</v>
      </c>
      <c r="AF178" s="132" t="str">
        <f>[2]Plan1!$C230</f>
        <v>Confraternização Universal</v>
      </c>
      <c r="AG178" s="147"/>
      <c r="AH178" s="147"/>
      <c r="AI178" s="1"/>
      <c r="AJ178" s="146">
        <f t="shared" si="67"/>
        <v>44119</v>
      </c>
      <c r="AK178" s="146">
        <f t="shared" si="63"/>
        <v>44118</v>
      </c>
      <c r="AL178" s="146">
        <f t="shared" si="64"/>
        <v>44119</v>
      </c>
      <c r="AM178" s="146">
        <f t="shared" si="65"/>
        <v>44151</v>
      </c>
      <c r="AN178" s="123"/>
      <c r="AO178" s="125">
        <f t="shared" si="66"/>
        <v>21</v>
      </c>
      <c r="AQ178" s="1"/>
    </row>
    <row r="179" spans="1:43" x14ac:dyDescent="0.2">
      <c r="A179" s="67">
        <f t="shared" si="79"/>
        <v>42461</v>
      </c>
      <c r="B179" s="8">
        <f t="shared" si="68"/>
        <v>11086.4715529</v>
      </c>
      <c r="C179" s="8">
        <f t="shared" si="80"/>
        <v>10000</v>
      </c>
      <c r="D179" s="28">
        <f t="shared" si="81"/>
        <v>4591.18</v>
      </c>
      <c r="E179" s="9">
        <f>IF(K179=1,VLOOKUP(A178,[1]Plan1!$AY$117:$BA$314,3),E178)</f>
        <v>4610.92</v>
      </c>
      <c r="F179" s="110">
        <f t="shared" si="82"/>
        <v>42445</v>
      </c>
      <c r="G179" s="12">
        <f t="shared" si="69"/>
        <v>4.2995482642806948E-3</v>
      </c>
      <c r="H179" s="11">
        <f t="shared" si="83"/>
        <v>42475</v>
      </c>
      <c r="I179" s="11">
        <f t="shared" si="70"/>
        <v>42475</v>
      </c>
      <c r="J179" s="1">
        <f t="shared" si="84"/>
        <v>22</v>
      </c>
      <c r="K179" s="1">
        <f t="shared" si="92"/>
        <v>12</v>
      </c>
      <c r="L179" s="8">
        <f t="shared" si="71"/>
        <v>1.00234292</v>
      </c>
      <c r="M179" s="14">
        <f t="shared" si="91"/>
        <v>1.00899954</v>
      </c>
      <c r="N179" s="14">
        <f t="shared" si="88"/>
        <v>1.0505843847773948</v>
      </c>
      <c r="O179" s="8">
        <f t="shared" si="90"/>
        <v>1.05304581</v>
      </c>
      <c r="P179" s="8">
        <f t="shared" si="72"/>
        <v>10530.4581</v>
      </c>
      <c r="Q179" s="13">
        <f t="shared" si="73"/>
        <v>0</v>
      </c>
      <c r="R179" s="21">
        <f t="shared" si="74"/>
        <v>0</v>
      </c>
      <c r="S179" s="8">
        <f t="shared" si="75"/>
        <v>0</v>
      </c>
      <c r="T179" s="10">
        <f t="shared" si="85"/>
        <v>0.119353</v>
      </c>
      <c r="U179" s="13">
        <f t="shared" si="89"/>
        <v>115</v>
      </c>
      <c r="V179" s="13">
        <v>252</v>
      </c>
      <c r="W179" s="14">
        <f t="shared" si="76"/>
        <v>1.0528005</v>
      </c>
      <c r="X179" s="8">
        <f t="shared" si="77"/>
        <v>556.01345289999995</v>
      </c>
      <c r="Y179" s="8">
        <v>0</v>
      </c>
      <c r="Z179" s="9">
        <f t="shared" si="78"/>
        <v>0</v>
      </c>
      <c r="AA179" s="26" t="str">
        <f t="shared" si="86"/>
        <v>INCORP J=</v>
      </c>
      <c r="AB179" s="70">
        <f t="shared" si="87"/>
        <v>42660</v>
      </c>
      <c r="AC179" s="4"/>
      <c r="AD179" s="1"/>
      <c r="AE179" s="146">
        <f>[2]Plan1!$A231</f>
        <v>43885</v>
      </c>
      <c r="AF179" s="132" t="str">
        <f>[2]Plan1!$C231</f>
        <v>Carnaval</v>
      </c>
      <c r="AG179" s="147"/>
      <c r="AH179" s="147"/>
      <c r="AI179" s="1"/>
      <c r="AJ179" s="146">
        <f t="shared" si="67"/>
        <v>44150</v>
      </c>
      <c r="AK179" s="146">
        <f t="shared" si="63"/>
        <v>44148</v>
      </c>
      <c r="AL179" s="146">
        <f t="shared" si="64"/>
        <v>44151</v>
      </c>
      <c r="AM179" s="146">
        <f t="shared" si="65"/>
        <v>44180</v>
      </c>
      <c r="AN179" s="123"/>
      <c r="AO179" s="125">
        <f t="shared" si="66"/>
        <v>21</v>
      </c>
      <c r="AQ179" s="1"/>
    </row>
    <row r="180" spans="1:43" x14ac:dyDescent="0.2">
      <c r="A180" s="67">
        <f t="shared" si="79"/>
        <v>42462</v>
      </c>
      <c r="B180" s="8">
        <f t="shared" si="68"/>
        <v>11093.59621915</v>
      </c>
      <c r="C180" s="8">
        <f t="shared" si="80"/>
        <v>10000</v>
      </c>
      <c r="D180" s="28">
        <f t="shared" si="81"/>
        <v>4591.18</v>
      </c>
      <c r="E180" s="9">
        <f>IF(K180=1,VLOOKUP(A179,[1]Plan1!$AY$117:$BA$314,3),E179)</f>
        <v>4610.92</v>
      </c>
      <c r="F180" s="110">
        <f t="shared" si="82"/>
        <v>42445</v>
      </c>
      <c r="G180" s="12">
        <f t="shared" si="69"/>
        <v>4.2995482642806948E-3</v>
      </c>
      <c r="H180" s="11">
        <f t="shared" si="83"/>
        <v>42475</v>
      </c>
      <c r="I180" s="11">
        <f t="shared" si="70"/>
        <v>42475</v>
      </c>
      <c r="J180" s="1">
        <f t="shared" si="84"/>
        <v>22</v>
      </c>
      <c r="K180" s="1">
        <f t="shared" si="92"/>
        <v>13</v>
      </c>
      <c r="L180" s="8">
        <f t="shared" si="71"/>
        <v>1.0025384100000001</v>
      </c>
      <c r="M180" s="14">
        <f t="shared" si="91"/>
        <v>1.00899954</v>
      </c>
      <c r="N180" s="14">
        <f t="shared" si="88"/>
        <v>1.0505843847773948</v>
      </c>
      <c r="O180" s="8">
        <f t="shared" si="90"/>
        <v>1.0532511899999999</v>
      </c>
      <c r="P180" s="8">
        <f t="shared" si="72"/>
        <v>10532.5119</v>
      </c>
      <c r="Q180" s="13">
        <f t="shared" si="73"/>
        <v>0</v>
      </c>
      <c r="R180" s="21">
        <f t="shared" si="74"/>
        <v>0</v>
      </c>
      <c r="S180" s="8">
        <f t="shared" si="75"/>
        <v>0</v>
      </c>
      <c r="T180" s="10">
        <f t="shared" si="85"/>
        <v>0.119353</v>
      </c>
      <c r="U180" s="13">
        <f t="shared" si="89"/>
        <v>116</v>
      </c>
      <c r="V180" s="13">
        <v>252</v>
      </c>
      <c r="W180" s="14">
        <f t="shared" si="76"/>
        <v>1.0532716529999999</v>
      </c>
      <c r="X180" s="8">
        <f t="shared" si="77"/>
        <v>561.08431915000006</v>
      </c>
      <c r="Y180" s="8">
        <v>0</v>
      </c>
      <c r="Z180" s="9">
        <f t="shared" si="78"/>
        <v>0</v>
      </c>
      <c r="AA180" s="26" t="str">
        <f t="shared" si="86"/>
        <v>INCORP J=</v>
      </c>
      <c r="AB180" s="70">
        <f t="shared" si="87"/>
        <v>42660</v>
      </c>
      <c r="AC180" s="4"/>
      <c r="AD180" s="1"/>
      <c r="AE180" s="146">
        <f>[2]Plan1!$A232</f>
        <v>43886</v>
      </c>
      <c r="AF180" s="132" t="str">
        <f>[2]Plan1!$C232</f>
        <v>Carnaval</v>
      </c>
      <c r="AG180" s="147"/>
      <c r="AH180" s="147"/>
      <c r="AI180" s="1"/>
      <c r="AJ180" s="146">
        <f t="shared" si="67"/>
        <v>44180</v>
      </c>
      <c r="AK180" s="146">
        <f t="shared" si="63"/>
        <v>44179</v>
      </c>
      <c r="AL180" s="146">
        <f t="shared" si="64"/>
        <v>44180</v>
      </c>
      <c r="AM180" s="146">
        <f t="shared" si="65"/>
        <v>44211</v>
      </c>
      <c r="AN180" s="123"/>
      <c r="AO180" s="125">
        <f t="shared" si="66"/>
        <v>21</v>
      </c>
      <c r="AQ180" s="1"/>
    </row>
    <row r="181" spans="1:43" x14ac:dyDescent="0.2">
      <c r="A181" s="67">
        <f t="shared" si="79"/>
        <v>42463</v>
      </c>
      <c r="B181" s="8">
        <f t="shared" si="68"/>
        <v>11093.59621915</v>
      </c>
      <c r="C181" s="8">
        <f t="shared" si="80"/>
        <v>10000</v>
      </c>
      <c r="D181" s="28">
        <f t="shared" si="81"/>
        <v>4591.18</v>
      </c>
      <c r="E181" s="9">
        <f>IF(K181=1,VLOOKUP(A180,[1]Plan1!$AY$117:$BA$314,3),E180)</f>
        <v>4610.92</v>
      </c>
      <c r="F181" s="110">
        <f t="shared" si="82"/>
        <v>42445</v>
      </c>
      <c r="G181" s="12">
        <f t="shared" si="69"/>
        <v>4.2995482642806948E-3</v>
      </c>
      <c r="H181" s="11">
        <f t="shared" si="83"/>
        <v>42475</v>
      </c>
      <c r="I181" s="11">
        <f t="shared" si="70"/>
        <v>42475</v>
      </c>
      <c r="J181" s="1">
        <f t="shared" si="84"/>
        <v>22</v>
      </c>
      <c r="K181" s="1">
        <f t="shared" si="92"/>
        <v>13</v>
      </c>
      <c r="L181" s="8">
        <f t="shared" si="71"/>
        <v>1.0025384100000001</v>
      </c>
      <c r="M181" s="14">
        <f t="shared" si="91"/>
        <v>1.00899954</v>
      </c>
      <c r="N181" s="14">
        <f t="shared" si="88"/>
        <v>1.0505843847773948</v>
      </c>
      <c r="O181" s="8">
        <f t="shared" si="90"/>
        <v>1.0532511899999999</v>
      </c>
      <c r="P181" s="8">
        <f t="shared" si="72"/>
        <v>10532.5119</v>
      </c>
      <c r="Q181" s="13">
        <f t="shared" si="73"/>
        <v>0</v>
      </c>
      <c r="R181" s="21">
        <f t="shared" si="74"/>
        <v>0</v>
      </c>
      <c r="S181" s="8">
        <f t="shared" si="75"/>
        <v>0</v>
      </c>
      <c r="T181" s="10">
        <f t="shared" si="85"/>
        <v>0.119353</v>
      </c>
      <c r="U181" s="13">
        <f t="shared" si="89"/>
        <v>116</v>
      </c>
      <c r="V181" s="13">
        <v>252</v>
      </c>
      <c r="W181" s="14">
        <f t="shared" si="76"/>
        <v>1.0532716529999999</v>
      </c>
      <c r="X181" s="8">
        <f t="shared" si="77"/>
        <v>561.08431915000006</v>
      </c>
      <c r="Y181" s="8">
        <v>0</v>
      </c>
      <c r="Z181" s="9">
        <f t="shared" si="78"/>
        <v>0</v>
      </c>
      <c r="AA181" s="26" t="str">
        <f t="shared" si="86"/>
        <v>INCORP J=</v>
      </c>
      <c r="AB181" s="70">
        <f t="shared" si="87"/>
        <v>42660</v>
      </c>
      <c r="AC181" s="4"/>
      <c r="AD181" s="1"/>
      <c r="AE181" s="146">
        <f>[2]Plan1!$A233</f>
        <v>43931</v>
      </c>
      <c r="AF181" s="132" t="str">
        <f>[2]Plan1!$C233</f>
        <v>Paixão de Cristo</v>
      </c>
      <c r="AG181" s="147"/>
      <c r="AH181" s="147"/>
      <c r="AI181" s="1"/>
      <c r="AJ181" s="146">
        <f t="shared" si="67"/>
        <v>44211</v>
      </c>
      <c r="AK181" s="146">
        <f t="shared" si="63"/>
        <v>44210</v>
      </c>
      <c r="AL181" s="146">
        <f t="shared" si="64"/>
        <v>44211</v>
      </c>
      <c r="AM181" s="146">
        <f t="shared" si="65"/>
        <v>44244</v>
      </c>
      <c r="AN181" s="123"/>
      <c r="AO181" s="125">
        <f t="shared" si="66"/>
        <v>21</v>
      </c>
      <c r="AQ181" s="1"/>
    </row>
    <row r="182" spans="1:43" x14ac:dyDescent="0.2">
      <c r="A182" s="67">
        <f t="shared" si="79"/>
        <v>42464</v>
      </c>
      <c r="B182" s="8">
        <f t="shared" si="68"/>
        <v>11093.59621915</v>
      </c>
      <c r="C182" s="8">
        <f t="shared" si="80"/>
        <v>10000</v>
      </c>
      <c r="D182" s="28">
        <f t="shared" si="81"/>
        <v>4591.18</v>
      </c>
      <c r="E182" s="9">
        <f>IF(K182=1,VLOOKUP(A181,[1]Plan1!$AY$117:$BA$314,3),E181)</f>
        <v>4610.92</v>
      </c>
      <c r="F182" s="110">
        <f t="shared" si="82"/>
        <v>42445</v>
      </c>
      <c r="G182" s="12">
        <f t="shared" si="69"/>
        <v>4.2995482642806948E-3</v>
      </c>
      <c r="H182" s="11">
        <f t="shared" si="83"/>
        <v>42475</v>
      </c>
      <c r="I182" s="11">
        <f t="shared" si="70"/>
        <v>42475</v>
      </c>
      <c r="J182" s="1">
        <f t="shared" si="84"/>
        <v>22</v>
      </c>
      <c r="K182" s="1">
        <f t="shared" si="92"/>
        <v>13</v>
      </c>
      <c r="L182" s="8">
        <f t="shared" si="71"/>
        <v>1.0025384100000001</v>
      </c>
      <c r="M182" s="14">
        <f t="shared" si="91"/>
        <v>1.00899954</v>
      </c>
      <c r="N182" s="14">
        <f t="shared" si="88"/>
        <v>1.0505843847773948</v>
      </c>
      <c r="O182" s="8">
        <f t="shared" si="90"/>
        <v>1.0532511899999999</v>
      </c>
      <c r="P182" s="8">
        <f t="shared" si="72"/>
        <v>10532.5119</v>
      </c>
      <c r="Q182" s="13">
        <f t="shared" si="73"/>
        <v>0</v>
      </c>
      <c r="R182" s="21">
        <f t="shared" si="74"/>
        <v>0</v>
      </c>
      <c r="S182" s="8">
        <f t="shared" si="75"/>
        <v>0</v>
      </c>
      <c r="T182" s="10">
        <f t="shared" si="85"/>
        <v>0.119353</v>
      </c>
      <c r="U182" s="13">
        <f t="shared" si="89"/>
        <v>116</v>
      </c>
      <c r="V182" s="13">
        <v>252</v>
      </c>
      <c r="W182" s="14">
        <f t="shared" si="76"/>
        <v>1.0532716529999999</v>
      </c>
      <c r="X182" s="8">
        <f t="shared" si="77"/>
        <v>561.08431915000006</v>
      </c>
      <c r="Y182" s="8">
        <v>0</v>
      </c>
      <c r="Z182" s="9">
        <f t="shared" si="78"/>
        <v>0</v>
      </c>
      <c r="AA182" s="26" t="str">
        <f t="shared" si="86"/>
        <v>INCORP J=</v>
      </c>
      <c r="AB182" s="70">
        <f t="shared" si="87"/>
        <v>42660</v>
      </c>
      <c r="AC182" s="4"/>
      <c r="AD182" s="1"/>
      <c r="AE182" s="146">
        <f>[2]Plan1!$A234</f>
        <v>43942</v>
      </c>
      <c r="AF182" s="132" t="str">
        <f>[2]Plan1!$C234</f>
        <v>Tiradentes</v>
      </c>
      <c r="AG182" s="147"/>
      <c r="AH182" s="147"/>
      <c r="AI182" s="1"/>
      <c r="AJ182" s="146">
        <f t="shared" si="67"/>
        <v>44242</v>
      </c>
      <c r="AK182" s="146">
        <f t="shared" ref="AK182:AK237" si="93">WORKDAY(AJ182,-1,AE$118:AE$502)</f>
        <v>44239</v>
      </c>
      <c r="AL182" s="146">
        <f t="shared" ref="AL182:AL237" si="94">WORKDAY(AK182,1,AE$118:AE$502)</f>
        <v>44244</v>
      </c>
      <c r="AM182" s="146">
        <f t="shared" ref="AM182:AM237" si="95">AL183</f>
        <v>44270</v>
      </c>
      <c r="AN182" s="123"/>
      <c r="AO182" s="125">
        <f t="shared" ref="AO182:AO237" si="96">NETWORKDAYS(AL182,AL183,$AE$118:$AE$502)-1</f>
        <v>18</v>
      </c>
      <c r="AQ182" s="1"/>
    </row>
    <row r="183" spans="1:43" x14ac:dyDescent="0.2">
      <c r="A183" s="67">
        <f t="shared" si="79"/>
        <v>42465</v>
      </c>
      <c r="B183" s="8">
        <f t="shared" si="68"/>
        <v>11100.72547553</v>
      </c>
      <c r="C183" s="8">
        <f t="shared" si="80"/>
        <v>10000</v>
      </c>
      <c r="D183" s="28">
        <f t="shared" si="81"/>
        <v>4591.18</v>
      </c>
      <c r="E183" s="9">
        <f>IF(K183=1,VLOOKUP(A182,[1]Plan1!$AY$117:$BA$314,3),E182)</f>
        <v>4610.92</v>
      </c>
      <c r="F183" s="110">
        <f t="shared" si="82"/>
        <v>42445</v>
      </c>
      <c r="G183" s="12">
        <f t="shared" si="69"/>
        <v>4.2995482642806948E-3</v>
      </c>
      <c r="H183" s="11">
        <f t="shared" si="83"/>
        <v>42475</v>
      </c>
      <c r="I183" s="11">
        <f t="shared" si="70"/>
        <v>42475</v>
      </c>
      <c r="J183" s="1">
        <f t="shared" si="84"/>
        <v>22</v>
      </c>
      <c r="K183" s="1">
        <f t="shared" si="92"/>
        <v>14</v>
      </c>
      <c r="L183" s="8">
        <f t="shared" si="71"/>
        <v>1.0027339399999999</v>
      </c>
      <c r="M183" s="14">
        <f t="shared" si="91"/>
        <v>1.00899954</v>
      </c>
      <c r="N183" s="14">
        <f t="shared" si="88"/>
        <v>1.0505843847773948</v>
      </c>
      <c r="O183" s="8">
        <f t="shared" si="90"/>
        <v>1.05345661</v>
      </c>
      <c r="P183" s="8">
        <f t="shared" si="72"/>
        <v>10534.5661</v>
      </c>
      <c r="Q183" s="13">
        <f t="shared" si="73"/>
        <v>0</v>
      </c>
      <c r="R183" s="21">
        <f t="shared" si="74"/>
        <v>0</v>
      </c>
      <c r="S183" s="8">
        <f t="shared" si="75"/>
        <v>0</v>
      </c>
      <c r="T183" s="10">
        <f t="shared" si="85"/>
        <v>0.119353</v>
      </c>
      <c r="U183" s="13">
        <f t="shared" si="89"/>
        <v>117</v>
      </c>
      <c r="V183" s="13">
        <v>252</v>
      </c>
      <c r="W183" s="14">
        <f t="shared" si="76"/>
        <v>1.053743018</v>
      </c>
      <c r="X183" s="8">
        <f t="shared" si="77"/>
        <v>566.15937553000003</v>
      </c>
      <c r="Y183" s="8">
        <v>0</v>
      </c>
      <c r="Z183" s="9">
        <f t="shared" si="78"/>
        <v>0</v>
      </c>
      <c r="AA183" s="26" t="str">
        <f t="shared" si="86"/>
        <v>INCORP J=</v>
      </c>
      <c r="AB183" s="70">
        <f t="shared" si="87"/>
        <v>42660</v>
      </c>
      <c r="AC183" s="4"/>
      <c r="AD183" s="1"/>
      <c r="AE183" s="146">
        <f>[2]Plan1!$A235</f>
        <v>43952</v>
      </c>
      <c r="AF183" s="132" t="str">
        <f>[2]Plan1!$C235</f>
        <v>Dia do Trabalho</v>
      </c>
      <c r="AG183" s="147"/>
      <c r="AH183" s="147"/>
      <c r="AI183" s="1"/>
      <c r="AJ183" s="146">
        <f t="shared" ref="AJ183:AJ246" si="97">EDATE(AJ182,1)</f>
        <v>44270</v>
      </c>
      <c r="AK183" s="146">
        <f t="shared" si="93"/>
        <v>44267</v>
      </c>
      <c r="AL183" s="146">
        <f t="shared" si="94"/>
        <v>44270</v>
      </c>
      <c r="AM183" s="146">
        <f t="shared" si="95"/>
        <v>44301</v>
      </c>
      <c r="AN183" s="123"/>
      <c r="AO183" s="125">
        <f t="shared" si="96"/>
        <v>22</v>
      </c>
      <c r="AQ183" s="1"/>
    </row>
    <row r="184" spans="1:43" x14ac:dyDescent="0.2">
      <c r="A184" s="67">
        <f t="shared" si="79"/>
        <v>42466</v>
      </c>
      <c r="B184" s="8">
        <f t="shared" si="68"/>
        <v>11107.859302839999</v>
      </c>
      <c r="C184" s="8">
        <f t="shared" si="80"/>
        <v>10000</v>
      </c>
      <c r="D184" s="28">
        <f t="shared" si="81"/>
        <v>4591.18</v>
      </c>
      <c r="E184" s="9">
        <f>IF(K184=1,VLOOKUP(A183,[1]Plan1!$AY$117:$BA$314,3),E183)</f>
        <v>4610.92</v>
      </c>
      <c r="F184" s="110">
        <f t="shared" si="82"/>
        <v>42445</v>
      </c>
      <c r="G184" s="12">
        <f t="shared" si="69"/>
        <v>4.2995482642806948E-3</v>
      </c>
      <c r="H184" s="11">
        <f t="shared" si="83"/>
        <v>42475</v>
      </c>
      <c r="I184" s="11">
        <f t="shared" si="70"/>
        <v>42475</v>
      </c>
      <c r="J184" s="1">
        <f t="shared" si="84"/>
        <v>22</v>
      </c>
      <c r="K184" s="1">
        <f t="shared" si="92"/>
        <v>15</v>
      </c>
      <c r="L184" s="8">
        <f t="shared" si="71"/>
        <v>1.0029295</v>
      </c>
      <c r="M184" s="14">
        <f t="shared" si="91"/>
        <v>1.00899954</v>
      </c>
      <c r="N184" s="14">
        <f t="shared" si="88"/>
        <v>1.0505843847773948</v>
      </c>
      <c r="O184" s="8">
        <f t="shared" si="90"/>
        <v>1.0536620699999999</v>
      </c>
      <c r="P184" s="8">
        <f t="shared" si="72"/>
        <v>10536.620699999999</v>
      </c>
      <c r="Q184" s="13">
        <f t="shared" si="73"/>
        <v>0</v>
      </c>
      <c r="R184" s="21">
        <f t="shared" si="74"/>
        <v>0</v>
      </c>
      <c r="S184" s="8">
        <f t="shared" si="75"/>
        <v>0</v>
      </c>
      <c r="T184" s="10">
        <f t="shared" si="85"/>
        <v>0.119353</v>
      </c>
      <c r="U184" s="13">
        <f t="shared" si="89"/>
        <v>118</v>
      </c>
      <c r="V184" s="13">
        <v>252</v>
      </c>
      <c r="W184" s="14">
        <f t="shared" si="76"/>
        <v>1.054214593</v>
      </c>
      <c r="X184" s="8">
        <f t="shared" si="77"/>
        <v>571.23860284</v>
      </c>
      <c r="Y184" s="8">
        <v>0</v>
      </c>
      <c r="Z184" s="9">
        <f t="shared" si="78"/>
        <v>0</v>
      </c>
      <c r="AA184" s="26" t="str">
        <f t="shared" si="86"/>
        <v>INCORP J=</v>
      </c>
      <c r="AB184" s="70">
        <f t="shared" si="87"/>
        <v>42660</v>
      </c>
      <c r="AC184" s="4"/>
      <c r="AD184" s="1"/>
      <c r="AE184" s="146">
        <f>[2]Plan1!$A236</f>
        <v>43993</v>
      </c>
      <c r="AF184" s="132" t="str">
        <f>[2]Plan1!$C236</f>
        <v>Corpus Christi</v>
      </c>
      <c r="AG184" s="147"/>
      <c r="AH184" s="147"/>
      <c r="AI184" s="1"/>
      <c r="AJ184" s="146">
        <f t="shared" si="97"/>
        <v>44301</v>
      </c>
      <c r="AK184" s="146">
        <f t="shared" si="93"/>
        <v>44300</v>
      </c>
      <c r="AL184" s="146">
        <f t="shared" si="94"/>
        <v>44301</v>
      </c>
      <c r="AM184" s="146">
        <f t="shared" si="95"/>
        <v>44333</v>
      </c>
      <c r="AN184" s="123"/>
      <c r="AO184" s="125">
        <f t="shared" si="96"/>
        <v>21</v>
      </c>
      <c r="AQ184" s="1"/>
    </row>
    <row r="185" spans="1:43" x14ac:dyDescent="0.2">
      <c r="A185" s="67">
        <f t="shared" si="79"/>
        <v>42467</v>
      </c>
      <c r="B185" s="8">
        <f t="shared" si="68"/>
        <v>11114.997713479999</v>
      </c>
      <c r="C185" s="8">
        <f t="shared" si="80"/>
        <v>10000</v>
      </c>
      <c r="D185" s="28">
        <f t="shared" si="81"/>
        <v>4591.18</v>
      </c>
      <c r="E185" s="9">
        <f>IF(K185=1,VLOOKUP(A184,[1]Plan1!$AY$117:$BA$314,3),E184)</f>
        <v>4610.92</v>
      </c>
      <c r="F185" s="110">
        <f t="shared" si="82"/>
        <v>42445</v>
      </c>
      <c r="G185" s="12">
        <f t="shared" si="69"/>
        <v>4.2995482642806948E-3</v>
      </c>
      <c r="H185" s="11">
        <f t="shared" si="83"/>
        <v>42475</v>
      </c>
      <c r="I185" s="11">
        <f t="shared" si="70"/>
        <v>42475</v>
      </c>
      <c r="J185" s="1">
        <f t="shared" si="84"/>
        <v>22</v>
      </c>
      <c r="K185" s="1">
        <f t="shared" si="92"/>
        <v>16</v>
      </c>
      <c r="L185" s="8">
        <f t="shared" si="71"/>
        <v>1.00312511</v>
      </c>
      <c r="M185" s="14">
        <f t="shared" si="91"/>
        <v>1.00899954</v>
      </c>
      <c r="N185" s="14">
        <f t="shared" si="88"/>
        <v>1.0505843847773948</v>
      </c>
      <c r="O185" s="8">
        <f t="shared" si="90"/>
        <v>1.05386757</v>
      </c>
      <c r="P185" s="8">
        <f t="shared" si="72"/>
        <v>10538.6757</v>
      </c>
      <c r="Q185" s="13">
        <f t="shared" si="73"/>
        <v>0</v>
      </c>
      <c r="R185" s="21">
        <f t="shared" si="74"/>
        <v>0</v>
      </c>
      <c r="S185" s="8">
        <f t="shared" si="75"/>
        <v>0</v>
      </c>
      <c r="T185" s="10">
        <f t="shared" si="85"/>
        <v>0.119353</v>
      </c>
      <c r="U185" s="13">
        <f t="shared" si="89"/>
        <v>119</v>
      </c>
      <c r="V185" s="13">
        <v>252</v>
      </c>
      <c r="W185" s="14">
        <f t="shared" si="76"/>
        <v>1.0546863790000001</v>
      </c>
      <c r="X185" s="8">
        <f t="shared" si="77"/>
        <v>576.32201348000001</v>
      </c>
      <c r="Y185" s="8">
        <v>0</v>
      </c>
      <c r="Z185" s="9">
        <f t="shared" si="78"/>
        <v>0</v>
      </c>
      <c r="AA185" s="26" t="str">
        <f t="shared" si="86"/>
        <v>INCORP J=</v>
      </c>
      <c r="AB185" s="70">
        <f t="shared" si="87"/>
        <v>42660</v>
      </c>
      <c r="AC185" s="4"/>
      <c r="AD185" s="1"/>
      <c r="AE185" s="146">
        <f>[2]Plan1!$A237</f>
        <v>44081</v>
      </c>
      <c r="AF185" s="132" t="str">
        <f>[2]Plan1!$C237</f>
        <v>Independência do Brasil</v>
      </c>
      <c r="AG185" s="147"/>
      <c r="AH185" s="147"/>
      <c r="AI185" s="1"/>
      <c r="AJ185" s="146">
        <f t="shared" si="97"/>
        <v>44331</v>
      </c>
      <c r="AK185" s="146">
        <f t="shared" si="93"/>
        <v>44330</v>
      </c>
      <c r="AL185" s="146">
        <f t="shared" si="94"/>
        <v>44333</v>
      </c>
      <c r="AM185" s="146">
        <f t="shared" si="95"/>
        <v>44362</v>
      </c>
      <c r="AN185" s="123"/>
      <c r="AO185" s="125">
        <f t="shared" si="96"/>
        <v>20</v>
      </c>
      <c r="AQ185" s="1"/>
    </row>
    <row r="186" spans="1:43" x14ac:dyDescent="0.2">
      <c r="A186" s="67">
        <f t="shared" si="79"/>
        <v>42468</v>
      </c>
      <c r="B186" s="8">
        <f t="shared" si="68"/>
        <v>11122.140719860001</v>
      </c>
      <c r="C186" s="8">
        <f t="shared" si="80"/>
        <v>10000</v>
      </c>
      <c r="D186" s="28">
        <f t="shared" si="81"/>
        <v>4591.18</v>
      </c>
      <c r="E186" s="9">
        <f>IF(K186=1,VLOOKUP(A185,[1]Plan1!$AY$117:$BA$314,3),E185)</f>
        <v>4610.92</v>
      </c>
      <c r="F186" s="110">
        <f t="shared" si="82"/>
        <v>42445</v>
      </c>
      <c r="G186" s="12">
        <f t="shared" si="69"/>
        <v>4.2995482642806948E-3</v>
      </c>
      <c r="H186" s="11">
        <f t="shared" si="83"/>
        <v>42475</v>
      </c>
      <c r="I186" s="11">
        <f t="shared" si="70"/>
        <v>42475</v>
      </c>
      <c r="J186" s="1">
        <f t="shared" si="84"/>
        <v>22</v>
      </c>
      <c r="K186" s="1">
        <f t="shared" si="92"/>
        <v>17</v>
      </c>
      <c r="L186" s="8">
        <f t="shared" si="71"/>
        <v>1.0033207500000001</v>
      </c>
      <c r="M186" s="14">
        <f t="shared" si="91"/>
        <v>1.00899954</v>
      </c>
      <c r="N186" s="14">
        <f t="shared" si="88"/>
        <v>1.0505843847773948</v>
      </c>
      <c r="O186" s="8">
        <f t="shared" si="90"/>
        <v>1.05407311</v>
      </c>
      <c r="P186" s="8">
        <f t="shared" si="72"/>
        <v>10540.731100000001</v>
      </c>
      <c r="Q186" s="13">
        <f t="shared" si="73"/>
        <v>0</v>
      </c>
      <c r="R186" s="21">
        <f t="shared" si="74"/>
        <v>0</v>
      </c>
      <c r="S186" s="8">
        <f t="shared" si="75"/>
        <v>0</v>
      </c>
      <c r="T186" s="10">
        <f t="shared" si="85"/>
        <v>0.119353</v>
      </c>
      <c r="U186" s="13">
        <f t="shared" si="89"/>
        <v>120</v>
      </c>
      <c r="V186" s="13">
        <v>252</v>
      </c>
      <c r="W186" s="14">
        <f t="shared" si="76"/>
        <v>1.0551583769999999</v>
      </c>
      <c r="X186" s="8">
        <f t="shared" si="77"/>
        <v>581.40961986000002</v>
      </c>
      <c r="Y186" s="8">
        <v>0</v>
      </c>
      <c r="Z186" s="9">
        <f t="shared" si="78"/>
        <v>0</v>
      </c>
      <c r="AA186" s="26" t="str">
        <f t="shared" si="86"/>
        <v>INCORP J=</v>
      </c>
      <c r="AB186" s="70">
        <f t="shared" si="87"/>
        <v>42660</v>
      </c>
      <c r="AC186" s="4"/>
      <c r="AD186" s="1"/>
      <c r="AE186" s="146">
        <f>[2]Plan1!$A238</f>
        <v>44116</v>
      </c>
      <c r="AF186" s="132" t="str">
        <f>[2]Plan1!$C238</f>
        <v>Nossa Sr.a Aparecida - Padroeira do Brasil</v>
      </c>
      <c r="AG186" s="147"/>
      <c r="AH186" s="147"/>
      <c r="AI186" s="1"/>
      <c r="AJ186" s="146">
        <f t="shared" si="97"/>
        <v>44362</v>
      </c>
      <c r="AK186" s="146">
        <f t="shared" si="93"/>
        <v>44361</v>
      </c>
      <c r="AL186" s="146">
        <f t="shared" si="94"/>
        <v>44362</v>
      </c>
      <c r="AM186" s="146">
        <f t="shared" si="95"/>
        <v>44392</v>
      </c>
      <c r="AN186" s="123"/>
      <c r="AO186" s="125">
        <f t="shared" si="96"/>
        <v>22</v>
      </c>
      <c r="AQ186" s="1"/>
    </row>
    <row r="187" spans="1:43" x14ac:dyDescent="0.2">
      <c r="A187" s="67">
        <f t="shared" si="79"/>
        <v>42469</v>
      </c>
      <c r="B187" s="8">
        <f t="shared" si="68"/>
        <v>11129.288313319999</v>
      </c>
      <c r="C187" s="8">
        <f t="shared" si="80"/>
        <v>10000</v>
      </c>
      <c r="D187" s="28">
        <f t="shared" si="81"/>
        <v>4591.18</v>
      </c>
      <c r="E187" s="9">
        <f>IF(K187=1,VLOOKUP(A186,[1]Plan1!$AY$117:$BA$314,3),E186)</f>
        <v>4610.92</v>
      </c>
      <c r="F187" s="110">
        <f t="shared" si="82"/>
        <v>42445</v>
      </c>
      <c r="G187" s="12">
        <f t="shared" si="69"/>
        <v>4.2995482642806948E-3</v>
      </c>
      <c r="H187" s="11">
        <f t="shared" si="83"/>
        <v>42475</v>
      </c>
      <c r="I187" s="11">
        <f t="shared" si="70"/>
        <v>42475</v>
      </c>
      <c r="J187" s="1">
        <f t="shared" si="84"/>
        <v>22</v>
      </c>
      <c r="K187" s="1">
        <f t="shared" si="92"/>
        <v>18</v>
      </c>
      <c r="L187" s="8">
        <f t="shared" si="71"/>
        <v>1.0035164299999999</v>
      </c>
      <c r="M187" s="14">
        <f t="shared" si="91"/>
        <v>1.00899954</v>
      </c>
      <c r="N187" s="14">
        <f t="shared" si="88"/>
        <v>1.0505843847773948</v>
      </c>
      <c r="O187" s="8">
        <f t="shared" si="90"/>
        <v>1.0542786900000001</v>
      </c>
      <c r="P187" s="8">
        <f t="shared" si="72"/>
        <v>10542.786899999999</v>
      </c>
      <c r="Q187" s="13">
        <f t="shared" si="73"/>
        <v>0</v>
      </c>
      <c r="R187" s="21">
        <f t="shared" si="74"/>
        <v>0</v>
      </c>
      <c r="S187" s="8">
        <f t="shared" si="75"/>
        <v>0</v>
      </c>
      <c r="T187" s="10">
        <f t="shared" si="85"/>
        <v>0.119353</v>
      </c>
      <c r="U187" s="13">
        <f t="shared" si="89"/>
        <v>121</v>
      </c>
      <c r="V187" s="13">
        <v>252</v>
      </c>
      <c r="W187" s="14">
        <f t="shared" si="76"/>
        <v>1.0556305859999999</v>
      </c>
      <c r="X187" s="8">
        <f t="shared" si="77"/>
        <v>586.50141331999998</v>
      </c>
      <c r="Y187" s="8">
        <v>0</v>
      </c>
      <c r="Z187" s="9">
        <f t="shared" si="78"/>
        <v>0</v>
      </c>
      <c r="AA187" s="26" t="str">
        <f t="shared" si="86"/>
        <v>INCORP J=</v>
      </c>
      <c r="AB187" s="70">
        <f t="shared" si="87"/>
        <v>42660</v>
      </c>
      <c r="AC187" s="4"/>
      <c r="AD187" s="1"/>
      <c r="AE187" s="146">
        <f>[2]Plan1!$A239</f>
        <v>44137</v>
      </c>
      <c r="AF187" s="132" t="str">
        <f>[2]Plan1!$C239</f>
        <v>Finados</v>
      </c>
      <c r="AG187" s="147"/>
      <c r="AH187" s="147"/>
      <c r="AI187" s="1"/>
      <c r="AJ187" s="146">
        <f t="shared" si="97"/>
        <v>44392</v>
      </c>
      <c r="AK187" s="146">
        <f t="shared" si="93"/>
        <v>44391</v>
      </c>
      <c r="AL187" s="146">
        <f t="shared" si="94"/>
        <v>44392</v>
      </c>
      <c r="AM187" s="146">
        <f t="shared" si="95"/>
        <v>44424</v>
      </c>
      <c r="AN187" s="123"/>
      <c r="AO187" s="125">
        <f t="shared" si="96"/>
        <v>22</v>
      </c>
      <c r="AQ187" s="1"/>
    </row>
    <row r="188" spans="1:43" x14ac:dyDescent="0.2">
      <c r="A188" s="67">
        <f t="shared" si="79"/>
        <v>42470</v>
      </c>
      <c r="B188" s="8">
        <f t="shared" si="68"/>
        <v>11129.288313319999</v>
      </c>
      <c r="C188" s="8">
        <f t="shared" si="80"/>
        <v>10000</v>
      </c>
      <c r="D188" s="28">
        <f t="shared" si="81"/>
        <v>4591.18</v>
      </c>
      <c r="E188" s="9">
        <f>IF(K188=1,VLOOKUP(A187,[1]Plan1!$AY$117:$BA$314,3),E187)</f>
        <v>4610.92</v>
      </c>
      <c r="F188" s="110">
        <f t="shared" si="82"/>
        <v>42445</v>
      </c>
      <c r="G188" s="12">
        <f t="shared" si="69"/>
        <v>4.2995482642806948E-3</v>
      </c>
      <c r="H188" s="11">
        <f t="shared" si="83"/>
        <v>42475</v>
      </c>
      <c r="I188" s="11">
        <f t="shared" si="70"/>
        <v>42475</v>
      </c>
      <c r="J188" s="1">
        <f t="shared" si="84"/>
        <v>22</v>
      </c>
      <c r="K188" s="1">
        <f t="shared" si="92"/>
        <v>18</v>
      </c>
      <c r="L188" s="8">
        <f t="shared" si="71"/>
        <v>1.0035164299999999</v>
      </c>
      <c r="M188" s="14">
        <f t="shared" si="91"/>
        <v>1.00899954</v>
      </c>
      <c r="N188" s="14">
        <f t="shared" si="88"/>
        <v>1.0505843847773948</v>
      </c>
      <c r="O188" s="8">
        <f t="shared" si="90"/>
        <v>1.0542786900000001</v>
      </c>
      <c r="P188" s="8">
        <f t="shared" si="72"/>
        <v>10542.786899999999</v>
      </c>
      <c r="Q188" s="13">
        <f t="shared" si="73"/>
        <v>0</v>
      </c>
      <c r="R188" s="21">
        <f t="shared" si="74"/>
        <v>0</v>
      </c>
      <c r="S188" s="8">
        <f t="shared" si="75"/>
        <v>0</v>
      </c>
      <c r="T188" s="10">
        <f t="shared" si="85"/>
        <v>0.119353</v>
      </c>
      <c r="U188" s="13">
        <f t="shared" si="89"/>
        <v>121</v>
      </c>
      <c r="V188" s="13">
        <v>252</v>
      </c>
      <c r="W188" s="14">
        <f t="shared" si="76"/>
        <v>1.0556305859999999</v>
      </c>
      <c r="X188" s="8">
        <f t="shared" si="77"/>
        <v>586.50141331999998</v>
      </c>
      <c r="Y188" s="8">
        <v>0</v>
      </c>
      <c r="Z188" s="9">
        <f t="shared" si="78"/>
        <v>0</v>
      </c>
      <c r="AA188" s="26" t="str">
        <f t="shared" si="86"/>
        <v>INCORP J=</v>
      </c>
      <c r="AB188" s="70">
        <f t="shared" si="87"/>
        <v>42660</v>
      </c>
      <c r="AC188" s="4"/>
      <c r="AD188" s="1"/>
      <c r="AE188" s="146">
        <f>[2]Plan1!$A240</f>
        <v>44150</v>
      </c>
      <c r="AF188" s="132" t="str">
        <f>[2]Plan1!$C240</f>
        <v>Proclamação da República</v>
      </c>
      <c r="AG188" s="147"/>
      <c r="AH188" s="147"/>
      <c r="AI188" s="1"/>
      <c r="AJ188" s="146">
        <f t="shared" si="97"/>
        <v>44423</v>
      </c>
      <c r="AK188" s="146">
        <f t="shared" si="93"/>
        <v>44421</v>
      </c>
      <c r="AL188" s="146">
        <f t="shared" si="94"/>
        <v>44424</v>
      </c>
      <c r="AM188" s="146">
        <f t="shared" si="95"/>
        <v>44454</v>
      </c>
      <c r="AN188" s="123"/>
      <c r="AO188" s="125">
        <f t="shared" si="96"/>
        <v>21</v>
      </c>
      <c r="AQ188" s="1"/>
    </row>
    <row r="189" spans="1:43" x14ac:dyDescent="0.2">
      <c r="A189" s="67">
        <f t="shared" si="79"/>
        <v>42471</v>
      </c>
      <c r="B189" s="8">
        <f t="shared" si="68"/>
        <v>11129.288313319999</v>
      </c>
      <c r="C189" s="8">
        <f t="shared" si="80"/>
        <v>10000</v>
      </c>
      <c r="D189" s="28">
        <f t="shared" si="81"/>
        <v>4591.18</v>
      </c>
      <c r="E189" s="9">
        <f>IF(K189=1,VLOOKUP(A188,[1]Plan1!$AY$117:$BA$314,3),E188)</f>
        <v>4610.92</v>
      </c>
      <c r="F189" s="110">
        <f t="shared" si="82"/>
        <v>42445</v>
      </c>
      <c r="G189" s="12">
        <f t="shared" si="69"/>
        <v>4.2995482642806948E-3</v>
      </c>
      <c r="H189" s="11">
        <f t="shared" si="83"/>
        <v>42475</v>
      </c>
      <c r="I189" s="11">
        <f t="shared" si="70"/>
        <v>42475</v>
      </c>
      <c r="J189" s="1">
        <f t="shared" si="84"/>
        <v>22</v>
      </c>
      <c r="K189" s="1">
        <f t="shared" si="92"/>
        <v>18</v>
      </c>
      <c r="L189" s="8">
        <f t="shared" si="71"/>
        <v>1.0035164299999999</v>
      </c>
      <c r="M189" s="14">
        <f t="shared" si="91"/>
        <v>1.00899954</v>
      </c>
      <c r="N189" s="14">
        <f t="shared" si="88"/>
        <v>1.0505843847773948</v>
      </c>
      <c r="O189" s="8">
        <f t="shared" si="90"/>
        <v>1.0542786900000001</v>
      </c>
      <c r="P189" s="8">
        <f t="shared" si="72"/>
        <v>10542.786899999999</v>
      </c>
      <c r="Q189" s="13">
        <f t="shared" si="73"/>
        <v>0</v>
      </c>
      <c r="R189" s="21">
        <f t="shared" si="74"/>
        <v>0</v>
      </c>
      <c r="S189" s="8">
        <f t="shared" si="75"/>
        <v>0</v>
      </c>
      <c r="T189" s="10">
        <f t="shared" si="85"/>
        <v>0.119353</v>
      </c>
      <c r="U189" s="13">
        <f t="shared" si="89"/>
        <v>121</v>
      </c>
      <c r="V189" s="13">
        <v>252</v>
      </c>
      <c r="W189" s="14">
        <f t="shared" si="76"/>
        <v>1.0556305859999999</v>
      </c>
      <c r="X189" s="8">
        <f t="shared" si="77"/>
        <v>586.50141331999998</v>
      </c>
      <c r="Y189" s="8">
        <v>0</v>
      </c>
      <c r="Z189" s="9">
        <f t="shared" si="78"/>
        <v>0</v>
      </c>
      <c r="AA189" s="26" t="str">
        <f t="shared" si="86"/>
        <v>INCORP J=</v>
      </c>
      <c r="AB189" s="70">
        <f t="shared" si="87"/>
        <v>42660</v>
      </c>
      <c r="AC189" s="4"/>
      <c r="AD189" s="1"/>
      <c r="AE189" s="146">
        <f>[2]Plan1!$A241</f>
        <v>44190</v>
      </c>
      <c r="AF189" s="132" t="str">
        <f>[2]Plan1!$C241</f>
        <v>Natal</v>
      </c>
      <c r="AG189" s="147"/>
      <c r="AH189" s="147"/>
      <c r="AI189" s="1"/>
      <c r="AJ189" s="146">
        <f t="shared" si="97"/>
        <v>44454</v>
      </c>
      <c r="AK189" s="146">
        <f t="shared" si="93"/>
        <v>44453</v>
      </c>
      <c r="AL189" s="146">
        <f t="shared" si="94"/>
        <v>44454</v>
      </c>
      <c r="AM189" s="146">
        <f t="shared" si="95"/>
        <v>44484</v>
      </c>
      <c r="AN189" s="123"/>
      <c r="AO189" s="125">
        <f t="shared" si="96"/>
        <v>21</v>
      </c>
      <c r="AQ189" s="1"/>
    </row>
    <row r="190" spans="1:43" x14ac:dyDescent="0.2">
      <c r="A190" s="67">
        <f t="shared" si="79"/>
        <v>42472</v>
      </c>
      <c r="B190" s="8">
        <f t="shared" si="68"/>
        <v>11136.440495700001</v>
      </c>
      <c r="C190" s="8">
        <f t="shared" si="80"/>
        <v>10000</v>
      </c>
      <c r="D190" s="28">
        <f t="shared" si="81"/>
        <v>4591.18</v>
      </c>
      <c r="E190" s="9">
        <f>IF(K190=1,VLOOKUP(A189,[1]Plan1!$AY$117:$BA$314,3),E189)</f>
        <v>4610.92</v>
      </c>
      <c r="F190" s="110">
        <f t="shared" si="82"/>
        <v>42445</v>
      </c>
      <c r="G190" s="12">
        <f t="shared" si="69"/>
        <v>4.2995482642806948E-3</v>
      </c>
      <c r="H190" s="11">
        <f t="shared" si="83"/>
        <v>42475</v>
      </c>
      <c r="I190" s="11">
        <f t="shared" si="70"/>
        <v>42475</v>
      </c>
      <c r="J190" s="1">
        <f t="shared" si="84"/>
        <v>22</v>
      </c>
      <c r="K190" s="1">
        <f t="shared" si="92"/>
        <v>19</v>
      </c>
      <c r="L190" s="8">
        <f t="shared" si="71"/>
        <v>1.0037121499999999</v>
      </c>
      <c r="M190" s="14">
        <f t="shared" si="91"/>
        <v>1.00899954</v>
      </c>
      <c r="N190" s="14">
        <f t="shared" si="88"/>
        <v>1.0505843847773948</v>
      </c>
      <c r="O190" s="8">
        <f t="shared" si="90"/>
        <v>1.0544843100000001</v>
      </c>
      <c r="P190" s="8">
        <f t="shared" si="72"/>
        <v>10544.8431</v>
      </c>
      <c r="Q190" s="13">
        <f t="shared" si="73"/>
        <v>0</v>
      </c>
      <c r="R190" s="21">
        <f t="shared" si="74"/>
        <v>0</v>
      </c>
      <c r="S190" s="8">
        <f t="shared" si="75"/>
        <v>0</v>
      </c>
      <c r="T190" s="10">
        <f t="shared" si="85"/>
        <v>0.119353</v>
      </c>
      <c r="U190" s="13">
        <f t="shared" si="89"/>
        <v>122</v>
      </c>
      <c r="V190" s="13">
        <v>252</v>
      </c>
      <c r="W190" s="14">
        <f t="shared" si="76"/>
        <v>1.0561030060000001</v>
      </c>
      <c r="X190" s="8">
        <f t="shared" si="77"/>
        <v>591.59739569999999</v>
      </c>
      <c r="Y190" s="8">
        <v>0</v>
      </c>
      <c r="Z190" s="9">
        <f t="shared" si="78"/>
        <v>0</v>
      </c>
      <c r="AA190" s="26" t="str">
        <f t="shared" si="86"/>
        <v>INCORP J=</v>
      </c>
      <c r="AB190" s="70">
        <f t="shared" si="87"/>
        <v>42660</v>
      </c>
      <c r="AC190" s="4"/>
      <c r="AD190" s="1"/>
      <c r="AE190" s="146">
        <f>[2]Plan1!$A242</f>
        <v>44197</v>
      </c>
      <c r="AF190" s="132" t="str">
        <f>[2]Plan1!$C242</f>
        <v>Confraternização Universal</v>
      </c>
      <c r="AG190" s="147"/>
      <c r="AH190" s="147"/>
      <c r="AI190" s="1"/>
      <c r="AJ190" s="146">
        <f t="shared" si="97"/>
        <v>44484</v>
      </c>
      <c r="AK190" s="146">
        <f t="shared" si="93"/>
        <v>44483</v>
      </c>
      <c r="AL190" s="146">
        <f t="shared" si="94"/>
        <v>44484</v>
      </c>
      <c r="AM190" s="146">
        <f t="shared" si="95"/>
        <v>44516</v>
      </c>
      <c r="AN190" s="123"/>
      <c r="AO190" s="125">
        <f t="shared" si="96"/>
        <v>20</v>
      </c>
      <c r="AQ190" s="1"/>
    </row>
    <row r="191" spans="1:43" x14ac:dyDescent="0.2">
      <c r="A191" s="67">
        <f t="shared" si="79"/>
        <v>42473</v>
      </c>
      <c r="B191" s="8">
        <f t="shared" si="68"/>
        <v>11143.597268899999</v>
      </c>
      <c r="C191" s="8">
        <f t="shared" si="80"/>
        <v>10000</v>
      </c>
      <c r="D191" s="28">
        <f t="shared" si="81"/>
        <v>4591.18</v>
      </c>
      <c r="E191" s="9">
        <f>IF(K191=1,VLOOKUP(A190,[1]Plan1!$AY$117:$BA$314,3),E190)</f>
        <v>4610.92</v>
      </c>
      <c r="F191" s="110">
        <f t="shared" si="82"/>
        <v>42445</v>
      </c>
      <c r="G191" s="12">
        <f t="shared" si="69"/>
        <v>4.2995482642806948E-3</v>
      </c>
      <c r="H191" s="11">
        <f t="shared" si="83"/>
        <v>42475</v>
      </c>
      <c r="I191" s="11">
        <f t="shared" si="70"/>
        <v>42475</v>
      </c>
      <c r="J191" s="1">
        <f t="shared" si="84"/>
        <v>22</v>
      </c>
      <c r="K191" s="1">
        <f t="shared" si="92"/>
        <v>20</v>
      </c>
      <c r="L191" s="8">
        <f t="shared" si="71"/>
        <v>1.0039079099999999</v>
      </c>
      <c r="M191" s="14">
        <f t="shared" si="91"/>
        <v>1.00899954</v>
      </c>
      <c r="N191" s="14">
        <f t="shared" si="88"/>
        <v>1.0505843847773948</v>
      </c>
      <c r="O191" s="8">
        <f t="shared" si="90"/>
        <v>1.0546899700000001</v>
      </c>
      <c r="P191" s="8">
        <f t="shared" si="72"/>
        <v>10546.8997</v>
      </c>
      <c r="Q191" s="13">
        <f t="shared" si="73"/>
        <v>0</v>
      </c>
      <c r="R191" s="21">
        <f t="shared" si="74"/>
        <v>0</v>
      </c>
      <c r="S191" s="8">
        <f t="shared" si="75"/>
        <v>0</v>
      </c>
      <c r="T191" s="10">
        <f t="shared" si="85"/>
        <v>0.119353</v>
      </c>
      <c r="U191" s="13">
        <f t="shared" si="89"/>
        <v>123</v>
      </c>
      <c r="V191" s="13">
        <v>252</v>
      </c>
      <c r="W191" s="14">
        <f t="shared" si="76"/>
        <v>1.0565756369999999</v>
      </c>
      <c r="X191" s="8">
        <f t="shared" si="77"/>
        <v>596.69756889999996</v>
      </c>
      <c r="Y191" s="8">
        <v>0</v>
      </c>
      <c r="Z191" s="9">
        <f t="shared" si="78"/>
        <v>0</v>
      </c>
      <c r="AA191" s="26" t="str">
        <f t="shared" si="86"/>
        <v>INCORP J=</v>
      </c>
      <c r="AB191" s="70">
        <f t="shared" si="87"/>
        <v>42660</v>
      </c>
      <c r="AC191" s="4"/>
      <c r="AD191" s="1"/>
      <c r="AE191" s="146">
        <f>[2]Plan1!$A243</f>
        <v>44242</v>
      </c>
      <c r="AF191" s="132" t="str">
        <f>[2]Plan1!$C243</f>
        <v>Carnaval</v>
      </c>
      <c r="AG191" s="147"/>
      <c r="AH191" s="147"/>
      <c r="AI191" s="1"/>
      <c r="AJ191" s="146">
        <f t="shared" si="97"/>
        <v>44515</v>
      </c>
      <c r="AK191" s="146">
        <f t="shared" si="93"/>
        <v>44512</v>
      </c>
      <c r="AL191" s="146">
        <f t="shared" si="94"/>
        <v>44516</v>
      </c>
      <c r="AM191" s="146">
        <f t="shared" si="95"/>
        <v>44545</v>
      </c>
      <c r="AN191" s="123"/>
      <c r="AO191" s="125">
        <f t="shared" si="96"/>
        <v>21</v>
      </c>
      <c r="AQ191" s="1"/>
    </row>
    <row r="192" spans="1:43" x14ac:dyDescent="0.2">
      <c r="A192" s="67">
        <f t="shared" si="79"/>
        <v>42474</v>
      </c>
      <c r="B192" s="8">
        <f t="shared" si="68"/>
        <v>11150.75864532</v>
      </c>
      <c r="C192" s="8">
        <f t="shared" si="80"/>
        <v>10000</v>
      </c>
      <c r="D192" s="28">
        <f t="shared" si="81"/>
        <v>4591.18</v>
      </c>
      <c r="E192" s="9">
        <f>IF(K192=1,VLOOKUP(A191,[1]Plan1!$AY$117:$BA$314,3),E191)</f>
        <v>4610.92</v>
      </c>
      <c r="F192" s="110">
        <f t="shared" si="82"/>
        <v>42445</v>
      </c>
      <c r="G192" s="12">
        <f t="shared" si="69"/>
        <v>4.2995482642806948E-3</v>
      </c>
      <c r="H192" s="11">
        <f t="shared" si="83"/>
        <v>42475</v>
      </c>
      <c r="I192" s="11">
        <f t="shared" si="70"/>
        <v>42475</v>
      </c>
      <c r="J192" s="1">
        <f t="shared" si="84"/>
        <v>22</v>
      </c>
      <c r="K192" s="1">
        <f t="shared" si="92"/>
        <v>21</v>
      </c>
      <c r="L192" s="8">
        <f t="shared" si="71"/>
        <v>1.0041037100000001</v>
      </c>
      <c r="M192" s="14">
        <f t="shared" si="91"/>
        <v>1.00899954</v>
      </c>
      <c r="N192" s="14">
        <f t="shared" si="88"/>
        <v>1.0505843847773948</v>
      </c>
      <c r="O192" s="8">
        <f t="shared" si="90"/>
        <v>1.0548956700000001</v>
      </c>
      <c r="P192" s="8">
        <f t="shared" si="72"/>
        <v>10548.956700000001</v>
      </c>
      <c r="Q192" s="13">
        <f t="shared" si="73"/>
        <v>0</v>
      </c>
      <c r="R192" s="21">
        <f t="shared" si="74"/>
        <v>0</v>
      </c>
      <c r="S192" s="8">
        <f t="shared" si="75"/>
        <v>0</v>
      </c>
      <c r="T192" s="10">
        <f t="shared" si="85"/>
        <v>0.119353</v>
      </c>
      <c r="U192" s="13">
        <f t="shared" si="89"/>
        <v>124</v>
      </c>
      <c r="V192" s="13">
        <v>252</v>
      </c>
      <c r="W192" s="14">
        <f t="shared" si="76"/>
        <v>1.05704848</v>
      </c>
      <c r="X192" s="8">
        <f t="shared" si="77"/>
        <v>601.80194531999996</v>
      </c>
      <c r="Y192" s="8">
        <v>0</v>
      </c>
      <c r="Z192" s="9">
        <f t="shared" si="78"/>
        <v>0</v>
      </c>
      <c r="AA192" s="26" t="str">
        <f t="shared" si="86"/>
        <v>INCORP J=</v>
      </c>
      <c r="AB192" s="70">
        <f t="shared" si="87"/>
        <v>42660</v>
      </c>
      <c r="AC192" s="4"/>
      <c r="AD192" s="1"/>
      <c r="AE192" s="146">
        <f>[2]Plan1!$A244</f>
        <v>44243</v>
      </c>
      <c r="AF192" s="132" t="str">
        <f>[2]Plan1!$C244</f>
        <v>Carnaval</v>
      </c>
      <c r="AG192" s="147"/>
      <c r="AH192" s="147"/>
      <c r="AI192" s="1"/>
      <c r="AJ192" s="146">
        <f t="shared" si="97"/>
        <v>44545</v>
      </c>
      <c r="AK192" s="146">
        <f t="shared" si="93"/>
        <v>44544</v>
      </c>
      <c r="AL192" s="146">
        <f t="shared" si="94"/>
        <v>44545</v>
      </c>
      <c r="AM192" s="146">
        <f t="shared" si="95"/>
        <v>44578</v>
      </c>
      <c r="AN192" s="123"/>
      <c r="AO192" s="125">
        <f t="shared" si="96"/>
        <v>23</v>
      </c>
      <c r="AQ192" s="1"/>
    </row>
    <row r="193" spans="1:43" x14ac:dyDescent="0.2">
      <c r="A193" s="67">
        <f t="shared" si="79"/>
        <v>42475</v>
      </c>
      <c r="B193" s="8">
        <f t="shared" si="68"/>
        <v>11157.924626830001</v>
      </c>
      <c r="C193" s="8">
        <f t="shared" si="80"/>
        <v>10000</v>
      </c>
      <c r="D193" s="28">
        <f t="shared" si="81"/>
        <v>4591.18</v>
      </c>
      <c r="E193" s="9">
        <f>IF(K193=1,VLOOKUP(A192,[1]Plan1!$AY$117:$BA$314,3),E192)</f>
        <v>4610.92</v>
      </c>
      <c r="F193" s="110">
        <f t="shared" si="82"/>
        <v>42445</v>
      </c>
      <c r="G193" s="12">
        <f t="shared" si="69"/>
        <v>4.2995482642806948E-3</v>
      </c>
      <c r="H193" s="11">
        <f t="shared" si="83"/>
        <v>42506</v>
      </c>
      <c r="I193" s="11">
        <f t="shared" si="70"/>
        <v>42475</v>
      </c>
      <c r="J193" s="1">
        <f t="shared" si="84"/>
        <v>22</v>
      </c>
      <c r="K193" s="1">
        <f t="shared" si="92"/>
        <v>22</v>
      </c>
      <c r="L193" s="8">
        <f t="shared" si="71"/>
        <v>1.0042995400000001</v>
      </c>
      <c r="M193" s="14">
        <f t="shared" si="91"/>
        <v>1.00899954</v>
      </c>
      <c r="N193" s="14">
        <f t="shared" si="88"/>
        <v>1.0505843847773948</v>
      </c>
      <c r="O193" s="8">
        <f t="shared" si="90"/>
        <v>1.05510141</v>
      </c>
      <c r="P193" s="8">
        <f t="shared" si="72"/>
        <v>10551.0141</v>
      </c>
      <c r="Q193" s="13">
        <f t="shared" si="73"/>
        <v>0</v>
      </c>
      <c r="R193" s="21">
        <f t="shared" si="74"/>
        <v>0</v>
      </c>
      <c r="S193" s="8">
        <f t="shared" si="75"/>
        <v>0</v>
      </c>
      <c r="T193" s="10">
        <f t="shared" si="85"/>
        <v>0.119353</v>
      </c>
      <c r="U193" s="13">
        <f t="shared" si="89"/>
        <v>125</v>
      </c>
      <c r="V193" s="13">
        <v>252</v>
      </c>
      <c r="W193" s="14">
        <f t="shared" si="76"/>
        <v>1.057521535</v>
      </c>
      <c r="X193" s="8">
        <f t="shared" si="77"/>
        <v>606.91052682999998</v>
      </c>
      <c r="Y193" s="8">
        <v>0</v>
      </c>
      <c r="Z193" s="9">
        <f t="shared" si="78"/>
        <v>0</v>
      </c>
      <c r="AA193" s="26" t="str">
        <f t="shared" si="86"/>
        <v>INCORP J=</v>
      </c>
      <c r="AB193" s="70">
        <f t="shared" si="87"/>
        <v>42660</v>
      </c>
      <c r="AC193" s="4"/>
      <c r="AD193" s="1"/>
      <c r="AE193" s="146">
        <f>[2]Plan1!$A245</f>
        <v>44288</v>
      </c>
      <c r="AF193" s="132" t="str">
        <f>[2]Plan1!$C245</f>
        <v>Paixão de Cristo</v>
      </c>
      <c r="AG193" s="147"/>
      <c r="AH193" s="147"/>
      <c r="AI193" s="1"/>
      <c r="AJ193" s="146">
        <f t="shared" si="97"/>
        <v>44576</v>
      </c>
      <c r="AK193" s="146">
        <f t="shared" si="93"/>
        <v>44575</v>
      </c>
      <c r="AL193" s="146">
        <f t="shared" si="94"/>
        <v>44578</v>
      </c>
      <c r="AM193" s="146">
        <f t="shared" si="95"/>
        <v>44607</v>
      </c>
      <c r="AN193" s="123"/>
      <c r="AO193" s="125">
        <f t="shared" si="96"/>
        <v>21</v>
      </c>
      <c r="AQ193" s="1"/>
    </row>
    <row r="194" spans="1:43" x14ac:dyDescent="0.2">
      <c r="A194" s="67">
        <f t="shared" si="79"/>
        <v>42476</v>
      </c>
      <c r="B194" s="8">
        <f t="shared" si="68"/>
        <v>11166.313274190001</v>
      </c>
      <c r="C194" s="8">
        <f t="shared" si="80"/>
        <v>10000</v>
      </c>
      <c r="D194" s="28">
        <f t="shared" si="81"/>
        <v>4610.92</v>
      </c>
      <c r="E194" s="9">
        <f>IF(K194=1,VLOOKUP(A193,[1]Plan1!$AY$117:$BA$314,3),E193)</f>
        <v>4639.05</v>
      </c>
      <c r="F194" s="110">
        <f t="shared" si="82"/>
        <v>42476</v>
      </c>
      <c r="G194" s="12">
        <f t="shared" si="69"/>
        <v>6.1007347774413301E-3</v>
      </c>
      <c r="H194" s="11">
        <f t="shared" si="83"/>
        <v>42506</v>
      </c>
      <c r="I194" s="11">
        <f t="shared" si="70"/>
        <v>42506</v>
      </c>
      <c r="J194" s="1">
        <f t="shared" si="84"/>
        <v>20</v>
      </c>
      <c r="K194" s="1">
        <f t="shared" si="92"/>
        <v>1</v>
      </c>
      <c r="L194" s="8">
        <f t="shared" si="71"/>
        <v>1.0003041500000001</v>
      </c>
      <c r="M194" s="14">
        <f t="shared" si="91"/>
        <v>1.0042995400000001</v>
      </c>
      <c r="N194" s="14">
        <f t="shared" si="88"/>
        <v>1.0551014143631208</v>
      </c>
      <c r="O194" s="8">
        <f t="shared" si="90"/>
        <v>1.0554223199999999</v>
      </c>
      <c r="P194" s="8">
        <f t="shared" si="72"/>
        <v>10554.2232</v>
      </c>
      <c r="Q194" s="13">
        <f t="shared" si="73"/>
        <v>0</v>
      </c>
      <c r="R194" s="21">
        <f t="shared" si="74"/>
        <v>0</v>
      </c>
      <c r="S194" s="8">
        <f t="shared" si="75"/>
        <v>0</v>
      </c>
      <c r="T194" s="10">
        <f t="shared" si="85"/>
        <v>0.119353</v>
      </c>
      <c r="U194" s="13">
        <f t="shared" si="89"/>
        <v>126</v>
      </c>
      <c r="V194" s="13">
        <v>252</v>
      </c>
      <c r="W194" s="14">
        <f t="shared" si="76"/>
        <v>1.057994801</v>
      </c>
      <c r="X194" s="8">
        <f t="shared" si="77"/>
        <v>612.09007419</v>
      </c>
      <c r="Y194" s="8">
        <v>0</v>
      </c>
      <c r="Z194" s="9">
        <f t="shared" si="78"/>
        <v>0</v>
      </c>
      <c r="AA194" s="26" t="str">
        <f t="shared" si="86"/>
        <v>INCORP J=</v>
      </c>
      <c r="AB194" s="70">
        <f t="shared" si="87"/>
        <v>42660</v>
      </c>
      <c r="AC194" s="18"/>
      <c r="AD194" s="1"/>
      <c r="AE194" s="146">
        <f>[2]Plan1!$A246</f>
        <v>44307</v>
      </c>
      <c r="AF194" s="132" t="str">
        <f>[2]Plan1!$C246</f>
        <v>Tiradentes</v>
      </c>
      <c r="AG194" s="147"/>
      <c r="AH194" s="147"/>
      <c r="AI194" s="1"/>
      <c r="AJ194" s="146">
        <f t="shared" si="97"/>
        <v>44607</v>
      </c>
      <c r="AK194" s="146">
        <f t="shared" si="93"/>
        <v>44606</v>
      </c>
      <c r="AL194" s="146">
        <f t="shared" si="94"/>
        <v>44607</v>
      </c>
      <c r="AM194" s="146">
        <f t="shared" si="95"/>
        <v>44635</v>
      </c>
      <c r="AN194" s="123"/>
      <c r="AO194" s="125">
        <f t="shared" si="96"/>
        <v>18</v>
      </c>
      <c r="AQ194" s="6"/>
    </row>
    <row r="195" spans="1:43" x14ac:dyDescent="0.2">
      <c r="A195" s="67">
        <f t="shared" si="79"/>
        <v>42477</v>
      </c>
      <c r="B195" s="8">
        <f t="shared" si="68"/>
        <v>11166.313274190001</v>
      </c>
      <c r="C195" s="8">
        <f t="shared" si="80"/>
        <v>10000</v>
      </c>
      <c r="D195" s="28">
        <f t="shared" si="81"/>
        <v>4610.92</v>
      </c>
      <c r="E195" s="9">
        <f>IF(K195=1,VLOOKUP(A194,[1]Plan1!$AY$117:$BA$314,3),E194)</f>
        <v>4639.05</v>
      </c>
      <c r="F195" s="110">
        <f t="shared" si="82"/>
        <v>42476</v>
      </c>
      <c r="G195" s="12">
        <f t="shared" si="69"/>
        <v>6.1007347774413301E-3</v>
      </c>
      <c r="H195" s="11">
        <f t="shared" si="83"/>
        <v>42506</v>
      </c>
      <c r="I195" s="11">
        <f t="shared" si="70"/>
        <v>42506</v>
      </c>
      <c r="J195" s="1">
        <f t="shared" si="84"/>
        <v>20</v>
      </c>
      <c r="K195" s="1">
        <f t="shared" si="92"/>
        <v>1</v>
      </c>
      <c r="L195" s="8">
        <f t="shared" si="71"/>
        <v>1.0003041500000001</v>
      </c>
      <c r="M195" s="14">
        <f t="shared" si="91"/>
        <v>1.0042995400000001</v>
      </c>
      <c r="N195" s="14">
        <f t="shared" si="88"/>
        <v>1.0551014143631208</v>
      </c>
      <c r="O195" s="8">
        <f t="shared" si="90"/>
        <v>1.0554223199999999</v>
      </c>
      <c r="P195" s="8">
        <f t="shared" si="72"/>
        <v>10554.2232</v>
      </c>
      <c r="Q195" s="13">
        <f t="shared" si="73"/>
        <v>0</v>
      </c>
      <c r="R195" s="21">
        <f t="shared" si="74"/>
        <v>0</v>
      </c>
      <c r="S195" s="8">
        <f t="shared" si="75"/>
        <v>0</v>
      </c>
      <c r="T195" s="10">
        <f t="shared" si="85"/>
        <v>0.119353</v>
      </c>
      <c r="U195" s="13">
        <f t="shared" si="89"/>
        <v>126</v>
      </c>
      <c r="V195" s="13">
        <v>252</v>
      </c>
      <c r="W195" s="14">
        <f t="shared" si="76"/>
        <v>1.057994801</v>
      </c>
      <c r="X195" s="8">
        <f t="shared" si="77"/>
        <v>612.09007419</v>
      </c>
      <c r="Y195" s="8">
        <v>0</v>
      </c>
      <c r="Z195" s="9">
        <f t="shared" si="78"/>
        <v>0</v>
      </c>
      <c r="AA195" s="26" t="str">
        <f t="shared" si="86"/>
        <v>INCORP J=</v>
      </c>
      <c r="AB195" s="70">
        <f t="shared" si="87"/>
        <v>42660</v>
      </c>
      <c r="AC195" s="4"/>
      <c r="AD195" s="1"/>
      <c r="AE195" s="146">
        <f>[2]Plan1!$A247</f>
        <v>44317</v>
      </c>
      <c r="AF195" s="132" t="str">
        <f>[2]Plan1!$C247</f>
        <v>Dia do Trabalho</v>
      </c>
      <c r="AG195" s="147"/>
      <c r="AH195" s="147"/>
      <c r="AI195" s="1"/>
      <c r="AJ195" s="146">
        <f t="shared" si="97"/>
        <v>44635</v>
      </c>
      <c r="AK195" s="146">
        <f t="shared" si="93"/>
        <v>44634</v>
      </c>
      <c r="AL195" s="146">
        <f t="shared" si="94"/>
        <v>44635</v>
      </c>
      <c r="AM195" s="146">
        <f t="shared" si="95"/>
        <v>44669</v>
      </c>
      <c r="AN195" s="123"/>
      <c r="AO195" s="125">
        <f t="shared" si="96"/>
        <v>23</v>
      </c>
      <c r="AQ195" s="1"/>
    </row>
    <row r="196" spans="1:43" x14ac:dyDescent="0.2">
      <c r="A196" s="67">
        <f t="shared" si="79"/>
        <v>42478</v>
      </c>
      <c r="B196" s="8">
        <f t="shared" si="68"/>
        <v>11166.313274190001</v>
      </c>
      <c r="C196" s="8">
        <f t="shared" si="80"/>
        <v>10000</v>
      </c>
      <c r="D196" s="28">
        <f t="shared" si="81"/>
        <v>4610.92</v>
      </c>
      <c r="E196" s="9">
        <f>IF(K196=1,VLOOKUP(A195,[1]Plan1!$AY$117:$BA$314,3),E195)</f>
        <v>4639.05</v>
      </c>
      <c r="F196" s="110">
        <f t="shared" si="82"/>
        <v>42476</v>
      </c>
      <c r="G196" s="12">
        <f t="shared" si="69"/>
        <v>6.1007347774413301E-3</v>
      </c>
      <c r="H196" s="11">
        <f t="shared" si="83"/>
        <v>42506</v>
      </c>
      <c r="I196" s="11">
        <f t="shared" si="70"/>
        <v>42506</v>
      </c>
      <c r="J196" s="1">
        <f t="shared" si="84"/>
        <v>20</v>
      </c>
      <c r="K196" s="1">
        <f t="shared" si="92"/>
        <v>1</v>
      </c>
      <c r="L196" s="8">
        <f t="shared" si="71"/>
        <v>1.0003041500000001</v>
      </c>
      <c r="M196" s="14">
        <f t="shared" si="91"/>
        <v>1.0042995400000001</v>
      </c>
      <c r="N196" s="14">
        <f t="shared" si="88"/>
        <v>1.0551014143631208</v>
      </c>
      <c r="O196" s="8">
        <f t="shared" si="90"/>
        <v>1.0554223199999999</v>
      </c>
      <c r="P196" s="8">
        <f t="shared" si="72"/>
        <v>10554.2232</v>
      </c>
      <c r="Q196" s="13">
        <f t="shared" si="73"/>
        <v>0</v>
      </c>
      <c r="R196" s="21">
        <f t="shared" si="74"/>
        <v>0</v>
      </c>
      <c r="S196" s="8">
        <f t="shared" si="75"/>
        <v>0</v>
      </c>
      <c r="T196" s="10">
        <f t="shared" si="85"/>
        <v>0.119353</v>
      </c>
      <c r="U196" s="13">
        <f t="shared" si="89"/>
        <v>126</v>
      </c>
      <c r="V196" s="13">
        <v>252</v>
      </c>
      <c r="W196" s="14">
        <f t="shared" si="76"/>
        <v>1.057994801</v>
      </c>
      <c r="X196" s="8">
        <f t="shared" si="77"/>
        <v>612.09007419</v>
      </c>
      <c r="Y196" s="8">
        <v>0</v>
      </c>
      <c r="Z196" s="9">
        <f t="shared" si="78"/>
        <v>0</v>
      </c>
      <c r="AA196" s="26" t="str">
        <f t="shared" si="86"/>
        <v>INCORP J=</v>
      </c>
      <c r="AB196" s="70">
        <f t="shared" si="87"/>
        <v>42660</v>
      </c>
      <c r="AC196" s="4"/>
      <c r="AD196" s="1"/>
      <c r="AE196" s="146">
        <f>[2]Plan1!$A248</f>
        <v>44350</v>
      </c>
      <c r="AF196" s="132" t="str">
        <f>[2]Plan1!$C248</f>
        <v>Corpus Christi</v>
      </c>
      <c r="AG196" s="147"/>
      <c r="AH196" s="147"/>
      <c r="AI196" s="1"/>
      <c r="AJ196" s="146">
        <f t="shared" si="97"/>
        <v>44666</v>
      </c>
      <c r="AK196" s="146">
        <f t="shared" si="93"/>
        <v>44665</v>
      </c>
      <c r="AL196" s="146">
        <f t="shared" si="94"/>
        <v>44669</v>
      </c>
      <c r="AM196" s="146">
        <f t="shared" si="95"/>
        <v>44697</v>
      </c>
      <c r="AN196" s="123"/>
      <c r="AO196" s="125">
        <f t="shared" si="96"/>
        <v>19</v>
      </c>
      <c r="AQ196" s="1"/>
    </row>
    <row r="197" spans="1:43" x14ac:dyDescent="0.2">
      <c r="A197" s="67">
        <f t="shared" si="79"/>
        <v>42479</v>
      </c>
      <c r="B197" s="8">
        <f t="shared" si="68"/>
        <v>11174.708266260001</v>
      </c>
      <c r="C197" s="8">
        <f t="shared" si="80"/>
        <v>10000</v>
      </c>
      <c r="D197" s="28">
        <f t="shared" si="81"/>
        <v>4610.92</v>
      </c>
      <c r="E197" s="9">
        <f>IF(K197=1,VLOOKUP(A196,[1]Plan1!$AY$117:$BA$314,3),E196)</f>
        <v>4639.05</v>
      </c>
      <c r="F197" s="110">
        <f t="shared" si="82"/>
        <v>42476</v>
      </c>
      <c r="G197" s="12">
        <f t="shared" si="69"/>
        <v>6.1007347774413301E-3</v>
      </c>
      <c r="H197" s="11">
        <f t="shared" si="83"/>
        <v>42506</v>
      </c>
      <c r="I197" s="11">
        <f t="shared" si="70"/>
        <v>42506</v>
      </c>
      <c r="J197" s="1">
        <f t="shared" si="84"/>
        <v>20</v>
      </c>
      <c r="K197" s="1">
        <f t="shared" si="92"/>
        <v>2</v>
      </c>
      <c r="L197" s="8">
        <f t="shared" si="71"/>
        <v>1.0006084</v>
      </c>
      <c r="M197" s="14">
        <f t="shared" si="91"/>
        <v>1.0042995400000001</v>
      </c>
      <c r="N197" s="14">
        <f t="shared" si="88"/>
        <v>1.0551014143631208</v>
      </c>
      <c r="O197" s="8">
        <f t="shared" si="90"/>
        <v>1.0557433300000001</v>
      </c>
      <c r="P197" s="8">
        <f t="shared" si="72"/>
        <v>10557.433300000001</v>
      </c>
      <c r="Q197" s="13">
        <f t="shared" si="73"/>
        <v>0</v>
      </c>
      <c r="R197" s="21">
        <f t="shared" si="74"/>
        <v>0</v>
      </c>
      <c r="S197" s="8">
        <f t="shared" si="75"/>
        <v>0</v>
      </c>
      <c r="T197" s="10">
        <f t="shared" si="85"/>
        <v>0.119353</v>
      </c>
      <c r="U197" s="13">
        <f t="shared" si="89"/>
        <v>127</v>
      </c>
      <c r="V197" s="13">
        <v>252</v>
      </c>
      <c r="W197" s="14">
        <f t="shared" si="76"/>
        <v>1.05846828</v>
      </c>
      <c r="X197" s="8">
        <f t="shared" si="77"/>
        <v>617.27496626000004</v>
      </c>
      <c r="Y197" s="8">
        <v>0</v>
      </c>
      <c r="Z197" s="9">
        <f t="shared" si="78"/>
        <v>0</v>
      </c>
      <c r="AA197" s="26" t="str">
        <f t="shared" si="86"/>
        <v>INCORP J=</v>
      </c>
      <c r="AB197" s="70">
        <f t="shared" si="87"/>
        <v>42660</v>
      </c>
      <c r="AC197" s="4"/>
      <c r="AD197" s="1"/>
      <c r="AE197" s="146">
        <f>[2]Plan1!$A249</f>
        <v>44446</v>
      </c>
      <c r="AF197" s="132" t="str">
        <f>[2]Plan1!$C249</f>
        <v>Independência do Brasil</v>
      </c>
      <c r="AG197" s="147"/>
      <c r="AH197" s="147"/>
      <c r="AI197" s="1"/>
      <c r="AJ197" s="146">
        <f t="shared" si="97"/>
        <v>44696</v>
      </c>
      <c r="AK197" s="146">
        <f t="shared" si="93"/>
        <v>44694</v>
      </c>
      <c r="AL197" s="146">
        <f t="shared" si="94"/>
        <v>44697</v>
      </c>
      <c r="AM197" s="146">
        <f t="shared" si="95"/>
        <v>44727</v>
      </c>
      <c r="AN197" s="123"/>
      <c r="AO197" s="125">
        <f t="shared" si="96"/>
        <v>22</v>
      </c>
      <c r="AQ197" s="1"/>
    </row>
    <row r="198" spans="1:43" x14ac:dyDescent="0.2">
      <c r="A198" s="67">
        <f t="shared" si="79"/>
        <v>42480</v>
      </c>
      <c r="B198" s="8">
        <f t="shared" si="68"/>
        <v>11183.1095854</v>
      </c>
      <c r="C198" s="8">
        <f t="shared" si="80"/>
        <v>10000</v>
      </c>
      <c r="D198" s="28">
        <f t="shared" si="81"/>
        <v>4610.92</v>
      </c>
      <c r="E198" s="9">
        <f>IF(K198=1,VLOOKUP(A197,[1]Plan1!$AY$117:$BA$314,3),E197)</f>
        <v>4639.05</v>
      </c>
      <c r="F198" s="110">
        <f t="shared" si="82"/>
        <v>42476</v>
      </c>
      <c r="G198" s="12">
        <f t="shared" si="69"/>
        <v>6.1007347774413301E-3</v>
      </c>
      <c r="H198" s="11">
        <f t="shared" si="83"/>
        <v>42506</v>
      </c>
      <c r="I198" s="11">
        <f t="shared" si="70"/>
        <v>42506</v>
      </c>
      <c r="J198" s="1">
        <f t="shared" si="84"/>
        <v>20</v>
      </c>
      <c r="K198" s="1">
        <f t="shared" si="92"/>
        <v>3</v>
      </c>
      <c r="L198" s="8">
        <f t="shared" si="71"/>
        <v>1.00091274</v>
      </c>
      <c r="M198" s="14">
        <f t="shared" si="91"/>
        <v>1.0042995400000001</v>
      </c>
      <c r="N198" s="14">
        <f t="shared" si="88"/>
        <v>1.0551014143631208</v>
      </c>
      <c r="O198" s="8">
        <f t="shared" si="90"/>
        <v>1.0560644400000001</v>
      </c>
      <c r="P198" s="8">
        <f t="shared" si="72"/>
        <v>10560.644399999999</v>
      </c>
      <c r="Q198" s="13">
        <f t="shared" si="73"/>
        <v>0</v>
      </c>
      <c r="R198" s="21">
        <f t="shared" si="74"/>
        <v>0</v>
      </c>
      <c r="S198" s="8">
        <f t="shared" si="75"/>
        <v>0</v>
      </c>
      <c r="T198" s="10">
        <f t="shared" si="85"/>
        <v>0.119353</v>
      </c>
      <c r="U198" s="13">
        <f t="shared" si="89"/>
        <v>128</v>
      </c>
      <c r="V198" s="13">
        <v>252</v>
      </c>
      <c r="W198" s="14">
        <f t="shared" si="76"/>
        <v>1.05894197</v>
      </c>
      <c r="X198" s="8">
        <f t="shared" si="77"/>
        <v>622.4651854</v>
      </c>
      <c r="Y198" s="8">
        <v>0</v>
      </c>
      <c r="Z198" s="9">
        <f t="shared" si="78"/>
        <v>0</v>
      </c>
      <c r="AA198" s="26" t="str">
        <f t="shared" si="86"/>
        <v>INCORP J=</v>
      </c>
      <c r="AB198" s="70">
        <f t="shared" si="87"/>
        <v>42660</v>
      </c>
      <c r="AC198" s="4"/>
      <c r="AD198" s="1"/>
      <c r="AE198" s="146">
        <f>[2]Plan1!$A250</f>
        <v>44481</v>
      </c>
      <c r="AF198" s="132" t="str">
        <f>[2]Plan1!$C250</f>
        <v>Nossa Sr.a Aparecida - Padroeira do Brasil</v>
      </c>
      <c r="AG198" s="147"/>
      <c r="AH198" s="147"/>
      <c r="AI198" s="1"/>
      <c r="AJ198" s="146">
        <f t="shared" si="97"/>
        <v>44727</v>
      </c>
      <c r="AK198" s="146">
        <f t="shared" si="93"/>
        <v>44726</v>
      </c>
      <c r="AL198" s="146">
        <f t="shared" si="94"/>
        <v>44727</v>
      </c>
      <c r="AM198" s="146">
        <f t="shared" si="95"/>
        <v>44757</v>
      </c>
      <c r="AN198" s="123"/>
      <c r="AO198" s="125">
        <f t="shared" si="96"/>
        <v>21</v>
      </c>
      <c r="AQ198" s="1"/>
    </row>
    <row r="199" spans="1:43" x14ac:dyDescent="0.2">
      <c r="A199" s="67">
        <f t="shared" si="79"/>
        <v>42481</v>
      </c>
      <c r="B199" s="8">
        <f t="shared" si="68"/>
        <v>11191.517351569999</v>
      </c>
      <c r="C199" s="8">
        <f t="shared" si="80"/>
        <v>10000</v>
      </c>
      <c r="D199" s="28">
        <f t="shared" si="81"/>
        <v>4610.92</v>
      </c>
      <c r="E199" s="9">
        <f>IF(K199=1,VLOOKUP(A198,[1]Plan1!$AY$117:$BA$314,3),E198)</f>
        <v>4639.05</v>
      </c>
      <c r="F199" s="110">
        <f t="shared" si="82"/>
        <v>42476</v>
      </c>
      <c r="G199" s="12">
        <f t="shared" si="69"/>
        <v>6.1007347774413301E-3</v>
      </c>
      <c r="H199" s="11">
        <f t="shared" si="83"/>
        <v>42506</v>
      </c>
      <c r="I199" s="11">
        <f t="shared" si="70"/>
        <v>42506</v>
      </c>
      <c r="J199" s="1">
        <f t="shared" si="84"/>
        <v>20</v>
      </c>
      <c r="K199" s="1">
        <f t="shared" si="92"/>
        <v>4</v>
      </c>
      <c r="L199" s="8">
        <f t="shared" si="71"/>
        <v>1.00121718</v>
      </c>
      <c r="M199" s="14">
        <f t="shared" si="91"/>
        <v>1.0042995400000001</v>
      </c>
      <c r="N199" s="14">
        <f t="shared" si="88"/>
        <v>1.0551014143631208</v>
      </c>
      <c r="O199" s="8">
        <f t="shared" si="90"/>
        <v>1.0563856599999999</v>
      </c>
      <c r="P199" s="8">
        <f t="shared" si="72"/>
        <v>10563.856599999999</v>
      </c>
      <c r="Q199" s="13">
        <f t="shared" si="73"/>
        <v>0</v>
      </c>
      <c r="R199" s="21">
        <f t="shared" si="74"/>
        <v>0</v>
      </c>
      <c r="S199" s="8">
        <f t="shared" si="75"/>
        <v>0</v>
      </c>
      <c r="T199" s="10">
        <f t="shared" si="85"/>
        <v>0.119353</v>
      </c>
      <c r="U199" s="13">
        <f t="shared" si="89"/>
        <v>129</v>
      </c>
      <c r="V199" s="13">
        <v>252</v>
      </c>
      <c r="W199" s="14">
        <f t="shared" si="76"/>
        <v>1.059415872</v>
      </c>
      <c r="X199" s="8">
        <f t="shared" si="77"/>
        <v>627.66075157</v>
      </c>
      <c r="Y199" s="8">
        <v>0</v>
      </c>
      <c r="Z199" s="9">
        <f t="shared" si="78"/>
        <v>0</v>
      </c>
      <c r="AA199" s="26" t="str">
        <f t="shared" si="86"/>
        <v>INCORP J=</v>
      </c>
      <c r="AB199" s="70">
        <f t="shared" si="87"/>
        <v>42660</v>
      </c>
      <c r="AC199" s="4"/>
      <c r="AD199" s="1"/>
      <c r="AE199" s="146">
        <f>[2]Plan1!$A251</f>
        <v>44502</v>
      </c>
      <c r="AF199" s="132" t="str">
        <f>[2]Plan1!$C251</f>
        <v>Finados</v>
      </c>
      <c r="AG199" s="147"/>
      <c r="AH199" s="147"/>
      <c r="AI199" s="1"/>
      <c r="AJ199" s="146">
        <f t="shared" si="97"/>
        <v>44757</v>
      </c>
      <c r="AK199" s="146">
        <f t="shared" si="93"/>
        <v>44756</v>
      </c>
      <c r="AL199" s="146">
        <f t="shared" si="94"/>
        <v>44757</v>
      </c>
      <c r="AM199" s="146">
        <f t="shared" si="95"/>
        <v>44788</v>
      </c>
      <c r="AN199" s="123"/>
      <c r="AO199" s="125">
        <f t="shared" si="96"/>
        <v>21</v>
      </c>
      <c r="AQ199" s="1"/>
    </row>
    <row r="200" spans="1:43" x14ac:dyDescent="0.2">
      <c r="A200" s="67">
        <f t="shared" si="79"/>
        <v>42482</v>
      </c>
      <c r="B200" s="8">
        <f t="shared" si="68"/>
        <v>11191.517351569999</v>
      </c>
      <c r="C200" s="8">
        <f t="shared" si="80"/>
        <v>10000</v>
      </c>
      <c r="D200" s="28">
        <f t="shared" si="81"/>
        <v>4610.92</v>
      </c>
      <c r="E200" s="9">
        <f>IF(K200=1,VLOOKUP(A199,[1]Plan1!$AY$117:$BA$314,3),E199)</f>
        <v>4639.05</v>
      </c>
      <c r="F200" s="110">
        <f t="shared" si="82"/>
        <v>42476</v>
      </c>
      <c r="G200" s="12">
        <f t="shared" si="69"/>
        <v>6.1007347774413301E-3</v>
      </c>
      <c r="H200" s="11">
        <f t="shared" si="83"/>
        <v>42506</v>
      </c>
      <c r="I200" s="11">
        <f t="shared" si="70"/>
        <v>42506</v>
      </c>
      <c r="J200" s="1">
        <f t="shared" si="84"/>
        <v>20</v>
      </c>
      <c r="K200" s="1">
        <f t="shared" si="92"/>
        <v>4</v>
      </c>
      <c r="L200" s="8">
        <f t="shared" si="71"/>
        <v>1.00121718</v>
      </c>
      <c r="M200" s="14">
        <f t="shared" si="91"/>
        <v>1.0042995400000001</v>
      </c>
      <c r="N200" s="14">
        <f t="shared" si="88"/>
        <v>1.0551014143631208</v>
      </c>
      <c r="O200" s="8">
        <f t="shared" si="90"/>
        <v>1.0563856599999999</v>
      </c>
      <c r="P200" s="8">
        <f t="shared" si="72"/>
        <v>10563.856599999999</v>
      </c>
      <c r="Q200" s="13">
        <f t="shared" si="73"/>
        <v>0</v>
      </c>
      <c r="R200" s="21">
        <f t="shared" si="74"/>
        <v>0</v>
      </c>
      <c r="S200" s="8">
        <f t="shared" si="75"/>
        <v>0</v>
      </c>
      <c r="T200" s="10">
        <f t="shared" si="85"/>
        <v>0.119353</v>
      </c>
      <c r="U200" s="13">
        <f t="shared" si="89"/>
        <v>129</v>
      </c>
      <c r="V200" s="13">
        <v>252</v>
      </c>
      <c r="W200" s="14">
        <f t="shared" si="76"/>
        <v>1.059415872</v>
      </c>
      <c r="X200" s="8">
        <f t="shared" si="77"/>
        <v>627.66075157</v>
      </c>
      <c r="Y200" s="8">
        <v>0</v>
      </c>
      <c r="Z200" s="9">
        <f t="shared" si="78"/>
        <v>0</v>
      </c>
      <c r="AA200" s="26" t="str">
        <f t="shared" si="86"/>
        <v>INCORP J=</v>
      </c>
      <c r="AB200" s="70">
        <f t="shared" si="87"/>
        <v>42660</v>
      </c>
      <c r="AC200" s="4"/>
      <c r="AD200" s="1"/>
      <c r="AE200" s="146">
        <f>[2]Plan1!$A252</f>
        <v>44515</v>
      </c>
      <c r="AF200" s="132" t="str">
        <f>[2]Plan1!$C252</f>
        <v>Proclamação da República</v>
      </c>
      <c r="AG200" s="147"/>
      <c r="AH200" s="147"/>
      <c r="AI200" s="1"/>
      <c r="AJ200" s="146">
        <f t="shared" si="97"/>
        <v>44788</v>
      </c>
      <c r="AK200" s="146">
        <f t="shared" si="93"/>
        <v>44785</v>
      </c>
      <c r="AL200" s="146">
        <f t="shared" si="94"/>
        <v>44788</v>
      </c>
      <c r="AM200" s="146">
        <f t="shared" si="95"/>
        <v>44819</v>
      </c>
      <c r="AN200" s="123"/>
      <c r="AO200" s="125">
        <f t="shared" si="96"/>
        <v>22</v>
      </c>
      <c r="AQ200" s="1"/>
    </row>
    <row r="201" spans="1:43" x14ac:dyDescent="0.2">
      <c r="A201" s="67">
        <f t="shared" si="79"/>
        <v>42483</v>
      </c>
      <c r="B201" s="8">
        <f t="shared" si="68"/>
        <v>11199.931250400001</v>
      </c>
      <c r="C201" s="8">
        <f t="shared" si="80"/>
        <v>10000</v>
      </c>
      <c r="D201" s="28">
        <f t="shared" si="81"/>
        <v>4610.92</v>
      </c>
      <c r="E201" s="9">
        <f>IF(K201=1,VLOOKUP(A200,[1]Plan1!$AY$117:$BA$314,3),E200)</f>
        <v>4639.05</v>
      </c>
      <c r="F201" s="110">
        <f t="shared" si="82"/>
        <v>42476</v>
      </c>
      <c r="G201" s="12">
        <f t="shared" si="69"/>
        <v>6.1007347774413301E-3</v>
      </c>
      <c r="H201" s="11">
        <f t="shared" si="83"/>
        <v>42506</v>
      </c>
      <c r="I201" s="11">
        <f t="shared" si="70"/>
        <v>42506</v>
      </c>
      <c r="J201" s="1">
        <f t="shared" si="84"/>
        <v>20</v>
      </c>
      <c r="K201" s="1">
        <f t="shared" si="92"/>
        <v>5</v>
      </c>
      <c r="L201" s="8">
        <f t="shared" si="71"/>
        <v>1.0015217000000001</v>
      </c>
      <c r="M201" s="14">
        <f t="shared" si="91"/>
        <v>1.0042995400000001</v>
      </c>
      <c r="N201" s="14">
        <f t="shared" si="88"/>
        <v>1.0551014143631208</v>
      </c>
      <c r="O201" s="8">
        <f t="shared" si="90"/>
        <v>1.0567069600000001</v>
      </c>
      <c r="P201" s="8">
        <f t="shared" si="72"/>
        <v>10567.069600000001</v>
      </c>
      <c r="Q201" s="13">
        <f t="shared" si="73"/>
        <v>0</v>
      </c>
      <c r="R201" s="21">
        <f t="shared" si="74"/>
        <v>0</v>
      </c>
      <c r="S201" s="8">
        <f t="shared" si="75"/>
        <v>0</v>
      </c>
      <c r="T201" s="10">
        <f t="shared" si="85"/>
        <v>0.119353</v>
      </c>
      <c r="U201" s="13">
        <f t="shared" si="89"/>
        <v>130</v>
      </c>
      <c r="V201" s="13">
        <v>252</v>
      </c>
      <c r="W201" s="14">
        <f t="shared" si="76"/>
        <v>1.059889986</v>
      </c>
      <c r="X201" s="8">
        <f t="shared" si="77"/>
        <v>632.86165040000003</v>
      </c>
      <c r="Y201" s="8">
        <v>0</v>
      </c>
      <c r="Z201" s="9">
        <f t="shared" si="78"/>
        <v>0</v>
      </c>
      <c r="AA201" s="26" t="str">
        <f t="shared" si="86"/>
        <v>INCORP J=</v>
      </c>
      <c r="AB201" s="70">
        <f t="shared" si="87"/>
        <v>42660</v>
      </c>
      <c r="AC201" s="4"/>
      <c r="AD201" s="1"/>
      <c r="AE201" s="146">
        <f>[2]Plan1!$A253</f>
        <v>44555</v>
      </c>
      <c r="AF201" s="132" t="str">
        <f>[2]Plan1!$C253</f>
        <v>Natal</v>
      </c>
      <c r="AG201" s="147"/>
      <c r="AH201" s="147"/>
      <c r="AI201" s="1"/>
      <c r="AJ201" s="146">
        <f t="shared" si="97"/>
        <v>44819</v>
      </c>
      <c r="AK201" s="146">
        <f t="shared" si="93"/>
        <v>44818</v>
      </c>
      <c r="AL201" s="146">
        <f t="shared" si="94"/>
        <v>44819</v>
      </c>
      <c r="AM201" s="146">
        <f t="shared" si="95"/>
        <v>44851</v>
      </c>
      <c r="AN201" s="123"/>
      <c r="AO201" s="125">
        <f t="shared" si="96"/>
        <v>21</v>
      </c>
      <c r="AQ201" s="1"/>
    </row>
    <row r="202" spans="1:43" x14ac:dyDescent="0.2">
      <c r="A202" s="67">
        <f t="shared" si="79"/>
        <v>42484</v>
      </c>
      <c r="B202" s="8">
        <f t="shared" ref="B202:B265" si="98">(P202+X202)</f>
        <v>11199.931250400001</v>
      </c>
      <c r="C202" s="8">
        <f t="shared" si="80"/>
        <v>10000</v>
      </c>
      <c r="D202" s="28">
        <f t="shared" si="81"/>
        <v>4610.92</v>
      </c>
      <c r="E202" s="9">
        <f>IF(K202=1,VLOOKUP(A201,[1]Plan1!$AY$117:$BA$314,3),E201)</f>
        <v>4639.05</v>
      </c>
      <c r="F202" s="110">
        <f t="shared" si="82"/>
        <v>42476</v>
      </c>
      <c r="G202" s="12">
        <f t="shared" ref="G202:G265" si="99">(E202/D202)-1</f>
        <v>6.1007347774413301E-3</v>
      </c>
      <c r="H202" s="11">
        <f t="shared" si="83"/>
        <v>42506</v>
      </c>
      <c r="I202" s="11">
        <f t="shared" ref="I202:I265" si="100">IF(A202&gt;I201,H202,I201)</f>
        <v>42506</v>
      </c>
      <c r="J202" s="1">
        <f t="shared" si="84"/>
        <v>20</v>
      </c>
      <c r="K202" s="1">
        <f t="shared" si="92"/>
        <v>5</v>
      </c>
      <c r="L202" s="8">
        <f t="shared" ref="L202:L265" si="101">TRUNC((E202/D202)^TRUNC((K202/J202),9),8)</f>
        <v>1.0015217000000001</v>
      </c>
      <c r="M202" s="14">
        <f t="shared" si="91"/>
        <v>1.0042995400000001</v>
      </c>
      <c r="N202" s="14">
        <f t="shared" si="88"/>
        <v>1.0551014143631208</v>
      </c>
      <c r="O202" s="8">
        <f t="shared" si="90"/>
        <v>1.0567069600000001</v>
      </c>
      <c r="P202" s="8">
        <f t="shared" ref="P202:P265" si="102">TRUNC(C202*O202,8)</f>
        <v>10567.069600000001</v>
      </c>
      <c r="Q202" s="13">
        <f t="shared" ref="Q202:Q265" si="103">IF(VLOOKUP(A202,AE$10:AM$114,9)=VLOOKUP(A201,AE$10:AM$114,9),0,VLOOKUP(A202,AE$10:AM$114,9))</f>
        <v>0</v>
      </c>
      <c r="R202" s="21">
        <f t="shared" ref="R202:R265" si="104">IF(Q202&gt;0,VLOOKUP($A202,$AE$10:$AK$114,7),0)</f>
        <v>0</v>
      </c>
      <c r="S202" s="8">
        <f t="shared" ref="S202:S265" si="105">IF(R202&gt;0,TRUNC(R202*P202,8),0)</f>
        <v>0</v>
      </c>
      <c r="T202" s="10">
        <f t="shared" si="85"/>
        <v>0.119353</v>
      </c>
      <c r="U202" s="13">
        <f t="shared" si="89"/>
        <v>130</v>
      </c>
      <c r="V202" s="13">
        <v>252</v>
      </c>
      <c r="W202" s="14">
        <f t="shared" ref="W202:W265" si="106">ROUND((1+T202)^TRUNC((U202/V202),9),9)</f>
        <v>1.059889986</v>
      </c>
      <c r="X202" s="8">
        <f t="shared" ref="X202:X265" si="107">TRUNC((P202*(W202-1)),8)</f>
        <v>632.86165040000003</v>
      </c>
      <c r="Y202" s="8">
        <v>0</v>
      </c>
      <c r="Z202" s="9">
        <f t="shared" ref="Z202:Z265" si="108">IF(S202&gt;0,S202+X202,0)</f>
        <v>0</v>
      </c>
      <c r="AA202" s="26" t="str">
        <f t="shared" si="86"/>
        <v>INCORP J=</v>
      </c>
      <c r="AB202" s="70">
        <f t="shared" si="87"/>
        <v>42660</v>
      </c>
      <c r="AC202" s="4"/>
      <c r="AD202" s="1"/>
      <c r="AE202" s="146">
        <f>[2]Plan1!$A254</f>
        <v>44562</v>
      </c>
      <c r="AF202" s="132" t="str">
        <f>[2]Plan1!$C254</f>
        <v>Confraternização Universal</v>
      </c>
      <c r="AG202" s="147"/>
      <c r="AH202" s="147"/>
      <c r="AI202" s="1"/>
      <c r="AJ202" s="146">
        <f t="shared" si="97"/>
        <v>44849</v>
      </c>
      <c r="AK202" s="146">
        <f t="shared" si="93"/>
        <v>44848</v>
      </c>
      <c r="AL202" s="146">
        <f t="shared" si="94"/>
        <v>44851</v>
      </c>
      <c r="AM202" s="146">
        <f t="shared" si="95"/>
        <v>44881</v>
      </c>
      <c r="AN202" s="123"/>
      <c r="AO202" s="125">
        <f t="shared" si="96"/>
        <v>20</v>
      </c>
      <c r="AQ202" s="1"/>
    </row>
    <row r="203" spans="1:43" x14ac:dyDescent="0.2">
      <c r="A203" s="67">
        <f t="shared" ref="A203:A266" si="109">(A202+1)</f>
        <v>42485</v>
      </c>
      <c r="B203" s="8">
        <f t="shared" si="98"/>
        <v>11199.931250400001</v>
      </c>
      <c r="C203" s="8">
        <f t="shared" ref="C203:C266" si="110">TRUNC(IF(Q202&gt;0,VLOOKUP(A202,$AE$12:$AF$114,2),C202),8)</f>
        <v>10000</v>
      </c>
      <c r="D203" s="28">
        <f t="shared" ref="D203:D266" si="111">IF(E203=E202,D202,E202)</f>
        <v>4610.92</v>
      </c>
      <c r="E203" s="9">
        <f>IF(K203=1,VLOOKUP(A202,[1]Plan1!$AY$117:$BA$314,3),E202)</f>
        <v>4639.05</v>
      </c>
      <c r="F203" s="110">
        <f t="shared" ref="F203:F266" si="112">IF(D203=D202,F202,A203)</f>
        <v>42476</v>
      </c>
      <c r="G203" s="12">
        <f t="shared" si="99"/>
        <v>6.1007347774413301E-3</v>
      </c>
      <c r="H203" s="11">
        <f t="shared" ref="H203:H266" si="113">IF(DAY(A203)=15,VLOOKUP(A203,AJ$118:AP$450,4),H202)</f>
        <v>42506</v>
      </c>
      <c r="I203" s="11">
        <f t="shared" si="100"/>
        <v>42506</v>
      </c>
      <c r="J203" s="1">
        <f t="shared" ref="J203:J266" si="114">IF(I203=I202,J202,NETWORKDAYS(I202,I203,$AE$118:$AE$502)-1)</f>
        <v>20</v>
      </c>
      <c r="K203" s="1">
        <f t="shared" si="92"/>
        <v>5</v>
      </c>
      <c r="L203" s="8">
        <f t="shared" si="101"/>
        <v>1.0015217000000001</v>
      </c>
      <c r="M203" s="14">
        <f t="shared" si="91"/>
        <v>1.0042995400000001</v>
      </c>
      <c r="N203" s="14">
        <f t="shared" si="88"/>
        <v>1.0551014143631208</v>
      </c>
      <c r="O203" s="8">
        <f t="shared" si="90"/>
        <v>1.0567069600000001</v>
      </c>
      <c r="P203" s="8">
        <f t="shared" si="102"/>
        <v>10567.069600000001</v>
      </c>
      <c r="Q203" s="13">
        <f t="shared" si="103"/>
        <v>0</v>
      </c>
      <c r="R203" s="21">
        <f t="shared" si="104"/>
        <v>0</v>
      </c>
      <c r="S203" s="8">
        <f t="shared" si="105"/>
        <v>0</v>
      </c>
      <c r="T203" s="10">
        <f t="shared" ref="T203:T266" si="115">IF(Q202&gt;0,VLOOKUP(A202,$AE$11:$AH$20,4),T202)</f>
        <v>0.119353</v>
      </c>
      <c r="U203" s="13">
        <f t="shared" si="89"/>
        <v>130</v>
      </c>
      <c r="V203" s="13">
        <v>252</v>
      </c>
      <c r="W203" s="14">
        <f t="shared" si="106"/>
        <v>1.059889986</v>
      </c>
      <c r="X203" s="8">
        <f t="shared" si="107"/>
        <v>632.86165040000003</v>
      </c>
      <c r="Y203" s="8">
        <v>0</v>
      </c>
      <c r="Z203" s="9">
        <f t="shared" si="108"/>
        <v>0</v>
      </c>
      <c r="AA203" s="26" t="str">
        <f t="shared" ref="AA203:AA266" si="116">IF($Q202&gt;0,VLOOKUP($A202,$AE$10:$AO$114,($AN$7)+1),AA202)</f>
        <v>INCORP J=</v>
      </c>
      <c r="AB203" s="70">
        <f t="shared" ref="AB203:AB266" si="117">IF($Q202&gt;0,VLOOKUP($A202,$AE$10:$AO$114,($AO$7)+1),AB202)</f>
        <v>42660</v>
      </c>
      <c r="AC203" s="4"/>
      <c r="AD203" s="1"/>
      <c r="AE203" s="146">
        <f>[2]Plan1!$A255</f>
        <v>44620</v>
      </c>
      <c r="AF203" s="132" t="str">
        <f>[2]Plan1!$C255</f>
        <v>Carnaval</v>
      </c>
      <c r="AG203" s="147"/>
      <c r="AH203" s="147"/>
      <c r="AI203" s="1"/>
      <c r="AJ203" s="146">
        <f t="shared" si="97"/>
        <v>44880</v>
      </c>
      <c r="AK203" s="146">
        <f t="shared" si="93"/>
        <v>44879</v>
      </c>
      <c r="AL203" s="146">
        <f t="shared" si="94"/>
        <v>44881</v>
      </c>
      <c r="AM203" s="146">
        <f t="shared" si="95"/>
        <v>44910</v>
      </c>
      <c r="AN203" s="123"/>
      <c r="AO203" s="125">
        <f t="shared" si="96"/>
        <v>21</v>
      </c>
      <c r="AQ203" s="1"/>
    </row>
    <row r="204" spans="1:43" x14ac:dyDescent="0.2">
      <c r="A204" s="67">
        <f t="shared" si="109"/>
        <v>42486</v>
      </c>
      <c r="B204" s="8">
        <f t="shared" si="98"/>
        <v>11208.351497150001</v>
      </c>
      <c r="C204" s="8">
        <f t="shared" si="110"/>
        <v>10000</v>
      </c>
      <c r="D204" s="28">
        <f t="shared" si="111"/>
        <v>4610.92</v>
      </c>
      <c r="E204" s="9">
        <f>IF(K204=1,VLOOKUP(A203,[1]Plan1!$AY$117:$BA$314,3),E203)</f>
        <v>4639.05</v>
      </c>
      <c r="F204" s="110">
        <f t="shared" si="112"/>
        <v>42476</v>
      </c>
      <c r="G204" s="12">
        <f t="shared" si="99"/>
        <v>6.1007347774413301E-3</v>
      </c>
      <c r="H204" s="11">
        <f t="shared" si="113"/>
        <v>42506</v>
      </c>
      <c r="I204" s="11">
        <f t="shared" si="100"/>
        <v>42506</v>
      </c>
      <c r="J204" s="1">
        <f t="shared" si="114"/>
        <v>20</v>
      </c>
      <c r="K204" s="1">
        <f t="shared" si="92"/>
        <v>6</v>
      </c>
      <c r="L204" s="8">
        <f t="shared" si="101"/>
        <v>1.0018263199999999</v>
      </c>
      <c r="M204" s="14">
        <f t="shared" si="91"/>
        <v>1.0042995400000001</v>
      </c>
      <c r="N204" s="14">
        <f t="shared" si="88"/>
        <v>1.0551014143631208</v>
      </c>
      <c r="O204" s="8">
        <f t="shared" si="90"/>
        <v>1.0570283599999999</v>
      </c>
      <c r="P204" s="8">
        <f t="shared" si="102"/>
        <v>10570.283600000001</v>
      </c>
      <c r="Q204" s="13">
        <f t="shared" si="103"/>
        <v>0</v>
      </c>
      <c r="R204" s="21">
        <f t="shared" si="104"/>
        <v>0</v>
      </c>
      <c r="S204" s="8">
        <f t="shared" si="105"/>
        <v>0</v>
      </c>
      <c r="T204" s="10">
        <f t="shared" si="115"/>
        <v>0.119353</v>
      </c>
      <c r="U204" s="13">
        <f t="shared" si="89"/>
        <v>131</v>
      </c>
      <c r="V204" s="13">
        <v>252</v>
      </c>
      <c r="W204" s="14">
        <f t="shared" si="106"/>
        <v>1.0603643119999999</v>
      </c>
      <c r="X204" s="8">
        <f t="shared" si="107"/>
        <v>638.06789715000002</v>
      </c>
      <c r="Y204" s="8">
        <v>0</v>
      </c>
      <c r="Z204" s="9">
        <f t="shared" si="108"/>
        <v>0</v>
      </c>
      <c r="AA204" s="26" t="str">
        <f t="shared" si="116"/>
        <v>INCORP J=</v>
      </c>
      <c r="AB204" s="70">
        <f t="shared" si="117"/>
        <v>42660</v>
      </c>
      <c r="AC204" s="4"/>
      <c r="AD204" s="1"/>
      <c r="AE204" s="146">
        <f>[2]Plan1!$A256</f>
        <v>44621</v>
      </c>
      <c r="AF204" s="132" t="str">
        <f>[2]Plan1!$C256</f>
        <v>Carnaval</v>
      </c>
      <c r="AG204" s="147"/>
      <c r="AH204" s="147"/>
      <c r="AI204" s="1"/>
      <c r="AJ204" s="146">
        <f t="shared" si="97"/>
        <v>44910</v>
      </c>
      <c r="AK204" s="146">
        <f t="shared" si="93"/>
        <v>44909</v>
      </c>
      <c r="AL204" s="146">
        <f t="shared" si="94"/>
        <v>44910</v>
      </c>
      <c r="AM204" s="146">
        <f t="shared" si="95"/>
        <v>44942</v>
      </c>
      <c r="AN204" s="123"/>
      <c r="AO204" s="125">
        <f t="shared" si="96"/>
        <v>22</v>
      </c>
      <c r="AQ204" s="1"/>
    </row>
    <row r="205" spans="1:43" x14ac:dyDescent="0.2">
      <c r="A205" s="67">
        <f t="shared" si="109"/>
        <v>42487</v>
      </c>
      <c r="B205" s="8">
        <f t="shared" si="98"/>
        <v>11216.77810587</v>
      </c>
      <c r="C205" s="8">
        <f t="shared" si="110"/>
        <v>10000</v>
      </c>
      <c r="D205" s="28">
        <f t="shared" si="111"/>
        <v>4610.92</v>
      </c>
      <c r="E205" s="9">
        <f>IF(K205=1,VLOOKUP(A204,[1]Plan1!$AY$117:$BA$314,3),E204)</f>
        <v>4639.05</v>
      </c>
      <c r="F205" s="110">
        <f t="shared" si="112"/>
        <v>42476</v>
      </c>
      <c r="G205" s="12">
        <f t="shared" si="99"/>
        <v>6.1007347774413301E-3</v>
      </c>
      <c r="H205" s="11">
        <f t="shared" si="113"/>
        <v>42506</v>
      </c>
      <c r="I205" s="11">
        <f t="shared" si="100"/>
        <v>42506</v>
      </c>
      <c r="J205" s="1">
        <f t="shared" si="114"/>
        <v>20</v>
      </c>
      <c r="K205" s="1">
        <f t="shared" si="92"/>
        <v>7</v>
      </c>
      <c r="L205" s="8">
        <f t="shared" si="101"/>
        <v>1.0021310299999999</v>
      </c>
      <c r="M205" s="14">
        <f t="shared" si="91"/>
        <v>1.0042995400000001</v>
      </c>
      <c r="N205" s="14">
        <f t="shared" si="88"/>
        <v>1.0551014143631208</v>
      </c>
      <c r="O205" s="8">
        <f t="shared" si="90"/>
        <v>1.05734986</v>
      </c>
      <c r="P205" s="8">
        <f t="shared" si="102"/>
        <v>10573.498600000001</v>
      </c>
      <c r="Q205" s="13">
        <f t="shared" si="103"/>
        <v>0</v>
      </c>
      <c r="R205" s="21">
        <f t="shared" si="104"/>
        <v>0</v>
      </c>
      <c r="S205" s="8">
        <f t="shared" si="105"/>
        <v>0</v>
      </c>
      <c r="T205" s="10">
        <f t="shared" si="115"/>
        <v>0.119353</v>
      </c>
      <c r="U205" s="13">
        <f t="shared" si="89"/>
        <v>132</v>
      </c>
      <c r="V205" s="13">
        <v>252</v>
      </c>
      <c r="W205" s="14">
        <f t="shared" si="106"/>
        <v>1.060838851</v>
      </c>
      <c r="X205" s="8">
        <f t="shared" si="107"/>
        <v>643.27950586999998</v>
      </c>
      <c r="Y205" s="8">
        <v>0</v>
      </c>
      <c r="Z205" s="9">
        <f t="shared" si="108"/>
        <v>0</v>
      </c>
      <c r="AA205" s="26" t="str">
        <f t="shared" si="116"/>
        <v>INCORP J=</v>
      </c>
      <c r="AB205" s="70">
        <f t="shared" si="117"/>
        <v>42660</v>
      </c>
      <c r="AC205" s="4"/>
      <c r="AD205" s="1"/>
      <c r="AE205" s="146">
        <f>[2]Plan1!$A257</f>
        <v>44666</v>
      </c>
      <c r="AF205" s="132" t="str">
        <f>[2]Plan1!$C257</f>
        <v>Paixão de Cristo</v>
      </c>
      <c r="AG205" s="147"/>
      <c r="AH205" s="147"/>
      <c r="AI205" s="1"/>
      <c r="AJ205" s="146">
        <f t="shared" si="97"/>
        <v>44941</v>
      </c>
      <c r="AK205" s="146">
        <f t="shared" si="93"/>
        <v>44939</v>
      </c>
      <c r="AL205" s="146">
        <f t="shared" si="94"/>
        <v>44942</v>
      </c>
      <c r="AM205" s="146">
        <f t="shared" si="95"/>
        <v>44972</v>
      </c>
      <c r="AN205" s="123"/>
      <c r="AO205" s="125">
        <f t="shared" si="96"/>
        <v>22</v>
      </c>
      <c r="AQ205" s="1"/>
    </row>
    <row r="206" spans="1:43" x14ac:dyDescent="0.2">
      <c r="A206" s="67">
        <f t="shared" si="109"/>
        <v>42488</v>
      </c>
      <c r="B206" s="8">
        <f t="shared" si="98"/>
        <v>11225.21117558</v>
      </c>
      <c r="C206" s="8">
        <f t="shared" si="110"/>
        <v>10000</v>
      </c>
      <c r="D206" s="28">
        <f t="shared" si="111"/>
        <v>4610.92</v>
      </c>
      <c r="E206" s="9">
        <f>IF(K206=1,VLOOKUP(A205,[1]Plan1!$AY$117:$BA$314,3),E205)</f>
        <v>4639.05</v>
      </c>
      <c r="F206" s="110">
        <f t="shared" si="112"/>
        <v>42476</v>
      </c>
      <c r="G206" s="12">
        <f t="shared" si="99"/>
        <v>6.1007347774413301E-3</v>
      </c>
      <c r="H206" s="11">
        <f t="shared" si="113"/>
        <v>42506</v>
      </c>
      <c r="I206" s="11">
        <f t="shared" si="100"/>
        <v>42506</v>
      </c>
      <c r="J206" s="1">
        <f t="shared" si="114"/>
        <v>20</v>
      </c>
      <c r="K206" s="1">
        <f t="shared" si="92"/>
        <v>8</v>
      </c>
      <c r="L206" s="8">
        <f t="shared" si="101"/>
        <v>1.00243584</v>
      </c>
      <c r="M206" s="14">
        <f t="shared" si="91"/>
        <v>1.0042995400000001</v>
      </c>
      <c r="N206" s="14">
        <f t="shared" si="88"/>
        <v>1.0551014143631208</v>
      </c>
      <c r="O206" s="8">
        <f t="shared" si="90"/>
        <v>1.0576714700000001</v>
      </c>
      <c r="P206" s="8">
        <f t="shared" si="102"/>
        <v>10576.7147</v>
      </c>
      <c r="Q206" s="13">
        <f t="shared" si="103"/>
        <v>0</v>
      </c>
      <c r="R206" s="21">
        <f t="shared" si="104"/>
        <v>0</v>
      </c>
      <c r="S206" s="8">
        <f t="shared" si="105"/>
        <v>0</v>
      </c>
      <c r="T206" s="10">
        <f t="shared" si="115"/>
        <v>0.119353</v>
      </c>
      <c r="U206" s="13">
        <f t="shared" si="89"/>
        <v>133</v>
      </c>
      <c r="V206" s="13">
        <v>252</v>
      </c>
      <c r="W206" s="14">
        <f t="shared" si="106"/>
        <v>1.061313602</v>
      </c>
      <c r="X206" s="8">
        <f t="shared" si="107"/>
        <v>648.49647558000004</v>
      </c>
      <c r="Y206" s="8">
        <v>0</v>
      </c>
      <c r="Z206" s="9">
        <f t="shared" si="108"/>
        <v>0</v>
      </c>
      <c r="AA206" s="26" t="str">
        <f t="shared" si="116"/>
        <v>INCORP J=</v>
      </c>
      <c r="AB206" s="70">
        <f t="shared" si="117"/>
        <v>42660</v>
      </c>
      <c r="AC206" s="4"/>
      <c r="AD206" s="1"/>
      <c r="AE206" s="146">
        <f>[2]Plan1!$A258</f>
        <v>44672</v>
      </c>
      <c r="AF206" s="132" t="str">
        <f>[2]Plan1!$C258</f>
        <v>Tiradentes</v>
      </c>
      <c r="AG206" s="147"/>
      <c r="AH206" s="147"/>
      <c r="AI206" s="1"/>
      <c r="AJ206" s="146">
        <f t="shared" si="97"/>
        <v>44972</v>
      </c>
      <c r="AK206" s="146">
        <f t="shared" si="93"/>
        <v>44971</v>
      </c>
      <c r="AL206" s="146">
        <f t="shared" si="94"/>
        <v>44972</v>
      </c>
      <c r="AM206" s="146">
        <f t="shared" si="95"/>
        <v>45000</v>
      </c>
      <c r="AN206" s="123"/>
      <c r="AO206" s="125">
        <f t="shared" si="96"/>
        <v>18</v>
      </c>
      <c r="AQ206" s="1"/>
    </row>
    <row r="207" spans="1:43" x14ac:dyDescent="0.2">
      <c r="A207" s="67">
        <f t="shared" si="109"/>
        <v>42489</v>
      </c>
      <c r="B207" s="8">
        <f t="shared" si="98"/>
        <v>11233.650391359999</v>
      </c>
      <c r="C207" s="8">
        <f t="shared" si="110"/>
        <v>10000</v>
      </c>
      <c r="D207" s="28">
        <f t="shared" si="111"/>
        <v>4610.92</v>
      </c>
      <c r="E207" s="9">
        <f>IF(K207=1,VLOOKUP(A206,[1]Plan1!$AY$117:$BA$314,3),E206)</f>
        <v>4639.05</v>
      </c>
      <c r="F207" s="110">
        <f t="shared" si="112"/>
        <v>42476</v>
      </c>
      <c r="G207" s="12">
        <f t="shared" si="99"/>
        <v>6.1007347774413301E-3</v>
      </c>
      <c r="H207" s="11">
        <f t="shared" si="113"/>
        <v>42506</v>
      </c>
      <c r="I207" s="11">
        <f t="shared" si="100"/>
        <v>42506</v>
      </c>
      <c r="J207" s="1">
        <f t="shared" si="114"/>
        <v>20</v>
      </c>
      <c r="K207" s="1">
        <f t="shared" si="92"/>
        <v>9</v>
      </c>
      <c r="L207" s="8">
        <f t="shared" si="101"/>
        <v>1.00274073</v>
      </c>
      <c r="M207" s="14">
        <f t="shared" si="91"/>
        <v>1.0042995400000001</v>
      </c>
      <c r="N207" s="14">
        <f t="shared" si="88"/>
        <v>1.0551014143631208</v>
      </c>
      <c r="O207" s="8">
        <f t="shared" si="90"/>
        <v>1.0579931600000001</v>
      </c>
      <c r="P207" s="8">
        <f t="shared" si="102"/>
        <v>10579.9316</v>
      </c>
      <c r="Q207" s="13">
        <f t="shared" si="103"/>
        <v>0</v>
      </c>
      <c r="R207" s="21">
        <f t="shared" si="104"/>
        <v>0</v>
      </c>
      <c r="S207" s="8">
        <f t="shared" si="105"/>
        <v>0</v>
      </c>
      <c r="T207" s="10">
        <f t="shared" si="115"/>
        <v>0.119353</v>
      </c>
      <c r="U207" s="13">
        <f t="shared" si="89"/>
        <v>134</v>
      </c>
      <c r="V207" s="13">
        <v>252</v>
      </c>
      <c r="W207" s="14">
        <f t="shared" si="106"/>
        <v>1.0617885650000001</v>
      </c>
      <c r="X207" s="8">
        <f t="shared" si="107"/>
        <v>653.71879135999995</v>
      </c>
      <c r="Y207" s="8">
        <v>0</v>
      </c>
      <c r="Z207" s="9">
        <f t="shared" si="108"/>
        <v>0</v>
      </c>
      <c r="AA207" s="26" t="str">
        <f t="shared" si="116"/>
        <v>INCORP J=</v>
      </c>
      <c r="AB207" s="70">
        <f t="shared" si="117"/>
        <v>42660</v>
      </c>
      <c r="AC207" s="4"/>
      <c r="AD207" s="1"/>
      <c r="AE207" s="146">
        <f>[2]Plan1!$A259</f>
        <v>44682</v>
      </c>
      <c r="AF207" s="132" t="str">
        <f>[2]Plan1!$C259</f>
        <v>Dia do Trabalho</v>
      </c>
      <c r="AG207" s="147"/>
      <c r="AH207" s="147"/>
      <c r="AI207" s="1"/>
      <c r="AJ207" s="146">
        <f t="shared" si="97"/>
        <v>45000</v>
      </c>
      <c r="AK207" s="146">
        <f t="shared" si="93"/>
        <v>44999</v>
      </c>
      <c r="AL207" s="146">
        <f t="shared" si="94"/>
        <v>45000</v>
      </c>
      <c r="AM207" s="146">
        <f t="shared" si="95"/>
        <v>45033</v>
      </c>
      <c r="AN207" s="123"/>
      <c r="AO207" s="125">
        <f t="shared" si="96"/>
        <v>22</v>
      </c>
      <c r="AQ207" s="1"/>
    </row>
    <row r="208" spans="1:43" x14ac:dyDescent="0.2">
      <c r="A208" s="67">
        <f t="shared" si="109"/>
        <v>42490</v>
      </c>
      <c r="B208" s="8">
        <f t="shared" si="98"/>
        <v>11242.09597943</v>
      </c>
      <c r="C208" s="8">
        <f t="shared" si="110"/>
        <v>10000</v>
      </c>
      <c r="D208" s="28">
        <f t="shared" si="111"/>
        <v>4610.92</v>
      </c>
      <c r="E208" s="9">
        <f>IF(K208=1,VLOOKUP(A207,[1]Plan1!$AY$117:$BA$314,3),E207)</f>
        <v>4639.05</v>
      </c>
      <c r="F208" s="110">
        <f t="shared" si="112"/>
        <v>42476</v>
      </c>
      <c r="G208" s="12">
        <f t="shared" si="99"/>
        <v>6.1007347774413301E-3</v>
      </c>
      <c r="H208" s="11">
        <f t="shared" si="113"/>
        <v>42506</v>
      </c>
      <c r="I208" s="11">
        <f t="shared" si="100"/>
        <v>42506</v>
      </c>
      <c r="J208" s="1">
        <f t="shared" si="114"/>
        <v>20</v>
      </c>
      <c r="K208" s="1">
        <f t="shared" si="92"/>
        <v>10</v>
      </c>
      <c r="L208" s="8">
        <f t="shared" si="101"/>
        <v>1.00304572</v>
      </c>
      <c r="M208" s="14">
        <f t="shared" si="91"/>
        <v>1.0042995400000001</v>
      </c>
      <c r="N208" s="14">
        <f t="shared" si="88"/>
        <v>1.0551014143631208</v>
      </c>
      <c r="O208" s="8">
        <f t="shared" si="90"/>
        <v>1.05831495</v>
      </c>
      <c r="P208" s="8">
        <f t="shared" si="102"/>
        <v>10583.1495</v>
      </c>
      <c r="Q208" s="13">
        <f t="shared" si="103"/>
        <v>0</v>
      </c>
      <c r="R208" s="21">
        <f t="shared" si="104"/>
        <v>0</v>
      </c>
      <c r="S208" s="8">
        <f t="shared" si="105"/>
        <v>0</v>
      </c>
      <c r="T208" s="10">
        <f t="shared" si="115"/>
        <v>0.119353</v>
      </c>
      <c r="U208" s="13">
        <f t="shared" si="89"/>
        <v>135</v>
      </c>
      <c r="V208" s="13">
        <v>252</v>
      </c>
      <c r="W208" s="14">
        <f t="shared" si="106"/>
        <v>1.062263741</v>
      </c>
      <c r="X208" s="8">
        <f t="shared" si="107"/>
        <v>658.94647942999995</v>
      </c>
      <c r="Y208" s="8">
        <v>0</v>
      </c>
      <c r="Z208" s="9">
        <f t="shared" si="108"/>
        <v>0</v>
      </c>
      <c r="AA208" s="26" t="str">
        <f t="shared" si="116"/>
        <v>INCORP J=</v>
      </c>
      <c r="AB208" s="70">
        <f t="shared" si="117"/>
        <v>42660</v>
      </c>
      <c r="AC208" s="4"/>
      <c r="AD208" s="1"/>
      <c r="AE208" s="146">
        <f>[2]Plan1!$A260</f>
        <v>44728</v>
      </c>
      <c r="AF208" s="132" t="str">
        <f>[2]Plan1!$C260</f>
        <v>Corpus Christi</v>
      </c>
      <c r="AG208" s="147"/>
      <c r="AH208" s="147"/>
      <c r="AI208" s="1"/>
      <c r="AJ208" s="146">
        <f t="shared" si="97"/>
        <v>45031</v>
      </c>
      <c r="AK208" s="146">
        <f t="shared" si="93"/>
        <v>45030</v>
      </c>
      <c r="AL208" s="146">
        <f t="shared" si="94"/>
        <v>45033</v>
      </c>
      <c r="AM208" s="146">
        <f t="shared" si="95"/>
        <v>45061</v>
      </c>
      <c r="AN208" s="123"/>
      <c r="AO208" s="125">
        <f t="shared" si="96"/>
        <v>18</v>
      </c>
      <c r="AQ208" s="1"/>
    </row>
    <row r="209" spans="1:43" x14ac:dyDescent="0.2">
      <c r="A209" s="67">
        <f t="shared" si="109"/>
        <v>42491</v>
      </c>
      <c r="B209" s="8">
        <f t="shared" si="98"/>
        <v>11242.09597943</v>
      </c>
      <c r="C209" s="8">
        <f t="shared" si="110"/>
        <v>10000</v>
      </c>
      <c r="D209" s="28">
        <f t="shared" si="111"/>
        <v>4610.92</v>
      </c>
      <c r="E209" s="9">
        <f>IF(K209=1,VLOOKUP(A208,[1]Plan1!$AY$117:$BA$314,3),E208)</f>
        <v>4639.05</v>
      </c>
      <c r="F209" s="110">
        <f t="shared" si="112"/>
        <v>42476</v>
      </c>
      <c r="G209" s="12">
        <f t="shared" si="99"/>
        <v>6.1007347774413301E-3</v>
      </c>
      <c r="H209" s="11">
        <f t="shared" si="113"/>
        <v>42506</v>
      </c>
      <c r="I209" s="11">
        <f t="shared" si="100"/>
        <v>42506</v>
      </c>
      <c r="J209" s="1">
        <f t="shared" si="114"/>
        <v>20</v>
      </c>
      <c r="K209" s="1">
        <f t="shared" si="92"/>
        <v>10</v>
      </c>
      <c r="L209" s="8">
        <f t="shared" si="101"/>
        <v>1.00304572</v>
      </c>
      <c r="M209" s="14">
        <f t="shared" si="91"/>
        <v>1.0042995400000001</v>
      </c>
      <c r="N209" s="14">
        <f t="shared" si="88"/>
        <v>1.0551014143631208</v>
      </c>
      <c r="O209" s="8">
        <f t="shared" si="90"/>
        <v>1.05831495</v>
      </c>
      <c r="P209" s="8">
        <f t="shared" si="102"/>
        <v>10583.1495</v>
      </c>
      <c r="Q209" s="13">
        <f t="shared" si="103"/>
        <v>0</v>
      </c>
      <c r="R209" s="21">
        <f t="shared" si="104"/>
        <v>0</v>
      </c>
      <c r="S209" s="8">
        <f t="shared" si="105"/>
        <v>0</v>
      </c>
      <c r="T209" s="10">
        <f t="shared" si="115"/>
        <v>0.119353</v>
      </c>
      <c r="U209" s="13">
        <f t="shared" si="89"/>
        <v>135</v>
      </c>
      <c r="V209" s="13">
        <v>252</v>
      </c>
      <c r="W209" s="14">
        <f t="shared" si="106"/>
        <v>1.062263741</v>
      </c>
      <c r="X209" s="8">
        <f t="shared" si="107"/>
        <v>658.94647942999995</v>
      </c>
      <c r="Y209" s="8">
        <v>0</v>
      </c>
      <c r="Z209" s="9">
        <f t="shared" si="108"/>
        <v>0</v>
      </c>
      <c r="AA209" s="26" t="str">
        <f t="shared" si="116"/>
        <v>INCORP J=</v>
      </c>
      <c r="AB209" s="70">
        <f t="shared" si="117"/>
        <v>42660</v>
      </c>
      <c r="AC209" s="4"/>
      <c r="AD209" s="1"/>
      <c r="AE209" s="146">
        <f>[2]Plan1!$A261</f>
        <v>44811</v>
      </c>
      <c r="AF209" s="132" t="str">
        <f>[2]Plan1!$C261</f>
        <v>Independência do Brasil</v>
      </c>
      <c r="AG209" s="147"/>
      <c r="AH209" s="147"/>
      <c r="AI209" s="1"/>
      <c r="AJ209" s="146">
        <f t="shared" si="97"/>
        <v>45061</v>
      </c>
      <c r="AK209" s="146">
        <f t="shared" si="93"/>
        <v>45058</v>
      </c>
      <c r="AL209" s="146">
        <f t="shared" si="94"/>
        <v>45061</v>
      </c>
      <c r="AM209" s="146">
        <f t="shared" si="95"/>
        <v>45092</v>
      </c>
      <c r="AN209" s="123"/>
      <c r="AO209" s="125">
        <f t="shared" si="96"/>
        <v>22</v>
      </c>
      <c r="AQ209" s="1"/>
    </row>
    <row r="210" spans="1:43" x14ac:dyDescent="0.2">
      <c r="A210" s="67">
        <f t="shared" si="109"/>
        <v>42492</v>
      </c>
      <c r="B210" s="8">
        <f t="shared" si="98"/>
        <v>11242.09597943</v>
      </c>
      <c r="C210" s="8">
        <f t="shared" si="110"/>
        <v>10000</v>
      </c>
      <c r="D210" s="28">
        <f t="shared" si="111"/>
        <v>4610.92</v>
      </c>
      <c r="E210" s="9">
        <f>IF(K210=1,VLOOKUP(A209,[1]Plan1!$AY$117:$BA$314,3),E209)</f>
        <v>4639.05</v>
      </c>
      <c r="F210" s="110">
        <f t="shared" si="112"/>
        <v>42476</v>
      </c>
      <c r="G210" s="12">
        <f t="shared" si="99"/>
        <v>6.1007347774413301E-3</v>
      </c>
      <c r="H210" s="11">
        <f t="shared" si="113"/>
        <v>42506</v>
      </c>
      <c r="I210" s="11">
        <f t="shared" si="100"/>
        <v>42506</v>
      </c>
      <c r="J210" s="1">
        <f t="shared" si="114"/>
        <v>20</v>
      </c>
      <c r="K210" s="1">
        <f t="shared" si="92"/>
        <v>10</v>
      </c>
      <c r="L210" s="8">
        <f t="shared" si="101"/>
        <v>1.00304572</v>
      </c>
      <c r="M210" s="14">
        <f t="shared" si="91"/>
        <v>1.0042995400000001</v>
      </c>
      <c r="N210" s="14">
        <f t="shared" si="88"/>
        <v>1.0551014143631208</v>
      </c>
      <c r="O210" s="8">
        <f t="shared" si="90"/>
        <v>1.05831495</v>
      </c>
      <c r="P210" s="8">
        <f t="shared" si="102"/>
        <v>10583.1495</v>
      </c>
      <c r="Q210" s="13">
        <f t="shared" si="103"/>
        <v>0</v>
      </c>
      <c r="R210" s="21">
        <f t="shared" si="104"/>
        <v>0</v>
      </c>
      <c r="S210" s="8">
        <f t="shared" si="105"/>
        <v>0</v>
      </c>
      <c r="T210" s="10">
        <f t="shared" si="115"/>
        <v>0.119353</v>
      </c>
      <c r="U210" s="13">
        <f t="shared" si="89"/>
        <v>135</v>
      </c>
      <c r="V210" s="13">
        <v>252</v>
      </c>
      <c r="W210" s="14">
        <f t="shared" si="106"/>
        <v>1.062263741</v>
      </c>
      <c r="X210" s="8">
        <f t="shared" si="107"/>
        <v>658.94647942999995</v>
      </c>
      <c r="Y210" s="8">
        <v>0</v>
      </c>
      <c r="Z210" s="9">
        <f t="shared" si="108"/>
        <v>0</v>
      </c>
      <c r="AA210" s="26" t="str">
        <f t="shared" si="116"/>
        <v>INCORP J=</v>
      </c>
      <c r="AB210" s="70">
        <f t="shared" si="117"/>
        <v>42660</v>
      </c>
      <c r="AC210" s="4"/>
      <c r="AD210" s="1"/>
      <c r="AE210" s="146">
        <f>[2]Plan1!$A262</f>
        <v>44846</v>
      </c>
      <c r="AF210" s="132" t="str">
        <f>[2]Plan1!$C262</f>
        <v>Nossa Sr.a Aparecida - Padroeira do Brasil</v>
      </c>
      <c r="AG210" s="147"/>
      <c r="AH210" s="147"/>
      <c r="AI210" s="1"/>
      <c r="AJ210" s="146">
        <f t="shared" si="97"/>
        <v>45092</v>
      </c>
      <c r="AK210" s="146">
        <f t="shared" si="93"/>
        <v>45091</v>
      </c>
      <c r="AL210" s="146">
        <f t="shared" si="94"/>
        <v>45092</v>
      </c>
      <c r="AM210" s="146">
        <f t="shared" si="95"/>
        <v>45124</v>
      </c>
      <c r="AN210" s="123"/>
      <c r="AO210" s="125">
        <f t="shared" si="96"/>
        <v>22</v>
      </c>
      <c r="AQ210" s="1"/>
    </row>
    <row r="211" spans="1:43" x14ac:dyDescent="0.2">
      <c r="A211" s="67">
        <f t="shared" si="109"/>
        <v>42493</v>
      </c>
      <c r="B211" s="8">
        <f t="shared" si="98"/>
        <v>11250.54803896</v>
      </c>
      <c r="C211" s="8">
        <f t="shared" si="110"/>
        <v>10000</v>
      </c>
      <c r="D211" s="28">
        <f t="shared" si="111"/>
        <v>4610.92</v>
      </c>
      <c r="E211" s="9">
        <f>IF(K211=1,VLOOKUP(A210,[1]Plan1!$AY$117:$BA$314,3),E210)</f>
        <v>4639.05</v>
      </c>
      <c r="F211" s="110">
        <f t="shared" si="112"/>
        <v>42476</v>
      </c>
      <c r="G211" s="12">
        <f t="shared" si="99"/>
        <v>6.1007347774413301E-3</v>
      </c>
      <c r="H211" s="11">
        <f t="shared" si="113"/>
        <v>42506</v>
      </c>
      <c r="I211" s="11">
        <f t="shared" si="100"/>
        <v>42506</v>
      </c>
      <c r="J211" s="1">
        <f t="shared" si="114"/>
        <v>20</v>
      </c>
      <c r="K211" s="1">
        <f t="shared" si="92"/>
        <v>11</v>
      </c>
      <c r="L211" s="8">
        <f t="shared" si="101"/>
        <v>1.0033508099999999</v>
      </c>
      <c r="M211" s="14">
        <f t="shared" si="91"/>
        <v>1.0042995400000001</v>
      </c>
      <c r="N211" s="14">
        <f t="shared" si="88"/>
        <v>1.0551014143631208</v>
      </c>
      <c r="O211" s="8">
        <f t="shared" si="90"/>
        <v>1.0586368500000001</v>
      </c>
      <c r="P211" s="8">
        <f t="shared" si="102"/>
        <v>10586.3685</v>
      </c>
      <c r="Q211" s="13">
        <f t="shared" si="103"/>
        <v>0</v>
      </c>
      <c r="R211" s="21">
        <f t="shared" si="104"/>
        <v>0</v>
      </c>
      <c r="S211" s="8">
        <f t="shared" si="105"/>
        <v>0</v>
      </c>
      <c r="T211" s="10">
        <f t="shared" si="115"/>
        <v>0.119353</v>
      </c>
      <c r="U211" s="13">
        <f t="shared" si="89"/>
        <v>136</v>
      </c>
      <c r="V211" s="13">
        <v>252</v>
      </c>
      <c r="W211" s="14">
        <f t="shared" si="106"/>
        <v>1.0627391289999999</v>
      </c>
      <c r="X211" s="8">
        <f t="shared" si="107"/>
        <v>664.17953895999995</v>
      </c>
      <c r="Y211" s="8">
        <v>0</v>
      </c>
      <c r="Z211" s="9">
        <f t="shared" si="108"/>
        <v>0</v>
      </c>
      <c r="AA211" s="26" t="str">
        <f t="shared" si="116"/>
        <v>INCORP J=</v>
      </c>
      <c r="AB211" s="70">
        <f t="shared" si="117"/>
        <v>42660</v>
      </c>
      <c r="AC211" s="4"/>
      <c r="AD211" s="1"/>
      <c r="AE211" s="146">
        <f>[2]Plan1!$A263</f>
        <v>44867</v>
      </c>
      <c r="AF211" s="132" t="str">
        <f>[2]Plan1!$C263</f>
        <v>Finados</v>
      </c>
      <c r="AG211" s="147"/>
      <c r="AH211" s="147"/>
      <c r="AI211" s="1"/>
      <c r="AJ211" s="146">
        <f t="shared" si="97"/>
        <v>45122</v>
      </c>
      <c r="AK211" s="146">
        <f t="shared" si="93"/>
        <v>45121</v>
      </c>
      <c r="AL211" s="146">
        <f t="shared" si="94"/>
        <v>45124</v>
      </c>
      <c r="AM211" s="146">
        <f t="shared" si="95"/>
        <v>45153</v>
      </c>
      <c r="AN211" s="123"/>
      <c r="AO211" s="125">
        <f t="shared" si="96"/>
        <v>21</v>
      </c>
      <c r="AQ211" s="1"/>
    </row>
    <row r="212" spans="1:43" x14ac:dyDescent="0.2">
      <c r="A212" s="67">
        <f t="shared" si="109"/>
        <v>42494</v>
      </c>
      <c r="B212" s="8">
        <f t="shared" si="98"/>
        <v>11259.0063821</v>
      </c>
      <c r="C212" s="8">
        <f t="shared" si="110"/>
        <v>10000</v>
      </c>
      <c r="D212" s="28">
        <f t="shared" si="111"/>
        <v>4610.92</v>
      </c>
      <c r="E212" s="9">
        <f>IF(K212=1,VLOOKUP(A211,[1]Plan1!$AY$117:$BA$314,3),E211)</f>
        <v>4639.05</v>
      </c>
      <c r="F212" s="110">
        <f t="shared" si="112"/>
        <v>42476</v>
      </c>
      <c r="G212" s="12">
        <f t="shared" si="99"/>
        <v>6.1007347774413301E-3</v>
      </c>
      <c r="H212" s="11">
        <f t="shared" si="113"/>
        <v>42506</v>
      </c>
      <c r="I212" s="11">
        <f t="shared" si="100"/>
        <v>42506</v>
      </c>
      <c r="J212" s="1">
        <f t="shared" si="114"/>
        <v>20</v>
      </c>
      <c r="K212" s="1">
        <f t="shared" si="92"/>
        <v>12</v>
      </c>
      <c r="L212" s="8">
        <f t="shared" si="101"/>
        <v>1.00365598</v>
      </c>
      <c r="M212" s="14">
        <f t="shared" si="91"/>
        <v>1.0042995400000001</v>
      </c>
      <c r="N212" s="14">
        <f t="shared" si="88"/>
        <v>1.0551014143631208</v>
      </c>
      <c r="O212" s="8">
        <f t="shared" si="90"/>
        <v>1.0589588400000001</v>
      </c>
      <c r="P212" s="8">
        <f t="shared" si="102"/>
        <v>10589.588400000001</v>
      </c>
      <c r="Q212" s="13">
        <f t="shared" si="103"/>
        <v>0</v>
      </c>
      <c r="R212" s="21">
        <f t="shared" si="104"/>
        <v>0</v>
      </c>
      <c r="S212" s="8">
        <f t="shared" si="105"/>
        <v>0</v>
      </c>
      <c r="T212" s="10">
        <f t="shared" si="115"/>
        <v>0.119353</v>
      </c>
      <c r="U212" s="13">
        <f t="shared" si="89"/>
        <v>137</v>
      </c>
      <c r="V212" s="13">
        <v>252</v>
      </c>
      <c r="W212" s="14">
        <f t="shared" si="106"/>
        <v>1.063214731</v>
      </c>
      <c r="X212" s="8">
        <f t="shared" si="107"/>
        <v>669.41798210000002</v>
      </c>
      <c r="Y212" s="8">
        <v>0</v>
      </c>
      <c r="Z212" s="9">
        <f t="shared" si="108"/>
        <v>0</v>
      </c>
      <c r="AA212" s="26" t="str">
        <f t="shared" si="116"/>
        <v>INCORP J=</v>
      </c>
      <c r="AB212" s="70">
        <f t="shared" si="117"/>
        <v>42660</v>
      </c>
      <c r="AC212" s="4"/>
      <c r="AD212" s="1"/>
      <c r="AE212" s="146">
        <f>[2]Plan1!$A264</f>
        <v>44880</v>
      </c>
      <c r="AF212" s="132" t="str">
        <f>[2]Plan1!$C264</f>
        <v>Proclamação da República</v>
      </c>
      <c r="AG212" s="147"/>
      <c r="AH212" s="147"/>
      <c r="AI212" s="1"/>
      <c r="AJ212" s="146">
        <f t="shared" si="97"/>
        <v>45153</v>
      </c>
      <c r="AK212" s="146">
        <f t="shared" si="93"/>
        <v>45152</v>
      </c>
      <c r="AL212" s="146">
        <f t="shared" si="94"/>
        <v>45153</v>
      </c>
      <c r="AM212" s="146">
        <f t="shared" si="95"/>
        <v>45184</v>
      </c>
      <c r="AN212" s="123"/>
      <c r="AO212" s="125">
        <f t="shared" si="96"/>
        <v>22</v>
      </c>
      <c r="AQ212" s="1"/>
    </row>
    <row r="213" spans="1:43" x14ac:dyDescent="0.2">
      <c r="A213" s="67">
        <f t="shared" si="109"/>
        <v>42495</v>
      </c>
      <c r="B213" s="8">
        <f t="shared" si="98"/>
        <v>11267.47109739</v>
      </c>
      <c r="C213" s="8">
        <f t="shared" si="110"/>
        <v>10000</v>
      </c>
      <c r="D213" s="28">
        <f t="shared" si="111"/>
        <v>4610.92</v>
      </c>
      <c r="E213" s="9">
        <f>IF(K213=1,VLOOKUP(A212,[1]Plan1!$AY$117:$BA$314,3),E212)</f>
        <v>4639.05</v>
      </c>
      <c r="F213" s="110">
        <f t="shared" si="112"/>
        <v>42476</v>
      </c>
      <c r="G213" s="12">
        <f t="shared" si="99"/>
        <v>6.1007347774413301E-3</v>
      </c>
      <c r="H213" s="11">
        <f t="shared" si="113"/>
        <v>42506</v>
      </c>
      <c r="I213" s="11">
        <f t="shared" si="100"/>
        <v>42506</v>
      </c>
      <c r="J213" s="1">
        <f t="shared" si="114"/>
        <v>20</v>
      </c>
      <c r="K213" s="1">
        <f t="shared" si="92"/>
        <v>13</v>
      </c>
      <c r="L213" s="8">
        <f t="shared" si="101"/>
        <v>1.0039612499999999</v>
      </c>
      <c r="M213" s="14">
        <f t="shared" si="91"/>
        <v>1.0042995400000001</v>
      </c>
      <c r="N213" s="14">
        <f t="shared" si="88"/>
        <v>1.0551014143631208</v>
      </c>
      <c r="O213" s="8">
        <f t="shared" si="90"/>
        <v>1.0592809299999999</v>
      </c>
      <c r="P213" s="8">
        <f t="shared" si="102"/>
        <v>10592.809300000001</v>
      </c>
      <c r="Q213" s="13">
        <f t="shared" si="103"/>
        <v>0</v>
      </c>
      <c r="R213" s="21">
        <f t="shared" si="104"/>
        <v>0</v>
      </c>
      <c r="S213" s="8">
        <f t="shared" si="105"/>
        <v>0</v>
      </c>
      <c r="T213" s="10">
        <f t="shared" si="115"/>
        <v>0.119353</v>
      </c>
      <c r="U213" s="13">
        <f t="shared" si="89"/>
        <v>138</v>
      </c>
      <c r="V213" s="13">
        <v>252</v>
      </c>
      <c r="W213" s="14">
        <f t="shared" si="106"/>
        <v>1.063690545</v>
      </c>
      <c r="X213" s="8">
        <f t="shared" si="107"/>
        <v>674.66179738999995</v>
      </c>
      <c r="Y213" s="8">
        <v>0</v>
      </c>
      <c r="Z213" s="9">
        <f t="shared" si="108"/>
        <v>0</v>
      </c>
      <c r="AA213" s="26" t="str">
        <f t="shared" si="116"/>
        <v>INCORP J=</v>
      </c>
      <c r="AB213" s="70">
        <f t="shared" si="117"/>
        <v>42660</v>
      </c>
      <c r="AC213" s="4"/>
      <c r="AD213" s="1"/>
      <c r="AE213" s="146">
        <f>[2]Plan1!$A265</f>
        <v>44920</v>
      </c>
      <c r="AF213" s="132" t="str">
        <f>[2]Plan1!$C265</f>
        <v>Natal</v>
      </c>
      <c r="AG213" s="147"/>
      <c r="AH213" s="147"/>
      <c r="AI213" s="1"/>
      <c r="AJ213" s="146">
        <f t="shared" si="97"/>
        <v>45184</v>
      </c>
      <c r="AK213" s="146">
        <f t="shared" si="93"/>
        <v>45183</v>
      </c>
      <c r="AL213" s="146">
        <f t="shared" si="94"/>
        <v>45184</v>
      </c>
      <c r="AM213" s="146">
        <f t="shared" si="95"/>
        <v>45215</v>
      </c>
      <c r="AN213" s="123"/>
      <c r="AO213" s="125">
        <f t="shared" si="96"/>
        <v>20</v>
      </c>
      <c r="AQ213" s="1"/>
    </row>
    <row r="214" spans="1:43" x14ac:dyDescent="0.2">
      <c r="A214" s="67">
        <f t="shared" si="109"/>
        <v>42496</v>
      </c>
      <c r="B214" s="8">
        <f t="shared" si="98"/>
        <v>11275.9421989</v>
      </c>
      <c r="C214" s="8">
        <f t="shared" si="110"/>
        <v>10000</v>
      </c>
      <c r="D214" s="28">
        <f t="shared" si="111"/>
        <v>4610.92</v>
      </c>
      <c r="E214" s="9">
        <f>IF(K214=1,VLOOKUP(A213,[1]Plan1!$AY$117:$BA$314,3),E213)</f>
        <v>4639.05</v>
      </c>
      <c r="F214" s="110">
        <f t="shared" si="112"/>
        <v>42476</v>
      </c>
      <c r="G214" s="12">
        <f t="shared" si="99"/>
        <v>6.1007347774413301E-3</v>
      </c>
      <c r="H214" s="11">
        <f t="shared" si="113"/>
        <v>42506</v>
      </c>
      <c r="I214" s="11">
        <f t="shared" si="100"/>
        <v>42506</v>
      </c>
      <c r="J214" s="1">
        <f t="shared" si="114"/>
        <v>20</v>
      </c>
      <c r="K214" s="1">
        <f t="shared" si="92"/>
        <v>14</v>
      </c>
      <c r="L214" s="8">
        <f t="shared" si="101"/>
        <v>1.0042666099999999</v>
      </c>
      <c r="M214" s="14">
        <f t="shared" si="91"/>
        <v>1.0042995400000001</v>
      </c>
      <c r="N214" s="14">
        <f t="shared" si="88"/>
        <v>1.0551014143631208</v>
      </c>
      <c r="O214" s="8">
        <f t="shared" si="90"/>
        <v>1.05960312</v>
      </c>
      <c r="P214" s="8">
        <f t="shared" si="102"/>
        <v>10596.031199999999</v>
      </c>
      <c r="Q214" s="13">
        <f t="shared" si="103"/>
        <v>0</v>
      </c>
      <c r="R214" s="21">
        <f t="shared" si="104"/>
        <v>0</v>
      </c>
      <c r="S214" s="8">
        <f t="shared" si="105"/>
        <v>0</v>
      </c>
      <c r="T214" s="10">
        <f t="shared" si="115"/>
        <v>0.119353</v>
      </c>
      <c r="U214" s="13">
        <f t="shared" si="89"/>
        <v>139</v>
      </c>
      <c r="V214" s="13">
        <v>252</v>
      </c>
      <c r="W214" s="14">
        <f t="shared" si="106"/>
        <v>1.064166572</v>
      </c>
      <c r="X214" s="8">
        <f t="shared" si="107"/>
        <v>679.91099889999998</v>
      </c>
      <c r="Y214" s="8">
        <v>0</v>
      </c>
      <c r="Z214" s="9">
        <f t="shared" si="108"/>
        <v>0</v>
      </c>
      <c r="AA214" s="26" t="str">
        <f t="shared" si="116"/>
        <v>INCORP J=</v>
      </c>
      <c r="AB214" s="70">
        <f t="shared" si="117"/>
        <v>42660</v>
      </c>
      <c r="AC214" s="4"/>
      <c r="AD214" s="1"/>
      <c r="AE214" s="146">
        <f>[2]Plan1!$A266</f>
        <v>44927</v>
      </c>
      <c r="AF214" s="132" t="str">
        <f>[2]Plan1!$C266</f>
        <v>Confraternização Universal</v>
      </c>
      <c r="AG214" s="147"/>
      <c r="AH214" s="147"/>
      <c r="AI214" s="1"/>
      <c r="AJ214" s="146">
        <f t="shared" si="97"/>
        <v>45214</v>
      </c>
      <c r="AK214" s="146">
        <f t="shared" si="93"/>
        <v>45212</v>
      </c>
      <c r="AL214" s="146">
        <f t="shared" si="94"/>
        <v>45215</v>
      </c>
      <c r="AM214" s="146">
        <f t="shared" si="95"/>
        <v>45246</v>
      </c>
      <c r="AN214" s="123"/>
      <c r="AO214" s="125">
        <f t="shared" si="96"/>
        <v>21</v>
      </c>
      <c r="AQ214" s="1"/>
    </row>
    <row r="215" spans="1:43" x14ac:dyDescent="0.2">
      <c r="A215" s="67">
        <f t="shared" si="109"/>
        <v>42497</v>
      </c>
      <c r="B215" s="8">
        <f t="shared" si="98"/>
        <v>11284.419690119999</v>
      </c>
      <c r="C215" s="8">
        <f t="shared" si="110"/>
        <v>10000</v>
      </c>
      <c r="D215" s="28">
        <f t="shared" si="111"/>
        <v>4610.92</v>
      </c>
      <c r="E215" s="9">
        <f>IF(K215=1,VLOOKUP(A214,[1]Plan1!$AY$117:$BA$314,3),E214)</f>
        <v>4639.05</v>
      </c>
      <c r="F215" s="110">
        <f t="shared" si="112"/>
        <v>42476</v>
      </c>
      <c r="G215" s="12">
        <f t="shared" si="99"/>
        <v>6.1007347774413301E-3</v>
      </c>
      <c r="H215" s="11">
        <f t="shared" si="113"/>
        <v>42506</v>
      </c>
      <c r="I215" s="11">
        <f t="shared" si="100"/>
        <v>42506</v>
      </c>
      <c r="J215" s="1">
        <f t="shared" si="114"/>
        <v>20</v>
      </c>
      <c r="K215" s="1">
        <f t="shared" si="92"/>
        <v>15</v>
      </c>
      <c r="L215" s="8">
        <f t="shared" si="101"/>
        <v>1.00457207</v>
      </c>
      <c r="M215" s="14">
        <f t="shared" si="91"/>
        <v>1.0042995400000001</v>
      </c>
      <c r="N215" s="14">
        <f t="shared" si="88"/>
        <v>1.0551014143631208</v>
      </c>
      <c r="O215" s="8">
        <f t="shared" si="90"/>
        <v>1.05992541</v>
      </c>
      <c r="P215" s="8">
        <f t="shared" si="102"/>
        <v>10599.2541</v>
      </c>
      <c r="Q215" s="13">
        <f t="shared" si="103"/>
        <v>0</v>
      </c>
      <c r="R215" s="21">
        <f t="shared" si="104"/>
        <v>0</v>
      </c>
      <c r="S215" s="8">
        <f t="shared" si="105"/>
        <v>0</v>
      </c>
      <c r="T215" s="10">
        <f t="shared" si="115"/>
        <v>0.119353</v>
      </c>
      <c r="U215" s="13">
        <f t="shared" si="89"/>
        <v>140</v>
      </c>
      <c r="V215" s="13">
        <v>252</v>
      </c>
      <c r="W215" s="14">
        <f t="shared" si="106"/>
        <v>1.064642812</v>
      </c>
      <c r="X215" s="8">
        <f t="shared" si="107"/>
        <v>685.16559012000005</v>
      </c>
      <c r="Y215" s="8">
        <v>0</v>
      </c>
      <c r="Z215" s="9">
        <f t="shared" si="108"/>
        <v>0</v>
      </c>
      <c r="AA215" s="26" t="str">
        <f t="shared" si="116"/>
        <v>INCORP J=</v>
      </c>
      <c r="AB215" s="70">
        <f t="shared" si="117"/>
        <v>42660</v>
      </c>
      <c r="AC215" s="4"/>
      <c r="AD215" s="1"/>
      <c r="AE215" s="146">
        <f>[2]Plan1!$A267</f>
        <v>44977</v>
      </c>
      <c r="AF215" s="132" t="str">
        <f>[2]Plan1!$C267</f>
        <v>Carnaval</v>
      </c>
      <c r="AG215" s="147"/>
      <c r="AH215" s="147"/>
      <c r="AI215" s="1"/>
      <c r="AJ215" s="146">
        <f t="shared" si="97"/>
        <v>45245</v>
      </c>
      <c r="AK215" s="146">
        <f t="shared" si="93"/>
        <v>45244</v>
      </c>
      <c r="AL215" s="146">
        <f t="shared" si="94"/>
        <v>45246</v>
      </c>
      <c r="AM215" s="146">
        <f t="shared" si="95"/>
        <v>45275</v>
      </c>
      <c r="AN215" s="123"/>
      <c r="AO215" s="125">
        <f t="shared" si="96"/>
        <v>21</v>
      </c>
      <c r="AQ215" s="1"/>
    </row>
    <row r="216" spans="1:43" x14ac:dyDescent="0.2">
      <c r="A216" s="67">
        <f t="shared" si="109"/>
        <v>42498</v>
      </c>
      <c r="B216" s="8">
        <f t="shared" si="98"/>
        <v>11284.419690119999</v>
      </c>
      <c r="C216" s="8">
        <f t="shared" si="110"/>
        <v>10000</v>
      </c>
      <c r="D216" s="28">
        <f t="shared" si="111"/>
        <v>4610.92</v>
      </c>
      <c r="E216" s="9">
        <f>IF(K216=1,VLOOKUP(A215,[1]Plan1!$AY$117:$BA$314,3),E215)</f>
        <v>4639.05</v>
      </c>
      <c r="F216" s="110">
        <f t="shared" si="112"/>
        <v>42476</v>
      </c>
      <c r="G216" s="12">
        <f t="shared" si="99"/>
        <v>6.1007347774413301E-3</v>
      </c>
      <c r="H216" s="11">
        <f t="shared" si="113"/>
        <v>42506</v>
      </c>
      <c r="I216" s="11">
        <f t="shared" si="100"/>
        <v>42506</v>
      </c>
      <c r="J216" s="1">
        <f t="shared" si="114"/>
        <v>20</v>
      </c>
      <c r="K216" s="1">
        <f t="shared" si="92"/>
        <v>15</v>
      </c>
      <c r="L216" s="8">
        <f t="shared" si="101"/>
        <v>1.00457207</v>
      </c>
      <c r="M216" s="14">
        <f t="shared" si="91"/>
        <v>1.0042995400000001</v>
      </c>
      <c r="N216" s="14">
        <f t="shared" si="88"/>
        <v>1.0551014143631208</v>
      </c>
      <c r="O216" s="8">
        <f t="shared" si="90"/>
        <v>1.05992541</v>
      </c>
      <c r="P216" s="8">
        <f t="shared" si="102"/>
        <v>10599.2541</v>
      </c>
      <c r="Q216" s="13">
        <f t="shared" si="103"/>
        <v>0</v>
      </c>
      <c r="R216" s="21">
        <f t="shared" si="104"/>
        <v>0</v>
      </c>
      <c r="S216" s="8">
        <f t="shared" si="105"/>
        <v>0</v>
      </c>
      <c r="T216" s="10">
        <f t="shared" si="115"/>
        <v>0.119353</v>
      </c>
      <c r="U216" s="13">
        <f t="shared" si="89"/>
        <v>140</v>
      </c>
      <c r="V216" s="13">
        <v>252</v>
      </c>
      <c r="W216" s="14">
        <f t="shared" si="106"/>
        <v>1.064642812</v>
      </c>
      <c r="X216" s="8">
        <f t="shared" si="107"/>
        <v>685.16559012000005</v>
      </c>
      <c r="Y216" s="8">
        <v>0</v>
      </c>
      <c r="Z216" s="9">
        <f t="shared" si="108"/>
        <v>0</v>
      </c>
      <c r="AA216" s="26" t="str">
        <f t="shared" si="116"/>
        <v>INCORP J=</v>
      </c>
      <c r="AB216" s="70">
        <f t="shared" si="117"/>
        <v>42660</v>
      </c>
      <c r="AC216" s="4"/>
      <c r="AD216" s="1"/>
      <c r="AE216" s="146">
        <f>[2]Plan1!$A268</f>
        <v>44978</v>
      </c>
      <c r="AF216" s="132" t="str">
        <f>[2]Plan1!$C268</f>
        <v>Carnaval</v>
      </c>
      <c r="AG216" s="147"/>
      <c r="AH216" s="147"/>
      <c r="AI216" s="1"/>
      <c r="AJ216" s="146">
        <f t="shared" si="97"/>
        <v>45275</v>
      </c>
      <c r="AK216" s="146">
        <f t="shared" si="93"/>
        <v>45274</v>
      </c>
      <c r="AL216" s="146">
        <f t="shared" si="94"/>
        <v>45275</v>
      </c>
      <c r="AM216" s="146">
        <f t="shared" si="95"/>
        <v>45306</v>
      </c>
      <c r="AN216" s="123"/>
      <c r="AO216" s="125">
        <f t="shared" si="96"/>
        <v>19</v>
      </c>
      <c r="AQ216" s="1"/>
    </row>
    <row r="217" spans="1:43" x14ac:dyDescent="0.2">
      <c r="A217" s="67">
        <f t="shared" si="109"/>
        <v>42499</v>
      </c>
      <c r="B217" s="8">
        <f t="shared" si="98"/>
        <v>11284.419690119999</v>
      </c>
      <c r="C217" s="8">
        <f t="shared" si="110"/>
        <v>10000</v>
      </c>
      <c r="D217" s="28">
        <f t="shared" si="111"/>
        <v>4610.92</v>
      </c>
      <c r="E217" s="9">
        <f>IF(K217=1,VLOOKUP(A216,[1]Plan1!$AY$117:$BA$314,3),E216)</f>
        <v>4639.05</v>
      </c>
      <c r="F217" s="110">
        <f t="shared" si="112"/>
        <v>42476</v>
      </c>
      <c r="G217" s="12">
        <f t="shared" si="99"/>
        <v>6.1007347774413301E-3</v>
      </c>
      <c r="H217" s="11">
        <f t="shared" si="113"/>
        <v>42506</v>
      </c>
      <c r="I217" s="11">
        <f t="shared" si="100"/>
        <v>42506</v>
      </c>
      <c r="J217" s="1">
        <f t="shared" si="114"/>
        <v>20</v>
      </c>
      <c r="K217" s="1">
        <f t="shared" si="92"/>
        <v>15</v>
      </c>
      <c r="L217" s="8">
        <f t="shared" si="101"/>
        <v>1.00457207</v>
      </c>
      <c r="M217" s="14">
        <f t="shared" si="91"/>
        <v>1.0042995400000001</v>
      </c>
      <c r="N217" s="14">
        <f t="shared" si="88"/>
        <v>1.0551014143631208</v>
      </c>
      <c r="O217" s="8">
        <f t="shared" si="90"/>
        <v>1.05992541</v>
      </c>
      <c r="P217" s="8">
        <f t="shared" si="102"/>
        <v>10599.2541</v>
      </c>
      <c r="Q217" s="13">
        <f t="shared" si="103"/>
        <v>0</v>
      </c>
      <c r="R217" s="21">
        <f t="shared" si="104"/>
        <v>0</v>
      </c>
      <c r="S217" s="8">
        <f t="shared" si="105"/>
        <v>0</v>
      </c>
      <c r="T217" s="10">
        <f t="shared" si="115"/>
        <v>0.119353</v>
      </c>
      <c r="U217" s="13">
        <f t="shared" si="89"/>
        <v>140</v>
      </c>
      <c r="V217" s="13">
        <v>252</v>
      </c>
      <c r="W217" s="14">
        <f t="shared" si="106"/>
        <v>1.064642812</v>
      </c>
      <c r="X217" s="8">
        <f t="shared" si="107"/>
        <v>685.16559012000005</v>
      </c>
      <c r="Y217" s="8">
        <v>0</v>
      </c>
      <c r="Z217" s="9">
        <f t="shared" si="108"/>
        <v>0</v>
      </c>
      <c r="AA217" s="26" t="str">
        <f t="shared" si="116"/>
        <v>INCORP J=</v>
      </c>
      <c r="AB217" s="70">
        <f t="shared" si="117"/>
        <v>42660</v>
      </c>
      <c r="AC217" s="4"/>
      <c r="AD217" s="1"/>
      <c r="AE217" s="146">
        <f>[2]Plan1!$A269</f>
        <v>45023</v>
      </c>
      <c r="AF217" s="132" t="str">
        <f>[2]Plan1!$C269</f>
        <v>Paixão de Cristo</v>
      </c>
      <c r="AG217" s="147"/>
      <c r="AH217" s="147"/>
      <c r="AI217" s="1"/>
      <c r="AJ217" s="146">
        <f t="shared" si="97"/>
        <v>45306</v>
      </c>
      <c r="AK217" s="146">
        <f t="shared" si="93"/>
        <v>45303</v>
      </c>
      <c r="AL217" s="146">
        <f t="shared" si="94"/>
        <v>45306</v>
      </c>
      <c r="AM217" s="146">
        <f t="shared" si="95"/>
        <v>45337</v>
      </c>
      <c r="AN217" s="123"/>
      <c r="AO217" s="125">
        <f t="shared" si="96"/>
        <v>21</v>
      </c>
      <c r="AQ217" s="1"/>
    </row>
    <row r="218" spans="1:43" x14ac:dyDescent="0.2">
      <c r="A218" s="67">
        <f t="shared" si="109"/>
        <v>42500</v>
      </c>
      <c r="B218" s="8">
        <f t="shared" si="98"/>
        <v>11292.90337211</v>
      </c>
      <c r="C218" s="8">
        <f t="shared" si="110"/>
        <v>10000</v>
      </c>
      <c r="D218" s="28">
        <f t="shared" si="111"/>
        <v>4610.92</v>
      </c>
      <c r="E218" s="9">
        <f>IF(K218=1,VLOOKUP(A217,[1]Plan1!$AY$117:$BA$314,3),E217)</f>
        <v>4639.05</v>
      </c>
      <c r="F218" s="110">
        <f t="shared" si="112"/>
        <v>42476</v>
      </c>
      <c r="G218" s="12">
        <f t="shared" si="99"/>
        <v>6.1007347774413301E-3</v>
      </c>
      <c r="H218" s="11">
        <f t="shared" si="113"/>
        <v>42506</v>
      </c>
      <c r="I218" s="11">
        <f t="shared" si="100"/>
        <v>42506</v>
      </c>
      <c r="J218" s="1">
        <f t="shared" si="114"/>
        <v>20</v>
      </c>
      <c r="K218" s="1">
        <f t="shared" si="92"/>
        <v>16</v>
      </c>
      <c r="L218" s="8">
        <f t="shared" si="101"/>
        <v>1.0048776100000001</v>
      </c>
      <c r="M218" s="14">
        <f t="shared" si="91"/>
        <v>1.0042995400000001</v>
      </c>
      <c r="N218" s="14">
        <f t="shared" si="88"/>
        <v>1.0551014143631208</v>
      </c>
      <c r="O218" s="8">
        <f t="shared" si="90"/>
        <v>1.0602477800000001</v>
      </c>
      <c r="P218" s="8">
        <f t="shared" si="102"/>
        <v>10602.477800000001</v>
      </c>
      <c r="Q218" s="13">
        <f t="shared" si="103"/>
        <v>0</v>
      </c>
      <c r="R218" s="21">
        <f t="shared" si="104"/>
        <v>0</v>
      </c>
      <c r="S218" s="8">
        <f t="shared" si="105"/>
        <v>0</v>
      </c>
      <c r="T218" s="10">
        <f t="shared" si="115"/>
        <v>0.119353</v>
      </c>
      <c r="U218" s="13">
        <f t="shared" si="89"/>
        <v>141</v>
      </c>
      <c r="V218" s="13">
        <v>252</v>
      </c>
      <c r="W218" s="14">
        <f t="shared" si="106"/>
        <v>1.065119266</v>
      </c>
      <c r="X218" s="8">
        <f t="shared" si="107"/>
        <v>690.42557210999996</v>
      </c>
      <c r="Y218" s="8">
        <v>0</v>
      </c>
      <c r="Z218" s="9">
        <f t="shared" si="108"/>
        <v>0</v>
      </c>
      <c r="AA218" s="26" t="str">
        <f t="shared" si="116"/>
        <v>INCORP J=</v>
      </c>
      <c r="AB218" s="70">
        <f t="shared" si="117"/>
        <v>42660</v>
      </c>
      <c r="AC218" s="4"/>
      <c r="AD218" s="1"/>
      <c r="AE218" s="146">
        <f>[2]Plan1!$A270</f>
        <v>45037</v>
      </c>
      <c r="AF218" s="132" t="str">
        <f>[2]Plan1!$C270</f>
        <v>Tiradentes</v>
      </c>
      <c r="AG218" s="147"/>
      <c r="AH218" s="147"/>
      <c r="AI218" s="1"/>
      <c r="AJ218" s="146">
        <f t="shared" si="97"/>
        <v>45337</v>
      </c>
      <c r="AK218" s="146">
        <f t="shared" si="93"/>
        <v>45336</v>
      </c>
      <c r="AL218" s="146">
        <f t="shared" si="94"/>
        <v>45337</v>
      </c>
      <c r="AM218" s="146">
        <f t="shared" si="95"/>
        <v>45366</v>
      </c>
      <c r="AN218" s="123"/>
      <c r="AO218" s="125">
        <f t="shared" si="96"/>
        <v>21</v>
      </c>
      <c r="AQ218" s="1"/>
    </row>
    <row r="219" spans="1:43" x14ac:dyDescent="0.2">
      <c r="A219" s="67">
        <f t="shared" si="109"/>
        <v>42501</v>
      </c>
      <c r="B219" s="8">
        <f t="shared" si="98"/>
        <v>11301.393546560001</v>
      </c>
      <c r="C219" s="8">
        <f t="shared" si="110"/>
        <v>10000</v>
      </c>
      <c r="D219" s="28">
        <f t="shared" si="111"/>
        <v>4610.92</v>
      </c>
      <c r="E219" s="9">
        <f>IF(K219=1,VLOOKUP(A218,[1]Plan1!$AY$117:$BA$314,3),E218)</f>
        <v>4639.05</v>
      </c>
      <c r="F219" s="110">
        <f t="shared" si="112"/>
        <v>42476</v>
      </c>
      <c r="G219" s="12">
        <f t="shared" si="99"/>
        <v>6.1007347774413301E-3</v>
      </c>
      <c r="H219" s="11">
        <f t="shared" si="113"/>
        <v>42506</v>
      </c>
      <c r="I219" s="11">
        <f t="shared" si="100"/>
        <v>42506</v>
      </c>
      <c r="J219" s="1">
        <f t="shared" si="114"/>
        <v>20</v>
      </c>
      <c r="K219" s="1">
        <f t="shared" si="92"/>
        <v>17</v>
      </c>
      <c r="L219" s="8">
        <f t="shared" si="101"/>
        <v>1.00518325</v>
      </c>
      <c r="M219" s="14">
        <f t="shared" si="91"/>
        <v>1.0042995400000001</v>
      </c>
      <c r="N219" s="14">
        <f t="shared" si="88"/>
        <v>1.0551014143631208</v>
      </c>
      <c r="O219" s="8">
        <f t="shared" si="90"/>
        <v>1.06057026</v>
      </c>
      <c r="P219" s="8">
        <f t="shared" si="102"/>
        <v>10605.702600000001</v>
      </c>
      <c r="Q219" s="13">
        <f t="shared" si="103"/>
        <v>0</v>
      </c>
      <c r="R219" s="21">
        <f t="shared" si="104"/>
        <v>0</v>
      </c>
      <c r="S219" s="8">
        <f t="shared" si="105"/>
        <v>0</v>
      </c>
      <c r="T219" s="10">
        <f t="shared" si="115"/>
        <v>0.119353</v>
      </c>
      <c r="U219" s="13">
        <f t="shared" si="89"/>
        <v>142</v>
      </c>
      <c r="V219" s="13">
        <v>252</v>
      </c>
      <c r="W219" s="14">
        <f t="shared" si="106"/>
        <v>1.0655959319999999</v>
      </c>
      <c r="X219" s="8">
        <f t="shared" si="107"/>
        <v>695.69094656000004</v>
      </c>
      <c r="Y219" s="8">
        <v>0</v>
      </c>
      <c r="Z219" s="9">
        <f t="shared" si="108"/>
        <v>0</v>
      </c>
      <c r="AA219" s="26" t="str">
        <f t="shared" si="116"/>
        <v>INCORP J=</v>
      </c>
      <c r="AB219" s="70">
        <f t="shared" si="117"/>
        <v>42660</v>
      </c>
      <c r="AC219" s="4"/>
      <c r="AD219" s="1"/>
      <c r="AE219" s="146">
        <f>[2]Plan1!$A271</f>
        <v>45047</v>
      </c>
      <c r="AF219" s="132" t="str">
        <f>[2]Plan1!$C271</f>
        <v>Dia do Trabalho</v>
      </c>
      <c r="AG219" s="147"/>
      <c r="AH219" s="147"/>
      <c r="AI219" s="1"/>
      <c r="AJ219" s="146">
        <f t="shared" si="97"/>
        <v>45366</v>
      </c>
      <c r="AK219" s="146">
        <f t="shared" si="93"/>
        <v>45365</v>
      </c>
      <c r="AL219" s="146">
        <f t="shared" si="94"/>
        <v>45366</v>
      </c>
      <c r="AM219" s="146">
        <f t="shared" si="95"/>
        <v>45397</v>
      </c>
      <c r="AN219" s="123"/>
      <c r="AO219" s="125">
        <f t="shared" si="96"/>
        <v>20</v>
      </c>
      <c r="AQ219" s="1"/>
    </row>
    <row r="220" spans="1:43" x14ac:dyDescent="0.2">
      <c r="A220" s="67">
        <f t="shared" si="109"/>
        <v>42502</v>
      </c>
      <c r="B220" s="8">
        <f t="shared" si="98"/>
        <v>11309.8902383</v>
      </c>
      <c r="C220" s="8">
        <f t="shared" si="110"/>
        <v>10000</v>
      </c>
      <c r="D220" s="28">
        <f t="shared" si="111"/>
        <v>4610.92</v>
      </c>
      <c r="E220" s="9">
        <f>IF(K220=1,VLOOKUP(A219,[1]Plan1!$AY$117:$BA$314,3),E219)</f>
        <v>4639.05</v>
      </c>
      <c r="F220" s="110">
        <f t="shared" si="112"/>
        <v>42476</v>
      </c>
      <c r="G220" s="12">
        <f t="shared" si="99"/>
        <v>6.1007347774413301E-3</v>
      </c>
      <c r="H220" s="11">
        <f t="shared" si="113"/>
        <v>42506</v>
      </c>
      <c r="I220" s="11">
        <f t="shared" si="100"/>
        <v>42506</v>
      </c>
      <c r="J220" s="1">
        <f t="shared" si="114"/>
        <v>20</v>
      </c>
      <c r="K220" s="1">
        <f t="shared" si="92"/>
        <v>18</v>
      </c>
      <c r="L220" s="8">
        <f t="shared" si="101"/>
        <v>1.0054889899999999</v>
      </c>
      <c r="M220" s="14">
        <f t="shared" si="91"/>
        <v>1.0042995400000001</v>
      </c>
      <c r="N220" s="14">
        <f t="shared" si="88"/>
        <v>1.0551014143631208</v>
      </c>
      <c r="O220" s="8">
        <f t="shared" si="90"/>
        <v>1.0608928500000001</v>
      </c>
      <c r="P220" s="8">
        <f t="shared" si="102"/>
        <v>10608.9285</v>
      </c>
      <c r="Q220" s="13">
        <f t="shared" si="103"/>
        <v>0</v>
      </c>
      <c r="R220" s="21">
        <f t="shared" si="104"/>
        <v>0</v>
      </c>
      <c r="S220" s="8">
        <f t="shared" si="105"/>
        <v>0</v>
      </c>
      <c r="T220" s="10">
        <f t="shared" si="115"/>
        <v>0.119353</v>
      </c>
      <c r="U220" s="13">
        <f t="shared" si="89"/>
        <v>143</v>
      </c>
      <c r="V220" s="13">
        <v>252</v>
      </c>
      <c r="W220" s="14">
        <f t="shared" si="106"/>
        <v>1.066072812</v>
      </c>
      <c r="X220" s="8">
        <f t="shared" si="107"/>
        <v>700.96173829999998</v>
      </c>
      <c r="Y220" s="8">
        <v>0</v>
      </c>
      <c r="Z220" s="9">
        <f t="shared" si="108"/>
        <v>0</v>
      </c>
      <c r="AA220" s="26" t="str">
        <f t="shared" si="116"/>
        <v>INCORP J=</v>
      </c>
      <c r="AB220" s="70">
        <f t="shared" si="117"/>
        <v>42660</v>
      </c>
      <c r="AC220" s="4"/>
      <c r="AD220" s="1"/>
      <c r="AE220" s="146">
        <f>[2]Plan1!$A272</f>
        <v>45085</v>
      </c>
      <c r="AF220" s="132" t="str">
        <f>[2]Plan1!$C272</f>
        <v>Corpus Christi</v>
      </c>
      <c r="AG220" s="147"/>
      <c r="AH220" s="147"/>
      <c r="AI220" s="1"/>
      <c r="AJ220" s="146">
        <f t="shared" si="97"/>
        <v>45397</v>
      </c>
      <c r="AK220" s="146">
        <f t="shared" si="93"/>
        <v>45394</v>
      </c>
      <c r="AL220" s="146">
        <f t="shared" si="94"/>
        <v>45397</v>
      </c>
      <c r="AM220" s="146">
        <f t="shared" si="95"/>
        <v>45427</v>
      </c>
      <c r="AN220" s="123"/>
      <c r="AO220" s="125">
        <f t="shared" si="96"/>
        <v>21</v>
      </c>
      <c r="AQ220" s="1"/>
    </row>
    <row r="221" spans="1:43" x14ac:dyDescent="0.2">
      <c r="A221" s="67">
        <f t="shared" si="109"/>
        <v>42503</v>
      </c>
      <c r="B221" s="8">
        <f t="shared" si="98"/>
        <v>11318.3931204</v>
      </c>
      <c r="C221" s="8">
        <f t="shared" si="110"/>
        <v>10000</v>
      </c>
      <c r="D221" s="28">
        <f t="shared" si="111"/>
        <v>4610.92</v>
      </c>
      <c r="E221" s="9">
        <f>IF(K221=1,VLOOKUP(A220,[1]Plan1!$AY$117:$BA$314,3),E220)</f>
        <v>4639.05</v>
      </c>
      <c r="F221" s="110">
        <f t="shared" si="112"/>
        <v>42476</v>
      </c>
      <c r="G221" s="12">
        <f t="shared" si="99"/>
        <v>6.1007347774413301E-3</v>
      </c>
      <c r="H221" s="11">
        <f t="shared" si="113"/>
        <v>42506</v>
      </c>
      <c r="I221" s="11">
        <f t="shared" si="100"/>
        <v>42506</v>
      </c>
      <c r="J221" s="1">
        <f t="shared" si="114"/>
        <v>20</v>
      </c>
      <c r="K221" s="1">
        <f t="shared" si="92"/>
        <v>19</v>
      </c>
      <c r="L221" s="8">
        <f t="shared" si="101"/>
        <v>1.00579481</v>
      </c>
      <c r="M221" s="14">
        <f t="shared" si="91"/>
        <v>1.0042995400000001</v>
      </c>
      <c r="N221" s="14">
        <f t="shared" si="88"/>
        <v>1.0551014143631208</v>
      </c>
      <c r="O221" s="8">
        <f t="shared" si="90"/>
        <v>1.06121552</v>
      </c>
      <c r="P221" s="8">
        <f t="shared" si="102"/>
        <v>10612.155199999999</v>
      </c>
      <c r="Q221" s="13">
        <f t="shared" si="103"/>
        <v>0</v>
      </c>
      <c r="R221" s="21">
        <f t="shared" si="104"/>
        <v>0</v>
      </c>
      <c r="S221" s="8">
        <f t="shared" si="105"/>
        <v>0</v>
      </c>
      <c r="T221" s="10">
        <f t="shared" si="115"/>
        <v>0.119353</v>
      </c>
      <c r="U221" s="13">
        <f t="shared" si="89"/>
        <v>144</v>
      </c>
      <c r="V221" s="13">
        <v>252</v>
      </c>
      <c r="W221" s="14">
        <f t="shared" si="106"/>
        <v>1.066549905</v>
      </c>
      <c r="X221" s="8">
        <f t="shared" si="107"/>
        <v>706.23792040000001</v>
      </c>
      <c r="Y221" s="8">
        <v>0</v>
      </c>
      <c r="Z221" s="9">
        <f t="shared" si="108"/>
        <v>0</v>
      </c>
      <c r="AA221" s="26" t="str">
        <f t="shared" si="116"/>
        <v>INCORP J=</v>
      </c>
      <c r="AB221" s="70">
        <f t="shared" si="117"/>
        <v>42660</v>
      </c>
      <c r="AC221" s="4"/>
      <c r="AD221" s="1"/>
      <c r="AE221" s="146">
        <f>[2]Plan1!$A273</f>
        <v>45176</v>
      </c>
      <c r="AF221" s="132" t="str">
        <f>[2]Plan1!$C273</f>
        <v>Independência do Brasil</v>
      </c>
      <c r="AG221" s="147"/>
      <c r="AH221" s="147"/>
      <c r="AI221" s="1"/>
      <c r="AJ221" s="146">
        <f t="shared" si="97"/>
        <v>45427</v>
      </c>
      <c r="AK221" s="146">
        <f t="shared" si="93"/>
        <v>45426</v>
      </c>
      <c r="AL221" s="146">
        <f t="shared" si="94"/>
        <v>45427</v>
      </c>
      <c r="AM221" s="146">
        <f t="shared" si="95"/>
        <v>45460</v>
      </c>
      <c r="AN221" s="123"/>
      <c r="AO221" s="125">
        <f t="shared" si="96"/>
        <v>22</v>
      </c>
      <c r="AQ221" s="1"/>
    </row>
    <row r="222" spans="1:43" x14ac:dyDescent="0.2">
      <c r="A222" s="67">
        <f t="shared" si="109"/>
        <v>42504</v>
      </c>
      <c r="B222" s="8">
        <f t="shared" si="98"/>
        <v>11326.9025268</v>
      </c>
      <c r="C222" s="8">
        <f t="shared" si="110"/>
        <v>10000</v>
      </c>
      <c r="D222" s="28">
        <f t="shared" si="111"/>
        <v>4610.92</v>
      </c>
      <c r="E222" s="9">
        <f>IF(K222=1,VLOOKUP(A221,[1]Plan1!$AY$117:$BA$314,3),E221)</f>
        <v>4639.05</v>
      </c>
      <c r="F222" s="110">
        <f t="shared" si="112"/>
        <v>42476</v>
      </c>
      <c r="G222" s="12">
        <f t="shared" si="99"/>
        <v>6.1007347774413301E-3</v>
      </c>
      <c r="H222" s="11">
        <f t="shared" si="113"/>
        <v>42506</v>
      </c>
      <c r="I222" s="11">
        <f t="shared" si="100"/>
        <v>42506</v>
      </c>
      <c r="J222" s="1">
        <f t="shared" si="114"/>
        <v>20</v>
      </c>
      <c r="K222" s="1">
        <f t="shared" si="92"/>
        <v>20</v>
      </c>
      <c r="L222" s="8">
        <f t="shared" si="101"/>
        <v>1.00610073</v>
      </c>
      <c r="M222" s="14">
        <f t="shared" si="91"/>
        <v>1.0042995400000001</v>
      </c>
      <c r="N222" s="14">
        <f t="shared" si="88"/>
        <v>1.0551014143631208</v>
      </c>
      <c r="O222" s="8">
        <f t="shared" si="90"/>
        <v>1.0615383</v>
      </c>
      <c r="P222" s="8">
        <f t="shared" si="102"/>
        <v>10615.383</v>
      </c>
      <c r="Q222" s="13">
        <f t="shared" si="103"/>
        <v>0</v>
      </c>
      <c r="R222" s="21">
        <f t="shared" si="104"/>
        <v>0</v>
      </c>
      <c r="S222" s="8">
        <f t="shared" si="105"/>
        <v>0</v>
      </c>
      <c r="T222" s="10">
        <f t="shared" si="115"/>
        <v>0.119353</v>
      </c>
      <c r="U222" s="13">
        <f t="shared" si="89"/>
        <v>145</v>
      </c>
      <c r="V222" s="13">
        <v>252</v>
      </c>
      <c r="W222" s="14">
        <f t="shared" si="106"/>
        <v>1.0670272119999999</v>
      </c>
      <c r="X222" s="8">
        <f t="shared" si="107"/>
        <v>711.51952679999999</v>
      </c>
      <c r="Y222" s="8">
        <v>0</v>
      </c>
      <c r="Z222" s="9">
        <f t="shared" si="108"/>
        <v>0</v>
      </c>
      <c r="AA222" s="26" t="str">
        <f t="shared" si="116"/>
        <v>INCORP J=</v>
      </c>
      <c r="AB222" s="70">
        <f t="shared" si="117"/>
        <v>42660</v>
      </c>
      <c r="AC222" s="4"/>
      <c r="AD222" s="1"/>
      <c r="AE222" s="146">
        <f>[2]Plan1!$A274</f>
        <v>45211</v>
      </c>
      <c r="AF222" s="132" t="str">
        <f>[2]Plan1!$C274</f>
        <v>Nossa Sr.a Aparecida - Padroeira do Brasil</v>
      </c>
      <c r="AG222" s="147"/>
      <c r="AH222" s="147"/>
      <c r="AI222" s="1"/>
      <c r="AJ222" s="146">
        <f t="shared" si="97"/>
        <v>45458</v>
      </c>
      <c r="AK222" s="146">
        <f t="shared" si="93"/>
        <v>45457</v>
      </c>
      <c r="AL222" s="146">
        <f t="shared" si="94"/>
        <v>45460</v>
      </c>
      <c r="AM222" s="146">
        <f t="shared" si="95"/>
        <v>45488</v>
      </c>
      <c r="AN222" s="123"/>
      <c r="AO222" s="125">
        <f t="shared" si="96"/>
        <v>20</v>
      </c>
      <c r="AQ222" s="1"/>
    </row>
    <row r="223" spans="1:43" x14ac:dyDescent="0.2">
      <c r="A223" s="67">
        <f t="shared" si="109"/>
        <v>42505</v>
      </c>
      <c r="B223" s="8">
        <f t="shared" si="98"/>
        <v>11326.9025268</v>
      </c>
      <c r="C223" s="8">
        <f t="shared" si="110"/>
        <v>10000</v>
      </c>
      <c r="D223" s="28">
        <f t="shared" si="111"/>
        <v>4610.92</v>
      </c>
      <c r="E223" s="9">
        <f>IF(K223=1,VLOOKUP(A222,[1]Plan1!$AY$117:$BA$314,3),E222)</f>
        <v>4639.05</v>
      </c>
      <c r="F223" s="110">
        <f t="shared" si="112"/>
        <v>42476</v>
      </c>
      <c r="G223" s="12">
        <f t="shared" si="99"/>
        <v>6.1007347774413301E-3</v>
      </c>
      <c r="H223" s="11">
        <f t="shared" si="113"/>
        <v>42536</v>
      </c>
      <c r="I223" s="11">
        <f t="shared" si="100"/>
        <v>42506</v>
      </c>
      <c r="J223" s="1">
        <f t="shared" si="114"/>
        <v>20</v>
      </c>
      <c r="K223" s="1">
        <f t="shared" si="92"/>
        <v>20</v>
      </c>
      <c r="L223" s="8">
        <f t="shared" si="101"/>
        <v>1.00610073</v>
      </c>
      <c r="M223" s="14">
        <f t="shared" si="91"/>
        <v>1.0042995400000001</v>
      </c>
      <c r="N223" s="14">
        <f t="shared" ref="N223:N286" si="118">IF(I223&gt;I222,N222*M223,N222)</f>
        <v>1.0551014143631208</v>
      </c>
      <c r="O223" s="8">
        <f t="shared" si="90"/>
        <v>1.0615383</v>
      </c>
      <c r="P223" s="8">
        <f t="shared" si="102"/>
        <v>10615.383</v>
      </c>
      <c r="Q223" s="13">
        <f t="shared" si="103"/>
        <v>0</v>
      </c>
      <c r="R223" s="21">
        <f t="shared" si="104"/>
        <v>0</v>
      </c>
      <c r="S223" s="8">
        <f t="shared" si="105"/>
        <v>0</v>
      </c>
      <c r="T223" s="10">
        <f t="shared" si="115"/>
        <v>0.119353</v>
      </c>
      <c r="U223" s="13">
        <f t="shared" si="89"/>
        <v>145</v>
      </c>
      <c r="V223" s="13">
        <v>252</v>
      </c>
      <c r="W223" s="14">
        <f t="shared" si="106"/>
        <v>1.0670272119999999</v>
      </c>
      <c r="X223" s="8">
        <f t="shared" si="107"/>
        <v>711.51952679999999</v>
      </c>
      <c r="Y223" s="8">
        <v>0</v>
      </c>
      <c r="Z223" s="9">
        <f t="shared" si="108"/>
        <v>0</v>
      </c>
      <c r="AA223" s="26" t="str">
        <f t="shared" si="116"/>
        <v>INCORP J=</v>
      </c>
      <c r="AB223" s="70">
        <f t="shared" si="117"/>
        <v>42660</v>
      </c>
      <c r="AC223" s="4"/>
      <c r="AD223" s="1"/>
      <c r="AE223" s="146">
        <f>[2]Plan1!$A275</f>
        <v>45232</v>
      </c>
      <c r="AF223" s="132" t="str">
        <f>[2]Plan1!$C275</f>
        <v>Finados</v>
      </c>
      <c r="AG223" s="147"/>
      <c r="AH223" s="147"/>
      <c r="AI223" s="1"/>
      <c r="AJ223" s="146">
        <f t="shared" si="97"/>
        <v>45488</v>
      </c>
      <c r="AK223" s="146">
        <f t="shared" si="93"/>
        <v>45485</v>
      </c>
      <c r="AL223" s="146">
        <f t="shared" si="94"/>
        <v>45488</v>
      </c>
      <c r="AM223" s="146">
        <f t="shared" si="95"/>
        <v>45519</v>
      </c>
      <c r="AN223" s="123"/>
      <c r="AO223" s="125">
        <f t="shared" si="96"/>
        <v>23</v>
      </c>
      <c r="AQ223" s="1"/>
    </row>
    <row r="224" spans="1:43" x14ac:dyDescent="0.2">
      <c r="A224" s="67">
        <f t="shared" si="109"/>
        <v>42506</v>
      </c>
      <c r="B224" s="8">
        <f t="shared" si="98"/>
        <v>11326.9025268</v>
      </c>
      <c r="C224" s="8">
        <f t="shared" si="110"/>
        <v>10000</v>
      </c>
      <c r="D224" s="28">
        <f t="shared" si="111"/>
        <v>4610.92</v>
      </c>
      <c r="E224" s="9">
        <f>IF(K224=1,VLOOKUP(A223,[1]Plan1!$AY$117:$BA$314,3),E223)</f>
        <v>4639.05</v>
      </c>
      <c r="F224" s="110">
        <f t="shared" si="112"/>
        <v>42476</v>
      </c>
      <c r="G224" s="12">
        <f t="shared" si="99"/>
        <v>6.1007347774413301E-3</v>
      </c>
      <c r="H224" s="11">
        <f t="shared" si="113"/>
        <v>42536</v>
      </c>
      <c r="I224" s="11">
        <f t="shared" si="100"/>
        <v>42506</v>
      </c>
      <c r="J224" s="1">
        <f t="shared" si="114"/>
        <v>20</v>
      </c>
      <c r="K224" s="1">
        <f t="shared" si="92"/>
        <v>20</v>
      </c>
      <c r="L224" s="8">
        <f t="shared" si="101"/>
        <v>1.00610073</v>
      </c>
      <c r="M224" s="14">
        <f t="shared" si="91"/>
        <v>1.0042995400000001</v>
      </c>
      <c r="N224" s="14">
        <f t="shared" si="118"/>
        <v>1.0551014143631208</v>
      </c>
      <c r="O224" s="8">
        <f t="shared" si="90"/>
        <v>1.0615383</v>
      </c>
      <c r="P224" s="8">
        <f t="shared" si="102"/>
        <v>10615.383</v>
      </c>
      <c r="Q224" s="13">
        <f t="shared" si="103"/>
        <v>0</v>
      </c>
      <c r="R224" s="21">
        <f t="shared" si="104"/>
        <v>0</v>
      </c>
      <c r="S224" s="8">
        <f t="shared" si="105"/>
        <v>0</v>
      </c>
      <c r="T224" s="10">
        <f t="shared" si="115"/>
        <v>0.119353</v>
      </c>
      <c r="U224" s="13">
        <f t="shared" si="89"/>
        <v>145</v>
      </c>
      <c r="V224" s="13">
        <v>252</v>
      </c>
      <c r="W224" s="14">
        <f t="shared" si="106"/>
        <v>1.0670272119999999</v>
      </c>
      <c r="X224" s="8">
        <f t="shared" si="107"/>
        <v>711.51952679999999</v>
      </c>
      <c r="Y224" s="8">
        <v>0</v>
      </c>
      <c r="Z224" s="9">
        <f t="shared" si="108"/>
        <v>0</v>
      </c>
      <c r="AA224" s="26" t="str">
        <f t="shared" si="116"/>
        <v>INCORP J=</v>
      </c>
      <c r="AB224" s="70">
        <f t="shared" si="117"/>
        <v>42660</v>
      </c>
      <c r="AC224" s="4"/>
      <c r="AD224" s="1"/>
      <c r="AE224" s="146">
        <f>[2]Plan1!$A276</f>
        <v>45245</v>
      </c>
      <c r="AF224" s="132" t="str">
        <f>[2]Plan1!$C276</f>
        <v>Proclamação da República</v>
      </c>
      <c r="AG224" s="147"/>
      <c r="AH224" s="147"/>
      <c r="AI224" s="1"/>
      <c r="AJ224" s="146">
        <f t="shared" si="97"/>
        <v>45519</v>
      </c>
      <c r="AK224" s="146">
        <f t="shared" si="93"/>
        <v>45518</v>
      </c>
      <c r="AL224" s="146">
        <f t="shared" si="94"/>
        <v>45519</v>
      </c>
      <c r="AM224" s="146">
        <f t="shared" si="95"/>
        <v>45551</v>
      </c>
      <c r="AN224" s="123"/>
      <c r="AO224" s="125">
        <f t="shared" si="96"/>
        <v>22</v>
      </c>
      <c r="AQ224" s="1"/>
    </row>
    <row r="225" spans="1:43" x14ac:dyDescent="0.2">
      <c r="A225" s="67">
        <f t="shared" si="109"/>
        <v>42507</v>
      </c>
      <c r="B225" s="8">
        <f t="shared" si="98"/>
        <v>11336.16442282</v>
      </c>
      <c r="C225" s="8">
        <f t="shared" si="110"/>
        <v>10000</v>
      </c>
      <c r="D225" s="28">
        <f t="shared" si="111"/>
        <v>4639.05</v>
      </c>
      <c r="E225" s="9">
        <f>IF(K225=1,VLOOKUP(A224,[1]Plan1!$AY$117:$BA$314,3),E224)</f>
        <v>4675.2299999999996</v>
      </c>
      <c r="F225" s="110">
        <f t="shared" si="112"/>
        <v>42507</v>
      </c>
      <c r="G225" s="12">
        <f t="shared" si="99"/>
        <v>7.7990105732852477E-3</v>
      </c>
      <c r="H225" s="11">
        <f t="shared" si="113"/>
        <v>42536</v>
      </c>
      <c r="I225" s="11">
        <f t="shared" si="100"/>
        <v>42536</v>
      </c>
      <c r="J225" s="1">
        <f t="shared" si="114"/>
        <v>21</v>
      </c>
      <c r="K225" s="1">
        <f t="shared" si="92"/>
        <v>1</v>
      </c>
      <c r="L225" s="8">
        <f t="shared" si="101"/>
        <v>1.00037</v>
      </c>
      <c r="M225" s="14">
        <f t="shared" si="91"/>
        <v>1.00610073</v>
      </c>
      <c r="N225" s="14">
        <f t="shared" si="118"/>
        <v>1.0615383032147683</v>
      </c>
      <c r="O225" s="8">
        <f t="shared" si="90"/>
        <v>1.06193107</v>
      </c>
      <c r="P225" s="8">
        <f t="shared" si="102"/>
        <v>10619.3107</v>
      </c>
      <c r="Q225" s="13">
        <f t="shared" si="103"/>
        <v>0</v>
      </c>
      <c r="R225" s="21">
        <f t="shared" si="104"/>
        <v>0</v>
      </c>
      <c r="S225" s="8">
        <f t="shared" si="105"/>
        <v>0</v>
      </c>
      <c r="T225" s="10">
        <f t="shared" si="115"/>
        <v>0.119353</v>
      </c>
      <c r="U225" s="13">
        <f t="shared" si="89"/>
        <v>146</v>
      </c>
      <c r="V225" s="13">
        <v>252</v>
      </c>
      <c r="W225" s="14">
        <f t="shared" si="106"/>
        <v>1.067504732</v>
      </c>
      <c r="X225" s="8">
        <f t="shared" si="107"/>
        <v>716.85372282000003</v>
      </c>
      <c r="Y225" s="8">
        <v>0</v>
      </c>
      <c r="Z225" s="9">
        <f t="shared" si="108"/>
        <v>0</v>
      </c>
      <c r="AA225" s="26" t="str">
        <f t="shared" si="116"/>
        <v>INCORP J=</v>
      </c>
      <c r="AB225" s="70">
        <f t="shared" si="117"/>
        <v>42660</v>
      </c>
      <c r="AC225" s="4"/>
      <c r="AD225" s="1"/>
      <c r="AE225" s="146">
        <f>[2]Plan1!$A277</f>
        <v>45285</v>
      </c>
      <c r="AF225" s="132" t="str">
        <f>[2]Plan1!$C277</f>
        <v>Natal</v>
      </c>
      <c r="AG225" s="147"/>
      <c r="AH225" s="147"/>
      <c r="AI225" s="1"/>
      <c r="AJ225" s="146">
        <f t="shared" si="97"/>
        <v>45550</v>
      </c>
      <c r="AK225" s="146">
        <f t="shared" si="93"/>
        <v>45548</v>
      </c>
      <c r="AL225" s="146">
        <f t="shared" si="94"/>
        <v>45551</v>
      </c>
      <c r="AM225" s="146">
        <f t="shared" si="95"/>
        <v>45580</v>
      </c>
      <c r="AN225" s="123"/>
      <c r="AO225" s="125">
        <f t="shared" si="96"/>
        <v>21</v>
      </c>
      <c r="AQ225" s="1"/>
    </row>
    <row r="226" spans="1:43" x14ac:dyDescent="0.2">
      <c r="A226" s="67">
        <f t="shared" si="109"/>
        <v>42508</v>
      </c>
      <c r="B226" s="8">
        <f t="shared" si="98"/>
        <v>11345.434052099999</v>
      </c>
      <c r="C226" s="8">
        <f t="shared" si="110"/>
        <v>10000</v>
      </c>
      <c r="D226" s="28">
        <f t="shared" si="111"/>
        <v>4639.05</v>
      </c>
      <c r="E226" s="9">
        <f>IF(K226=1,VLOOKUP(A225,[1]Plan1!$AY$117:$BA$314,3),E225)</f>
        <v>4675.2299999999996</v>
      </c>
      <c r="F226" s="110">
        <f t="shared" si="112"/>
        <v>42507</v>
      </c>
      <c r="G226" s="12">
        <f t="shared" si="99"/>
        <v>7.7990105732852477E-3</v>
      </c>
      <c r="H226" s="11">
        <f t="shared" si="113"/>
        <v>42536</v>
      </c>
      <c r="I226" s="11">
        <f t="shared" si="100"/>
        <v>42536</v>
      </c>
      <c r="J226" s="1">
        <f t="shared" si="114"/>
        <v>21</v>
      </c>
      <c r="K226" s="1">
        <f t="shared" si="92"/>
        <v>2</v>
      </c>
      <c r="L226" s="8">
        <f t="shared" si="101"/>
        <v>1.0007401499999999</v>
      </c>
      <c r="M226" s="14">
        <f t="shared" si="91"/>
        <v>1.00610073</v>
      </c>
      <c r="N226" s="14">
        <f t="shared" si="118"/>
        <v>1.0615383032147683</v>
      </c>
      <c r="O226" s="8">
        <f t="shared" si="90"/>
        <v>1.062324</v>
      </c>
      <c r="P226" s="8">
        <f t="shared" si="102"/>
        <v>10623.24</v>
      </c>
      <c r="Q226" s="13">
        <f t="shared" si="103"/>
        <v>0</v>
      </c>
      <c r="R226" s="21">
        <f t="shared" si="104"/>
        <v>0</v>
      </c>
      <c r="S226" s="8">
        <f t="shared" si="105"/>
        <v>0</v>
      </c>
      <c r="T226" s="10">
        <f t="shared" si="115"/>
        <v>0.119353</v>
      </c>
      <c r="U226" s="13">
        <f t="shared" si="89"/>
        <v>147</v>
      </c>
      <c r="V226" s="13">
        <v>252</v>
      </c>
      <c r="W226" s="14">
        <f t="shared" si="106"/>
        <v>1.0679824659999999</v>
      </c>
      <c r="X226" s="8">
        <f t="shared" si="107"/>
        <v>722.19405210000002</v>
      </c>
      <c r="Y226" s="8">
        <v>0</v>
      </c>
      <c r="Z226" s="9">
        <f t="shared" si="108"/>
        <v>0</v>
      </c>
      <c r="AA226" s="26" t="str">
        <f t="shared" si="116"/>
        <v>INCORP J=</v>
      </c>
      <c r="AB226" s="70">
        <f t="shared" si="117"/>
        <v>42660</v>
      </c>
      <c r="AC226" s="4"/>
      <c r="AD226" s="1"/>
      <c r="AE226" s="146">
        <f>[2]Plan1!$A278</f>
        <v>45292</v>
      </c>
      <c r="AF226" s="132" t="str">
        <f>[2]Plan1!$C278</f>
        <v>Confraternização Universal</v>
      </c>
      <c r="AG226" s="147"/>
      <c r="AH226" s="147"/>
      <c r="AI226" s="1"/>
      <c r="AJ226" s="146">
        <f t="shared" si="97"/>
        <v>45580</v>
      </c>
      <c r="AK226" s="146">
        <f t="shared" si="93"/>
        <v>45579</v>
      </c>
      <c r="AL226" s="146">
        <f t="shared" si="94"/>
        <v>45580</v>
      </c>
      <c r="AM226" s="146">
        <f t="shared" si="95"/>
        <v>45614</v>
      </c>
      <c r="AN226" s="123"/>
      <c r="AO226" s="125">
        <f t="shared" si="96"/>
        <v>23</v>
      </c>
      <c r="AQ226" s="1"/>
    </row>
    <row r="227" spans="1:43" x14ac:dyDescent="0.2">
      <c r="A227" s="67">
        <f t="shared" si="109"/>
        <v>42509</v>
      </c>
      <c r="B227" s="8">
        <f t="shared" si="98"/>
        <v>11354.711098919999</v>
      </c>
      <c r="C227" s="8">
        <f t="shared" si="110"/>
        <v>10000</v>
      </c>
      <c r="D227" s="28">
        <f t="shared" si="111"/>
        <v>4639.05</v>
      </c>
      <c r="E227" s="9">
        <f>IF(K227=1,VLOOKUP(A226,[1]Plan1!$AY$117:$BA$314,3),E226)</f>
        <v>4675.2299999999996</v>
      </c>
      <c r="F227" s="110">
        <f t="shared" si="112"/>
        <v>42507</v>
      </c>
      <c r="G227" s="12">
        <f t="shared" si="99"/>
        <v>7.7990105732852477E-3</v>
      </c>
      <c r="H227" s="11">
        <f t="shared" si="113"/>
        <v>42536</v>
      </c>
      <c r="I227" s="11">
        <f t="shared" si="100"/>
        <v>42536</v>
      </c>
      <c r="J227" s="1">
        <f t="shared" si="114"/>
        <v>21</v>
      </c>
      <c r="K227" s="1">
        <f t="shared" si="92"/>
        <v>3</v>
      </c>
      <c r="L227" s="8">
        <f t="shared" si="101"/>
        <v>1.00111043</v>
      </c>
      <c r="M227" s="14">
        <f t="shared" si="91"/>
        <v>1.00610073</v>
      </c>
      <c r="N227" s="14">
        <f t="shared" si="118"/>
        <v>1.0615383032147683</v>
      </c>
      <c r="O227" s="8">
        <f t="shared" si="90"/>
        <v>1.06271706</v>
      </c>
      <c r="P227" s="8">
        <f t="shared" si="102"/>
        <v>10627.170599999999</v>
      </c>
      <c r="Q227" s="13">
        <f t="shared" si="103"/>
        <v>0</v>
      </c>
      <c r="R227" s="21">
        <f t="shared" si="104"/>
        <v>0</v>
      </c>
      <c r="S227" s="8">
        <f t="shared" si="105"/>
        <v>0</v>
      </c>
      <c r="T227" s="10">
        <f t="shared" si="115"/>
        <v>0.119353</v>
      </c>
      <c r="U227" s="13">
        <f t="shared" si="89"/>
        <v>148</v>
      </c>
      <c r="V227" s="13">
        <v>252</v>
      </c>
      <c r="W227" s="14">
        <f t="shared" si="106"/>
        <v>1.068460414</v>
      </c>
      <c r="X227" s="8">
        <f t="shared" si="107"/>
        <v>727.54049892</v>
      </c>
      <c r="Y227" s="8">
        <v>0</v>
      </c>
      <c r="Z227" s="9">
        <f t="shared" si="108"/>
        <v>0</v>
      </c>
      <c r="AA227" s="26" t="str">
        <f t="shared" si="116"/>
        <v>INCORP J=</v>
      </c>
      <c r="AB227" s="70">
        <f t="shared" si="117"/>
        <v>42660</v>
      </c>
      <c r="AC227" s="4"/>
      <c r="AD227" s="1"/>
      <c r="AE227" s="146">
        <f>[2]Plan1!$A279</f>
        <v>45334</v>
      </c>
      <c r="AF227" s="132" t="str">
        <f>[2]Plan1!$C279</f>
        <v>Carnaval</v>
      </c>
      <c r="AG227" s="147"/>
      <c r="AH227" s="147"/>
      <c r="AI227" s="1"/>
      <c r="AJ227" s="146">
        <f t="shared" si="97"/>
        <v>45611</v>
      </c>
      <c r="AK227" s="146">
        <f t="shared" si="93"/>
        <v>45610</v>
      </c>
      <c r="AL227" s="146">
        <f t="shared" si="94"/>
        <v>45614</v>
      </c>
      <c r="AM227" s="146">
        <f t="shared" si="95"/>
        <v>45642</v>
      </c>
      <c r="AN227" s="123"/>
      <c r="AO227" s="125">
        <f t="shared" si="96"/>
        <v>19</v>
      </c>
      <c r="AQ227" s="1"/>
    </row>
    <row r="228" spans="1:43" x14ac:dyDescent="0.2">
      <c r="A228" s="67">
        <f t="shared" si="109"/>
        <v>42510</v>
      </c>
      <c r="B228" s="8">
        <f t="shared" si="98"/>
        <v>11363.995888340001</v>
      </c>
      <c r="C228" s="8">
        <f t="shared" si="110"/>
        <v>10000</v>
      </c>
      <c r="D228" s="28">
        <f t="shared" si="111"/>
        <v>4639.05</v>
      </c>
      <c r="E228" s="9">
        <f>IF(K228=1,VLOOKUP(A227,[1]Plan1!$AY$117:$BA$314,3),E227)</f>
        <v>4675.2299999999996</v>
      </c>
      <c r="F228" s="110">
        <f t="shared" si="112"/>
        <v>42507</v>
      </c>
      <c r="G228" s="12">
        <f t="shared" si="99"/>
        <v>7.7990105732852477E-3</v>
      </c>
      <c r="H228" s="11">
        <f t="shared" si="113"/>
        <v>42536</v>
      </c>
      <c r="I228" s="11">
        <f t="shared" si="100"/>
        <v>42536</v>
      </c>
      <c r="J228" s="1">
        <f t="shared" si="114"/>
        <v>21</v>
      </c>
      <c r="K228" s="1">
        <f t="shared" si="92"/>
        <v>4</v>
      </c>
      <c r="L228" s="8">
        <f t="shared" si="101"/>
        <v>1.0014808500000001</v>
      </c>
      <c r="M228" s="14">
        <f t="shared" si="91"/>
        <v>1.00610073</v>
      </c>
      <c r="N228" s="14">
        <f t="shared" si="118"/>
        <v>1.0615383032147683</v>
      </c>
      <c r="O228" s="8">
        <f t="shared" si="90"/>
        <v>1.0631102800000001</v>
      </c>
      <c r="P228" s="8">
        <f t="shared" si="102"/>
        <v>10631.102800000001</v>
      </c>
      <c r="Q228" s="13">
        <f t="shared" si="103"/>
        <v>0</v>
      </c>
      <c r="R228" s="21">
        <f t="shared" si="104"/>
        <v>0</v>
      </c>
      <c r="S228" s="8">
        <f t="shared" si="105"/>
        <v>0</v>
      </c>
      <c r="T228" s="10">
        <f t="shared" si="115"/>
        <v>0.119353</v>
      </c>
      <c r="U228" s="13">
        <f t="shared" si="89"/>
        <v>149</v>
      </c>
      <c r="V228" s="13">
        <v>252</v>
      </c>
      <c r="W228" s="14">
        <f t="shared" si="106"/>
        <v>1.0689385760000001</v>
      </c>
      <c r="X228" s="8">
        <f t="shared" si="107"/>
        <v>732.89308833999996</v>
      </c>
      <c r="Y228" s="8">
        <v>0</v>
      </c>
      <c r="Z228" s="9">
        <f t="shared" si="108"/>
        <v>0</v>
      </c>
      <c r="AA228" s="26" t="str">
        <f t="shared" si="116"/>
        <v>INCORP J=</v>
      </c>
      <c r="AB228" s="70">
        <f t="shared" si="117"/>
        <v>42660</v>
      </c>
      <c r="AC228" s="4"/>
      <c r="AD228" s="1"/>
      <c r="AE228" s="146">
        <f>[2]Plan1!$A280</f>
        <v>45335</v>
      </c>
      <c r="AF228" s="132" t="str">
        <f>[2]Plan1!$C280</f>
        <v>Carnaval</v>
      </c>
      <c r="AG228" s="147"/>
      <c r="AH228" s="147"/>
      <c r="AI228" s="1"/>
      <c r="AJ228" s="146">
        <f t="shared" si="97"/>
        <v>45641</v>
      </c>
      <c r="AK228" s="146">
        <f t="shared" si="93"/>
        <v>45639</v>
      </c>
      <c r="AL228" s="146">
        <f t="shared" si="94"/>
        <v>45642</v>
      </c>
      <c r="AM228" s="146">
        <f t="shared" si="95"/>
        <v>45672</v>
      </c>
      <c r="AN228" s="123"/>
      <c r="AO228" s="125">
        <f t="shared" si="96"/>
        <v>20</v>
      </c>
      <c r="AQ228" s="1"/>
    </row>
    <row r="229" spans="1:43" x14ac:dyDescent="0.2">
      <c r="A229" s="67">
        <f t="shared" si="109"/>
        <v>42511</v>
      </c>
      <c r="B229" s="8">
        <f t="shared" si="98"/>
        <v>11373.288211290001</v>
      </c>
      <c r="C229" s="8">
        <f t="shared" si="110"/>
        <v>10000</v>
      </c>
      <c r="D229" s="28">
        <f t="shared" si="111"/>
        <v>4639.05</v>
      </c>
      <c r="E229" s="9">
        <f>IF(K229=1,VLOOKUP(A228,[1]Plan1!$AY$117:$BA$314,3),E228)</f>
        <v>4675.2299999999996</v>
      </c>
      <c r="F229" s="110">
        <f t="shared" si="112"/>
        <v>42507</v>
      </c>
      <c r="G229" s="12">
        <f t="shared" si="99"/>
        <v>7.7990105732852477E-3</v>
      </c>
      <c r="H229" s="11">
        <f t="shared" si="113"/>
        <v>42536</v>
      </c>
      <c r="I229" s="11">
        <f t="shared" si="100"/>
        <v>42536</v>
      </c>
      <c r="J229" s="1">
        <f t="shared" si="114"/>
        <v>21</v>
      </c>
      <c r="K229" s="1">
        <f t="shared" si="92"/>
        <v>5</v>
      </c>
      <c r="L229" s="8">
        <f t="shared" si="101"/>
        <v>1.00185141</v>
      </c>
      <c r="M229" s="14">
        <f t="shared" si="91"/>
        <v>1.00610073</v>
      </c>
      <c r="N229" s="14">
        <f t="shared" si="118"/>
        <v>1.0615383032147683</v>
      </c>
      <c r="O229" s="8">
        <f t="shared" si="90"/>
        <v>1.06350364</v>
      </c>
      <c r="P229" s="8">
        <f t="shared" si="102"/>
        <v>10635.036400000001</v>
      </c>
      <c r="Q229" s="13">
        <f t="shared" si="103"/>
        <v>0</v>
      </c>
      <c r="R229" s="21">
        <f t="shared" si="104"/>
        <v>0</v>
      </c>
      <c r="S229" s="8">
        <f t="shared" si="105"/>
        <v>0</v>
      </c>
      <c r="T229" s="10">
        <f t="shared" si="115"/>
        <v>0.119353</v>
      </c>
      <c r="U229" s="13">
        <f t="shared" ref="U229:U292" si="119">IF(Q228&gt;0,1,IF(K229=K228,U228,U228+1))</f>
        <v>150</v>
      </c>
      <c r="V229" s="13">
        <v>252</v>
      </c>
      <c r="W229" s="14">
        <f t="shared" si="106"/>
        <v>1.0694169520000001</v>
      </c>
      <c r="X229" s="8">
        <f t="shared" si="107"/>
        <v>738.25181128999998</v>
      </c>
      <c r="Y229" s="8">
        <v>0</v>
      </c>
      <c r="Z229" s="9">
        <f t="shared" si="108"/>
        <v>0</v>
      </c>
      <c r="AA229" s="26" t="str">
        <f t="shared" si="116"/>
        <v>INCORP J=</v>
      </c>
      <c r="AB229" s="70">
        <f t="shared" si="117"/>
        <v>42660</v>
      </c>
      <c r="AC229" s="4"/>
      <c r="AD229" s="1"/>
      <c r="AE229" s="146">
        <f>[2]Plan1!$A281</f>
        <v>45380</v>
      </c>
      <c r="AF229" s="132" t="str">
        <f>[2]Plan1!$C281</f>
        <v>Paixão de Cristo</v>
      </c>
      <c r="AG229" s="147"/>
      <c r="AH229" s="147"/>
      <c r="AI229" s="1"/>
      <c r="AJ229" s="146">
        <f t="shared" si="97"/>
        <v>45672</v>
      </c>
      <c r="AK229" s="146">
        <f t="shared" si="93"/>
        <v>45671</v>
      </c>
      <c r="AL229" s="146">
        <f t="shared" si="94"/>
        <v>45672</v>
      </c>
      <c r="AM229" s="146">
        <f t="shared" si="95"/>
        <v>45705</v>
      </c>
      <c r="AN229" s="123"/>
      <c r="AO229" s="125">
        <f t="shared" si="96"/>
        <v>23</v>
      </c>
      <c r="AQ229" s="1"/>
    </row>
    <row r="230" spans="1:43" x14ac:dyDescent="0.2">
      <c r="A230" s="67">
        <f t="shared" si="109"/>
        <v>42512</v>
      </c>
      <c r="B230" s="8">
        <f t="shared" si="98"/>
        <v>11373.288211290001</v>
      </c>
      <c r="C230" s="8">
        <f t="shared" si="110"/>
        <v>10000</v>
      </c>
      <c r="D230" s="28">
        <f t="shared" si="111"/>
        <v>4639.05</v>
      </c>
      <c r="E230" s="9">
        <f>IF(K230=1,VLOOKUP(A229,[1]Plan1!$AY$117:$BA$314,3),E229)</f>
        <v>4675.2299999999996</v>
      </c>
      <c r="F230" s="110">
        <f t="shared" si="112"/>
        <v>42507</v>
      </c>
      <c r="G230" s="12">
        <f t="shared" si="99"/>
        <v>7.7990105732852477E-3</v>
      </c>
      <c r="H230" s="11">
        <f t="shared" si="113"/>
        <v>42536</v>
      </c>
      <c r="I230" s="11">
        <f t="shared" si="100"/>
        <v>42536</v>
      </c>
      <c r="J230" s="1">
        <f t="shared" si="114"/>
        <v>21</v>
      </c>
      <c r="K230" s="1">
        <f t="shared" si="92"/>
        <v>5</v>
      </c>
      <c r="L230" s="8">
        <f t="shared" si="101"/>
        <v>1.00185141</v>
      </c>
      <c r="M230" s="14">
        <f t="shared" si="91"/>
        <v>1.00610073</v>
      </c>
      <c r="N230" s="14">
        <f t="shared" si="118"/>
        <v>1.0615383032147683</v>
      </c>
      <c r="O230" s="8">
        <f t="shared" si="90"/>
        <v>1.06350364</v>
      </c>
      <c r="P230" s="8">
        <f t="shared" si="102"/>
        <v>10635.036400000001</v>
      </c>
      <c r="Q230" s="13">
        <f t="shared" si="103"/>
        <v>0</v>
      </c>
      <c r="R230" s="21">
        <f t="shared" si="104"/>
        <v>0</v>
      </c>
      <c r="S230" s="8">
        <f t="shared" si="105"/>
        <v>0</v>
      </c>
      <c r="T230" s="10">
        <f t="shared" si="115"/>
        <v>0.119353</v>
      </c>
      <c r="U230" s="13">
        <f t="shared" si="119"/>
        <v>150</v>
      </c>
      <c r="V230" s="13">
        <v>252</v>
      </c>
      <c r="W230" s="14">
        <f t="shared" si="106"/>
        <v>1.0694169520000001</v>
      </c>
      <c r="X230" s="8">
        <f t="shared" si="107"/>
        <v>738.25181128999998</v>
      </c>
      <c r="Y230" s="8">
        <v>0</v>
      </c>
      <c r="Z230" s="9">
        <f t="shared" si="108"/>
        <v>0</v>
      </c>
      <c r="AA230" s="26" t="str">
        <f t="shared" si="116"/>
        <v>INCORP J=</v>
      </c>
      <c r="AB230" s="70">
        <f t="shared" si="117"/>
        <v>42660</v>
      </c>
      <c r="AC230" s="4"/>
      <c r="AD230" s="1"/>
      <c r="AE230" s="146">
        <f>[2]Plan1!$A282</f>
        <v>45403</v>
      </c>
      <c r="AF230" s="132" t="str">
        <f>[2]Plan1!$C282</f>
        <v>Tiradentes</v>
      </c>
      <c r="AG230" s="147"/>
      <c r="AH230" s="147"/>
      <c r="AI230" s="1"/>
      <c r="AJ230" s="146">
        <f t="shared" si="97"/>
        <v>45703</v>
      </c>
      <c r="AK230" s="146">
        <f t="shared" si="93"/>
        <v>45702</v>
      </c>
      <c r="AL230" s="146">
        <f t="shared" si="94"/>
        <v>45705</v>
      </c>
      <c r="AM230" s="146">
        <f t="shared" si="95"/>
        <v>45733</v>
      </c>
      <c r="AN230" s="123"/>
      <c r="AO230" s="125">
        <f t="shared" si="96"/>
        <v>18</v>
      </c>
      <c r="AQ230" s="1"/>
    </row>
    <row r="231" spans="1:43" x14ac:dyDescent="0.2">
      <c r="A231" s="67">
        <f t="shared" si="109"/>
        <v>42513</v>
      </c>
      <c r="B231" s="8">
        <f t="shared" si="98"/>
        <v>11373.288211290001</v>
      </c>
      <c r="C231" s="8">
        <f t="shared" si="110"/>
        <v>10000</v>
      </c>
      <c r="D231" s="28">
        <f t="shared" si="111"/>
        <v>4639.05</v>
      </c>
      <c r="E231" s="9">
        <f>IF(K231=1,VLOOKUP(A230,[1]Plan1!$AY$117:$BA$314,3),E230)</f>
        <v>4675.2299999999996</v>
      </c>
      <c r="F231" s="110">
        <f t="shared" si="112"/>
        <v>42507</v>
      </c>
      <c r="G231" s="12">
        <f t="shared" si="99"/>
        <v>7.7990105732852477E-3</v>
      </c>
      <c r="H231" s="11">
        <f t="shared" si="113"/>
        <v>42536</v>
      </c>
      <c r="I231" s="11">
        <f t="shared" si="100"/>
        <v>42536</v>
      </c>
      <c r="J231" s="1">
        <f t="shared" si="114"/>
        <v>21</v>
      </c>
      <c r="K231" s="1">
        <f t="shared" si="92"/>
        <v>5</v>
      </c>
      <c r="L231" s="8">
        <f t="shared" si="101"/>
        <v>1.00185141</v>
      </c>
      <c r="M231" s="14">
        <f t="shared" si="91"/>
        <v>1.00610073</v>
      </c>
      <c r="N231" s="14">
        <f t="shared" si="118"/>
        <v>1.0615383032147683</v>
      </c>
      <c r="O231" s="8">
        <f t="shared" si="90"/>
        <v>1.06350364</v>
      </c>
      <c r="P231" s="8">
        <f t="shared" si="102"/>
        <v>10635.036400000001</v>
      </c>
      <c r="Q231" s="13">
        <f t="shared" si="103"/>
        <v>0</v>
      </c>
      <c r="R231" s="21">
        <f t="shared" si="104"/>
        <v>0</v>
      </c>
      <c r="S231" s="8">
        <f t="shared" si="105"/>
        <v>0</v>
      </c>
      <c r="T231" s="10">
        <f t="shared" si="115"/>
        <v>0.119353</v>
      </c>
      <c r="U231" s="13">
        <f t="shared" si="119"/>
        <v>150</v>
      </c>
      <c r="V231" s="13">
        <v>252</v>
      </c>
      <c r="W231" s="14">
        <f t="shared" si="106"/>
        <v>1.0694169520000001</v>
      </c>
      <c r="X231" s="8">
        <f t="shared" si="107"/>
        <v>738.25181128999998</v>
      </c>
      <c r="Y231" s="8">
        <v>0</v>
      </c>
      <c r="Z231" s="9">
        <f t="shared" si="108"/>
        <v>0</v>
      </c>
      <c r="AA231" s="26" t="str">
        <f t="shared" si="116"/>
        <v>INCORP J=</v>
      </c>
      <c r="AB231" s="70">
        <f t="shared" si="117"/>
        <v>42660</v>
      </c>
      <c r="AC231" s="4"/>
      <c r="AD231" s="1"/>
      <c r="AE231" s="146">
        <f>[2]Plan1!$A283</f>
        <v>45413</v>
      </c>
      <c r="AF231" s="132" t="str">
        <f>[2]Plan1!$C283</f>
        <v>Dia do Trabalho</v>
      </c>
      <c r="AG231" s="147"/>
      <c r="AH231" s="147"/>
      <c r="AI231" s="1"/>
      <c r="AJ231" s="146">
        <f t="shared" si="97"/>
        <v>45731</v>
      </c>
      <c r="AK231" s="146">
        <f t="shared" si="93"/>
        <v>45730</v>
      </c>
      <c r="AL231" s="146">
        <f t="shared" si="94"/>
        <v>45733</v>
      </c>
      <c r="AM231" s="146">
        <f t="shared" si="95"/>
        <v>45762</v>
      </c>
      <c r="AN231" s="123"/>
      <c r="AO231" s="125">
        <f t="shared" si="96"/>
        <v>21</v>
      </c>
      <c r="AQ231" s="1"/>
    </row>
    <row r="232" spans="1:43" x14ac:dyDescent="0.2">
      <c r="A232" s="67">
        <f t="shared" si="109"/>
        <v>42514</v>
      </c>
      <c r="B232" s="8">
        <f t="shared" si="98"/>
        <v>11382.588072320001</v>
      </c>
      <c r="C232" s="8">
        <f t="shared" si="110"/>
        <v>10000</v>
      </c>
      <c r="D232" s="28">
        <f t="shared" si="111"/>
        <v>4639.05</v>
      </c>
      <c r="E232" s="9">
        <f>IF(K232=1,VLOOKUP(A231,[1]Plan1!$AY$117:$BA$314,3),E231)</f>
        <v>4675.2299999999996</v>
      </c>
      <c r="F232" s="110">
        <f t="shared" si="112"/>
        <v>42507</v>
      </c>
      <c r="G232" s="12">
        <f t="shared" si="99"/>
        <v>7.7990105732852477E-3</v>
      </c>
      <c r="H232" s="11">
        <f t="shared" si="113"/>
        <v>42536</v>
      </c>
      <c r="I232" s="11">
        <f t="shared" si="100"/>
        <v>42536</v>
      </c>
      <c r="J232" s="1">
        <f t="shared" si="114"/>
        <v>21</v>
      </c>
      <c r="K232" s="1">
        <f t="shared" si="92"/>
        <v>6</v>
      </c>
      <c r="L232" s="8">
        <f t="shared" si="101"/>
        <v>1.0022221</v>
      </c>
      <c r="M232" s="14">
        <f t="shared" si="91"/>
        <v>1.00610073</v>
      </c>
      <c r="N232" s="14">
        <f t="shared" si="118"/>
        <v>1.0615383032147683</v>
      </c>
      <c r="O232" s="8">
        <f t="shared" si="90"/>
        <v>1.0638971399999999</v>
      </c>
      <c r="P232" s="8">
        <f t="shared" si="102"/>
        <v>10638.9714</v>
      </c>
      <c r="Q232" s="13">
        <f t="shared" si="103"/>
        <v>0</v>
      </c>
      <c r="R232" s="21">
        <f t="shared" si="104"/>
        <v>0</v>
      </c>
      <c r="S232" s="8">
        <f t="shared" si="105"/>
        <v>0</v>
      </c>
      <c r="T232" s="10">
        <f t="shared" si="115"/>
        <v>0.119353</v>
      </c>
      <c r="U232" s="13">
        <f t="shared" si="119"/>
        <v>151</v>
      </c>
      <c r="V232" s="13">
        <v>252</v>
      </c>
      <c r="W232" s="14">
        <f t="shared" si="106"/>
        <v>1.069895542</v>
      </c>
      <c r="X232" s="8">
        <f t="shared" si="107"/>
        <v>743.61667232000002</v>
      </c>
      <c r="Y232" s="8">
        <v>0</v>
      </c>
      <c r="Z232" s="9">
        <f t="shared" si="108"/>
        <v>0</v>
      </c>
      <c r="AA232" s="26" t="str">
        <f t="shared" si="116"/>
        <v>INCORP J=</v>
      </c>
      <c r="AB232" s="70">
        <f t="shared" si="117"/>
        <v>42660</v>
      </c>
      <c r="AC232" s="4"/>
      <c r="AD232" s="1"/>
      <c r="AE232" s="146">
        <f>[2]Plan1!$A284</f>
        <v>45442</v>
      </c>
      <c r="AF232" s="132" t="str">
        <f>[2]Plan1!$C284</f>
        <v>Corpus Christi</v>
      </c>
      <c r="AG232" s="147"/>
      <c r="AH232" s="147"/>
      <c r="AI232" s="1"/>
      <c r="AJ232" s="146">
        <f t="shared" si="97"/>
        <v>45762</v>
      </c>
      <c r="AK232" s="146">
        <f t="shared" si="93"/>
        <v>45761</v>
      </c>
      <c r="AL232" s="146">
        <f t="shared" si="94"/>
        <v>45762</v>
      </c>
      <c r="AM232" s="146">
        <f t="shared" si="95"/>
        <v>45792</v>
      </c>
      <c r="AN232" s="123"/>
      <c r="AO232" s="125">
        <f t="shared" si="96"/>
        <v>19</v>
      </c>
      <c r="AQ232" s="1"/>
    </row>
    <row r="233" spans="1:43" x14ac:dyDescent="0.2">
      <c r="A233" s="67">
        <f t="shared" si="109"/>
        <v>42515</v>
      </c>
      <c r="B233" s="8">
        <f t="shared" si="98"/>
        <v>11391.89569003</v>
      </c>
      <c r="C233" s="8">
        <f t="shared" si="110"/>
        <v>10000</v>
      </c>
      <c r="D233" s="28">
        <f t="shared" si="111"/>
        <v>4639.05</v>
      </c>
      <c r="E233" s="9">
        <f>IF(K233=1,VLOOKUP(A232,[1]Plan1!$AY$117:$BA$314,3),E232)</f>
        <v>4675.2299999999996</v>
      </c>
      <c r="F233" s="110">
        <f t="shared" si="112"/>
        <v>42507</v>
      </c>
      <c r="G233" s="12">
        <f t="shared" si="99"/>
        <v>7.7990105732852477E-3</v>
      </c>
      <c r="H233" s="11">
        <f t="shared" si="113"/>
        <v>42536</v>
      </c>
      <c r="I233" s="11">
        <f t="shared" si="100"/>
        <v>42536</v>
      </c>
      <c r="J233" s="1">
        <f t="shared" si="114"/>
        <v>21</v>
      </c>
      <c r="K233" s="1">
        <f t="shared" si="92"/>
        <v>7</v>
      </c>
      <c r="L233" s="8">
        <f t="shared" si="101"/>
        <v>1.00259294</v>
      </c>
      <c r="M233" s="14">
        <f t="shared" si="91"/>
        <v>1.00610073</v>
      </c>
      <c r="N233" s="14">
        <f t="shared" si="118"/>
        <v>1.0615383032147683</v>
      </c>
      <c r="O233" s="8">
        <f t="shared" ref="O233:O296" si="120">TRUNC(TRUNC((L233*N233),15),8)</f>
        <v>1.0642908</v>
      </c>
      <c r="P233" s="8">
        <f t="shared" si="102"/>
        <v>10642.907999999999</v>
      </c>
      <c r="Q233" s="13">
        <f t="shared" si="103"/>
        <v>0</v>
      </c>
      <c r="R233" s="21">
        <f t="shared" si="104"/>
        <v>0</v>
      </c>
      <c r="S233" s="8">
        <f t="shared" si="105"/>
        <v>0</v>
      </c>
      <c r="T233" s="10">
        <f t="shared" si="115"/>
        <v>0.119353</v>
      </c>
      <c r="U233" s="13">
        <f t="shared" si="119"/>
        <v>152</v>
      </c>
      <c r="V233" s="13">
        <v>252</v>
      </c>
      <c r="W233" s="14">
        <f t="shared" si="106"/>
        <v>1.0703743459999999</v>
      </c>
      <c r="X233" s="8">
        <f t="shared" si="107"/>
        <v>748.98769002999995</v>
      </c>
      <c r="Y233" s="8">
        <v>0</v>
      </c>
      <c r="Z233" s="9">
        <f t="shared" si="108"/>
        <v>0</v>
      </c>
      <c r="AA233" s="26" t="str">
        <f t="shared" si="116"/>
        <v>INCORP J=</v>
      </c>
      <c r="AB233" s="70">
        <f t="shared" si="117"/>
        <v>42660</v>
      </c>
      <c r="AC233" s="4"/>
      <c r="AD233" s="1"/>
      <c r="AE233" s="146">
        <f>[2]Plan1!$A285</f>
        <v>45542</v>
      </c>
      <c r="AF233" s="132" t="str">
        <f>[2]Plan1!$C285</f>
        <v>Independência do Brasil</v>
      </c>
      <c r="AG233" s="147"/>
      <c r="AH233" s="147"/>
      <c r="AI233" s="1"/>
      <c r="AJ233" s="146">
        <f t="shared" si="97"/>
        <v>45792</v>
      </c>
      <c r="AK233" s="146">
        <f t="shared" si="93"/>
        <v>45791</v>
      </c>
      <c r="AL233" s="146">
        <f t="shared" si="94"/>
        <v>45792</v>
      </c>
      <c r="AM233" s="146">
        <f t="shared" si="95"/>
        <v>45824</v>
      </c>
      <c r="AN233" s="123"/>
      <c r="AO233" s="125">
        <f t="shared" si="96"/>
        <v>22</v>
      </c>
      <c r="AQ233" s="1"/>
    </row>
    <row r="234" spans="1:43" x14ac:dyDescent="0.2">
      <c r="A234" s="67">
        <f t="shared" si="109"/>
        <v>42516</v>
      </c>
      <c r="B234" s="8">
        <f t="shared" si="98"/>
        <v>11401.210748</v>
      </c>
      <c r="C234" s="8">
        <f t="shared" si="110"/>
        <v>10000</v>
      </c>
      <c r="D234" s="28">
        <f t="shared" si="111"/>
        <v>4639.05</v>
      </c>
      <c r="E234" s="9">
        <f>IF(K234=1,VLOOKUP(A233,[1]Plan1!$AY$117:$BA$314,3),E233)</f>
        <v>4675.2299999999996</v>
      </c>
      <c r="F234" s="110">
        <f t="shared" si="112"/>
        <v>42507</v>
      </c>
      <c r="G234" s="12">
        <f t="shared" si="99"/>
        <v>7.7990105732852477E-3</v>
      </c>
      <c r="H234" s="11">
        <f t="shared" si="113"/>
        <v>42536</v>
      </c>
      <c r="I234" s="11">
        <f t="shared" si="100"/>
        <v>42536</v>
      </c>
      <c r="J234" s="1">
        <f t="shared" si="114"/>
        <v>21</v>
      </c>
      <c r="K234" s="1">
        <f t="shared" si="92"/>
        <v>8</v>
      </c>
      <c r="L234" s="8">
        <f t="shared" si="101"/>
        <v>1.0029638999999999</v>
      </c>
      <c r="M234" s="14">
        <f t="shared" ref="M234:M297" si="121">IF(I234&gt;I233,L233,M233)</f>
        <v>1.00610073</v>
      </c>
      <c r="N234" s="14">
        <f t="shared" si="118"/>
        <v>1.0615383032147683</v>
      </c>
      <c r="O234" s="8">
        <f t="shared" si="120"/>
        <v>1.0646845899999999</v>
      </c>
      <c r="P234" s="8">
        <f t="shared" si="102"/>
        <v>10646.8459</v>
      </c>
      <c r="Q234" s="13">
        <f t="shared" si="103"/>
        <v>0</v>
      </c>
      <c r="R234" s="21">
        <f t="shared" si="104"/>
        <v>0</v>
      </c>
      <c r="S234" s="8">
        <f t="shared" si="105"/>
        <v>0</v>
      </c>
      <c r="T234" s="10">
        <f t="shared" si="115"/>
        <v>0.119353</v>
      </c>
      <c r="U234" s="13">
        <f t="shared" si="119"/>
        <v>153</v>
      </c>
      <c r="V234" s="13">
        <v>252</v>
      </c>
      <c r="W234" s="14">
        <f t="shared" si="106"/>
        <v>1.070853364</v>
      </c>
      <c r="X234" s="8">
        <f t="shared" si="107"/>
        <v>754.36484800000005</v>
      </c>
      <c r="Y234" s="8">
        <v>0</v>
      </c>
      <c r="Z234" s="9">
        <f t="shared" si="108"/>
        <v>0</v>
      </c>
      <c r="AA234" s="26" t="str">
        <f t="shared" si="116"/>
        <v>INCORP J=</v>
      </c>
      <c r="AB234" s="70">
        <f t="shared" si="117"/>
        <v>42660</v>
      </c>
      <c r="AC234" s="4"/>
      <c r="AD234" s="1"/>
      <c r="AE234" s="146">
        <f>[2]Plan1!$A286</f>
        <v>45577</v>
      </c>
      <c r="AF234" s="132" t="str">
        <f>[2]Plan1!$C286</f>
        <v>Nossa Sr.a Aparecida - Padroeira do Brasil</v>
      </c>
      <c r="AG234" s="147"/>
      <c r="AH234" s="147"/>
      <c r="AI234" s="1"/>
      <c r="AJ234" s="146">
        <f t="shared" si="97"/>
        <v>45823</v>
      </c>
      <c r="AK234" s="146">
        <f t="shared" si="93"/>
        <v>45821</v>
      </c>
      <c r="AL234" s="146">
        <f t="shared" si="94"/>
        <v>45824</v>
      </c>
      <c r="AM234" s="146">
        <f t="shared" si="95"/>
        <v>45853</v>
      </c>
      <c r="AN234" s="123"/>
      <c r="AO234" s="125">
        <f t="shared" si="96"/>
        <v>20</v>
      </c>
      <c r="AQ234" s="1"/>
    </row>
    <row r="235" spans="1:43" x14ac:dyDescent="0.2">
      <c r="A235" s="67">
        <f t="shared" si="109"/>
        <v>42517</v>
      </c>
      <c r="B235" s="8">
        <f t="shared" si="98"/>
        <v>11401.210748</v>
      </c>
      <c r="C235" s="8">
        <f t="shared" si="110"/>
        <v>10000</v>
      </c>
      <c r="D235" s="28">
        <f t="shared" si="111"/>
        <v>4639.05</v>
      </c>
      <c r="E235" s="9">
        <f>IF(K235=1,VLOOKUP(A234,[1]Plan1!$AY$117:$BA$314,3),E234)</f>
        <v>4675.2299999999996</v>
      </c>
      <c r="F235" s="110">
        <f t="shared" si="112"/>
        <v>42507</v>
      </c>
      <c r="G235" s="12">
        <f t="shared" si="99"/>
        <v>7.7990105732852477E-3</v>
      </c>
      <c r="H235" s="11">
        <f t="shared" si="113"/>
        <v>42536</v>
      </c>
      <c r="I235" s="11">
        <f t="shared" si="100"/>
        <v>42536</v>
      </c>
      <c r="J235" s="1">
        <f t="shared" si="114"/>
        <v>21</v>
      </c>
      <c r="K235" s="1">
        <f t="shared" ref="K235:K298" si="122">(J235-(NETWORKDAYS(A235,I235,AE$118:AE$502)-1))</f>
        <v>8</v>
      </c>
      <c r="L235" s="8">
        <f t="shared" si="101"/>
        <v>1.0029638999999999</v>
      </c>
      <c r="M235" s="14">
        <f t="shared" si="121"/>
        <v>1.00610073</v>
      </c>
      <c r="N235" s="14">
        <f t="shared" si="118"/>
        <v>1.0615383032147683</v>
      </c>
      <c r="O235" s="8">
        <f t="shared" si="120"/>
        <v>1.0646845899999999</v>
      </c>
      <c r="P235" s="8">
        <f t="shared" si="102"/>
        <v>10646.8459</v>
      </c>
      <c r="Q235" s="13">
        <f t="shared" si="103"/>
        <v>0</v>
      </c>
      <c r="R235" s="21">
        <f t="shared" si="104"/>
        <v>0</v>
      </c>
      <c r="S235" s="8">
        <f t="shared" si="105"/>
        <v>0</v>
      </c>
      <c r="T235" s="10">
        <f t="shared" si="115"/>
        <v>0.119353</v>
      </c>
      <c r="U235" s="13">
        <f t="shared" si="119"/>
        <v>153</v>
      </c>
      <c r="V235" s="13">
        <v>252</v>
      </c>
      <c r="W235" s="14">
        <f t="shared" si="106"/>
        <v>1.070853364</v>
      </c>
      <c r="X235" s="8">
        <f t="shared" si="107"/>
        <v>754.36484800000005</v>
      </c>
      <c r="Y235" s="8">
        <v>0</v>
      </c>
      <c r="Z235" s="9">
        <f t="shared" si="108"/>
        <v>0</v>
      </c>
      <c r="AA235" s="26" t="str">
        <f t="shared" si="116"/>
        <v>INCORP J=</v>
      </c>
      <c r="AB235" s="70">
        <f t="shared" si="117"/>
        <v>42660</v>
      </c>
      <c r="AC235" s="4"/>
      <c r="AD235" s="1"/>
      <c r="AE235" s="146">
        <f>[2]Plan1!$A287</f>
        <v>45598</v>
      </c>
      <c r="AF235" s="132" t="str">
        <f>[2]Plan1!$C287</f>
        <v>Finados</v>
      </c>
      <c r="AG235" s="147"/>
      <c r="AH235" s="147"/>
      <c r="AJ235" s="146">
        <f t="shared" si="97"/>
        <v>45853</v>
      </c>
      <c r="AK235" s="146">
        <f t="shared" si="93"/>
        <v>45852</v>
      </c>
      <c r="AL235" s="146">
        <f t="shared" si="94"/>
        <v>45853</v>
      </c>
      <c r="AM235" s="146">
        <f t="shared" si="95"/>
        <v>45884</v>
      </c>
      <c r="AN235" s="123"/>
      <c r="AO235" s="125">
        <f t="shared" si="96"/>
        <v>23</v>
      </c>
      <c r="AQ235" s="1"/>
    </row>
    <row r="236" spans="1:43" x14ac:dyDescent="0.2">
      <c r="A236" s="67">
        <f t="shared" si="109"/>
        <v>42518</v>
      </c>
      <c r="B236" s="8">
        <f t="shared" si="98"/>
        <v>11410.533582670001</v>
      </c>
      <c r="C236" s="8">
        <f t="shared" si="110"/>
        <v>10000</v>
      </c>
      <c r="D236" s="28">
        <f t="shared" si="111"/>
        <v>4639.05</v>
      </c>
      <c r="E236" s="9">
        <f>IF(K236=1,VLOOKUP(A235,[1]Plan1!$AY$117:$BA$314,3),E235)</f>
        <v>4675.2299999999996</v>
      </c>
      <c r="F236" s="110">
        <f t="shared" si="112"/>
        <v>42507</v>
      </c>
      <c r="G236" s="12">
        <f t="shared" si="99"/>
        <v>7.7990105732852477E-3</v>
      </c>
      <c r="H236" s="11">
        <f t="shared" si="113"/>
        <v>42536</v>
      </c>
      <c r="I236" s="11">
        <f t="shared" si="100"/>
        <v>42536</v>
      </c>
      <c r="J236" s="1">
        <f t="shared" si="114"/>
        <v>21</v>
      </c>
      <c r="K236" s="1">
        <f t="shared" si="122"/>
        <v>9</v>
      </c>
      <c r="L236" s="8">
        <f t="shared" si="101"/>
        <v>1.00333501</v>
      </c>
      <c r="M236" s="14">
        <f t="shared" si="121"/>
        <v>1.00610073</v>
      </c>
      <c r="N236" s="14">
        <f t="shared" si="118"/>
        <v>1.0615383032147683</v>
      </c>
      <c r="O236" s="8">
        <f t="shared" si="120"/>
        <v>1.06507854</v>
      </c>
      <c r="P236" s="8">
        <f t="shared" si="102"/>
        <v>10650.785400000001</v>
      </c>
      <c r="Q236" s="13">
        <f t="shared" si="103"/>
        <v>0</v>
      </c>
      <c r="R236" s="21">
        <f t="shared" si="104"/>
        <v>0</v>
      </c>
      <c r="S236" s="8">
        <f t="shared" si="105"/>
        <v>0</v>
      </c>
      <c r="T236" s="10">
        <f t="shared" si="115"/>
        <v>0.119353</v>
      </c>
      <c r="U236" s="13">
        <f t="shared" si="119"/>
        <v>154</v>
      </c>
      <c r="V236" s="13">
        <v>252</v>
      </c>
      <c r="W236" s="14">
        <f t="shared" si="106"/>
        <v>1.0713325970000001</v>
      </c>
      <c r="X236" s="8">
        <f t="shared" si="107"/>
        <v>759.74818267000001</v>
      </c>
      <c r="Y236" s="8">
        <v>0</v>
      </c>
      <c r="Z236" s="9">
        <f t="shared" si="108"/>
        <v>0</v>
      </c>
      <c r="AA236" s="26" t="str">
        <f t="shared" si="116"/>
        <v>INCORP J=</v>
      </c>
      <c r="AB236" s="70">
        <f t="shared" si="117"/>
        <v>42660</v>
      </c>
      <c r="AC236" s="4"/>
      <c r="AD236" s="1"/>
      <c r="AE236" s="146">
        <f>[2]Plan1!$A288</f>
        <v>45611</v>
      </c>
      <c r="AF236" s="132" t="str">
        <f>[2]Plan1!$C288</f>
        <v>Proclamação da República</v>
      </c>
      <c r="AG236" s="147"/>
      <c r="AH236" s="147"/>
      <c r="AJ236" s="146">
        <f t="shared" si="97"/>
        <v>45884</v>
      </c>
      <c r="AK236" s="146">
        <f t="shared" si="93"/>
        <v>45883</v>
      </c>
      <c r="AL236" s="146">
        <f t="shared" si="94"/>
        <v>45884</v>
      </c>
      <c r="AM236" s="146">
        <f t="shared" si="95"/>
        <v>45915</v>
      </c>
      <c r="AN236" s="123"/>
      <c r="AO236" s="125">
        <f t="shared" si="96"/>
        <v>21</v>
      </c>
      <c r="AQ236" s="1"/>
    </row>
    <row r="237" spans="1:43" x14ac:dyDescent="0.2">
      <c r="A237" s="67">
        <f t="shared" si="109"/>
        <v>42519</v>
      </c>
      <c r="B237" s="8">
        <f t="shared" si="98"/>
        <v>11410.533582670001</v>
      </c>
      <c r="C237" s="8">
        <f t="shared" si="110"/>
        <v>10000</v>
      </c>
      <c r="D237" s="28">
        <f t="shared" si="111"/>
        <v>4639.05</v>
      </c>
      <c r="E237" s="9">
        <f>IF(K237=1,VLOOKUP(A236,[1]Plan1!$AY$117:$BA$314,3),E236)</f>
        <v>4675.2299999999996</v>
      </c>
      <c r="F237" s="110">
        <f t="shared" si="112"/>
        <v>42507</v>
      </c>
      <c r="G237" s="12">
        <f t="shared" si="99"/>
        <v>7.7990105732852477E-3</v>
      </c>
      <c r="H237" s="11">
        <f t="shared" si="113"/>
        <v>42536</v>
      </c>
      <c r="I237" s="11">
        <f t="shared" si="100"/>
        <v>42536</v>
      </c>
      <c r="J237" s="1">
        <f t="shared" si="114"/>
        <v>21</v>
      </c>
      <c r="K237" s="1">
        <f t="shared" si="122"/>
        <v>9</v>
      </c>
      <c r="L237" s="8">
        <f t="shared" si="101"/>
        <v>1.00333501</v>
      </c>
      <c r="M237" s="14">
        <f t="shared" si="121"/>
        <v>1.00610073</v>
      </c>
      <c r="N237" s="14">
        <f t="shared" si="118"/>
        <v>1.0615383032147683</v>
      </c>
      <c r="O237" s="8">
        <f t="shared" si="120"/>
        <v>1.06507854</v>
      </c>
      <c r="P237" s="8">
        <f t="shared" si="102"/>
        <v>10650.785400000001</v>
      </c>
      <c r="Q237" s="13">
        <f t="shared" si="103"/>
        <v>0</v>
      </c>
      <c r="R237" s="21">
        <f t="shared" si="104"/>
        <v>0</v>
      </c>
      <c r="S237" s="8">
        <f t="shared" si="105"/>
        <v>0</v>
      </c>
      <c r="T237" s="10">
        <f t="shared" si="115"/>
        <v>0.119353</v>
      </c>
      <c r="U237" s="13">
        <f t="shared" si="119"/>
        <v>154</v>
      </c>
      <c r="V237" s="13">
        <v>252</v>
      </c>
      <c r="W237" s="14">
        <f t="shared" si="106"/>
        <v>1.0713325970000001</v>
      </c>
      <c r="X237" s="8">
        <f t="shared" si="107"/>
        <v>759.74818267000001</v>
      </c>
      <c r="Y237" s="8">
        <v>0</v>
      </c>
      <c r="Z237" s="9">
        <f t="shared" si="108"/>
        <v>0</v>
      </c>
      <c r="AA237" s="26" t="str">
        <f t="shared" si="116"/>
        <v>INCORP J=</v>
      </c>
      <c r="AB237" s="70">
        <f t="shared" si="117"/>
        <v>42660</v>
      </c>
      <c r="AC237" s="4"/>
      <c r="AD237" s="1"/>
      <c r="AE237" s="146">
        <f>[2]Plan1!$A289</f>
        <v>45616</v>
      </c>
      <c r="AF237" s="132" t="str">
        <f>[2]Plan1!$C289</f>
        <v>Dia Nacional de Zumbi e da Consciência Negra</v>
      </c>
      <c r="AG237" s="147"/>
      <c r="AH237" s="147"/>
      <c r="AJ237" s="146">
        <f t="shared" si="97"/>
        <v>45915</v>
      </c>
      <c r="AK237" s="146">
        <f t="shared" si="93"/>
        <v>45912</v>
      </c>
      <c r="AL237" s="146">
        <f t="shared" si="94"/>
        <v>45915</v>
      </c>
      <c r="AM237" s="146">
        <f t="shared" si="95"/>
        <v>45945</v>
      </c>
      <c r="AN237" s="123"/>
      <c r="AO237" s="125">
        <f t="shared" si="96"/>
        <v>22</v>
      </c>
      <c r="AQ237" s="1"/>
    </row>
    <row r="238" spans="1:43" x14ac:dyDescent="0.2">
      <c r="A238" s="67">
        <f t="shared" si="109"/>
        <v>42520</v>
      </c>
      <c r="B238" s="8">
        <f t="shared" si="98"/>
        <v>11410.533582670001</v>
      </c>
      <c r="C238" s="8">
        <f t="shared" si="110"/>
        <v>10000</v>
      </c>
      <c r="D238" s="28">
        <f t="shared" si="111"/>
        <v>4639.05</v>
      </c>
      <c r="E238" s="9">
        <f>IF(K238=1,VLOOKUP(A237,[1]Plan1!$AY$117:$BA$314,3),E237)</f>
        <v>4675.2299999999996</v>
      </c>
      <c r="F238" s="110">
        <f t="shared" si="112"/>
        <v>42507</v>
      </c>
      <c r="G238" s="12">
        <f t="shared" si="99"/>
        <v>7.7990105732852477E-3</v>
      </c>
      <c r="H238" s="11">
        <f t="shared" si="113"/>
        <v>42536</v>
      </c>
      <c r="I238" s="11">
        <f t="shared" si="100"/>
        <v>42536</v>
      </c>
      <c r="J238" s="1">
        <f t="shared" si="114"/>
        <v>21</v>
      </c>
      <c r="K238" s="1">
        <f t="shared" si="122"/>
        <v>9</v>
      </c>
      <c r="L238" s="8">
        <f t="shared" si="101"/>
        <v>1.00333501</v>
      </c>
      <c r="M238" s="14">
        <f t="shared" si="121"/>
        <v>1.00610073</v>
      </c>
      <c r="N238" s="14">
        <f t="shared" si="118"/>
        <v>1.0615383032147683</v>
      </c>
      <c r="O238" s="8">
        <f t="shared" si="120"/>
        <v>1.06507854</v>
      </c>
      <c r="P238" s="8">
        <f t="shared" si="102"/>
        <v>10650.785400000001</v>
      </c>
      <c r="Q238" s="13">
        <f t="shared" si="103"/>
        <v>0</v>
      </c>
      <c r="R238" s="21">
        <f t="shared" si="104"/>
        <v>0</v>
      </c>
      <c r="S238" s="8">
        <f t="shared" si="105"/>
        <v>0</v>
      </c>
      <c r="T238" s="10">
        <f t="shared" si="115"/>
        <v>0.119353</v>
      </c>
      <c r="U238" s="13">
        <f t="shared" si="119"/>
        <v>154</v>
      </c>
      <c r="V238" s="13">
        <v>252</v>
      </c>
      <c r="W238" s="14">
        <f t="shared" si="106"/>
        <v>1.0713325970000001</v>
      </c>
      <c r="X238" s="8">
        <f t="shared" si="107"/>
        <v>759.74818267000001</v>
      </c>
      <c r="Y238" s="8">
        <v>0</v>
      </c>
      <c r="Z238" s="9">
        <f t="shared" si="108"/>
        <v>0</v>
      </c>
      <c r="AA238" s="26" t="str">
        <f t="shared" si="116"/>
        <v>INCORP J=</v>
      </c>
      <c r="AB238" s="70">
        <f t="shared" si="117"/>
        <v>42660</v>
      </c>
      <c r="AC238" s="4"/>
      <c r="AD238" s="1"/>
      <c r="AE238" s="146">
        <f>[2]Plan1!$A290</f>
        <v>45651</v>
      </c>
      <c r="AF238" s="132" t="str">
        <f>[2]Plan1!$C290</f>
        <v>Natal</v>
      </c>
      <c r="AG238" s="147"/>
      <c r="AH238" s="147"/>
      <c r="AJ238" s="146">
        <f t="shared" si="97"/>
        <v>45945</v>
      </c>
      <c r="AK238" s="146">
        <f t="shared" ref="AK238:AK250" si="123">WORKDAY(AJ238,-1,AE$118:AE$502)</f>
        <v>45944</v>
      </c>
      <c r="AL238" s="146">
        <f t="shared" ref="AL238:AL250" si="124">WORKDAY(AK238,1,AE$118:AE$502)</f>
        <v>45945</v>
      </c>
      <c r="AM238" s="146">
        <f t="shared" ref="AM238:AM250" si="125">AL239</f>
        <v>45978</v>
      </c>
      <c r="AN238" s="123"/>
      <c r="AO238" s="125">
        <f t="shared" ref="AO238:AO250" si="126">NETWORKDAYS(AL238,AL239,$AE$118:$AE$502)-1</f>
        <v>23</v>
      </c>
      <c r="AQ238" s="1"/>
    </row>
    <row r="239" spans="1:43" x14ac:dyDescent="0.2">
      <c r="A239" s="67">
        <f t="shared" si="109"/>
        <v>42521</v>
      </c>
      <c r="B239" s="8">
        <f t="shared" si="98"/>
        <v>11419.86386668</v>
      </c>
      <c r="C239" s="8">
        <f t="shared" si="110"/>
        <v>10000</v>
      </c>
      <c r="D239" s="28">
        <f t="shared" si="111"/>
        <v>4639.05</v>
      </c>
      <c r="E239" s="9">
        <f>IF(K239=1,VLOOKUP(A238,[1]Plan1!$AY$117:$BA$314,3),E238)</f>
        <v>4675.2299999999996</v>
      </c>
      <c r="F239" s="110">
        <f t="shared" si="112"/>
        <v>42507</v>
      </c>
      <c r="G239" s="12">
        <f t="shared" si="99"/>
        <v>7.7990105732852477E-3</v>
      </c>
      <c r="H239" s="11">
        <f t="shared" si="113"/>
        <v>42536</v>
      </c>
      <c r="I239" s="11">
        <f t="shared" si="100"/>
        <v>42536</v>
      </c>
      <c r="J239" s="1">
        <f t="shared" si="114"/>
        <v>21</v>
      </c>
      <c r="K239" s="1">
        <f t="shared" si="122"/>
        <v>10</v>
      </c>
      <c r="L239" s="8">
        <f t="shared" si="101"/>
        <v>1.00370625</v>
      </c>
      <c r="M239" s="14">
        <f t="shared" si="121"/>
        <v>1.00610073</v>
      </c>
      <c r="N239" s="14">
        <f t="shared" si="118"/>
        <v>1.0615383032147683</v>
      </c>
      <c r="O239" s="8">
        <f t="shared" si="120"/>
        <v>1.06547262</v>
      </c>
      <c r="P239" s="8">
        <f t="shared" si="102"/>
        <v>10654.726199999999</v>
      </c>
      <c r="Q239" s="13">
        <f t="shared" si="103"/>
        <v>0</v>
      </c>
      <c r="R239" s="21">
        <f t="shared" si="104"/>
        <v>0</v>
      </c>
      <c r="S239" s="8">
        <f t="shared" si="105"/>
        <v>0</v>
      </c>
      <c r="T239" s="10">
        <f t="shared" si="115"/>
        <v>0.119353</v>
      </c>
      <c r="U239" s="13">
        <f t="shared" si="119"/>
        <v>155</v>
      </c>
      <c r="V239" s="13">
        <v>252</v>
      </c>
      <c r="W239" s="14">
        <f t="shared" si="106"/>
        <v>1.0718120440000001</v>
      </c>
      <c r="X239" s="8">
        <f t="shared" si="107"/>
        <v>765.13766668000005</v>
      </c>
      <c r="Y239" s="8">
        <v>0</v>
      </c>
      <c r="Z239" s="9">
        <f t="shared" si="108"/>
        <v>0</v>
      </c>
      <c r="AA239" s="26" t="str">
        <f t="shared" si="116"/>
        <v>INCORP J=</v>
      </c>
      <c r="AB239" s="70">
        <f t="shared" si="117"/>
        <v>42660</v>
      </c>
      <c r="AC239" s="4"/>
      <c r="AD239" s="1"/>
      <c r="AE239" s="146">
        <f>[2]Plan1!$A291</f>
        <v>45658</v>
      </c>
      <c r="AF239" s="132" t="str">
        <f>[2]Plan1!$C291</f>
        <v>Confraternização Universal</v>
      </c>
      <c r="AG239" s="147"/>
      <c r="AH239" s="147"/>
      <c r="AJ239" s="146">
        <f t="shared" si="97"/>
        <v>45976</v>
      </c>
      <c r="AK239" s="146">
        <f t="shared" si="123"/>
        <v>45975</v>
      </c>
      <c r="AL239" s="146">
        <f t="shared" si="124"/>
        <v>45978</v>
      </c>
      <c r="AM239" s="146">
        <f t="shared" si="125"/>
        <v>46006</v>
      </c>
      <c r="AN239" s="123"/>
      <c r="AO239" s="125">
        <f t="shared" si="126"/>
        <v>19</v>
      </c>
      <c r="AQ239" s="1"/>
    </row>
    <row r="240" spans="1:43" x14ac:dyDescent="0.2">
      <c r="A240" s="67">
        <f t="shared" si="109"/>
        <v>42522</v>
      </c>
      <c r="B240" s="8">
        <f t="shared" si="98"/>
        <v>11429.20192612</v>
      </c>
      <c r="C240" s="8">
        <f t="shared" si="110"/>
        <v>10000</v>
      </c>
      <c r="D240" s="28">
        <f t="shared" si="111"/>
        <v>4639.05</v>
      </c>
      <c r="E240" s="9">
        <f>IF(K240=1,VLOOKUP(A239,[1]Plan1!$AY$117:$BA$314,3),E239)</f>
        <v>4675.2299999999996</v>
      </c>
      <c r="F240" s="110">
        <f t="shared" si="112"/>
        <v>42507</v>
      </c>
      <c r="G240" s="12">
        <f t="shared" si="99"/>
        <v>7.7990105732852477E-3</v>
      </c>
      <c r="H240" s="11">
        <f t="shared" si="113"/>
        <v>42536</v>
      </c>
      <c r="I240" s="11">
        <f t="shared" si="100"/>
        <v>42536</v>
      </c>
      <c r="J240" s="1">
        <f t="shared" si="114"/>
        <v>21</v>
      </c>
      <c r="K240" s="1">
        <f t="shared" si="122"/>
        <v>11</v>
      </c>
      <c r="L240" s="8">
        <f t="shared" si="101"/>
        <v>1.0040776300000001</v>
      </c>
      <c r="M240" s="14">
        <f t="shared" si="121"/>
        <v>1.00610073</v>
      </c>
      <c r="N240" s="14">
        <f t="shared" si="118"/>
        <v>1.0615383032147683</v>
      </c>
      <c r="O240" s="8">
        <f t="shared" si="120"/>
        <v>1.0658668600000001</v>
      </c>
      <c r="P240" s="8">
        <f t="shared" si="102"/>
        <v>10658.668600000001</v>
      </c>
      <c r="Q240" s="13">
        <f t="shared" si="103"/>
        <v>0</v>
      </c>
      <c r="R240" s="21">
        <f t="shared" si="104"/>
        <v>0</v>
      </c>
      <c r="S240" s="8">
        <f t="shared" si="105"/>
        <v>0</v>
      </c>
      <c r="T240" s="10">
        <f t="shared" si="115"/>
        <v>0.119353</v>
      </c>
      <c r="U240" s="13">
        <f t="shared" si="119"/>
        <v>156</v>
      </c>
      <c r="V240" s="13">
        <v>252</v>
      </c>
      <c r="W240" s="14">
        <f t="shared" si="106"/>
        <v>1.072291705</v>
      </c>
      <c r="X240" s="8">
        <f t="shared" si="107"/>
        <v>770.53332611999997</v>
      </c>
      <c r="Y240" s="8">
        <v>0</v>
      </c>
      <c r="Z240" s="9">
        <f t="shared" si="108"/>
        <v>0</v>
      </c>
      <c r="AA240" s="26" t="str">
        <f t="shared" si="116"/>
        <v>INCORP J=</v>
      </c>
      <c r="AB240" s="70">
        <f t="shared" si="117"/>
        <v>42660</v>
      </c>
      <c r="AC240" s="4"/>
      <c r="AD240" s="1"/>
      <c r="AE240" s="146">
        <f>[2]Plan1!$A292</f>
        <v>45719</v>
      </c>
      <c r="AF240" s="132" t="str">
        <f>[2]Plan1!$C292</f>
        <v>Carnaval</v>
      </c>
      <c r="AG240" s="147"/>
      <c r="AH240" s="147"/>
      <c r="AJ240" s="146">
        <f t="shared" si="97"/>
        <v>46006</v>
      </c>
      <c r="AK240" s="146">
        <f t="shared" si="123"/>
        <v>46003</v>
      </c>
      <c r="AL240" s="146">
        <f t="shared" si="124"/>
        <v>46006</v>
      </c>
      <c r="AM240" s="146">
        <f t="shared" si="125"/>
        <v>46037</v>
      </c>
      <c r="AN240" s="123"/>
      <c r="AO240" s="125">
        <f t="shared" si="126"/>
        <v>21</v>
      </c>
      <c r="AQ240" s="1"/>
    </row>
    <row r="241" spans="1:43" x14ac:dyDescent="0.2">
      <c r="A241" s="67">
        <f t="shared" si="109"/>
        <v>42523</v>
      </c>
      <c r="B241" s="8">
        <f t="shared" si="98"/>
        <v>11438.5475726</v>
      </c>
      <c r="C241" s="8">
        <f t="shared" si="110"/>
        <v>10000</v>
      </c>
      <c r="D241" s="28">
        <f t="shared" si="111"/>
        <v>4639.05</v>
      </c>
      <c r="E241" s="9">
        <f>IF(K241=1,VLOOKUP(A240,[1]Plan1!$AY$117:$BA$314,3),E240)</f>
        <v>4675.2299999999996</v>
      </c>
      <c r="F241" s="110">
        <f t="shared" si="112"/>
        <v>42507</v>
      </c>
      <c r="G241" s="12">
        <f t="shared" si="99"/>
        <v>7.7990105732852477E-3</v>
      </c>
      <c r="H241" s="11">
        <f t="shared" si="113"/>
        <v>42536</v>
      </c>
      <c r="I241" s="11">
        <f t="shared" si="100"/>
        <v>42536</v>
      </c>
      <c r="J241" s="1">
        <f t="shared" si="114"/>
        <v>21</v>
      </c>
      <c r="K241" s="1">
        <f t="shared" si="122"/>
        <v>12</v>
      </c>
      <c r="L241" s="8">
        <f t="shared" si="101"/>
        <v>1.0044491499999999</v>
      </c>
      <c r="M241" s="14">
        <f t="shared" si="121"/>
        <v>1.00610073</v>
      </c>
      <c r="N241" s="14">
        <f t="shared" si="118"/>
        <v>1.0615383032147683</v>
      </c>
      <c r="O241" s="8">
        <f t="shared" si="120"/>
        <v>1.06626124</v>
      </c>
      <c r="P241" s="8">
        <f t="shared" si="102"/>
        <v>10662.6124</v>
      </c>
      <c r="Q241" s="13">
        <f t="shared" si="103"/>
        <v>0</v>
      </c>
      <c r="R241" s="21">
        <f t="shared" si="104"/>
        <v>0</v>
      </c>
      <c r="S241" s="8">
        <f t="shared" si="105"/>
        <v>0</v>
      </c>
      <c r="T241" s="10">
        <f t="shared" si="115"/>
        <v>0.119353</v>
      </c>
      <c r="U241" s="13">
        <f t="shared" si="119"/>
        <v>157</v>
      </c>
      <c r="V241" s="13">
        <v>252</v>
      </c>
      <c r="W241" s="14">
        <f t="shared" si="106"/>
        <v>1.0727715819999999</v>
      </c>
      <c r="X241" s="8">
        <f t="shared" si="107"/>
        <v>775.93517259999999</v>
      </c>
      <c r="Y241" s="8">
        <v>0</v>
      </c>
      <c r="Z241" s="9">
        <f t="shared" si="108"/>
        <v>0</v>
      </c>
      <c r="AA241" s="26" t="str">
        <f t="shared" si="116"/>
        <v>INCORP J=</v>
      </c>
      <c r="AB241" s="70">
        <f t="shared" si="117"/>
        <v>42660</v>
      </c>
      <c r="AC241" s="4"/>
      <c r="AD241" s="1"/>
      <c r="AE241" s="146">
        <f>[2]Plan1!$A293</f>
        <v>45720</v>
      </c>
      <c r="AF241" s="132" t="str">
        <f>[2]Plan1!$C293</f>
        <v>Carnaval</v>
      </c>
      <c r="AG241" s="147"/>
      <c r="AH241" s="147"/>
      <c r="AJ241" s="146">
        <f t="shared" si="97"/>
        <v>46037</v>
      </c>
      <c r="AK241" s="146">
        <f t="shared" si="123"/>
        <v>46036</v>
      </c>
      <c r="AL241" s="146">
        <f t="shared" si="124"/>
        <v>46037</v>
      </c>
      <c r="AM241" s="146">
        <f t="shared" si="125"/>
        <v>46071</v>
      </c>
      <c r="AN241" s="123"/>
      <c r="AO241" s="125">
        <f t="shared" si="126"/>
        <v>22</v>
      </c>
      <c r="AQ241" s="1"/>
    </row>
    <row r="242" spans="1:43" x14ac:dyDescent="0.2">
      <c r="A242" s="67">
        <f t="shared" si="109"/>
        <v>42524</v>
      </c>
      <c r="B242" s="8">
        <f t="shared" si="98"/>
        <v>11447.900896669998</v>
      </c>
      <c r="C242" s="8">
        <f t="shared" si="110"/>
        <v>10000</v>
      </c>
      <c r="D242" s="28">
        <f t="shared" si="111"/>
        <v>4639.05</v>
      </c>
      <c r="E242" s="9">
        <f>IF(K242=1,VLOOKUP(A241,[1]Plan1!$AY$117:$BA$314,3),E241)</f>
        <v>4675.2299999999996</v>
      </c>
      <c r="F242" s="110">
        <f t="shared" si="112"/>
        <v>42507</v>
      </c>
      <c r="G242" s="12">
        <f t="shared" si="99"/>
        <v>7.7990105732852477E-3</v>
      </c>
      <c r="H242" s="11">
        <f t="shared" si="113"/>
        <v>42536</v>
      </c>
      <c r="I242" s="11">
        <f t="shared" si="100"/>
        <v>42536</v>
      </c>
      <c r="J242" s="1">
        <f t="shared" si="114"/>
        <v>21</v>
      </c>
      <c r="K242" s="1">
        <f t="shared" si="122"/>
        <v>13</v>
      </c>
      <c r="L242" s="8">
        <f t="shared" si="101"/>
        <v>1.00482081</v>
      </c>
      <c r="M242" s="14">
        <f t="shared" si="121"/>
        <v>1.00610073</v>
      </c>
      <c r="N242" s="14">
        <f t="shared" si="118"/>
        <v>1.0615383032147683</v>
      </c>
      <c r="O242" s="8">
        <f t="shared" si="120"/>
        <v>1.0666557699999999</v>
      </c>
      <c r="P242" s="8">
        <f t="shared" si="102"/>
        <v>10666.557699999999</v>
      </c>
      <c r="Q242" s="13">
        <f t="shared" si="103"/>
        <v>0</v>
      </c>
      <c r="R242" s="21">
        <f t="shared" si="104"/>
        <v>0</v>
      </c>
      <c r="S242" s="8">
        <f t="shared" si="105"/>
        <v>0</v>
      </c>
      <c r="T242" s="10">
        <f t="shared" si="115"/>
        <v>0.119353</v>
      </c>
      <c r="U242" s="13">
        <f t="shared" si="119"/>
        <v>158</v>
      </c>
      <c r="V242" s="13">
        <v>252</v>
      </c>
      <c r="W242" s="14">
        <f t="shared" si="106"/>
        <v>1.0732516729999999</v>
      </c>
      <c r="X242" s="8">
        <f t="shared" si="107"/>
        <v>781.34319667</v>
      </c>
      <c r="Y242" s="8">
        <v>0</v>
      </c>
      <c r="Z242" s="9">
        <f t="shared" si="108"/>
        <v>0</v>
      </c>
      <c r="AA242" s="26" t="str">
        <f t="shared" si="116"/>
        <v>INCORP J=</v>
      </c>
      <c r="AB242" s="70">
        <f t="shared" si="117"/>
        <v>42660</v>
      </c>
      <c r="AC242" s="4"/>
      <c r="AD242" s="1"/>
      <c r="AE242" s="146">
        <f>[2]Plan1!$A294</f>
        <v>45765</v>
      </c>
      <c r="AF242" s="132" t="str">
        <f>[2]Plan1!$C294</f>
        <v>Paixão de Cristo</v>
      </c>
      <c r="AG242" s="147"/>
      <c r="AH242" s="147"/>
      <c r="AJ242" s="146">
        <f t="shared" si="97"/>
        <v>46068</v>
      </c>
      <c r="AK242" s="146">
        <f t="shared" si="123"/>
        <v>46066</v>
      </c>
      <c r="AL242" s="146">
        <f t="shared" si="124"/>
        <v>46071</v>
      </c>
      <c r="AM242" s="146">
        <f t="shared" si="125"/>
        <v>46097</v>
      </c>
      <c r="AN242" s="123"/>
      <c r="AO242" s="125">
        <f t="shared" si="126"/>
        <v>18</v>
      </c>
      <c r="AQ242" s="1"/>
    </row>
    <row r="243" spans="1:43" x14ac:dyDescent="0.2">
      <c r="A243" s="67">
        <f t="shared" si="109"/>
        <v>42525</v>
      </c>
      <c r="B243" s="8">
        <f t="shared" si="98"/>
        <v>11457.26180634</v>
      </c>
      <c r="C243" s="8">
        <f t="shared" si="110"/>
        <v>10000</v>
      </c>
      <c r="D243" s="28">
        <f t="shared" si="111"/>
        <v>4639.05</v>
      </c>
      <c r="E243" s="9">
        <f>IF(K243=1,VLOOKUP(A242,[1]Plan1!$AY$117:$BA$314,3),E242)</f>
        <v>4675.2299999999996</v>
      </c>
      <c r="F243" s="110">
        <f t="shared" si="112"/>
        <v>42507</v>
      </c>
      <c r="G243" s="12">
        <f t="shared" si="99"/>
        <v>7.7990105732852477E-3</v>
      </c>
      <c r="H243" s="11">
        <f t="shared" si="113"/>
        <v>42536</v>
      </c>
      <c r="I243" s="11">
        <f t="shared" si="100"/>
        <v>42536</v>
      </c>
      <c r="J243" s="1">
        <f t="shared" si="114"/>
        <v>21</v>
      </c>
      <c r="K243" s="1">
        <f t="shared" si="122"/>
        <v>14</v>
      </c>
      <c r="L243" s="8">
        <f t="shared" si="101"/>
        <v>1.0051926</v>
      </c>
      <c r="M243" s="14">
        <f t="shared" si="121"/>
        <v>1.00610073</v>
      </c>
      <c r="N243" s="14">
        <f t="shared" si="118"/>
        <v>1.0615383032147683</v>
      </c>
      <c r="O243" s="8">
        <f t="shared" si="120"/>
        <v>1.06705044</v>
      </c>
      <c r="P243" s="8">
        <f t="shared" si="102"/>
        <v>10670.5044</v>
      </c>
      <c r="Q243" s="13">
        <f t="shared" si="103"/>
        <v>0</v>
      </c>
      <c r="R243" s="21">
        <f t="shared" si="104"/>
        <v>0</v>
      </c>
      <c r="S243" s="8">
        <f t="shared" si="105"/>
        <v>0</v>
      </c>
      <c r="T243" s="10">
        <f t="shared" si="115"/>
        <v>0.119353</v>
      </c>
      <c r="U243" s="13">
        <f t="shared" si="119"/>
        <v>159</v>
      </c>
      <c r="V243" s="13">
        <v>252</v>
      </c>
      <c r="W243" s="14">
        <f t="shared" si="106"/>
        <v>1.0737319789999999</v>
      </c>
      <c r="X243" s="8">
        <f t="shared" si="107"/>
        <v>786.75740633999999</v>
      </c>
      <c r="Y243" s="8">
        <v>0</v>
      </c>
      <c r="Z243" s="9">
        <f t="shared" si="108"/>
        <v>0</v>
      </c>
      <c r="AA243" s="26" t="str">
        <f t="shared" si="116"/>
        <v>INCORP J=</v>
      </c>
      <c r="AB243" s="70">
        <f t="shared" si="117"/>
        <v>42660</v>
      </c>
      <c r="AC243" s="4"/>
      <c r="AD243" s="1"/>
      <c r="AE243" s="146">
        <f>[2]Plan1!$A295</f>
        <v>45768</v>
      </c>
      <c r="AF243" s="132" t="str">
        <f>[2]Plan1!$C295</f>
        <v>Tiradentes</v>
      </c>
      <c r="AG243" s="147"/>
      <c r="AH243" s="147"/>
      <c r="AJ243" s="146">
        <f t="shared" si="97"/>
        <v>46096</v>
      </c>
      <c r="AK243" s="146">
        <f t="shared" si="123"/>
        <v>46094</v>
      </c>
      <c r="AL243" s="146">
        <f t="shared" si="124"/>
        <v>46097</v>
      </c>
      <c r="AM243" s="146">
        <f t="shared" si="125"/>
        <v>46127</v>
      </c>
      <c r="AN243" s="123"/>
      <c r="AO243" s="125">
        <f t="shared" si="126"/>
        <v>21</v>
      </c>
      <c r="AQ243" s="1"/>
    </row>
    <row r="244" spans="1:43" x14ac:dyDescent="0.2">
      <c r="A244" s="67">
        <f t="shared" si="109"/>
        <v>42526</v>
      </c>
      <c r="B244" s="8">
        <f t="shared" si="98"/>
        <v>11457.26180634</v>
      </c>
      <c r="C244" s="8">
        <f t="shared" si="110"/>
        <v>10000</v>
      </c>
      <c r="D244" s="28">
        <f t="shared" si="111"/>
        <v>4639.05</v>
      </c>
      <c r="E244" s="9">
        <f>IF(K244=1,VLOOKUP(A243,[1]Plan1!$AY$117:$BA$314,3),E243)</f>
        <v>4675.2299999999996</v>
      </c>
      <c r="F244" s="110">
        <f t="shared" si="112"/>
        <v>42507</v>
      </c>
      <c r="G244" s="12">
        <f t="shared" si="99"/>
        <v>7.7990105732852477E-3</v>
      </c>
      <c r="H244" s="11">
        <f t="shared" si="113"/>
        <v>42536</v>
      </c>
      <c r="I244" s="11">
        <f t="shared" si="100"/>
        <v>42536</v>
      </c>
      <c r="J244" s="1">
        <f t="shared" si="114"/>
        <v>21</v>
      </c>
      <c r="K244" s="1">
        <f t="shared" si="122"/>
        <v>14</v>
      </c>
      <c r="L244" s="8">
        <f t="shared" si="101"/>
        <v>1.0051926</v>
      </c>
      <c r="M244" s="14">
        <f t="shared" si="121"/>
        <v>1.00610073</v>
      </c>
      <c r="N244" s="14">
        <f t="shared" si="118"/>
        <v>1.0615383032147683</v>
      </c>
      <c r="O244" s="8">
        <f t="shared" si="120"/>
        <v>1.06705044</v>
      </c>
      <c r="P244" s="8">
        <f t="shared" si="102"/>
        <v>10670.5044</v>
      </c>
      <c r="Q244" s="13">
        <f t="shared" si="103"/>
        <v>0</v>
      </c>
      <c r="R244" s="21">
        <f t="shared" si="104"/>
        <v>0</v>
      </c>
      <c r="S244" s="8">
        <f t="shared" si="105"/>
        <v>0</v>
      </c>
      <c r="T244" s="10">
        <f t="shared" si="115"/>
        <v>0.119353</v>
      </c>
      <c r="U244" s="13">
        <f t="shared" si="119"/>
        <v>159</v>
      </c>
      <c r="V244" s="13">
        <v>252</v>
      </c>
      <c r="W244" s="14">
        <f t="shared" si="106"/>
        <v>1.0737319789999999</v>
      </c>
      <c r="X244" s="8">
        <f t="shared" si="107"/>
        <v>786.75740633999999</v>
      </c>
      <c r="Y244" s="8">
        <v>0</v>
      </c>
      <c r="Z244" s="9">
        <f t="shared" si="108"/>
        <v>0</v>
      </c>
      <c r="AA244" s="26" t="str">
        <f t="shared" si="116"/>
        <v>INCORP J=</v>
      </c>
      <c r="AB244" s="70">
        <f t="shared" si="117"/>
        <v>42660</v>
      </c>
      <c r="AC244" s="4"/>
      <c r="AD244" s="1"/>
      <c r="AE244" s="146">
        <f>[2]Plan1!$A296</f>
        <v>45778</v>
      </c>
      <c r="AF244" s="132" t="str">
        <f>[2]Plan1!$C296</f>
        <v>Dia do Trabalho</v>
      </c>
      <c r="AG244" s="147"/>
      <c r="AH244" s="147"/>
      <c r="AJ244" s="146">
        <f t="shared" si="97"/>
        <v>46127</v>
      </c>
      <c r="AK244" s="146">
        <f t="shared" si="123"/>
        <v>46126</v>
      </c>
      <c r="AL244" s="146">
        <f t="shared" si="124"/>
        <v>46127</v>
      </c>
      <c r="AM244" s="146">
        <f t="shared" si="125"/>
        <v>46157</v>
      </c>
      <c r="AN244" s="123"/>
      <c r="AO244" s="125">
        <f t="shared" si="126"/>
        <v>20</v>
      </c>
      <c r="AQ244" s="1"/>
    </row>
    <row r="245" spans="1:43" x14ac:dyDescent="0.2">
      <c r="A245" s="67">
        <f t="shared" si="109"/>
        <v>42527</v>
      </c>
      <c r="B245" s="8">
        <f t="shared" si="98"/>
        <v>11457.26180634</v>
      </c>
      <c r="C245" s="8">
        <f t="shared" si="110"/>
        <v>10000</v>
      </c>
      <c r="D245" s="28">
        <f t="shared" si="111"/>
        <v>4639.05</v>
      </c>
      <c r="E245" s="9">
        <f>IF(K245=1,VLOOKUP(A244,[1]Plan1!$AY$117:$BA$314,3),E244)</f>
        <v>4675.2299999999996</v>
      </c>
      <c r="F245" s="110">
        <f t="shared" si="112"/>
        <v>42507</v>
      </c>
      <c r="G245" s="12">
        <f t="shared" si="99"/>
        <v>7.7990105732852477E-3</v>
      </c>
      <c r="H245" s="11">
        <f t="shared" si="113"/>
        <v>42536</v>
      </c>
      <c r="I245" s="11">
        <f t="shared" si="100"/>
        <v>42536</v>
      </c>
      <c r="J245" s="1">
        <f t="shared" si="114"/>
        <v>21</v>
      </c>
      <c r="K245" s="1">
        <f t="shared" si="122"/>
        <v>14</v>
      </c>
      <c r="L245" s="8">
        <f t="shared" si="101"/>
        <v>1.0051926</v>
      </c>
      <c r="M245" s="14">
        <f t="shared" si="121"/>
        <v>1.00610073</v>
      </c>
      <c r="N245" s="14">
        <f t="shared" si="118"/>
        <v>1.0615383032147683</v>
      </c>
      <c r="O245" s="8">
        <f t="shared" si="120"/>
        <v>1.06705044</v>
      </c>
      <c r="P245" s="8">
        <f t="shared" si="102"/>
        <v>10670.5044</v>
      </c>
      <c r="Q245" s="13">
        <f t="shared" si="103"/>
        <v>0</v>
      </c>
      <c r="R245" s="21">
        <f t="shared" si="104"/>
        <v>0</v>
      </c>
      <c r="S245" s="8">
        <f t="shared" si="105"/>
        <v>0</v>
      </c>
      <c r="T245" s="10">
        <f t="shared" si="115"/>
        <v>0.119353</v>
      </c>
      <c r="U245" s="13">
        <f t="shared" si="119"/>
        <v>159</v>
      </c>
      <c r="V245" s="13">
        <v>252</v>
      </c>
      <c r="W245" s="14">
        <f t="shared" si="106"/>
        <v>1.0737319789999999</v>
      </c>
      <c r="X245" s="8">
        <f t="shared" si="107"/>
        <v>786.75740633999999</v>
      </c>
      <c r="Y245" s="8">
        <v>0</v>
      </c>
      <c r="Z245" s="9">
        <f t="shared" si="108"/>
        <v>0</v>
      </c>
      <c r="AA245" s="26" t="str">
        <f t="shared" si="116"/>
        <v>INCORP J=</v>
      </c>
      <c r="AB245" s="70">
        <f t="shared" si="117"/>
        <v>42660</v>
      </c>
      <c r="AC245" s="4"/>
      <c r="AD245" s="1"/>
      <c r="AE245" s="146">
        <f>[2]Plan1!$A297</f>
        <v>45827</v>
      </c>
      <c r="AF245" s="132" t="str">
        <f>[2]Plan1!$C297</f>
        <v>Corpus Christi</v>
      </c>
      <c r="AG245" s="147"/>
      <c r="AH245" s="147"/>
      <c r="AJ245" s="146">
        <f t="shared" si="97"/>
        <v>46157</v>
      </c>
      <c r="AK245" s="146">
        <f t="shared" si="123"/>
        <v>46156</v>
      </c>
      <c r="AL245" s="146">
        <f t="shared" si="124"/>
        <v>46157</v>
      </c>
      <c r="AM245" s="146">
        <f t="shared" si="125"/>
        <v>46188</v>
      </c>
      <c r="AN245" s="123"/>
      <c r="AO245" s="125">
        <f t="shared" si="126"/>
        <v>20</v>
      </c>
      <c r="AQ245" s="1"/>
    </row>
    <row r="246" spans="1:43" x14ac:dyDescent="0.2">
      <c r="A246" s="67">
        <f t="shared" si="109"/>
        <v>42528</v>
      </c>
      <c r="B246" s="8">
        <f t="shared" si="98"/>
        <v>11466.630413570001</v>
      </c>
      <c r="C246" s="8">
        <f t="shared" si="110"/>
        <v>10000</v>
      </c>
      <c r="D246" s="28">
        <f t="shared" si="111"/>
        <v>4639.05</v>
      </c>
      <c r="E246" s="9">
        <f>IF(K246=1,VLOOKUP(A245,[1]Plan1!$AY$117:$BA$314,3),E245)</f>
        <v>4675.2299999999996</v>
      </c>
      <c r="F246" s="110">
        <f t="shared" si="112"/>
        <v>42507</v>
      </c>
      <c r="G246" s="12">
        <f t="shared" si="99"/>
        <v>7.7990105732852477E-3</v>
      </c>
      <c r="H246" s="11">
        <f t="shared" si="113"/>
        <v>42536</v>
      </c>
      <c r="I246" s="11">
        <f t="shared" si="100"/>
        <v>42536</v>
      </c>
      <c r="J246" s="1">
        <f t="shared" si="114"/>
        <v>21</v>
      </c>
      <c r="K246" s="1">
        <f t="shared" si="122"/>
        <v>15</v>
      </c>
      <c r="L246" s="8">
        <f t="shared" si="101"/>
        <v>1.00556453</v>
      </c>
      <c r="M246" s="14">
        <f t="shared" si="121"/>
        <v>1.00610073</v>
      </c>
      <c r="N246" s="14">
        <f t="shared" si="118"/>
        <v>1.0615383032147683</v>
      </c>
      <c r="O246" s="8">
        <f t="shared" si="120"/>
        <v>1.06744526</v>
      </c>
      <c r="P246" s="8">
        <f t="shared" si="102"/>
        <v>10674.452600000001</v>
      </c>
      <c r="Q246" s="13">
        <f t="shared" si="103"/>
        <v>0</v>
      </c>
      <c r="R246" s="21">
        <f t="shared" si="104"/>
        <v>0</v>
      </c>
      <c r="S246" s="8">
        <f t="shared" si="105"/>
        <v>0</v>
      </c>
      <c r="T246" s="10">
        <f t="shared" si="115"/>
        <v>0.119353</v>
      </c>
      <c r="U246" s="13">
        <f t="shared" si="119"/>
        <v>160</v>
      </c>
      <c r="V246" s="13">
        <v>252</v>
      </c>
      <c r="W246" s="14">
        <f t="shared" si="106"/>
        <v>1.0742125</v>
      </c>
      <c r="X246" s="8">
        <f t="shared" si="107"/>
        <v>792.17781357000001</v>
      </c>
      <c r="Y246" s="8">
        <v>0</v>
      </c>
      <c r="Z246" s="9">
        <f t="shared" si="108"/>
        <v>0</v>
      </c>
      <c r="AA246" s="26" t="str">
        <f t="shared" si="116"/>
        <v>INCORP J=</v>
      </c>
      <c r="AB246" s="70">
        <f t="shared" si="117"/>
        <v>42660</v>
      </c>
      <c r="AC246" s="4"/>
      <c r="AD246" s="1"/>
      <c r="AE246" s="146">
        <f>[2]Plan1!$A298</f>
        <v>45907</v>
      </c>
      <c r="AF246" s="132" t="str">
        <f>[2]Plan1!$C298</f>
        <v>Independência do Brasil</v>
      </c>
      <c r="AG246" s="147"/>
      <c r="AH246" s="147"/>
      <c r="AJ246" s="146">
        <f t="shared" si="97"/>
        <v>46188</v>
      </c>
      <c r="AK246" s="146">
        <f t="shared" si="123"/>
        <v>46185</v>
      </c>
      <c r="AL246" s="146">
        <f t="shared" si="124"/>
        <v>46188</v>
      </c>
      <c r="AM246" s="146">
        <f t="shared" si="125"/>
        <v>46218</v>
      </c>
      <c r="AN246" s="123"/>
      <c r="AO246" s="125">
        <f t="shared" si="126"/>
        <v>22</v>
      </c>
      <c r="AQ246" s="1"/>
    </row>
    <row r="247" spans="1:43" x14ac:dyDescent="0.2">
      <c r="A247" s="67">
        <f t="shared" si="109"/>
        <v>42529</v>
      </c>
      <c r="B247" s="8">
        <f t="shared" si="98"/>
        <v>11476.00672309</v>
      </c>
      <c r="C247" s="8">
        <f t="shared" si="110"/>
        <v>10000</v>
      </c>
      <c r="D247" s="28">
        <f t="shared" si="111"/>
        <v>4639.05</v>
      </c>
      <c r="E247" s="9">
        <f>IF(K247=1,VLOOKUP(A246,[1]Plan1!$AY$117:$BA$314,3),E246)</f>
        <v>4675.2299999999996</v>
      </c>
      <c r="F247" s="110">
        <f t="shared" si="112"/>
        <v>42507</v>
      </c>
      <c r="G247" s="12">
        <f t="shared" si="99"/>
        <v>7.7990105732852477E-3</v>
      </c>
      <c r="H247" s="11">
        <f t="shared" si="113"/>
        <v>42536</v>
      </c>
      <c r="I247" s="11">
        <f t="shared" si="100"/>
        <v>42536</v>
      </c>
      <c r="J247" s="1">
        <f t="shared" si="114"/>
        <v>21</v>
      </c>
      <c r="K247" s="1">
        <f t="shared" si="122"/>
        <v>16</v>
      </c>
      <c r="L247" s="8">
        <f t="shared" si="101"/>
        <v>1.0059366000000001</v>
      </c>
      <c r="M247" s="14">
        <f t="shared" si="121"/>
        <v>1.00610073</v>
      </c>
      <c r="N247" s="14">
        <f t="shared" si="118"/>
        <v>1.0615383032147683</v>
      </c>
      <c r="O247" s="8">
        <f t="shared" si="120"/>
        <v>1.0678402300000001</v>
      </c>
      <c r="P247" s="8">
        <f t="shared" si="102"/>
        <v>10678.4023</v>
      </c>
      <c r="Q247" s="13">
        <f t="shared" si="103"/>
        <v>0</v>
      </c>
      <c r="R247" s="21">
        <f t="shared" si="104"/>
        <v>0</v>
      </c>
      <c r="S247" s="8">
        <f t="shared" si="105"/>
        <v>0</v>
      </c>
      <c r="T247" s="10">
        <f t="shared" si="115"/>
        <v>0.119353</v>
      </c>
      <c r="U247" s="13">
        <f t="shared" si="119"/>
        <v>161</v>
      </c>
      <c r="V247" s="13">
        <v>252</v>
      </c>
      <c r="W247" s="14">
        <f t="shared" si="106"/>
        <v>1.0746932360000001</v>
      </c>
      <c r="X247" s="8">
        <f t="shared" si="107"/>
        <v>797.60442308999995</v>
      </c>
      <c r="Y247" s="8">
        <v>0</v>
      </c>
      <c r="Z247" s="9">
        <f t="shared" si="108"/>
        <v>0</v>
      </c>
      <c r="AA247" s="26" t="str">
        <f t="shared" si="116"/>
        <v>INCORP J=</v>
      </c>
      <c r="AB247" s="70">
        <f t="shared" si="117"/>
        <v>42660</v>
      </c>
      <c r="AC247" s="4"/>
      <c r="AD247" s="1"/>
      <c r="AE247" s="146">
        <f>[2]Plan1!$A299</f>
        <v>45942</v>
      </c>
      <c r="AF247" s="132" t="str">
        <f>[2]Plan1!$C299</f>
        <v>Nossa Sr.a Aparecida - Padroeira do Brasil</v>
      </c>
      <c r="AG247" s="147"/>
      <c r="AH247" s="147"/>
      <c r="AJ247" s="146">
        <f t="shared" ref="AJ247:AJ251" si="127">EDATE(AJ246,1)</f>
        <v>46218</v>
      </c>
      <c r="AK247" s="146">
        <f t="shared" si="123"/>
        <v>46217</v>
      </c>
      <c r="AL247" s="146">
        <f t="shared" si="124"/>
        <v>46218</v>
      </c>
      <c r="AM247" s="146">
        <f t="shared" si="125"/>
        <v>46251</v>
      </c>
      <c r="AN247" s="123"/>
      <c r="AO247" s="125">
        <f t="shared" si="126"/>
        <v>23</v>
      </c>
      <c r="AQ247" s="1"/>
    </row>
    <row r="248" spans="1:43" x14ac:dyDescent="0.2">
      <c r="A248" s="67">
        <f t="shared" si="109"/>
        <v>42530</v>
      </c>
      <c r="B248" s="8">
        <f t="shared" si="98"/>
        <v>11485.390524570001</v>
      </c>
      <c r="C248" s="8">
        <f t="shared" si="110"/>
        <v>10000</v>
      </c>
      <c r="D248" s="28">
        <f t="shared" si="111"/>
        <v>4639.05</v>
      </c>
      <c r="E248" s="9">
        <f>IF(K248=1,VLOOKUP(A247,[1]Plan1!$AY$117:$BA$314,3),E247)</f>
        <v>4675.2299999999996</v>
      </c>
      <c r="F248" s="110">
        <f t="shared" si="112"/>
        <v>42507</v>
      </c>
      <c r="G248" s="12">
        <f t="shared" si="99"/>
        <v>7.7990105732852477E-3</v>
      </c>
      <c r="H248" s="11">
        <f t="shared" si="113"/>
        <v>42536</v>
      </c>
      <c r="I248" s="11">
        <f t="shared" si="100"/>
        <v>42536</v>
      </c>
      <c r="J248" s="1">
        <f t="shared" si="114"/>
        <v>21</v>
      </c>
      <c r="K248" s="1">
        <f t="shared" si="122"/>
        <v>17</v>
      </c>
      <c r="L248" s="8">
        <f t="shared" si="101"/>
        <v>1.0063088</v>
      </c>
      <c r="M248" s="14">
        <f t="shared" si="121"/>
        <v>1.00610073</v>
      </c>
      <c r="N248" s="14">
        <f t="shared" si="118"/>
        <v>1.0615383032147683</v>
      </c>
      <c r="O248" s="8">
        <f t="shared" si="120"/>
        <v>1.06823533</v>
      </c>
      <c r="P248" s="8">
        <f t="shared" si="102"/>
        <v>10682.353300000001</v>
      </c>
      <c r="Q248" s="13">
        <f t="shared" si="103"/>
        <v>0</v>
      </c>
      <c r="R248" s="21">
        <f t="shared" si="104"/>
        <v>0</v>
      </c>
      <c r="S248" s="8">
        <f t="shared" si="105"/>
        <v>0</v>
      </c>
      <c r="T248" s="10">
        <f t="shared" si="115"/>
        <v>0.119353</v>
      </c>
      <c r="U248" s="13">
        <f t="shared" si="119"/>
        <v>162</v>
      </c>
      <c r="V248" s="13">
        <v>252</v>
      </c>
      <c r="W248" s="14">
        <f t="shared" si="106"/>
        <v>1.075174187</v>
      </c>
      <c r="X248" s="8">
        <f t="shared" si="107"/>
        <v>803.03722457000003</v>
      </c>
      <c r="Y248" s="8">
        <v>0</v>
      </c>
      <c r="Z248" s="9">
        <f t="shared" si="108"/>
        <v>0</v>
      </c>
      <c r="AA248" s="26" t="str">
        <f t="shared" si="116"/>
        <v>INCORP J=</v>
      </c>
      <c r="AB248" s="70">
        <f t="shared" si="117"/>
        <v>42660</v>
      </c>
      <c r="AC248" s="4"/>
      <c r="AD248" s="1"/>
      <c r="AE248" s="146">
        <f>[2]Plan1!$A300</f>
        <v>45963</v>
      </c>
      <c r="AF248" s="132" t="str">
        <f>[2]Plan1!$C300</f>
        <v>Finados</v>
      </c>
      <c r="AG248" s="147"/>
      <c r="AH248" s="147"/>
      <c r="AJ248" s="146">
        <f t="shared" si="127"/>
        <v>46249</v>
      </c>
      <c r="AK248" s="146">
        <f t="shared" si="123"/>
        <v>46248</v>
      </c>
      <c r="AL248" s="146">
        <f t="shared" si="124"/>
        <v>46251</v>
      </c>
      <c r="AM248" s="146">
        <f t="shared" si="125"/>
        <v>46280</v>
      </c>
      <c r="AN248" s="123"/>
      <c r="AO248" s="125">
        <f t="shared" si="126"/>
        <v>20</v>
      </c>
      <c r="AQ248" s="1"/>
    </row>
    <row r="249" spans="1:43" x14ac:dyDescent="0.2">
      <c r="A249" s="67">
        <f t="shared" si="109"/>
        <v>42531</v>
      </c>
      <c r="B249" s="8">
        <f t="shared" si="98"/>
        <v>11494.782145129999</v>
      </c>
      <c r="C249" s="8">
        <f t="shared" si="110"/>
        <v>10000</v>
      </c>
      <c r="D249" s="28">
        <f t="shared" si="111"/>
        <v>4639.05</v>
      </c>
      <c r="E249" s="9">
        <f>IF(K249=1,VLOOKUP(A248,[1]Plan1!$AY$117:$BA$314,3),E248)</f>
        <v>4675.2299999999996</v>
      </c>
      <c r="F249" s="110">
        <f t="shared" si="112"/>
        <v>42507</v>
      </c>
      <c r="G249" s="12">
        <f t="shared" si="99"/>
        <v>7.7990105732852477E-3</v>
      </c>
      <c r="H249" s="11">
        <f t="shared" si="113"/>
        <v>42536</v>
      </c>
      <c r="I249" s="11">
        <f t="shared" si="100"/>
        <v>42536</v>
      </c>
      <c r="J249" s="1">
        <f t="shared" si="114"/>
        <v>21</v>
      </c>
      <c r="K249" s="1">
        <f t="shared" si="122"/>
        <v>18</v>
      </c>
      <c r="L249" s="8">
        <f t="shared" si="101"/>
        <v>1.0066811499999999</v>
      </c>
      <c r="M249" s="14">
        <f t="shared" si="121"/>
        <v>1.00610073</v>
      </c>
      <c r="N249" s="14">
        <f t="shared" si="118"/>
        <v>1.0615383032147683</v>
      </c>
      <c r="O249" s="8">
        <f t="shared" si="120"/>
        <v>1.0686305899999999</v>
      </c>
      <c r="P249" s="8">
        <f t="shared" si="102"/>
        <v>10686.305899999999</v>
      </c>
      <c r="Q249" s="13">
        <f t="shared" si="103"/>
        <v>0</v>
      </c>
      <c r="R249" s="21">
        <f t="shared" si="104"/>
        <v>0</v>
      </c>
      <c r="S249" s="8">
        <f t="shared" si="105"/>
        <v>0</v>
      </c>
      <c r="T249" s="10">
        <f t="shared" si="115"/>
        <v>0.119353</v>
      </c>
      <c r="U249" s="13">
        <f t="shared" si="119"/>
        <v>163</v>
      </c>
      <c r="V249" s="13">
        <v>252</v>
      </c>
      <c r="W249" s="14">
        <f t="shared" si="106"/>
        <v>1.0756553529999999</v>
      </c>
      <c r="X249" s="8">
        <f t="shared" si="107"/>
        <v>808.47624513000005</v>
      </c>
      <c r="Y249" s="8">
        <v>0</v>
      </c>
      <c r="Z249" s="9">
        <f t="shared" si="108"/>
        <v>0</v>
      </c>
      <c r="AA249" s="26" t="str">
        <f t="shared" si="116"/>
        <v>INCORP J=</v>
      </c>
      <c r="AB249" s="70">
        <f t="shared" si="117"/>
        <v>42660</v>
      </c>
      <c r="AC249" s="4"/>
      <c r="AD249" s="1"/>
      <c r="AE249" s="146">
        <f>[2]Plan1!$A301</f>
        <v>45976</v>
      </c>
      <c r="AF249" s="132" t="str">
        <f>[2]Plan1!$C301</f>
        <v>Proclamação da República</v>
      </c>
      <c r="AG249" s="147"/>
      <c r="AH249" s="147"/>
      <c r="AJ249" s="146">
        <f t="shared" si="127"/>
        <v>46280</v>
      </c>
      <c r="AK249" s="146">
        <f t="shared" si="123"/>
        <v>46279</v>
      </c>
      <c r="AL249" s="146">
        <f t="shared" si="124"/>
        <v>46280</v>
      </c>
      <c r="AM249" s="146">
        <f t="shared" si="125"/>
        <v>46310</v>
      </c>
      <c r="AN249" s="123"/>
      <c r="AO249" s="125">
        <f t="shared" si="126"/>
        <v>21</v>
      </c>
      <c r="AQ249" s="1"/>
    </row>
    <row r="250" spans="1:43" x14ac:dyDescent="0.2">
      <c r="A250" s="67">
        <f t="shared" si="109"/>
        <v>42532</v>
      </c>
      <c r="B250" s="8">
        <f t="shared" si="98"/>
        <v>11504.1814927</v>
      </c>
      <c r="C250" s="8">
        <f t="shared" si="110"/>
        <v>10000</v>
      </c>
      <c r="D250" s="28">
        <f t="shared" si="111"/>
        <v>4639.05</v>
      </c>
      <c r="E250" s="9">
        <f>IF(K250=1,VLOOKUP(A249,[1]Plan1!$AY$117:$BA$314,3),E249)</f>
        <v>4675.2299999999996</v>
      </c>
      <c r="F250" s="110">
        <f t="shared" si="112"/>
        <v>42507</v>
      </c>
      <c r="G250" s="12">
        <f t="shared" si="99"/>
        <v>7.7990105732852477E-3</v>
      </c>
      <c r="H250" s="11">
        <f t="shared" si="113"/>
        <v>42536</v>
      </c>
      <c r="I250" s="11">
        <f t="shared" si="100"/>
        <v>42536</v>
      </c>
      <c r="J250" s="1">
        <f t="shared" si="114"/>
        <v>21</v>
      </c>
      <c r="K250" s="1">
        <f t="shared" si="122"/>
        <v>19</v>
      </c>
      <c r="L250" s="8">
        <f t="shared" si="101"/>
        <v>1.0070536299999999</v>
      </c>
      <c r="M250" s="14">
        <f t="shared" si="121"/>
        <v>1.00610073</v>
      </c>
      <c r="N250" s="14">
        <f t="shared" si="118"/>
        <v>1.0615383032147683</v>
      </c>
      <c r="O250" s="8">
        <f t="shared" si="120"/>
        <v>1.069026</v>
      </c>
      <c r="P250" s="8">
        <f t="shared" si="102"/>
        <v>10690.26</v>
      </c>
      <c r="Q250" s="13">
        <f t="shared" si="103"/>
        <v>0</v>
      </c>
      <c r="R250" s="21">
        <f t="shared" si="104"/>
        <v>0</v>
      </c>
      <c r="S250" s="8">
        <f t="shared" si="105"/>
        <v>0</v>
      </c>
      <c r="T250" s="10">
        <f t="shared" si="115"/>
        <v>0.119353</v>
      </c>
      <c r="U250" s="13">
        <f t="shared" si="119"/>
        <v>164</v>
      </c>
      <c r="V250" s="13">
        <v>252</v>
      </c>
      <c r="W250" s="14">
        <f t="shared" si="106"/>
        <v>1.076136735</v>
      </c>
      <c r="X250" s="8">
        <f t="shared" si="107"/>
        <v>813.92149270000004</v>
      </c>
      <c r="Y250" s="8">
        <v>0</v>
      </c>
      <c r="Z250" s="9">
        <f t="shared" si="108"/>
        <v>0</v>
      </c>
      <c r="AA250" s="26" t="str">
        <f t="shared" si="116"/>
        <v>INCORP J=</v>
      </c>
      <c r="AB250" s="70">
        <f t="shared" si="117"/>
        <v>42660</v>
      </c>
      <c r="AC250" s="4"/>
      <c r="AD250" s="1"/>
      <c r="AE250" s="146">
        <f>[2]Plan1!$A302</f>
        <v>45981</v>
      </c>
      <c r="AF250" s="132" t="str">
        <f>[2]Plan1!$C302</f>
        <v>Dia Nacional de Zumbi e da Consciência Negra</v>
      </c>
      <c r="AG250" s="147"/>
      <c r="AH250" s="147"/>
      <c r="AJ250" s="146">
        <f t="shared" si="127"/>
        <v>46310</v>
      </c>
      <c r="AK250" s="146">
        <f t="shared" si="123"/>
        <v>46309</v>
      </c>
      <c r="AL250" s="146">
        <f t="shared" si="124"/>
        <v>46310</v>
      </c>
      <c r="AM250" s="146">
        <f t="shared" si="125"/>
        <v>46342</v>
      </c>
      <c r="AN250" s="123"/>
      <c r="AO250" s="125">
        <f t="shared" si="126"/>
        <v>21</v>
      </c>
      <c r="AQ250" s="1"/>
    </row>
    <row r="251" spans="1:43" x14ac:dyDescent="0.2">
      <c r="A251" s="67">
        <f t="shared" si="109"/>
        <v>42533</v>
      </c>
      <c r="B251" s="8">
        <f t="shared" si="98"/>
        <v>11504.1814927</v>
      </c>
      <c r="C251" s="8">
        <f t="shared" si="110"/>
        <v>10000</v>
      </c>
      <c r="D251" s="28">
        <f t="shared" si="111"/>
        <v>4639.05</v>
      </c>
      <c r="E251" s="9">
        <f>IF(K251=1,VLOOKUP(A250,[1]Plan1!$AY$117:$BA$314,3),E250)</f>
        <v>4675.2299999999996</v>
      </c>
      <c r="F251" s="110">
        <f t="shared" si="112"/>
        <v>42507</v>
      </c>
      <c r="G251" s="12">
        <f t="shared" si="99"/>
        <v>7.7990105732852477E-3</v>
      </c>
      <c r="H251" s="11">
        <f t="shared" si="113"/>
        <v>42536</v>
      </c>
      <c r="I251" s="11">
        <f t="shared" si="100"/>
        <v>42536</v>
      </c>
      <c r="J251" s="1">
        <f t="shared" si="114"/>
        <v>21</v>
      </c>
      <c r="K251" s="1">
        <f t="shared" si="122"/>
        <v>19</v>
      </c>
      <c r="L251" s="8">
        <f t="shared" si="101"/>
        <v>1.0070536299999999</v>
      </c>
      <c r="M251" s="14">
        <f t="shared" si="121"/>
        <v>1.00610073</v>
      </c>
      <c r="N251" s="14">
        <f t="shared" si="118"/>
        <v>1.0615383032147683</v>
      </c>
      <c r="O251" s="8">
        <f t="shared" si="120"/>
        <v>1.069026</v>
      </c>
      <c r="P251" s="8">
        <f t="shared" si="102"/>
        <v>10690.26</v>
      </c>
      <c r="Q251" s="13">
        <f t="shared" si="103"/>
        <v>0</v>
      </c>
      <c r="R251" s="21">
        <f t="shared" si="104"/>
        <v>0</v>
      </c>
      <c r="S251" s="8">
        <f t="shared" si="105"/>
        <v>0</v>
      </c>
      <c r="T251" s="10">
        <f t="shared" si="115"/>
        <v>0.119353</v>
      </c>
      <c r="U251" s="13">
        <f t="shared" si="119"/>
        <v>164</v>
      </c>
      <c r="V251" s="13">
        <v>252</v>
      </c>
      <c r="W251" s="14">
        <f t="shared" si="106"/>
        <v>1.076136735</v>
      </c>
      <c r="X251" s="8">
        <f t="shared" si="107"/>
        <v>813.92149270000004</v>
      </c>
      <c r="Y251" s="8">
        <v>0</v>
      </c>
      <c r="Z251" s="9">
        <f t="shared" si="108"/>
        <v>0</v>
      </c>
      <c r="AA251" s="26" t="str">
        <f t="shared" si="116"/>
        <v>INCORP J=</v>
      </c>
      <c r="AB251" s="70">
        <f t="shared" si="117"/>
        <v>42660</v>
      </c>
      <c r="AC251" s="4"/>
      <c r="AD251" s="1"/>
      <c r="AE251" s="146">
        <f>[2]Plan1!$A303</f>
        <v>46016</v>
      </c>
      <c r="AF251" s="132" t="str">
        <f>[2]Plan1!$C303</f>
        <v>Natal</v>
      </c>
      <c r="AG251" s="147"/>
      <c r="AH251" s="147"/>
      <c r="AJ251" s="146">
        <f t="shared" si="127"/>
        <v>46341</v>
      </c>
      <c r="AK251" s="146">
        <f t="shared" ref="AK251" si="128">WORKDAY(AJ251,-1,AE$118:AE$502)</f>
        <v>46339</v>
      </c>
      <c r="AL251" s="146">
        <f t="shared" ref="AL251" si="129">WORKDAY(AK251,1,AE$118:AE$502)</f>
        <v>46342</v>
      </c>
      <c r="AM251" s="146">
        <f t="shared" ref="AM251" si="130">AL252</f>
        <v>0</v>
      </c>
      <c r="AN251" s="123"/>
      <c r="AO251" s="125">
        <f t="shared" ref="AO251" si="131">NETWORKDAYS(AL251,AL252,$AE$118:$AE$502)-1</f>
        <v>-32982</v>
      </c>
      <c r="AQ251" s="1"/>
    </row>
    <row r="252" spans="1:43" x14ac:dyDescent="0.2">
      <c r="A252" s="67">
        <f t="shared" si="109"/>
        <v>42534</v>
      </c>
      <c r="B252" s="8">
        <f t="shared" si="98"/>
        <v>11504.1814927</v>
      </c>
      <c r="C252" s="8">
        <f t="shared" si="110"/>
        <v>10000</v>
      </c>
      <c r="D252" s="28">
        <f t="shared" si="111"/>
        <v>4639.05</v>
      </c>
      <c r="E252" s="9">
        <f>IF(K252=1,VLOOKUP(A251,[1]Plan1!$AY$117:$BA$314,3),E251)</f>
        <v>4675.2299999999996</v>
      </c>
      <c r="F252" s="110">
        <f t="shared" si="112"/>
        <v>42507</v>
      </c>
      <c r="G252" s="12">
        <f t="shared" si="99"/>
        <v>7.7990105732852477E-3</v>
      </c>
      <c r="H252" s="11">
        <f t="shared" si="113"/>
        <v>42536</v>
      </c>
      <c r="I252" s="11">
        <f t="shared" si="100"/>
        <v>42536</v>
      </c>
      <c r="J252" s="1">
        <f t="shared" si="114"/>
        <v>21</v>
      </c>
      <c r="K252" s="1">
        <f t="shared" si="122"/>
        <v>19</v>
      </c>
      <c r="L252" s="8">
        <f t="shared" si="101"/>
        <v>1.0070536299999999</v>
      </c>
      <c r="M252" s="14">
        <f t="shared" si="121"/>
        <v>1.00610073</v>
      </c>
      <c r="N252" s="14">
        <f t="shared" si="118"/>
        <v>1.0615383032147683</v>
      </c>
      <c r="O252" s="8">
        <f t="shared" si="120"/>
        <v>1.069026</v>
      </c>
      <c r="P252" s="8">
        <f t="shared" si="102"/>
        <v>10690.26</v>
      </c>
      <c r="Q252" s="13">
        <f t="shared" si="103"/>
        <v>0</v>
      </c>
      <c r="R252" s="21">
        <f t="shared" si="104"/>
        <v>0</v>
      </c>
      <c r="S252" s="8">
        <f t="shared" si="105"/>
        <v>0</v>
      </c>
      <c r="T252" s="10">
        <f t="shared" si="115"/>
        <v>0.119353</v>
      </c>
      <c r="U252" s="13">
        <f t="shared" si="119"/>
        <v>164</v>
      </c>
      <c r="V252" s="13">
        <v>252</v>
      </c>
      <c r="W252" s="14">
        <f t="shared" si="106"/>
        <v>1.076136735</v>
      </c>
      <c r="X252" s="8">
        <f t="shared" si="107"/>
        <v>813.92149270000004</v>
      </c>
      <c r="Y252" s="8">
        <v>0</v>
      </c>
      <c r="Z252" s="9">
        <f t="shared" si="108"/>
        <v>0</v>
      </c>
      <c r="AA252" s="26" t="str">
        <f t="shared" si="116"/>
        <v>INCORP J=</v>
      </c>
      <c r="AB252" s="70">
        <f t="shared" si="117"/>
        <v>42660</v>
      </c>
      <c r="AC252" s="4"/>
      <c r="AD252" s="1"/>
      <c r="AE252" s="146">
        <f>[2]Plan1!$A304</f>
        <v>46023</v>
      </c>
      <c r="AF252" s="132" t="str">
        <f>[2]Plan1!$C304</f>
        <v>Confraternização Universal</v>
      </c>
      <c r="AG252" s="147"/>
      <c r="AH252" s="147"/>
      <c r="AJ252" s="1"/>
      <c r="AK252" s="10"/>
      <c r="AL252" s="1"/>
      <c r="AM252" s="1"/>
      <c r="AN252" s="1"/>
      <c r="AO252" s="1"/>
      <c r="AQ252" s="1"/>
    </row>
    <row r="253" spans="1:43" x14ac:dyDescent="0.2">
      <c r="A253" s="67">
        <f t="shared" si="109"/>
        <v>42535</v>
      </c>
      <c r="B253" s="8">
        <f t="shared" si="98"/>
        <v>11513.58845365</v>
      </c>
      <c r="C253" s="8">
        <f t="shared" si="110"/>
        <v>10000</v>
      </c>
      <c r="D253" s="28">
        <f t="shared" si="111"/>
        <v>4639.05</v>
      </c>
      <c r="E253" s="9">
        <f>IF(K253=1,VLOOKUP(A252,[1]Plan1!$AY$117:$BA$314,3),E252)</f>
        <v>4675.2299999999996</v>
      </c>
      <c r="F253" s="110">
        <f t="shared" si="112"/>
        <v>42507</v>
      </c>
      <c r="G253" s="12">
        <f t="shared" si="99"/>
        <v>7.7990105732852477E-3</v>
      </c>
      <c r="H253" s="11">
        <f t="shared" si="113"/>
        <v>42536</v>
      </c>
      <c r="I253" s="11">
        <f t="shared" si="100"/>
        <v>42536</v>
      </c>
      <c r="J253" s="1">
        <f t="shared" si="114"/>
        <v>21</v>
      </c>
      <c r="K253" s="1">
        <f t="shared" si="122"/>
        <v>20</v>
      </c>
      <c r="L253" s="8">
        <f t="shared" si="101"/>
        <v>1.00742625</v>
      </c>
      <c r="M253" s="14">
        <f t="shared" si="121"/>
        <v>1.00610073</v>
      </c>
      <c r="N253" s="14">
        <f t="shared" si="118"/>
        <v>1.0615383032147683</v>
      </c>
      <c r="O253" s="8">
        <f t="shared" si="120"/>
        <v>1.0694215499999999</v>
      </c>
      <c r="P253" s="8">
        <f t="shared" si="102"/>
        <v>10694.2155</v>
      </c>
      <c r="Q253" s="13">
        <f t="shared" si="103"/>
        <v>0</v>
      </c>
      <c r="R253" s="21">
        <f t="shared" si="104"/>
        <v>0</v>
      </c>
      <c r="S253" s="8">
        <f t="shared" si="105"/>
        <v>0</v>
      </c>
      <c r="T253" s="10">
        <f t="shared" si="115"/>
        <v>0.119353</v>
      </c>
      <c r="U253" s="13">
        <f t="shared" si="119"/>
        <v>165</v>
      </c>
      <c r="V253" s="13">
        <v>252</v>
      </c>
      <c r="W253" s="14">
        <f t="shared" si="106"/>
        <v>1.076618332</v>
      </c>
      <c r="X253" s="8">
        <f t="shared" si="107"/>
        <v>819.37295365</v>
      </c>
      <c r="Y253" s="8">
        <v>0</v>
      </c>
      <c r="Z253" s="9">
        <f t="shared" si="108"/>
        <v>0</v>
      </c>
      <c r="AA253" s="26" t="str">
        <f t="shared" si="116"/>
        <v>INCORP J=</v>
      </c>
      <c r="AB253" s="70">
        <f t="shared" si="117"/>
        <v>42660</v>
      </c>
      <c r="AC253" s="4"/>
      <c r="AD253" s="1"/>
      <c r="AE253" s="146">
        <f>[2]Plan1!$A305</f>
        <v>46069</v>
      </c>
      <c r="AF253" s="132" t="str">
        <f>[2]Plan1!$C305</f>
        <v>Carnaval</v>
      </c>
      <c r="AG253" s="147"/>
      <c r="AH253" s="147"/>
      <c r="AJ253" s="229" t="s">
        <v>108</v>
      </c>
      <c r="AK253" s="10"/>
      <c r="AL253" s="1"/>
      <c r="AM253" s="1"/>
      <c r="AN253" s="1"/>
      <c r="AO253" s="1"/>
      <c r="AQ253" s="1"/>
    </row>
    <row r="254" spans="1:43" x14ac:dyDescent="0.2">
      <c r="A254" s="67">
        <f t="shared" si="109"/>
        <v>42536</v>
      </c>
      <c r="B254" s="8">
        <f t="shared" si="98"/>
        <v>11523.003140280001</v>
      </c>
      <c r="C254" s="8">
        <f t="shared" si="110"/>
        <v>10000</v>
      </c>
      <c r="D254" s="28">
        <f t="shared" si="111"/>
        <v>4639.05</v>
      </c>
      <c r="E254" s="9">
        <f>IF(K254=1,VLOOKUP(A253,[1]Plan1!$AY$117:$BA$314,3),E253)</f>
        <v>4675.2299999999996</v>
      </c>
      <c r="F254" s="110">
        <f t="shared" si="112"/>
        <v>42507</v>
      </c>
      <c r="G254" s="12">
        <f t="shared" si="99"/>
        <v>7.7990105732852477E-3</v>
      </c>
      <c r="H254" s="11">
        <f t="shared" si="113"/>
        <v>42566</v>
      </c>
      <c r="I254" s="11">
        <f t="shared" si="100"/>
        <v>42536</v>
      </c>
      <c r="J254" s="1">
        <f t="shared" si="114"/>
        <v>21</v>
      </c>
      <c r="K254" s="1">
        <f t="shared" si="122"/>
        <v>21</v>
      </c>
      <c r="L254" s="8">
        <f t="shared" si="101"/>
        <v>1.0077990100000001</v>
      </c>
      <c r="M254" s="14">
        <f t="shared" si="121"/>
        <v>1.00610073</v>
      </c>
      <c r="N254" s="14">
        <f t="shared" si="118"/>
        <v>1.0615383032147683</v>
      </c>
      <c r="O254" s="8">
        <f t="shared" si="120"/>
        <v>1.0698172500000001</v>
      </c>
      <c r="P254" s="8">
        <f t="shared" si="102"/>
        <v>10698.172500000001</v>
      </c>
      <c r="Q254" s="13">
        <f t="shared" si="103"/>
        <v>0</v>
      </c>
      <c r="R254" s="21">
        <f t="shared" si="104"/>
        <v>0</v>
      </c>
      <c r="S254" s="8">
        <f t="shared" si="105"/>
        <v>0</v>
      </c>
      <c r="T254" s="10">
        <f t="shared" si="115"/>
        <v>0.119353</v>
      </c>
      <c r="U254" s="13">
        <f t="shared" si="119"/>
        <v>166</v>
      </c>
      <c r="V254" s="13">
        <v>252</v>
      </c>
      <c r="W254" s="14">
        <f t="shared" si="106"/>
        <v>1.0771001440000001</v>
      </c>
      <c r="X254" s="8">
        <f t="shared" si="107"/>
        <v>824.83064028000001</v>
      </c>
      <c r="Y254" s="8">
        <v>0</v>
      </c>
      <c r="Z254" s="9">
        <f t="shared" si="108"/>
        <v>0</v>
      </c>
      <c r="AA254" s="26" t="str">
        <f t="shared" si="116"/>
        <v>INCORP J=</v>
      </c>
      <c r="AB254" s="70">
        <f t="shared" si="117"/>
        <v>42660</v>
      </c>
      <c r="AC254" s="4"/>
      <c r="AD254" s="1"/>
      <c r="AE254" s="146">
        <f>[2]Plan1!$A306</f>
        <v>46070</v>
      </c>
      <c r="AF254" s="132" t="str">
        <f>[2]Plan1!$C306</f>
        <v>Carnaval</v>
      </c>
      <c r="AG254" s="147"/>
      <c r="AH254" s="147"/>
      <c r="AJ254" s="141" t="s">
        <v>79</v>
      </c>
      <c r="AK254" s="142" t="s">
        <v>80</v>
      </c>
      <c r="AL254" s="143" t="s">
        <v>111</v>
      </c>
      <c r="AM254" s="161" t="s">
        <v>109</v>
      </c>
      <c r="AN254" s="161" t="s">
        <v>110</v>
      </c>
      <c r="AO254" s="1"/>
      <c r="AQ254" s="1"/>
    </row>
    <row r="255" spans="1:43" x14ac:dyDescent="0.2">
      <c r="A255" s="67">
        <f t="shared" si="109"/>
        <v>42537</v>
      </c>
      <c r="B255" s="8">
        <f t="shared" si="98"/>
        <v>11529.990458509999</v>
      </c>
      <c r="C255" s="8">
        <f t="shared" si="110"/>
        <v>10000</v>
      </c>
      <c r="D255" s="28">
        <f t="shared" si="111"/>
        <v>4675.2299999999996</v>
      </c>
      <c r="E255" s="9">
        <f>IF(K255=1,VLOOKUP(A254,[1]Plan1!$AY$117:$BA$314,3),E254)</f>
        <v>4691.59</v>
      </c>
      <c r="F255" s="110">
        <f t="shared" si="112"/>
        <v>42537</v>
      </c>
      <c r="G255" s="12">
        <f t="shared" si="99"/>
        <v>3.4992930829071955E-3</v>
      </c>
      <c r="H255" s="11">
        <f t="shared" si="113"/>
        <v>42566</v>
      </c>
      <c r="I255" s="11">
        <f t="shared" si="100"/>
        <v>42566</v>
      </c>
      <c r="J255" s="1">
        <f t="shared" si="114"/>
        <v>22</v>
      </c>
      <c r="K255" s="1">
        <f t="shared" si="122"/>
        <v>1</v>
      </c>
      <c r="L255" s="8">
        <f t="shared" si="101"/>
        <v>1.00015879</v>
      </c>
      <c r="M255" s="14">
        <f t="shared" si="121"/>
        <v>1.0077990100000001</v>
      </c>
      <c r="N255" s="14">
        <f t="shared" si="118"/>
        <v>1.0698172510569233</v>
      </c>
      <c r="O255" s="8">
        <f t="shared" si="120"/>
        <v>1.06998712</v>
      </c>
      <c r="P255" s="8">
        <f t="shared" si="102"/>
        <v>10699.8712</v>
      </c>
      <c r="Q255" s="13">
        <f t="shared" si="103"/>
        <v>0</v>
      </c>
      <c r="R255" s="21">
        <f t="shared" si="104"/>
        <v>0</v>
      </c>
      <c r="S255" s="8">
        <f t="shared" si="105"/>
        <v>0</v>
      </c>
      <c r="T255" s="10">
        <f t="shared" si="115"/>
        <v>0.119353</v>
      </c>
      <c r="U255" s="13">
        <f t="shared" si="119"/>
        <v>167</v>
      </c>
      <c r="V255" s="13">
        <v>252</v>
      </c>
      <c r="W255" s="14">
        <f t="shared" si="106"/>
        <v>1.0775821729999999</v>
      </c>
      <c r="X255" s="8">
        <f t="shared" si="107"/>
        <v>830.11925851000001</v>
      </c>
      <c r="Y255" s="8">
        <v>0</v>
      </c>
      <c r="Z255" s="9">
        <f t="shared" si="108"/>
        <v>0</v>
      </c>
      <c r="AA255" s="26" t="str">
        <f t="shared" si="116"/>
        <v>INCORP J=</v>
      </c>
      <c r="AB255" s="70">
        <f t="shared" si="117"/>
        <v>42660</v>
      </c>
      <c r="AC255" s="4"/>
      <c r="AD255" s="1"/>
      <c r="AE255" s="146">
        <f>[2]Plan1!$A307</f>
        <v>46115</v>
      </c>
      <c r="AF255" s="132" t="str">
        <f>[2]Plan1!$C307</f>
        <v>Paixão de Cristo</v>
      </c>
      <c r="AG255" s="147"/>
      <c r="AH255" s="147"/>
      <c r="AJ255" s="146">
        <v>45231</v>
      </c>
      <c r="AK255" s="146">
        <f t="shared" ref="AK255" si="132">WORKDAY(AJ255,-1,AE$118:AE$502)</f>
        <v>45230</v>
      </c>
      <c r="AL255" s="146">
        <f>WORKDAY($AK255,7,$AE$118:$AE$502)</f>
        <v>45240</v>
      </c>
      <c r="AM255" s="146">
        <f>AJ255-1</f>
        <v>45230</v>
      </c>
      <c r="AN255" s="146">
        <f>WORKDAY($AK255,4,$AE$118:$AE$502)</f>
        <v>45237</v>
      </c>
      <c r="AO255" s="1"/>
      <c r="AQ255" s="1"/>
    </row>
    <row r="256" spans="1:43" x14ac:dyDescent="0.2">
      <c r="A256" s="67">
        <f t="shared" si="109"/>
        <v>42538</v>
      </c>
      <c r="B256" s="8">
        <f t="shared" si="98"/>
        <v>11536.98214645</v>
      </c>
      <c r="C256" s="8">
        <f t="shared" si="110"/>
        <v>10000</v>
      </c>
      <c r="D256" s="28">
        <f t="shared" si="111"/>
        <v>4675.2299999999996</v>
      </c>
      <c r="E256" s="9">
        <f>IF(K256=1,VLOOKUP(A255,[1]Plan1!$AY$117:$BA$314,3),E255)</f>
        <v>4691.59</v>
      </c>
      <c r="F256" s="110">
        <f t="shared" si="112"/>
        <v>42537</v>
      </c>
      <c r="G256" s="12">
        <f t="shared" si="99"/>
        <v>3.4992930829071955E-3</v>
      </c>
      <c r="H256" s="11">
        <f t="shared" si="113"/>
        <v>42566</v>
      </c>
      <c r="I256" s="11">
        <f t="shared" si="100"/>
        <v>42566</v>
      </c>
      <c r="J256" s="1">
        <f t="shared" si="114"/>
        <v>22</v>
      </c>
      <c r="K256" s="1">
        <f t="shared" si="122"/>
        <v>2</v>
      </c>
      <c r="L256" s="8">
        <f t="shared" si="101"/>
        <v>1.00031761</v>
      </c>
      <c r="M256" s="14">
        <f t="shared" si="121"/>
        <v>1.0077990100000001</v>
      </c>
      <c r="N256" s="14">
        <f t="shared" si="118"/>
        <v>1.0698172510569233</v>
      </c>
      <c r="O256" s="8">
        <f t="shared" si="120"/>
        <v>1.0701570300000001</v>
      </c>
      <c r="P256" s="8">
        <f t="shared" si="102"/>
        <v>10701.570299999999</v>
      </c>
      <c r="Q256" s="13">
        <f t="shared" si="103"/>
        <v>0</v>
      </c>
      <c r="R256" s="21">
        <f t="shared" si="104"/>
        <v>0</v>
      </c>
      <c r="S256" s="8">
        <f t="shared" si="105"/>
        <v>0</v>
      </c>
      <c r="T256" s="10">
        <f t="shared" si="115"/>
        <v>0.119353</v>
      </c>
      <c r="U256" s="13">
        <f t="shared" si="119"/>
        <v>168</v>
      </c>
      <c r="V256" s="13">
        <v>252</v>
      </c>
      <c r="W256" s="14">
        <f t="shared" si="106"/>
        <v>1.078064417</v>
      </c>
      <c r="X256" s="8">
        <f t="shared" si="107"/>
        <v>835.41184644999998</v>
      </c>
      <c r="Y256" s="8">
        <v>0</v>
      </c>
      <c r="Z256" s="9">
        <f t="shared" si="108"/>
        <v>0</v>
      </c>
      <c r="AA256" s="26" t="str">
        <f t="shared" si="116"/>
        <v>INCORP J=</v>
      </c>
      <c r="AB256" s="70">
        <f t="shared" si="117"/>
        <v>42660</v>
      </c>
      <c r="AC256" s="4"/>
      <c r="AD256" s="1"/>
      <c r="AE256" s="146">
        <f>[2]Plan1!$A308</f>
        <v>46133</v>
      </c>
      <c r="AF256" s="132" t="str">
        <f>[2]Plan1!$C308</f>
        <v>Tiradentes</v>
      </c>
      <c r="AG256" s="147"/>
      <c r="AH256" s="147"/>
      <c r="AJ256" s="146">
        <f>EDATE(AJ255,1)</f>
        <v>45261</v>
      </c>
      <c r="AK256" s="146">
        <f t="shared" ref="AK256" si="133">WORKDAY(AJ256,-1,AE$118:AE$502)</f>
        <v>45260</v>
      </c>
      <c r="AL256" s="146">
        <f>WORKDAY(AK256,7,AE$118:AE$502)</f>
        <v>45271</v>
      </c>
      <c r="AM256" s="146">
        <f>AJ256-1</f>
        <v>45260</v>
      </c>
      <c r="AN256" s="146">
        <f>WORKDAY($AK256,4,$AE$118:$AE$502)</f>
        <v>45266</v>
      </c>
      <c r="AO256" s="1"/>
      <c r="AQ256" s="1"/>
    </row>
    <row r="257" spans="1:43" x14ac:dyDescent="0.2">
      <c r="A257" s="67">
        <f t="shared" si="109"/>
        <v>42539</v>
      </c>
      <c r="B257" s="8">
        <f t="shared" si="98"/>
        <v>11543.978000750001</v>
      </c>
      <c r="C257" s="8">
        <f t="shared" si="110"/>
        <v>10000</v>
      </c>
      <c r="D257" s="28">
        <f t="shared" si="111"/>
        <v>4675.2299999999996</v>
      </c>
      <c r="E257" s="9">
        <f>IF(K257=1,VLOOKUP(A256,[1]Plan1!$AY$117:$BA$314,3),E256)</f>
        <v>4691.59</v>
      </c>
      <c r="F257" s="110">
        <f t="shared" si="112"/>
        <v>42537</v>
      </c>
      <c r="G257" s="12">
        <f t="shared" si="99"/>
        <v>3.4992930829071955E-3</v>
      </c>
      <c r="H257" s="11">
        <f t="shared" si="113"/>
        <v>42566</v>
      </c>
      <c r="I257" s="11">
        <f t="shared" si="100"/>
        <v>42566</v>
      </c>
      <c r="J257" s="1">
        <f t="shared" si="114"/>
        <v>22</v>
      </c>
      <c r="K257" s="1">
        <f t="shared" si="122"/>
        <v>3</v>
      </c>
      <c r="L257" s="8">
        <f t="shared" si="101"/>
        <v>1.0004764500000001</v>
      </c>
      <c r="M257" s="14">
        <f t="shared" si="121"/>
        <v>1.0077990100000001</v>
      </c>
      <c r="N257" s="14">
        <f t="shared" si="118"/>
        <v>1.0698172510569233</v>
      </c>
      <c r="O257" s="8">
        <f t="shared" si="120"/>
        <v>1.07032696</v>
      </c>
      <c r="P257" s="8">
        <f t="shared" si="102"/>
        <v>10703.269599990001</v>
      </c>
      <c r="Q257" s="13">
        <f t="shared" si="103"/>
        <v>0</v>
      </c>
      <c r="R257" s="21">
        <f t="shared" si="104"/>
        <v>0</v>
      </c>
      <c r="S257" s="8">
        <f t="shared" si="105"/>
        <v>0</v>
      </c>
      <c r="T257" s="10">
        <f t="shared" si="115"/>
        <v>0.119353</v>
      </c>
      <c r="U257" s="13">
        <f t="shared" si="119"/>
        <v>169</v>
      </c>
      <c r="V257" s="13">
        <v>252</v>
      </c>
      <c r="W257" s="14">
        <f t="shared" si="106"/>
        <v>1.078546877</v>
      </c>
      <c r="X257" s="8">
        <f t="shared" si="107"/>
        <v>840.70840076000002</v>
      </c>
      <c r="Y257" s="8">
        <v>0</v>
      </c>
      <c r="Z257" s="9">
        <f t="shared" si="108"/>
        <v>0</v>
      </c>
      <c r="AA257" s="26" t="str">
        <f t="shared" si="116"/>
        <v>INCORP J=</v>
      </c>
      <c r="AB257" s="70">
        <f t="shared" si="117"/>
        <v>42660</v>
      </c>
      <c r="AC257" s="4"/>
      <c r="AD257" s="1"/>
      <c r="AE257" s="146">
        <f>[2]Plan1!$A309</f>
        <v>46143</v>
      </c>
      <c r="AF257" s="132" t="str">
        <f>[2]Plan1!$C309</f>
        <v>Dia do Trabalho</v>
      </c>
      <c r="AG257" s="147"/>
      <c r="AH257" s="147"/>
      <c r="AJ257" s="146">
        <f t="shared" ref="AJ257:AJ287" si="134">EDATE(AJ256,1)</f>
        <v>45292</v>
      </c>
      <c r="AK257" s="146">
        <f t="shared" ref="AK257:AK287" si="135">WORKDAY(AJ257,-1,AE$118:AE$502)</f>
        <v>45289</v>
      </c>
      <c r="AL257" s="146">
        <f t="shared" ref="AL257:AL287" si="136">WORKDAY(AK257,7,AE$118:AE$502)</f>
        <v>45301</v>
      </c>
      <c r="AM257" s="146">
        <f t="shared" ref="AM257:AM287" si="137">AJ257-1</f>
        <v>45291</v>
      </c>
      <c r="AN257" s="146">
        <f t="shared" ref="AN257:AN287" si="138">WORKDAY($AK257,4,$AE$118:$AE$502)</f>
        <v>45296</v>
      </c>
      <c r="AO257" s="1"/>
      <c r="AQ257" s="1"/>
    </row>
    <row r="258" spans="1:43" x14ac:dyDescent="0.2">
      <c r="A258" s="67">
        <f t="shared" si="109"/>
        <v>42540</v>
      </c>
      <c r="B258" s="8">
        <f t="shared" si="98"/>
        <v>11543.978000750001</v>
      </c>
      <c r="C258" s="8">
        <f t="shared" si="110"/>
        <v>10000</v>
      </c>
      <c r="D258" s="28">
        <f t="shared" si="111"/>
        <v>4675.2299999999996</v>
      </c>
      <c r="E258" s="9">
        <f>IF(K258=1,VLOOKUP(A257,[1]Plan1!$AY$117:$BA$314,3),E257)</f>
        <v>4691.59</v>
      </c>
      <c r="F258" s="110">
        <f t="shared" si="112"/>
        <v>42537</v>
      </c>
      <c r="G258" s="12">
        <f t="shared" si="99"/>
        <v>3.4992930829071955E-3</v>
      </c>
      <c r="H258" s="11">
        <f t="shared" si="113"/>
        <v>42566</v>
      </c>
      <c r="I258" s="11">
        <f t="shared" si="100"/>
        <v>42566</v>
      </c>
      <c r="J258" s="1">
        <f t="shared" si="114"/>
        <v>22</v>
      </c>
      <c r="K258" s="1">
        <f t="shared" si="122"/>
        <v>3</v>
      </c>
      <c r="L258" s="8">
        <f t="shared" si="101"/>
        <v>1.0004764500000001</v>
      </c>
      <c r="M258" s="14">
        <f t="shared" si="121"/>
        <v>1.0077990100000001</v>
      </c>
      <c r="N258" s="14">
        <f t="shared" si="118"/>
        <v>1.0698172510569233</v>
      </c>
      <c r="O258" s="8">
        <f t="shared" si="120"/>
        <v>1.07032696</v>
      </c>
      <c r="P258" s="8">
        <f t="shared" si="102"/>
        <v>10703.269599990001</v>
      </c>
      <c r="Q258" s="13">
        <f t="shared" si="103"/>
        <v>0</v>
      </c>
      <c r="R258" s="21">
        <f t="shared" si="104"/>
        <v>0</v>
      </c>
      <c r="S258" s="8">
        <f t="shared" si="105"/>
        <v>0</v>
      </c>
      <c r="T258" s="10">
        <f t="shared" si="115"/>
        <v>0.119353</v>
      </c>
      <c r="U258" s="13">
        <f t="shared" si="119"/>
        <v>169</v>
      </c>
      <c r="V258" s="13">
        <v>252</v>
      </c>
      <c r="W258" s="14">
        <f t="shared" si="106"/>
        <v>1.078546877</v>
      </c>
      <c r="X258" s="8">
        <f t="shared" si="107"/>
        <v>840.70840076000002</v>
      </c>
      <c r="Y258" s="8">
        <v>0</v>
      </c>
      <c r="Z258" s="9">
        <f t="shared" si="108"/>
        <v>0</v>
      </c>
      <c r="AA258" s="26" t="str">
        <f t="shared" si="116"/>
        <v>INCORP J=</v>
      </c>
      <c r="AB258" s="70">
        <f t="shared" si="117"/>
        <v>42660</v>
      </c>
      <c r="AC258" s="4"/>
      <c r="AD258" s="1"/>
      <c r="AE258" s="146">
        <f>[2]Plan1!$A310</f>
        <v>46177</v>
      </c>
      <c r="AF258" s="132" t="str">
        <f>[2]Plan1!$C310</f>
        <v>Corpus Christi</v>
      </c>
      <c r="AG258" s="147"/>
      <c r="AH258" s="147"/>
      <c r="AJ258" s="146">
        <f t="shared" si="134"/>
        <v>45323</v>
      </c>
      <c r="AK258" s="146">
        <f t="shared" si="135"/>
        <v>45322</v>
      </c>
      <c r="AL258" s="146">
        <f t="shared" si="136"/>
        <v>45331</v>
      </c>
      <c r="AM258" s="146">
        <f t="shared" si="137"/>
        <v>45322</v>
      </c>
      <c r="AN258" s="146">
        <f t="shared" si="138"/>
        <v>45328</v>
      </c>
      <c r="AO258" s="1"/>
      <c r="AQ258" s="1"/>
    </row>
    <row r="259" spans="1:43" x14ac:dyDescent="0.2">
      <c r="A259" s="67">
        <f t="shared" si="109"/>
        <v>42541</v>
      </c>
      <c r="B259" s="8">
        <f t="shared" si="98"/>
        <v>11543.978000750001</v>
      </c>
      <c r="C259" s="8">
        <f t="shared" si="110"/>
        <v>10000</v>
      </c>
      <c r="D259" s="28">
        <f t="shared" si="111"/>
        <v>4675.2299999999996</v>
      </c>
      <c r="E259" s="9">
        <f>IF(K259=1,VLOOKUP(A258,[1]Plan1!$AY$117:$BA$314,3),E258)</f>
        <v>4691.59</v>
      </c>
      <c r="F259" s="110">
        <f t="shared" si="112"/>
        <v>42537</v>
      </c>
      <c r="G259" s="12">
        <f t="shared" si="99"/>
        <v>3.4992930829071955E-3</v>
      </c>
      <c r="H259" s="11">
        <f t="shared" si="113"/>
        <v>42566</v>
      </c>
      <c r="I259" s="11">
        <f t="shared" si="100"/>
        <v>42566</v>
      </c>
      <c r="J259" s="1">
        <f t="shared" si="114"/>
        <v>22</v>
      </c>
      <c r="K259" s="1">
        <f t="shared" si="122"/>
        <v>3</v>
      </c>
      <c r="L259" s="8">
        <f t="shared" si="101"/>
        <v>1.0004764500000001</v>
      </c>
      <c r="M259" s="14">
        <f t="shared" si="121"/>
        <v>1.0077990100000001</v>
      </c>
      <c r="N259" s="14">
        <f t="shared" si="118"/>
        <v>1.0698172510569233</v>
      </c>
      <c r="O259" s="8">
        <f t="shared" si="120"/>
        <v>1.07032696</v>
      </c>
      <c r="P259" s="8">
        <f t="shared" si="102"/>
        <v>10703.269599990001</v>
      </c>
      <c r="Q259" s="13">
        <f t="shared" si="103"/>
        <v>0</v>
      </c>
      <c r="R259" s="21">
        <f t="shared" si="104"/>
        <v>0</v>
      </c>
      <c r="S259" s="8">
        <f t="shared" si="105"/>
        <v>0</v>
      </c>
      <c r="T259" s="10">
        <f t="shared" si="115"/>
        <v>0.119353</v>
      </c>
      <c r="U259" s="13">
        <f t="shared" si="119"/>
        <v>169</v>
      </c>
      <c r="V259" s="13">
        <v>252</v>
      </c>
      <c r="W259" s="14">
        <f t="shared" si="106"/>
        <v>1.078546877</v>
      </c>
      <c r="X259" s="8">
        <f t="shared" si="107"/>
        <v>840.70840076000002</v>
      </c>
      <c r="Y259" s="8">
        <v>0</v>
      </c>
      <c r="Z259" s="9">
        <f t="shared" si="108"/>
        <v>0</v>
      </c>
      <c r="AA259" s="26" t="str">
        <f t="shared" si="116"/>
        <v>INCORP J=</v>
      </c>
      <c r="AB259" s="70">
        <f t="shared" si="117"/>
        <v>42660</v>
      </c>
      <c r="AC259" s="4"/>
      <c r="AD259" s="1"/>
      <c r="AE259" s="146">
        <f>[2]Plan1!$A311</f>
        <v>46272</v>
      </c>
      <c r="AF259" s="132" t="str">
        <f>[2]Plan1!$C311</f>
        <v>Independência do Brasil</v>
      </c>
      <c r="AG259" s="147"/>
      <c r="AH259" s="147"/>
      <c r="AJ259" s="146">
        <f t="shared" si="134"/>
        <v>45352</v>
      </c>
      <c r="AK259" s="146">
        <f t="shared" si="135"/>
        <v>45351</v>
      </c>
      <c r="AL259" s="146">
        <f t="shared" si="136"/>
        <v>45362</v>
      </c>
      <c r="AM259" s="146">
        <f t="shared" si="137"/>
        <v>45351</v>
      </c>
      <c r="AN259" s="146">
        <f t="shared" si="138"/>
        <v>45357</v>
      </c>
      <c r="AO259" s="1"/>
      <c r="AQ259" s="1"/>
    </row>
    <row r="260" spans="1:43" x14ac:dyDescent="0.2">
      <c r="A260" s="67">
        <f t="shared" si="109"/>
        <v>42542</v>
      </c>
      <c r="B260" s="8">
        <f t="shared" si="98"/>
        <v>11550.978120039999</v>
      </c>
      <c r="C260" s="8">
        <f t="shared" si="110"/>
        <v>10000</v>
      </c>
      <c r="D260" s="28">
        <f t="shared" si="111"/>
        <v>4675.2299999999996</v>
      </c>
      <c r="E260" s="9">
        <f>IF(K260=1,VLOOKUP(A259,[1]Plan1!$AY$117:$BA$314,3),E259)</f>
        <v>4691.59</v>
      </c>
      <c r="F260" s="110">
        <f t="shared" si="112"/>
        <v>42537</v>
      </c>
      <c r="G260" s="12">
        <f t="shared" si="99"/>
        <v>3.4992930829071955E-3</v>
      </c>
      <c r="H260" s="11">
        <f t="shared" si="113"/>
        <v>42566</v>
      </c>
      <c r="I260" s="11">
        <f t="shared" si="100"/>
        <v>42566</v>
      </c>
      <c r="J260" s="1">
        <f t="shared" si="114"/>
        <v>22</v>
      </c>
      <c r="K260" s="1">
        <f t="shared" si="122"/>
        <v>4</v>
      </c>
      <c r="L260" s="8">
        <f t="shared" si="101"/>
        <v>1.00063532</v>
      </c>
      <c r="M260" s="14">
        <f t="shared" si="121"/>
        <v>1.0077990100000001</v>
      </c>
      <c r="N260" s="14">
        <f t="shared" si="118"/>
        <v>1.0698172510569233</v>
      </c>
      <c r="O260" s="8">
        <f t="shared" si="120"/>
        <v>1.0704969200000001</v>
      </c>
      <c r="P260" s="8">
        <f t="shared" si="102"/>
        <v>10704.9692</v>
      </c>
      <c r="Q260" s="13">
        <f t="shared" si="103"/>
        <v>0</v>
      </c>
      <c r="R260" s="21">
        <f t="shared" si="104"/>
        <v>0</v>
      </c>
      <c r="S260" s="8">
        <f t="shared" si="105"/>
        <v>0</v>
      </c>
      <c r="T260" s="10">
        <f t="shared" si="115"/>
        <v>0.119353</v>
      </c>
      <c r="U260" s="13">
        <f t="shared" si="119"/>
        <v>170</v>
      </c>
      <c r="V260" s="13">
        <v>252</v>
      </c>
      <c r="W260" s="14">
        <f t="shared" si="106"/>
        <v>1.0790295519999999</v>
      </c>
      <c r="X260" s="8">
        <f t="shared" si="107"/>
        <v>846.00892004000002</v>
      </c>
      <c r="Y260" s="8">
        <v>0</v>
      </c>
      <c r="Z260" s="9">
        <f t="shared" si="108"/>
        <v>0</v>
      </c>
      <c r="AA260" s="26" t="str">
        <f t="shared" si="116"/>
        <v>INCORP J=</v>
      </c>
      <c r="AB260" s="70">
        <f t="shared" si="117"/>
        <v>42660</v>
      </c>
      <c r="AC260" s="4"/>
      <c r="AD260" s="1"/>
      <c r="AE260" s="146">
        <f>[2]Plan1!$A312</f>
        <v>46307</v>
      </c>
      <c r="AF260" s="132" t="str">
        <f>[2]Plan1!$C312</f>
        <v>Nossa Sr.a Aparecida - Padroeira do Brasil</v>
      </c>
      <c r="AG260" s="147"/>
      <c r="AH260" s="147"/>
      <c r="AJ260" s="146">
        <f t="shared" si="134"/>
        <v>45383</v>
      </c>
      <c r="AK260" s="146">
        <f t="shared" si="135"/>
        <v>45379</v>
      </c>
      <c r="AL260" s="146">
        <f t="shared" si="136"/>
        <v>45391</v>
      </c>
      <c r="AM260" s="146">
        <f t="shared" si="137"/>
        <v>45382</v>
      </c>
      <c r="AN260" s="146">
        <f t="shared" si="138"/>
        <v>45386</v>
      </c>
      <c r="AO260" s="1"/>
      <c r="AQ260" s="1"/>
    </row>
    <row r="261" spans="1:43" x14ac:dyDescent="0.2">
      <c r="A261" s="67">
        <f t="shared" si="109"/>
        <v>42543</v>
      </c>
      <c r="B261" s="8">
        <f t="shared" si="98"/>
        <v>11557.982635190001</v>
      </c>
      <c r="C261" s="8">
        <f t="shared" si="110"/>
        <v>10000</v>
      </c>
      <c r="D261" s="28">
        <f t="shared" si="111"/>
        <v>4675.2299999999996</v>
      </c>
      <c r="E261" s="9">
        <f>IF(K261=1,VLOOKUP(A260,[1]Plan1!$AY$117:$BA$314,3),E260)</f>
        <v>4691.59</v>
      </c>
      <c r="F261" s="110">
        <f t="shared" si="112"/>
        <v>42537</v>
      </c>
      <c r="G261" s="12">
        <f t="shared" si="99"/>
        <v>3.4992930829071955E-3</v>
      </c>
      <c r="H261" s="11">
        <f t="shared" si="113"/>
        <v>42566</v>
      </c>
      <c r="I261" s="11">
        <f t="shared" si="100"/>
        <v>42566</v>
      </c>
      <c r="J261" s="1">
        <f t="shared" si="114"/>
        <v>22</v>
      </c>
      <c r="K261" s="1">
        <f t="shared" si="122"/>
        <v>5</v>
      </c>
      <c r="L261" s="8">
        <f t="shared" si="101"/>
        <v>1.00079422</v>
      </c>
      <c r="M261" s="14">
        <f t="shared" si="121"/>
        <v>1.0077990100000001</v>
      </c>
      <c r="N261" s="14">
        <f t="shared" si="118"/>
        <v>1.0698172510569233</v>
      </c>
      <c r="O261" s="8">
        <f t="shared" si="120"/>
        <v>1.0706669200000001</v>
      </c>
      <c r="P261" s="8">
        <f t="shared" si="102"/>
        <v>10706.6692</v>
      </c>
      <c r="Q261" s="13">
        <f t="shared" si="103"/>
        <v>0</v>
      </c>
      <c r="R261" s="21">
        <f t="shared" si="104"/>
        <v>0</v>
      </c>
      <c r="S261" s="8">
        <f t="shared" si="105"/>
        <v>0</v>
      </c>
      <c r="T261" s="10">
        <f t="shared" si="115"/>
        <v>0.119353</v>
      </c>
      <c r="U261" s="13">
        <f t="shared" si="119"/>
        <v>171</v>
      </c>
      <c r="V261" s="13">
        <v>252</v>
      </c>
      <c r="W261" s="14">
        <f t="shared" si="106"/>
        <v>1.0795124439999999</v>
      </c>
      <c r="X261" s="8">
        <f t="shared" si="107"/>
        <v>851.31343518999995</v>
      </c>
      <c r="Y261" s="8">
        <v>0</v>
      </c>
      <c r="Z261" s="9">
        <f t="shared" si="108"/>
        <v>0</v>
      </c>
      <c r="AA261" s="26" t="str">
        <f t="shared" si="116"/>
        <v>INCORP J=</v>
      </c>
      <c r="AB261" s="70">
        <f t="shared" si="117"/>
        <v>42660</v>
      </c>
      <c r="AC261" s="4"/>
      <c r="AD261" s="1"/>
      <c r="AE261" s="146">
        <f>[2]Plan1!$A313</f>
        <v>46328</v>
      </c>
      <c r="AF261" s="132" t="str">
        <f>[2]Plan1!$C313</f>
        <v>Finados</v>
      </c>
      <c r="AG261" s="147"/>
      <c r="AH261" s="147"/>
      <c r="AJ261" s="146">
        <f t="shared" si="134"/>
        <v>45413</v>
      </c>
      <c r="AK261" s="146">
        <f t="shared" si="135"/>
        <v>45412</v>
      </c>
      <c r="AL261" s="146">
        <f t="shared" si="136"/>
        <v>45422</v>
      </c>
      <c r="AM261" s="146">
        <f t="shared" si="137"/>
        <v>45412</v>
      </c>
      <c r="AN261" s="146">
        <f t="shared" si="138"/>
        <v>45419</v>
      </c>
      <c r="AO261" s="1"/>
      <c r="AQ261" s="1"/>
    </row>
    <row r="262" spans="1:43" x14ac:dyDescent="0.2">
      <c r="A262" s="67">
        <f t="shared" si="109"/>
        <v>42544</v>
      </c>
      <c r="B262" s="8">
        <f t="shared" si="98"/>
        <v>11564.99121317</v>
      </c>
      <c r="C262" s="8">
        <f t="shared" si="110"/>
        <v>10000</v>
      </c>
      <c r="D262" s="28">
        <f t="shared" si="111"/>
        <v>4675.2299999999996</v>
      </c>
      <c r="E262" s="9">
        <f>IF(K262=1,VLOOKUP(A261,[1]Plan1!$AY$117:$BA$314,3),E261)</f>
        <v>4691.59</v>
      </c>
      <c r="F262" s="110">
        <f t="shared" si="112"/>
        <v>42537</v>
      </c>
      <c r="G262" s="12">
        <f t="shared" si="99"/>
        <v>3.4992930829071955E-3</v>
      </c>
      <c r="H262" s="11">
        <f t="shared" si="113"/>
        <v>42566</v>
      </c>
      <c r="I262" s="11">
        <f t="shared" si="100"/>
        <v>42566</v>
      </c>
      <c r="J262" s="1">
        <f t="shared" si="114"/>
        <v>22</v>
      </c>
      <c r="K262" s="1">
        <f t="shared" si="122"/>
        <v>6</v>
      </c>
      <c r="L262" s="8">
        <f t="shared" si="101"/>
        <v>1.00095314</v>
      </c>
      <c r="M262" s="14">
        <f t="shared" si="121"/>
        <v>1.0077990100000001</v>
      </c>
      <c r="N262" s="14">
        <f t="shared" si="118"/>
        <v>1.0698172510569233</v>
      </c>
      <c r="O262" s="8">
        <f t="shared" si="120"/>
        <v>1.07083693</v>
      </c>
      <c r="P262" s="8">
        <f t="shared" si="102"/>
        <v>10708.3693</v>
      </c>
      <c r="Q262" s="13">
        <f t="shared" si="103"/>
        <v>0</v>
      </c>
      <c r="R262" s="21">
        <f t="shared" si="104"/>
        <v>0</v>
      </c>
      <c r="S262" s="8">
        <f t="shared" si="105"/>
        <v>0</v>
      </c>
      <c r="T262" s="10">
        <f t="shared" si="115"/>
        <v>0.119353</v>
      </c>
      <c r="U262" s="13">
        <f t="shared" si="119"/>
        <v>172</v>
      </c>
      <c r="V262" s="13">
        <v>252</v>
      </c>
      <c r="W262" s="14">
        <f t="shared" si="106"/>
        <v>1.079995552</v>
      </c>
      <c r="X262" s="8">
        <f t="shared" si="107"/>
        <v>856.62191316999997</v>
      </c>
      <c r="Y262" s="8">
        <v>0</v>
      </c>
      <c r="Z262" s="9">
        <f t="shared" si="108"/>
        <v>0</v>
      </c>
      <c r="AA262" s="26" t="str">
        <f t="shared" si="116"/>
        <v>INCORP J=</v>
      </c>
      <c r="AB262" s="70">
        <f t="shared" si="117"/>
        <v>42660</v>
      </c>
      <c r="AC262" s="4"/>
      <c r="AD262" s="1"/>
      <c r="AE262" s="146">
        <f>[2]Plan1!$A314</f>
        <v>46341</v>
      </c>
      <c r="AF262" s="132" t="str">
        <f>[2]Plan1!$C314</f>
        <v>Proclamação da República</v>
      </c>
      <c r="AG262" s="147"/>
      <c r="AH262" s="147"/>
      <c r="AJ262" s="146">
        <f t="shared" si="134"/>
        <v>45444</v>
      </c>
      <c r="AK262" s="146">
        <f t="shared" si="135"/>
        <v>45443</v>
      </c>
      <c r="AL262" s="146">
        <f t="shared" si="136"/>
        <v>45454</v>
      </c>
      <c r="AM262" s="146">
        <f t="shared" si="137"/>
        <v>45443</v>
      </c>
      <c r="AN262" s="146">
        <f t="shared" si="138"/>
        <v>45449</v>
      </c>
      <c r="AO262" s="1"/>
      <c r="AQ262" s="1"/>
    </row>
    <row r="263" spans="1:43" x14ac:dyDescent="0.2">
      <c r="A263" s="67">
        <f t="shared" si="109"/>
        <v>42545</v>
      </c>
      <c r="B263" s="8">
        <f t="shared" si="98"/>
        <v>11572.00407133</v>
      </c>
      <c r="C263" s="8">
        <f t="shared" si="110"/>
        <v>10000</v>
      </c>
      <c r="D263" s="28">
        <f t="shared" si="111"/>
        <v>4675.2299999999996</v>
      </c>
      <c r="E263" s="9">
        <f>IF(K263=1,VLOOKUP(A262,[1]Plan1!$AY$117:$BA$314,3),E262)</f>
        <v>4691.59</v>
      </c>
      <c r="F263" s="110">
        <f t="shared" si="112"/>
        <v>42537</v>
      </c>
      <c r="G263" s="12">
        <f t="shared" si="99"/>
        <v>3.4992930829071955E-3</v>
      </c>
      <c r="H263" s="11">
        <f t="shared" si="113"/>
        <v>42566</v>
      </c>
      <c r="I263" s="11">
        <f t="shared" si="100"/>
        <v>42566</v>
      </c>
      <c r="J263" s="1">
        <f t="shared" si="114"/>
        <v>22</v>
      </c>
      <c r="K263" s="1">
        <f t="shared" si="122"/>
        <v>7</v>
      </c>
      <c r="L263" s="8">
        <f t="shared" si="101"/>
        <v>1.00111208</v>
      </c>
      <c r="M263" s="14">
        <f t="shared" si="121"/>
        <v>1.0077990100000001</v>
      </c>
      <c r="N263" s="14">
        <f t="shared" si="118"/>
        <v>1.0698172510569233</v>
      </c>
      <c r="O263" s="8">
        <f t="shared" si="120"/>
        <v>1.07100697</v>
      </c>
      <c r="P263" s="8">
        <f t="shared" si="102"/>
        <v>10710.0697</v>
      </c>
      <c r="Q263" s="13">
        <f t="shared" si="103"/>
        <v>0</v>
      </c>
      <c r="R263" s="21">
        <f t="shared" si="104"/>
        <v>0</v>
      </c>
      <c r="S263" s="8">
        <f t="shared" si="105"/>
        <v>0</v>
      </c>
      <c r="T263" s="10">
        <f t="shared" si="115"/>
        <v>0.119353</v>
      </c>
      <c r="U263" s="13">
        <f t="shared" si="119"/>
        <v>173</v>
      </c>
      <c r="V263" s="13">
        <v>252</v>
      </c>
      <c r="W263" s="14">
        <f t="shared" si="106"/>
        <v>1.0804788759999999</v>
      </c>
      <c r="X263" s="8">
        <f t="shared" si="107"/>
        <v>861.93437132999998</v>
      </c>
      <c r="Y263" s="8">
        <v>0</v>
      </c>
      <c r="Z263" s="9">
        <f t="shared" si="108"/>
        <v>0</v>
      </c>
      <c r="AA263" s="26" t="str">
        <f t="shared" si="116"/>
        <v>INCORP J=</v>
      </c>
      <c r="AB263" s="70">
        <f t="shared" si="117"/>
        <v>42660</v>
      </c>
      <c r="AC263" s="4"/>
      <c r="AD263" s="1"/>
      <c r="AE263" s="146">
        <f>[2]Plan1!$A315</f>
        <v>46346</v>
      </c>
      <c r="AF263" s="132" t="str">
        <f>[2]Plan1!$C315</f>
        <v>Dia Nacional de Zumbi e da Consciência Negra</v>
      </c>
      <c r="AG263" s="147"/>
      <c r="AH263" s="147"/>
      <c r="AJ263" s="146">
        <f t="shared" si="134"/>
        <v>45474</v>
      </c>
      <c r="AK263" s="146">
        <f t="shared" si="135"/>
        <v>45471</v>
      </c>
      <c r="AL263" s="146">
        <f t="shared" si="136"/>
        <v>45482</v>
      </c>
      <c r="AM263" s="146">
        <f t="shared" si="137"/>
        <v>45473</v>
      </c>
      <c r="AN263" s="146">
        <f t="shared" si="138"/>
        <v>45477</v>
      </c>
      <c r="AO263" s="1"/>
      <c r="AQ263" s="1"/>
    </row>
    <row r="264" spans="1:43" x14ac:dyDescent="0.2">
      <c r="A264" s="67">
        <f t="shared" si="109"/>
        <v>42546</v>
      </c>
      <c r="B264" s="8">
        <f t="shared" si="98"/>
        <v>11579.021211219999</v>
      </c>
      <c r="C264" s="8">
        <f t="shared" si="110"/>
        <v>10000</v>
      </c>
      <c r="D264" s="28">
        <f t="shared" si="111"/>
        <v>4675.2299999999996</v>
      </c>
      <c r="E264" s="9">
        <f>IF(K264=1,VLOOKUP(A263,[1]Plan1!$AY$117:$BA$314,3),E263)</f>
        <v>4691.59</v>
      </c>
      <c r="F264" s="110">
        <f t="shared" si="112"/>
        <v>42537</v>
      </c>
      <c r="G264" s="12">
        <f t="shared" si="99"/>
        <v>3.4992930829071955E-3</v>
      </c>
      <c r="H264" s="11">
        <f t="shared" si="113"/>
        <v>42566</v>
      </c>
      <c r="I264" s="11">
        <f t="shared" si="100"/>
        <v>42566</v>
      </c>
      <c r="J264" s="1">
        <f t="shared" si="114"/>
        <v>22</v>
      </c>
      <c r="K264" s="1">
        <f t="shared" si="122"/>
        <v>8</v>
      </c>
      <c r="L264" s="8">
        <f t="shared" si="101"/>
        <v>1.0012710499999999</v>
      </c>
      <c r="M264" s="14">
        <f t="shared" si="121"/>
        <v>1.0077990100000001</v>
      </c>
      <c r="N264" s="14">
        <f t="shared" si="118"/>
        <v>1.0698172510569233</v>
      </c>
      <c r="O264" s="8">
        <f t="shared" si="120"/>
        <v>1.07117704</v>
      </c>
      <c r="P264" s="8">
        <f t="shared" si="102"/>
        <v>10711.770399999999</v>
      </c>
      <c r="Q264" s="13">
        <f t="shared" si="103"/>
        <v>0</v>
      </c>
      <c r="R264" s="21">
        <f t="shared" si="104"/>
        <v>0</v>
      </c>
      <c r="S264" s="8">
        <f t="shared" si="105"/>
        <v>0</v>
      </c>
      <c r="T264" s="10">
        <f t="shared" si="115"/>
        <v>0.119353</v>
      </c>
      <c r="U264" s="13">
        <f t="shared" si="119"/>
        <v>174</v>
      </c>
      <c r="V264" s="13">
        <v>252</v>
      </c>
      <c r="W264" s="14">
        <f t="shared" si="106"/>
        <v>1.080962416</v>
      </c>
      <c r="X264" s="8">
        <f t="shared" si="107"/>
        <v>867.25081121999995</v>
      </c>
      <c r="Y264" s="8">
        <v>0</v>
      </c>
      <c r="Z264" s="9">
        <f t="shared" si="108"/>
        <v>0</v>
      </c>
      <c r="AA264" s="26" t="str">
        <f t="shared" si="116"/>
        <v>INCORP J=</v>
      </c>
      <c r="AB264" s="70">
        <f t="shared" si="117"/>
        <v>42660</v>
      </c>
      <c r="AC264" s="4"/>
      <c r="AD264" s="1"/>
      <c r="AE264" s="146">
        <f>[2]Plan1!$A316</f>
        <v>46381</v>
      </c>
      <c r="AF264" s="132" t="str">
        <f>[2]Plan1!$C316</f>
        <v>Natal</v>
      </c>
      <c r="AG264" s="147"/>
      <c r="AH264" s="147"/>
      <c r="AJ264" s="146">
        <f t="shared" si="134"/>
        <v>45505</v>
      </c>
      <c r="AK264" s="146">
        <f t="shared" si="135"/>
        <v>45504</v>
      </c>
      <c r="AL264" s="146">
        <f t="shared" si="136"/>
        <v>45513</v>
      </c>
      <c r="AM264" s="146">
        <f t="shared" si="137"/>
        <v>45504</v>
      </c>
      <c r="AN264" s="146">
        <f t="shared" si="138"/>
        <v>45510</v>
      </c>
      <c r="AO264" s="1"/>
      <c r="AQ264" s="1"/>
    </row>
    <row r="265" spans="1:43" x14ac:dyDescent="0.2">
      <c r="A265" s="67">
        <f t="shared" si="109"/>
        <v>42547</v>
      </c>
      <c r="B265" s="8">
        <f t="shared" si="98"/>
        <v>11579.021211219999</v>
      </c>
      <c r="C265" s="8">
        <f t="shared" si="110"/>
        <v>10000</v>
      </c>
      <c r="D265" s="28">
        <f t="shared" si="111"/>
        <v>4675.2299999999996</v>
      </c>
      <c r="E265" s="9">
        <f>IF(K265=1,VLOOKUP(A264,[1]Plan1!$AY$117:$BA$314,3),E264)</f>
        <v>4691.59</v>
      </c>
      <c r="F265" s="110">
        <f t="shared" si="112"/>
        <v>42537</v>
      </c>
      <c r="G265" s="12">
        <f t="shared" si="99"/>
        <v>3.4992930829071955E-3</v>
      </c>
      <c r="H265" s="11">
        <f t="shared" si="113"/>
        <v>42566</v>
      </c>
      <c r="I265" s="11">
        <f t="shared" si="100"/>
        <v>42566</v>
      </c>
      <c r="J265" s="1">
        <f t="shared" si="114"/>
        <v>22</v>
      </c>
      <c r="K265" s="1">
        <f t="shared" si="122"/>
        <v>8</v>
      </c>
      <c r="L265" s="8">
        <f t="shared" si="101"/>
        <v>1.0012710499999999</v>
      </c>
      <c r="M265" s="14">
        <f t="shared" si="121"/>
        <v>1.0077990100000001</v>
      </c>
      <c r="N265" s="14">
        <f t="shared" si="118"/>
        <v>1.0698172510569233</v>
      </c>
      <c r="O265" s="8">
        <f t="shared" si="120"/>
        <v>1.07117704</v>
      </c>
      <c r="P265" s="8">
        <f t="shared" si="102"/>
        <v>10711.770399999999</v>
      </c>
      <c r="Q265" s="13">
        <f t="shared" si="103"/>
        <v>0</v>
      </c>
      <c r="R265" s="21">
        <f t="shared" si="104"/>
        <v>0</v>
      </c>
      <c r="S265" s="8">
        <f t="shared" si="105"/>
        <v>0</v>
      </c>
      <c r="T265" s="10">
        <f t="shared" si="115"/>
        <v>0.119353</v>
      </c>
      <c r="U265" s="13">
        <f t="shared" si="119"/>
        <v>174</v>
      </c>
      <c r="V265" s="13">
        <v>252</v>
      </c>
      <c r="W265" s="14">
        <f t="shared" si="106"/>
        <v>1.080962416</v>
      </c>
      <c r="X265" s="8">
        <f t="shared" si="107"/>
        <v>867.25081121999995</v>
      </c>
      <c r="Y265" s="8">
        <v>0</v>
      </c>
      <c r="Z265" s="9">
        <f t="shared" si="108"/>
        <v>0</v>
      </c>
      <c r="AA265" s="26" t="str">
        <f t="shared" si="116"/>
        <v>INCORP J=</v>
      </c>
      <c r="AB265" s="70">
        <f t="shared" si="117"/>
        <v>42660</v>
      </c>
      <c r="AC265" s="4"/>
      <c r="AD265" s="1"/>
      <c r="AE265" s="146">
        <f>[2]Plan1!$A317</f>
        <v>46388</v>
      </c>
      <c r="AF265" s="132" t="str">
        <f>[2]Plan1!$C317</f>
        <v>Confraternização Universal</v>
      </c>
      <c r="AG265" s="147"/>
      <c r="AH265" s="147"/>
      <c r="AJ265" s="146">
        <f t="shared" si="134"/>
        <v>45536</v>
      </c>
      <c r="AK265" s="146">
        <f t="shared" si="135"/>
        <v>45534</v>
      </c>
      <c r="AL265" s="146">
        <f t="shared" si="136"/>
        <v>45545</v>
      </c>
      <c r="AM265" s="146">
        <f t="shared" si="137"/>
        <v>45535</v>
      </c>
      <c r="AN265" s="146">
        <f t="shared" si="138"/>
        <v>45540</v>
      </c>
      <c r="AO265" s="1"/>
      <c r="AQ265" s="1"/>
    </row>
    <row r="266" spans="1:43" x14ac:dyDescent="0.2">
      <c r="A266" s="67">
        <f t="shared" si="109"/>
        <v>42548</v>
      </c>
      <c r="B266" s="8">
        <f t="shared" ref="B266:B329" si="139">(P266+X266)</f>
        <v>11579.021211219999</v>
      </c>
      <c r="C266" s="8">
        <f t="shared" si="110"/>
        <v>10000</v>
      </c>
      <c r="D266" s="28">
        <f t="shared" si="111"/>
        <v>4675.2299999999996</v>
      </c>
      <c r="E266" s="9">
        <f>IF(K266=1,VLOOKUP(A265,[1]Plan1!$AY$117:$BA$314,3),E265)</f>
        <v>4691.59</v>
      </c>
      <c r="F266" s="110">
        <f t="shared" si="112"/>
        <v>42537</v>
      </c>
      <c r="G266" s="12">
        <f t="shared" ref="G266:G329" si="140">(E266/D266)-1</f>
        <v>3.4992930829071955E-3</v>
      </c>
      <c r="H266" s="11">
        <f t="shared" si="113"/>
        <v>42566</v>
      </c>
      <c r="I266" s="11">
        <f t="shared" ref="I266:I329" si="141">IF(A266&gt;I265,H266,I265)</f>
        <v>42566</v>
      </c>
      <c r="J266" s="1">
        <f t="shared" si="114"/>
        <v>22</v>
      </c>
      <c r="K266" s="1">
        <f t="shared" si="122"/>
        <v>8</v>
      </c>
      <c r="L266" s="8">
        <f t="shared" ref="L266:L329" si="142">TRUNC((E266/D266)^TRUNC((K266/J266),9),8)</f>
        <v>1.0012710499999999</v>
      </c>
      <c r="M266" s="14">
        <f t="shared" si="121"/>
        <v>1.0077990100000001</v>
      </c>
      <c r="N266" s="14">
        <f t="shared" si="118"/>
        <v>1.0698172510569233</v>
      </c>
      <c r="O266" s="8">
        <f t="shared" si="120"/>
        <v>1.07117704</v>
      </c>
      <c r="P266" s="8">
        <f t="shared" ref="P266:P329" si="143">TRUNC(C266*O266,8)</f>
        <v>10711.770399999999</v>
      </c>
      <c r="Q266" s="13">
        <f t="shared" ref="Q266:Q329" si="144">IF(VLOOKUP(A266,AE$10:AM$114,9)=VLOOKUP(A265,AE$10:AM$114,9),0,VLOOKUP(A266,AE$10:AM$114,9))</f>
        <v>0</v>
      </c>
      <c r="R266" s="21">
        <f t="shared" ref="R266:R329" si="145">IF(Q266&gt;0,VLOOKUP($A266,$AE$10:$AK$114,7),0)</f>
        <v>0</v>
      </c>
      <c r="S266" s="8">
        <f t="shared" ref="S266:S329" si="146">IF(R266&gt;0,TRUNC(R266*P266,8),0)</f>
        <v>0</v>
      </c>
      <c r="T266" s="10">
        <f t="shared" si="115"/>
        <v>0.119353</v>
      </c>
      <c r="U266" s="13">
        <f t="shared" si="119"/>
        <v>174</v>
      </c>
      <c r="V266" s="13">
        <v>252</v>
      </c>
      <c r="W266" s="14">
        <f t="shared" ref="W266:W329" si="147">ROUND((1+T266)^TRUNC((U266/V266),9),9)</f>
        <v>1.080962416</v>
      </c>
      <c r="X266" s="8">
        <f t="shared" ref="X266:X329" si="148">TRUNC((P266*(W266-1)),8)</f>
        <v>867.25081121999995</v>
      </c>
      <c r="Y266" s="8">
        <v>0</v>
      </c>
      <c r="Z266" s="9">
        <f t="shared" ref="Z266:Z329" si="149">IF(S266&gt;0,S266+X266,0)</f>
        <v>0</v>
      </c>
      <c r="AA266" s="26" t="str">
        <f t="shared" si="116"/>
        <v>INCORP J=</v>
      </c>
      <c r="AB266" s="70">
        <f t="shared" si="117"/>
        <v>42660</v>
      </c>
      <c r="AC266" s="4"/>
      <c r="AD266" s="1"/>
      <c r="AE266" s="146">
        <f>[2]Plan1!$A318</f>
        <v>46426</v>
      </c>
      <c r="AF266" s="132" t="str">
        <f>[2]Plan1!$C318</f>
        <v>Carnaval</v>
      </c>
      <c r="AG266" s="147"/>
      <c r="AH266" s="147"/>
      <c r="AJ266" s="146">
        <f t="shared" si="134"/>
        <v>45566</v>
      </c>
      <c r="AK266" s="146">
        <f t="shared" si="135"/>
        <v>45565</v>
      </c>
      <c r="AL266" s="146">
        <f t="shared" si="136"/>
        <v>45574</v>
      </c>
      <c r="AM266" s="146">
        <f t="shared" si="137"/>
        <v>45565</v>
      </c>
      <c r="AN266" s="146">
        <f t="shared" si="138"/>
        <v>45569</v>
      </c>
      <c r="AO266" s="1"/>
      <c r="AQ266" s="1"/>
    </row>
    <row r="267" spans="1:43" x14ac:dyDescent="0.2">
      <c r="A267" s="67">
        <f t="shared" ref="A267:A330" si="150">(A266+1)</f>
        <v>42549</v>
      </c>
      <c r="B267" s="8">
        <f t="shared" si="139"/>
        <v>11586.04264507</v>
      </c>
      <c r="C267" s="8">
        <f t="shared" ref="C267:C330" si="151">TRUNC(IF(Q266&gt;0,VLOOKUP(A266,$AE$12:$AF$114,2),C266),8)</f>
        <v>10000</v>
      </c>
      <c r="D267" s="28">
        <f t="shared" ref="D267:D330" si="152">IF(E267=E266,D266,E266)</f>
        <v>4675.2299999999996</v>
      </c>
      <c r="E267" s="9">
        <f>IF(K267=1,VLOOKUP(A266,[1]Plan1!$AY$117:$BA$314,3),E266)</f>
        <v>4691.59</v>
      </c>
      <c r="F267" s="110">
        <f t="shared" ref="F267:F330" si="153">IF(D267=D266,F266,A267)</f>
        <v>42537</v>
      </c>
      <c r="G267" s="12">
        <f t="shared" si="140"/>
        <v>3.4992930829071955E-3</v>
      </c>
      <c r="H267" s="11">
        <f t="shared" ref="H267:H330" si="154">IF(DAY(A267)=15,VLOOKUP(A267,AJ$118:AP$450,4),H266)</f>
        <v>42566</v>
      </c>
      <c r="I267" s="11">
        <f t="shared" si="141"/>
        <v>42566</v>
      </c>
      <c r="J267" s="1">
        <f t="shared" ref="J267:J330" si="155">IF(I267=I266,J266,NETWORKDAYS(I266,I267,$AE$118:$AE$502)-1)</f>
        <v>22</v>
      </c>
      <c r="K267" s="1">
        <f t="shared" si="122"/>
        <v>9</v>
      </c>
      <c r="L267" s="8">
        <f t="shared" si="142"/>
        <v>1.00143005</v>
      </c>
      <c r="M267" s="14">
        <f t="shared" si="121"/>
        <v>1.0077990100000001</v>
      </c>
      <c r="N267" s="14">
        <f t="shared" si="118"/>
        <v>1.0698172510569233</v>
      </c>
      <c r="O267" s="8">
        <f t="shared" si="120"/>
        <v>1.0713471400000001</v>
      </c>
      <c r="P267" s="8">
        <f t="shared" si="143"/>
        <v>10713.4714</v>
      </c>
      <c r="Q267" s="13">
        <f t="shared" si="144"/>
        <v>0</v>
      </c>
      <c r="R267" s="21">
        <f t="shared" si="145"/>
        <v>0</v>
      </c>
      <c r="S267" s="8">
        <f t="shared" si="146"/>
        <v>0</v>
      </c>
      <c r="T267" s="10">
        <f t="shared" ref="T267:T330" si="156">IF(Q266&gt;0,VLOOKUP(A266,$AE$11:$AH$20,4),T266)</f>
        <v>0.119353</v>
      </c>
      <c r="U267" s="13">
        <f t="shared" si="119"/>
        <v>175</v>
      </c>
      <c r="V267" s="13">
        <v>252</v>
      </c>
      <c r="W267" s="14">
        <f t="shared" si="147"/>
        <v>1.081446173</v>
      </c>
      <c r="X267" s="8">
        <f t="shared" si="148"/>
        <v>872.57124507000003</v>
      </c>
      <c r="Y267" s="8">
        <v>0</v>
      </c>
      <c r="Z267" s="9">
        <f t="shared" si="149"/>
        <v>0</v>
      </c>
      <c r="AA267" s="26" t="str">
        <f t="shared" ref="AA267:AA330" si="157">IF($Q266&gt;0,VLOOKUP($A266,$AE$10:$AO$114,($AN$7)+1),AA266)</f>
        <v>INCORP J=</v>
      </c>
      <c r="AB267" s="70">
        <f t="shared" ref="AB267:AB330" si="158">IF($Q266&gt;0,VLOOKUP($A266,$AE$10:$AO$114,($AO$7)+1),AB266)</f>
        <v>42660</v>
      </c>
      <c r="AC267" s="4"/>
      <c r="AD267" s="1"/>
      <c r="AE267" s="146">
        <f>[2]Plan1!$A319</f>
        <v>46427</v>
      </c>
      <c r="AF267" s="132" t="str">
        <f>[2]Plan1!$C319</f>
        <v>Carnaval</v>
      </c>
      <c r="AG267" s="147"/>
      <c r="AH267" s="147"/>
      <c r="AJ267" s="146">
        <f t="shared" si="134"/>
        <v>45597</v>
      </c>
      <c r="AK267" s="146">
        <f t="shared" si="135"/>
        <v>45596</v>
      </c>
      <c r="AL267" s="146">
        <f t="shared" si="136"/>
        <v>45607</v>
      </c>
      <c r="AM267" s="146">
        <f t="shared" si="137"/>
        <v>45596</v>
      </c>
      <c r="AN267" s="146">
        <f t="shared" si="138"/>
        <v>45602</v>
      </c>
      <c r="AO267" s="1"/>
      <c r="AQ267" s="1"/>
    </row>
    <row r="268" spans="1:43" x14ac:dyDescent="0.2">
      <c r="A268" s="67">
        <f t="shared" si="150"/>
        <v>42550</v>
      </c>
      <c r="B268" s="8">
        <f t="shared" si="139"/>
        <v>11593.068255529999</v>
      </c>
      <c r="C268" s="8">
        <f t="shared" si="151"/>
        <v>10000</v>
      </c>
      <c r="D268" s="28">
        <f t="shared" si="152"/>
        <v>4675.2299999999996</v>
      </c>
      <c r="E268" s="9">
        <f>IF(K268=1,VLOOKUP(A267,[1]Plan1!$AY$117:$BA$314,3),E267)</f>
        <v>4691.59</v>
      </c>
      <c r="F268" s="110">
        <f t="shared" si="153"/>
        <v>42537</v>
      </c>
      <c r="G268" s="12">
        <f t="shared" si="140"/>
        <v>3.4992930829071955E-3</v>
      </c>
      <c r="H268" s="11">
        <f t="shared" si="154"/>
        <v>42566</v>
      </c>
      <c r="I268" s="11">
        <f t="shared" si="141"/>
        <v>42566</v>
      </c>
      <c r="J268" s="1">
        <f t="shared" si="155"/>
        <v>22</v>
      </c>
      <c r="K268" s="1">
        <f t="shared" si="122"/>
        <v>10</v>
      </c>
      <c r="L268" s="8">
        <f t="shared" si="142"/>
        <v>1.0015890700000001</v>
      </c>
      <c r="M268" s="14">
        <f t="shared" si="121"/>
        <v>1.0077990100000001</v>
      </c>
      <c r="N268" s="14">
        <f t="shared" si="118"/>
        <v>1.0698172510569233</v>
      </c>
      <c r="O268" s="8">
        <f t="shared" si="120"/>
        <v>1.07151726</v>
      </c>
      <c r="P268" s="8">
        <f t="shared" si="143"/>
        <v>10715.1726</v>
      </c>
      <c r="Q268" s="13">
        <f t="shared" si="144"/>
        <v>0</v>
      </c>
      <c r="R268" s="21">
        <f t="shared" si="145"/>
        <v>0</v>
      </c>
      <c r="S268" s="8">
        <f t="shared" si="146"/>
        <v>0</v>
      </c>
      <c r="T268" s="10">
        <f t="shared" si="156"/>
        <v>0.119353</v>
      </c>
      <c r="U268" s="13">
        <f t="shared" si="119"/>
        <v>176</v>
      </c>
      <c r="V268" s="13">
        <v>252</v>
      </c>
      <c r="W268" s="14">
        <f t="shared" si="147"/>
        <v>1.0819301459999999</v>
      </c>
      <c r="X268" s="8">
        <f t="shared" si="148"/>
        <v>877.89565553</v>
      </c>
      <c r="Y268" s="8">
        <v>0</v>
      </c>
      <c r="Z268" s="9">
        <f t="shared" si="149"/>
        <v>0</v>
      </c>
      <c r="AA268" s="26" t="str">
        <f t="shared" si="157"/>
        <v>INCORP J=</v>
      </c>
      <c r="AB268" s="70">
        <f t="shared" si="158"/>
        <v>42660</v>
      </c>
      <c r="AC268" s="4"/>
      <c r="AD268" s="1"/>
      <c r="AE268" s="146">
        <f>[2]Plan1!$A320</f>
        <v>46472</v>
      </c>
      <c r="AF268" s="132" t="str">
        <f>[2]Plan1!$C320</f>
        <v>Paixão de Cristo</v>
      </c>
      <c r="AG268" s="147"/>
      <c r="AH268" s="147"/>
      <c r="AJ268" s="146">
        <f t="shared" si="134"/>
        <v>45627</v>
      </c>
      <c r="AK268" s="146">
        <f t="shared" si="135"/>
        <v>45625</v>
      </c>
      <c r="AL268" s="146">
        <f t="shared" si="136"/>
        <v>45636</v>
      </c>
      <c r="AM268" s="146">
        <f t="shared" si="137"/>
        <v>45626</v>
      </c>
      <c r="AN268" s="146">
        <f t="shared" si="138"/>
        <v>45631</v>
      </c>
      <c r="AO268" s="1"/>
      <c r="AQ268" s="1"/>
    </row>
    <row r="269" spans="1:43" x14ac:dyDescent="0.2">
      <c r="A269" s="67">
        <f t="shared" si="150"/>
        <v>42551</v>
      </c>
      <c r="B269" s="8">
        <f t="shared" si="139"/>
        <v>11600.0980547</v>
      </c>
      <c r="C269" s="8">
        <f t="shared" si="151"/>
        <v>10000</v>
      </c>
      <c r="D269" s="28">
        <f t="shared" si="152"/>
        <v>4675.2299999999996</v>
      </c>
      <c r="E269" s="9">
        <f>IF(K269=1,VLOOKUP(A268,[1]Plan1!$AY$117:$BA$314,3),E268)</f>
        <v>4691.59</v>
      </c>
      <c r="F269" s="110">
        <f t="shared" si="153"/>
        <v>42537</v>
      </c>
      <c r="G269" s="12">
        <f t="shared" si="140"/>
        <v>3.4992930829071955E-3</v>
      </c>
      <c r="H269" s="11">
        <f t="shared" si="154"/>
        <v>42566</v>
      </c>
      <c r="I269" s="11">
        <f t="shared" si="141"/>
        <v>42566</v>
      </c>
      <c r="J269" s="1">
        <f t="shared" si="155"/>
        <v>22</v>
      </c>
      <c r="K269" s="1">
        <f t="shared" si="122"/>
        <v>11</v>
      </c>
      <c r="L269" s="8">
        <f t="shared" si="142"/>
        <v>1.0017481100000001</v>
      </c>
      <c r="M269" s="14">
        <f t="shared" si="121"/>
        <v>1.0077990100000001</v>
      </c>
      <c r="N269" s="14">
        <f t="shared" si="118"/>
        <v>1.0698172510569233</v>
      </c>
      <c r="O269" s="8">
        <f t="shared" si="120"/>
        <v>1.0716874000000001</v>
      </c>
      <c r="P269" s="8">
        <f t="shared" si="143"/>
        <v>10716.874</v>
      </c>
      <c r="Q269" s="13">
        <f t="shared" si="144"/>
        <v>0</v>
      </c>
      <c r="R269" s="21">
        <f t="shared" si="145"/>
        <v>0</v>
      </c>
      <c r="S269" s="8">
        <f t="shared" si="146"/>
        <v>0</v>
      </c>
      <c r="T269" s="10">
        <f t="shared" si="156"/>
        <v>0.119353</v>
      </c>
      <c r="U269" s="13">
        <f t="shared" si="119"/>
        <v>177</v>
      </c>
      <c r="V269" s="13">
        <v>252</v>
      </c>
      <c r="W269" s="14">
        <f t="shared" si="147"/>
        <v>1.082414336</v>
      </c>
      <c r="X269" s="8">
        <f t="shared" si="148"/>
        <v>883.22405470000001</v>
      </c>
      <c r="Y269" s="8">
        <v>0</v>
      </c>
      <c r="Z269" s="9">
        <f t="shared" si="149"/>
        <v>0</v>
      </c>
      <c r="AA269" s="26" t="str">
        <f t="shared" si="157"/>
        <v>INCORP J=</v>
      </c>
      <c r="AB269" s="70">
        <f t="shared" si="158"/>
        <v>42660</v>
      </c>
      <c r="AC269" s="4"/>
      <c r="AD269" s="1"/>
      <c r="AE269" s="146">
        <f>[2]Plan1!$A321</f>
        <v>46498</v>
      </c>
      <c r="AF269" s="132" t="str">
        <f>[2]Plan1!$C321</f>
        <v>Tiradentes</v>
      </c>
      <c r="AG269" s="147"/>
      <c r="AH269" s="147"/>
      <c r="AJ269" s="146">
        <f t="shared" si="134"/>
        <v>45658</v>
      </c>
      <c r="AK269" s="146">
        <f t="shared" si="135"/>
        <v>45657</v>
      </c>
      <c r="AL269" s="146">
        <f t="shared" si="136"/>
        <v>45667</v>
      </c>
      <c r="AM269" s="146">
        <f t="shared" si="137"/>
        <v>45657</v>
      </c>
      <c r="AN269" s="146">
        <f t="shared" si="138"/>
        <v>45664</v>
      </c>
      <c r="AO269" s="1"/>
      <c r="AQ269" s="1"/>
    </row>
    <row r="270" spans="1:43" x14ac:dyDescent="0.2">
      <c r="A270" s="67">
        <f t="shared" si="150"/>
        <v>42552</v>
      </c>
      <c r="B270" s="8">
        <f t="shared" si="139"/>
        <v>11607.132249850001</v>
      </c>
      <c r="C270" s="8">
        <f t="shared" si="151"/>
        <v>10000</v>
      </c>
      <c r="D270" s="28">
        <f t="shared" si="152"/>
        <v>4675.2299999999996</v>
      </c>
      <c r="E270" s="9">
        <f>IF(K270=1,VLOOKUP(A269,[1]Plan1!$AY$117:$BA$314,3),E269)</f>
        <v>4691.59</v>
      </c>
      <c r="F270" s="110">
        <f t="shared" si="153"/>
        <v>42537</v>
      </c>
      <c r="G270" s="12">
        <f t="shared" si="140"/>
        <v>3.4992930829071955E-3</v>
      </c>
      <c r="H270" s="11">
        <f t="shared" si="154"/>
        <v>42566</v>
      </c>
      <c r="I270" s="11">
        <f t="shared" si="141"/>
        <v>42566</v>
      </c>
      <c r="J270" s="1">
        <f t="shared" si="155"/>
        <v>22</v>
      </c>
      <c r="K270" s="1">
        <f t="shared" si="122"/>
        <v>12</v>
      </c>
      <c r="L270" s="8">
        <f t="shared" si="142"/>
        <v>1.0019071799999999</v>
      </c>
      <c r="M270" s="14">
        <f t="shared" si="121"/>
        <v>1.0077990100000001</v>
      </c>
      <c r="N270" s="14">
        <f t="shared" si="118"/>
        <v>1.0698172510569233</v>
      </c>
      <c r="O270" s="8">
        <f t="shared" si="120"/>
        <v>1.0718575800000001</v>
      </c>
      <c r="P270" s="8">
        <f t="shared" si="143"/>
        <v>10718.575800000001</v>
      </c>
      <c r="Q270" s="13">
        <f t="shared" si="144"/>
        <v>0</v>
      </c>
      <c r="R270" s="21">
        <f t="shared" si="145"/>
        <v>0</v>
      </c>
      <c r="S270" s="8">
        <f t="shared" si="146"/>
        <v>0</v>
      </c>
      <c r="T270" s="10">
        <f t="shared" si="156"/>
        <v>0.119353</v>
      </c>
      <c r="U270" s="13">
        <f t="shared" si="119"/>
        <v>178</v>
      </c>
      <c r="V270" s="13">
        <v>252</v>
      </c>
      <c r="W270" s="14">
        <f t="shared" si="147"/>
        <v>1.082898742</v>
      </c>
      <c r="X270" s="8">
        <f t="shared" si="148"/>
        <v>888.55644985000004</v>
      </c>
      <c r="Y270" s="8">
        <v>0</v>
      </c>
      <c r="Z270" s="9">
        <f t="shared" si="149"/>
        <v>0</v>
      </c>
      <c r="AA270" s="26" t="str">
        <f t="shared" si="157"/>
        <v>INCORP J=</v>
      </c>
      <c r="AB270" s="70">
        <f t="shared" si="158"/>
        <v>42660</v>
      </c>
      <c r="AC270" s="4"/>
      <c r="AD270" s="1"/>
      <c r="AE270" s="146">
        <f>[2]Plan1!$A322</f>
        <v>46508</v>
      </c>
      <c r="AF270" s="132" t="str">
        <f>[2]Plan1!$C322</f>
        <v>Dia do Trabalho</v>
      </c>
      <c r="AG270" s="147"/>
      <c r="AH270" s="147"/>
      <c r="AJ270" s="146">
        <f t="shared" si="134"/>
        <v>45689</v>
      </c>
      <c r="AK270" s="146">
        <f t="shared" si="135"/>
        <v>45688</v>
      </c>
      <c r="AL270" s="146">
        <f t="shared" si="136"/>
        <v>45699</v>
      </c>
      <c r="AM270" s="146">
        <f t="shared" si="137"/>
        <v>45688</v>
      </c>
      <c r="AN270" s="146">
        <f t="shared" si="138"/>
        <v>45694</v>
      </c>
      <c r="AO270" s="1"/>
      <c r="AQ270" s="1"/>
    </row>
    <row r="271" spans="1:43" x14ac:dyDescent="0.2">
      <c r="A271" s="67">
        <f t="shared" si="150"/>
        <v>42553</v>
      </c>
      <c r="B271" s="8">
        <f t="shared" si="139"/>
        <v>11614.170755749999</v>
      </c>
      <c r="C271" s="8">
        <f t="shared" si="151"/>
        <v>10000</v>
      </c>
      <c r="D271" s="28">
        <f t="shared" si="152"/>
        <v>4675.2299999999996</v>
      </c>
      <c r="E271" s="9">
        <f>IF(K271=1,VLOOKUP(A270,[1]Plan1!$AY$117:$BA$314,3),E270)</f>
        <v>4691.59</v>
      </c>
      <c r="F271" s="110">
        <f t="shared" si="153"/>
        <v>42537</v>
      </c>
      <c r="G271" s="12">
        <f t="shared" si="140"/>
        <v>3.4992930829071955E-3</v>
      </c>
      <c r="H271" s="11">
        <f t="shared" si="154"/>
        <v>42566</v>
      </c>
      <c r="I271" s="11">
        <f t="shared" si="141"/>
        <v>42566</v>
      </c>
      <c r="J271" s="1">
        <f t="shared" si="155"/>
        <v>22</v>
      </c>
      <c r="K271" s="1">
        <f t="shared" si="122"/>
        <v>13</v>
      </c>
      <c r="L271" s="8">
        <f t="shared" si="142"/>
        <v>1.00206628</v>
      </c>
      <c r="M271" s="14">
        <f t="shared" si="121"/>
        <v>1.0077990100000001</v>
      </c>
      <c r="N271" s="14">
        <f t="shared" si="118"/>
        <v>1.0698172510569233</v>
      </c>
      <c r="O271" s="8">
        <f t="shared" si="120"/>
        <v>1.0720277899999999</v>
      </c>
      <c r="P271" s="8">
        <f t="shared" si="143"/>
        <v>10720.277899999999</v>
      </c>
      <c r="Q271" s="13">
        <f t="shared" si="144"/>
        <v>0</v>
      </c>
      <c r="R271" s="21">
        <f t="shared" si="145"/>
        <v>0</v>
      </c>
      <c r="S271" s="8">
        <f t="shared" si="146"/>
        <v>0</v>
      </c>
      <c r="T271" s="10">
        <f t="shared" si="156"/>
        <v>0.119353</v>
      </c>
      <c r="U271" s="13">
        <f t="shared" si="119"/>
        <v>179</v>
      </c>
      <c r="V271" s="13">
        <v>252</v>
      </c>
      <c r="W271" s="14">
        <f t="shared" si="147"/>
        <v>1.0833833660000001</v>
      </c>
      <c r="X271" s="8">
        <f t="shared" si="148"/>
        <v>893.89285574999997</v>
      </c>
      <c r="Y271" s="8">
        <v>0</v>
      </c>
      <c r="Z271" s="9">
        <f t="shared" si="149"/>
        <v>0</v>
      </c>
      <c r="AA271" s="26" t="str">
        <f t="shared" si="157"/>
        <v>INCORP J=</v>
      </c>
      <c r="AB271" s="70">
        <f t="shared" si="158"/>
        <v>42660</v>
      </c>
      <c r="AC271" s="4"/>
      <c r="AD271" s="1"/>
      <c r="AE271" s="146">
        <f>[2]Plan1!$A323</f>
        <v>46534</v>
      </c>
      <c r="AF271" s="132" t="str">
        <f>[2]Plan1!$C323</f>
        <v>Corpus Christi</v>
      </c>
      <c r="AG271" s="147"/>
      <c r="AH271" s="147"/>
      <c r="AJ271" s="146">
        <f t="shared" si="134"/>
        <v>45717</v>
      </c>
      <c r="AK271" s="146">
        <f t="shared" si="135"/>
        <v>45716</v>
      </c>
      <c r="AL271" s="146">
        <f t="shared" si="136"/>
        <v>45729</v>
      </c>
      <c r="AM271" s="146">
        <f t="shared" si="137"/>
        <v>45716</v>
      </c>
      <c r="AN271" s="146">
        <f t="shared" si="138"/>
        <v>45726</v>
      </c>
      <c r="AO271" s="1"/>
      <c r="AQ271" s="1"/>
    </row>
    <row r="272" spans="1:43" x14ac:dyDescent="0.2">
      <c r="A272" s="67">
        <f t="shared" si="150"/>
        <v>42554</v>
      </c>
      <c r="B272" s="8">
        <f t="shared" si="139"/>
        <v>11614.170755749999</v>
      </c>
      <c r="C272" s="8">
        <f t="shared" si="151"/>
        <v>10000</v>
      </c>
      <c r="D272" s="28">
        <f t="shared" si="152"/>
        <v>4675.2299999999996</v>
      </c>
      <c r="E272" s="9">
        <f>IF(K272=1,VLOOKUP(A271,[1]Plan1!$AY$117:$BA$314,3),E271)</f>
        <v>4691.59</v>
      </c>
      <c r="F272" s="110">
        <f t="shared" si="153"/>
        <v>42537</v>
      </c>
      <c r="G272" s="12">
        <f t="shared" si="140"/>
        <v>3.4992930829071955E-3</v>
      </c>
      <c r="H272" s="11">
        <f t="shared" si="154"/>
        <v>42566</v>
      </c>
      <c r="I272" s="11">
        <f t="shared" si="141"/>
        <v>42566</v>
      </c>
      <c r="J272" s="1">
        <f t="shared" si="155"/>
        <v>22</v>
      </c>
      <c r="K272" s="1">
        <f t="shared" si="122"/>
        <v>13</v>
      </c>
      <c r="L272" s="8">
        <f t="shared" si="142"/>
        <v>1.00206628</v>
      </c>
      <c r="M272" s="14">
        <f t="shared" si="121"/>
        <v>1.0077990100000001</v>
      </c>
      <c r="N272" s="14">
        <f t="shared" si="118"/>
        <v>1.0698172510569233</v>
      </c>
      <c r="O272" s="8">
        <f t="shared" si="120"/>
        <v>1.0720277899999999</v>
      </c>
      <c r="P272" s="8">
        <f t="shared" si="143"/>
        <v>10720.277899999999</v>
      </c>
      <c r="Q272" s="13">
        <f t="shared" si="144"/>
        <v>0</v>
      </c>
      <c r="R272" s="21">
        <f t="shared" si="145"/>
        <v>0</v>
      </c>
      <c r="S272" s="8">
        <f t="shared" si="146"/>
        <v>0</v>
      </c>
      <c r="T272" s="10">
        <f t="shared" si="156"/>
        <v>0.119353</v>
      </c>
      <c r="U272" s="13">
        <f t="shared" si="119"/>
        <v>179</v>
      </c>
      <c r="V272" s="13">
        <v>252</v>
      </c>
      <c r="W272" s="14">
        <f t="shared" si="147"/>
        <v>1.0833833660000001</v>
      </c>
      <c r="X272" s="8">
        <f t="shared" si="148"/>
        <v>893.89285574999997</v>
      </c>
      <c r="Y272" s="8">
        <v>0</v>
      </c>
      <c r="Z272" s="9">
        <f t="shared" si="149"/>
        <v>0</v>
      </c>
      <c r="AA272" s="26" t="str">
        <f t="shared" si="157"/>
        <v>INCORP J=</v>
      </c>
      <c r="AB272" s="70">
        <f t="shared" si="158"/>
        <v>42660</v>
      </c>
      <c r="AC272" s="4"/>
      <c r="AD272" s="1"/>
      <c r="AE272" s="146">
        <f>[2]Plan1!$A324</f>
        <v>46637</v>
      </c>
      <c r="AF272" s="132" t="str">
        <f>[2]Plan1!$C324</f>
        <v>Independência do Brasil</v>
      </c>
      <c r="AG272" s="147"/>
      <c r="AH272" s="147"/>
      <c r="AJ272" s="146">
        <f t="shared" si="134"/>
        <v>45748</v>
      </c>
      <c r="AK272" s="146">
        <f t="shared" si="135"/>
        <v>45747</v>
      </c>
      <c r="AL272" s="146">
        <f t="shared" si="136"/>
        <v>45756</v>
      </c>
      <c r="AM272" s="146">
        <f t="shared" si="137"/>
        <v>45747</v>
      </c>
      <c r="AN272" s="146">
        <f t="shared" si="138"/>
        <v>45751</v>
      </c>
      <c r="AO272" s="1"/>
      <c r="AQ272" s="1"/>
    </row>
    <row r="273" spans="1:43" x14ac:dyDescent="0.2">
      <c r="A273" s="67">
        <f t="shared" si="150"/>
        <v>42555</v>
      </c>
      <c r="B273" s="8">
        <f t="shared" si="139"/>
        <v>11614.170755749999</v>
      </c>
      <c r="C273" s="8">
        <f t="shared" si="151"/>
        <v>10000</v>
      </c>
      <c r="D273" s="28">
        <f t="shared" si="152"/>
        <v>4675.2299999999996</v>
      </c>
      <c r="E273" s="9">
        <f>IF(K273=1,VLOOKUP(A272,[1]Plan1!$AY$117:$BA$314,3),E272)</f>
        <v>4691.59</v>
      </c>
      <c r="F273" s="110">
        <f t="shared" si="153"/>
        <v>42537</v>
      </c>
      <c r="G273" s="12">
        <f t="shared" si="140"/>
        <v>3.4992930829071955E-3</v>
      </c>
      <c r="H273" s="11">
        <f t="shared" si="154"/>
        <v>42566</v>
      </c>
      <c r="I273" s="11">
        <f t="shared" si="141"/>
        <v>42566</v>
      </c>
      <c r="J273" s="1">
        <f t="shared" si="155"/>
        <v>22</v>
      </c>
      <c r="K273" s="1">
        <f t="shared" si="122"/>
        <v>13</v>
      </c>
      <c r="L273" s="8">
        <f t="shared" si="142"/>
        <v>1.00206628</v>
      </c>
      <c r="M273" s="14">
        <f t="shared" si="121"/>
        <v>1.0077990100000001</v>
      </c>
      <c r="N273" s="14">
        <f t="shared" si="118"/>
        <v>1.0698172510569233</v>
      </c>
      <c r="O273" s="8">
        <f t="shared" si="120"/>
        <v>1.0720277899999999</v>
      </c>
      <c r="P273" s="8">
        <f t="shared" si="143"/>
        <v>10720.277899999999</v>
      </c>
      <c r="Q273" s="13">
        <f t="shared" si="144"/>
        <v>0</v>
      </c>
      <c r="R273" s="21">
        <f t="shared" si="145"/>
        <v>0</v>
      </c>
      <c r="S273" s="8">
        <f t="shared" si="146"/>
        <v>0</v>
      </c>
      <c r="T273" s="10">
        <f t="shared" si="156"/>
        <v>0.119353</v>
      </c>
      <c r="U273" s="13">
        <f t="shared" si="119"/>
        <v>179</v>
      </c>
      <c r="V273" s="13">
        <v>252</v>
      </c>
      <c r="W273" s="14">
        <f t="shared" si="147"/>
        <v>1.0833833660000001</v>
      </c>
      <c r="X273" s="8">
        <f t="shared" si="148"/>
        <v>893.89285574999997</v>
      </c>
      <c r="Y273" s="8">
        <v>0</v>
      </c>
      <c r="Z273" s="9">
        <f t="shared" si="149"/>
        <v>0</v>
      </c>
      <c r="AA273" s="26" t="str">
        <f t="shared" si="157"/>
        <v>INCORP J=</v>
      </c>
      <c r="AB273" s="70">
        <f t="shared" si="158"/>
        <v>42660</v>
      </c>
      <c r="AC273" s="4"/>
      <c r="AD273" s="1"/>
      <c r="AE273" s="146">
        <f>[2]Plan1!$A325</f>
        <v>46672</v>
      </c>
      <c r="AF273" s="132" t="str">
        <f>[2]Plan1!$C325</f>
        <v>Nossa Sr.a Aparecida - Padroeira do Brasil</v>
      </c>
      <c r="AG273" s="147"/>
      <c r="AH273" s="147"/>
      <c r="AJ273" s="146">
        <f t="shared" si="134"/>
        <v>45778</v>
      </c>
      <c r="AK273" s="146">
        <f t="shared" si="135"/>
        <v>45777</v>
      </c>
      <c r="AL273" s="146">
        <f t="shared" si="136"/>
        <v>45789</v>
      </c>
      <c r="AM273" s="146">
        <f t="shared" si="137"/>
        <v>45777</v>
      </c>
      <c r="AN273" s="146">
        <f t="shared" si="138"/>
        <v>45784</v>
      </c>
      <c r="AO273" s="1"/>
      <c r="AQ273" s="1"/>
    </row>
    <row r="274" spans="1:43" x14ac:dyDescent="0.2">
      <c r="A274" s="67">
        <f t="shared" si="150"/>
        <v>42556</v>
      </c>
      <c r="B274" s="8">
        <f t="shared" si="139"/>
        <v>11621.213444139999</v>
      </c>
      <c r="C274" s="8">
        <f t="shared" si="151"/>
        <v>10000</v>
      </c>
      <c r="D274" s="28">
        <f t="shared" si="152"/>
        <v>4675.2299999999996</v>
      </c>
      <c r="E274" s="9">
        <f>IF(K274=1,VLOOKUP(A273,[1]Plan1!$AY$117:$BA$314,3),E273)</f>
        <v>4691.59</v>
      </c>
      <c r="F274" s="110">
        <f t="shared" si="153"/>
        <v>42537</v>
      </c>
      <c r="G274" s="12">
        <f t="shared" si="140"/>
        <v>3.4992930829071955E-3</v>
      </c>
      <c r="H274" s="11">
        <f t="shared" si="154"/>
        <v>42566</v>
      </c>
      <c r="I274" s="11">
        <f t="shared" si="141"/>
        <v>42566</v>
      </c>
      <c r="J274" s="1">
        <f t="shared" si="155"/>
        <v>22</v>
      </c>
      <c r="K274" s="1">
        <f t="shared" si="122"/>
        <v>14</v>
      </c>
      <c r="L274" s="8">
        <f t="shared" si="142"/>
        <v>1.0022253999999999</v>
      </c>
      <c r="M274" s="14">
        <f t="shared" si="121"/>
        <v>1.0077990100000001</v>
      </c>
      <c r="N274" s="14">
        <f t="shared" si="118"/>
        <v>1.0698172510569233</v>
      </c>
      <c r="O274" s="8">
        <f t="shared" si="120"/>
        <v>1.0721980200000001</v>
      </c>
      <c r="P274" s="8">
        <f t="shared" si="143"/>
        <v>10721.9802</v>
      </c>
      <c r="Q274" s="13">
        <f t="shared" si="144"/>
        <v>0</v>
      </c>
      <c r="R274" s="21">
        <f t="shared" si="145"/>
        <v>0</v>
      </c>
      <c r="S274" s="8">
        <f t="shared" si="146"/>
        <v>0</v>
      </c>
      <c r="T274" s="10">
        <f t="shared" si="156"/>
        <v>0.119353</v>
      </c>
      <c r="U274" s="13">
        <f t="shared" si="119"/>
        <v>180</v>
      </c>
      <c r="V274" s="13">
        <v>252</v>
      </c>
      <c r="W274" s="14">
        <f t="shared" si="147"/>
        <v>1.083868206</v>
      </c>
      <c r="X274" s="8">
        <f t="shared" si="148"/>
        <v>899.23324414000001</v>
      </c>
      <c r="Y274" s="8">
        <v>0</v>
      </c>
      <c r="Z274" s="9">
        <f t="shared" si="149"/>
        <v>0</v>
      </c>
      <c r="AA274" s="26" t="str">
        <f t="shared" si="157"/>
        <v>INCORP J=</v>
      </c>
      <c r="AB274" s="70">
        <f t="shared" si="158"/>
        <v>42660</v>
      </c>
      <c r="AC274" s="4"/>
      <c r="AD274" s="1"/>
      <c r="AE274" s="146">
        <f>[2]Plan1!$A326</f>
        <v>46693</v>
      </c>
      <c r="AF274" s="132" t="str">
        <f>[2]Plan1!$C326</f>
        <v>Finados</v>
      </c>
      <c r="AG274" s="147"/>
      <c r="AH274" s="147"/>
      <c r="AJ274" s="146">
        <f t="shared" si="134"/>
        <v>45809</v>
      </c>
      <c r="AK274" s="146">
        <f t="shared" si="135"/>
        <v>45807</v>
      </c>
      <c r="AL274" s="146">
        <f t="shared" si="136"/>
        <v>45818</v>
      </c>
      <c r="AM274" s="146">
        <f t="shared" si="137"/>
        <v>45808</v>
      </c>
      <c r="AN274" s="146">
        <f t="shared" si="138"/>
        <v>45813</v>
      </c>
      <c r="AO274" s="1"/>
      <c r="AQ274" s="1"/>
    </row>
    <row r="275" spans="1:43" x14ac:dyDescent="0.2">
      <c r="A275" s="67">
        <f t="shared" si="150"/>
        <v>42557</v>
      </c>
      <c r="B275" s="8">
        <f t="shared" si="139"/>
        <v>11628.260435550001</v>
      </c>
      <c r="C275" s="8">
        <f t="shared" si="151"/>
        <v>10000</v>
      </c>
      <c r="D275" s="28">
        <f t="shared" si="152"/>
        <v>4675.2299999999996</v>
      </c>
      <c r="E275" s="9">
        <f>IF(K275=1,VLOOKUP(A274,[1]Plan1!$AY$117:$BA$314,3),E274)</f>
        <v>4691.59</v>
      </c>
      <c r="F275" s="110">
        <f t="shared" si="153"/>
        <v>42537</v>
      </c>
      <c r="G275" s="12">
        <f t="shared" si="140"/>
        <v>3.4992930829071955E-3</v>
      </c>
      <c r="H275" s="11">
        <f t="shared" si="154"/>
        <v>42566</v>
      </c>
      <c r="I275" s="11">
        <f t="shared" si="141"/>
        <v>42566</v>
      </c>
      <c r="J275" s="1">
        <f t="shared" si="155"/>
        <v>22</v>
      </c>
      <c r="K275" s="1">
        <f t="shared" si="122"/>
        <v>15</v>
      </c>
      <c r="L275" s="8">
        <f t="shared" si="142"/>
        <v>1.0023845499999999</v>
      </c>
      <c r="M275" s="14">
        <f t="shared" si="121"/>
        <v>1.0077990100000001</v>
      </c>
      <c r="N275" s="14">
        <f t="shared" si="118"/>
        <v>1.0698172510569233</v>
      </c>
      <c r="O275" s="8">
        <f t="shared" si="120"/>
        <v>1.0723682800000001</v>
      </c>
      <c r="P275" s="8">
        <f t="shared" si="143"/>
        <v>10723.6828</v>
      </c>
      <c r="Q275" s="13">
        <f t="shared" si="144"/>
        <v>0</v>
      </c>
      <c r="R275" s="21">
        <f t="shared" si="145"/>
        <v>0</v>
      </c>
      <c r="S275" s="8">
        <f t="shared" si="146"/>
        <v>0</v>
      </c>
      <c r="T275" s="10">
        <f t="shared" si="156"/>
        <v>0.119353</v>
      </c>
      <c r="U275" s="13">
        <f t="shared" si="119"/>
        <v>181</v>
      </c>
      <c r="V275" s="13">
        <v>252</v>
      </c>
      <c r="W275" s="14">
        <f t="shared" si="147"/>
        <v>1.0843532629999999</v>
      </c>
      <c r="X275" s="8">
        <f t="shared" si="148"/>
        <v>904.57763554999997</v>
      </c>
      <c r="Y275" s="8">
        <v>0</v>
      </c>
      <c r="Z275" s="9">
        <f t="shared" si="149"/>
        <v>0</v>
      </c>
      <c r="AA275" s="26" t="str">
        <f t="shared" si="157"/>
        <v>INCORP J=</v>
      </c>
      <c r="AB275" s="70">
        <f t="shared" si="158"/>
        <v>42660</v>
      </c>
      <c r="AC275" s="4"/>
      <c r="AD275" s="1"/>
      <c r="AE275" s="146">
        <f>[2]Plan1!$A327</f>
        <v>46706</v>
      </c>
      <c r="AF275" s="132" t="str">
        <f>[2]Plan1!$C327</f>
        <v>Proclamação da República</v>
      </c>
      <c r="AG275" s="147"/>
      <c r="AH275" s="147"/>
      <c r="AJ275" s="146">
        <f t="shared" si="134"/>
        <v>45839</v>
      </c>
      <c r="AK275" s="146">
        <f t="shared" si="135"/>
        <v>45838</v>
      </c>
      <c r="AL275" s="146">
        <f t="shared" si="136"/>
        <v>45847</v>
      </c>
      <c r="AM275" s="146">
        <f t="shared" si="137"/>
        <v>45838</v>
      </c>
      <c r="AN275" s="146">
        <f t="shared" si="138"/>
        <v>45842</v>
      </c>
      <c r="AO275" s="1"/>
      <c r="AQ275" s="1"/>
    </row>
    <row r="276" spans="1:43" x14ac:dyDescent="0.2">
      <c r="A276" s="67">
        <f t="shared" si="150"/>
        <v>42558</v>
      </c>
      <c r="B276" s="8">
        <f t="shared" si="139"/>
        <v>11635.311623059999</v>
      </c>
      <c r="C276" s="8">
        <f t="shared" si="151"/>
        <v>10000</v>
      </c>
      <c r="D276" s="28">
        <f t="shared" si="152"/>
        <v>4675.2299999999996</v>
      </c>
      <c r="E276" s="9">
        <f>IF(K276=1,VLOOKUP(A275,[1]Plan1!$AY$117:$BA$314,3),E275)</f>
        <v>4691.59</v>
      </c>
      <c r="F276" s="110">
        <f t="shared" si="153"/>
        <v>42537</v>
      </c>
      <c r="G276" s="12">
        <f t="shared" si="140"/>
        <v>3.4992930829071955E-3</v>
      </c>
      <c r="H276" s="11">
        <f t="shared" si="154"/>
        <v>42566</v>
      </c>
      <c r="I276" s="11">
        <f t="shared" si="141"/>
        <v>42566</v>
      </c>
      <c r="J276" s="1">
        <f t="shared" si="155"/>
        <v>22</v>
      </c>
      <c r="K276" s="1">
        <f t="shared" si="122"/>
        <v>16</v>
      </c>
      <c r="L276" s="8">
        <f t="shared" si="142"/>
        <v>1.00254372</v>
      </c>
      <c r="M276" s="14">
        <f t="shared" si="121"/>
        <v>1.0077990100000001</v>
      </c>
      <c r="N276" s="14">
        <f t="shared" si="118"/>
        <v>1.0698172510569233</v>
      </c>
      <c r="O276" s="8">
        <f t="shared" si="120"/>
        <v>1.0725385599999999</v>
      </c>
      <c r="P276" s="8">
        <f t="shared" si="143"/>
        <v>10725.3856</v>
      </c>
      <c r="Q276" s="13">
        <f t="shared" si="144"/>
        <v>0</v>
      </c>
      <c r="R276" s="21">
        <f t="shared" si="145"/>
        <v>0</v>
      </c>
      <c r="S276" s="8">
        <f t="shared" si="146"/>
        <v>0</v>
      </c>
      <c r="T276" s="10">
        <f t="shared" si="156"/>
        <v>0.119353</v>
      </c>
      <c r="U276" s="13">
        <f t="shared" si="119"/>
        <v>182</v>
      </c>
      <c r="V276" s="13">
        <v>252</v>
      </c>
      <c r="W276" s="14">
        <f t="shared" si="147"/>
        <v>1.084838537</v>
      </c>
      <c r="X276" s="8">
        <f t="shared" si="148"/>
        <v>909.92602306000003</v>
      </c>
      <c r="Y276" s="8">
        <v>0</v>
      </c>
      <c r="Z276" s="9">
        <f t="shared" si="149"/>
        <v>0</v>
      </c>
      <c r="AA276" s="26" t="str">
        <f t="shared" si="157"/>
        <v>INCORP J=</v>
      </c>
      <c r="AB276" s="70">
        <f t="shared" si="158"/>
        <v>42660</v>
      </c>
      <c r="AC276" s="4"/>
      <c r="AD276" s="1"/>
      <c r="AE276" s="146">
        <f>[2]Plan1!$A328</f>
        <v>46711</v>
      </c>
      <c r="AF276" s="132" t="str">
        <f>[2]Plan1!$C328</f>
        <v>Dia Nacional de Zumbi e da Consciência Negra</v>
      </c>
      <c r="AG276" s="147"/>
      <c r="AH276" s="147"/>
      <c r="AJ276" s="146">
        <f t="shared" si="134"/>
        <v>45870</v>
      </c>
      <c r="AK276" s="146">
        <f t="shared" si="135"/>
        <v>45869</v>
      </c>
      <c r="AL276" s="146">
        <f t="shared" si="136"/>
        <v>45880</v>
      </c>
      <c r="AM276" s="146">
        <f t="shared" si="137"/>
        <v>45869</v>
      </c>
      <c r="AN276" s="146">
        <f t="shared" si="138"/>
        <v>45875</v>
      </c>
      <c r="AO276" s="1"/>
      <c r="AQ276" s="1"/>
    </row>
    <row r="277" spans="1:43" x14ac:dyDescent="0.2">
      <c r="A277" s="67">
        <f t="shared" si="150"/>
        <v>42559</v>
      </c>
      <c r="B277" s="8">
        <f t="shared" si="139"/>
        <v>11642.367225119999</v>
      </c>
      <c r="C277" s="8">
        <f t="shared" si="151"/>
        <v>10000</v>
      </c>
      <c r="D277" s="28">
        <f t="shared" si="152"/>
        <v>4675.2299999999996</v>
      </c>
      <c r="E277" s="9">
        <f>IF(K277=1,VLOOKUP(A276,[1]Plan1!$AY$117:$BA$314,3),E276)</f>
        <v>4691.59</v>
      </c>
      <c r="F277" s="110">
        <f t="shared" si="153"/>
        <v>42537</v>
      </c>
      <c r="G277" s="12">
        <f t="shared" si="140"/>
        <v>3.4992930829071955E-3</v>
      </c>
      <c r="H277" s="11">
        <f t="shared" si="154"/>
        <v>42566</v>
      </c>
      <c r="I277" s="11">
        <f t="shared" si="141"/>
        <v>42566</v>
      </c>
      <c r="J277" s="1">
        <f t="shared" si="155"/>
        <v>22</v>
      </c>
      <c r="K277" s="1">
        <f t="shared" si="122"/>
        <v>17</v>
      </c>
      <c r="L277" s="8">
        <f t="shared" si="142"/>
        <v>1.0027029199999999</v>
      </c>
      <c r="M277" s="14">
        <f t="shared" si="121"/>
        <v>1.0077990100000001</v>
      </c>
      <c r="N277" s="14">
        <f t="shared" si="118"/>
        <v>1.0698172510569233</v>
      </c>
      <c r="O277" s="8">
        <f t="shared" si="120"/>
        <v>1.07270888</v>
      </c>
      <c r="P277" s="8">
        <f t="shared" si="143"/>
        <v>10727.0888</v>
      </c>
      <c r="Q277" s="13">
        <f t="shared" si="144"/>
        <v>0</v>
      </c>
      <c r="R277" s="21">
        <f t="shared" si="145"/>
        <v>0</v>
      </c>
      <c r="S277" s="8">
        <f t="shared" si="146"/>
        <v>0</v>
      </c>
      <c r="T277" s="10">
        <f t="shared" si="156"/>
        <v>0.119353</v>
      </c>
      <c r="U277" s="13">
        <f t="shared" si="119"/>
        <v>183</v>
      </c>
      <c r="V277" s="13">
        <v>252</v>
      </c>
      <c r="W277" s="14">
        <f t="shared" si="147"/>
        <v>1.0853240280000001</v>
      </c>
      <c r="X277" s="8">
        <f t="shared" si="148"/>
        <v>915.27842511999995</v>
      </c>
      <c r="Y277" s="8">
        <v>0</v>
      </c>
      <c r="Z277" s="9">
        <f t="shared" si="149"/>
        <v>0</v>
      </c>
      <c r="AA277" s="26" t="str">
        <f t="shared" si="157"/>
        <v>INCORP J=</v>
      </c>
      <c r="AB277" s="70">
        <f t="shared" si="158"/>
        <v>42660</v>
      </c>
      <c r="AC277" s="4"/>
      <c r="AD277" s="1"/>
      <c r="AE277" s="146">
        <f>[2]Plan1!$A329</f>
        <v>46746</v>
      </c>
      <c r="AF277" s="132" t="str">
        <f>[2]Plan1!$C329</f>
        <v>Natal</v>
      </c>
      <c r="AG277" s="147"/>
      <c r="AH277" s="147"/>
      <c r="AJ277" s="146">
        <f t="shared" si="134"/>
        <v>45901</v>
      </c>
      <c r="AK277" s="146">
        <f t="shared" si="135"/>
        <v>45898</v>
      </c>
      <c r="AL277" s="146">
        <f t="shared" si="136"/>
        <v>45909</v>
      </c>
      <c r="AM277" s="146">
        <f t="shared" si="137"/>
        <v>45900</v>
      </c>
      <c r="AN277" s="146">
        <f t="shared" si="138"/>
        <v>45904</v>
      </c>
      <c r="AO277" s="1"/>
      <c r="AQ277" s="1"/>
    </row>
    <row r="278" spans="1:43" x14ac:dyDescent="0.2">
      <c r="A278" s="67">
        <f t="shared" si="150"/>
        <v>42560</v>
      </c>
      <c r="B278" s="8">
        <f t="shared" si="139"/>
        <v>11649.42692842</v>
      </c>
      <c r="C278" s="8">
        <f t="shared" si="151"/>
        <v>10000</v>
      </c>
      <c r="D278" s="28">
        <f t="shared" si="152"/>
        <v>4675.2299999999996</v>
      </c>
      <c r="E278" s="9">
        <f>IF(K278=1,VLOOKUP(A277,[1]Plan1!$AY$117:$BA$314,3),E277)</f>
        <v>4691.59</v>
      </c>
      <c r="F278" s="110">
        <f t="shared" si="153"/>
        <v>42537</v>
      </c>
      <c r="G278" s="12">
        <f t="shared" si="140"/>
        <v>3.4992930829071955E-3</v>
      </c>
      <c r="H278" s="11">
        <f t="shared" si="154"/>
        <v>42566</v>
      </c>
      <c r="I278" s="11">
        <f t="shared" si="141"/>
        <v>42566</v>
      </c>
      <c r="J278" s="1">
        <f t="shared" si="155"/>
        <v>22</v>
      </c>
      <c r="K278" s="1">
        <f t="shared" si="122"/>
        <v>18</v>
      </c>
      <c r="L278" s="8">
        <f t="shared" si="142"/>
        <v>1.00286214</v>
      </c>
      <c r="M278" s="14">
        <f t="shared" si="121"/>
        <v>1.0077990100000001</v>
      </c>
      <c r="N278" s="14">
        <f t="shared" si="118"/>
        <v>1.0698172510569233</v>
      </c>
      <c r="O278" s="8">
        <f t="shared" si="120"/>
        <v>1.07287921</v>
      </c>
      <c r="P278" s="8">
        <f t="shared" si="143"/>
        <v>10728.792100000001</v>
      </c>
      <c r="Q278" s="13">
        <f t="shared" si="144"/>
        <v>0</v>
      </c>
      <c r="R278" s="21">
        <f t="shared" si="145"/>
        <v>0</v>
      </c>
      <c r="S278" s="8">
        <f t="shared" si="146"/>
        <v>0</v>
      </c>
      <c r="T278" s="10">
        <f t="shared" si="156"/>
        <v>0.119353</v>
      </c>
      <c r="U278" s="13">
        <f t="shared" si="119"/>
        <v>184</v>
      </c>
      <c r="V278" s="13">
        <v>252</v>
      </c>
      <c r="W278" s="14">
        <f t="shared" si="147"/>
        <v>1.0858097369999999</v>
      </c>
      <c r="X278" s="8">
        <f t="shared" si="148"/>
        <v>920.63482841999996</v>
      </c>
      <c r="Y278" s="8">
        <v>0</v>
      </c>
      <c r="Z278" s="9">
        <f t="shared" si="149"/>
        <v>0</v>
      </c>
      <c r="AA278" s="26" t="str">
        <f t="shared" si="157"/>
        <v>INCORP J=</v>
      </c>
      <c r="AB278" s="70">
        <f t="shared" si="158"/>
        <v>42660</v>
      </c>
      <c r="AC278" s="4"/>
      <c r="AD278" s="1"/>
      <c r="AE278" s="146">
        <f>[2]Plan1!$A330</f>
        <v>46753</v>
      </c>
      <c r="AF278" s="132" t="str">
        <f>[2]Plan1!$C330</f>
        <v>Confraternização Universal</v>
      </c>
      <c r="AG278" s="147"/>
      <c r="AH278" s="147"/>
      <c r="AJ278" s="146">
        <f t="shared" si="134"/>
        <v>45931</v>
      </c>
      <c r="AK278" s="146">
        <f t="shared" si="135"/>
        <v>45930</v>
      </c>
      <c r="AL278" s="146">
        <f t="shared" si="136"/>
        <v>45939</v>
      </c>
      <c r="AM278" s="146">
        <f t="shared" si="137"/>
        <v>45930</v>
      </c>
      <c r="AN278" s="146">
        <f t="shared" si="138"/>
        <v>45936</v>
      </c>
      <c r="AO278" s="1"/>
      <c r="AQ278" s="1"/>
    </row>
    <row r="279" spans="1:43" x14ac:dyDescent="0.2">
      <c r="A279" s="67">
        <f t="shared" si="150"/>
        <v>42561</v>
      </c>
      <c r="B279" s="8">
        <f t="shared" si="139"/>
        <v>11649.42692842</v>
      </c>
      <c r="C279" s="8">
        <f t="shared" si="151"/>
        <v>10000</v>
      </c>
      <c r="D279" s="28">
        <f t="shared" si="152"/>
        <v>4675.2299999999996</v>
      </c>
      <c r="E279" s="9">
        <f>IF(K279=1,VLOOKUP(A278,[1]Plan1!$AY$117:$BA$314,3),E278)</f>
        <v>4691.59</v>
      </c>
      <c r="F279" s="110">
        <f t="shared" si="153"/>
        <v>42537</v>
      </c>
      <c r="G279" s="12">
        <f t="shared" si="140"/>
        <v>3.4992930829071955E-3</v>
      </c>
      <c r="H279" s="11">
        <f t="shared" si="154"/>
        <v>42566</v>
      </c>
      <c r="I279" s="11">
        <f t="shared" si="141"/>
        <v>42566</v>
      </c>
      <c r="J279" s="1">
        <f t="shared" si="155"/>
        <v>22</v>
      </c>
      <c r="K279" s="1">
        <f t="shared" si="122"/>
        <v>18</v>
      </c>
      <c r="L279" s="8">
        <f t="shared" si="142"/>
        <v>1.00286214</v>
      </c>
      <c r="M279" s="14">
        <f t="shared" si="121"/>
        <v>1.0077990100000001</v>
      </c>
      <c r="N279" s="14">
        <f t="shared" si="118"/>
        <v>1.0698172510569233</v>
      </c>
      <c r="O279" s="8">
        <f t="shared" si="120"/>
        <v>1.07287921</v>
      </c>
      <c r="P279" s="8">
        <f t="shared" si="143"/>
        <v>10728.792100000001</v>
      </c>
      <c r="Q279" s="13">
        <f t="shared" si="144"/>
        <v>0</v>
      </c>
      <c r="R279" s="21">
        <f t="shared" si="145"/>
        <v>0</v>
      </c>
      <c r="S279" s="8">
        <f t="shared" si="146"/>
        <v>0</v>
      </c>
      <c r="T279" s="10">
        <f t="shared" si="156"/>
        <v>0.119353</v>
      </c>
      <c r="U279" s="13">
        <f t="shared" si="119"/>
        <v>184</v>
      </c>
      <c r="V279" s="13">
        <v>252</v>
      </c>
      <c r="W279" s="14">
        <f t="shared" si="147"/>
        <v>1.0858097369999999</v>
      </c>
      <c r="X279" s="8">
        <f t="shared" si="148"/>
        <v>920.63482841999996</v>
      </c>
      <c r="Y279" s="8">
        <v>0</v>
      </c>
      <c r="Z279" s="9">
        <f t="shared" si="149"/>
        <v>0</v>
      </c>
      <c r="AA279" s="26" t="str">
        <f t="shared" si="157"/>
        <v>INCORP J=</v>
      </c>
      <c r="AB279" s="70">
        <f t="shared" si="158"/>
        <v>42660</v>
      </c>
      <c r="AC279" s="4"/>
      <c r="AD279" s="1"/>
      <c r="AE279" s="146">
        <f>[2]Plan1!$A331</f>
        <v>46811</v>
      </c>
      <c r="AF279" s="132" t="str">
        <f>[2]Plan1!$C331</f>
        <v>Carnaval</v>
      </c>
      <c r="AG279" s="147"/>
      <c r="AH279" s="147"/>
      <c r="AJ279" s="146">
        <f t="shared" si="134"/>
        <v>45962</v>
      </c>
      <c r="AK279" s="146">
        <f t="shared" si="135"/>
        <v>45961</v>
      </c>
      <c r="AL279" s="146">
        <f t="shared" si="136"/>
        <v>45972</v>
      </c>
      <c r="AM279" s="146">
        <f t="shared" si="137"/>
        <v>45961</v>
      </c>
      <c r="AN279" s="146">
        <f t="shared" si="138"/>
        <v>45967</v>
      </c>
      <c r="AO279" s="1"/>
      <c r="AQ279" s="1"/>
    </row>
    <row r="280" spans="1:43" x14ac:dyDescent="0.2">
      <c r="A280" s="67">
        <f t="shared" si="150"/>
        <v>42562</v>
      </c>
      <c r="B280" s="8">
        <f t="shared" si="139"/>
        <v>11649.42692842</v>
      </c>
      <c r="C280" s="8">
        <f t="shared" si="151"/>
        <v>10000</v>
      </c>
      <c r="D280" s="28">
        <f t="shared" si="152"/>
        <v>4675.2299999999996</v>
      </c>
      <c r="E280" s="9">
        <f>IF(K280=1,VLOOKUP(A279,[1]Plan1!$AY$117:$BA$314,3),E279)</f>
        <v>4691.59</v>
      </c>
      <c r="F280" s="110">
        <f t="shared" si="153"/>
        <v>42537</v>
      </c>
      <c r="G280" s="12">
        <f t="shared" si="140"/>
        <v>3.4992930829071955E-3</v>
      </c>
      <c r="H280" s="11">
        <f t="shared" si="154"/>
        <v>42566</v>
      </c>
      <c r="I280" s="11">
        <f t="shared" si="141"/>
        <v>42566</v>
      </c>
      <c r="J280" s="1">
        <f t="shared" si="155"/>
        <v>22</v>
      </c>
      <c r="K280" s="1">
        <f t="shared" si="122"/>
        <v>18</v>
      </c>
      <c r="L280" s="8">
        <f t="shared" si="142"/>
        <v>1.00286214</v>
      </c>
      <c r="M280" s="14">
        <f t="shared" si="121"/>
        <v>1.0077990100000001</v>
      </c>
      <c r="N280" s="14">
        <f t="shared" si="118"/>
        <v>1.0698172510569233</v>
      </c>
      <c r="O280" s="8">
        <f t="shared" si="120"/>
        <v>1.07287921</v>
      </c>
      <c r="P280" s="8">
        <f t="shared" si="143"/>
        <v>10728.792100000001</v>
      </c>
      <c r="Q280" s="13">
        <f t="shared" si="144"/>
        <v>0</v>
      </c>
      <c r="R280" s="21">
        <f t="shared" si="145"/>
        <v>0</v>
      </c>
      <c r="S280" s="8">
        <f t="shared" si="146"/>
        <v>0</v>
      </c>
      <c r="T280" s="10">
        <f t="shared" si="156"/>
        <v>0.119353</v>
      </c>
      <c r="U280" s="13">
        <f t="shared" si="119"/>
        <v>184</v>
      </c>
      <c r="V280" s="13">
        <v>252</v>
      </c>
      <c r="W280" s="14">
        <f t="shared" si="147"/>
        <v>1.0858097369999999</v>
      </c>
      <c r="X280" s="8">
        <f t="shared" si="148"/>
        <v>920.63482841999996</v>
      </c>
      <c r="Y280" s="8">
        <v>0</v>
      </c>
      <c r="Z280" s="9">
        <f t="shared" si="149"/>
        <v>0</v>
      </c>
      <c r="AA280" s="26" t="str">
        <f t="shared" si="157"/>
        <v>INCORP J=</v>
      </c>
      <c r="AB280" s="70">
        <f t="shared" si="158"/>
        <v>42660</v>
      </c>
      <c r="AC280" s="4"/>
      <c r="AD280" s="1"/>
      <c r="AE280" s="146">
        <f>[2]Plan1!$A332</f>
        <v>46812</v>
      </c>
      <c r="AF280" s="132" t="str">
        <f>[2]Plan1!$C332</f>
        <v>Carnaval</v>
      </c>
      <c r="AG280" s="147"/>
      <c r="AH280" s="147"/>
      <c r="AJ280" s="146">
        <f t="shared" si="134"/>
        <v>45992</v>
      </c>
      <c r="AK280" s="146">
        <f t="shared" si="135"/>
        <v>45989</v>
      </c>
      <c r="AL280" s="146">
        <f t="shared" si="136"/>
        <v>46000</v>
      </c>
      <c r="AM280" s="146">
        <f t="shared" si="137"/>
        <v>45991</v>
      </c>
      <c r="AN280" s="146">
        <f t="shared" si="138"/>
        <v>45995</v>
      </c>
      <c r="AO280" s="1"/>
      <c r="AQ280" s="1"/>
    </row>
    <row r="281" spans="1:43" x14ac:dyDescent="0.2">
      <c r="A281" s="67">
        <f t="shared" si="150"/>
        <v>42563</v>
      </c>
      <c r="B281" s="8">
        <f t="shared" si="139"/>
        <v>11656.491049370001</v>
      </c>
      <c r="C281" s="8">
        <f t="shared" si="151"/>
        <v>10000</v>
      </c>
      <c r="D281" s="28">
        <f t="shared" si="152"/>
        <v>4675.2299999999996</v>
      </c>
      <c r="E281" s="9">
        <f>IF(K281=1,VLOOKUP(A280,[1]Plan1!$AY$117:$BA$314,3),E280)</f>
        <v>4691.59</v>
      </c>
      <c r="F281" s="110">
        <f t="shared" si="153"/>
        <v>42537</v>
      </c>
      <c r="G281" s="12">
        <f t="shared" si="140"/>
        <v>3.4992930829071955E-3</v>
      </c>
      <c r="H281" s="11">
        <f t="shared" si="154"/>
        <v>42566</v>
      </c>
      <c r="I281" s="11">
        <f t="shared" si="141"/>
        <v>42566</v>
      </c>
      <c r="J281" s="1">
        <f t="shared" si="155"/>
        <v>22</v>
      </c>
      <c r="K281" s="1">
        <f t="shared" si="122"/>
        <v>19</v>
      </c>
      <c r="L281" s="8">
        <f t="shared" si="142"/>
        <v>1.00302139</v>
      </c>
      <c r="M281" s="14">
        <f t="shared" si="121"/>
        <v>1.0077990100000001</v>
      </c>
      <c r="N281" s="14">
        <f t="shared" si="118"/>
        <v>1.0698172510569233</v>
      </c>
      <c r="O281" s="8">
        <f t="shared" si="120"/>
        <v>1.0730495799999999</v>
      </c>
      <c r="P281" s="8">
        <f t="shared" si="143"/>
        <v>10730.495800000001</v>
      </c>
      <c r="Q281" s="13">
        <f t="shared" si="144"/>
        <v>0</v>
      </c>
      <c r="R281" s="21">
        <f t="shared" si="145"/>
        <v>0</v>
      </c>
      <c r="S281" s="8">
        <f t="shared" si="146"/>
        <v>0</v>
      </c>
      <c r="T281" s="10">
        <f t="shared" si="156"/>
        <v>0.119353</v>
      </c>
      <c r="U281" s="13">
        <f t="shared" si="119"/>
        <v>185</v>
      </c>
      <c r="V281" s="13">
        <v>252</v>
      </c>
      <c r="W281" s="14">
        <f t="shared" si="147"/>
        <v>1.086295663</v>
      </c>
      <c r="X281" s="8">
        <f t="shared" si="148"/>
        <v>925.99524937000001</v>
      </c>
      <c r="Y281" s="8">
        <v>0</v>
      </c>
      <c r="Z281" s="9">
        <f t="shared" si="149"/>
        <v>0</v>
      </c>
      <c r="AA281" s="26" t="str">
        <f t="shared" si="157"/>
        <v>INCORP J=</v>
      </c>
      <c r="AB281" s="70">
        <f t="shared" si="158"/>
        <v>42660</v>
      </c>
      <c r="AC281" s="4"/>
      <c r="AD281" s="1"/>
      <c r="AE281" s="146">
        <f>[2]Plan1!$A333</f>
        <v>46857</v>
      </c>
      <c r="AF281" s="132" t="str">
        <f>[2]Plan1!$C333</f>
        <v>Paixão de Cristo</v>
      </c>
      <c r="AG281" s="147"/>
      <c r="AH281" s="147"/>
      <c r="AJ281" s="146">
        <f t="shared" si="134"/>
        <v>46023</v>
      </c>
      <c r="AK281" s="146">
        <f t="shared" si="135"/>
        <v>46022</v>
      </c>
      <c r="AL281" s="146">
        <f t="shared" si="136"/>
        <v>46034</v>
      </c>
      <c r="AM281" s="146">
        <f t="shared" si="137"/>
        <v>46022</v>
      </c>
      <c r="AN281" s="146">
        <f t="shared" si="138"/>
        <v>46029</v>
      </c>
      <c r="AO281" s="1"/>
      <c r="AQ281" s="1"/>
    </row>
    <row r="282" spans="1:43" x14ac:dyDescent="0.2">
      <c r="A282" s="67">
        <f t="shared" si="150"/>
        <v>42564</v>
      </c>
      <c r="B282" s="8">
        <f t="shared" si="139"/>
        <v>11663.559480989999</v>
      </c>
      <c r="C282" s="8">
        <f t="shared" si="151"/>
        <v>10000</v>
      </c>
      <c r="D282" s="28">
        <f t="shared" si="152"/>
        <v>4675.2299999999996</v>
      </c>
      <c r="E282" s="9">
        <f>IF(K282=1,VLOOKUP(A281,[1]Plan1!$AY$117:$BA$314,3),E281)</f>
        <v>4691.59</v>
      </c>
      <c r="F282" s="110">
        <f t="shared" si="153"/>
        <v>42537</v>
      </c>
      <c r="G282" s="12">
        <f t="shared" si="140"/>
        <v>3.4992930829071955E-3</v>
      </c>
      <c r="H282" s="11">
        <f t="shared" si="154"/>
        <v>42566</v>
      </c>
      <c r="I282" s="11">
        <f t="shared" si="141"/>
        <v>42566</v>
      </c>
      <c r="J282" s="1">
        <f t="shared" si="155"/>
        <v>22</v>
      </c>
      <c r="K282" s="1">
        <f t="shared" si="122"/>
        <v>20</v>
      </c>
      <c r="L282" s="8">
        <f t="shared" si="142"/>
        <v>1.0031806700000001</v>
      </c>
      <c r="M282" s="14">
        <f t="shared" si="121"/>
        <v>1.0077990100000001</v>
      </c>
      <c r="N282" s="14">
        <f t="shared" si="118"/>
        <v>1.0698172510569233</v>
      </c>
      <c r="O282" s="8">
        <f t="shared" si="120"/>
        <v>1.07321998</v>
      </c>
      <c r="P282" s="8">
        <f t="shared" si="143"/>
        <v>10732.1998</v>
      </c>
      <c r="Q282" s="13">
        <f t="shared" si="144"/>
        <v>0</v>
      </c>
      <c r="R282" s="21">
        <f t="shared" si="145"/>
        <v>0</v>
      </c>
      <c r="S282" s="8">
        <f t="shared" si="146"/>
        <v>0</v>
      </c>
      <c r="T282" s="10">
        <f t="shared" si="156"/>
        <v>0.119353</v>
      </c>
      <c r="U282" s="13">
        <f t="shared" si="119"/>
        <v>186</v>
      </c>
      <c r="V282" s="13">
        <v>252</v>
      </c>
      <c r="W282" s="14">
        <f t="shared" si="147"/>
        <v>1.0867818060000001</v>
      </c>
      <c r="X282" s="8">
        <f t="shared" si="148"/>
        <v>931.35968099000002</v>
      </c>
      <c r="Y282" s="8">
        <v>0</v>
      </c>
      <c r="Z282" s="9">
        <f t="shared" si="149"/>
        <v>0</v>
      </c>
      <c r="AA282" s="26" t="str">
        <f t="shared" si="157"/>
        <v>INCORP J=</v>
      </c>
      <c r="AB282" s="70">
        <f t="shared" si="158"/>
        <v>42660</v>
      </c>
      <c r="AC282" s="4"/>
      <c r="AD282" s="1"/>
      <c r="AE282" s="146">
        <f>[2]Plan1!$A334</f>
        <v>46864</v>
      </c>
      <c r="AF282" s="132" t="str">
        <f>[2]Plan1!$C334</f>
        <v>Tiradentes</v>
      </c>
      <c r="AG282" s="147"/>
      <c r="AH282" s="147"/>
      <c r="AJ282" s="146">
        <f t="shared" si="134"/>
        <v>46054</v>
      </c>
      <c r="AK282" s="146">
        <f t="shared" si="135"/>
        <v>46052</v>
      </c>
      <c r="AL282" s="146">
        <f t="shared" si="136"/>
        <v>46063</v>
      </c>
      <c r="AM282" s="146">
        <f t="shared" si="137"/>
        <v>46053</v>
      </c>
      <c r="AN282" s="146">
        <f t="shared" si="138"/>
        <v>46058</v>
      </c>
      <c r="AO282" s="1"/>
      <c r="AQ282" s="1"/>
    </row>
    <row r="283" spans="1:43" x14ac:dyDescent="0.2">
      <c r="A283" s="67">
        <f t="shared" si="150"/>
        <v>42565</v>
      </c>
      <c r="B283" s="8">
        <f t="shared" si="139"/>
        <v>11670.632018099999</v>
      </c>
      <c r="C283" s="8">
        <f t="shared" si="151"/>
        <v>10000</v>
      </c>
      <c r="D283" s="28">
        <f t="shared" si="152"/>
        <v>4675.2299999999996</v>
      </c>
      <c r="E283" s="9">
        <f>IF(K283=1,VLOOKUP(A282,[1]Plan1!$AY$117:$BA$314,3),E282)</f>
        <v>4691.59</v>
      </c>
      <c r="F283" s="110">
        <f t="shared" si="153"/>
        <v>42537</v>
      </c>
      <c r="G283" s="12">
        <f t="shared" si="140"/>
        <v>3.4992930829071955E-3</v>
      </c>
      <c r="H283" s="11">
        <f t="shared" si="154"/>
        <v>42566</v>
      </c>
      <c r="I283" s="11">
        <f t="shared" si="141"/>
        <v>42566</v>
      </c>
      <c r="J283" s="1">
        <f t="shared" si="155"/>
        <v>22</v>
      </c>
      <c r="K283" s="1">
        <f t="shared" si="122"/>
        <v>21</v>
      </c>
      <c r="L283" s="8">
        <f t="shared" si="142"/>
        <v>1.0033399599999999</v>
      </c>
      <c r="M283" s="14">
        <f t="shared" si="121"/>
        <v>1.0077990100000001</v>
      </c>
      <c r="N283" s="14">
        <f t="shared" si="118"/>
        <v>1.0698172510569233</v>
      </c>
      <c r="O283" s="8">
        <f t="shared" si="120"/>
        <v>1.0733903899999999</v>
      </c>
      <c r="P283" s="8">
        <f t="shared" si="143"/>
        <v>10733.903899999999</v>
      </c>
      <c r="Q283" s="13">
        <f t="shared" si="144"/>
        <v>0</v>
      </c>
      <c r="R283" s="21">
        <f t="shared" si="145"/>
        <v>0</v>
      </c>
      <c r="S283" s="8">
        <f t="shared" si="146"/>
        <v>0</v>
      </c>
      <c r="T283" s="10">
        <f t="shared" si="156"/>
        <v>0.119353</v>
      </c>
      <c r="U283" s="13">
        <f t="shared" si="119"/>
        <v>187</v>
      </c>
      <c r="V283" s="13">
        <v>252</v>
      </c>
      <c r="W283" s="14">
        <f t="shared" si="147"/>
        <v>1.087268167</v>
      </c>
      <c r="X283" s="8">
        <f t="shared" si="148"/>
        <v>936.72811809999996</v>
      </c>
      <c r="Y283" s="8">
        <v>0</v>
      </c>
      <c r="Z283" s="9">
        <f t="shared" si="149"/>
        <v>0</v>
      </c>
      <c r="AA283" s="26" t="str">
        <f t="shared" si="157"/>
        <v>INCORP J=</v>
      </c>
      <c r="AB283" s="70">
        <f t="shared" si="158"/>
        <v>42660</v>
      </c>
      <c r="AC283" s="4"/>
      <c r="AD283" s="1"/>
      <c r="AE283" s="146">
        <f>[2]Plan1!$A335</f>
        <v>46874</v>
      </c>
      <c r="AF283" s="132" t="str">
        <f>[2]Plan1!$C335</f>
        <v>Dia do Trabalho</v>
      </c>
      <c r="AG283" s="147"/>
      <c r="AH283" s="147"/>
      <c r="AJ283" s="146">
        <f t="shared" si="134"/>
        <v>46082</v>
      </c>
      <c r="AK283" s="146">
        <f t="shared" si="135"/>
        <v>46080</v>
      </c>
      <c r="AL283" s="146">
        <f t="shared" si="136"/>
        <v>46091</v>
      </c>
      <c r="AM283" s="146">
        <f t="shared" si="137"/>
        <v>46081</v>
      </c>
      <c r="AN283" s="146">
        <f t="shared" si="138"/>
        <v>46086</v>
      </c>
      <c r="AO283" s="1"/>
      <c r="AQ283" s="1"/>
    </row>
    <row r="284" spans="1:43" x14ac:dyDescent="0.2">
      <c r="A284" s="67">
        <f t="shared" si="150"/>
        <v>42566</v>
      </c>
      <c r="B284" s="8">
        <f t="shared" si="139"/>
        <v>11677.709097070001</v>
      </c>
      <c r="C284" s="8">
        <f t="shared" si="151"/>
        <v>10000</v>
      </c>
      <c r="D284" s="28">
        <f t="shared" si="152"/>
        <v>4675.2299999999996</v>
      </c>
      <c r="E284" s="9">
        <f>IF(K284=1,VLOOKUP(A283,[1]Plan1!$AY$117:$BA$314,3),E283)</f>
        <v>4691.59</v>
      </c>
      <c r="F284" s="110">
        <f t="shared" si="153"/>
        <v>42537</v>
      </c>
      <c r="G284" s="12">
        <f t="shared" si="140"/>
        <v>3.4992930829071955E-3</v>
      </c>
      <c r="H284" s="11">
        <f t="shared" si="154"/>
        <v>42597</v>
      </c>
      <c r="I284" s="11">
        <f t="shared" si="141"/>
        <v>42566</v>
      </c>
      <c r="J284" s="1">
        <f t="shared" si="155"/>
        <v>22</v>
      </c>
      <c r="K284" s="1">
        <f t="shared" si="122"/>
        <v>22</v>
      </c>
      <c r="L284" s="8">
        <f t="shared" si="142"/>
        <v>1.0034992899999999</v>
      </c>
      <c r="M284" s="14">
        <f t="shared" si="121"/>
        <v>1.0077990100000001</v>
      </c>
      <c r="N284" s="14">
        <f t="shared" si="118"/>
        <v>1.0698172510569233</v>
      </c>
      <c r="O284" s="8">
        <f t="shared" si="120"/>
        <v>1.07356085</v>
      </c>
      <c r="P284" s="8">
        <f t="shared" si="143"/>
        <v>10735.6085</v>
      </c>
      <c r="Q284" s="13">
        <f t="shared" si="144"/>
        <v>0</v>
      </c>
      <c r="R284" s="21">
        <f t="shared" si="145"/>
        <v>0</v>
      </c>
      <c r="S284" s="8">
        <f t="shared" si="146"/>
        <v>0</v>
      </c>
      <c r="T284" s="10">
        <f t="shared" si="156"/>
        <v>0.119353</v>
      </c>
      <c r="U284" s="13">
        <f t="shared" si="119"/>
        <v>188</v>
      </c>
      <c r="V284" s="13">
        <v>252</v>
      </c>
      <c r="W284" s="14">
        <f t="shared" si="147"/>
        <v>1.0877547460000001</v>
      </c>
      <c r="X284" s="8">
        <f t="shared" si="148"/>
        <v>942.10059707000005</v>
      </c>
      <c r="Y284" s="8">
        <v>0</v>
      </c>
      <c r="Z284" s="9">
        <f t="shared" si="149"/>
        <v>0</v>
      </c>
      <c r="AA284" s="26" t="str">
        <f t="shared" si="157"/>
        <v>INCORP J=</v>
      </c>
      <c r="AB284" s="70">
        <f t="shared" si="158"/>
        <v>42660</v>
      </c>
      <c r="AC284" s="4"/>
      <c r="AD284" s="1"/>
      <c r="AE284" s="146">
        <f>[2]Plan1!$A336</f>
        <v>46919</v>
      </c>
      <c r="AF284" s="132" t="str">
        <f>[2]Plan1!$C336</f>
        <v>Corpus Christi</v>
      </c>
      <c r="AG284" s="147"/>
      <c r="AH284" s="147"/>
      <c r="AJ284" s="146">
        <f t="shared" si="134"/>
        <v>46113</v>
      </c>
      <c r="AK284" s="146">
        <f t="shared" si="135"/>
        <v>46112</v>
      </c>
      <c r="AL284" s="146">
        <f t="shared" si="136"/>
        <v>46122</v>
      </c>
      <c r="AM284" s="146">
        <f t="shared" si="137"/>
        <v>46112</v>
      </c>
      <c r="AN284" s="146">
        <f t="shared" si="138"/>
        <v>46119</v>
      </c>
      <c r="AO284" s="1"/>
      <c r="AQ284" s="1"/>
    </row>
    <row r="285" spans="1:43" x14ac:dyDescent="0.2">
      <c r="A285" s="67">
        <f t="shared" si="150"/>
        <v>42567</v>
      </c>
      <c r="B285" s="8">
        <f t="shared" si="139"/>
        <v>11685.82128448</v>
      </c>
      <c r="C285" s="8">
        <f t="shared" si="151"/>
        <v>10000</v>
      </c>
      <c r="D285" s="28">
        <f t="shared" si="152"/>
        <v>4691.59</v>
      </c>
      <c r="E285" s="9">
        <f>IF(K285=1,VLOOKUP(A284,[1]Plan1!$AY$117:$BA$314,3),E284)</f>
        <v>4715.99</v>
      </c>
      <c r="F285" s="110">
        <f t="shared" si="153"/>
        <v>42567</v>
      </c>
      <c r="G285" s="12">
        <f t="shared" si="140"/>
        <v>5.200795465929442E-3</v>
      </c>
      <c r="H285" s="11">
        <f t="shared" si="154"/>
        <v>42597</v>
      </c>
      <c r="I285" s="11">
        <f t="shared" si="141"/>
        <v>42597</v>
      </c>
      <c r="J285" s="1">
        <f t="shared" si="155"/>
        <v>21</v>
      </c>
      <c r="K285" s="1">
        <f t="shared" si="122"/>
        <v>1</v>
      </c>
      <c r="L285" s="8">
        <f t="shared" si="142"/>
        <v>1.0002470400000001</v>
      </c>
      <c r="M285" s="14">
        <f t="shared" si="121"/>
        <v>1.0034992899999999</v>
      </c>
      <c r="N285" s="14">
        <f t="shared" si="118"/>
        <v>1.0735608518653741</v>
      </c>
      <c r="O285" s="8">
        <f t="shared" si="120"/>
        <v>1.07382606</v>
      </c>
      <c r="P285" s="8">
        <f t="shared" si="143"/>
        <v>10738.2606</v>
      </c>
      <c r="Q285" s="13">
        <f t="shared" si="144"/>
        <v>0</v>
      </c>
      <c r="R285" s="21">
        <f t="shared" si="145"/>
        <v>0</v>
      </c>
      <c r="S285" s="8">
        <f t="shared" si="146"/>
        <v>0</v>
      </c>
      <c r="T285" s="10">
        <f t="shared" si="156"/>
        <v>0.119353</v>
      </c>
      <c r="U285" s="13">
        <f t="shared" si="119"/>
        <v>189</v>
      </c>
      <c r="V285" s="13">
        <v>252</v>
      </c>
      <c r="W285" s="14">
        <f t="shared" si="147"/>
        <v>1.0882415430000001</v>
      </c>
      <c r="X285" s="8">
        <f t="shared" si="148"/>
        <v>947.56068447999996</v>
      </c>
      <c r="Y285" s="8">
        <v>0</v>
      </c>
      <c r="Z285" s="9">
        <f t="shared" si="149"/>
        <v>0</v>
      </c>
      <c r="AA285" s="26" t="str">
        <f t="shared" si="157"/>
        <v>INCORP J=</v>
      </c>
      <c r="AB285" s="70">
        <f t="shared" si="158"/>
        <v>42660</v>
      </c>
      <c r="AC285" s="4"/>
      <c r="AD285" s="1"/>
      <c r="AE285" s="146">
        <f>[2]Plan1!$A337</f>
        <v>47003</v>
      </c>
      <c r="AF285" s="132" t="str">
        <f>[2]Plan1!$C337</f>
        <v>Independência do Brasil</v>
      </c>
      <c r="AG285" s="147"/>
      <c r="AH285" s="147"/>
      <c r="AJ285" s="146">
        <f t="shared" si="134"/>
        <v>46143</v>
      </c>
      <c r="AK285" s="146">
        <f t="shared" si="135"/>
        <v>46142</v>
      </c>
      <c r="AL285" s="146">
        <f t="shared" si="136"/>
        <v>46154</v>
      </c>
      <c r="AM285" s="146">
        <f t="shared" si="137"/>
        <v>46142</v>
      </c>
      <c r="AN285" s="146">
        <f t="shared" si="138"/>
        <v>46149</v>
      </c>
      <c r="AO285" s="1"/>
      <c r="AQ285" s="1"/>
    </row>
    <row r="286" spans="1:43" x14ac:dyDescent="0.2">
      <c r="A286" s="67">
        <f t="shared" si="150"/>
        <v>42568</v>
      </c>
      <c r="B286" s="8">
        <f t="shared" si="139"/>
        <v>11685.82128448</v>
      </c>
      <c r="C286" s="8">
        <f t="shared" si="151"/>
        <v>10000</v>
      </c>
      <c r="D286" s="28">
        <f t="shared" si="152"/>
        <v>4691.59</v>
      </c>
      <c r="E286" s="9">
        <f>IF(K286=1,VLOOKUP(A285,[1]Plan1!$AY$117:$BA$314,3),E285)</f>
        <v>4715.99</v>
      </c>
      <c r="F286" s="110">
        <f t="shared" si="153"/>
        <v>42567</v>
      </c>
      <c r="G286" s="12">
        <f t="shared" si="140"/>
        <v>5.200795465929442E-3</v>
      </c>
      <c r="H286" s="11">
        <f t="shared" si="154"/>
        <v>42597</v>
      </c>
      <c r="I286" s="11">
        <f t="shared" si="141"/>
        <v>42597</v>
      </c>
      <c r="J286" s="1">
        <f t="shared" si="155"/>
        <v>21</v>
      </c>
      <c r="K286" s="1">
        <f t="shared" si="122"/>
        <v>1</v>
      </c>
      <c r="L286" s="8">
        <f t="shared" si="142"/>
        <v>1.0002470400000001</v>
      </c>
      <c r="M286" s="14">
        <f t="shared" si="121"/>
        <v>1.0034992899999999</v>
      </c>
      <c r="N286" s="14">
        <f t="shared" si="118"/>
        <v>1.0735608518653741</v>
      </c>
      <c r="O286" s="8">
        <f t="shared" si="120"/>
        <v>1.07382606</v>
      </c>
      <c r="P286" s="8">
        <f t="shared" si="143"/>
        <v>10738.2606</v>
      </c>
      <c r="Q286" s="13">
        <f t="shared" si="144"/>
        <v>0</v>
      </c>
      <c r="R286" s="21">
        <f t="shared" si="145"/>
        <v>0</v>
      </c>
      <c r="S286" s="8">
        <f t="shared" si="146"/>
        <v>0</v>
      </c>
      <c r="T286" s="10">
        <f t="shared" si="156"/>
        <v>0.119353</v>
      </c>
      <c r="U286" s="13">
        <f t="shared" si="119"/>
        <v>189</v>
      </c>
      <c r="V286" s="13">
        <v>252</v>
      </c>
      <c r="W286" s="14">
        <f t="shared" si="147"/>
        <v>1.0882415430000001</v>
      </c>
      <c r="X286" s="8">
        <f t="shared" si="148"/>
        <v>947.56068447999996</v>
      </c>
      <c r="Y286" s="8">
        <v>0</v>
      </c>
      <c r="Z286" s="9">
        <f t="shared" si="149"/>
        <v>0</v>
      </c>
      <c r="AA286" s="26" t="str">
        <f t="shared" si="157"/>
        <v>INCORP J=</v>
      </c>
      <c r="AB286" s="70">
        <f t="shared" si="158"/>
        <v>42660</v>
      </c>
      <c r="AC286" s="4"/>
      <c r="AD286" s="1"/>
      <c r="AE286" s="146">
        <f>[2]Plan1!$A338</f>
        <v>47038</v>
      </c>
      <c r="AF286" s="132" t="str">
        <f>[2]Plan1!$C338</f>
        <v>Nossa Sr.a Aparecida - Padroeira do Brasil</v>
      </c>
      <c r="AG286" s="147"/>
      <c r="AH286" s="147"/>
      <c r="AJ286" s="146">
        <f t="shared" si="134"/>
        <v>46174</v>
      </c>
      <c r="AK286" s="146">
        <f t="shared" si="135"/>
        <v>46171</v>
      </c>
      <c r="AL286" s="146">
        <f t="shared" si="136"/>
        <v>46183</v>
      </c>
      <c r="AM286" s="146">
        <f t="shared" si="137"/>
        <v>46173</v>
      </c>
      <c r="AN286" s="146">
        <f t="shared" si="138"/>
        <v>46178</v>
      </c>
      <c r="AO286" s="1"/>
      <c r="AQ286" s="1"/>
    </row>
    <row r="287" spans="1:43" x14ac:dyDescent="0.2">
      <c r="A287" s="67">
        <f t="shared" si="150"/>
        <v>42569</v>
      </c>
      <c r="B287" s="8">
        <f t="shared" si="139"/>
        <v>11685.82128448</v>
      </c>
      <c r="C287" s="8">
        <f t="shared" si="151"/>
        <v>10000</v>
      </c>
      <c r="D287" s="28">
        <f t="shared" si="152"/>
        <v>4691.59</v>
      </c>
      <c r="E287" s="9">
        <f>IF(K287=1,VLOOKUP(A286,[1]Plan1!$AY$117:$BA$314,3),E286)</f>
        <v>4715.99</v>
      </c>
      <c r="F287" s="110">
        <f t="shared" si="153"/>
        <v>42567</v>
      </c>
      <c r="G287" s="12">
        <f t="shared" si="140"/>
        <v>5.200795465929442E-3</v>
      </c>
      <c r="H287" s="11">
        <f t="shared" si="154"/>
        <v>42597</v>
      </c>
      <c r="I287" s="11">
        <f t="shared" si="141"/>
        <v>42597</v>
      </c>
      <c r="J287" s="1">
        <f t="shared" si="155"/>
        <v>21</v>
      </c>
      <c r="K287" s="1">
        <f t="shared" si="122"/>
        <v>1</v>
      </c>
      <c r="L287" s="8">
        <f t="shared" si="142"/>
        <v>1.0002470400000001</v>
      </c>
      <c r="M287" s="14">
        <f t="shared" si="121"/>
        <v>1.0034992899999999</v>
      </c>
      <c r="N287" s="14">
        <f t="shared" ref="N287:N350" si="159">IF(I287&gt;I286,N286*M287,N286)</f>
        <v>1.0735608518653741</v>
      </c>
      <c r="O287" s="8">
        <f t="shared" si="120"/>
        <v>1.07382606</v>
      </c>
      <c r="P287" s="8">
        <f t="shared" si="143"/>
        <v>10738.2606</v>
      </c>
      <c r="Q287" s="13">
        <f t="shared" si="144"/>
        <v>0</v>
      </c>
      <c r="R287" s="21">
        <f t="shared" si="145"/>
        <v>0</v>
      </c>
      <c r="S287" s="8">
        <f t="shared" si="146"/>
        <v>0</v>
      </c>
      <c r="T287" s="10">
        <f t="shared" si="156"/>
        <v>0.119353</v>
      </c>
      <c r="U287" s="13">
        <f t="shared" si="119"/>
        <v>189</v>
      </c>
      <c r="V287" s="13">
        <v>252</v>
      </c>
      <c r="W287" s="14">
        <f t="shared" si="147"/>
        <v>1.0882415430000001</v>
      </c>
      <c r="X287" s="8">
        <f t="shared" si="148"/>
        <v>947.56068447999996</v>
      </c>
      <c r="Y287" s="8">
        <v>0</v>
      </c>
      <c r="Z287" s="9">
        <f t="shared" si="149"/>
        <v>0</v>
      </c>
      <c r="AA287" s="26" t="str">
        <f t="shared" si="157"/>
        <v>INCORP J=</v>
      </c>
      <c r="AB287" s="70">
        <f t="shared" si="158"/>
        <v>42660</v>
      </c>
      <c r="AC287" s="4"/>
      <c r="AD287" s="1"/>
      <c r="AE287" s="146">
        <f>[2]Plan1!$A339</f>
        <v>47059</v>
      </c>
      <c r="AF287" s="132" t="str">
        <f>[2]Plan1!$C339</f>
        <v>Finados</v>
      </c>
      <c r="AG287" s="147"/>
      <c r="AH287" s="147"/>
      <c r="AJ287" s="146">
        <f t="shared" si="134"/>
        <v>46204</v>
      </c>
      <c r="AK287" s="146">
        <f t="shared" si="135"/>
        <v>46203</v>
      </c>
      <c r="AL287" s="146">
        <f t="shared" si="136"/>
        <v>46212</v>
      </c>
      <c r="AM287" s="146">
        <f t="shared" si="137"/>
        <v>46203</v>
      </c>
      <c r="AN287" s="146">
        <f t="shared" si="138"/>
        <v>46209</v>
      </c>
      <c r="AO287" s="1"/>
      <c r="AQ287" s="1"/>
    </row>
    <row r="288" spans="1:43" x14ac:dyDescent="0.2">
      <c r="A288" s="67">
        <f t="shared" si="150"/>
        <v>42570</v>
      </c>
      <c r="B288" s="8">
        <f t="shared" si="139"/>
        <v>11693.93925571</v>
      </c>
      <c r="C288" s="8">
        <f t="shared" si="151"/>
        <v>10000</v>
      </c>
      <c r="D288" s="28">
        <f t="shared" si="152"/>
        <v>4691.59</v>
      </c>
      <c r="E288" s="9">
        <f>IF(K288=1,VLOOKUP(A287,[1]Plan1!$AY$117:$BA$314,3),E287)</f>
        <v>4715.99</v>
      </c>
      <c r="F288" s="110">
        <f t="shared" si="153"/>
        <v>42567</v>
      </c>
      <c r="G288" s="12">
        <f t="shared" si="140"/>
        <v>5.200795465929442E-3</v>
      </c>
      <c r="H288" s="11">
        <f t="shared" si="154"/>
        <v>42597</v>
      </c>
      <c r="I288" s="11">
        <f t="shared" si="141"/>
        <v>42597</v>
      </c>
      <c r="J288" s="1">
        <f t="shared" si="155"/>
        <v>21</v>
      </c>
      <c r="K288" s="1">
        <f t="shared" si="122"/>
        <v>2</v>
      </c>
      <c r="L288" s="8">
        <f t="shared" si="142"/>
        <v>1.00049415</v>
      </c>
      <c r="M288" s="14">
        <f t="shared" si="121"/>
        <v>1.0034992899999999</v>
      </c>
      <c r="N288" s="14">
        <f t="shared" si="159"/>
        <v>1.0735608518653741</v>
      </c>
      <c r="O288" s="8">
        <f t="shared" si="120"/>
        <v>1.07409135</v>
      </c>
      <c r="P288" s="8">
        <f t="shared" si="143"/>
        <v>10740.913500000001</v>
      </c>
      <c r="Q288" s="13">
        <f t="shared" si="144"/>
        <v>0</v>
      </c>
      <c r="R288" s="21">
        <f t="shared" si="145"/>
        <v>0</v>
      </c>
      <c r="S288" s="8">
        <f t="shared" si="146"/>
        <v>0</v>
      </c>
      <c r="T288" s="10">
        <f t="shared" si="156"/>
        <v>0.119353</v>
      </c>
      <c r="U288" s="13">
        <f t="shared" si="119"/>
        <v>190</v>
      </c>
      <c r="V288" s="13">
        <v>252</v>
      </c>
      <c r="W288" s="14">
        <f t="shared" si="147"/>
        <v>1.088728557</v>
      </c>
      <c r="X288" s="8">
        <f t="shared" si="148"/>
        <v>953.02575571</v>
      </c>
      <c r="Y288" s="8">
        <v>0</v>
      </c>
      <c r="Z288" s="9">
        <f t="shared" si="149"/>
        <v>0</v>
      </c>
      <c r="AA288" s="26" t="str">
        <f t="shared" si="157"/>
        <v>INCORP J=</v>
      </c>
      <c r="AB288" s="70">
        <f t="shared" si="158"/>
        <v>42660</v>
      </c>
      <c r="AC288" s="4"/>
      <c r="AD288" s="1"/>
      <c r="AE288" s="146">
        <f>[2]Plan1!$A340</f>
        <v>47072</v>
      </c>
      <c r="AF288" s="132" t="str">
        <f>[2]Plan1!$C340</f>
        <v>Proclamação da República</v>
      </c>
      <c r="AG288" s="147"/>
      <c r="AH288" s="147"/>
      <c r="AJ288" s="1"/>
      <c r="AK288" s="10"/>
      <c r="AL288" s="1"/>
      <c r="AM288" s="1"/>
      <c r="AN288" s="1"/>
      <c r="AO288" s="1"/>
      <c r="AQ288" s="1"/>
    </row>
    <row r="289" spans="1:43" x14ac:dyDescent="0.2">
      <c r="A289" s="67">
        <f t="shared" si="150"/>
        <v>42571</v>
      </c>
      <c r="B289" s="8">
        <f t="shared" si="139"/>
        <v>11702.062806569998</v>
      </c>
      <c r="C289" s="8">
        <f t="shared" si="151"/>
        <v>10000</v>
      </c>
      <c r="D289" s="28">
        <f t="shared" si="152"/>
        <v>4691.59</v>
      </c>
      <c r="E289" s="9">
        <f>IF(K289=1,VLOOKUP(A288,[1]Plan1!$AY$117:$BA$314,3),E288)</f>
        <v>4715.99</v>
      </c>
      <c r="F289" s="110">
        <f t="shared" si="153"/>
        <v>42567</v>
      </c>
      <c r="G289" s="12">
        <f t="shared" si="140"/>
        <v>5.200795465929442E-3</v>
      </c>
      <c r="H289" s="11">
        <f t="shared" si="154"/>
        <v>42597</v>
      </c>
      <c r="I289" s="11">
        <f t="shared" si="141"/>
        <v>42597</v>
      </c>
      <c r="J289" s="1">
        <f t="shared" si="155"/>
        <v>21</v>
      </c>
      <c r="K289" s="1">
        <f t="shared" si="122"/>
        <v>3</v>
      </c>
      <c r="L289" s="8">
        <f t="shared" si="142"/>
        <v>1.0007413199999999</v>
      </c>
      <c r="M289" s="14">
        <f t="shared" si="121"/>
        <v>1.0034992899999999</v>
      </c>
      <c r="N289" s="14">
        <f t="shared" si="159"/>
        <v>1.0735608518653741</v>
      </c>
      <c r="O289" s="8">
        <f t="shared" si="120"/>
        <v>1.0743567000000001</v>
      </c>
      <c r="P289" s="8">
        <f t="shared" si="143"/>
        <v>10743.566999999999</v>
      </c>
      <c r="Q289" s="13">
        <f t="shared" si="144"/>
        <v>0</v>
      </c>
      <c r="R289" s="21">
        <f t="shared" si="145"/>
        <v>0</v>
      </c>
      <c r="S289" s="8">
        <f t="shared" si="146"/>
        <v>0</v>
      </c>
      <c r="T289" s="10">
        <f t="shared" si="156"/>
        <v>0.119353</v>
      </c>
      <c r="U289" s="13">
        <f t="shared" si="119"/>
        <v>191</v>
      </c>
      <c r="V289" s="13">
        <v>252</v>
      </c>
      <c r="W289" s="14">
        <f t="shared" si="147"/>
        <v>1.089215789</v>
      </c>
      <c r="X289" s="8">
        <f t="shared" si="148"/>
        <v>958.49580657000001</v>
      </c>
      <c r="Y289" s="8">
        <v>0</v>
      </c>
      <c r="Z289" s="9">
        <f t="shared" si="149"/>
        <v>0</v>
      </c>
      <c r="AA289" s="26" t="str">
        <f t="shared" si="157"/>
        <v>INCORP J=</v>
      </c>
      <c r="AB289" s="70">
        <f t="shared" si="158"/>
        <v>42660</v>
      </c>
      <c r="AC289" s="4"/>
      <c r="AD289" s="1"/>
      <c r="AE289" s="146">
        <f>[2]Plan1!$A341</f>
        <v>47077</v>
      </c>
      <c r="AF289" s="132" t="str">
        <f>[2]Plan1!$C341</f>
        <v>Dia Nacional de Zumbi e da Consciência Negra</v>
      </c>
      <c r="AG289" s="147"/>
      <c r="AH289" s="147"/>
      <c r="AJ289" s="1"/>
      <c r="AK289" s="10"/>
      <c r="AL289" s="1"/>
      <c r="AM289" s="1"/>
      <c r="AN289" s="1"/>
      <c r="AO289" s="1"/>
      <c r="AQ289" s="1"/>
    </row>
    <row r="290" spans="1:43" x14ac:dyDescent="0.2">
      <c r="A290" s="67">
        <f t="shared" si="150"/>
        <v>42572</v>
      </c>
      <c r="B290" s="8">
        <f t="shared" si="139"/>
        <v>11710.1918307</v>
      </c>
      <c r="C290" s="8">
        <f t="shared" si="151"/>
        <v>10000</v>
      </c>
      <c r="D290" s="28">
        <f t="shared" si="152"/>
        <v>4691.59</v>
      </c>
      <c r="E290" s="9">
        <f>IF(K290=1,VLOOKUP(A289,[1]Plan1!$AY$117:$BA$314,3),E289)</f>
        <v>4715.99</v>
      </c>
      <c r="F290" s="110">
        <f t="shared" si="153"/>
        <v>42567</v>
      </c>
      <c r="G290" s="12">
        <f t="shared" si="140"/>
        <v>5.200795465929442E-3</v>
      </c>
      <c r="H290" s="11">
        <f t="shared" si="154"/>
        <v>42597</v>
      </c>
      <c r="I290" s="11">
        <f t="shared" si="141"/>
        <v>42597</v>
      </c>
      <c r="J290" s="1">
        <f t="shared" si="155"/>
        <v>21</v>
      </c>
      <c r="K290" s="1">
        <f t="shared" si="122"/>
        <v>4</v>
      </c>
      <c r="L290" s="8">
        <f t="shared" si="142"/>
        <v>1.00098854</v>
      </c>
      <c r="M290" s="14">
        <f t="shared" si="121"/>
        <v>1.0034992899999999</v>
      </c>
      <c r="N290" s="14">
        <f t="shared" si="159"/>
        <v>1.0735608518653741</v>
      </c>
      <c r="O290" s="8">
        <f t="shared" si="120"/>
        <v>1.0746221</v>
      </c>
      <c r="P290" s="8">
        <f t="shared" si="143"/>
        <v>10746.221</v>
      </c>
      <c r="Q290" s="13">
        <f t="shared" si="144"/>
        <v>0</v>
      </c>
      <c r="R290" s="21">
        <f t="shared" si="145"/>
        <v>0</v>
      </c>
      <c r="S290" s="8">
        <f t="shared" si="146"/>
        <v>0</v>
      </c>
      <c r="T290" s="10">
        <f t="shared" si="156"/>
        <v>0.119353</v>
      </c>
      <c r="U290" s="13">
        <f t="shared" si="119"/>
        <v>192</v>
      </c>
      <c r="V290" s="13">
        <v>252</v>
      </c>
      <c r="W290" s="14">
        <f t="shared" si="147"/>
        <v>1.0897032390000001</v>
      </c>
      <c r="X290" s="8">
        <f t="shared" si="148"/>
        <v>963.97083069999996</v>
      </c>
      <c r="Y290" s="8">
        <v>0</v>
      </c>
      <c r="Z290" s="9">
        <f t="shared" si="149"/>
        <v>0</v>
      </c>
      <c r="AA290" s="26" t="str">
        <f t="shared" si="157"/>
        <v>INCORP J=</v>
      </c>
      <c r="AB290" s="70">
        <f t="shared" si="158"/>
        <v>42660</v>
      </c>
      <c r="AC290" s="4"/>
      <c r="AD290" s="1"/>
      <c r="AE290" s="146">
        <f>[2]Plan1!$A342</f>
        <v>47112</v>
      </c>
      <c r="AF290" s="132" t="str">
        <f>[2]Plan1!$C342</f>
        <v>Natal</v>
      </c>
      <c r="AG290" s="147"/>
      <c r="AH290" s="147"/>
      <c r="AJ290" s="1"/>
      <c r="AK290" s="10"/>
      <c r="AL290" s="1"/>
      <c r="AM290" s="1"/>
      <c r="AN290" s="1"/>
      <c r="AO290" s="1"/>
      <c r="AQ290" s="1"/>
    </row>
    <row r="291" spans="1:43" x14ac:dyDescent="0.2">
      <c r="A291" s="67">
        <f t="shared" si="150"/>
        <v>42573</v>
      </c>
      <c r="B291" s="8">
        <f t="shared" si="139"/>
        <v>11718.3267774</v>
      </c>
      <c r="C291" s="8">
        <f t="shared" si="151"/>
        <v>10000</v>
      </c>
      <c r="D291" s="28">
        <f t="shared" si="152"/>
        <v>4691.59</v>
      </c>
      <c r="E291" s="9">
        <f>IF(K291=1,VLOOKUP(A290,[1]Plan1!$AY$117:$BA$314,3),E290)</f>
        <v>4715.99</v>
      </c>
      <c r="F291" s="110">
        <f t="shared" si="153"/>
        <v>42567</v>
      </c>
      <c r="G291" s="12">
        <f t="shared" si="140"/>
        <v>5.200795465929442E-3</v>
      </c>
      <c r="H291" s="11">
        <f t="shared" si="154"/>
        <v>42597</v>
      </c>
      <c r="I291" s="11">
        <f t="shared" si="141"/>
        <v>42597</v>
      </c>
      <c r="J291" s="1">
        <f t="shared" si="155"/>
        <v>21</v>
      </c>
      <c r="K291" s="1">
        <f t="shared" si="122"/>
        <v>5</v>
      </c>
      <c r="L291" s="8">
        <f t="shared" si="142"/>
        <v>1.0012358299999999</v>
      </c>
      <c r="M291" s="14">
        <f t="shared" si="121"/>
        <v>1.0034992899999999</v>
      </c>
      <c r="N291" s="14">
        <f t="shared" si="159"/>
        <v>1.0735608518653741</v>
      </c>
      <c r="O291" s="8">
        <f t="shared" si="120"/>
        <v>1.0748875899999999</v>
      </c>
      <c r="P291" s="8">
        <f t="shared" si="143"/>
        <v>10748.875899999999</v>
      </c>
      <c r="Q291" s="13">
        <f t="shared" si="144"/>
        <v>0</v>
      </c>
      <c r="R291" s="21">
        <f t="shared" si="145"/>
        <v>0</v>
      </c>
      <c r="S291" s="8">
        <f t="shared" si="146"/>
        <v>0</v>
      </c>
      <c r="T291" s="10">
        <f t="shared" si="156"/>
        <v>0.119353</v>
      </c>
      <c r="U291" s="13">
        <f t="shared" si="119"/>
        <v>193</v>
      </c>
      <c r="V291" s="13">
        <v>252</v>
      </c>
      <c r="W291" s="14">
        <f t="shared" si="147"/>
        <v>1.0901909080000001</v>
      </c>
      <c r="X291" s="8">
        <f t="shared" si="148"/>
        <v>969.45087739999997</v>
      </c>
      <c r="Y291" s="8">
        <v>0</v>
      </c>
      <c r="Z291" s="9">
        <f t="shared" si="149"/>
        <v>0</v>
      </c>
      <c r="AA291" s="26" t="str">
        <f t="shared" si="157"/>
        <v>INCORP J=</v>
      </c>
      <c r="AB291" s="70">
        <f t="shared" si="158"/>
        <v>42660</v>
      </c>
      <c r="AC291" s="4"/>
      <c r="AD291" s="1"/>
      <c r="AE291" s="146">
        <f>[2]Plan1!$A343</f>
        <v>47119</v>
      </c>
      <c r="AF291" s="132" t="str">
        <f>[2]Plan1!$C343</f>
        <v>Confraternização Universal</v>
      </c>
      <c r="AG291" s="147"/>
      <c r="AH291" s="147"/>
      <c r="AJ291" s="1"/>
      <c r="AK291" s="10"/>
      <c r="AL291" s="1"/>
      <c r="AM291" s="1"/>
      <c r="AN291" s="1"/>
      <c r="AO291" s="1"/>
      <c r="AQ291" s="1"/>
    </row>
    <row r="292" spans="1:43" x14ac:dyDescent="0.2">
      <c r="A292" s="67">
        <f t="shared" si="150"/>
        <v>42574</v>
      </c>
      <c r="B292" s="8">
        <f t="shared" si="139"/>
        <v>11726.46719193</v>
      </c>
      <c r="C292" s="8">
        <f t="shared" si="151"/>
        <v>10000</v>
      </c>
      <c r="D292" s="28">
        <f t="shared" si="152"/>
        <v>4691.59</v>
      </c>
      <c r="E292" s="9">
        <f>IF(K292=1,VLOOKUP(A291,[1]Plan1!$AY$117:$BA$314,3),E291)</f>
        <v>4715.99</v>
      </c>
      <c r="F292" s="110">
        <f t="shared" si="153"/>
        <v>42567</v>
      </c>
      <c r="G292" s="12">
        <f t="shared" si="140"/>
        <v>5.200795465929442E-3</v>
      </c>
      <c r="H292" s="11">
        <f t="shared" si="154"/>
        <v>42597</v>
      </c>
      <c r="I292" s="11">
        <f t="shared" si="141"/>
        <v>42597</v>
      </c>
      <c r="J292" s="1">
        <f t="shared" si="155"/>
        <v>21</v>
      </c>
      <c r="K292" s="1">
        <f t="shared" si="122"/>
        <v>6</v>
      </c>
      <c r="L292" s="8">
        <f t="shared" si="142"/>
        <v>1.0014831799999999</v>
      </c>
      <c r="M292" s="14">
        <f t="shared" si="121"/>
        <v>1.0034992899999999</v>
      </c>
      <c r="N292" s="14">
        <f t="shared" si="159"/>
        <v>1.0735608518653741</v>
      </c>
      <c r="O292" s="8">
        <f t="shared" si="120"/>
        <v>1.0751531299999999</v>
      </c>
      <c r="P292" s="8">
        <f t="shared" si="143"/>
        <v>10751.531300000001</v>
      </c>
      <c r="Q292" s="13">
        <f t="shared" si="144"/>
        <v>0</v>
      </c>
      <c r="R292" s="21">
        <f t="shared" si="145"/>
        <v>0</v>
      </c>
      <c r="S292" s="8">
        <f t="shared" si="146"/>
        <v>0</v>
      </c>
      <c r="T292" s="10">
        <f t="shared" si="156"/>
        <v>0.119353</v>
      </c>
      <c r="U292" s="13">
        <f t="shared" si="119"/>
        <v>194</v>
      </c>
      <c r="V292" s="13">
        <v>252</v>
      </c>
      <c r="W292" s="14">
        <f t="shared" si="147"/>
        <v>1.090678794</v>
      </c>
      <c r="X292" s="8">
        <f t="shared" si="148"/>
        <v>974.93589193000003</v>
      </c>
      <c r="Y292" s="8">
        <v>0</v>
      </c>
      <c r="Z292" s="9">
        <f t="shared" si="149"/>
        <v>0</v>
      </c>
      <c r="AA292" s="26" t="str">
        <f t="shared" si="157"/>
        <v>INCORP J=</v>
      </c>
      <c r="AB292" s="70">
        <f t="shared" si="158"/>
        <v>42660</v>
      </c>
      <c r="AC292" s="4"/>
      <c r="AD292" s="1"/>
      <c r="AE292" s="146">
        <f>[2]Plan1!$A344</f>
        <v>47161</v>
      </c>
      <c r="AF292" s="132" t="str">
        <f>[2]Plan1!$C344</f>
        <v>Carnaval</v>
      </c>
      <c r="AG292" s="147"/>
      <c r="AH292" s="147"/>
      <c r="AJ292" s="1"/>
      <c r="AK292" s="10"/>
      <c r="AL292" s="1"/>
      <c r="AM292" s="1"/>
      <c r="AN292" s="1"/>
      <c r="AO292" s="1"/>
      <c r="AQ292" s="1"/>
    </row>
    <row r="293" spans="1:43" x14ac:dyDescent="0.2">
      <c r="A293" s="67">
        <f t="shared" si="150"/>
        <v>42575</v>
      </c>
      <c r="B293" s="8">
        <f t="shared" si="139"/>
        <v>11726.46719193</v>
      </c>
      <c r="C293" s="8">
        <f t="shared" si="151"/>
        <v>10000</v>
      </c>
      <c r="D293" s="28">
        <f t="shared" si="152"/>
        <v>4691.59</v>
      </c>
      <c r="E293" s="9">
        <f>IF(K293=1,VLOOKUP(A292,[1]Plan1!$AY$117:$BA$314,3),E292)</f>
        <v>4715.99</v>
      </c>
      <c r="F293" s="110">
        <f t="shared" si="153"/>
        <v>42567</v>
      </c>
      <c r="G293" s="12">
        <f t="shared" si="140"/>
        <v>5.200795465929442E-3</v>
      </c>
      <c r="H293" s="11">
        <f t="shared" si="154"/>
        <v>42597</v>
      </c>
      <c r="I293" s="11">
        <f t="shared" si="141"/>
        <v>42597</v>
      </c>
      <c r="J293" s="1">
        <f t="shared" si="155"/>
        <v>21</v>
      </c>
      <c r="K293" s="1">
        <f t="shared" si="122"/>
        <v>6</v>
      </c>
      <c r="L293" s="8">
        <f t="shared" si="142"/>
        <v>1.0014831799999999</v>
      </c>
      <c r="M293" s="14">
        <f t="shared" si="121"/>
        <v>1.0034992899999999</v>
      </c>
      <c r="N293" s="14">
        <f t="shared" si="159"/>
        <v>1.0735608518653741</v>
      </c>
      <c r="O293" s="8">
        <f t="shared" si="120"/>
        <v>1.0751531299999999</v>
      </c>
      <c r="P293" s="8">
        <f t="shared" si="143"/>
        <v>10751.531300000001</v>
      </c>
      <c r="Q293" s="13">
        <f t="shared" si="144"/>
        <v>0</v>
      </c>
      <c r="R293" s="21">
        <f t="shared" si="145"/>
        <v>0</v>
      </c>
      <c r="S293" s="8">
        <f t="shared" si="146"/>
        <v>0</v>
      </c>
      <c r="T293" s="10">
        <f t="shared" si="156"/>
        <v>0.119353</v>
      </c>
      <c r="U293" s="13">
        <f t="shared" ref="U293:U356" si="160">IF(Q292&gt;0,1,IF(K293=K292,U292,U292+1))</f>
        <v>194</v>
      </c>
      <c r="V293" s="13">
        <v>252</v>
      </c>
      <c r="W293" s="14">
        <f t="shared" si="147"/>
        <v>1.090678794</v>
      </c>
      <c r="X293" s="8">
        <f t="shared" si="148"/>
        <v>974.93589193000003</v>
      </c>
      <c r="Y293" s="8">
        <v>0</v>
      </c>
      <c r="Z293" s="9">
        <f t="shared" si="149"/>
        <v>0</v>
      </c>
      <c r="AA293" s="26" t="str">
        <f t="shared" si="157"/>
        <v>INCORP J=</v>
      </c>
      <c r="AB293" s="70">
        <f t="shared" si="158"/>
        <v>42660</v>
      </c>
      <c r="AC293" s="4"/>
      <c r="AD293" s="1"/>
      <c r="AE293" s="146">
        <f>[2]Plan1!$A345</f>
        <v>47162</v>
      </c>
      <c r="AF293" s="132" t="str">
        <f>[2]Plan1!$C345</f>
        <v>Carnaval</v>
      </c>
      <c r="AG293" s="147"/>
      <c r="AH293" s="147"/>
      <c r="AJ293" s="1"/>
      <c r="AK293" s="10"/>
      <c r="AL293" s="1"/>
      <c r="AM293" s="1"/>
      <c r="AN293" s="1"/>
      <c r="AO293" s="1"/>
      <c r="AQ293" s="1"/>
    </row>
    <row r="294" spans="1:43" x14ac:dyDescent="0.2">
      <c r="A294" s="67">
        <f t="shared" si="150"/>
        <v>42576</v>
      </c>
      <c r="B294" s="8">
        <f t="shared" si="139"/>
        <v>11726.46719193</v>
      </c>
      <c r="C294" s="8">
        <f t="shared" si="151"/>
        <v>10000</v>
      </c>
      <c r="D294" s="28">
        <f t="shared" si="152"/>
        <v>4691.59</v>
      </c>
      <c r="E294" s="9">
        <f>IF(K294=1,VLOOKUP(A293,[1]Plan1!$AY$117:$BA$314,3),E293)</f>
        <v>4715.99</v>
      </c>
      <c r="F294" s="110">
        <f t="shared" si="153"/>
        <v>42567</v>
      </c>
      <c r="G294" s="12">
        <f t="shared" si="140"/>
        <v>5.200795465929442E-3</v>
      </c>
      <c r="H294" s="11">
        <f t="shared" si="154"/>
        <v>42597</v>
      </c>
      <c r="I294" s="11">
        <f t="shared" si="141"/>
        <v>42597</v>
      </c>
      <c r="J294" s="1">
        <f t="shared" si="155"/>
        <v>21</v>
      </c>
      <c r="K294" s="1">
        <f t="shared" si="122"/>
        <v>6</v>
      </c>
      <c r="L294" s="8">
        <f t="shared" si="142"/>
        <v>1.0014831799999999</v>
      </c>
      <c r="M294" s="14">
        <f t="shared" si="121"/>
        <v>1.0034992899999999</v>
      </c>
      <c r="N294" s="14">
        <f t="shared" si="159"/>
        <v>1.0735608518653741</v>
      </c>
      <c r="O294" s="8">
        <f t="shared" si="120"/>
        <v>1.0751531299999999</v>
      </c>
      <c r="P294" s="8">
        <f t="shared" si="143"/>
        <v>10751.531300000001</v>
      </c>
      <c r="Q294" s="13">
        <f t="shared" si="144"/>
        <v>0</v>
      </c>
      <c r="R294" s="21">
        <f t="shared" si="145"/>
        <v>0</v>
      </c>
      <c r="S294" s="8">
        <f t="shared" si="146"/>
        <v>0</v>
      </c>
      <c r="T294" s="10">
        <f t="shared" si="156"/>
        <v>0.119353</v>
      </c>
      <c r="U294" s="13">
        <f t="shared" si="160"/>
        <v>194</v>
      </c>
      <c r="V294" s="13">
        <v>252</v>
      </c>
      <c r="W294" s="14">
        <f t="shared" si="147"/>
        <v>1.090678794</v>
      </c>
      <c r="X294" s="8">
        <f t="shared" si="148"/>
        <v>974.93589193000003</v>
      </c>
      <c r="Y294" s="8">
        <v>0</v>
      </c>
      <c r="Z294" s="9">
        <f t="shared" si="149"/>
        <v>0</v>
      </c>
      <c r="AA294" s="26" t="str">
        <f t="shared" si="157"/>
        <v>INCORP J=</v>
      </c>
      <c r="AB294" s="70">
        <f t="shared" si="158"/>
        <v>42660</v>
      </c>
      <c r="AC294" s="4"/>
      <c r="AD294" s="1"/>
      <c r="AE294" s="146">
        <f>[2]Plan1!$A346</f>
        <v>47207</v>
      </c>
      <c r="AF294" s="132" t="str">
        <f>[2]Plan1!$C346</f>
        <v>Paixão de Cristo</v>
      </c>
      <c r="AG294" s="147"/>
      <c r="AH294" s="147"/>
      <c r="AJ294" s="1"/>
      <c r="AK294" s="10"/>
      <c r="AL294" s="1"/>
      <c r="AM294" s="1"/>
      <c r="AN294" s="1"/>
      <c r="AO294" s="1"/>
      <c r="AQ294" s="1"/>
    </row>
    <row r="295" spans="1:43" x14ac:dyDescent="0.2">
      <c r="A295" s="67">
        <f t="shared" si="150"/>
        <v>42577</v>
      </c>
      <c r="B295" s="8">
        <f t="shared" si="139"/>
        <v>11734.613425629999</v>
      </c>
      <c r="C295" s="8">
        <f t="shared" si="151"/>
        <v>10000</v>
      </c>
      <c r="D295" s="28">
        <f t="shared" si="152"/>
        <v>4691.59</v>
      </c>
      <c r="E295" s="9">
        <f>IF(K295=1,VLOOKUP(A294,[1]Plan1!$AY$117:$BA$314,3),E294)</f>
        <v>4715.99</v>
      </c>
      <c r="F295" s="110">
        <f t="shared" si="153"/>
        <v>42567</v>
      </c>
      <c r="G295" s="12">
        <f t="shared" si="140"/>
        <v>5.200795465929442E-3</v>
      </c>
      <c r="H295" s="11">
        <f t="shared" si="154"/>
        <v>42597</v>
      </c>
      <c r="I295" s="11">
        <f t="shared" si="141"/>
        <v>42597</v>
      </c>
      <c r="J295" s="1">
        <f t="shared" si="155"/>
        <v>21</v>
      </c>
      <c r="K295" s="1">
        <f t="shared" si="122"/>
        <v>7</v>
      </c>
      <c r="L295" s="8">
        <f t="shared" si="142"/>
        <v>1.0017305999999999</v>
      </c>
      <c r="M295" s="14">
        <f t="shared" si="121"/>
        <v>1.0034992899999999</v>
      </c>
      <c r="N295" s="14">
        <f t="shared" si="159"/>
        <v>1.0735608518653741</v>
      </c>
      <c r="O295" s="8">
        <f t="shared" si="120"/>
        <v>1.0754187500000001</v>
      </c>
      <c r="P295" s="8">
        <f t="shared" si="143"/>
        <v>10754.1875</v>
      </c>
      <c r="Q295" s="13">
        <f t="shared" si="144"/>
        <v>0</v>
      </c>
      <c r="R295" s="21">
        <f t="shared" si="145"/>
        <v>0</v>
      </c>
      <c r="S295" s="8">
        <f t="shared" si="146"/>
        <v>0</v>
      </c>
      <c r="T295" s="10">
        <f t="shared" si="156"/>
        <v>0.119353</v>
      </c>
      <c r="U295" s="13">
        <f t="shared" si="160"/>
        <v>195</v>
      </c>
      <c r="V295" s="13">
        <v>252</v>
      </c>
      <c r="W295" s="14">
        <f t="shared" si="147"/>
        <v>1.0911668990000001</v>
      </c>
      <c r="X295" s="8">
        <f t="shared" si="148"/>
        <v>980.42592563000005</v>
      </c>
      <c r="Y295" s="8">
        <v>0</v>
      </c>
      <c r="Z295" s="9">
        <f t="shared" si="149"/>
        <v>0</v>
      </c>
      <c r="AA295" s="26" t="str">
        <f t="shared" si="157"/>
        <v>INCORP J=</v>
      </c>
      <c r="AB295" s="70">
        <f t="shared" si="158"/>
        <v>42660</v>
      </c>
      <c r="AC295" s="4"/>
      <c r="AD295" s="1"/>
      <c r="AE295" s="146">
        <f>[2]Plan1!$A347</f>
        <v>47229</v>
      </c>
      <c r="AF295" s="132" t="str">
        <f>[2]Plan1!$C347</f>
        <v>Tiradentes</v>
      </c>
      <c r="AG295" s="147"/>
      <c r="AH295" s="147"/>
      <c r="AJ295" s="1"/>
      <c r="AK295" s="10"/>
      <c r="AL295" s="1"/>
      <c r="AM295" s="1"/>
      <c r="AN295" s="1"/>
      <c r="AO295" s="1"/>
      <c r="AQ295" s="1"/>
    </row>
    <row r="296" spans="1:43" x14ac:dyDescent="0.2">
      <c r="A296" s="67">
        <f t="shared" si="150"/>
        <v>42578</v>
      </c>
      <c r="B296" s="8">
        <f t="shared" si="139"/>
        <v>11742.765263090001</v>
      </c>
      <c r="C296" s="8">
        <f t="shared" si="151"/>
        <v>10000</v>
      </c>
      <c r="D296" s="28">
        <f t="shared" si="152"/>
        <v>4691.59</v>
      </c>
      <c r="E296" s="9">
        <f>IF(K296=1,VLOOKUP(A295,[1]Plan1!$AY$117:$BA$314,3),E295)</f>
        <v>4715.99</v>
      </c>
      <c r="F296" s="110">
        <f t="shared" si="153"/>
        <v>42567</v>
      </c>
      <c r="G296" s="12">
        <f t="shared" si="140"/>
        <v>5.200795465929442E-3</v>
      </c>
      <c r="H296" s="11">
        <f t="shared" si="154"/>
        <v>42597</v>
      </c>
      <c r="I296" s="11">
        <f t="shared" si="141"/>
        <v>42597</v>
      </c>
      <c r="J296" s="1">
        <f t="shared" si="155"/>
        <v>21</v>
      </c>
      <c r="K296" s="1">
        <f t="shared" si="122"/>
        <v>8</v>
      </c>
      <c r="L296" s="8">
        <f t="shared" si="142"/>
        <v>1.0019780700000001</v>
      </c>
      <c r="M296" s="14">
        <f t="shared" si="121"/>
        <v>1.0034992899999999</v>
      </c>
      <c r="N296" s="14">
        <f t="shared" si="159"/>
        <v>1.0735608518653741</v>
      </c>
      <c r="O296" s="8">
        <f t="shared" si="120"/>
        <v>1.0756844299999999</v>
      </c>
      <c r="P296" s="8">
        <f t="shared" si="143"/>
        <v>10756.844300000001</v>
      </c>
      <c r="Q296" s="13">
        <f t="shared" si="144"/>
        <v>0</v>
      </c>
      <c r="R296" s="21">
        <f t="shared" si="145"/>
        <v>0</v>
      </c>
      <c r="S296" s="8">
        <f t="shared" si="146"/>
        <v>0</v>
      </c>
      <c r="T296" s="10">
        <f t="shared" si="156"/>
        <v>0.119353</v>
      </c>
      <c r="U296" s="13">
        <f t="shared" si="160"/>
        <v>196</v>
      </c>
      <c r="V296" s="13">
        <v>252</v>
      </c>
      <c r="W296" s="14">
        <f t="shared" si="147"/>
        <v>1.0916552230000001</v>
      </c>
      <c r="X296" s="8">
        <f t="shared" si="148"/>
        <v>985.92096308999999</v>
      </c>
      <c r="Y296" s="8">
        <v>0</v>
      </c>
      <c r="Z296" s="9">
        <f t="shared" si="149"/>
        <v>0</v>
      </c>
      <c r="AA296" s="26" t="str">
        <f t="shared" si="157"/>
        <v>INCORP J=</v>
      </c>
      <c r="AB296" s="70">
        <f t="shared" si="158"/>
        <v>42660</v>
      </c>
      <c r="AC296" s="4"/>
      <c r="AD296" s="1"/>
      <c r="AE296" s="146">
        <f>[2]Plan1!$A348</f>
        <v>47239</v>
      </c>
      <c r="AF296" s="132" t="str">
        <f>[2]Plan1!$C348</f>
        <v>Dia do Trabalho</v>
      </c>
      <c r="AG296" s="147"/>
      <c r="AH296" s="147"/>
      <c r="AJ296" s="1"/>
      <c r="AK296" s="10"/>
      <c r="AL296" s="1"/>
      <c r="AM296" s="1"/>
      <c r="AN296" s="1"/>
      <c r="AO296" s="1"/>
      <c r="AQ296" s="1"/>
    </row>
    <row r="297" spans="1:43" x14ac:dyDescent="0.2">
      <c r="A297" s="67">
        <f t="shared" si="150"/>
        <v>42579</v>
      </c>
      <c r="B297" s="8">
        <f t="shared" si="139"/>
        <v>11750.92258694</v>
      </c>
      <c r="C297" s="8">
        <f t="shared" si="151"/>
        <v>10000</v>
      </c>
      <c r="D297" s="28">
        <f t="shared" si="152"/>
        <v>4691.59</v>
      </c>
      <c r="E297" s="9">
        <f>IF(K297=1,VLOOKUP(A296,[1]Plan1!$AY$117:$BA$314,3),E296)</f>
        <v>4715.99</v>
      </c>
      <c r="F297" s="110">
        <f t="shared" si="153"/>
        <v>42567</v>
      </c>
      <c r="G297" s="12">
        <f t="shared" si="140"/>
        <v>5.200795465929442E-3</v>
      </c>
      <c r="H297" s="11">
        <f t="shared" si="154"/>
        <v>42597</v>
      </c>
      <c r="I297" s="11">
        <f t="shared" si="141"/>
        <v>42597</v>
      </c>
      <c r="J297" s="1">
        <f t="shared" si="155"/>
        <v>21</v>
      </c>
      <c r="K297" s="1">
        <f t="shared" si="122"/>
        <v>9</v>
      </c>
      <c r="L297" s="8">
        <f t="shared" si="142"/>
        <v>1.0022256</v>
      </c>
      <c r="M297" s="14">
        <f t="shared" si="121"/>
        <v>1.0034992899999999</v>
      </c>
      <c r="N297" s="14">
        <f t="shared" si="159"/>
        <v>1.0735608518653741</v>
      </c>
      <c r="O297" s="8">
        <f t="shared" ref="O297:O360" si="161">TRUNC(TRUNC((L297*N297),15),8)</f>
        <v>1.0759501600000001</v>
      </c>
      <c r="P297" s="8">
        <f t="shared" si="143"/>
        <v>10759.5016</v>
      </c>
      <c r="Q297" s="13">
        <f t="shared" si="144"/>
        <v>0</v>
      </c>
      <c r="R297" s="21">
        <f t="shared" si="145"/>
        <v>0</v>
      </c>
      <c r="S297" s="8">
        <f t="shared" si="146"/>
        <v>0</v>
      </c>
      <c r="T297" s="10">
        <f t="shared" si="156"/>
        <v>0.119353</v>
      </c>
      <c r="U297" s="13">
        <f t="shared" si="160"/>
        <v>197</v>
      </c>
      <c r="V297" s="13">
        <v>252</v>
      </c>
      <c r="W297" s="14">
        <f t="shared" si="147"/>
        <v>1.0921437650000001</v>
      </c>
      <c r="X297" s="8">
        <f t="shared" si="148"/>
        <v>991.42098694000003</v>
      </c>
      <c r="Y297" s="8">
        <v>0</v>
      </c>
      <c r="Z297" s="9">
        <f t="shared" si="149"/>
        <v>0</v>
      </c>
      <c r="AA297" s="26" t="str">
        <f t="shared" si="157"/>
        <v>INCORP J=</v>
      </c>
      <c r="AB297" s="70">
        <f t="shared" si="158"/>
        <v>42660</v>
      </c>
      <c r="AC297" s="4"/>
      <c r="AD297" s="1"/>
      <c r="AE297" s="146">
        <f>[2]Plan1!$A349</f>
        <v>47269</v>
      </c>
      <c r="AF297" s="132" t="str">
        <f>[2]Plan1!$C349</f>
        <v>Corpus Christi</v>
      </c>
      <c r="AG297" s="147"/>
      <c r="AH297" s="147"/>
      <c r="AJ297" s="1"/>
      <c r="AK297" s="10"/>
      <c r="AL297" s="1"/>
      <c r="AM297" s="1"/>
      <c r="AN297" s="1"/>
      <c r="AO297" s="1"/>
      <c r="AQ297" s="1"/>
    </row>
    <row r="298" spans="1:43" x14ac:dyDescent="0.2">
      <c r="A298" s="67">
        <f t="shared" si="150"/>
        <v>42580</v>
      </c>
      <c r="B298" s="8">
        <f t="shared" si="139"/>
        <v>11759.085847479999</v>
      </c>
      <c r="C298" s="8">
        <f t="shared" si="151"/>
        <v>10000</v>
      </c>
      <c r="D298" s="28">
        <f t="shared" si="152"/>
        <v>4691.59</v>
      </c>
      <c r="E298" s="9">
        <f>IF(K298=1,VLOOKUP(A297,[1]Plan1!$AY$117:$BA$314,3),E297)</f>
        <v>4715.99</v>
      </c>
      <c r="F298" s="110">
        <f t="shared" si="153"/>
        <v>42567</v>
      </c>
      <c r="G298" s="12">
        <f t="shared" si="140"/>
        <v>5.200795465929442E-3</v>
      </c>
      <c r="H298" s="11">
        <f t="shared" si="154"/>
        <v>42597</v>
      </c>
      <c r="I298" s="11">
        <f t="shared" si="141"/>
        <v>42597</v>
      </c>
      <c r="J298" s="1">
        <f t="shared" si="155"/>
        <v>21</v>
      </c>
      <c r="K298" s="1">
        <f t="shared" si="122"/>
        <v>10</v>
      </c>
      <c r="L298" s="8">
        <f t="shared" si="142"/>
        <v>1.0024732000000001</v>
      </c>
      <c r="M298" s="14">
        <f t="shared" ref="M298:M361" si="162">IF(I298&gt;I297,L297,M297)</f>
        <v>1.0034992899999999</v>
      </c>
      <c r="N298" s="14">
        <f t="shared" si="159"/>
        <v>1.0735608518653741</v>
      </c>
      <c r="O298" s="8">
        <f t="shared" si="161"/>
        <v>1.07621598</v>
      </c>
      <c r="P298" s="8">
        <f t="shared" si="143"/>
        <v>10762.159799999999</v>
      </c>
      <c r="Q298" s="13">
        <f t="shared" si="144"/>
        <v>0</v>
      </c>
      <c r="R298" s="21">
        <f t="shared" si="145"/>
        <v>0</v>
      </c>
      <c r="S298" s="8">
        <f t="shared" si="146"/>
        <v>0</v>
      </c>
      <c r="T298" s="10">
        <f t="shared" si="156"/>
        <v>0.119353</v>
      </c>
      <c r="U298" s="13">
        <f t="shared" si="160"/>
        <v>198</v>
      </c>
      <c r="V298" s="13">
        <v>252</v>
      </c>
      <c r="W298" s="14">
        <f t="shared" si="147"/>
        <v>1.092632526</v>
      </c>
      <c r="X298" s="8">
        <f t="shared" si="148"/>
        <v>996.92604747999997</v>
      </c>
      <c r="Y298" s="8">
        <v>0</v>
      </c>
      <c r="Z298" s="9">
        <f t="shared" si="149"/>
        <v>0</v>
      </c>
      <c r="AA298" s="26" t="str">
        <f t="shared" si="157"/>
        <v>INCORP J=</v>
      </c>
      <c r="AB298" s="70">
        <f t="shared" si="158"/>
        <v>42660</v>
      </c>
      <c r="AC298" s="4"/>
      <c r="AD298" s="1"/>
      <c r="AE298" s="146">
        <f>[2]Plan1!$A350</f>
        <v>47368</v>
      </c>
      <c r="AF298" s="132" t="str">
        <f>[2]Plan1!$C350</f>
        <v>Independência do Brasil</v>
      </c>
      <c r="AG298" s="147"/>
      <c r="AH298" s="147"/>
      <c r="AJ298" s="1"/>
      <c r="AK298" s="10"/>
      <c r="AL298" s="1"/>
      <c r="AM298" s="1"/>
      <c r="AN298" s="1"/>
      <c r="AO298" s="1"/>
      <c r="AQ298" s="1"/>
    </row>
    <row r="299" spans="1:43" x14ac:dyDescent="0.2">
      <c r="A299" s="67">
        <f t="shared" si="150"/>
        <v>42581</v>
      </c>
      <c r="B299" s="8">
        <f t="shared" si="139"/>
        <v>11767.25470908</v>
      </c>
      <c r="C299" s="8">
        <f t="shared" si="151"/>
        <v>10000</v>
      </c>
      <c r="D299" s="28">
        <f t="shared" si="152"/>
        <v>4691.59</v>
      </c>
      <c r="E299" s="9">
        <f>IF(K299=1,VLOOKUP(A298,[1]Plan1!$AY$117:$BA$314,3),E298)</f>
        <v>4715.99</v>
      </c>
      <c r="F299" s="110">
        <f t="shared" si="153"/>
        <v>42567</v>
      </c>
      <c r="G299" s="12">
        <f t="shared" si="140"/>
        <v>5.200795465929442E-3</v>
      </c>
      <c r="H299" s="11">
        <f t="shared" si="154"/>
        <v>42597</v>
      </c>
      <c r="I299" s="11">
        <f t="shared" si="141"/>
        <v>42597</v>
      </c>
      <c r="J299" s="1">
        <f t="shared" si="155"/>
        <v>21</v>
      </c>
      <c r="K299" s="1">
        <f t="shared" ref="K299:K362" si="163">(J299-(NETWORKDAYS(A299,I299,AE$118:AE$502)-1))</f>
        <v>11</v>
      </c>
      <c r="L299" s="8">
        <f t="shared" si="142"/>
        <v>1.0027208599999999</v>
      </c>
      <c r="M299" s="14">
        <f t="shared" si="162"/>
        <v>1.0034992899999999</v>
      </c>
      <c r="N299" s="14">
        <f t="shared" si="159"/>
        <v>1.0735608518653741</v>
      </c>
      <c r="O299" s="8">
        <f t="shared" si="161"/>
        <v>1.0764818599999999</v>
      </c>
      <c r="P299" s="8">
        <f t="shared" si="143"/>
        <v>10764.818600000001</v>
      </c>
      <c r="Q299" s="13">
        <f t="shared" si="144"/>
        <v>0</v>
      </c>
      <c r="R299" s="21">
        <f t="shared" si="145"/>
        <v>0</v>
      </c>
      <c r="S299" s="8">
        <f t="shared" si="146"/>
        <v>0</v>
      </c>
      <c r="T299" s="10">
        <f t="shared" si="156"/>
        <v>0.119353</v>
      </c>
      <c r="U299" s="13">
        <f t="shared" si="160"/>
        <v>199</v>
      </c>
      <c r="V299" s="13">
        <v>252</v>
      </c>
      <c r="W299" s="14">
        <f t="shared" si="147"/>
        <v>1.093121505</v>
      </c>
      <c r="X299" s="8">
        <f t="shared" si="148"/>
        <v>1002.4361090800001</v>
      </c>
      <c r="Y299" s="8">
        <v>0</v>
      </c>
      <c r="Z299" s="9">
        <f t="shared" si="149"/>
        <v>0</v>
      </c>
      <c r="AA299" s="26" t="str">
        <f t="shared" si="157"/>
        <v>INCORP J=</v>
      </c>
      <c r="AB299" s="70">
        <f t="shared" si="158"/>
        <v>42660</v>
      </c>
      <c r="AC299" s="4"/>
      <c r="AD299" s="1"/>
      <c r="AE299" s="146">
        <f>[2]Plan1!$A351</f>
        <v>47403</v>
      </c>
      <c r="AF299" s="132" t="str">
        <f>[2]Plan1!$C351</f>
        <v>Nossa Sr.a Aparecida - Padroeira do Brasil</v>
      </c>
      <c r="AG299" s="147"/>
      <c r="AH299" s="147"/>
      <c r="AJ299" s="1"/>
      <c r="AK299" s="10"/>
      <c r="AL299" s="1"/>
      <c r="AM299" s="1"/>
      <c r="AN299" s="1"/>
      <c r="AO299" s="1"/>
      <c r="AQ299" s="1"/>
    </row>
    <row r="300" spans="1:43" x14ac:dyDescent="0.2">
      <c r="A300" s="67">
        <f t="shared" si="150"/>
        <v>42582</v>
      </c>
      <c r="B300" s="8">
        <f t="shared" si="139"/>
        <v>11767.25470908</v>
      </c>
      <c r="C300" s="8">
        <f t="shared" si="151"/>
        <v>10000</v>
      </c>
      <c r="D300" s="28">
        <f t="shared" si="152"/>
        <v>4691.59</v>
      </c>
      <c r="E300" s="9">
        <f>IF(K300=1,VLOOKUP(A299,[1]Plan1!$AY$117:$BA$314,3),E299)</f>
        <v>4715.99</v>
      </c>
      <c r="F300" s="110">
        <f t="shared" si="153"/>
        <v>42567</v>
      </c>
      <c r="G300" s="12">
        <f t="shared" si="140"/>
        <v>5.200795465929442E-3</v>
      </c>
      <c r="H300" s="11">
        <f t="shared" si="154"/>
        <v>42597</v>
      </c>
      <c r="I300" s="11">
        <f t="shared" si="141"/>
        <v>42597</v>
      </c>
      <c r="J300" s="1">
        <f t="shared" si="155"/>
        <v>21</v>
      </c>
      <c r="K300" s="1">
        <f t="shared" si="163"/>
        <v>11</v>
      </c>
      <c r="L300" s="8">
        <f t="shared" si="142"/>
        <v>1.0027208599999999</v>
      </c>
      <c r="M300" s="14">
        <f t="shared" si="162"/>
        <v>1.0034992899999999</v>
      </c>
      <c r="N300" s="14">
        <f t="shared" si="159"/>
        <v>1.0735608518653741</v>
      </c>
      <c r="O300" s="8">
        <f t="shared" si="161"/>
        <v>1.0764818599999999</v>
      </c>
      <c r="P300" s="8">
        <f t="shared" si="143"/>
        <v>10764.818600000001</v>
      </c>
      <c r="Q300" s="13">
        <f t="shared" si="144"/>
        <v>0</v>
      </c>
      <c r="R300" s="21">
        <f t="shared" si="145"/>
        <v>0</v>
      </c>
      <c r="S300" s="8">
        <f t="shared" si="146"/>
        <v>0</v>
      </c>
      <c r="T300" s="10">
        <f t="shared" si="156"/>
        <v>0.119353</v>
      </c>
      <c r="U300" s="13">
        <f t="shared" si="160"/>
        <v>199</v>
      </c>
      <c r="V300" s="13">
        <v>252</v>
      </c>
      <c r="W300" s="14">
        <f t="shared" si="147"/>
        <v>1.093121505</v>
      </c>
      <c r="X300" s="8">
        <f t="shared" si="148"/>
        <v>1002.4361090800001</v>
      </c>
      <c r="Y300" s="8">
        <v>0</v>
      </c>
      <c r="Z300" s="9">
        <f t="shared" si="149"/>
        <v>0</v>
      </c>
      <c r="AA300" s="26" t="str">
        <f t="shared" si="157"/>
        <v>INCORP J=</v>
      </c>
      <c r="AB300" s="70">
        <f t="shared" si="158"/>
        <v>42660</v>
      </c>
      <c r="AC300" s="4"/>
      <c r="AD300" s="1"/>
      <c r="AE300" s="146">
        <f>[2]Plan1!$A352</f>
        <v>47424</v>
      </c>
      <c r="AF300" s="132" t="str">
        <f>[2]Plan1!$C352</f>
        <v>Finados</v>
      </c>
      <c r="AG300" s="147"/>
      <c r="AH300" s="147"/>
      <c r="AJ300" s="1"/>
      <c r="AK300" s="10"/>
      <c r="AL300" s="1"/>
      <c r="AM300" s="1"/>
      <c r="AN300" s="1"/>
      <c r="AO300" s="1"/>
      <c r="AQ300" s="1"/>
    </row>
    <row r="301" spans="1:43" x14ac:dyDescent="0.2">
      <c r="A301" s="67">
        <f t="shared" si="150"/>
        <v>42583</v>
      </c>
      <c r="B301" s="8">
        <f t="shared" si="139"/>
        <v>11767.25470908</v>
      </c>
      <c r="C301" s="8">
        <f t="shared" si="151"/>
        <v>10000</v>
      </c>
      <c r="D301" s="28">
        <f t="shared" si="152"/>
        <v>4691.59</v>
      </c>
      <c r="E301" s="9">
        <f>IF(K301=1,VLOOKUP(A300,[1]Plan1!$AY$117:$BA$314,3),E300)</f>
        <v>4715.99</v>
      </c>
      <c r="F301" s="110">
        <f t="shared" si="153"/>
        <v>42567</v>
      </c>
      <c r="G301" s="12">
        <f t="shared" si="140"/>
        <v>5.200795465929442E-3</v>
      </c>
      <c r="H301" s="11">
        <f t="shared" si="154"/>
        <v>42597</v>
      </c>
      <c r="I301" s="11">
        <f t="shared" si="141"/>
        <v>42597</v>
      </c>
      <c r="J301" s="1">
        <f t="shared" si="155"/>
        <v>21</v>
      </c>
      <c r="K301" s="1">
        <f t="shared" si="163"/>
        <v>11</v>
      </c>
      <c r="L301" s="8">
        <f t="shared" si="142"/>
        <v>1.0027208599999999</v>
      </c>
      <c r="M301" s="14">
        <f t="shared" si="162"/>
        <v>1.0034992899999999</v>
      </c>
      <c r="N301" s="14">
        <f t="shared" si="159"/>
        <v>1.0735608518653741</v>
      </c>
      <c r="O301" s="8">
        <f t="shared" si="161"/>
        <v>1.0764818599999999</v>
      </c>
      <c r="P301" s="8">
        <f t="shared" si="143"/>
        <v>10764.818600000001</v>
      </c>
      <c r="Q301" s="13">
        <f t="shared" si="144"/>
        <v>0</v>
      </c>
      <c r="R301" s="21">
        <f t="shared" si="145"/>
        <v>0</v>
      </c>
      <c r="S301" s="8">
        <f t="shared" si="146"/>
        <v>0</v>
      </c>
      <c r="T301" s="10">
        <f t="shared" si="156"/>
        <v>0.119353</v>
      </c>
      <c r="U301" s="13">
        <f t="shared" si="160"/>
        <v>199</v>
      </c>
      <c r="V301" s="13">
        <v>252</v>
      </c>
      <c r="W301" s="14">
        <f t="shared" si="147"/>
        <v>1.093121505</v>
      </c>
      <c r="X301" s="8">
        <f t="shared" si="148"/>
        <v>1002.4361090800001</v>
      </c>
      <c r="Y301" s="8">
        <v>0</v>
      </c>
      <c r="Z301" s="9">
        <f t="shared" si="149"/>
        <v>0</v>
      </c>
      <c r="AA301" s="26" t="str">
        <f t="shared" si="157"/>
        <v>INCORP J=</v>
      </c>
      <c r="AB301" s="70">
        <f t="shared" si="158"/>
        <v>42660</v>
      </c>
      <c r="AC301" s="4"/>
      <c r="AD301" s="1"/>
      <c r="AE301" s="146">
        <f>[2]Plan1!$A353</f>
        <v>47437</v>
      </c>
      <c r="AF301" s="132" t="str">
        <f>[2]Plan1!$C353</f>
        <v>Proclamação da República</v>
      </c>
      <c r="AG301" s="147"/>
      <c r="AH301" s="147"/>
      <c r="AJ301" s="1"/>
      <c r="AK301" s="10"/>
      <c r="AL301" s="1"/>
      <c r="AM301" s="1"/>
      <c r="AN301" s="1"/>
      <c r="AO301" s="1"/>
      <c r="AQ301" s="1"/>
    </row>
    <row r="302" spans="1:43" x14ac:dyDescent="0.2">
      <c r="A302" s="67">
        <f t="shared" si="150"/>
        <v>42584</v>
      </c>
      <c r="B302" s="8">
        <f t="shared" si="139"/>
        <v>11775.42907575</v>
      </c>
      <c r="C302" s="8">
        <f t="shared" si="151"/>
        <v>10000</v>
      </c>
      <c r="D302" s="28">
        <f t="shared" si="152"/>
        <v>4691.59</v>
      </c>
      <c r="E302" s="9">
        <f>IF(K302=1,VLOOKUP(A301,[1]Plan1!$AY$117:$BA$314,3),E301)</f>
        <v>4715.99</v>
      </c>
      <c r="F302" s="110">
        <f t="shared" si="153"/>
        <v>42567</v>
      </c>
      <c r="G302" s="12">
        <f t="shared" si="140"/>
        <v>5.200795465929442E-3</v>
      </c>
      <c r="H302" s="11">
        <f t="shared" si="154"/>
        <v>42597</v>
      </c>
      <c r="I302" s="11">
        <f t="shared" si="141"/>
        <v>42597</v>
      </c>
      <c r="J302" s="1">
        <f t="shared" si="155"/>
        <v>21</v>
      </c>
      <c r="K302" s="1">
        <f t="shared" si="163"/>
        <v>12</v>
      </c>
      <c r="L302" s="8">
        <f t="shared" si="142"/>
        <v>1.0029685699999999</v>
      </c>
      <c r="M302" s="14">
        <f t="shared" si="162"/>
        <v>1.0034992899999999</v>
      </c>
      <c r="N302" s="14">
        <f t="shared" si="159"/>
        <v>1.0735608518653741</v>
      </c>
      <c r="O302" s="8">
        <f t="shared" si="161"/>
        <v>1.07674779</v>
      </c>
      <c r="P302" s="8">
        <f t="shared" si="143"/>
        <v>10767.4779</v>
      </c>
      <c r="Q302" s="13">
        <f t="shared" si="144"/>
        <v>0</v>
      </c>
      <c r="R302" s="21">
        <f t="shared" si="145"/>
        <v>0</v>
      </c>
      <c r="S302" s="8">
        <f t="shared" si="146"/>
        <v>0</v>
      </c>
      <c r="T302" s="10">
        <f t="shared" si="156"/>
        <v>0.119353</v>
      </c>
      <c r="U302" s="13">
        <f t="shared" si="160"/>
        <v>200</v>
      </c>
      <c r="V302" s="13">
        <v>252</v>
      </c>
      <c r="W302" s="14">
        <f t="shared" si="147"/>
        <v>1.093610703</v>
      </c>
      <c r="X302" s="8">
        <f t="shared" si="148"/>
        <v>1007.9511757499999</v>
      </c>
      <c r="Y302" s="8">
        <v>0</v>
      </c>
      <c r="Z302" s="9">
        <f t="shared" si="149"/>
        <v>0</v>
      </c>
      <c r="AA302" s="26" t="str">
        <f t="shared" si="157"/>
        <v>INCORP J=</v>
      </c>
      <c r="AB302" s="70">
        <f t="shared" si="158"/>
        <v>42660</v>
      </c>
      <c r="AC302" s="4"/>
      <c r="AD302" s="1"/>
      <c r="AE302" s="146">
        <f>[2]Plan1!$A354</f>
        <v>47442</v>
      </c>
      <c r="AF302" s="132" t="str">
        <f>[2]Plan1!$C354</f>
        <v>Dia Nacional de Zumbi e da Consciência Negra</v>
      </c>
      <c r="AG302" s="147"/>
      <c r="AH302" s="147"/>
      <c r="AJ302" s="1"/>
      <c r="AK302" s="10"/>
      <c r="AL302" s="1"/>
      <c r="AM302" s="1"/>
      <c r="AN302" s="1"/>
      <c r="AO302" s="1"/>
      <c r="AQ302" s="1"/>
    </row>
    <row r="303" spans="1:43" x14ac:dyDescent="0.2">
      <c r="A303" s="67">
        <f t="shared" si="150"/>
        <v>42585</v>
      </c>
      <c r="B303" s="8">
        <f t="shared" si="139"/>
        <v>11783.6091688</v>
      </c>
      <c r="C303" s="8">
        <f t="shared" si="151"/>
        <v>10000</v>
      </c>
      <c r="D303" s="28">
        <f t="shared" si="152"/>
        <v>4691.59</v>
      </c>
      <c r="E303" s="9">
        <f>IF(K303=1,VLOOKUP(A302,[1]Plan1!$AY$117:$BA$314,3),E302)</f>
        <v>4715.99</v>
      </c>
      <c r="F303" s="110">
        <f t="shared" si="153"/>
        <v>42567</v>
      </c>
      <c r="G303" s="12">
        <f t="shared" si="140"/>
        <v>5.200795465929442E-3</v>
      </c>
      <c r="H303" s="11">
        <f t="shared" si="154"/>
        <v>42597</v>
      </c>
      <c r="I303" s="11">
        <f t="shared" si="141"/>
        <v>42597</v>
      </c>
      <c r="J303" s="1">
        <f t="shared" si="155"/>
        <v>21</v>
      </c>
      <c r="K303" s="1">
        <f t="shared" si="163"/>
        <v>13</v>
      </c>
      <c r="L303" s="8">
        <f t="shared" si="142"/>
        <v>1.00321635</v>
      </c>
      <c r="M303" s="14">
        <f t="shared" si="162"/>
        <v>1.0034992899999999</v>
      </c>
      <c r="N303" s="14">
        <f t="shared" si="159"/>
        <v>1.0735608518653741</v>
      </c>
      <c r="O303" s="8">
        <f t="shared" si="161"/>
        <v>1.0770137900000001</v>
      </c>
      <c r="P303" s="8">
        <f t="shared" si="143"/>
        <v>10770.1379</v>
      </c>
      <c r="Q303" s="13">
        <f t="shared" si="144"/>
        <v>0</v>
      </c>
      <c r="R303" s="21">
        <f t="shared" si="145"/>
        <v>0</v>
      </c>
      <c r="S303" s="8">
        <f t="shared" si="146"/>
        <v>0</v>
      </c>
      <c r="T303" s="10">
        <f t="shared" si="156"/>
        <v>0.119353</v>
      </c>
      <c r="U303" s="13">
        <f t="shared" si="160"/>
        <v>201</v>
      </c>
      <c r="V303" s="13">
        <v>252</v>
      </c>
      <c r="W303" s="14">
        <f t="shared" si="147"/>
        <v>1.09410012</v>
      </c>
      <c r="X303" s="8">
        <f t="shared" si="148"/>
        <v>1013.4712688</v>
      </c>
      <c r="Y303" s="8">
        <v>0</v>
      </c>
      <c r="Z303" s="9">
        <f t="shared" si="149"/>
        <v>0</v>
      </c>
      <c r="AA303" s="26" t="str">
        <f t="shared" si="157"/>
        <v>INCORP J=</v>
      </c>
      <c r="AB303" s="70">
        <f t="shared" si="158"/>
        <v>42660</v>
      </c>
      <c r="AC303" s="4"/>
      <c r="AD303" s="1"/>
      <c r="AE303" s="146">
        <f>[2]Plan1!$A355</f>
        <v>47477</v>
      </c>
      <c r="AF303" s="132" t="str">
        <f>[2]Plan1!$C355</f>
        <v>Natal</v>
      </c>
      <c r="AG303" s="147"/>
      <c r="AH303" s="147"/>
      <c r="AJ303" s="1"/>
      <c r="AK303" s="10"/>
      <c r="AL303" s="1"/>
      <c r="AM303" s="1"/>
      <c r="AN303" s="1"/>
      <c r="AO303" s="1"/>
      <c r="AQ303" s="1"/>
    </row>
    <row r="304" spans="1:43" x14ac:dyDescent="0.2">
      <c r="A304" s="67">
        <f t="shared" si="150"/>
        <v>42586</v>
      </c>
      <c r="B304" s="8">
        <f t="shared" si="139"/>
        <v>11791.795100469999</v>
      </c>
      <c r="C304" s="8">
        <f t="shared" si="151"/>
        <v>10000</v>
      </c>
      <c r="D304" s="28">
        <f t="shared" si="152"/>
        <v>4691.59</v>
      </c>
      <c r="E304" s="9">
        <f>IF(K304=1,VLOOKUP(A303,[1]Plan1!$AY$117:$BA$314,3),E303)</f>
        <v>4715.99</v>
      </c>
      <c r="F304" s="110">
        <f t="shared" si="153"/>
        <v>42567</v>
      </c>
      <c r="G304" s="12">
        <f t="shared" si="140"/>
        <v>5.200795465929442E-3</v>
      </c>
      <c r="H304" s="11">
        <f t="shared" si="154"/>
        <v>42597</v>
      </c>
      <c r="I304" s="11">
        <f t="shared" si="141"/>
        <v>42597</v>
      </c>
      <c r="J304" s="1">
        <f t="shared" si="155"/>
        <v>21</v>
      </c>
      <c r="K304" s="1">
        <f t="shared" si="163"/>
        <v>14</v>
      </c>
      <c r="L304" s="8">
        <f t="shared" si="142"/>
        <v>1.0034641900000001</v>
      </c>
      <c r="M304" s="14">
        <f t="shared" si="162"/>
        <v>1.0034992899999999</v>
      </c>
      <c r="N304" s="14">
        <f t="shared" si="159"/>
        <v>1.0735608518653741</v>
      </c>
      <c r="O304" s="8">
        <f t="shared" si="161"/>
        <v>1.0772798699999999</v>
      </c>
      <c r="P304" s="8">
        <f t="shared" si="143"/>
        <v>10772.798699999999</v>
      </c>
      <c r="Q304" s="13">
        <f t="shared" si="144"/>
        <v>0</v>
      </c>
      <c r="R304" s="21">
        <f t="shared" si="145"/>
        <v>0</v>
      </c>
      <c r="S304" s="8">
        <f t="shared" si="146"/>
        <v>0</v>
      </c>
      <c r="T304" s="10">
        <f t="shared" si="156"/>
        <v>0.119353</v>
      </c>
      <c r="U304" s="13">
        <f t="shared" si="160"/>
        <v>202</v>
      </c>
      <c r="V304" s="13">
        <v>252</v>
      </c>
      <c r="W304" s="14">
        <f t="shared" si="147"/>
        <v>1.094589756</v>
      </c>
      <c r="X304" s="8">
        <f t="shared" si="148"/>
        <v>1018.99640047</v>
      </c>
      <c r="Y304" s="8">
        <v>0</v>
      </c>
      <c r="Z304" s="9">
        <f t="shared" si="149"/>
        <v>0</v>
      </c>
      <c r="AA304" s="26" t="str">
        <f t="shared" si="157"/>
        <v>INCORP J=</v>
      </c>
      <c r="AB304" s="70">
        <f t="shared" si="158"/>
        <v>42660</v>
      </c>
      <c r="AC304" s="4"/>
      <c r="AD304" s="1"/>
      <c r="AE304" s="146">
        <f>[2]Plan1!$A356</f>
        <v>47484</v>
      </c>
      <c r="AF304" s="132" t="str">
        <f>[2]Plan1!$C356</f>
        <v>Confraternização Universal</v>
      </c>
      <c r="AG304" s="147"/>
      <c r="AH304" s="147"/>
      <c r="AJ304" s="1"/>
      <c r="AK304" s="10"/>
      <c r="AL304" s="1"/>
      <c r="AM304" s="1"/>
      <c r="AN304" s="1"/>
      <c r="AO304" s="1"/>
      <c r="AQ304" s="1"/>
    </row>
    <row r="305" spans="1:43" x14ac:dyDescent="0.2">
      <c r="A305" s="67">
        <f t="shared" si="150"/>
        <v>42587</v>
      </c>
      <c r="B305" s="8">
        <f t="shared" si="139"/>
        <v>11799.98666542</v>
      </c>
      <c r="C305" s="8">
        <f t="shared" si="151"/>
        <v>10000</v>
      </c>
      <c r="D305" s="28">
        <f t="shared" si="152"/>
        <v>4691.59</v>
      </c>
      <c r="E305" s="9">
        <f>IF(K305=1,VLOOKUP(A304,[1]Plan1!$AY$117:$BA$314,3),E304)</f>
        <v>4715.99</v>
      </c>
      <c r="F305" s="110">
        <f t="shared" si="153"/>
        <v>42567</v>
      </c>
      <c r="G305" s="12">
        <f t="shared" si="140"/>
        <v>5.200795465929442E-3</v>
      </c>
      <c r="H305" s="11">
        <f t="shared" si="154"/>
        <v>42597</v>
      </c>
      <c r="I305" s="11">
        <f t="shared" si="141"/>
        <v>42597</v>
      </c>
      <c r="J305" s="1">
        <f t="shared" si="155"/>
        <v>21</v>
      </c>
      <c r="K305" s="1">
        <f t="shared" si="163"/>
        <v>15</v>
      </c>
      <c r="L305" s="8">
        <f t="shared" si="142"/>
        <v>1.0037121</v>
      </c>
      <c r="M305" s="14">
        <f t="shared" si="162"/>
        <v>1.0034992899999999</v>
      </c>
      <c r="N305" s="14">
        <f t="shared" si="159"/>
        <v>1.0735608518653741</v>
      </c>
      <c r="O305" s="8">
        <f t="shared" si="161"/>
        <v>1.0775460100000001</v>
      </c>
      <c r="P305" s="8">
        <f t="shared" si="143"/>
        <v>10775.4601</v>
      </c>
      <c r="Q305" s="13">
        <f t="shared" si="144"/>
        <v>0</v>
      </c>
      <c r="R305" s="21">
        <f t="shared" si="145"/>
        <v>0</v>
      </c>
      <c r="S305" s="8">
        <f t="shared" si="146"/>
        <v>0</v>
      </c>
      <c r="T305" s="10">
        <f t="shared" si="156"/>
        <v>0.119353</v>
      </c>
      <c r="U305" s="13">
        <f t="shared" si="160"/>
        <v>203</v>
      </c>
      <c r="V305" s="13">
        <v>252</v>
      </c>
      <c r="W305" s="14">
        <f t="shared" si="147"/>
        <v>1.0950796119999999</v>
      </c>
      <c r="X305" s="8">
        <f t="shared" si="148"/>
        <v>1024.52656542</v>
      </c>
      <c r="Y305" s="8">
        <v>0</v>
      </c>
      <c r="Z305" s="9">
        <f t="shared" si="149"/>
        <v>0</v>
      </c>
      <c r="AA305" s="26" t="str">
        <f t="shared" si="157"/>
        <v>INCORP J=</v>
      </c>
      <c r="AB305" s="70">
        <f t="shared" si="158"/>
        <v>42660</v>
      </c>
      <c r="AC305" s="4"/>
      <c r="AD305" s="1"/>
      <c r="AE305" s="146">
        <f>[2]Plan1!$A357</f>
        <v>47546</v>
      </c>
      <c r="AF305" s="132" t="str">
        <f>[2]Plan1!$C357</f>
        <v>Carnaval</v>
      </c>
      <c r="AG305" s="147"/>
      <c r="AH305" s="147"/>
      <c r="AJ305" s="1"/>
      <c r="AK305" s="10"/>
      <c r="AL305" s="1"/>
      <c r="AM305" s="1"/>
      <c r="AN305" s="1"/>
      <c r="AO305" s="1"/>
      <c r="AQ305" s="1"/>
    </row>
    <row r="306" spans="1:43" x14ac:dyDescent="0.2">
      <c r="A306" s="67">
        <f t="shared" si="150"/>
        <v>42588</v>
      </c>
      <c r="B306" s="8">
        <f t="shared" si="139"/>
        <v>11808.18384476</v>
      </c>
      <c r="C306" s="8">
        <f t="shared" si="151"/>
        <v>10000</v>
      </c>
      <c r="D306" s="28">
        <f t="shared" si="152"/>
        <v>4691.59</v>
      </c>
      <c r="E306" s="9">
        <f>IF(K306=1,VLOOKUP(A305,[1]Plan1!$AY$117:$BA$314,3),E305)</f>
        <v>4715.99</v>
      </c>
      <c r="F306" s="110">
        <f t="shared" si="153"/>
        <v>42567</v>
      </c>
      <c r="G306" s="12">
        <f t="shared" si="140"/>
        <v>5.200795465929442E-3</v>
      </c>
      <c r="H306" s="11">
        <f t="shared" si="154"/>
        <v>42597</v>
      </c>
      <c r="I306" s="11">
        <f t="shared" si="141"/>
        <v>42597</v>
      </c>
      <c r="J306" s="1">
        <f t="shared" si="155"/>
        <v>21</v>
      </c>
      <c r="K306" s="1">
        <f t="shared" si="163"/>
        <v>16</v>
      </c>
      <c r="L306" s="8">
        <f t="shared" si="142"/>
        <v>1.00396006</v>
      </c>
      <c r="M306" s="14">
        <f t="shared" si="162"/>
        <v>1.0034992899999999</v>
      </c>
      <c r="N306" s="14">
        <f t="shared" si="159"/>
        <v>1.0735608518653741</v>
      </c>
      <c r="O306" s="8">
        <f t="shared" si="161"/>
        <v>1.07781221</v>
      </c>
      <c r="P306" s="8">
        <f t="shared" si="143"/>
        <v>10778.122100000001</v>
      </c>
      <c r="Q306" s="13">
        <f t="shared" si="144"/>
        <v>0</v>
      </c>
      <c r="R306" s="21">
        <f t="shared" si="145"/>
        <v>0</v>
      </c>
      <c r="S306" s="8">
        <f t="shared" si="146"/>
        <v>0</v>
      </c>
      <c r="T306" s="10">
        <f t="shared" si="156"/>
        <v>0.119353</v>
      </c>
      <c r="U306" s="13">
        <f t="shared" si="160"/>
        <v>204</v>
      </c>
      <c r="V306" s="13">
        <v>252</v>
      </c>
      <c r="W306" s="14">
        <f t="shared" si="147"/>
        <v>1.0955696859999999</v>
      </c>
      <c r="X306" s="8">
        <f t="shared" si="148"/>
        <v>1030.06174476</v>
      </c>
      <c r="Y306" s="8">
        <v>0</v>
      </c>
      <c r="Z306" s="9">
        <f t="shared" si="149"/>
        <v>0</v>
      </c>
      <c r="AA306" s="26" t="str">
        <f t="shared" si="157"/>
        <v>INCORP J=</v>
      </c>
      <c r="AB306" s="70">
        <f t="shared" si="158"/>
        <v>42660</v>
      </c>
      <c r="AC306" s="4"/>
      <c r="AD306" s="1"/>
      <c r="AE306" s="146">
        <f>[2]Plan1!$A358</f>
        <v>47547</v>
      </c>
      <c r="AF306" s="132" t="str">
        <f>[2]Plan1!$C358</f>
        <v>Carnaval</v>
      </c>
      <c r="AG306" s="147"/>
      <c r="AH306" s="147"/>
      <c r="AJ306" s="1"/>
      <c r="AK306" s="10"/>
      <c r="AL306" s="1"/>
      <c r="AM306" s="1"/>
      <c r="AN306" s="1"/>
      <c r="AO306" s="1"/>
      <c r="AQ306" s="1"/>
    </row>
    <row r="307" spans="1:43" x14ac:dyDescent="0.2">
      <c r="A307" s="67">
        <f t="shared" si="150"/>
        <v>42589</v>
      </c>
      <c r="B307" s="8">
        <f t="shared" si="139"/>
        <v>11808.18384476</v>
      </c>
      <c r="C307" s="8">
        <f t="shared" si="151"/>
        <v>10000</v>
      </c>
      <c r="D307" s="28">
        <f t="shared" si="152"/>
        <v>4691.59</v>
      </c>
      <c r="E307" s="9">
        <f>IF(K307=1,VLOOKUP(A306,[1]Plan1!$AY$117:$BA$314,3),E306)</f>
        <v>4715.99</v>
      </c>
      <c r="F307" s="110">
        <f t="shared" si="153"/>
        <v>42567</v>
      </c>
      <c r="G307" s="12">
        <f t="shared" si="140"/>
        <v>5.200795465929442E-3</v>
      </c>
      <c r="H307" s="11">
        <f t="shared" si="154"/>
        <v>42597</v>
      </c>
      <c r="I307" s="11">
        <f t="shared" si="141"/>
        <v>42597</v>
      </c>
      <c r="J307" s="1">
        <f t="shared" si="155"/>
        <v>21</v>
      </c>
      <c r="K307" s="1">
        <f t="shared" si="163"/>
        <v>16</v>
      </c>
      <c r="L307" s="8">
        <f t="shared" si="142"/>
        <v>1.00396006</v>
      </c>
      <c r="M307" s="14">
        <f t="shared" si="162"/>
        <v>1.0034992899999999</v>
      </c>
      <c r="N307" s="14">
        <f t="shared" si="159"/>
        <v>1.0735608518653741</v>
      </c>
      <c r="O307" s="8">
        <f t="shared" si="161"/>
        <v>1.07781221</v>
      </c>
      <c r="P307" s="8">
        <f t="shared" si="143"/>
        <v>10778.122100000001</v>
      </c>
      <c r="Q307" s="13">
        <f t="shared" si="144"/>
        <v>0</v>
      </c>
      <c r="R307" s="21">
        <f t="shared" si="145"/>
        <v>0</v>
      </c>
      <c r="S307" s="8">
        <f t="shared" si="146"/>
        <v>0</v>
      </c>
      <c r="T307" s="10">
        <f t="shared" si="156"/>
        <v>0.119353</v>
      </c>
      <c r="U307" s="13">
        <f t="shared" si="160"/>
        <v>204</v>
      </c>
      <c r="V307" s="13">
        <v>252</v>
      </c>
      <c r="W307" s="14">
        <f t="shared" si="147"/>
        <v>1.0955696859999999</v>
      </c>
      <c r="X307" s="8">
        <f t="shared" si="148"/>
        <v>1030.06174476</v>
      </c>
      <c r="Y307" s="8">
        <v>0</v>
      </c>
      <c r="Z307" s="9">
        <f t="shared" si="149"/>
        <v>0</v>
      </c>
      <c r="AA307" s="26" t="str">
        <f t="shared" si="157"/>
        <v>INCORP J=</v>
      </c>
      <c r="AB307" s="70">
        <f t="shared" si="158"/>
        <v>42660</v>
      </c>
      <c r="AC307" s="4"/>
      <c r="AD307" s="1"/>
      <c r="AE307" s="146">
        <f>[2]Plan1!$A359</f>
        <v>47592</v>
      </c>
      <c r="AF307" s="132" t="str">
        <f>[2]Plan1!$C359</f>
        <v>Paixão de Cristo</v>
      </c>
      <c r="AG307" s="147"/>
      <c r="AH307" s="147"/>
      <c r="AJ307" s="1"/>
      <c r="AK307" s="10"/>
      <c r="AL307" s="1"/>
      <c r="AM307" s="1"/>
      <c r="AN307" s="1"/>
      <c r="AO307" s="1"/>
      <c r="AQ307" s="1"/>
    </row>
    <row r="308" spans="1:43" x14ac:dyDescent="0.2">
      <c r="A308" s="67">
        <f t="shared" si="150"/>
        <v>42590</v>
      </c>
      <c r="B308" s="8">
        <f t="shared" si="139"/>
        <v>11808.18384476</v>
      </c>
      <c r="C308" s="8">
        <f t="shared" si="151"/>
        <v>10000</v>
      </c>
      <c r="D308" s="28">
        <f t="shared" si="152"/>
        <v>4691.59</v>
      </c>
      <c r="E308" s="9">
        <f>IF(K308=1,VLOOKUP(A307,[1]Plan1!$AY$117:$BA$314,3),E307)</f>
        <v>4715.99</v>
      </c>
      <c r="F308" s="110">
        <f t="shared" si="153"/>
        <v>42567</v>
      </c>
      <c r="G308" s="12">
        <f t="shared" si="140"/>
        <v>5.200795465929442E-3</v>
      </c>
      <c r="H308" s="11">
        <f t="shared" si="154"/>
        <v>42597</v>
      </c>
      <c r="I308" s="11">
        <f t="shared" si="141"/>
        <v>42597</v>
      </c>
      <c r="J308" s="1">
        <f t="shared" si="155"/>
        <v>21</v>
      </c>
      <c r="K308" s="1">
        <f t="shared" si="163"/>
        <v>16</v>
      </c>
      <c r="L308" s="8">
        <f t="shared" si="142"/>
        <v>1.00396006</v>
      </c>
      <c r="M308" s="14">
        <f t="shared" si="162"/>
        <v>1.0034992899999999</v>
      </c>
      <c r="N308" s="14">
        <f t="shared" si="159"/>
        <v>1.0735608518653741</v>
      </c>
      <c r="O308" s="8">
        <f t="shared" si="161"/>
        <v>1.07781221</v>
      </c>
      <c r="P308" s="8">
        <f t="shared" si="143"/>
        <v>10778.122100000001</v>
      </c>
      <c r="Q308" s="13">
        <f t="shared" si="144"/>
        <v>0</v>
      </c>
      <c r="R308" s="21">
        <f t="shared" si="145"/>
        <v>0</v>
      </c>
      <c r="S308" s="8">
        <f t="shared" si="146"/>
        <v>0</v>
      </c>
      <c r="T308" s="10">
        <f t="shared" si="156"/>
        <v>0.119353</v>
      </c>
      <c r="U308" s="13">
        <f t="shared" si="160"/>
        <v>204</v>
      </c>
      <c r="V308" s="13">
        <v>252</v>
      </c>
      <c r="W308" s="14">
        <f t="shared" si="147"/>
        <v>1.0955696859999999</v>
      </c>
      <c r="X308" s="8">
        <f t="shared" si="148"/>
        <v>1030.06174476</v>
      </c>
      <c r="Y308" s="8">
        <v>0</v>
      </c>
      <c r="Z308" s="9">
        <f t="shared" si="149"/>
        <v>0</v>
      </c>
      <c r="AA308" s="26" t="str">
        <f t="shared" si="157"/>
        <v>INCORP J=</v>
      </c>
      <c r="AB308" s="70">
        <f t="shared" si="158"/>
        <v>42660</v>
      </c>
      <c r="AC308" s="4"/>
      <c r="AD308" s="1"/>
      <c r="AE308" s="146">
        <f>[2]Plan1!$A360</f>
        <v>47594</v>
      </c>
      <c r="AF308" s="132" t="str">
        <f>[2]Plan1!$C360</f>
        <v>Tiradentes</v>
      </c>
      <c r="AG308" s="147"/>
      <c r="AH308" s="147"/>
      <c r="AJ308" s="1"/>
      <c r="AK308" s="10"/>
      <c r="AL308" s="1"/>
      <c r="AM308" s="1"/>
      <c r="AN308" s="1"/>
      <c r="AO308" s="1"/>
      <c r="AQ308" s="1"/>
    </row>
    <row r="309" spans="1:43" x14ac:dyDescent="0.2">
      <c r="A309" s="67">
        <f t="shared" si="150"/>
        <v>42591</v>
      </c>
      <c r="B309" s="8">
        <f t="shared" si="139"/>
        <v>11816.38677227</v>
      </c>
      <c r="C309" s="8">
        <f t="shared" si="151"/>
        <v>10000</v>
      </c>
      <c r="D309" s="28">
        <f t="shared" si="152"/>
        <v>4691.59</v>
      </c>
      <c r="E309" s="9">
        <f>IF(K309=1,VLOOKUP(A308,[1]Plan1!$AY$117:$BA$314,3),E308)</f>
        <v>4715.99</v>
      </c>
      <c r="F309" s="110">
        <f t="shared" si="153"/>
        <v>42567</v>
      </c>
      <c r="G309" s="12">
        <f t="shared" si="140"/>
        <v>5.200795465929442E-3</v>
      </c>
      <c r="H309" s="11">
        <f t="shared" si="154"/>
        <v>42597</v>
      </c>
      <c r="I309" s="11">
        <f t="shared" si="141"/>
        <v>42597</v>
      </c>
      <c r="J309" s="1">
        <f t="shared" si="155"/>
        <v>21</v>
      </c>
      <c r="K309" s="1">
        <f t="shared" si="163"/>
        <v>17</v>
      </c>
      <c r="L309" s="8">
        <f t="shared" si="142"/>
        <v>1.0042080799999999</v>
      </c>
      <c r="M309" s="14">
        <f t="shared" si="162"/>
        <v>1.0034992899999999</v>
      </c>
      <c r="N309" s="14">
        <f t="shared" si="159"/>
        <v>1.0735608518653741</v>
      </c>
      <c r="O309" s="8">
        <f t="shared" si="161"/>
        <v>1.0780784800000001</v>
      </c>
      <c r="P309" s="8">
        <f t="shared" si="143"/>
        <v>10780.784799999999</v>
      </c>
      <c r="Q309" s="13">
        <f t="shared" si="144"/>
        <v>0</v>
      </c>
      <c r="R309" s="21">
        <f t="shared" si="145"/>
        <v>0</v>
      </c>
      <c r="S309" s="8">
        <f t="shared" si="146"/>
        <v>0</v>
      </c>
      <c r="T309" s="10">
        <f t="shared" si="156"/>
        <v>0.119353</v>
      </c>
      <c r="U309" s="13">
        <f t="shared" si="160"/>
        <v>205</v>
      </c>
      <c r="V309" s="13">
        <v>252</v>
      </c>
      <c r="W309" s="14">
        <f t="shared" si="147"/>
        <v>1.0960599799999999</v>
      </c>
      <c r="X309" s="8">
        <f t="shared" si="148"/>
        <v>1035.60197227</v>
      </c>
      <c r="Y309" s="8">
        <v>0</v>
      </c>
      <c r="Z309" s="9">
        <f t="shared" si="149"/>
        <v>0</v>
      </c>
      <c r="AA309" s="26" t="str">
        <f t="shared" si="157"/>
        <v>INCORP J=</v>
      </c>
      <c r="AB309" s="70">
        <f t="shared" si="158"/>
        <v>42660</v>
      </c>
      <c r="AC309" s="4"/>
      <c r="AD309" s="1"/>
      <c r="AE309" s="146">
        <f>[2]Plan1!$A361</f>
        <v>47604</v>
      </c>
      <c r="AF309" s="132" t="str">
        <f>[2]Plan1!$C361</f>
        <v>Dia do Trabalho</v>
      </c>
      <c r="AG309" s="147"/>
      <c r="AH309" s="147"/>
      <c r="AJ309" s="1"/>
      <c r="AK309" s="10"/>
      <c r="AL309" s="1"/>
      <c r="AM309" s="1"/>
      <c r="AN309" s="1"/>
      <c r="AO309" s="1"/>
      <c r="AQ309" s="1"/>
    </row>
    <row r="310" spans="1:43" x14ac:dyDescent="0.2">
      <c r="A310" s="67">
        <f t="shared" si="150"/>
        <v>42592</v>
      </c>
      <c r="B310" s="8">
        <f t="shared" si="139"/>
        <v>11824.59543994</v>
      </c>
      <c r="C310" s="8">
        <f t="shared" si="151"/>
        <v>10000</v>
      </c>
      <c r="D310" s="28">
        <f t="shared" si="152"/>
        <v>4691.59</v>
      </c>
      <c r="E310" s="9">
        <f>IF(K310=1,VLOOKUP(A309,[1]Plan1!$AY$117:$BA$314,3),E309)</f>
        <v>4715.99</v>
      </c>
      <c r="F310" s="110">
        <f t="shared" si="153"/>
        <v>42567</v>
      </c>
      <c r="G310" s="12">
        <f t="shared" si="140"/>
        <v>5.200795465929442E-3</v>
      </c>
      <c r="H310" s="11">
        <f t="shared" si="154"/>
        <v>42597</v>
      </c>
      <c r="I310" s="11">
        <f t="shared" si="141"/>
        <v>42597</v>
      </c>
      <c r="J310" s="1">
        <f t="shared" si="155"/>
        <v>21</v>
      </c>
      <c r="K310" s="1">
        <f t="shared" si="163"/>
        <v>18</v>
      </c>
      <c r="L310" s="8">
        <f t="shared" si="142"/>
        <v>1.0044561700000001</v>
      </c>
      <c r="M310" s="14">
        <f t="shared" si="162"/>
        <v>1.0034992899999999</v>
      </c>
      <c r="N310" s="14">
        <f t="shared" si="159"/>
        <v>1.0735608518653741</v>
      </c>
      <c r="O310" s="8">
        <f t="shared" si="161"/>
        <v>1.0783448200000001</v>
      </c>
      <c r="P310" s="8">
        <f t="shared" si="143"/>
        <v>10783.448200000001</v>
      </c>
      <c r="Q310" s="13">
        <f t="shared" si="144"/>
        <v>0</v>
      </c>
      <c r="R310" s="21">
        <f t="shared" si="145"/>
        <v>0</v>
      </c>
      <c r="S310" s="8">
        <f t="shared" si="146"/>
        <v>0</v>
      </c>
      <c r="T310" s="10">
        <f t="shared" si="156"/>
        <v>0.119353</v>
      </c>
      <c r="U310" s="13">
        <f t="shared" si="160"/>
        <v>206</v>
      </c>
      <c r="V310" s="13">
        <v>252</v>
      </c>
      <c r="W310" s="14">
        <f t="shared" si="147"/>
        <v>1.0965504930000001</v>
      </c>
      <c r="X310" s="8">
        <f t="shared" si="148"/>
        <v>1041.14723994</v>
      </c>
      <c r="Y310" s="8">
        <v>0</v>
      </c>
      <c r="Z310" s="9">
        <f t="shared" si="149"/>
        <v>0</v>
      </c>
      <c r="AA310" s="26" t="str">
        <f t="shared" si="157"/>
        <v>INCORP J=</v>
      </c>
      <c r="AB310" s="70">
        <f t="shared" si="158"/>
        <v>42660</v>
      </c>
      <c r="AC310" s="4"/>
      <c r="AD310" s="1"/>
      <c r="AJ310" s="1"/>
      <c r="AK310" s="10"/>
      <c r="AL310" s="1"/>
      <c r="AM310" s="1"/>
      <c r="AN310" s="1"/>
      <c r="AO310" s="1"/>
      <c r="AQ310" s="1"/>
    </row>
    <row r="311" spans="1:43" x14ac:dyDescent="0.2">
      <c r="A311" s="67">
        <f t="shared" si="150"/>
        <v>42593</v>
      </c>
      <c r="B311" s="8">
        <f t="shared" si="139"/>
        <v>11832.80964195</v>
      </c>
      <c r="C311" s="8">
        <f t="shared" si="151"/>
        <v>10000</v>
      </c>
      <c r="D311" s="28">
        <f t="shared" si="152"/>
        <v>4691.59</v>
      </c>
      <c r="E311" s="9">
        <f>IF(K311=1,VLOOKUP(A310,[1]Plan1!$AY$117:$BA$314,3),E310)</f>
        <v>4715.99</v>
      </c>
      <c r="F311" s="110">
        <f t="shared" si="153"/>
        <v>42567</v>
      </c>
      <c r="G311" s="12">
        <f t="shared" si="140"/>
        <v>5.200795465929442E-3</v>
      </c>
      <c r="H311" s="11">
        <f t="shared" si="154"/>
        <v>42597</v>
      </c>
      <c r="I311" s="11">
        <f t="shared" si="141"/>
        <v>42597</v>
      </c>
      <c r="J311" s="1">
        <f t="shared" si="155"/>
        <v>21</v>
      </c>
      <c r="K311" s="1">
        <f t="shared" si="163"/>
        <v>19</v>
      </c>
      <c r="L311" s="8">
        <f t="shared" si="142"/>
        <v>1.0047043099999999</v>
      </c>
      <c r="M311" s="14">
        <f t="shared" si="162"/>
        <v>1.0034992899999999</v>
      </c>
      <c r="N311" s="14">
        <f t="shared" si="159"/>
        <v>1.0735608518653741</v>
      </c>
      <c r="O311" s="8">
        <f t="shared" si="161"/>
        <v>1.07861121</v>
      </c>
      <c r="P311" s="8">
        <f t="shared" si="143"/>
        <v>10786.1121</v>
      </c>
      <c r="Q311" s="13">
        <f t="shared" si="144"/>
        <v>0</v>
      </c>
      <c r="R311" s="21">
        <f t="shared" si="145"/>
        <v>0</v>
      </c>
      <c r="S311" s="8">
        <f t="shared" si="146"/>
        <v>0</v>
      </c>
      <c r="T311" s="10">
        <f t="shared" si="156"/>
        <v>0.119353</v>
      </c>
      <c r="U311" s="13">
        <f t="shared" si="160"/>
        <v>207</v>
      </c>
      <c r="V311" s="13">
        <v>252</v>
      </c>
      <c r="W311" s="14">
        <f t="shared" si="147"/>
        <v>1.097041226</v>
      </c>
      <c r="X311" s="8">
        <f t="shared" si="148"/>
        <v>1046.69754195</v>
      </c>
      <c r="Y311" s="8">
        <v>0</v>
      </c>
      <c r="Z311" s="9">
        <f t="shared" si="149"/>
        <v>0</v>
      </c>
      <c r="AA311" s="26" t="str">
        <f t="shared" si="157"/>
        <v>INCORP J=</v>
      </c>
      <c r="AB311" s="70">
        <f t="shared" si="158"/>
        <v>42660</v>
      </c>
      <c r="AC311" s="4"/>
      <c r="AD311" s="1"/>
      <c r="AJ311" s="1"/>
      <c r="AK311" s="10"/>
      <c r="AL311" s="1"/>
      <c r="AM311" s="1"/>
      <c r="AN311" s="1"/>
      <c r="AO311" s="1"/>
      <c r="AQ311" s="1"/>
    </row>
    <row r="312" spans="1:43" x14ac:dyDescent="0.2">
      <c r="A312" s="67">
        <f t="shared" si="150"/>
        <v>42594</v>
      </c>
      <c r="B312" s="8">
        <f t="shared" si="139"/>
        <v>11841.029699249999</v>
      </c>
      <c r="C312" s="8">
        <f t="shared" si="151"/>
        <v>10000</v>
      </c>
      <c r="D312" s="28">
        <f t="shared" si="152"/>
        <v>4691.59</v>
      </c>
      <c r="E312" s="9">
        <f>IF(K312=1,VLOOKUP(A311,[1]Plan1!$AY$117:$BA$314,3),E311)</f>
        <v>4715.99</v>
      </c>
      <c r="F312" s="110">
        <f t="shared" si="153"/>
        <v>42567</v>
      </c>
      <c r="G312" s="12">
        <f t="shared" si="140"/>
        <v>5.200795465929442E-3</v>
      </c>
      <c r="H312" s="11">
        <f t="shared" si="154"/>
        <v>42597</v>
      </c>
      <c r="I312" s="11">
        <f t="shared" si="141"/>
        <v>42597</v>
      </c>
      <c r="J312" s="1">
        <f t="shared" si="155"/>
        <v>21</v>
      </c>
      <c r="K312" s="1">
        <f t="shared" si="163"/>
        <v>20</v>
      </c>
      <c r="L312" s="8">
        <f t="shared" si="142"/>
        <v>1.00495252</v>
      </c>
      <c r="M312" s="14">
        <f t="shared" si="162"/>
        <v>1.0034992899999999</v>
      </c>
      <c r="N312" s="14">
        <f t="shared" si="159"/>
        <v>1.0735608518653741</v>
      </c>
      <c r="O312" s="8">
        <f t="shared" si="161"/>
        <v>1.07887768</v>
      </c>
      <c r="P312" s="8">
        <f t="shared" si="143"/>
        <v>10788.7768</v>
      </c>
      <c r="Q312" s="13">
        <f t="shared" si="144"/>
        <v>0</v>
      </c>
      <c r="R312" s="21">
        <f t="shared" si="145"/>
        <v>0</v>
      </c>
      <c r="S312" s="8">
        <f t="shared" si="146"/>
        <v>0</v>
      </c>
      <c r="T312" s="10">
        <f t="shared" si="156"/>
        <v>0.119353</v>
      </c>
      <c r="U312" s="13">
        <f t="shared" si="160"/>
        <v>208</v>
      </c>
      <c r="V312" s="13">
        <v>252</v>
      </c>
      <c r="W312" s="14">
        <f t="shared" si="147"/>
        <v>1.097532178</v>
      </c>
      <c r="X312" s="8">
        <f t="shared" si="148"/>
        <v>1052.2528992499999</v>
      </c>
      <c r="Y312" s="8">
        <v>0</v>
      </c>
      <c r="Z312" s="9">
        <f t="shared" si="149"/>
        <v>0</v>
      </c>
      <c r="AA312" s="26" t="str">
        <f t="shared" si="157"/>
        <v>INCORP J=</v>
      </c>
      <c r="AB312" s="70">
        <f t="shared" si="158"/>
        <v>42660</v>
      </c>
      <c r="AC312" s="4"/>
      <c r="AD312" s="1"/>
      <c r="AJ312" s="1"/>
      <c r="AK312" s="10"/>
      <c r="AL312" s="1"/>
      <c r="AM312" s="1"/>
      <c r="AN312" s="1"/>
      <c r="AO312" s="1"/>
      <c r="AQ312" s="1"/>
    </row>
    <row r="313" spans="1:43" x14ac:dyDescent="0.2">
      <c r="A313" s="67">
        <f t="shared" si="150"/>
        <v>42595</v>
      </c>
      <c r="B313" s="8">
        <f t="shared" si="139"/>
        <v>11849.25540597</v>
      </c>
      <c r="C313" s="8">
        <f t="shared" si="151"/>
        <v>10000</v>
      </c>
      <c r="D313" s="28">
        <f t="shared" si="152"/>
        <v>4691.59</v>
      </c>
      <c r="E313" s="9">
        <f>IF(K313=1,VLOOKUP(A312,[1]Plan1!$AY$117:$BA$314,3),E312)</f>
        <v>4715.99</v>
      </c>
      <c r="F313" s="110">
        <f t="shared" si="153"/>
        <v>42567</v>
      </c>
      <c r="G313" s="12">
        <f t="shared" si="140"/>
        <v>5.200795465929442E-3</v>
      </c>
      <c r="H313" s="11">
        <f t="shared" si="154"/>
        <v>42597</v>
      </c>
      <c r="I313" s="11">
        <f t="shared" si="141"/>
        <v>42597</v>
      </c>
      <c r="J313" s="1">
        <f t="shared" si="155"/>
        <v>21</v>
      </c>
      <c r="K313" s="1">
        <f t="shared" si="163"/>
        <v>21</v>
      </c>
      <c r="L313" s="8">
        <f t="shared" si="142"/>
        <v>1.00520079</v>
      </c>
      <c r="M313" s="14">
        <f t="shared" si="162"/>
        <v>1.0034992899999999</v>
      </c>
      <c r="N313" s="14">
        <f t="shared" si="159"/>
        <v>1.0735608518653741</v>
      </c>
      <c r="O313" s="8">
        <f t="shared" si="161"/>
        <v>1.0791442099999999</v>
      </c>
      <c r="P313" s="8">
        <f t="shared" si="143"/>
        <v>10791.4421</v>
      </c>
      <c r="Q313" s="13">
        <f t="shared" si="144"/>
        <v>0</v>
      </c>
      <c r="R313" s="21">
        <f t="shared" si="145"/>
        <v>0</v>
      </c>
      <c r="S313" s="8">
        <f t="shared" si="146"/>
        <v>0</v>
      </c>
      <c r="T313" s="10">
        <f t="shared" si="156"/>
        <v>0.119353</v>
      </c>
      <c r="U313" s="13">
        <f t="shared" si="160"/>
        <v>209</v>
      </c>
      <c r="V313" s="13">
        <v>252</v>
      </c>
      <c r="W313" s="14">
        <f t="shared" si="147"/>
        <v>1.0980233500000001</v>
      </c>
      <c r="X313" s="8">
        <f t="shared" si="148"/>
        <v>1057.8133059700001</v>
      </c>
      <c r="Y313" s="8">
        <v>0</v>
      </c>
      <c r="Z313" s="9">
        <f t="shared" si="149"/>
        <v>0</v>
      </c>
      <c r="AA313" s="26" t="str">
        <f t="shared" si="157"/>
        <v>INCORP J=</v>
      </c>
      <c r="AB313" s="70">
        <f t="shared" si="158"/>
        <v>42660</v>
      </c>
      <c r="AC313" s="4"/>
      <c r="AD313" s="1"/>
      <c r="AJ313" s="1"/>
      <c r="AK313" s="10"/>
      <c r="AL313" s="1"/>
      <c r="AM313" s="1"/>
      <c r="AN313" s="1"/>
      <c r="AO313" s="1"/>
      <c r="AQ313" s="1"/>
    </row>
    <row r="314" spans="1:43" x14ac:dyDescent="0.2">
      <c r="A314" s="67">
        <f t="shared" si="150"/>
        <v>42596</v>
      </c>
      <c r="B314" s="8">
        <f t="shared" si="139"/>
        <v>11849.25540597</v>
      </c>
      <c r="C314" s="8">
        <f t="shared" si="151"/>
        <v>10000</v>
      </c>
      <c r="D314" s="28">
        <f t="shared" si="152"/>
        <v>4691.59</v>
      </c>
      <c r="E314" s="9">
        <f>IF(K314=1,VLOOKUP(A313,[1]Plan1!$AY$117:$BA$314,3),E313)</f>
        <v>4715.99</v>
      </c>
      <c r="F314" s="110">
        <f t="shared" si="153"/>
        <v>42567</v>
      </c>
      <c r="G314" s="12">
        <f t="shared" si="140"/>
        <v>5.200795465929442E-3</v>
      </c>
      <c r="H314" s="11">
        <f t="shared" si="154"/>
        <v>42597</v>
      </c>
      <c r="I314" s="11">
        <f t="shared" si="141"/>
        <v>42597</v>
      </c>
      <c r="J314" s="1">
        <f t="shared" si="155"/>
        <v>21</v>
      </c>
      <c r="K314" s="1">
        <f t="shared" si="163"/>
        <v>21</v>
      </c>
      <c r="L314" s="8">
        <f t="shared" si="142"/>
        <v>1.00520079</v>
      </c>
      <c r="M314" s="14">
        <f t="shared" si="162"/>
        <v>1.0034992899999999</v>
      </c>
      <c r="N314" s="14">
        <f t="shared" si="159"/>
        <v>1.0735608518653741</v>
      </c>
      <c r="O314" s="8">
        <f t="shared" si="161"/>
        <v>1.0791442099999999</v>
      </c>
      <c r="P314" s="8">
        <f t="shared" si="143"/>
        <v>10791.4421</v>
      </c>
      <c r="Q314" s="13">
        <f t="shared" si="144"/>
        <v>0</v>
      </c>
      <c r="R314" s="21">
        <f t="shared" si="145"/>
        <v>0</v>
      </c>
      <c r="S314" s="8">
        <f t="shared" si="146"/>
        <v>0</v>
      </c>
      <c r="T314" s="10">
        <f t="shared" si="156"/>
        <v>0.119353</v>
      </c>
      <c r="U314" s="13">
        <f t="shared" si="160"/>
        <v>209</v>
      </c>
      <c r="V314" s="13">
        <v>252</v>
      </c>
      <c r="W314" s="14">
        <f t="shared" si="147"/>
        <v>1.0980233500000001</v>
      </c>
      <c r="X314" s="8">
        <f t="shared" si="148"/>
        <v>1057.8133059700001</v>
      </c>
      <c r="Y314" s="8">
        <v>0</v>
      </c>
      <c r="Z314" s="9">
        <f t="shared" si="149"/>
        <v>0</v>
      </c>
      <c r="AA314" s="26" t="str">
        <f t="shared" si="157"/>
        <v>INCORP J=</v>
      </c>
      <c r="AB314" s="70">
        <f t="shared" si="158"/>
        <v>42660</v>
      </c>
      <c r="AC314" s="4"/>
      <c r="AD314" s="1"/>
      <c r="AJ314" s="1"/>
      <c r="AK314" s="10"/>
      <c r="AL314" s="1"/>
      <c r="AM314" s="1"/>
      <c r="AN314" s="1"/>
      <c r="AO314" s="1"/>
      <c r="AQ314" s="1"/>
    </row>
    <row r="315" spans="1:43" x14ac:dyDescent="0.2">
      <c r="A315" s="67">
        <f t="shared" si="150"/>
        <v>42597</v>
      </c>
      <c r="B315" s="8">
        <f t="shared" si="139"/>
        <v>11849.25540597</v>
      </c>
      <c r="C315" s="8">
        <f t="shared" si="151"/>
        <v>10000</v>
      </c>
      <c r="D315" s="28">
        <f t="shared" si="152"/>
        <v>4691.59</v>
      </c>
      <c r="E315" s="9">
        <f>IF(K315=1,VLOOKUP(A314,[1]Plan1!$AY$117:$BA$314,3),E314)</f>
        <v>4715.99</v>
      </c>
      <c r="F315" s="110">
        <f t="shared" si="153"/>
        <v>42567</v>
      </c>
      <c r="G315" s="12">
        <f t="shared" si="140"/>
        <v>5.200795465929442E-3</v>
      </c>
      <c r="H315" s="11">
        <f t="shared" si="154"/>
        <v>42628</v>
      </c>
      <c r="I315" s="11">
        <f t="shared" si="141"/>
        <v>42597</v>
      </c>
      <c r="J315" s="1">
        <f t="shared" si="155"/>
        <v>21</v>
      </c>
      <c r="K315" s="1">
        <f t="shared" si="163"/>
        <v>21</v>
      </c>
      <c r="L315" s="8">
        <f t="shared" si="142"/>
        <v>1.00520079</v>
      </c>
      <c r="M315" s="14">
        <f t="shared" si="162"/>
        <v>1.0034992899999999</v>
      </c>
      <c r="N315" s="14">
        <f t="shared" si="159"/>
        <v>1.0735608518653741</v>
      </c>
      <c r="O315" s="8">
        <f t="shared" si="161"/>
        <v>1.0791442099999999</v>
      </c>
      <c r="P315" s="8">
        <f t="shared" si="143"/>
        <v>10791.4421</v>
      </c>
      <c r="Q315" s="13">
        <f t="shared" si="144"/>
        <v>0</v>
      </c>
      <c r="R315" s="21">
        <f t="shared" si="145"/>
        <v>0</v>
      </c>
      <c r="S315" s="8">
        <f t="shared" si="146"/>
        <v>0</v>
      </c>
      <c r="T315" s="10">
        <f t="shared" si="156"/>
        <v>0.119353</v>
      </c>
      <c r="U315" s="13">
        <f t="shared" si="160"/>
        <v>209</v>
      </c>
      <c r="V315" s="13">
        <v>252</v>
      </c>
      <c r="W315" s="14">
        <f t="shared" si="147"/>
        <v>1.0980233500000001</v>
      </c>
      <c r="X315" s="8">
        <f t="shared" si="148"/>
        <v>1057.8133059700001</v>
      </c>
      <c r="Y315" s="8">
        <v>0</v>
      </c>
      <c r="Z315" s="9">
        <f t="shared" si="149"/>
        <v>0</v>
      </c>
      <c r="AA315" s="26" t="str">
        <f t="shared" si="157"/>
        <v>INCORP J=</v>
      </c>
      <c r="AB315" s="70">
        <f t="shared" si="158"/>
        <v>42660</v>
      </c>
      <c r="AC315" s="4"/>
      <c r="AD315" s="1"/>
      <c r="AJ315" s="1"/>
      <c r="AK315" s="10"/>
      <c r="AL315" s="1"/>
      <c r="AM315" s="1"/>
      <c r="AN315" s="1"/>
      <c r="AO315" s="1"/>
      <c r="AQ315" s="1"/>
    </row>
    <row r="316" spans="1:43" x14ac:dyDescent="0.2">
      <c r="A316" s="67">
        <f t="shared" si="150"/>
        <v>42598</v>
      </c>
      <c r="B316" s="8">
        <f t="shared" si="139"/>
        <v>11856.924105479999</v>
      </c>
      <c r="C316" s="8">
        <f t="shared" si="151"/>
        <v>10000</v>
      </c>
      <c r="D316" s="28">
        <f t="shared" si="152"/>
        <v>4715.99</v>
      </c>
      <c r="E316" s="9">
        <f>IF(K316=1,VLOOKUP(A315,[1]Plan1!$AY$117:$BA$314,3),E315)</f>
        <v>4736.74</v>
      </c>
      <c r="F316" s="110">
        <f t="shared" si="153"/>
        <v>42598</v>
      </c>
      <c r="G316" s="12">
        <f t="shared" si="140"/>
        <v>4.3999245121384423E-3</v>
      </c>
      <c r="H316" s="11">
        <f t="shared" si="154"/>
        <v>42628</v>
      </c>
      <c r="I316" s="11">
        <f t="shared" si="141"/>
        <v>42628</v>
      </c>
      <c r="J316" s="1">
        <f t="shared" si="155"/>
        <v>22</v>
      </c>
      <c r="K316" s="1">
        <f t="shared" si="163"/>
        <v>1</v>
      </c>
      <c r="L316" s="8">
        <f t="shared" si="142"/>
        <v>1.0001995699999999</v>
      </c>
      <c r="M316" s="14">
        <f t="shared" si="162"/>
        <v>1.00520079</v>
      </c>
      <c r="N316" s="14">
        <f t="shared" si="159"/>
        <v>1.0791442164081471</v>
      </c>
      <c r="O316" s="8">
        <f t="shared" si="161"/>
        <v>1.07935958</v>
      </c>
      <c r="P316" s="8">
        <f t="shared" si="143"/>
        <v>10793.595799999999</v>
      </c>
      <c r="Q316" s="13">
        <f t="shared" si="144"/>
        <v>0</v>
      </c>
      <c r="R316" s="21">
        <f t="shared" si="145"/>
        <v>0</v>
      </c>
      <c r="S316" s="8">
        <f t="shared" si="146"/>
        <v>0</v>
      </c>
      <c r="T316" s="10">
        <f t="shared" si="156"/>
        <v>0.119353</v>
      </c>
      <c r="U316" s="13">
        <f t="shared" si="160"/>
        <v>210</v>
      </c>
      <c r="V316" s="13">
        <v>252</v>
      </c>
      <c r="W316" s="14">
        <f t="shared" si="147"/>
        <v>1.0985147420000001</v>
      </c>
      <c r="X316" s="8">
        <f t="shared" si="148"/>
        <v>1063.3283054799999</v>
      </c>
      <c r="Y316" s="8">
        <v>0</v>
      </c>
      <c r="Z316" s="9">
        <f t="shared" si="149"/>
        <v>0</v>
      </c>
      <c r="AA316" s="26" t="str">
        <f t="shared" si="157"/>
        <v>INCORP J=</v>
      </c>
      <c r="AB316" s="70">
        <f t="shared" si="158"/>
        <v>42660</v>
      </c>
      <c r="AC316" s="4"/>
      <c r="AD316" s="1"/>
      <c r="AJ316" s="1"/>
      <c r="AK316" s="10"/>
      <c r="AL316" s="1"/>
      <c r="AM316" s="1"/>
      <c r="AN316" s="1"/>
      <c r="AO316" s="1"/>
      <c r="AQ316" s="1"/>
    </row>
    <row r="317" spans="1:43" x14ac:dyDescent="0.2">
      <c r="A317" s="67">
        <f t="shared" si="150"/>
        <v>42599</v>
      </c>
      <c r="B317" s="8">
        <f t="shared" si="139"/>
        <v>11864.597736290001</v>
      </c>
      <c r="C317" s="8">
        <f t="shared" si="151"/>
        <v>10000</v>
      </c>
      <c r="D317" s="28">
        <f t="shared" si="152"/>
        <v>4715.99</v>
      </c>
      <c r="E317" s="9">
        <f>IF(K317=1,VLOOKUP(A316,[1]Plan1!$AY$117:$BA$314,3),E316)</f>
        <v>4736.74</v>
      </c>
      <c r="F317" s="110">
        <f t="shared" si="153"/>
        <v>42598</v>
      </c>
      <c r="G317" s="12">
        <f t="shared" si="140"/>
        <v>4.3999245121384423E-3</v>
      </c>
      <c r="H317" s="11">
        <f t="shared" si="154"/>
        <v>42628</v>
      </c>
      <c r="I317" s="11">
        <f t="shared" si="141"/>
        <v>42628</v>
      </c>
      <c r="J317" s="1">
        <f t="shared" si="155"/>
        <v>22</v>
      </c>
      <c r="K317" s="1">
        <f t="shared" si="163"/>
        <v>2</v>
      </c>
      <c r="L317" s="8">
        <f t="shared" si="142"/>
        <v>1.00039919</v>
      </c>
      <c r="M317" s="14">
        <f t="shared" si="162"/>
        <v>1.00520079</v>
      </c>
      <c r="N317" s="14">
        <f t="shared" si="159"/>
        <v>1.0791442164081471</v>
      </c>
      <c r="O317" s="8">
        <f t="shared" si="161"/>
        <v>1.07957499</v>
      </c>
      <c r="P317" s="8">
        <f t="shared" si="143"/>
        <v>10795.749900000001</v>
      </c>
      <c r="Q317" s="13">
        <f t="shared" si="144"/>
        <v>0</v>
      </c>
      <c r="R317" s="21">
        <f t="shared" si="145"/>
        <v>0</v>
      </c>
      <c r="S317" s="8">
        <f t="shared" si="146"/>
        <v>0</v>
      </c>
      <c r="T317" s="10">
        <f t="shared" si="156"/>
        <v>0.119353</v>
      </c>
      <c r="U317" s="13">
        <f t="shared" si="160"/>
        <v>211</v>
      </c>
      <c r="V317" s="13">
        <v>252</v>
      </c>
      <c r="W317" s="14">
        <f t="shared" si="147"/>
        <v>1.0990063539999999</v>
      </c>
      <c r="X317" s="8">
        <f t="shared" si="148"/>
        <v>1068.84783629</v>
      </c>
      <c r="Y317" s="8">
        <v>0</v>
      </c>
      <c r="Z317" s="9">
        <f t="shared" si="149"/>
        <v>0</v>
      </c>
      <c r="AA317" s="26" t="str">
        <f t="shared" si="157"/>
        <v>INCORP J=</v>
      </c>
      <c r="AB317" s="70">
        <f t="shared" si="158"/>
        <v>42660</v>
      </c>
      <c r="AC317" s="4"/>
      <c r="AD317" s="1"/>
      <c r="AJ317" s="1"/>
      <c r="AK317" s="10"/>
      <c r="AL317" s="1"/>
      <c r="AM317" s="1"/>
      <c r="AN317" s="1"/>
      <c r="AO317" s="1"/>
      <c r="AQ317" s="1"/>
    </row>
    <row r="318" spans="1:43" x14ac:dyDescent="0.2">
      <c r="A318" s="67">
        <f t="shared" si="150"/>
        <v>42600</v>
      </c>
      <c r="B318" s="8">
        <f t="shared" si="139"/>
        <v>11872.2765203</v>
      </c>
      <c r="C318" s="8">
        <f t="shared" si="151"/>
        <v>10000</v>
      </c>
      <c r="D318" s="28">
        <f t="shared" si="152"/>
        <v>4715.99</v>
      </c>
      <c r="E318" s="9">
        <f>IF(K318=1,VLOOKUP(A317,[1]Plan1!$AY$117:$BA$314,3),E317)</f>
        <v>4736.74</v>
      </c>
      <c r="F318" s="110">
        <f t="shared" si="153"/>
        <v>42598</v>
      </c>
      <c r="G318" s="12">
        <f t="shared" si="140"/>
        <v>4.3999245121384423E-3</v>
      </c>
      <c r="H318" s="11">
        <f t="shared" si="154"/>
        <v>42628</v>
      </c>
      <c r="I318" s="11">
        <f t="shared" si="141"/>
        <v>42628</v>
      </c>
      <c r="J318" s="1">
        <f t="shared" si="155"/>
        <v>22</v>
      </c>
      <c r="K318" s="1">
        <f t="shared" si="163"/>
        <v>3</v>
      </c>
      <c r="L318" s="8">
        <f t="shared" si="142"/>
        <v>1.00059885</v>
      </c>
      <c r="M318" s="14">
        <f t="shared" si="162"/>
        <v>1.00520079</v>
      </c>
      <c r="N318" s="14">
        <f t="shared" si="159"/>
        <v>1.0791442164081471</v>
      </c>
      <c r="O318" s="8">
        <f t="shared" si="161"/>
        <v>1.0797904599999999</v>
      </c>
      <c r="P318" s="8">
        <f t="shared" si="143"/>
        <v>10797.9046</v>
      </c>
      <c r="Q318" s="13">
        <f t="shared" si="144"/>
        <v>0</v>
      </c>
      <c r="R318" s="21">
        <f t="shared" si="145"/>
        <v>0</v>
      </c>
      <c r="S318" s="8">
        <f t="shared" si="146"/>
        <v>0</v>
      </c>
      <c r="T318" s="10">
        <f t="shared" si="156"/>
        <v>0.119353</v>
      </c>
      <c r="U318" s="13">
        <f t="shared" si="160"/>
        <v>212</v>
      </c>
      <c r="V318" s="13">
        <v>252</v>
      </c>
      <c r="W318" s="14">
        <f t="shared" si="147"/>
        <v>1.0994981859999999</v>
      </c>
      <c r="X318" s="8">
        <f t="shared" si="148"/>
        <v>1074.3719203000001</v>
      </c>
      <c r="Y318" s="8">
        <v>0</v>
      </c>
      <c r="Z318" s="9">
        <f t="shared" si="149"/>
        <v>0</v>
      </c>
      <c r="AA318" s="26" t="str">
        <f t="shared" si="157"/>
        <v>INCORP J=</v>
      </c>
      <c r="AB318" s="70">
        <f t="shared" si="158"/>
        <v>42660</v>
      </c>
      <c r="AC318" s="4"/>
      <c r="AD318" s="1"/>
      <c r="AJ318" s="1"/>
      <c r="AK318" s="10"/>
      <c r="AL318" s="1"/>
      <c r="AM318" s="1"/>
      <c r="AN318" s="1"/>
      <c r="AO318" s="1"/>
      <c r="AQ318" s="1"/>
    </row>
    <row r="319" spans="1:43" x14ac:dyDescent="0.2">
      <c r="A319" s="67">
        <f t="shared" si="150"/>
        <v>42601</v>
      </c>
      <c r="B319" s="8">
        <f t="shared" si="139"/>
        <v>11879.960129810001</v>
      </c>
      <c r="C319" s="8">
        <f t="shared" si="151"/>
        <v>10000</v>
      </c>
      <c r="D319" s="28">
        <f t="shared" si="152"/>
        <v>4715.99</v>
      </c>
      <c r="E319" s="9">
        <f>IF(K319=1,VLOOKUP(A318,[1]Plan1!$AY$117:$BA$314,3),E318)</f>
        <v>4736.74</v>
      </c>
      <c r="F319" s="110">
        <f t="shared" si="153"/>
        <v>42598</v>
      </c>
      <c r="G319" s="12">
        <f t="shared" si="140"/>
        <v>4.3999245121384423E-3</v>
      </c>
      <c r="H319" s="11">
        <f t="shared" si="154"/>
        <v>42628</v>
      </c>
      <c r="I319" s="11">
        <f t="shared" si="141"/>
        <v>42628</v>
      </c>
      <c r="J319" s="1">
        <f t="shared" si="155"/>
        <v>22</v>
      </c>
      <c r="K319" s="1">
        <f t="shared" si="163"/>
        <v>4</v>
      </c>
      <c r="L319" s="8">
        <f t="shared" si="142"/>
        <v>1.0007985500000001</v>
      </c>
      <c r="M319" s="14">
        <f t="shared" si="162"/>
        <v>1.00520079</v>
      </c>
      <c r="N319" s="14">
        <f t="shared" si="159"/>
        <v>1.0791442164081471</v>
      </c>
      <c r="O319" s="8">
        <f t="shared" si="161"/>
        <v>1.08000596</v>
      </c>
      <c r="P319" s="8">
        <f t="shared" si="143"/>
        <v>10800.059600000001</v>
      </c>
      <c r="Q319" s="13">
        <f t="shared" si="144"/>
        <v>0</v>
      </c>
      <c r="R319" s="21">
        <f t="shared" si="145"/>
        <v>0</v>
      </c>
      <c r="S319" s="8">
        <f t="shared" si="146"/>
        <v>0</v>
      </c>
      <c r="T319" s="10">
        <f t="shared" si="156"/>
        <v>0.119353</v>
      </c>
      <c r="U319" s="13">
        <f t="shared" si="160"/>
        <v>213</v>
      </c>
      <c r="V319" s="13">
        <v>252</v>
      </c>
      <c r="W319" s="14">
        <f t="shared" si="147"/>
        <v>1.099990238</v>
      </c>
      <c r="X319" s="8">
        <f t="shared" si="148"/>
        <v>1079.9005298100001</v>
      </c>
      <c r="Y319" s="8">
        <v>0</v>
      </c>
      <c r="Z319" s="9">
        <f t="shared" si="149"/>
        <v>0</v>
      </c>
      <c r="AA319" s="26" t="str">
        <f t="shared" si="157"/>
        <v>INCORP J=</v>
      </c>
      <c r="AB319" s="70">
        <f t="shared" si="158"/>
        <v>42660</v>
      </c>
      <c r="AC319" s="4"/>
      <c r="AD319" s="1"/>
      <c r="AJ319" s="1"/>
      <c r="AK319" s="10"/>
      <c r="AL319" s="1"/>
      <c r="AM319" s="1"/>
      <c r="AN319" s="1"/>
      <c r="AO319" s="1"/>
      <c r="AQ319" s="1"/>
    </row>
    <row r="320" spans="1:43" x14ac:dyDescent="0.2">
      <c r="A320" s="67">
        <f t="shared" si="150"/>
        <v>42602</v>
      </c>
      <c r="B320" s="8">
        <f t="shared" si="139"/>
        <v>11887.648676749999</v>
      </c>
      <c r="C320" s="8">
        <f t="shared" si="151"/>
        <v>10000</v>
      </c>
      <c r="D320" s="28">
        <f t="shared" si="152"/>
        <v>4715.99</v>
      </c>
      <c r="E320" s="9">
        <f>IF(K320=1,VLOOKUP(A319,[1]Plan1!$AY$117:$BA$314,3),E319)</f>
        <v>4736.74</v>
      </c>
      <c r="F320" s="110">
        <f t="shared" si="153"/>
        <v>42598</v>
      </c>
      <c r="G320" s="12">
        <f t="shared" si="140"/>
        <v>4.3999245121384423E-3</v>
      </c>
      <c r="H320" s="11">
        <f t="shared" si="154"/>
        <v>42628</v>
      </c>
      <c r="I320" s="11">
        <f t="shared" si="141"/>
        <v>42628</v>
      </c>
      <c r="J320" s="1">
        <f t="shared" si="155"/>
        <v>22</v>
      </c>
      <c r="K320" s="1">
        <f t="shared" si="163"/>
        <v>5</v>
      </c>
      <c r="L320" s="8">
        <f t="shared" si="142"/>
        <v>1.0009982799999999</v>
      </c>
      <c r="M320" s="14">
        <f t="shared" si="162"/>
        <v>1.00520079</v>
      </c>
      <c r="N320" s="14">
        <f t="shared" si="159"/>
        <v>1.0791442164081471</v>
      </c>
      <c r="O320" s="8">
        <f t="shared" si="161"/>
        <v>1.0802214999999999</v>
      </c>
      <c r="P320" s="8">
        <f t="shared" si="143"/>
        <v>10802.215</v>
      </c>
      <c r="Q320" s="13">
        <f t="shared" si="144"/>
        <v>0</v>
      </c>
      <c r="R320" s="21">
        <f t="shared" si="145"/>
        <v>0</v>
      </c>
      <c r="S320" s="8">
        <f t="shared" si="146"/>
        <v>0</v>
      </c>
      <c r="T320" s="10">
        <f t="shared" si="156"/>
        <v>0.119353</v>
      </c>
      <c r="U320" s="13">
        <f t="shared" si="160"/>
        <v>214</v>
      </c>
      <c r="V320" s="13">
        <v>252</v>
      </c>
      <c r="W320" s="14">
        <f t="shared" si="147"/>
        <v>1.10048251</v>
      </c>
      <c r="X320" s="8">
        <f t="shared" si="148"/>
        <v>1085.4336767499999</v>
      </c>
      <c r="Y320" s="8">
        <v>0</v>
      </c>
      <c r="Z320" s="9">
        <f t="shared" si="149"/>
        <v>0</v>
      </c>
      <c r="AA320" s="26" t="str">
        <f t="shared" si="157"/>
        <v>INCORP J=</v>
      </c>
      <c r="AB320" s="70">
        <f t="shared" si="158"/>
        <v>42660</v>
      </c>
      <c r="AC320" s="4"/>
      <c r="AD320" s="1"/>
      <c r="AJ320" s="1"/>
      <c r="AK320" s="10"/>
      <c r="AL320" s="1"/>
      <c r="AM320" s="1"/>
      <c r="AN320" s="1"/>
      <c r="AO320" s="1"/>
      <c r="AQ320" s="1"/>
    </row>
    <row r="321" spans="1:43" x14ac:dyDescent="0.2">
      <c r="A321" s="67">
        <f t="shared" si="150"/>
        <v>42603</v>
      </c>
      <c r="B321" s="8">
        <f t="shared" si="139"/>
        <v>11887.648676749999</v>
      </c>
      <c r="C321" s="8">
        <f t="shared" si="151"/>
        <v>10000</v>
      </c>
      <c r="D321" s="28">
        <f t="shared" si="152"/>
        <v>4715.99</v>
      </c>
      <c r="E321" s="9">
        <f>IF(K321=1,VLOOKUP(A320,[1]Plan1!$AY$117:$BA$314,3),E320)</f>
        <v>4736.74</v>
      </c>
      <c r="F321" s="110">
        <f t="shared" si="153"/>
        <v>42598</v>
      </c>
      <c r="G321" s="12">
        <f t="shared" si="140"/>
        <v>4.3999245121384423E-3</v>
      </c>
      <c r="H321" s="11">
        <f t="shared" si="154"/>
        <v>42628</v>
      </c>
      <c r="I321" s="11">
        <f t="shared" si="141"/>
        <v>42628</v>
      </c>
      <c r="J321" s="1">
        <f t="shared" si="155"/>
        <v>22</v>
      </c>
      <c r="K321" s="1">
        <f t="shared" si="163"/>
        <v>5</v>
      </c>
      <c r="L321" s="8">
        <f t="shared" si="142"/>
        <v>1.0009982799999999</v>
      </c>
      <c r="M321" s="14">
        <f t="shared" si="162"/>
        <v>1.00520079</v>
      </c>
      <c r="N321" s="14">
        <f t="shared" si="159"/>
        <v>1.0791442164081471</v>
      </c>
      <c r="O321" s="8">
        <f t="shared" si="161"/>
        <v>1.0802214999999999</v>
      </c>
      <c r="P321" s="8">
        <f t="shared" si="143"/>
        <v>10802.215</v>
      </c>
      <c r="Q321" s="13">
        <f t="shared" si="144"/>
        <v>0</v>
      </c>
      <c r="R321" s="21">
        <f t="shared" si="145"/>
        <v>0</v>
      </c>
      <c r="S321" s="8">
        <f t="shared" si="146"/>
        <v>0</v>
      </c>
      <c r="T321" s="10">
        <f t="shared" si="156"/>
        <v>0.119353</v>
      </c>
      <c r="U321" s="13">
        <f t="shared" si="160"/>
        <v>214</v>
      </c>
      <c r="V321" s="13">
        <v>252</v>
      </c>
      <c r="W321" s="14">
        <f t="shared" si="147"/>
        <v>1.10048251</v>
      </c>
      <c r="X321" s="8">
        <f t="shared" si="148"/>
        <v>1085.4336767499999</v>
      </c>
      <c r="Y321" s="8">
        <v>0</v>
      </c>
      <c r="Z321" s="9">
        <f t="shared" si="149"/>
        <v>0</v>
      </c>
      <c r="AA321" s="26" t="str">
        <f t="shared" si="157"/>
        <v>INCORP J=</v>
      </c>
      <c r="AB321" s="70">
        <f t="shared" si="158"/>
        <v>42660</v>
      </c>
      <c r="AC321" s="4"/>
      <c r="AD321" s="1"/>
      <c r="AJ321" s="1"/>
      <c r="AK321" s="10"/>
      <c r="AL321" s="1"/>
      <c r="AM321" s="1"/>
      <c r="AN321" s="1"/>
      <c r="AO321" s="1"/>
      <c r="AQ321" s="1"/>
    </row>
    <row r="322" spans="1:43" x14ac:dyDescent="0.2">
      <c r="A322" s="67">
        <f t="shared" si="150"/>
        <v>42604</v>
      </c>
      <c r="B322" s="8">
        <f t="shared" si="139"/>
        <v>11887.648676749999</v>
      </c>
      <c r="C322" s="8">
        <f t="shared" si="151"/>
        <v>10000</v>
      </c>
      <c r="D322" s="28">
        <f t="shared" si="152"/>
        <v>4715.99</v>
      </c>
      <c r="E322" s="9">
        <f>IF(K322=1,VLOOKUP(A321,[1]Plan1!$AY$117:$BA$314,3),E321)</f>
        <v>4736.74</v>
      </c>
      <c r="F322" s="110">
        <f t="shared" si="153"/>
        <v>42598</v>
      </c>
      <c r="G322" s="12">
        <f t="shared" si="140"/>
        <v>4.3999245121384423E-3</v>
      </c>
      <c r="H322" s="11">
        <f t="shared" si="154"/>
        <v>42628</v>
      </c>
      <c r="I322" s="11">
        <f t="shared" si="141"/>
        <v>42628</v>
      </c>
      <c r="J322" s="1">
        <f t="shared" si="155"/>
        <v>22</v>
      </c>
      <c r="K322" s="1">
        <f t="shared" si="163"/>
        <v>5</v>
      </c>
      <c r="L322" s="8">
        <f t="shared" si="142"/>
        <v>1.0009982799999999</v>
      </c>
      <c r="M322" s="14">
        <f t="shared" si="162"/>
        <v>1.00520079</v>
      </c>
      <c r="N322" s="14">
        <f t="shared" si="159"/>
        <v>1.0791442164081471</v>
      </c>
      <c r="O322" s="8">
        <f t="shared" si="161"/>
        <v>1.0802214999999999</v>
      </c>
      <c r="P322" s="8">
        <f t="shared" si="143"/>
        <v>10802.215</v>
      </c>
      <c r="Q322" s="13">
        <f t="shared" si="144"/>
        <v>0</v>
      </c>
      <c r="R322" s="21">
        <f t="shared" si="145"/>
        <v>0</v>
      </c>
      <c r="S322" s="8">
        <f t="shared" si="146"/>
        <v>0</v>
      </c>
      <c r="T322" s="10">
        <f t="shared" si="156"/>
        <v>0.119353</v>
      </c>
      <c r="U322" s="13">
        <f t="shared" si="160"/>
        <v>214</v>
      </c>
      <c r="V322" s="13">
        <v>252</v>
      </c>
      <c r="W322" s="14">
        <f t="shared" si="147"/>
        <v>1.10048251</v>
      </c>
      <c r="X322" s="8">
        <f t="shared" si="148"/>
        <v>1085.4336767499999</v>
      </c>
      <c r="Y322" s="8">
        <v>0</v>
      </c>
      <c r="Z322" s="9">
        <f t="shared" si="149"/>
        <v>0</v>
      </c>
      <c r="AA322" s="26" t="str">
        <f t="shared" si="157"/>
        <v>INCORP J=</v>
      </c>
      <c r="AB322" s="70">
        <f t="shared" si="158"/>
        <v>42660</v>
      </c>
      <c r="AC322" s="4"/>
      <c r="AD322" s="1"/>
      <c r="AJ322" s="1"/>
      <c r="AK322" s="10"/>
      <c r="AL322" s="1"/>
      <c r="AM322" s="1"/>
      <c r="AN322" s="1"/>
      <c r="AO322" s="1"/>
      <c r="AQ322" s="1"/>
    </row>
    <row r="323" spans="1:43" x14ac:dyDescent="0.2">
      <c r="A323" s="67">
        <f t="shared" si="150"/>
        <v>42605</v>
      </c>
      <c r="B323" s="8">
        <f t="shared" si="139"/>
        <v>11895.342273230001</v>
      </c>
      <c r="C323" s="8">
        <f t="shared" si="151"/>
        <v>10000</v>
      </c>
      <c r="D323" s="28">
        <f t="shared" si="152"/>
        <v>4715.99</v>
      </c>
      <c r="E323" s="9">
        <f>IF(K323=1,VLOOKUP(A322,[1]Plan1!$AY$117:$BA$314,3),E322)</f>
        <v>4736.74</v>
      </c>
      <c r="F323" s="110">
        <f t="shared" si="153"/>
        <v>42598</v>
      </c>
      <c r="G323" s="12">
        <f t="shared" si="140"/>
        <v>4.3999245121384423E-3</v>
      </c>
      <c r="H323" s="11">
        <f t="shared" si="154"/>
        <v>42628</v>
      </c>
      <c r="I323" s="11">
        <f t="shared" si="141"/>
        <v>42628</v>
      </c>
      <c r="J323" s="1">
        <f t="shared" si="155"/>
        <v>22</v>
      </c>
      <c r="K323" s="1">
        <f t="shared" si="163"/>
        <v>6</v>
      </c>
      <c r="L323" s="8">
        <f t="shared" si="142"/>
        <v>1.0011980599999999</v>
      </c>
      <c r="M323" s="14">
        <f t="shared" si="162"/>
        <v>1.00520079</v>
      </c>
      <c r="N323" s="14">
        <f t="shared" si="159"/>
        <v>1.0791442164081471</v>
      </c>
      <c r="O323" s="8">
        <f t="shared" si="161"/>
        <v>1.08043709</v>
      </c>
      <c r="P323" s="8">
        <f t="shared" si="143"/>
        <v>10804.3709</v>
      </c>
      <c r="Q323" s="13">
        <f t="shared" si="144"/>
        <v>0</v>
      </c>
      <c r="R323" s="21">
        <f t="shared" si="145"/>
        <v>0</v>
      </c>
      <c r="S323" s="8">
        <f t="shared" si="146"/>
        <v>0</v>
      </c>
      <c r="T323" s="10">
        <f t="shared" si="156"/>
        <v>0.119353</v>
      </c>
      <c r="U323" s="13">
        <f t="shared" si="160"/>
        <v>215</v>
      </c>
      <c r="V323" s="13">
        <v>252</v>
      </c>
      <c r="W323" s="14">
        <f t="shared" si="147"/>
        <v>1.100975002</v>
      </c>
      <c r="X323" s="8">
        <f t="shared" si="148"/>
        <v>1090.9713732299999</v>
      </c>
      <c r="Y323" s="8">
        <v>0</v>
      </c>
      <c r="Z323" s="9">
        <f t="shared" si="149"/>
        <v>0</v>
      </c>
      <c r="AA323" s="26" t="str">
        <f t="shared" si="157"/>
        <v>INCORP J=</v>
      </c>
      <c r="AB323" s="70">
        <f t="shared" si="158"/>
        <v>42660</v>
      </c>
      <c r="AC323" s="4"/>
      <c r="AD323" s="1"/>
      <c r="AJ323" s="1"/>
      <c r="AK323" s="10"/>
      <c r="AL323" s="1"/>
      <c r="AM323" s="1"/>
      <c r="AN323" s="1"/>
      <c r="AO323" s="1"/>
      <c r="AQ323" s="1"/>
    </row>
    <row r="324" spans="1:43" x14ac:dyDescent="0.2">
      <c r="A324" s="67">
        <f t="shared" si="150"/>
        <v>42606</v>
      </c>
      <c r="B324" s="8">
        <f t="shared" si="139"/>
        <v>11903.04093221</v>
      </c>
      <c r="C324" s="8">
        <f t="shared" si="151"/>
        <v>10000</v>
      </c>
      <c r="D324" s="28">
        <f t="shared" si="152"/>
        <v>4715.99</v>
      </c>
      <c r="E324" s="9">
        <f>IF(K324=1,VLOOKUP(A323,[1]Plan1!$AY$117:$BA$314,3),E323)</f>
        <v>4736.74</v>
      </c>
      <c r="F324" s="110">
        <f t="shared" si="153"/>
        <v>42598</v>
      </c>
      <c r="G324" s="12">
        <f t="shared" si="140"/>
        <v>4.3999245121384423E-3</v>
      </c>
      <c r="H324" s="11">
        <f t="shared" si="154"/>
        <v>42628</v>
      </c>
      <c r="I324" s="11">
        <f t="shared" si="141"/>
        <v>42628</v>
      </c>
      <c r="J324" s="1">
        <f t="shared" si="155"/>
        <v>22</v>
      </c>
      <c r="K324" s="1">
        <f t="shared" si="163"/>
        <v>7</v>
      </c>
      <c r="L324" s="8">
        <f t="shared" si="142"/>
        <v>1.0013978800000001</v>
      </c>
      <c r="M324" s="14">
        <f t="shared" si="162"/>
        <v>1.00520079</v>
      </c>
      <c r="N324" s="14">
        <f t="shared" si="159"/>
        <v>1.0791442164081471</v>
      </c>
      <c r="O324" s="8">
        <f t="shared" si="161"/>
        <v>1.08065273</v>
      </c>
      <c r="P324" s="8">
        <f t="shared" si="143"/>
        <v>10806.5273</v>
      </c>
      <c r="Q324" s="13">
        <f t="shared" si="144"/>
        <v>0</v>
      </c>
      <c r="R324" s="21">
        <f t="shared" si="145"/>
        <v>0</v>
      </c>
      <c r="S324" s="8">
        <f t="shared" si="146"/>
        <v>0</v>
      </c>
      <c r="T324" s="10">
        <f t="shared" si="156"/>
        <v>0.119353</v>
      </c>
      <c r="U324" s="13">
        <f t="shared" si="160"/>
        <v>216</v>
      </c>
      <c r="V324" s="13">
        <v>252</v>
      </c>
      <c r="W324" s="14">
        <f t="shared" si="147"/>
        <v>1.1014677150000001</v>
      </c>
      <c r="X324" s="8">
        <f t="shared" si="148"/>
        <v>1096.51363221</v>
      </c>
      <c r="Y324" s="8">
        <v>0</v>
      </c>
      <c r="Z324" s="9">
        <f t="shared" si="149"/>
        <v>0</v>
      </c>
      <c r="AA324" s="26" t="str">
        <f t="shared" si="157"/>
        <v>INCORP J=</v>
      </c>
      <c r="AB324" s="70">
        <f t="shared" si="158"/>
        <v>42660</v>
      </c>
      <c r="AC324" s="4"/>
      <c r="AD324" s="1"/>
      <c r="AI324" s="1"/>
      <c r="AJ324" s="1"/>
      <c r="AK324" s="10"/>
      <c r="AL324" s="1"/>
      <c r="AM324" s="1"/>
      <c r="AN324" s="1"/>
      <c r="AO324" s="1"/>
      <c r="AQ324" s="1"/>
    </row>
    <row r="325" spans="1:43" x14ac:dyDescent="0.2">
      <c r="A325" s="67">
        <f t="shared" si="150"/>
        <v>42607</v>
      </c>
      <c r="B325" s="8">
        <f t="shared" si="139"/>
        <v>11910.74432527</v>
      </c>
      <c r="C325" s="8">
        <f t="shared" si="151"/>
        <v>10000</v>
      </c>
      <c r="D325" s="28">
        <f t="shared" si="152"/>
        <v>4715.99</v>
      </c>
      <c r="E325" s="9">
        <f>IF(K325=1,VLOOKUP(A324,[1]Plan1!$AY$117:$BA$314,3),E324)</f>
        <v>4736.74</v>
      </c>
      <c r="F325" s="110">
        <f t="shared" si="153"/>
        <v>42598</v>
      </c>
      <c r="G325" s="12">
        <f t="shared" si="140"/>
        <v>4.3999245121384423E-3</v>
      </c>
      <c r="H325" s="11">
        <f t="shared" si="154"/>
        <v>42628</v>
      </c>
      <c r="I325" s="11">
        <f t="shared" si="141"/>
        <v>42628</v>
      </c>
      <c r="J325" s="1">
        <f t="shared" si="155"/>
        <v>22</v>
      </c>
      <c r="K325" s="1">
        <f t="shared" si="163"/>
        <v>8</v>
      </c>
      <c r="L325" s="8">
        <f t="shared" si="142"/>
        <v>1.0015977300000001</v>
      </c>
      <c r="M325" s="14">
        <f t="shared" si="162"/>
        <v>1.00520079</v>
      </c>
      <c r="N325" s="14">
        <f t="shared" si="159"/>
        <v>1.0791442164081471</v>
      </c>
      <c r="O325" s="8">
        <f t="shared" si="161"/>
        <v>1.08086839</v>
      </c>
      <c r="P325" s="8">
        <f t="shared" si="143"/>
        <v>10808.6839</v>
      </c>
      <c r="Q325" s="13">
        <f t="shared" si="144"/>
        <v>0</v>
      </c>
      <c r="R325" s="21">
        <f t="shared" si="145"/>
        <v>0</v>
      </c>
      <c r="S325" s="8">
        <f t="shared" si="146"/>
        <v>0</v>
      </c>
      <c r="T325" s="10">
        <f t="shared" si="156"/>
        <v>0.119353</v>
      </c>
      <c r="U325" s="13">
        <f t="shared" si="160"/>
        <v>217</v>
      </c>
      <c r="V325" s="13">
        <v>252</v>
      </c>
      <c r="W325" s="14">
        <f t="shared" si="147"/>
        <v>1.101960649</v>
      </c>
      <c r="X325" s="8">
        <f t="shared" si="148"/>
        <v>1102.06042527</v>
      </c>
      <c r="Y325" s="8">
        <v>0</v>
      </c>
      <c r="Z325" s="9">
        <f t="shared" si="149"/>
        <v>0</v>
      </c>
      <c r="AA325" s="26" t="str">
        <f t="shared" si="157"/>
        <v>INCORP J=</v>
      </c>
      <c r="AB325" s="70">
        <f t="shared" si="158"/>
        <v>42660</v>
      </c>
      <c r="AC325" s="4"/>
      <c r="AD325" s="1"/>
      <c r="AI325" s="1"/>
      <c r="AJ325" s="1"/>
      <c r="AK325" s="10"/>
      <c r="AL325" s="1"/>
      <c r="AM325" s="1"/>
      <c r="AN325" s="1"/>
      <c r="AO325" s="1"/>
      <c r="AQ325" s="1"/>
    </row>
    <row r="326" spans="1:43" x14ac:dyDescent="0.2">
      <c r="A326" s="67">
        <f t="shared" si="150"/>
        <v>42608</v>
      </c>
      <c r="B326" s="8">
        <f t="shared" si="139"/>
        <v>11918.452873509999</v>
      </c>
      <c r="C326" s="8">
        <f t="shared" si="151"/>
        <v>10000</v>
      </c>
      <c r="D326" s="28">
        <f t="shared" si="152"/>
        <v>4715.99</v>
      </c>
      <c r="E326" s="9">
        <f>IF(K326=1,VLOOKUP(A325,[1]Plan1!$AY$117:$BA$314,3),E325)</f>
        <v>4736.74</v>
      </c>
      <c r="F326" s="110">
        <f t="shared" si="153"/>
        <v>42598</v>
      </c>
      <c r="G326" s="12">
        <f t="shared" si="140"/>
        <v>4.3999245121384423E-3</v>
      </c>
      <c r="H326" s="11">
        <f t="shared" si="154"/>
        <v>42628</v>
      </c>
      <c r="I326" s="11">
        <f t="shared" si="141"/>
        <v>42628</v>
      </c>
      <c r="J326" s="1">
        <f t="shared" si="155"/>
        <v>22</v>
      </c>
      <c r="K326" s="1">
        <f t="shared" si="163"/>
        <v>9</v>
      </c>
      <c r="L326" s="8">
        <f t="shared" si="142"/>
        <v>1.00179763</v>
      </c>
      <c r="M326" s="14">
        <f t="shared" si="162"/>
        <v>1.00520079</v>
      </c>
      <c r="N326" s="14">
        <f t="shared" si="159"/>
        <v>1.0791442164081471</v>
      </c>
      <c r="O326" s="8">
        <f t="shared" si="161"/>
        <v>1.0810841099999999</v>
      </c>
      <c r="P326" s="8">
        <f t="shared" si="143"/>
        <v>10810.8411</v>
      </c>
      <c r="Q326" s="13">
        <f t="shared" si="144"/>
        <v>0</v>
      </c>
      <c r="R326" s="21">
        <f t="shared" si="145"/>
        <v>0</v>
      </c>
      <c r="S326" s="8">
        <f t="shared" si="146"/>
        <v>0</v>
      </c>
      <c r="T326" s="10">
        <f t="shared" si="156"/>
        <v>0.119353</v>
      </c>
      <c r="U326" s="13">
        <f t="shared" si="160"/>
        <v>218</v>
      </c>
      <c r="V326" s="13">
        <v>252</v>
      </c>
      <c r="W326" s="14">
        <f t="shared" si="147"/>
        <v>1.1024538020000001</v>
      </c>
      <c r="X326" s="8">
        <f t="shared" si="148"/>
        <v>1107.6117735099999</v>
      </c>
      <c r="Y326" s="8">
        <v>0</v>
      </c>
      <c r="Z326" s="9">
        <f t="shared" si="149"/>
        <v>0</v>
      </c>
      <c r="AA326" s="26" t="str">
        <f t="shared" si="157"/>
        <v>INCORP J=</v>
      </c>
      <c r="AB326" s="70">
        <f t="shared" si="158"/>
        <v>42660</v>
      </c>
      <c r="AC326" s="4"/>
      <c r="AD326" s="1"/>
      <c r="AI326" s="1"/>
      <c r="AJ326" s="1"/>
      <c r="AK326" s="10"/>
      <c r="AL326" s="1"/>
      <c r="AM326" s="1"/>
      <c r="AN326" s="1"/>
      <c r="AO326" s="1"/>
      <c r="AQ326" s="1"/>
    </row>
    <row r="327" spans="1:43" x14ac:dyDescent="0.2">
      <c r="A327" s="67">
        <f t="shared" si="150"/>
        <v>42609</v>
      </c>
      <c r="B327" s="8">
        <f t="shared" si="139"/>
        <v>11926.16650136</v>
      </c>
      <c r="C327" s="8">
        <f t="shared" si="151"/>
        <v>10000</v>
      </c>
      <c r="D327" s="28">
        <f t="shared" si="152"/>
        <v>4715.99</v>
      </c>
      <c r="E327" s="9">
        <f>IF(K327=1,VLOOKUP(A326,[1]Plan1!$AY$117:$BA$314,3),E326)</f>
        <v>4736.74</v>
      </c>
      <c r="F327" s="110">
        <f t="shared" si="153"/>
        <v>42598</v>
      </c>
      <c r="G327" s="12">
        <f t="shared" si="140"/>
        <v>4.3999245121384423E-3</v>
      </c>
      <c r="H327" s="11">
        <f t="shared" si="154"/>
        <v>42628</v>
      </c>
      <c r="I327" s="11">
        <f t="shared" si="141"/>
        <v>42628</v>
      </c>
      <c r="J327" s="1">
        <f t="shared" si="155"/>
        <v>22</v>
      </c>
      <c r="K327" s="1">
        <f t="shared" si="163"/>
        <v>10</v>
      </c>
      <c r="L327" s="8">
        <f t="shared" si="142"/>
        <v>1.0019975699999999</v>
      </c>
      <c r="M327" s="14">
        <f t="shared" si="162"/>
        <v>1.00520079</v>
      </c>
      <c r="N327" s="14">
        <f t="shared" si="159"/>
        <v>1.0791442164081471</v>
      </c>
      <c r="O327" s="8">
        <f t="shared" si="161"/>
        <v>1.08129988</v>
      </c>
      <c r="P327" s="8">
        <f t="shared" si="143"/>
        <v>10812.998799999999</v>
      </c>
      <c r="Q327" s="13">
        <f t="shared" si="144"/>
        <v>0</v>
      </c>
      <c r="R327" s="21">
        <f t="shared" si="145"/>
        <v>0</v>
      </c>
      <c r="S327" s="8">
        <f t="shared" si="146"/>
        <v>0</v>
      </c>
      <c r="T327" s="10">
        <f t="shared" si="156"/>
        <v>0.119353</v>
      </c>
      <c r="U327" s="13">
        <f t="shared" si="160"/>
        <v>219</v>
      </c>
      <c r="V327" s="13">
        <v>252</v>
      </c>
      <c r="W327" s="14">
        <f t="shared" si="147"/>
        <v>1.1029471769999999</v>
      </c>
      <c r="X327" s="8">
        <f t="shared" si="148"/>
        <v>1113.1677013599999</v>
      </c>
      <c r="Y327" s="8">
        <v>0</v>
      </c>
      <c r="Z327" s="9">
        <f t="shared" si="149"/>
        <v>0</v>
      </c>
      <c r="AA327" s="26" t="str">
        <f t="shared" si="157"/>
        <v>INCORP J=</v>
      </c>
      <c r="AB327" s="70">
        <f t="shared" si="158"/>
        <v>42660</v>
      </c>
      <c r="AC327" s="4"/>
      <c r="AD327" s="1"/>
      <c r="AI327" s="1"/>
      <c r="AJ327" s="1"/>
      <c r="AK327" s="10"/>
      <c r="AL327" s="1"/>
      <c r="AM327" s="1"/>
      <c r="AN327" s="1"/>
      <c r="AO327" s="1"/>
      <c r="AQ327" s="1"/>
    </row>
    <row r="328" spans="1:43" x14ac:dyDescent="0.2">
      <c r="A328" s="67">
        <f t="shared" si="150"/>
        <v>42610</v>
      </c>
      <c r="B328" s="8">
        <f t="shared" si="139"/>
        <v>11926.16650136</v>
      </c>
      <c r="C328" s="8">
        <f t="shared" si="151"/>
        <v>10000</v>
      </c>
      <c r="D328" s="28">
        <f t="shared" si="152"/>
        <v>4715.99</v>
      </c>
      <c r="E328" s="9">
        <f>IF(K328=1,VLOOKUP(A327,[1]Plan1!$AY$117:$BA$314,3),E327)</f>
        <v>4736.74</v>
      </c>
      <c r="F328" s="110">
        <f t="shared" si="153"/>
        <v>42598</v>
      </c>
      <c r="G328" s="12">
        <f t="shared" si="140"/>
        <v>4.3999245121384423E-3</v>
      </c>
      <c r="H328" s="11">
        <f t="shared" si="154"/>
        <v>42628</v>
      </c>
      <c r="I328" s="11">
        <f t="shared" si="141"/>
        <v>42628</v>
      </c>
      <c r="J328" s="1">
        <f t="shared" si="155"/>
        <v>22</v>
      </c>
      <c r="K328" s="1">
        <f t="shared" si="163"/>
        <v>10</v>
      </c>
      <c r="L328" s="8">
        <f t="shared" si="142"/>
        <v>1.0019975699999999</v>
      </c>
      <c r="M328" s="14">
        <f t="shared" si="162"/>
        <v>1.00520079</v>
      </c>
      <c r="N328" s="14">
        <f t="shared" si="159"/>
        <v>1.0791442164081471</v>
      </c>
      <c r="O328" s="8">
        <f t="shared" si="161"/>
        <v>1.08129988</v>
      </c>
      <c r="P328" s="8">
        <f t="shared" si="143"/>
        <v>10812.998799999999</v>
      </c>
      <c r="Q328" s="13">
        <f t="shared" si="144"/>
        <v>0</v>
      </c>
      <c r="R328" s="21">
        <f t="shared" si="145"/>
        <v>0</v>
      </c>
      <c r="S328" s="8">
        <f t="shared" si="146"/>
        <v>0</v>
      </c>
      <c r="T328" s="10">
        <f t="shared" si="156"/>
        <v>0.119353</v>
      </c>
      <c r="U328" s="13">
        <f t="shared" si="160"/>
        <v>219</v>
      </c>
      <c r="V328" s="13">
        <v>252</v>
      </c>
      <c r="W328" s="14">
        <f t="shared" si="147"/>
        <v>1.1029471769999999</v>
      </c>
      <c r="X328" s="8">
        <f t="shared" si="148"/>
        <v>1113.1677013599999</v>
      </c>
      <c r="Y328" s="8">
        <v>0</v>
      </c>
      <c r="Z328" s="9">
        <f t="shared" si="149"/>
        <v>0</v>
      </c>
      <c r="AA328" s="26" t="str">
        <f t="shared" si="157"/>
        <v>INCORP J=</v>
      </c>
      <c r="AB328" s="70">
        <f t="shared" si="158"/>
        <v>42660</v>
      </c>
      <c r="AC328" s="4"/>
      <c r="AD328" s="1"/>
      <c r="AI328" s="1"/>
      <c r="AJ328" s="1"/>
      <c r="AK328" s="10"/>
      <c r="AL328" s="1"/>
      <c r="AM328" s="1"/>
      <c r="AN328" s="1"/>
      <c r="AO328" s="1"/>
      <c r="AQ328" s="1"/>
    </row>
    <row r="329" spans="1:43" x14ac:dyDescent="0.2">
      <c r="A329" s="67">
        <f t="shared" si="150"/>
        <v>42611</v>
      </c>
      <c r="B329" s="8">
        <f t="shared" si="139"/>
        <v>11926.16650136</v>
      </c>
      <c r="C329" s="8">
        <f t="shared" si="151"/>
        <v>10000</v>
      </c>
      <c r="D329" s="28">
        <f t="shared" si="152"/>
        <v>4715.99</v>
      </c>
      <c r="E329" s="9">
        <f>IF(K329=1,VLOOKUP(A328,[1]Plan1!$AY$117:$BA$314,3),E328)</f>
        <v>4736.74</v>
      </c>
      <c r="F329" s="110">
        <f t="shared" si="153"/>
        <v>42598</v>
      </c>
      <c r="G329" s="12">
        <f t="shared" si="140"/>
        <v>4.3999245121384423E-3</v>
      </c>
      <c r="H329" s="11">
        <f t="shared" si="154"/>
        <v>42628</v>
      </c>
      <c r="I329" s="11">
        <f t="shared" si="141"/>
        <v>42628</v>
      </c>
      <c r="J329" s="1">
        <f t="shared" si="155"/>
        <v>22</v>
      </c>
      <c r="K329" s="1">
        <f t="shared" si="163"/>
        <v>10</v>
      </c>
      <c r="L329" s="8">
        <f t="shared" si="142"/>
        <v>1.0019975699999999</v>
      </c>
      <c r="M329" s="14">
        <f t="shared" si="162"/>
        <v>1.00520079</v>
      </c>
      <c r="N329" s="14">
        <f t="shared" si="159"/>
        <v>1.0791442164081471</v>
      </c>
      <c r="O329" s="8">
        <f t="shared" si="161"/>
        <v>1.08129988</v>
      </c>
      <c r="P329" s="8">
        <f t="shared" si="143"/>
        <v>10812.998799999999</v>
      </c>
      <c r="Q329" s="13">
        <f t="shared" si="144"/>
        <v>0</v>
      </c>
      <c r="R329" s="21">
        <f t="shared" si="145"/>
        <v>0</v>
      </c>
      <c r="S329" s="8">
        <f t="shared" si="146"/>
        <v>0</v>
      </c>
      <c r="T329" s="10">
        <f t="shared" si="156"/>
        <v>0.119353</v>
      </c>
      <c r="U329" s="13">
        <f t="shared" si="160"/>
        <v>219</v>
      </c>
      <c r="V329" s="13">
        <v>252</v>
      </c>
      <c r="W329" s="14">
        <f t="shared" si="147"/>
        <v>1.1029471769999999</v>
      </c>
      <c r="X329" s="8">
        <f t="shared" si="148"/>
        <v>1113.1677013599999</v>
      </c>
      <c r="Y329" s="8">
        <v>0</v>
      </c>
      <c r="Z329" s="9">
        <f t="shared" si="149"/>
        <v>0</v>
      </c>
      <c r="AA329" s="26" t="str">
        <f t="shared" si="157"/>
        <v>INCORP J=</v>
      </c>
      <c r="AB329" s="70">
        <f t="shared" si="158"/>
        <v>42660</v>
      </c>
      <c r="AC329" s="4"/>
      <c r="AD329" s="1"/>
      <c r="AI329" s="1"/>
      <c r="AJ329" s="1"/>
      <c r="AK329" s="10"/>
      <c r="AL329" s="1"/>
      <c r="AM329" s="1"/>
      <c r="AN329" s="1"/>
      <c r="AO329" s="1"/>
      <c r="AQ329" s="1"/>
    </row>
    <row r="330" spans="1:43" x14ac:dyDescent="0.2">
      <c r="A330" s="67">
        <f t="shared" si="150"/>
        <v>42612</v>
      </c>
      <c r="B330" s="8">
        <f t="shared" ref="B330:B393" si="164">(P330+X330)</f>
        <v>11933.884858339999</v>
      </c>
      <c r="C330" s="8">
        <f t="shared" si="151"/>
        <v>10000</v>
      </c>
      <c r="D330" s="28">
        <f t="shared" si="152"/>
        <v>4715.99</v>
      </c>
      <c r="E330" s="9">
        <f>IF(K330=1,VLOOKUP(A329,[1]Plan1!$AY$117:$BA$314,3),E329)</f>
        <v>4736.74</v>
      </c>
      <c r="F330" s="110">
        <f t="shared" si="153"/>
        <v>42598</v>
      </c>
      <c r="G330" s="12">
        <f t="shared" ref="G330:G393" si="165">(E330/D330)-1</f>
        <v>4.3999245121384423E-3</v>
      </c>
      <c r="H330" s="11">
        <f t="shared" si="154"/>
        <v>42628</v>
      </c>
      <c r="I330" s="11">
        <f t="shared" ref="I330:I393" si="166">IF(A330&gt;I329,H330,I329)</f>
        <v>42628</v>
      </c>
      <c r="J330" s="1">
        <f t="shared" si="155"/>
        <v>22</v>
      </c>
      <c r="K330" s="1">
        <f t="shared" si="163"/>
        <v>11</v>
      </c>
      <c r="L330" s="8">
        <f t="shared" ref="L330:L393" si="167">TRUNC((E330/D330)^TRUNC((K330/J330),9),8)</f>
        <v>1.0021975400000001</v>
      </c>
      <c r="M330" s="14">
        <f t="shared" si="162"/>
        <v>1.00520079</v>
      </c>
      <c r="N330" s="14">
        <f t="shared" si="159"/>
        <v>1.0791442164081471</v>
      </c>
      <c r="O330" s="8">
        <f t="shared" si="161"/>
        <v>1.0815156699999999</v>
      </c>
      <c r="P330" s="8">
        <f t="shared" ref="P330:P393" si="168">TRUNC(C330*O330,8)</f>
        <v>10815.1567</v>
      </c>
      <c r="Q330" s="13">
        <f t="shared" ref="Q330:Q393" si="169">IF(VLOOKUP(A330,AE$10:AM$114,9)=VLOOKUP(A329,AE$10:AM$114,9),0,VLOOKUP(A330,AE$10:AM$114,9))</f>
        <v>0</v>
      </c>
      <c r="R330" s="21">
        <f t="shared" ref="R330:R393" si="170">IF(Q330&gt;0,VLOOKUP($A330,$AE$10:$AK$114,7),0)</f>
        <v>0</v>
      </c>
      <c r="S330" s="8">
        <f t="shared" ref="S330:S393" si="171">IF(R330&gt;0,TRUNC(R330*P330,8),0)</f>
        <v>0</v>
      </c>
      <c r="T330" s="10">
        <f t="shared" si="156"/>
        <v>0.119353</v>
      </c>
      <c r="U330" s="13">
        <f t="shared" si="160"/>
        <v>220</v>
      </c>
      <c r="V330" s="13">
        <v>252</v>
      </c>
      <c r="W330" s="14">
        <f t="shared" ref="W330:W393" si="172">ROUND((1+T330)^TRUNC((U330/V330),9),9)</f>
        <v>1.1034407719999999</v>
      </c>
      <c r="X330" s="8">
        <f t="shared" ref="X330:X393" si="173">TRUNC((P330*(W330-1)),8)</f>
        <v>1118.7281583399999</v>
      </c>
      <c r="Y330" s="8">
        <v>0</v>
      </c>
      <c r="Z330" s="9">
        <f t="shared" ref="Z330:Z393" si="174">IF(S330&gt;0,S330+X330,0)</f>
        <v>0</v>
      </c>
      <c r="AA330" s="26" t="str">
        <f t="shared" si="157"/>
        <v>INCORP J=</v>
      </c>
      <c r="AB330" s="70">
        <f t="shared" si="158"/>
        <v>42660</v>
      </c>
      <c r="AC330" s="4"/>
      <c r="AD330" s="1"/>
      <c r="AI330" s="1"/>
      <c r="AJ330" s="1"/>
      <c r="AK330" s="10"/>
      <c r="AL330" s="1"/>
      <c r="AM330" s="1"/>
      <c r="AN330" s="1"/>
      <c r="AO330" s="1"/>
      <c r="AQ330" s="1"/>
    </row>
    <row r="331" spans="1:43" x14ac:dyDescent="0.2">
      <c r="A331" s="67">
        <f t="shared" ref="A331:A394" si="175">(A330+1)</f>
        <v>42613</v>
      </c>
      <c r="B331" s="8">
        <f t="shared" si="164"/>
        <v>11941.608409389999</v>
      </c>
      <c r="C331" s="8">
        <f t="shared" ref="C331:C394" si="176">TRUNC(IF(Q330&gt;0,VLOOKUP(A330,$AE$12:$AF$114,2),C330),8)</f>
        <v>10000</v>
      </c>
      <c r="D331" s="28">
        <f t="shared" ref="D331:D394" si="177">IF(E331=E330,D330,E330)</f>
        <v>4715.99</v>
      </c>
      <c r="E331" s="9">
        <f>IF(K331=1,VLOOKUP(A330,[1]Plan1!$AY$117:$BA$314,3),E330)</f>
        <v>4736.74</v>
      </c>
      <c r="F331" s="110">
        <f t="shared" ref="F331:F394" si="178">IF(D331=D330,F330,A331)</f>
        <v>42598</v>
      </c>
      <c r="G331" s="12">
        <f t="shared" si="165"/>
        <v>4.3999245121384423E-3</v>
      </c>
      <c r="H331" s="11">
        <f t="shared" ref="H331:H394" si="179">IF(DAY(A331)=15,VLOOKUP(A331,AJ$118:AP$450,4),H330)</f>
        <v>42628</v>
      </c>
      <c r="I331" s="11">
        <f t="shared" si="166"/>
        <v>42628</v>
      </c>
      <c r="J331" s="1">
        <f t="shared" ref="J331:J394" si="180">IF(I331=I330,J330,NETWORKDAYS(I330,I331,$AE$118:$AE$502)-1)</f>
        <v>22</v>
      </c>
      <c r="K331" s="1">
        <f t="shared" si="163"/>
        <v>12</v>
      </c>
      <c r="L331" s="8">
        <f t="shared" si="167"/>
        <v>1.0023975599999999</v>
      </c>
      <c r="M331" s="14">
        <f t="shared" si="162"/>
        <v>1.00520079</v>
      </c>
      <c r="N331" s="14">
        <f t="shared" si="159"/>
        <v>1.0791442164081471</v>
      </c>
      <c r="O331" s="8">
        <f t="shared" si="161"/>
        <v>1.0817315199999999</v>
      </c>
      <c r="P331" s="8">
        <f t="shared" si="168"/>
        <v>10817.315199999999</v>
      </c>
      <c r="Q331" s="13">
        <f t="shared" si="169"/>
        <v>0</v>
      </c>
      <c r="R331" s="21">
        <f t="shared" si="170"/>
        <v>0</v>
      </c>
      <c r="S331" s="8">
        <f t="shared" si="171"/>
        <v>0</v>
      </c>
      <c r="T331" s="10">
        <f t="shared" ref="T331:T394" si="181">IF(Q330&gt;0,VLOOKUP(A330,$AE$11:$AH$20,4),T330)</f>
        <v>0.119353</v>
      </c>
      <c r="U331" s="13">
        <f t="shared" si="160"/>
        <v>221</v>
      </c>
      <c r="V331" s="13">
        <v>252</v>
      </c>
      <c r="W331" s="14">
        <f t="shared" si="172"/>
        <v>1.1039345890000001</v>
      </c>
      <c r="X331" s="8">
        <f t="shared" si="173"/>
        <v>1124.2932093899999</v>
      </c>
      <c r="Y331" s="8">
        <v>0</v>
      </c>
      <c r="Z331" s="9">
        <f t="shared" si="174"/>
        <v>0</v>
      </c>
      <c r="AA331" s="26" t="str">
        <f t="shared" ref="AA331:AA394" si="182">IF($Q330&gt;0,VLOOKUP($A330,$AE$10:$AO$114,($AN$7)+1),AA330)</f>
        <v>INCORP J=</v>
      </c>
      <c r="AB331" s="70">
        <f t="shared" ref="AB331:AB394" si="183">IF($Q330&gt;0,VLOOKUP($A330,$AE$10:$AO$114,($AO$7)+1),AB330)</f>
        <v>42660</v>
      </c>
      <c r="AC331" s="4"/>
      <c r="AD331" s="1"/>
      <c r="AI331" s="1"/>
      <c r="AJ331" s="1"/>
      <c r="AK331" s="10"/>
      <c r="AL331" s="1"/>
      <c r="AM331" s="1"/>
      <c r="AN331" s="1"/>
      <c r="AO331" s="1"/>
      <c r="AQ331" s="1"/>
    </row>
    <row r="332" spans="1:43" x14ac:dyDescent="0.2">
      <c r="A332" s="67">
        <f t="shared" si="175"/>
        <v>42614</v>
      </c>
      <c r="B332" s="8">
        <f t="shared" si="164"/>
        <v>11949.33702474</v>
      </c>
      <c r="C332" s="8">
        <f t="shared" si="176"/>
        <v>10000</v>
      </c>
      <c r="D332" s="28">
        <f t="shared" si="177"/>
        <v>4715.99</v>
      </c>
      <c r="E332" s="9">
        <f>IF(K332=1,VLOOKUP(A331,[1]Plan1!$AY$117:$BA$314,3),E331)</f>
        <v>4736.74</v>
      </c>
      <c r="F332" s="110">
        <f t="shared" si="178"/>
        <v>42598</v>
      </c>
      <c r="G332" s="12">
        <f t="shared" si="165"/>
        <v>4.3999245121384423E-3</v>
      </c>
      <c r="H332" s="11">
        <f t="shared" si="179"/>
        <v>42628</v>
      </c>
      <c r="I332" s="11">
        <f t="shared" si="166"/>
        <v>42628</v>
      </c>
      <c r="J332" s="1">
        <f t="shared" si="180"/>
        <v>22</v>
      </c>
      <c r="K332" s="1">
        <f t="shared" si="163"/>
        <v>13</v>
      </c>
      <c r="L332" s="8">
        <f t="shared" si="167"/>
        <v>1.00259762</v>
      </c>
      <c r="M332" s="14">
        <f t="shared" si="162"/>
        <v>1.00520079</v>
      </c>
      <c r="N332" s="14">
        <f t="shared" si="159"/>
        <v>1.0791442164081471</v>
      </c>
      <c r="O332" s="8">
        <f t="shared" si="161"/>
        <v>1.0819474200000001</v>
      </c>
      <c r="P332" s="8">
        <f t="shared" si="168"/>
        <v>10819.474200000001</v>
      </c>
      <c r="Q332" s="13">
        <f t="shared" si="169"/>
        <v>0</v>
      </c>
      <c r="R332" s="21">
        <f t="shared" si="170"/>
        <v>0</v>
      </c>
      <c r="S332" s="8">
        <f t="shared" si="171"/>
        <v>0</v>
      </c>
      <c r="T332" s="10">
        <f t="shared" si="181"/>
        <v>0.119353</v>
      </c>
      <c r="U332" s="13">
        <f t="shared" si="160"/>
        <v>222</v>
      </c>
      <c r="V332" s="13">
        <v>252</v>
      </c>
      <c r="W332" s="14">
        <f t="shared" si="172"/>
        <v>1.104428626</v>
      </c>
      <c r="X332" s="8">
        <f t="shared" si="173"/>
        <v>1129.86282474</v>
      </c>
      <c r="Y332" s="8">
        <v>0</v>
      </c>
      <c r="Z332" s="9">
        <f t="shared" si="174"/>
        <v>0</v>
      </c>
      <c r="AA332" s="26" t="str">
        <f t="shared" si="182"/>
        <v>INCORP J=</v>
      </c>
      <c r="AB332" s="70">
        <f t="shared" si="183"/>
        <v>42660</v>
      </c>
      <c r="AC332" s="4"/>
      <c r="AD332" s="1"/>
      <c r="AI332" s="1"/>
      <c r="AJ332" s="1"/>
      <c r="AK332" s="10"/>
      <c r="AL332" s="1"/>
      <c r="AM332" s="1"/>
      <c r="AN332" s="1"/>
      <c r="AO332" s="1"/>
      <c r="AQ332" s="1"/>
    </row>
    <row r="333" spans="1:43" x14ac:dyDescent="0.2">
      <c r="A333" s="67">
        <f t="shared" si="175"/>
        <v>42615</v>
      </c>
      <c r="B333" s="8">
        <f t="shared" si="164"/>
        <v>11957.070385910001</v>
      </c>
      <c r="C333" s="8">
        <f t="shared" si="176"/>
        <v>10000</v>
      </c>
      <c r="D333" s="28">
        <f t="shared" si="177"/>
        <v>4715.99</v>
      </c>
      <c r="E333" s="9">
        <f>IF(K333=1,VLOOKUP(A332,[1]Plan1!$AY$117:$BA$314,3),E332)</f>
        <v>4736.74</v>
      </c>
      <c r="F333" s="110">
        <f t="shared" si="178"/>
        <v>42598</v>
      </c>
      <c r="G333" s="12">
        <f t="shared" si="165"/>
        <v>4.3999245121384423E-3</v>
      </c>
      <c r="H333" s="11">
        <f t="shared" si="179"/>
        <v>42628</v>
      </c>
      <c r="I333" s="11">
        <f t="shared" si="166"/>
        <v>42628</v>
      </c>
      <c r="J333" s="1">
        <f t="shared" si="180"/>
        <v>22</v>
      </c>
      <c r="K333" s="1">
        <f t="shared" si="163"/>
        <v>14</v>
      </c>
      <c r="L333" s="8">
        <f t="shared" si="167"/>
        <v>1.0027977100000001</v>
      </c>
      <c r="M333" s="14">
        <f t="shared" si="162"/>
        <v>1.00520079</v>
      </c>
      <c r="N333" s="14">
        <f t="shared" si="159"/>
        <v>1.0791442164081471</v>
      </c>
      <c r="O333" s="8">
        <f t="shared" si="161"/>
        <v>1.0821633399999999</v>
      </c>
      <c r="P333" s="8">
        <f t="shared" si="168"/>
        <v>10821.633400000001</v>
      </c>
      <c r="Q333" s="13">
        <f t="shared" si="169"/>
        <v>0</v>
      </c>
      <c r="R333" s="21">
        <f t="shared" si="170"/>
        <v>0</v>
      </c>
      <c r="S333" s="8">
        <f t="shared" si="171"/>
        <v>0</v>
      </c>
      <c r="T333" s="10">
        <f t="shared" si="181"/>
        <v>0.119353</v>
      </c>
      <c r="U333" s="13">
        <f t="shared" si="160"/>
        <v>223</v>
      </c>
      <c r="V333" s="13">
        <v>252</v>
      </c>
      <c r="W333" s="14">
        <f t="shared" si="172"/>
        <v>1.104922884</v>
      </c>
      <c r="X333" s="8">
        <f t="shared" si="173"/>
        <v>1135.43698591</v>
      </c>
      <c r="Y333" s="8">
        <v>0</v>
      </c>
      <c r="Z333" s="9">
        <f t="shared" si="174"/>
        <v>0</v>
      </c>
      <c r="AA333" s="26" t="str">
        <f t="shared" si="182"/>
        <v>INCORP J=</v>
      </c>
      <c r="AB333" s="70">
        <f t="shared" si="183"/>
        <v>42660</v>
      </c>
      <c r="AC333" s="4"/>
      <c r="AD333" s="1"/>
      <c r="AI333" s="1"/>
      <c r="AJ333" s="1"/>
      <c r="AK333" s="10"/>
      <c r="AL333" s="1"/>
      <c r="AM333" s="1"/>
      <c r="AN333" s="1"/>
      <c r="AO333" s="1"/>
      <c r="AQ333" s="1"/>
    </row>
    <row r="334" spans="1:43" x14ac:dyDescent="0.2">
      <c r="A334" s="67">
        <f t="shared" si="175"/>
        <v>42616</v>
      </c>
      <c r="B334" s="8">
        <f t="shared" si="164"/>
        <v>11964.80894762</v>
      </c>
      <c r="C334" s="8">
        <f t="shared" si="176"/>
        <v>10000</v>
      </c>
      <c r="D334" s="28">
        <f t="shared" si="177"/>
        <v>4715.99</v>
      </c>
      <c r="E334" s="9">
        <f>IF(K334=1,VLOOKUP(A333,[1]Plan1!$AY$117:$BA$314,3),E333)</f>
        <v>4736.74</v>
      </c>
      <c r="F334" s="110">
        <f t="shared" si="178"/>
        <v>42598</v>
      </c>
      <c r="G334" s="12">
        <f t="shared" si="165"/>
        <v>4.3999245121384423E-3</v>
      </c>
      <c r="H334" s="11">
        <f t="shared" si="179"/>
        <v>42628</v>
      </c>
      <c r="I334" s="11">
        <f t="shared" si="166"/>
        <v>42628</v>
      </c>
      <c r="J334" s="1">
        <f t="shared" si="180"/>
        <v>22</v>
      </c>
      <c r="K334" s="1">
        <f t="shared" si="163"/>
        <v>15</v>
      </c>
      <c r="L334" s="8">
        <f t="shared" si="167"/>
        <v>1.0029978500000001</v>
      </c>
      <c r="M334" s="14">
        <f t="shared" si="162"/>
        <v>1.00520079</v>
      </c>
      <c r="N334" s="14">
        <f t="shared" si="159"/>
        <v>1.0791442164081471</v>
      </c>
      <c r="O334" s="8">
        <f t="shared" si="161"/>
        <v>1.08237932</v>
      </c>
      <c r="P334" s="8">
        <f t="shared" si="168"/>
        <v>10823.7932</v>
      </c>
      <c r="Q334" s="13">
        <f t="shared" si="169"/>
        <v>0</v>
      </c>
      <c r="R334" s="21">
        <f t="shared" si="170"/>
        <v>0</v>
      </c>
      <c r="S334" s="8">
        <f t="shared" si="171"/>
        <v>0</v>
      </c>
      <c r="T334" s="10">
        <f t="shared" si="181"/>
        <v>0.119353</v>
      </c>
      <c r="U334" s="13">
        <f t="shared" si="160"/>
        <v>224</v>
      </c>
      <c r="V334" s="13">
        <v>252</v>
      </c>
      <c r="W334" s="14">
        <f t="shared" si="172"/>
        <v>1.105417364</v>
      </c>
      <c r="X334" s="8">
        <f t="shared" si="173"/>
        <v>1141.01574762</v>
      </c>
      <c r="Y334" s="8">
        <v>0</v>
      </c>
      <c r="Z334" s="9">
        <f t="shared" si="174"/>
        <v>0</v>
      </c>
      <c r="AA334" s="26" t="str">
        <f t="shared" si="182"/>
        <v>INCORP J=</v>
      </c>
      <c r="AB334" s="70">
        <f t="shared" si="183"/>
        <v>42660</v>
      </c>
      <c r="AC334" s="4"/>
      <c r="AD334" s="1"/>
      <c r="AI334" s="1"/>
      <c r="AJ334" s="1"/>
      <c r="AK334" s="10"/>
      <c r="AL334" s="1"/>
      <c r="AM334" s="1"/>
      <c r="AN334" s="1"/>
      <c r="AO334" s="1"/>
      <c r="AQ334" s="1"/>
    </row>
    <row r="335" spans="1:43" x14ac:dyDescent="0.2">
      <c r="A335" s="67">
        <f t="shared" si="175"/>
        <v>42617</v>
      </c>
      <c r="B335" s="8">
        <f t="shared" si="164"/>
        <v>11964.80894762</v>
      </c>
      <c r="C335" s="8">
        <f t="shared" si="176"/>
        <v>10000</v>
      </c>
      <c r="D335" s="28">
        <f t="shared" si="177"/>
        <v>4715.99</v>
      </c>
      <c r="E335" s="9">
        <f>IF(K335=1,VLOOKUP(A334,[1]Plan1!$AY$117:$BA$314,3),E334)</f>
        <v>4736.74</v>
      </c>
      <c r="F335" s="110">
        <f t="shared" si="178"/>
        <v>42598</v>
      </c>
      <c r="G335" s="12">
        <f t="shared" si="165"/>
        <v>4.3999245121384423E-3</v>
      </c>
      <c r="H335" s="11">
        <f t="shared" si="179"/>
        <v>42628</v>
      </c>
      <c r="I335" s="11">
        <f t="shared" si="166"/>
        <v>42628</v>
      </c>
      <c r="J335" s="1">
        <f t="shared" si="180"/>
        <v>22</v>
      </c>
      <c r="K335" s="1">
        <f t="shared" si="163"/>
        <v>15</v>
      </c>
      <c r="L335" s="8">
        <f t="shared" si="167"/>
        <v>1.0029978500000001</v>
      </c>
      <c r="M335" s="14">
        <f t="shared" si="162"/>
        <v>1.00520079</v>
      </c>
      <c r="N335" s="14">
        <f t="shared" si="159"/>
        <v>1.0791442164081471</v>
      </c>
      <c r="O335" s="8">
        <f t="shared" si="161"/>
        <v>1.08237932</v>
      </c>
      <c r="P335" s="8">
        <f t="shared" si="168"/>
        <v>10823.7932</v>
      </c>
      <c r="Q335" s="13">
        <f t="shared" si="169"/>
        <v>0</v>
      </c>
      <c r="R335" s="21">
        <f t="shared" si="170"/>
        <v>0</v>
      </c>
      <c r="S335" s="8">
        <f t="shared" si="171"/>
        <v>0</v>
      </c>
      <c r="T335" s="10">
        <f t="shared" si="181"/>
        <v>0.119353</v>
      </c>
      <c r="U335" s="13">
        <f t="shared" si="160"/>
        <v>224</v>
      </c>
      <c r="V335" s="13">
        <v>252</v>
      </c>
      <c r="W335" s="14">
        <f t="shared" si="172"/>
        <v>1.105417364</v>
      </c>
      <c r="X335" s="8">
        <f t="shared" si="173"/>
        <v>1141.01574762</v>
      </c>
      <c r="Y335" s="8">
        <v>0</v>
      </c>
      <c r="Z335" s="9">
        <f t="shared" si="174"/>
        <v>0</v>
      </c>
      <c r="AA335" s="26" t="str">
        <f t="shared" si="182"/>
        <v>INCORP J=</v>
      </c>
      <c r="AB335" s="70">
        <f t="shared" si="183"/>
        <v>42660</v>
      </c>
      <c r="AC335" s="4"/>
      <c r="AD335" s="1"/>
      <c r="AI335" s="1"/>
      <c r="AJ335" s="1"/>
      <c r="AK335" s="10"/>
      <c r="AL335" s="1"/>
      <c r="AM335" s="1"/>
      <c r="AN335" s="1"/>
      <c r="AO335" s="1"/>
      <c r="AQ335" s="1"/>
    </row>
    <row r="336" spans="1:43" x14ac:dyDescent="0.2">
      <c r="A336" s="67">
        <f t="shared" si="175"/>
        <v>42618</v>
      </c>
      <c r="B336" s="8">
        <f t="shared" si="164"/>
        <v>11964.80894762</v>
      </c>
      <c r="C336" s="8">
        <f t="shared" si="176"/>
        <v>10000</v>
      </c>
      <c r="D336" s="28">
        <f t="shared" si="177"/>
        <v>4715.99</v>
      </c>
      <c r="E336" s="9">
        <f>IF(K336=1,VLOOKUP(A335,[1]Plan1!$AY$117:$BA$314,3),E335)</f>
        <v>4736.74</v>
      </c>
      <c r="F336" s="110">
        <f t="shared" si="178"/>
        <v>42598</v>
      </c>
      <c r="G336" s="12">
        <f t="shared" si="165"/>
        <v>4.3999245121384423E-3</v>
      </c>
      <c r="H336" s="11">
        <f t="shared" si="179"/>
        <v>42628</v>
      </c>
      <c r="I336" s="11">
        <f t="shared" si="166"/>
        <v>42628</v>
      </c>
      <c r="J336" s="1">
        <f t="shared" si="180"/>
        <v>22</v>
      </c>
      <c r="K336" s="1">
        <f t="shared" si="163"/>
        <v>15</v>
      </c>
      <c r="L336" s="8">
        <f t="shared" si="167"/>
        <v>1.0029978500000001</v>
      </c>
      <c r="M336" s="14">
        <f t="shared" si="162"/>
        <v>1.00520079</v>
      </c>
      <c r="N336" s="14">
        <f t="shared" si="159"/>
        <v>1.0791442164081471</v>
      </c>
      <c r="O336" s="8">
        <f t="shared" si="161"/>
        <v>1.08237932</v>
      </c>
      <c r="P336" s="8">
        <f t="shared" si="168"/>
        <v>10823.7932</v>
      </c>
      <c r="Q336" s="13">
        <f t="shared" si="169"/>
        <v>0</v>
      </c>
      <c r="R336" s="21">
        <f t="shared" si="170"/>
        <v>0</v>
      </c>
      <c r="S336" s="8">
        <f t="shared" si="171"/>
        <v>0</v>
      </c>
      <c r="T336" s="10">
        <f t="shared" si="181"/>
        <v>0.119353</v>
      </c>
      <c r="U336" s="13">
        <f t="shared" si="160"/>
        <v>224</v>
      </c>
      <c r="V336" s="13">
        <v>252</v>
      </c>
      <c r="W336" s="14">
        <f t="shared" si="172"/>
        <v>1.105417364</v>
      </c>
      <c r="X336" s="8">
        <f t="shared" si="173"/>
        <v>1141.01574762</v>
      </c>
      <c r="Y336" s="8">
        <v>0</v>
      </c>
      <c r="Z336" s="9">
        <f t="shared" si="174"/>
        <v>0</v>
      </c>
      <c r="AA336" s="26" t="str">
        <f t="shared" si="182"/>
        <v>INCORP J=</v>
      </c>
      <c r="AB336" s="70">
        <f t="shared" si="183"/>
        <v>42660</v>
      </c>
      <c r="AC336" s="4"/>
      <c r="AD336" s="1"/>
      <c r="AI336" s="1"/>
      <c r="AJ336" s="1"/>
      <c r="AK336" s="10"/>
      <c r="AL336" s="1"/>
      <c r="AM336" s="1"/>
      <c r="AN336" s="1"/>
      <c r="AO336" s="1"/>
      <c r="AQ336" s="1"/>
    </row>
    <row r="337" spans="1:43" x14ac:dyDescent="0.2">
      <c r="A337" s="67">
        <f t="shared" si="175"/>
        <v>42619</v>
      </c>
      <c r="B337" s="8">
        <f t="shared" si="164"/>
        <v>11972.55248018</v>
      </c>
      <c r="C337" s="8">
        <f t="shared" si="176"/>
        <v>10000</v>
      </c>
      <c r="D337" s="28">
        <f t="shared" si="177"/>
        <v>4715.99</v>
      </c>
      <c r="E337" s="9">
        <f>IF(K337=1,VLOOKUP(A336,[1]Plan1!$AY$117:$BA$314,3),E336)</f>
        <v>4736.74</v>
      </c>
      <c r="F337" s="110">
        <f t="shared" si="178"/>
        <v>42598</v>
      </c>
      <c r="G337" s="12">
        <f t="shared" si="165"/>
        <v>4.3999245121384423E-3</v>
      </c>
      <c r="H337" s="11">
        <f t="shared" si="179"/>
        <v>42628</v>
      </c>
      <c r="I337" s="11">
        <f t="shared" si="166"/>
        <v>42628</v>
      </c>
      <c r="J337" s="1">
        <f t="shared" si="180"/>
        <v>22</v>
      </c>
      <c r="K337" s="1">
        <f t="shared" si="163"/>
        <v>16</v>
      </c>
      <c r="L337" s="8">
        <f t="shared" si="167"/>
        <v>1.0031980199999999</v>
      </c>
      <c r="M337" s="14">
        <f t="shared" si="162"/>
        <v>1.00520079</v>
      </c>
      <c r="N337" s="14">
        <f t="shared" si="159"/>
        <v>1.0791442164081471</v>
      </c>
      <c r="O337" s="8">
        <f t="shared" si="161"/>
        <v>1.0825953399999999</v>
      </c>
      <c r="P337" s="8">
        <f t="shared" si="168"/>
        <v>10825.9534</v>
      </c>
      <c r="Q337" s="13">
        <f t="shared" si="169"/>
        <v>0</v>
      </c>
      <c r="R337" s="21">
        <f t="shared" si="170"/>
        <v>0</v>
      </c>
      <c r="S337" s="8">
        <f t="shared" si="171"/>
        <v>0</v>
      </c>
      <c r="T337" s="10">
        <f t="shared" si="181"/>
        <v>0.119353</v>
      </c>
      <c r="U337" s="13">
        <f t="shared" si="160"/>
        <v>225</v>
      </c>
      <c r="V337" s="13">
        <v>252</v>
      </c>
      <c r="W337" s="14">
        <f t="shared" si="172"/>
        <v>1.1059120650000001</v>
      </c>
      <c r="X337" s="8">
        <f t="shared" si="173"/>
        <v>1146.5990801800001</v>
      </c>
      <c r="Y337" s="8">
        <v>0</v>
      </c>
      <c r="Z337" s="9">
        <f t="shared" si="174"/>
        <v>0</v>
      </c>
      <c r="AA337" s="26" t="str">
        <f t="shared" si="182"/>
        <v>INCORP J=</v>
      </c>
      <c r="AB337" s="70">
        <f t="shared" si="183"/>
        <v>42660</v>
      </c>
      <c r="AC337" s="4"/>
      <c r="AD337" s="1"/>
      <c r="AI337" s="1"/>
      <c r="AJ337" s="1"/>
      <c r="AK337" s="10"/>
      <c r="AL337" s="1"/>
      <c r="AM337" s="1"/>
      <c r="AN337" s="1"/>
      <c r="AO337" s="1"/>
      <c r="AQ337" s="1"/>
    </row>
    <row r="338" spans="1:43" x14ac:dyDescent="0.2">
      <c r="A338" s="67">
        <f t="shared" si="175"/>
        <v>42620</v>
      </c>
      <c r="B338" s="8">
        <f t="shared" si="164"/>
        <v>11980.30098563</v>
      </c>
      <c r="C338" s="8">
        <f t="shared" si="176"/>
        <v>10000</v>
      </c>
      <c r="D338" s="28">
        <f t="shared" si="177"/>
        <v>4715.99</v>
      </c>
      <c r="E338" s="9">
        <f>IF(K338=1,VLOOKUP(A337,[1]Plan1!$AY$117:$BA$314,3),E337)</f>
        <v>4736.74</v>
      </c>
      <c r="F338" s="110">
        <f t="shared" si="178"/>
        <v>42598</v>
      </c>
      <c r="G338" s="12">
        <f t="shared" si="165"/>
        <v>4.3999245121384423E-3</v>
      </c>
      <c r="H338" s="11">
        <f t="shared" si="179"/>
        <v>42628</v>
      </c>
      <c r="I338" s="11">
        <f t="shared" si="166"/>
        <v>42628</v>
      </c>
      <c r="J338" s="1">
        <f t="shared" si="180"/>
        <v>22</v>
      </c>
      <c r="K338" s="1">
        <f t="shared" si="163"/>
        <v>17</v>
      </c>
      <c r="L338" s="8">
        <f t="shared" si="167"/>
        <v>1.0033982400000001</v>
      </c>
      <c r="M338" s="14">
        <f t="shared" si="162"/>
        <v>1.00520079</v>
      </c>
      <c r="N338" s="14">
        <f t="shared" si="159"/>
        <v>1.0791442164081471</v>
      </c>
      <c r="O338" s="8">
        <f t="shared" si="161"/>
        <v>1.0828114</v>
      </c>
      <c r="P338" s="8">
        <f t="shared" si="168"/>
        <v>10828.114</v>
      </c>
      <c r="Q338" s="13">
        <f t="shared" si="169"/>
        <v>0</v>
      </c>
      <c r="R338" s="21">
        <f t="shared" si="170"/>
        <v>0</v>
      </c>
      <c r="S338" s="8">
        <f t="shared" si="171"/>
        <v>0</v>
      </c>
      <c r="T338" s="10">
        <f t="shared" si="181"/>
        <v>0.119353</v>
      </c>
      <c r="U338" s="13">
        <f t="shared" si="160"/>
        <v>226</v>
      </c>
      <c r="V338" s="13">
        <v>252</v>
      </c>
      <c r="W338" s="14">
        <f t="shared" si="172"/>
        <v>1.106406987</v>
      </c>
      <c r="X338" s="8">
        <f t="shared" si="173"/>
        <v>1152.18698563</v>
      </c>
      <c r="Y338" s="8">
        <v>0</v>
      </c>
      <c r="Z338" s="9">
        <f t="shared" si="174"/>
        <v>0</v>
      </c>
      <c r="AA338" s="26" t="str">
        <f t="shared" si="182"/>
        <v>INCORP J=</v>
      </c>
      <c r="AB338" s="70">
        <f t="shared" si="183"/>
        <v>42660</v>
      </c>
      <c r="AC338" s="4"/>
      <c r="AD338" s="1"/>
      <c r="AI338" s="1"/>
      <c r="AJ338" s="1"/>
      <c r="AK338" s="10"/>
      <c r="AL338" s="1"/>
      <c r="AM338" s="1"/>
      <c r="AN338" s="1"/>
      <c r="AO338" s="1"/>
      <c r="AQ338" s="1"/>
    </row>
    <row r="339" spans="1:43" x14ac:dyDescent="0.2">
      <c r="A339" s="67">
        <f t="shared" si="175"/>
        <v>42621</v>
      </c>
      <c r="B339" s="8">
        <f t="shared" si="164"/>
        <v>11980.30098563</v>
      </c>
      <c r="C339" s="8">
        <f t="shared" si="176"/>
        <v>10000</v>
      </c>
      <c r="D339" s="28">
        <f t="shared" si="177"/>
        <v>4715.99</v>
      </c>
      <c r="E339" s="9">
        <f>IF(K339=1,VLOOKUP(A338,[1]Plan1!$AY$117:$BA$314,3),E338)</f>
        <v>4736.74</v>
      </c>
      <c r="F339" s="110">
        <f t="shared" si="178"/>
        <v>42598</v>
      </c>
      <c r="G339" s="12">
        <f t="shared" si="165"/>
        <v>4.3999245121384423E-3</v>
      </c>
      <c r="H339" s="11">
        <f t="shared" si="179"/>
        <v>42628</v>
      </c>
      <c r="I339" s="11">
        <f t="shared" si="166"/>
        <v>42628</v>
      </c>
      <c r="J339" s="1">
        <f t="shared" si="180"/>
        <v>22</v>
      </c>
      <c r="K339" s="1">
        <f t="shared" si="163"/>
        <v>17</v>
      </c>
      <c r="L339" s="8">
        <f t="shared" si="167"/>
        <v>1.0033982400000001</v>
      </c>
      <c r="M339" s="14">
        <f t="shared" si="162"/>
        <v>1.00520079</v>
      </c>
      <c r="N339" s="14">
        <f t="shared" si="159"/>
        <v>1.0791442164081471</v>
      </c>
      <c r="O339" s="8">
        <f t="shared" si="161"/>
        <v>1.0828114</v>
      </c>
      <c r="P339" s="8">
        <f t="shared" si="168"/>
        <v>10828.114</v>
      </c>
      <c r="Q339" s="13">
        <f t="shared" si="169"/>
        <v>0</v>
      </c>
      <c r="R339" s="21">
        <f t="shared" si="170"/>
        <v>0</v>
      </c>
      <c r="S339" s="8">
        <f t="shared" si="171"/>
        <v>0</v>
      </c>
      <c r="T339" s="10">
        <f t="shared" si="181"/>
        <v>0.119353</v>
      </c>
      <c r="U339" s="13">
        <f t="shared" si="160"/>
        <v>226</v>
      </c>
      <c r="V339" s="13">
        <v>252</v>
      </c>
      <c r="W339" s="14">
        <f t="shared" si="172"/>
        <v>1.106406987</v>
      </c>
      <c r="X339" s="8">
        <f t="shared" si="173"/>
        <v>1152.18698563</v>
      </c>
      <c r="Y339" s="8">
        <v>0</v>
      </c>
      <c r="Z339" s="9">
        <f t="shared" si="174"/>
        <v>0</v>
      </c>
      <c r="AA339" s="26" t="str">
        <f t="shared" si="182"/>
        <v>INCORP J=</v>
      </c>
      <c r="AB339" s="70">
        <f t="shared" si="183"/>
        <v>42660</v>
      </c>
      <c r="AC339" s="4"/>
      <c r="AD339" s="1"/>
      <c r="AI339" s="1"/>
      <c r="AJ339" s="1"/>
      <c r="AK339" s="10"/>
      <c r="AL339" s="1"/>
      <c r="AM339" s="1"/>
      <c r="AN339" s="1"/>
      <c r="AO339" s="1"/>
      <c r="AQ339" s="1"/>
    </row>
    <row r="340" spans="1:43" x14ac:dyDescent="0.2">
      <c r="A340" s="67">
        <f t="shared" si="175"/>
        <v>42622</v>
      </c>
      <c r="B340" s="8">
        <f t="shared" si="164"/>
        <v>11988.054587500001</v>
      </c>
      <c r="C340" s="8">
        <f t="shared" si="176"/>
        <v>10000</v>
      </c>
      <c r="D340" s="28">
        <f t="shared" si="177"/>
        <v>4715.99</v>
      </c>
      <c r="E340" s="9">
        <f>IF(K340=1,VLOOKUP(A339,[1]Plan1!$AY$117:$BA$314,3),E339)</f>
        <v>4736.74</v>
      </c>
      <c r="F340" s="110">
        <f t="shared" si="178"/>
        <v>42598</v>
      </c>
      <c r="G340" s="12">
        <f t="shared" si="165"/>
        <v>4.3999245121384423E-3</v>
      </c>
      <c r="H340" s="11">
        <f t="shared" si="179"/>
        <v>42628</v>
      </c>
      <c r="I340" s="11">
        <f t="shared" si="166"/>
        <v>42628</v>
      </c>
      <c r="J340" s="1">
        <f t="shared" si="180"/>
        <v>22</v>
      </c>
      <c r="K340" s="1">
        <f t="shared" si="163"/>
        <v>18</v>
      </c>
      <c r="L340" s="8">
        <f t="shared" si="167"/>
        <v>1.0035985000000001</v>
      </c>
      <c r="M340" s="14">
        <f t="shared" si="162"/>
        <v>1.00520079</v>
      </c>
      <c r="N340" s="14">
        <f t="shared" si="159"/>
        <v>1.0791442164081471</v>
      </c>
      <c r="O340" s="8">
        <f t="shared" si="161"/>
        <v>1.08302751</v>
      </c>
      <c r="P340" s="8">
        <f t="shared" si="168"/>
        <v>10830.275100000001</v>
      </c>
      <c r="Q340" s="13">
        <f t="shared" si="169"/>
        <v>0</v>
      </c>
      <c r="R340" s="21">
        <f t="shared" si="170"/>
        <v>0</v>
      </c>
      <c r="S340" s="8">
        <f t="shared" si="171"/>
        <v>0</v>
      </c>
      <c r="T340" s="10">
        <f t="shared" si="181"/>
        <v>0.119353</v>
      </c>
      <c r="U340" s="13">
        <f t="shared" si="160"/>
        <v>227</v>
      </c>
      <c r="V340" s="13">
        <v>252</v>
      </c>
      <c r="W340" s="14">
        <f t="shared" si="172"/>
        <v>1.106902131</v>
      </c>
      <c r="X340" s="8">
        <f t="shared" si="173"/>
        <v>1157.7794875</v>
      </c>
      <c r="Y340" s="8">
        <v>0</v>
      </c>
      <c r="Z340" s="9">
        <f t="shared" si="174"/>
        <v>0</v>
      </c>
      <c r="AA340" s="26" t="str">
        <f t="shared" si="182"/>
        <v>INCORP J=</v>
      </c>
      <c r="AB340" s="70">
        <f t="shared" si="183"/>
        <v>42660</v>
      </c>
      <c r="AC340" s="4"/>
      <c r="AD340" s="1"/>
      <c r="AI340" s="1"/>
      <c r="AJ340" s="1"/>
      <c r="AK340" s="10"/>
      <c r="AL340" s="1"/>
      <c r="AM340" s="1"/>
      <c r="AN340" s="1"/>
      <c r="AO340" s="1"/>
      <c r="AQ340" s="1"/>
    </row>
    <row r="341" spans="1:43" x14ac:dyDescent="0.2">
      <c r="A341" s="67">
        <f t="shared" si="175"/>
        <v>42623</v>
      </c>
      <c r="B341" s="8">
        <f t="shared" si="164"/>
        <v>11995.81305567</v>
      </c>
      <c r="C341" s="8">
        <f t="shared" si="176"/>
        <v>10000</v>
      </c>
      <c r="D341" s="28">
        <f t="shared" si="177"/>
        <v>4715.99</v>
      </c>
      <c r="E341" s="9">
        <f>IF(K341=1,VLOOKUP(A340,[1]Plan1!$AY$117:$BA$314,3),E340)</f>
        <v>4736.74</v>
      </c>
      <c r="F341" s="110">
        <f t="shared" si="178"/>
        <v>42598</v>
      </c>
      <c r="G341" s="12">
        <f t="shared" si="165"/>
        <v>4.3999245121384423E-3</v>
      </c>
      <c r="H341" s="11">
        <f t="shared" si="179"/>
        <v>42628</v>
      </c>
      <c r="I341" s="11">
        <f t="shared" si="166"/>
        <v>42628</v>
      </c>
      <c r="J341" s="1">
        <f t="shared" si="180"/>
        <v>22</v>
      </c>
      <c r="K341" s="1">
        <f t="shared" si="163"/>
        <v>19</v>
      </c>
      <c r="L341" s="8">
        <f t="shared" si="167"/>
        <v>1.0037987900000001</v>
      </c>
      <c r="M341" s="14">
        <f t="shared" si="162"/>
        <v>1.00520079</v>
      </c>
      <c r="N341" s="14">
        <f t="shared" si="159"/>
        <v>1.0791442164081471</v>
      </c>
      <c r="O341" s="8">
        <f t="shared" si="161"/>
        <v>1.08324365</v>
      </c>
      <c r="P341" s="8">
        <f t="shared" si="168"/>
        <v>10832.4365</v>
      </c>
      <c r="Q341" s="13">
        <f t="shared" si="169"/>
        <v>0</v>
      </c>
      <c r="R341" s="21">
        <f t="shared" si="170"/>
        <v>0</v>
      </c>
      <c r="S341" s="8">
        <f t="shared" si="171"/>
        <v>0</v>
      </c>
      <c r="T341" s="10">
        <f t="shared" si="181"/>
        <v>0.119353</v>
      </c>
      <c r="U341" s="13">
        <f t="shared" si="160"/>
        <v>228</v>
      </c>
      <c r="V341" s="13">
        <v>252</v>
      </c>
      <c r="W341" s="14">
        <f t="shared" si="172"/>
        <v>1.1073974959999999</v>
      </c>
      <c r="X341" s="8">
        <f t="shared" si="173"/>
        <v>1163.37655567</v>
      </c>
      <c r="Y341" s="8">
        <v>0</v>
      </c>
      <c r="Z341" s="9">
        <f t="shared" si="174"/>
        <v>0</v>
      </c>
      <c r="AA341" s="26" t="str">
        <f t="shared" si="182"/>
        <v>INCORP J=</v>
      </c>
      <c r="AB341" s="70">
        <f t="shared" si="183"/>
        <v>42660</v>
      </c>
      <c r="AC341" s="4"/>
      <c r="AD341" s="1"/>
      <c r="AI341" s="1"/>
      <c r="AJ341" s="1"/>
      <c r="AK341" s="10"/>
      <c r="AL341" s="1"/>
      <c r="AM341" s="1"/>
      <c r="AN341" s="1"/>
      <c r="AO341" s="1"/>
      <c r="AQ341" s="1"/>
    </row>
    <row r="342" spans="1:43" x14ac:dyDescent="0.2">
      <c r="A342" s="67">
        <f t="shared" si="175"/>
        <v>42624</v>
      </c>
      <c r="B342" s="8">
        <f t="shared" si="164"/>
        <v>11995.81305567</v>
      </c>
      <c r="C342" s="8">
        <f t="shared" si="176"/>
        <v>10000</v>
      </c>
      <c r="D342" s="28">
        <f t="shared" si="177"/>
        <v>4715.99</v>
      </c>
      <c r="E342" s="9">
        <f>IF(K342=1,VLOOKUP(A341,[1]Plan1!$AY$117:$BA$314,3),E341)</f>
        <v>4736.74</v>
      </c>
      <c r="F342" s="110">
        <f t="shared" si="178"/>
        <v>42598</v>
      </c>
      <c r="G342" s="12">
        <f t="shared" si="165"/>
        <v>4.3999245121384423E-3</v>
      </c>
      <c r="H342" s="11">
        <f t="shared" si="179"/>
        <v>42628</v>
      </c>
      <c r="I342" s="11">
        <f t="shared" si="166"/>
        <v>42628</v>
      </c>
      <c r="J342" s="1">
        <f t="shared" si="180"/>
        <v>22</v>
      </c>
      <c r="K342" s="1">
        <f t="shared" si="163"/>
        <v>19</v>
      </c>
      <c r="L342" s="8">
        <f t="shared" si="167"/>
        <v>1.0037987900000001</v>
      </c>
      <c r="M342" s="14">
        <f t="shared" si="162"/>
        <v>1.00520079</v>
      </c>
      <c r="N342" s="14">
        <f t="shared" si="159"/>
        <v>1.0791442164081471</v>
      </c>
      <c r="O342" s="8">
        <f t="shared" si="161"/>
        <v>1.08324365</v>
      </c>
      <c r="P342" s="8">
        <f t="shared" si="168"/>
        <v>10832.4365</v>
      </c>
      <c r="Q342" s="13">
        <f t="shared" si="169"/>
        <v>0</v>
      </c>
      <c r="R342" s="21">
        <f t="shared" si="170"/>
        <v>0</v>
      </c>
      <c r="S342" s="8">
        <f t="shared" si="171"/>
        <v>0</v>
      </c>
      <c r="T342" s="10">
        <f t="shared" si="181"/>
        <v>0.119353</v>
      </c>
      <c r="U342" s="13">
        <f t="shared" si="160"/>
        <v>228</v>
      </c>
      <c r="V342" s="13">
        <v>252</v>
      </c>
      <c r="W342" s="14">
        <f t="shared" si="172"/>
        <v>1.1073974959999999</v>
      </c>
      <c r="X342" s="8">
        <f t="shared" si="173"/>
        <v>1163.37655567</v>
      </c>
      <c r="Y342" s="8">
        <v>0</v>
      </c>
      <c r="Z342" s="9">
        <f t="shared" si="174"/>
        <v>0</v>
      </c>
      <c r="AA342" s="26" t="str">
        <f t="shared" si="182"/>
        <v>INCORP J=</v>
      </c>
      <c r="AB342" s="70">
        <f t="shared" si="183"/>
        <v>42660</v>
      </c>
      <c r="AC342" s="4"/>
      <c r="AD342" s="1"/>
      <c r="AI342" s="1"/>
      <c r="AJ342" s="1"/>
      <c r="AK342" s="10"/>
      <c r="AL342" s="1"/>
      <c r="AM342" s="1"/>
      <c r="AN342" s="1"/>
      <c r="AO342" s="1"/>
      <c r="AQ342" s="1"/>
    </row>
    <row r="343" spans="1:43" x14ac:dyDescent="0.2">
      <c r="A343" s="67">
        <f t="shared" si="175"/>
        <v>42625</v>
      </c>
      <c r="B343" s="8">
        <f t="shared" si="164"/>
        <v>11995.81305567</v>
      </c>
      <c r="C343" s="8">
        <f t="shared" si="176"/>
        <v>10000</v>
      </c>
      <c r="D343" s="28">
        <f t="shared" si="177"/>
        <v>4715.99</v>
      </c>
      <c r="E343" s="9">
        <f>IF(K343=1,VLOOKUP(A342,[1]Plan1!$AY$117:$BA$314,3),E342)</f>
        <v>4736.74</v>
      </c>
      <c r="F343" s="110">
        <f t="shared" si="178"/>
        <v>42598</v>
      </c>
      <c r="G343" s="12">
        <f t="shared" si="165"/>
        <v>4.3999245121384423E-3</v>
      </c>
      <c r="H343" s="11">
        <f t="shared" si="179"/>
        <v>42628</v>
      </c>
      <c r="I343" s="11">
        <f t="shared" si="166"/>
        <v>42628</v>
      </c>
      <c r="J343" s="1">
        <f t="shared" si="180"/>
        <v>22</v>
      </c>
      <c r="K343" s="1">
        <f t="shared" si="163"/>
        <v>19</v>
      </c>
      <c r="L343" s="8">
        <f t="shared" si="167"/>
        <v>1.0037987900000001</v>
      </c>
      <c r="M343" s="14">
        <f t="shared" si="162"/>
        <v>1.00520079</v>
      </c>
      <c r="N343" s="14">
        <f t="shared" si="159"/>
        <v>1.0791442164081471</v>
      </c>
      <c r="O343" s="8">
        <f t="shared" si="161"/>
        <v>1.08324365</v>
      </c>
      <c r="P343" s="8">
        <f t="shared" si="168"/>
        <v>10832.4365</v>
      </c>
      <c r="Q343" s="13">
        <f t="shared" si="169"/>
        <v>0</v>
      </c>
      <c r="R343" s="21">
        <f t="shared" si="170"/>
        <v>0</v>
      </c>
      <c r="S343" s="8">
        <f t="shared" si="171"/>
        <v>0</v>
      </c>
      <c r="T343" s="10">
        <f t="shared" si="181"/>
        <v>0.119353</v>
      </c>
      <c r="U343" s="13">
        <f t="shared" si="160"/>
        <v>228</v>
      </c>
      <c r="V343" s="13">
        <v>252</v>
      </c>
      <c r="W343" s="14">
        <f t="shared" si="172"/>
        <v>1.1073974959999999</v>
      </c>
      <c r="X343" s="8">
        <f t="shared" si="173"/>
        <v>1163.37655567</v>
      </c>
      <c r="Y343" s="8">
        <v>0</v>
      </c>
      <c r="Z343" s="9">
        <f t="shared" si="174"/>
        <v>0</v>
      </c>
      <c r="AA343" s="26" t="str">
        <f t="shared" si="182"/>
        <v>INCORP J=</v>
      </c>
      <c r="AB343" s="70">
        <f t="shared" si="183"/>
        <v>42660</v>
      </c>
      <c r="AC343" s="4"/>
      <c r="AD343" s="1"/>
      <c r="AI343" s="1"/>
      <c r="AJ343" s="1"/>
      <c r="AK343" s="10"/>
      <c r="AL343" s="1"/>
      <c r="AM343" s="1"/>
      <c r="AN343" s="1"/>
      <c r="AO343" s="1"/>
      <c r="AQ343" s="1"/>
    </row>
    <row r="344" spans="1:43" x14ac:dyDescent="0.2">
      <c r="A344" s="67">
        <f t="shared" si="175"/>
        <v>42626</v>
      </c>
      <c r="B344" s="8">
        <f t="shared" si="164"/>
        <v>12003.576735230001</v>
      </c>
      <c r="C344" s="8">
        <f t="shared" si="176"/>
        <v>10000</v>
      </c>
      <c r="D344" s="28">
        <f t="shared" si="177"/>
        <v>4715.99</v>
      </c>
      <c r="E344" s="9">
        <f>IF(K344=1,VLOOKUP(A343,[1]Plan1!$AY$117:$BA$314,3),E343)</f>
        <v>4736.74</v>
      </c>
      <c r="F344" s="110">
        <f t="shared" si="178"/>
        <v>42598</v>
      </c>
      <c r="G344" s="12">
        <f t="shared" si="165"/>
        <v>4.3999245121384423E-3</v>
      </c>
      <c r="H344" s="11">
        <f t="shared" si="179"/>
        <v>42628</v>
      </c>
      <c r="I344" s="11">
        <f t="shared" si="166"/>
        <v>42628</v>
      </c>
      <c r="J344" s="1">
        <f t="shared" si="180"/>
        <v>22</v>
      </c>
      <c r="K344" s="1">
        <f t="shared" si="163"/>
        <v>20</v>
      </c>
      <c r="L344" s="8">
        <f t="shared" si="167"/>
        <v>1.00399913</v>
      </c>
      <c r="M344" s="14">
        <f t="shared" si="162"/>
        <v>1.00520079</v>
      </c>
      <c r="N344" s="14">
        <f t="shared" si="159"/>
        <v>1.0791442164081471</v>
      </c>
      <c r="O344" s="8">
        <f t="shared" si="161"/>
        <v>1.0834598499999999</v>
      </c>
      <c r="P344" s="8">
        <f t="shared" si="168"/>
        <v>10834.5985</v>
      </c>
      <c r="Q344" s="13">
        <f t="shared" si="169"/>
        <v>0</v>
      </c>
      <c r="R344" s="21">
        <f t="shared" si="170"/>
        <v>0</v>
      </c>
      <c r="S344" s="8">
        <f t="shared" si="171"/>
        <v>0</v>
      </c>
      <c r="T344" s="10">
        <f t="shared" si="181"/>
        <v>0.119353</v>
      </c>
      <c r="U344" s="13">
        <f t="shared" si="160"/>
        <v>229</v>
      </c>
      <c r="V344" s="13">
        <v>252</v>
      </c>
      <c r="W344" s="14">
        <f t="shared" si="172"/>
        <v>1.107893083</v>
      </c>
      <c r="X344" s="8">
        <f t="shared" si="173"/>
        <v>1168.9782352300001</v>
      </c>
      <c r="Y344" s="8">
        <v>0</v>
      </c>
      <c r="Z344" s="9">
        <f t="shared" si="174"/>
        <v>0</v>
      </c>
      <c r="AA344" s="26" t="str">
        <f t="shared" si="182"/>
        <v>INCORP J=</v>
      </c>
      <c r="AB344" s="70">
        <f t="shared" si="183"/>
        <v>42660</v>
      </c>
      <c r="AC344" s="4"/>
      <c r="AD344" s="1"/>
      <c r="AI344" s="1"/>
      <c r="AJ344" s="1"/>
      <c r="AK344" s="10"/>
      <c r="AL344" s="1"/>
      <c r="AM344" s="1"/>
      <c r="AN344" s="1"/>
      <c r="AO344" s="1"/>
      <c r="AQ344" s="1"/>
    </row>
    <row r="345" spans="1:43" x14ac:dyDescent="0.2">
      <c r="A345" s="67">
        <f t="shared" si="175"/>
        <v>42627</v>
      </c>
      <c r="B345" s="8">
        <f t="shared" si="164"/>
        <v>12011.34529598</v>
      </c>
      <c r="C345" s="8">
        <f t="shared" si="176"/>
        <v>10000</v>
      </c>
      <c r="D345" s="28">
        <f t="shared" si="177"/>
        <v>4715.99</v>
      </c>
      <c r="E345" s="9">
        <f>IF(K345=1,VLOOKUP(A344,[1]Plan1!$AY$117:$BA$314,3),E344)</f>
        <v>4736.74</v>
      </c>
      <c r="F345" s="110">
        <f t="shared" si="178"/>
        <v>42598</v>
      </c>
      <c r="G345" s="12">
        <f t="shared" si="165"/>
        <v>4.3999245121384423E-3</v>
      </c>
      <c r="H345" s="11">
        <f t="shared" si="179"/>
        <v>42628</v>
      </c>
      <c r="I345" s="11">
        <f t="shared" si="166"/>
        <v>42628</v>
      </c>
      <c r="J345" s="1">
        <f t="shared" si="180"/>
        <v>22</v>
      </c>
      <c r="K345" s="1">
        <f t="shared" si="163"/>
        <v>21</v>
      </c>
      <c r="L345" s="8">
        <f t="shared" si="167"/>
        <v>1.0041994999999999</v>
      </c>
      <c r="M345" s="14">
        <f t="shared" si="162"/>
        <v>1.00520079</v>
      </c>
      <c r="N345" s="14">
        <f t="shared" si="159"/>
        <v>1.0791442164081471</v>
      </c>
      <c r="O345" s="8">
        <f t="shared" si="161"/>
        <v>1.08367608</v>
      </c>
      <c r="P345" s="8">
        <f t="shared" si="168"/>
        <v>10836.7608</v>
      </c>
      <c r="Q345" s="13">
        <f t="shared" si="169"/>
        <v>0</v>
      </c>
      <c r="R345" s="21">
        <f t="shared" si="170"/>
        <v>0</v>
      </c>
      <c r="S345" s="8">
        <f t="shared" si="171"/>
        <v>0</v>
      </c>
      <c r="T345" s="10">
        <f t="shared" si="181"/>
        <v>0.119353</v>
      </c>
      <c r="U345" s="13">
        <f t="shared" si="160"/>
        <v>230</v>
      </c>
      <c r="V345" s="13">
        <v>252</v>
      </c>
      <c r="W345" s="14">
        <f t="shared" si="172"/>
        <v>1.108388892</v>
      </c>
      <c r="X345" s="8">
        <f t="shared" si="173"/>
        <v>1174.5844959799999</v>
      </c>
      <c r="Y345" s="8">
        <v>0</v>
      </c>
      <c r="Z345" s="9">
        <f t="shared" si="174"/>
        <v>0</v>
      </c>
      <c r="AA345" s="26" t="str">
        <f t="shared" si="182"/>
        <v>INCORP J=</v>
      </c>
      <c r="AB345" s="70">
        <f t="shared" si="183"/>
        <v>42660</v>
      </c>
      <c r="AC345" s="4"/>
      <c r="AD345" s="1"/>
      <c r="AI345" s="1"/>
      <c r="AJ345" s="1"/>
      <c r="AK345" s="10"/>
      <c r="AL345" s="1"/>
      <c r="AM345" s="1"/>
      <c r="AN345" s="1"/>
      <c r="AO345" s="1"/>
      <c r="AQ345" s="1"/>
    </row>
    <row r="346" spans="1:43" x14ac:dyDescent="0.2">
      <c r="A346" s="67">
        <f t="shared" si="175"/>
        <v>42628</v>
      </c>
      <c r="B346" s="8">
        <f t="shared" si="164"/>
        <v>12019.118961579999</v>
      </c>
      <c r="C346" s="8">
        <f t="shared" si="176"/>
        <v>10000</v>
      </c>
      <c r="D346" s="28">
        <f t="shared" si="177"/>
        <v>4715.99</v>
      </c>
      <c r="E346" s="9">
        <f>IF(K346=1,VLOOKUP(A345,[1]Plan1!$AY$117:$BA$314,3),E345)</f>
        <v>4736.74</v>
      </c>
      <c r="F346" s="110">
        <f t="shared" si="178"/>
        <v>42598</v>
      </c>
      <c r="G346" s="12">
        <f t="shared" si="165"/>
        <v>4.3999245121384423E-3</v>
      </c>
      <c r="H346" s="11">
        <f t="shared" si="179"/>
        <v>42660</v>
      </c>
      <c r="I346" s="11">
        <f t="shared" si="166"/>
        <v>42628</v>
      </c>
      <c r="J346" s="1">
        <f t="shared" si="180"/>
        <v>22</v>
      </c>
      <c r="K346" s="1">
        <f t="shared" si="163"/>
        <v>22</v>
      </c>
      <c r="L346" s="8">
        <f t="shared" si="167"/>
        <v>1.00439992</v>
      </c>
      <c r="M346" s="14">
        <f t="shared" si="162"/>
        <v>1.00520079</v>
      </c>
      <c r="N346" s="14">
        <f t="shared" si="159"/>
        <v>1.0791442164081471</v>
      </c>
      <c r="O346" s="8">
        <f t="shared" si="161"/>
        <v>1.0838923600000001</v>
      </c>
      <c r="P346" s="8">
        <f t="shared" si="168"/>
        <v>10838.9236</v>
      </c>
      <c r="Q346" s="13">
        <f t="shared" si="169"/>
        <v>0</v>
      </c>
      <c r="R346" s="21">
        <f t="shared" si="170"/>
        <v>0</v>
      </c>
      <c r="S346" s="8">
        <f t="shared" si="171"/>
        <v>0</v>
      </c>
      <c r="T346" s="10">
        <f t="shared" si="181"/>
        <v>0.119353</v>
      </c>
      <c r="U346" s="13">
        <f t="shared" si="160"/>
        <v>231</v>
      </c>
      <c r="V346" s="13">
        <v>252</v>
      </c>
      <c r="W346" s="14">
        <f t="shared" si="172"/>
        <v>1.108884923</v>
      </c>
      <c r="X346" s="8">
        <f t="shared" si="173"/>
        <v>1180.1953615800001</v>
      </c>
      <c r="Y346" s="8">
        <v>0</v>
      </c>
      <c r="Z346" s="9">
        <f t="shared" si="174"/>
        <v>0</v>
      </c>
      <c r="AA346" s="26" t="str">
        <f t="shared" si="182"/>
        <v>INCORP J=</v>
      </c>
      <c r="AB346" s="70">
        <f t="shared" si="183"/>
        <v>42660</v>
      </c>
      <c r="AC346" s="4"/>
      <c r="AD346" s="1"/>
      <c r="AI346" s="1"/>
      <c r="AJ346" s="1"/>
      <c r="AK346" s="10"/>
      <c r="AL346" s="1"/>
      <c r="AM346" s="1"/>
      <c r="AN346" s="1"/>
      <c r="AO346" s="1"/>
      <c r="AQ346" s="1"/>
    </row>
    <row r="347" spans="1:43" x14ac:dyDescent="0.2">
      <c r="A347" s="67">
        <f t="shared" si="175"/>
        <v>42629</v>
      </c>
      <c r="B347" s="8">
        <f t="shared" si="164"/>
        <v>12024.955651550001</v>
      </c>
      <c r="C347" s="8">
        <f t="shared" si="176"/>
        <v>10000</v>
      </c>
      <c r="D347" s="28">
        <f t="shared" si="177"/>
        <v>4736.74</v>
      </c>
      <c r="E347" s="9">
        <f>IF(K347=1,VLOOKUP(A346,[1]Plan1!$AY$117:$BA$314,3),E346)</f>
        <v>4740.53</v>
      </c>
      <c r="F347" s="110">
        <f t="shared" si="178"/>
        <v>42629</v>
      </c>
      <c r="G347" s="12">
        <f t="shared" si="165"/>
        <v>8.0012835832232732E-4</v>
      </c>
      <c r="H347" s="11">
        <f t="shared" si="179"/>
        <v>42660</v>
      </c>
      <c r="I347" s="11">
        <f t="shared" si="166"/>
        <v>42660</v>
      </c>
      <c r="J347" s="1">
        <f t="shared" si="180"/>
        <v>21</v>
      </c>
      <c r="K347" s="1">
        <f t="shared" si="163"/>
        <v>1</v>
      </c>
      <c r="L347" s="8">
        <f t="shared" si="167"/>
        <v>1.0000380799999999</v>
      </c>
      <c r="M347" s="14">
        <f t="shared" si="162"/>
        <v>1.00439992</v>
      </c>
      <c r="N347" s="14">
        <f t="shared" si="159"/>
        <v>1.0838923646288057</v>
      </c>
      <c r="O347" s="8">
        <f t="shared" si="161"/>
        <v>1.08393363</v>
      </c>
      <c r="P347" s="8">
        <f t="shared" si="168"/>
        <v>10839.336300000001</v>
      </c>
      <c r="Q347" s="13">
        <f t="shared" si="169"/>
        <v>0</v>
      </c>
      <c r="R347" s="21">
        <f t="shared" si="170"/>
        <v>0</v>
      </c>
      <c r="S347" s="8">
        <f t="shared" si="171"/>
        <v>0</v>
      </c>
      <c r="T347" s="10">
        <f t="shared" si="181"/>
        <v>0.119353</v>
      </c>
      <c r="U347" s="13">
        <f t="shared" si="160"/>
        <v>232</v>
      </c>
      <c r="V347" s="13">
        <v>252</v>
      </c>
      <c r="W347" s="14">
        <f t="shared" si="172"/>
        <v>1.1093811760000001</v>
      </c>
      <c r="X347" s="8">
        <f t="shared" si="173"/>
        <v>1185.6193515499999</v>
      </c>
      <c r="Y347" s="8">
        <v>0</v>
      </c>
      <c r="Z347" s="9">
        <f t="shared" si="174"/>
        <v>0</v>
      </c>
      <c r="AA347" s="26" t="str">
        <f t="shared" si="182"/>
        <v>INCORP J=</v>
      </c>
      <c r="AB347" s="70">
        <f t="shared" si="183"/>
        <v>42660</v>
      </c>
      <c r="AC347" s="4"/>
      <c r="AD347" s="1"/>
      <c r="AI347" s="1"/>
      <c r="AJ347" s="1"/>
      <c r="AK347" s="10"/>
      <c r="AL347" s="1"/>
      <c r="AM347" s="1"/>
      <c r="AN347" s="1"/>
      <c r="AO347" s="1"/>
      <c r="AQ347" s="1"/>
    </row>
    <row r="348" spans="1:43" x14ac:dyDescent="0.2">
      <c r="A348" s="67">
        <f t="shared" si="175"/>
        <v>42630</v>
      </c>
      <c r="B348" s="8">
        <f t="shared" si="164"/>
        <v>12030.795368679999</v>
      </c>
      <c r="C348" s="8">
        <f t="shared" si="176"/>
        <v>10000</v>
      </c>
      <c r="D348" s="28">
        <f t="shared" si="177"/>
        <v>4736.74</v>
      </c>
      <c r="E348" s="9">
        <f>IF(K348=1,VLOOKUP(A347,[1]Plan1!$AY$117:$BA$314,3),E347)</f>
        <v>4740.53</v>
      </c>
      <c r="F348" s="110">
        <f t="shared" si="178"/>
        <v>42629</v>
      </c>
      <c r="G348" s="12">
        <f t="shared" si="165"/>
        <v>8.0012835832232732E-4</v>
      </c>
      <c r="H348" s="11">
        <f t="shared" si="179"/>
        <v>42660</v>
      </c>
      <c r="I348" s="11">
        <f t="shared" si="166"/>
        <v>42660</v>
      </c>
      <c r="J348" s="1">
        <f t="shared" si="180"/>
        <v>21</v>
      </c>
      <c r="K348" s="1">
        <f t="shared" si="163"/>
        <v>2</v>
      </c>
      <c r="L348" s="8">
        <f t="shared" si="167"/>
        <v>1.00007617</v>
      </c>
      <c r="M348" s="14">
        <f t="shared" si="162"/>
        <v>1.00439992</v>
      </c>
      <c r="N348" s="14">
        <f t="shared" si="159"/>
        <v>1.0838923646288057</v>
      </c>
      <c r="O348" s="8">
        <f t="shared" si="161"/>
        <v>1.08397492</v>
      </c>
      <c r="P348" s="8">
        <f t="shared" si="168"/>
        <v>10839.7492</v>
      </c>
      <c r="Q348" s="13">
        <f t="shared" si="169"/>
        <v>0</v>
      </c>
      <c r="R348" s="21">
        <f t="shared" si="170"/>
        <v>0</v>
      </c>
      <c r="S348" s="8">
        <f t="shared" si="171"/>
        <v>0</v>
      </c>
      <c r="T348" s="10">
        <f t="shared" si="181"/>
        <v>0.119353</v>
      </c>
      <c r="U348" s="13">
        <f t="shared" si="160"/>
        <v>233</v>
      </c>
      <c r="V348" s="13">
        <v>252</v>
      </c>
      <c r="W348" s="14">
        <f t="shared" si="172"/>
        <v>1.10987765</v>
      </c>
      <c r="X348" s="8">
        <f t="shared" si="173"/>
        <v>1191.0461686799999</v>
      </c>
      <c r="Y348" s="8">
        <v>0</v>
      </c>
      <c r="Z348" s="9">
        <f t="shared" si="174"/>
        <v>0</v>
      </c>
      <c r="AA348" s="26" t="str">
        <f t="shared" si="182"/>
        <v>INCORP J=</v>
      </c>
      <c r="AB348" s="70">
        <f t="shared" si="183"/>
        <v>42660</v>
      </c>
      <c r="AC348" s="4"/>
      <c r="AD348" s="1"/>
      <c r="AI348" s="1"/>
      <c r="AJ348" s="1"/>
      <c r="AK348" s="10"/>
      <c r="AL348" s="1"/>
      <c r="AM348" s="1"/>
      <c r="AN348" s="1"/>
      <c r="AO348" s="1"/>
      <c r="AQ348" s="1"/>
    </row>
    <row r="349" spans="1:43" x14ac:dyDescent="0.2">
      <c r="A349" s="67">
        <f t="shared" si="175"/>
        <v>42631</v>
      </c>
      <c r="B349" s="8">
        <f t="shared" si="164"/>
        <v>12030.795368679999</v>
      </c>
      <c r="C349" s="8">
        <f t="shared" si="176"/>
        <v>10000</v>
      </c>
      <c r="D349" s="28">
        <f t="shared" si="177"/>
        <v>4736.74</v>
      </c>
      <c r="E349" s="9">
        <f>IF(K349=1,VLOOKUP(A348,[1]Plan1!$AY$117:$BA$314,3),E348)</f>
        <v>4740.53</v>
      </c>
      <c r="F349" s="110">
        <f t="shared" si="178"/>
        <v>42629</v>
      </c>
      <c r="G349" s="12">
        <f t="shared" si="165"/>
        <v>8.0012835832232732E-4</v>
      </c>
      <c r="H349" s="11">
        <f t="shared" si="179"/>
        <v>42660</v>
      </c>
      <c r="I349" s="11">
        <f t="shared" si="166"/>
        <v>42660</v>
      </c>
      <c r="J349" s="1">
        <f t="shared" si="180"/>
        <v>21</v>
      </c>
      <c r="K349" s="1">
        <f t="shared" si="163"/>
        <v>2</v>
      </c>
      <c r="L349" s="8">
        <f t="shared" si="167"/>
        <v>1.00007617</v>
      </c>
      <c r="M349" s="14">
        <f t="shared" si="162"/>
        <v>1.00439992</v>
      </c>
      <c r="N349" s="14">
        <f t="shared" si="159"/>
        <v>1.0838923646288057</v>
      </c>
      <c r="O349" s="8">
        <f t="shared" si="161"/>
        <v>1.08397492</v>
      </c>
      <c r="P349" s="8">
        <f t="shared" si="168"/>
        <v>10839.7492</v>
      </c>
      <c r="Q349" s="13">
        <f t="shared" si="169"/>
        <v>0</v>
      </c>
      <c r="R349" s="21">
        <f t="shared" si="170"/>
        <v>0</v>
      </c>
      <c r="S349" s="8">
        <f t="shared" si="171"/>
        <v>0</v>
      </c>
      <c r="T349" s="10">
        <f t="shared" si="181"/>
        <v>0.119353</v>
      </c>
      <c r="U349" s="13">
        <f t="shared" si="160"/>
        <v>233</v>
      </c>
      <c r="V349" s="13">
        <v>252</v>
      </c>
      <c r="W349" s="14">
        <f t="shared" si="172"/>
        <v>1.10987765</v>
      </c>
      <c r="X349" s="8">
        <f t="shared" si="173"/>
        <v>1191.0461686799999</v>
      </c>
      <c r="Y349" s="8">
        <v>0</v>
      </c>
      <c r="Z349" s="9">
        <f t="shared" si="174"/>
        <v>0</v>
      </c>
      <c r="AA349" s="26" t="str">
        <f t="shared" si="182"/>
        <v>INCORP J=</v>
      </c>
      <c r="AB349" s="70">
        <f t="shared" si="183"/>
        <v>42660</v>
      </c>
      <c r="AC349" s="4"/>
      <c r="AD349" s="1"/>
      <c r="AI349" s="1"/>
      <c r="AJ349" s="1"/>
      <c r="AK349" s="10"/>
      <c r="AL349" s="1"/>
      <c r="AM349" s="1"/>
      <c r="AN349" s="1"/>
      <c r="AO349" s="1"/>
      <c r="AQ349" s="1"/>
    </row>
    <row r="350" spans="1:43" x14ac:dyDescent="0.2">
      <c r="A350" s="67">
        <f t="shared" si="175"/>
        <v>42632</v>
      </c>
      <c r="B350" s="8">
        <f t="shared" si="164"/>
        <v>12030.795368679999</v>
      </c>
      <c r="C350" s="8">
        <f t="shared" si="176"/>
        <v>10000</v>
      </c>
      <c r="D350" s="28">
        <f t="shared" si="177"/>
        <v>4736.74</v>
      </c>
      <c r="E350" s="9">
        <f>IF(K350=1,VLOOKUP(A349,[1]Plan1!$AY$117:$BA$314,3),E349)</f>
        <v>4740.53</v>
      </c>
      <c r="F350" s="110">
        <f t="shared" si="178"/>
        <v>42629</v>
      </c>
      <c r="G350" s="12">
        <f t="shared" si="165"/>
        <v>8.0012835832232732E-4</v>
      </c>
      <c r="H350" s="11">
        <f t="shared" si="179"/>
        <v>42660</v>
      </c>
      <c r="I350" s="11">
        <f t="shared" si="166"/>
        <v>42660</v>
      </c>
      <c r="J350" s="1">
        <f t="shared" si="180"/>
        <v>21</v>
      </c>
      <c r="K350" s="1">
        <f t="shared" si="163"/>
        <v>2</v>
      </c>
      <c r="L350" s="8">
        <f t="shared" si="167"/>
        <v>1.00007617</v>
      </c>
      <c r="M350" s="14">
        <f t="shared" si="162"/>
        <v>1.00439992</v>
      </c>
      <c r="N350" s="14">
        <f t="shared" si="159"/>
        <v>1.0838923646288057</v>
      </c>
      <c r="O350" s="8">
        <f t="shared" si="161"/>
        <v>1.08397492</v>
      </c>
      <c r="P350" s="8">
        <f t="shared" si="168"/>
        <v>10839.7492</v>
      </c>
      <c r="Q350" s="13">
        <f t="shared" si="169"/>
        <v>0</v>
      </c>
      <c r="R350" s="21">
        <f t="shared" si="170"/>
        <v>0</v>
      </c>
      <c r="S350" s="8">
        <f t="shared" si="171"/>
        <v>0</v>
      </c>
      <c r="T350" s="10">
        <f t="shared" si="181"/>
        <v>0.119353</v>
      </c>
      <c r="U350" s="13">
        <f t="shared" si="160"/>
        <v>233</v>
      </c>
      <c r="V350" s="13">
        <v>252</v>
      </c>
      <c r="W350" s="14">
        <f t="shared" si="172"/>
        <v>1.10987765</v>
      </c>
      <c r="X350" s="8">
        <f t="shared" si="173"/>
        <v>1191.0461686799999</v>
      </c>
      <c r="Y350" s="8">
        <v>0</v>
      </c>
      <c r="Z350" s="9">
        <f t="shared" si="174"/>
        <v>0</v>
      </c>
      <c r="AA350" s="26" t="str">
        <f t="shared" si="182"/>
        <v>INCORP J=</v>
      </c>
      <c r="AB350" s="70">
        <f t="shared" si="183"/>
        <v>42660</v>
      </c>
      <c r="AC350" s="4"/>
      <c r="AD350" s="1"/>
      <c r="AI350" s="1"/>
      <c r="AJ350" s="1"/>
      <c r="AK350" s="10"/>
      <c r="AL350" s="1"/>
      <c r="AM350" s="1"/>
      <c r="AN350" s="1"/>
      <c r="AO350" s="1"/>
      <c r="AQ350" s="1"/>
    </row>
    <row r="351" spans="1:43" x14ac:dyDescent="0.2">
      <c r="A351" s="67">
        <f t="shared" si="175"/>
        <v>42633</v>
      </c>
      <c r="B351" s="8">
        <f t="shared" si="164"/>
        <v>12036.637913159999</v>
      </c>
      <c r="C351" s="8">
        <f t="shared" si="176"/>
        <v>10000</v>
      </c>
      <c r="D351" s="28">
        <f t="shared" si="177"/>
        <v>4736.74</v>
      </c>
      <c r="E351" s="9">
        <f>IF(K351=1,VLOOKUP(A350,[1]Plan1!$AY$117:$BA$314,3),E350)</f>
        <v>4740.53</v>
      </c>
      <c r="F351" s="110">
        <f t="shared" si="178"/>
        <v>42629</v>
      </c>
      <c r="G351" s="12">
        <f t="shared" si="165"/>
        <v>8.0012835832232732E-4</v>
      </c>
      <c r="H351" s="11">
        <f t="shared" si="179"/>
        <v>42660</v>
      </c>
      <c r="I351" s="11">
        <f t="shared" si="166"/>
        <v>42660</v>
      </c>
      <c r="J351" s="1">
        <f t="shared" si="180"/>
        <v>21</v>
      </c>
      <c r="K351" s="1">
        <f t="shared" si="163"/>
        <v>3</v>
      </c>
      <c r="L351" s="8">
        <f t="shared" si="167"/>
        <v>1.0001142599999999</v>
      </c>
      <c r="M351" s="14">
        <f t="shared" si="162"/>
        <v>1.00439992</v>
      </c>
      <c r="N351" s="14">
        <f t="shared" ref="N351:N414" si="184">IF(I351&gt;I350,N350*M351,N350)</f>
        <v>1.0838923646288057</v>
      </c>
      <c r="O351" s="8">
        <f t="shared" si="161"/>
        <v>1.0840162099999999</v>
      </c>
      <c r="P351" s="8">
        <f t="shared" si="168"/>
        <v>10840.1621</v>
      </c>
      <c r="Q351" s="13">
        <f t="shared" si="169"/>
        <v>0</v>
      </c>
      <c r="R351" s="21">
        <f t="shared" si="170"/>
        <v>0</v>
      </c>
      <c r="S351" s="8">
        <f t="shared" si="171"/>
        <v>0</v>
      </c>
      <c r="T351" s="10">
        <f t="shared" si="181"/>
        <v>0.119353</v>
      </c>
      <c r="U351" s="13">
        <f t="shared" si="160"/>
        <v>234</v>
      </c>
      <c r="V351" s="13">
        <v>252</v>
      </c>
      <c r="W351" s="14">
        <f t="shared" si="172"/>
        <v>1.110374347</v>
      </c>
      <c r="X351" s="8">
        <f t="shared" si="173"/>
        <v>1196.4758131599999</v>
      </c>
      <c r="Y351" s="8">
        <v>0</v>
      </c>
      <c r="Z351" s="9">
        <f t="shared" si="174"/>
        <v>0</v>
      </c>
      <c r="AA351" s="26" t="str">
        <f t="shared" si="182"/>
        <v>INCORP J=</v>
      </c>
      <c r="AB351" s="70">
        <f t="shared" si="183"/>
        <v>42660</v>
      </c>
      <c r="AC351" s="4"/>
      <c r="AD351" s="1"/>
      <c r="AI351" s="1"/>
      <c r="AJ351" s="1"/>
      <c r="AK351" s="10"/>
      <c r="AL351" s="1"/>
      <c r="AM351" s="1"/>
      <c r="AN351" s="1"/>
      <c r="AO351" s="1"/>
      <c r="AQ351" s="1"/>
    </row>
    <row r="352" spans="1:43" x14ac:dyDescent="0.2">
      <c r="A352" s="67">
        <f t="shared" si="175"/>
        <v>42634</v>
      </c>
      <c r="B352" s="8">
        <f t="shared" si="164"/>
        <v>12042.48317417</v>
      </c>
      <c r="C352" s="8">
        <f t="shared" si="176"/>
        <v>10000</v>
      </c>
      <c r="D352" s="28">
        <f t="shared" si="177"/>
        <v>4736.74</v>
      </c>
      <c r="E352" s="9">
        <f>IF(K352=1,VLOOKUP(A351,[1]Plan1!$AY$117:$BA$314,3),E351)</f>
        <v>4740.53</v>
      </c>
      <c r="F352" s="110">
        <f t="shared" si="178"/>
        <v>42629</v>
      </c>
      <c r="G352" s="12">
        <f t="shared" si="165"/>
        <v>8.0012835832232732E-4</v>
      </c>
      <c r="H352" s="11">
        <f t="shared" si="179"/>
        <v>42660</v>
      </c>
      <c r="I352" s="11">
        <f t="shared" si="166"/>
        <v>42660</v>
      </c>
      <c r="J352" s="1">
        <f t="shared" si="180"/>
        <v>21</v>
      </c>
      <c r="K352" s="1">
        <f t="shared" si="163"/>
        <v>4</v>
      </c>
      <c r="L352" s="8">
        <f t="shared" si="167"/>
        <v>1.00015235</v>
      </c>
      <c r="M352" s="14">
        <f t="shared" si="162"/>
        <v>1.00439992</v>
      </c>
      <c r="N352" s="14">
        <f t="shared" si="184"/>
        <v>1.0838923646288057</v>
      </c>
      <c r="O352" s="8">
        <f t="shared" si="161"/>
        <v>1.08405749</v>
      </c>
      <c r="P352" s="8">
        <f t="shared" si="168"/>
        <v>10840.5749</v>
      </c>
      <c r="Q352" s="13">
        <f t="shared" si="169"/>
        <v>0</v>
      </c>
      <c r="R352" s="21">
        <f t="shared" si="170"/>
        <v>0</v>
      </c>
      <c r="S352" s="8">
        <f t="shared" si="171"/>
        <v>0</v>
      </c>
      <c r="T352" s="10">
        <f t="shared" si="181"/>
        <v>0.119353</v>
      </c>
      <c r="U352" s="13">
        <f t="shared" si="160"/>
        <v>235</v>
      </c>
      <c r="V352" s="13">
        <v>252</v>
      </c>
      <c r="W352" s="14">
        <f t="shared" si="172"/>
        <v>1.1108712670000001</v>
      </c>
      <c r="X352" s="8">
        <f t="shared" si="173"/>
        <v>1201.9082741699999</v>
      </c>
      <c r="Y352" s="8">
        <v>0</v>
      </c>
      <c r="Z352" s="9">
        <f t="shared" si="174"/>
        <v>0</v>
      </c>
      <c r="AA352" s="26" t="str">
        <f t="shared" si="182"/>
        <v>INCORP J=</v>
      </c>
      <c r="AB352" s="70">
        <f t="shared" si="183"/>
        <v>42660</v>
      </c>
      <c r="AC352" s="4"/>
      <c r="AD352" s="1"/>
      <c r="AI352" s="1"/>
      <c r="AJ352" s="1"/>
      <c r="AK352" s="10"/>
      <c r="AL352" s="1"/>
      <c r="AM352" s="1"/>
      <c r="AN352" s="1"/>
      <c r="AO352" s="1"/>
      <c r="AQ352" s="1"/>
    </row>
    <row r="353" spans="1:43" x14ac:dyDescent="0.2">
      <c r="A353" s="67">
        <f t="shared" si="175"/>
        <v>42635</v>
      </c>
      <c r="B353" s="8">
        <f t="shared" si="164"/>
        <v>12048.331352430001</v>
      </c>
      <c r="C353" s="8">
        <f t="shared" si="176"/>
        <v>10000</v>
      </c>
      <c r="D353" s="28">
        <f t="shared" si="177"/>
        <v>4736.74</v>
      </c>
      <c r="E353" s="9">
        <f>IF(K353=1,VLOOKUP(A352,[1]Plan1!$AY$117:$BA$314,3),E352)</f>
        <v>4740.53</v>
      </c>
      <c r="F353" s="110">
        <f t="shared" si="178"/>
        <v>42629</v>
      </c>
      <c r="G353" s="12">
        <f t="shared" si="165"/>
        <v>8.0012835832232732E-4</v>
      </c>
      <c r="H353" s="11">
        <f t="shared" si="179"/>
        <v>42660</v>
      </c>
      <c r="I353" s="11">
        <f t="shared" si="166"/>
        <v>42660</v>
      </c>
      <c r="J353" s="1">
        <f t="shared" si="180"/>
        <v>21</v>
      </c>
      <c r="K353" s="1">
        <f t="shared" si="163"/>
        <v>5</v>
      </c>
      <c r="L353" s="8">
        <f t="shared" si="167"/>
        <v>1.0001904399999999</v>
      </c>
      <c r="M353" s="14">
        <f t="shared" si="162"/>
        <v>1.00439992</v>
      </c>
      <c r="N353" s="14">
        <f t="shared" si="184"/>
        <v>1.0838923646288057</v>
      </c>
      <c r="O353" s="8">
        <f t="shared" si="161"/>
        <v>1.0840987799999999</v>
      </c>
      <c r="P353" s="8">
        <f t="shared" si="168"/>
        <v>10840.987800000001</v>
      </c>
      <c r="Q353" s="13">
        <f t="shared" si="169"/>
        <v>0</v>
      </c>
      <c r="R353" s="21">
        <f t="shared" si="170"/>
        <v>0</v>
      </c>
      <c r="S353" s="8">
        <f t="shared" si="171"/>
        <v>0</v>
      </c>
      <c r="T353" s="10">
        <f t="shared" si="181"/>
        <v>0.119353</v>
      </c>
      <c r="U353" s="13">
        <f t="shared" si="160"/>
        <v>236</v>
      </c>
      <c r="V353" s="13">
        <v>252</v>
      </c>
      <c r="W353" s="14">
        <f t="shared" si="172"/>
        <v>1.1113684079999999</v>
      </c>
      <c r="X353" s="8">
        <f t="shared" si="173"/>
        <v>1207.34355243</v>
      </c>
      <c r="Y353" s="8">
        <v>0</v>
      </c>
      <c r="Z353" s="9">
        <f t="shared" si="174"/>
        <v>0</v>
      </c>
      <c r="AA353" s="26" t="str">
        <f t="shared" si="182"/>
        <v>INCORP J=</v>
      </c>
      <c r="AB353" s="70">
        <f t="shared" si="183"/>
        <v>42660</v>
      </c>
      <c r="AC353" s="4"/>
      <c r="AD353" s="1"/>
      <c r="AI353" s="1"/>
      <c r="AJ353" s="1"/>
      <c r="AK353" s="10"/>
      <c r="AL353" s="1"/>
      <c r="AM353" s="1"/>
      <c r="AN353" s="1"/>
      <c r="AO353" s="1"/>
      <c r="AQ353" s="1"/>
    </row>
    <row r="354" spans="1:43" x14ac:dyDescent="0.2">
      <c r="A354" s="67">
        <f t="shared" si="175"/>
        <v>42636</v>
      </c>
      <c r="B354" s="8">
        <f t="shared" si="164"/>
        <v>12054.18235886</v>
      </c>
      <c r="C354" s="8">
        <f t="shared" si="176"/>
        <v>10000</v>
      </c>
      <c r="D354" s="28">
        <f t="shared" si="177"/>
        <v>4736.74</v>
      </c>
      <c r="E354" s="9">
        <f>IF(K354=1,VLOOKUP(A353,[1]Plan1!$AY$117:$BA$314,3),E353)</f>
        <v>4740.53</v>
      </c>
      <c r="F354" s="110">
        <f t="shared" si="178"/>
        <v>42629</v>
      </c>
      <c r="G354" s="12">
        <f t="shared" si="165"/>
        <v>8.0012835832232732E-4</v>
      </c>
      <c r="H354" s="11">
        <f t="shared" si="179"/>
        <v>42660</v>
      </c>
      <c r="I354" s="11">
        <f t="shared" si="166"/>
        <v>42660</v>
      </c>
      <c r="J354" s="1">
        <f t="shared" si="180"/>
        <v>21</v>
      </c>
      <c r="K354" s="1">
        <f t="shared" si="163"/>
        <v>6</v>
      </c>
      <c r="L354" s="8">
        <f t="shared" si="167"/>
        <v>1.0002285399999999</v>
      </c>
      <c r="M354" s="14">
        <f t="shared" si="162"/>
        <v>1.00439992</v>
      </c>
      <c r="N354" s="14">
        <f t="shared" si="184"/>
        <v>1.0838923646288057</v>
      </c>
      <c r="O354" s="8">
        <f t="shared" si="161"/>
        <v>1.0841400699999999</v>
      </c>
      <c r="P354" s="8">
        <f t="shared" si="168"/>
        <v>10841.4007</v>
      </c>
      <c r="Q354" s="13">
        <f t="shared" si="169"/>
        <v>0</v>
      </c>
      <c r="R354" s="21">
        <f t="shared" si="170"/>
        <v>0</v>
      </c>
      <c r="S354" s="8">
        <f t="shared" si="171"/>
        <v>0</v>
      </c>
      <c r="T354" s="10">
        <f t="shared" si="181"/>
        <v>0.119353</v>
      </c>
      <c r="U354" s="13">
        <f t="shared" si="160"/>
        <v>237</v>
      </c>
      <c r="V354" s="13">
        <v>252</v>
      </c>
      <c r="W354" s="14">
        <f t="shared" si="172"/>
        <v>1.111865772</v>
      </c>
      <c r="X354" s="8">
        <f t="shared" si="173"/>
        <v>1212.7816588600001</v>
      </c>
      <c r="Y354" s="8">
        <v>0</v>
      </c>
      <c r="Z354" s="9">
        <f t="shared" si="174"/>
        <v>0</v>
      </c>
      <c r="AA354" s="26" t="str">
        <f t="shared" si="182"/>
        <v>INCORP J=</v>
      </c>
      <c r="AB354" s="70">
        <f t="shared" si="183"/>
        <v>42660</v>
      </c>
      <c r="AC354" s="4"/>
      <c r="AD354" s="1"/>
      <c r="AI354" s="1"/>
      <c r="AJ354" s="1"/>
      <c r="AK354" s="10"/>
      <c r="AL354" s="1"/>
      <c r="AM354" s="1"/>
      <c r="AN354" s="1"/>
      <c r="AO354" s="1"/>
      <c r="AQ354" s="1"/>
    </row>
    <row r="355" spans="1:43" x14ac:dyDescent="0.2">
      <c r="A355" s="67">
        <f t="shared" si="175"/>
        <v>42637</v>
      </c>
      <c r="B355" s="8">
        <f t="shared" si="164"/>
        <v>12060.036193739999</v>
      </c>
      <c r="C355" s="8">
        <f t="shared" si="176"/>
        <v>10000</v>
      </c>
      <c r="D355" s="28">
        <f t="shared" si="177"/>
        <v>4736.74</v>
      </c>
      <c r="E355" s="9">
        <f>IF(K355=1,VLOOKUP(A354,[1]Plan1!$AY$117:$BA$314,3),E354)</f>
        <v>4740.53</v>
      </c>
      <c r="F355" s="110">
        <f t="shared" si="178"/>
        <v>42629</v>
      </c>
      <c r="G355" s="12">
        <f t="shared" si="165"/>
        <v>8.0012835832232732E-4</v>
      </c>
      <c r="H355" s="11">
        <f t="shared" si="179"/>
        <v>42660</v>
      </c>
      <c r="I355" s="11">
        <f t="shared" si="166"/>
        <v>42660</v>
      </c>
      <c r="J355" s="1">
        <f t="shared" si="180"/>
        <v>21</v>
      </c>
      <c r="K355" s="1">
        <f t="shared" si="163"/>
        <v>7</v>
      </c>
      <c r="L355" s="8">
        <f t="shared" si="167"/>
        <v>1.00026663</v>
      </c>
      <c r="M355" s="14">
        <f t="shared" si="162"/>
        <v>1.00439992</v>
      </c>
      <c r="N355" s="14">
        <f t="shared" si="184"/>
        <v>1.0838923646288057</v>
      </c>
      <c r="O355" s="8">
        <f t="shared" si="161"/>
        <v>1.0841813600000001</v>
      </c>
      <c r="P355" s="8">
        <f t="shared" si="168"/>
        <v>10841.813599999999</v>
      </c>
      <c r="Q355" s="13">
        <f t="shared" si="169"/>
        <v>0</v>
      </c>
      <c r="R355" s="21">
        <f t="shared" si="170"/>
        <v>0</v>
      </c>
      <c r="S355" s="8">
        <f t="shared" si="171"/>
        <v>0</v>
      </c>
      <c r="T355" s="10">
        <f t="shared" si="181"/>
        <v>0.119353</v>
      </c>
      <c r="U355" s="13">
        <f t="shared" si="160"/>
        <v>238</v>
      </c>
      <c r="V355" s="13">
        <v>252</v>
      </c>
      <c r="W355" s="14">
        <f t="shared" si="172"/>
        <v>1.1123633589999999</v>
      </c>
      <c r="X355" s="8">
        <f t="shared" si="173"/>
        <v>1218.2225937400001</v>
      </c>
      <c r="Y355" s="8">
        <v>0</v>
      </c>
      <c r="Z355" s="9">
        <f t="shared" si="174"/>
        <v>0</v>
      </c>
      <c r="AA355" s="26" t="str">
        <f t="shared" si="182"/>
        <v>INCORP J=</v>
      </c>
      <c r="AB355" s="70">
        <f t="shared" si="183"/>
        <v>42660</v>
      </c>
      <c r="AC355" s="4"/>
      <c r="AD355" s="1"/>
      <c r="AI355" s="1"/>
      <c r="AJ355" s="1"/>
      <c r="AK355" s="10"/>
      <c r="AL355" s="1"/>
      <c r="AM355" s="1"/>
      <c r="AN355" s="1"/>
      <c r="AO355" s="1"/>
      <c r="AQ355" s="1"/>
    </row>
    <row r="356" spans="1:43" x14ac:dyDescent="0.2">
      <c r="A356" s="67">
        <f t="shared" si="175"/>
        <v>42638</v>
      </c>
      <c r="B356" s="8">
        <f t="shared" si="164"/>
        <v>12060.036193739999</v>
      </c>
      <c r="C356" s="8">
        <f t="shared" si="176"/>
        <v>10000</v>
      </c>
      <c r="D356" s="28">
        <f t="shared" si="177"/>
        <v>4736.74</v>
      </c>
      <c r="E356" s="9">
        <f>IF(K356=1,VLOOKUP(A355,[1]Plan1!$AY$117:$BA$314,3),E355)</f>
        <v>4740.53</v>
      </c>
      <c r="F356" s="110">
        <f t="shared" si="178"/>
        <v>42629</v>
      </c>
      <c r="G356" s="12">
        <f t="shared" si="165"/>
        <v>8.0012835832232732E-4</v>
      </c>
      <c r="H356" s="11">
        <f t="shared" si="179"/>
        <v>42660</v>
      </c>
      <c r="I356" s="11">
        <f t="shared" si="166"/>
        <v>42660</v>
      </c>
      <c r="J356" s="1">
        <f t="shared" si="180"/>
        <v>21</v>
      </c>
      <c r="K356" s="1">
        <f t="shared" si="163"/>
        <v>7</v>
      </c>
      <c r="L356" s="8">
        <f t="shared" si="167"/>
        <v>1.00026663</v>
      </c>
      <c r="M356" s="14">
        <f t="shared" si="162"/>
        <v>1.00439992</v>
      </c>
      <c r="N356" s="14">
        <f t="shared" si="184"/>
        <v>1.0838923646288057</v>
      </c>
      <c r="O356" s="8">
        <f t="shared" si="161"/>
        <v>1.0841813600000001</v>
      </c>
      <c r="P356" s="8">
        <f t="shared" si="168"/>
        <v>10841.813599999999</v>
      </c>
      <c r="Q356" s="13">
        <f t="shared" si="169"/>
        <v>0</v>
      </c>
      <c r="R356" s="21">
        <f t="shared" si="170"/>
        <v>0</v>
      </c>
      <c r="S356" s="8">
        <f t="shared" si="171"/>
        <v>0</v>
      </c>
      <c r="T356" s="10">
        <f t="shared" si="181"/>
        <v>0.119353</v>
      </c>
      <c r="U356" s="13">
        <f t="shared" si="160"/>
        <v>238</v>
      </c>
      <c r="V356" s="13">
        <v>252</v>
      </c>
      <c r="W356" s="14">
        <f t="shared" si="172"/>
        <v>1.1123633589999999</v>
      </c>
      <c r="X356" s="8">
        <f t="shared" si="173"/>
        <v>1218.2225937400001</v>
      </c>
      <c r="Y356" s="8">
        <v>0</v>
      </c>
      <c r="Z356" s="9">
        <f t="shared" si="174"/>
        <v>0</v>
      </c>
      <c r="AA356" s="26" t="str">
        <f t="shared" si="182"/>
        <v>INCORP J=</v>
      </c>
      <c r="AB356" s="70">
        <f t="shared" si="183"/>
        <v>42660</v>
      </c>
      <c r="AC356" s="4"/>
      <c r="AD356" s="1"/>
      <c r="AI356" s="1"/>
      <c r="AJ356" s="1"/>
      <c r="AK356" s="10"/>
      <c r="AL356" s="1"/>
      <c r="AM356" s="1"/>
      <c r="AN356" s="1"/>
      <c r="AO356" s="1"/>
      <c r="AQ356" s="1"/>
    </row>
    <row r="357" spans="1:43" x14ac:dyDescent="0.2">
      <c r="A357" s="67">
        <f t="shared" si="175"/>
        <v>42639</v>
      </c>
      <c r="B357" s="8">
        <f t="shared" si="164"/>
        <v>12060.036193739999</v>
      </c>
      <c r="C357" s="8">
        <f t="shared" si="176"/>
        <v>10000</v>
      </c>
      <c r="D357" s="28">
        <f t="shared" si="177"/>
        <v>4736.74</v>
      </c>
      <c r="E357" s="9">
        <f>IF(K357=1,VLOOKUP(A356,[1]Plan1!$AY$117:$BA$314,3),E356)</f>
        <v>4740.53</v>
      </c>
      <c r="F357" s="110">
        <f t="shared" si="178"/>
        <v>42629</v>
      </c>
      <c r="G357" s="12">
        <f t="shared" si="165"/>
        <v>8.0012835832232732E-4</v>
      </c>
      <c r="H357" s="11">
        <f t="shared" si="179"/>
        <v>42660</v>
      </c>
      <c r="I357" s="11">
        <f t="shared" si="166"/>
        <v>42660</v>
      </c>
      <c r="J357" s="1">
        <f t="shared" si="180"/>
        <v>21</v>
      </c>
      <c r="K357" s="1">
        <f t="shared" si="163"/>
        <v>7</v>
      </c>
      <c r="L357" s="8">
        <f t="shared" si="167"/>
        <v>1.00026663</v>
      </c>
      <c r="M357" s="14">
        <f t="shared" si="162"/>
        <v>1.00439992</v>
      </c>
      <c r="N357" s="14">
        <f t="shared" si="184"/>
        <v>1.0838923646288057</v>
      </c>
      <c r="O357" s="8">
        <f t="shared" si="161"/>
        <v>1.0841813600000001</v>
      </c>
      <c r="P357" s="8">
        <f t="shared" si="168"/>
        <v>10841.813599999999</v>
      </c>
      <c r="Q357" s="13">
        <f t="shared" si="169"/>
        <v>0</v>
      </c>
      <c r="R357" s="21">
        <f t="shared" si="170"/>
        <v>0</v>
      </c>
      <c r="S357" s="8">
        <f t="shared" si="171"/>
        <v>0</v>
      </c>
      <c r="T357" s="10">
        <f t="shared" si="181"/>
        <v>0.119353</v>
      </c>
      <c r="U357" s="13">
        <f t="shared" ref="U357:U420" si="185">IF(Q356&gt;0,1,IF(K357=K356,U356,U356+1))</f>
        <v>238</v>
      </c>
      <c r="V357" s="13">
        <v>252</v>
      </c>
      <c r="W357" s="14">
        <f t="shared" si="172"/>
        <v>1.1123633589999999</v>
      </c>
      <c r="X357" s="8">
        <f t="shared" si="173"/>
        <v>1218.2225937400001</v>
      </c>
      <c r="Y357" s="8">
        <v>0</v>
      </c>
      <c r="Z357" s="9">
        <f t="shared" si="174"/>
        <v>0</v>
      </c>
      <c r="AA357" s="26" t="str">
        <f t="shared" si="182"/>
        <v>INCORP J=</v>
      </c>
      <c r="AB357" s="70">
        <f t="shared" si="183"/>
        <v>42660</v>
      </c>
      <c r="AC357" s="4"/>
      <c r="AD357" s="1"/>
      <c r="AI357" s="1"/>
      <c r="AJ357" s="1"/>
      <c r="AK357" s="10"/>
      <c r="AL357" s="1"/>
      <c r="AM357" s="1"/>
      <c r="AN357" s="1"/>
      <c r="AO357" s="1"/>
      <c r="AQ357" s="1"/>
    </row>
    <row r="358" spans="1:43" x14ac:dyDescent="0.2">
      <c r="A358" s="67">
        <f t="shared" si="175"/>
        <v>42640</v>
      </c>
      <c r="B358" s="8">
        <f t="shared" si="164"/>
        <v>12065.89284651</v>
      </c>
      <c r="C358" s="8">
        <f t="shared" si="176"/>
        <v>10000</v>
      </c>
      <c r="D358" s="28">
        <f t="shared" si="177"/>
        <v>4736.74</v>
      </c>
      <c r="E358" s="9">
        <f>IF(K358=1,VLOOKUP(A357,[1]Plan1!$AY$117:$BA$314,3),E357)</f>
        <v>4740.53</v>
      </c>
      <c r="F358" s="110">
        <f t="shared" si="178"/>
        <v>42629</v>
      </c>
      <c r="G358" s="12">
        <f t="shared" si="165"/>
        <v>8.0012835832232732E-4</v>
      </c>
      <c r="H358" s="11">
        <f t="shared" si="179"/>
        <v>42660</v>
      </c>
      <c r="I358" s="11">
        <f t="shared" si="166"/>
        <v>42660</v>
      </c>
      <c r="J358" s="1">
        <f t="shared" si="180"/>
        <v>21</v>
      </c>
      <c r="K358" s="1">
        <f t="shared" si="163"/>
        <v>8</v>
      </c>
      <c r="L358" s="8">
        <f t="shared" si="167"/>
        <v>1.0003047300000001</v>
      </c>
      <c r="M358" s="14">
        <f t="shared" si="162"/>
        <v>1.00439992</v>
      </c>
      <c r="N358" s="14">
        <f t="shared" si="184"/>
        <v>1.0838923646288057</v>
      </c>
      <c r="O358" s="8">
        <f t="shared" si="161"/>
        <v>1.0842226500000001</v>
      </c>
      <c r="P358" s="8">
        <f t="shared" si="168"/>
        <v>10842.226500000001</v>
      </c>
      <c r="Q358" s="13">
        <f t="shared" si="169"/>
        <v>0</v>
      </c>
      <c r="R358" s="21">
        <f t="shared" si="170"/>
        <v>0</v>
      </c>
      <c r="S358" s="8">
        <f t="shared" si="171"/>
        <v>0</v>
      </c>
      <c r="T358" s="10">
        <f t="shared" si="181"/>
        <v>0.119353</v>
      </c>
      <c r="U358" s="13">
        <f t="shared" si="185"/>
        <v>239</v>
      </c>
      <c r="V358" s="13">
        <v>252</v>
      </c>
      <c r="W358" s="14">
        <f t="shared" si="172"/>
        <v>1.112861168</v>
      </c>
      <c r="X358" s="8">
        <f t="shared" si="173"/>
        <v>1223.66634651</v>
      </c>
      <c r="Y358" s="8">
        <v>0</v>
      </c>
      <c r="Z358" s="9">
        <f t="shared" si="174"/>
        <v>0</v>
      </c>
      <c r="AA358" s="26" t="str">
        <f t="shared" si="182"/>
        <v>INCORP J=</v>
      </c>
      <c r="AB358" s="70">
        <f t="shared" si="183"/>
        <v>42660</v>
      </c>
      <c r="AC358" s="4"/>
      <c r="AD358" s="1"/>
      <c r="AI358" s="1"/>
      <c r="AJ358" s="1"/>
      <c r="AK358" s="10"/>
      <c r="AL358" s="1"/>
      <c r="AM358" s="1"/>
      <c r="AN358" s="1"/>
      <c r="AO358" s="1"/>
      <c r="AQ358" s="1"/>
    </row>
    <row r="359" spans="1:43" x14ac:dyDescent="0.2">
      <c r="A359" s="67">
        <f t="shared" si="175"/>
        <v>42641</v>
      </c>
      <c r="B359" s="8">
        <f t="shared" si="164"/>
        <v>12071.75245045</v>
      </c>
      <c r="C359" s="8">
        <f t="shared" si="176"/>
        <v>10000</v>
      </c>
      <c r="D359" s="28">
        <f t="shared" si="177"/>
        <v>4736.74</v>
      </c>
      <c r="E359" s="9">
        <f>IF(K359=1,VLOOKUP(A358,[1]Plan1!$AY$117:$BA$314,3),E358)</f>
        <v>4740.53</v>
      </c>
      <c r="F359" s="110">
        <f t="shared" si="178"/>
        <v>42629</v>
      </c>
      <c r="G359" s="12">
        <f t="shared" si="165"/>
        <v>8.0012835832232732E-4</v>
      </c>
      <c r="H359" s="11">
        <f t="shared" si="179"/>
        <v>42660</v>
      </c>
      <c r="I359" s="11">
        <f t="shared" si="166"/>
        <v>42660</v>
      </c>
      <c r="J359" s="1">
        <f t="shared" si="180"/>
        <v>21</v>
      </c>
      <c r="K359" s="1">
        <f t="shared" si="163"/>
        <v>9</v>
      </c>
      <c r="L359" s="8">
        <f t="shared" si="167"/>
        <v>1.0003428299999999</v>
      </c>
      <c r="M359" s="14">
        <f t="shared" si="162"/>
        <v>1.00439992</v>
      </c>
      <c r="N359" s="14">
        <f t="shared" si="184"/>
        <v>1.0838923646288057</v>
      </c>
      <c r="O359" s="8">
        <f t="shared" si="161"/>
        <v>1.08426395</v>
      </c>
      <c r="P359" s="8">
        <f t="shared" si="168"/>
        <v>10842.639499999999</v>
      </c>
      <c r="Q359" s="13">
        <f t="shared" si="169"/>
        <v>0</v>
      </c>
      <c r="R359" s="21">
        <f t="shared" si="170"/>
        <v>0</v>
      </c>
      <c r="S359" s="8">
        <f t="shared" si="171"/>
        <v>0</v>
      </c>
      <c r="T359" s="10">
        <f t="shared" si="181"/>
        <v>0.119353</v>
      </c>
      <c r="U359" s="13">
        <f t="shared" si="185"/>
        <v>240</v>
      </c>
      <c r="V359" s="13">
        <v>252</v>
      </c>
      <c r="W359" s="14">
        <f t="shared" si="172"/>
        <v>1.113359201</v>
      </c>
      <c r="X359" s="8">
        <f t="shared" si="173"/>
        <v>1229.11295045</v>
      </c>
      <c r="Y359" s="8">
        <v>0</v>
      </c>
      <c r="Z359" s="9">
        <f t="shared" si="174"/>
        <v>0</v>
      </c>
      <c r="AA359" s="26" t="str">
        <f t="shared" si="182"/>
        <v>INCORP J=</v>
      </c>
      <c r="AB359" s="70">
        <f t="shared" si="183"/>
        <v>42660</v>
      </c>
      <c r="AC359" s="4"/>
      <c r="AD359" s="1"/>
      <c r="AI359" s="1"/>
      <c r="AJ359" s="1"/>
      <c r="AK359" s="10"/>
      <c r="AL359" s="1"/>
      <c r="AM359" s="1"/>
      <c r="AN359" s="1"/>
      <c r="AO359" s="1"/>
      <c r="AQ359" s="1"/>
    </row>
    <row r="360" spans="1:43" x14ac:dyDescent="0.2">
      <c r="A360" s="67">
        <f t="shared" si="175"/>
        <v>42642</v>
      </c>
      <c r="B360" s="8">
        <f t="shared" si="164"/>
        <v>12077.614872919999</v>
      </c>
      <c r="C360" s="8">
        <f t="shared" si="176"/>
        <v>10000</v>
      </c>
      <c r="D360" s="28">
        <f t="shared" si="177"/>
        <v>4736.74</v>
      </c>
      <c r="E360" s="9">
        <f>IF(K360=1,VLOOKUP(A359,[1]Plan1!$AY$117:$BA$314,3),E359)</f>
        <v>4740.53</v>
      </c>
      <c r="F360" s="110">
        <f t="shared" si="178"/>
        <v>42629</v>
      </c>
      <c r="G360" s="12">
        <f t="shared" si="165"/>
        <v>8.0012835832232732E-4</v>
      </c>
      <c r="H360" s="11">
        <f t="shared" si="179"/>
        <v>42660</v>
      </c>
      <c r="I360" s="11">
        <f t="shared" si="166"/>
        <v>42660</v>
      </c>
      <c r="J360" s="1">
        <f t="shared" si="180"/>
        <v>21</v>
      </c>
      <c r="K360" s="1">
        <f t="shared" si="163"/>
        <v>10</v>
      </c>
      <c r="L360" s="8">
        <f t="shared" si="167"/>
        <v>1.0003809299999999</v>
      </c>
      <c r="M360" s="14">
        <f t="shared" si="162"/>
        <v>1.00439992</v>
      </c>
      <c r="N360" s="14">
        <f t="shared" si="184"/>
        <v>1.0838923646288057</v>
      </c>
      <c r="O360" s="8">
        <f t="shared" si="161"/>
        <v>1.0843052500000001</v>
      </c>
      <c r="P360" s="8">
        <f t="shared" si="168"/>
        <v>10843.0525</v>
      </c>
      <c r="Q360" s="13">
        <f t="shared" si="169"/>
        <v>0</v>
      </c>
      <c r="R360" s="21">
        <f t="shared" si="170"/>
        <v>0</v>
      </c>
      <c r="S360" s="8">
        <f t="shared" si="171"/>
        <v>0</v>
      </c>
      <c r="T360" s="10">
        <f t="shared" si="181"/>
        <v>0.119353</v>
      </c>
      <c r="U360" s="13">
        <f t="shared" si="185"/>
        <v>241</v>
      </c>
      <c r="V360" s="13">
        <v>252</v>
      </c>
      <c r="W360" s="14">
        <f t="shared" si="172"/>
        <v>1.1138574560000001</v>
      </c>
      <c r="X360" s="8">
        <f t="shared" si="173"/>
        <v>1234.5623729199999</v>
      </c>
      <c r="Y360" s="8">
        <v>0</v>
      </c>
      <c r="Z360" s="9">
        <f t="shared" si="174"/>
        <v>0</v>
      </c>
      <c r="AA360" s="26" t="str">
        <f t="shared" si="182"/>
        <v>INCORP J=</v>
      </c>
      <c r="AB360" s="70">
        <f t="shared" si="183"/>
        <v>42660</v>
      </c>
      <c r="AC360" s="4"/>
      <c r="AD360" s="1"/>
      <c r="AI360" s="1"/>
      <c r="AJ360" s="1"/>
      <c r="AK360" s="10"/>
      <c r="AL360" s="1"/>
      <c r="AM360" s="1"/>
      <c r="AN360" s="1"/>
      <c r="AO360" s="1"/>
      <c r="AQ360" s="1"/>
    </row>
    <row r="361" spans="1:43" x14ac:dyDescent="0.2">
      <c r="A361" s="67">
        <f t="shared" si="175"/>
        <v>42643</v>
      </c>
      <c r="B361" s="8">
        <f t="shared" si="164"/>
        <v>12083.480013609998</v>
      </c>
      <c r="C361" s="8">
        <f t="shared" si="176"/>
        <v>10000</v>
      </c>
      <c r="D361" s="28">
        <f t="shared" si="177"/>
        <v>4736.74</v>
      </c>
      <c r="E361" s="9">
        <f>IF(K361=1,VLOOKUP(A360,[1]Plan1!$AY$117:$BA$314,3),E360)</f>
        <v>4740.53</v>
      </c>
      <c r="F361" s="110">
        <f t="shared" si="178"/>
        <v>42629</v>
      </c>
      <c r="G361" s="12">
        <f t="shared" si="165"/>
        <v>8.0012835832232732E-4</v>
      </c>
      <c r="H361" s="11">
        <f t="shared" si="179"/>
        <v>42660</v>
      </c>
      <c r="I361" s="11">
        <f t="shared" si="166"/>
        <v>42660</v>
      </c>
      <c r="J361" s="1">
        <f t="shared" si="180"/>
        <v>21</v>
      </c>
      <c r="K361" s="1">
        <f t="shared" si="163"/>
        <v>11</v>
      </c>
      <c r="L361" s="8">
        <f t="shared" si="167"/>
        <v>1.00041903</v>
      </c>
      <c r="M361" s="14">
        <f t="shared" si="162"/>
        <v>1.00439992</v>
      </c>
      <c r="N361" s="14">
        <f t="shared" si="184"/>
        <v>1.0838923646288057</v>
      </c>
      <c r="O361" s="8">
        <f t="shared" ref="O361:O424" si="186">TRUNC(TRUNC((L361*N361),15),8)</f>
        <v>1.0843465400000001</v>
      </c>
      <c r="P361" s="8">
        <f t="shared" si="168"/>
        <v>10843.465399999999</v>
      </c>
      <c r="Q361" s="13">
        <f t="shared" si="169"/>
        <v>0</v>
      </c>
      <c r="R361" s="21">
        <f t="shared" si="170"/>
        <v>0</v>
      </c>
      <c r="S361" s="8">
        <f t="shared" si="171"/>
        <v>0</v>
      </c>
      <c r="T361" s="10">
        <f t="shared" si="181"/>
        <v>0.119353</v>
      </c>
      <c r="U361" s="13">
        <f t="shared" si="185"/>
        <v>242</v>
      </c>
      <c r="V361" s="13">
        <v>252</v>
      </c>
      <c r="W361" s="14">
        <f t="shared" si="172"/>
        <v>1.114355934</v>
      </c>
      <c r="X361" s="8">
        <f t="shared" si="173"/>
        <v>1240.01461361</v>
      </c>
      <c r="Y361" s="8">
        <v>0</v>
      </c>
      <c r="Z361" s="9">
        <f t="shared" si="174"/>
        <v>0</v>
      </c>
      <c r="AA361" s="26" t="str">
        <f t="shared" si="182"/>
        <v>INCORP J=</v>
      </c>
      <c r="AB361" s="70">
        <f t="shared" si="183"/>
        <v>42660</v>
      </c>
      <c r="AC361" s="4"/>
      <c r="AD361" s="1"/>
      <c r="AI361" s="1"/>
      <c r="AJ361" s="1"/>
      <c r="AK361" s="10"/>
      <c r="AL361" s="1"/>
      <c r="AM361" s="1"/>
      <c r="AN361" s="1"/>
      <c r="AO361" s="1"/>
      <c r="AQ361" s="1"/>
    </row>
    <row r="362" spans="1:43" x14ac:dyDescent="0.2">
      <c r="A362" s="67">
        <f t="shared" si="175"/>
        <v>42644</v>
      </c>
      <c r="B362" s="8">
        <f t="shared" si="164"/>
        <v>12089.348095609999</v>
      </c>
      <c r="C362" s="8">
        <f t="shared" si="176"/>
        <v>10000</v>
      </c>
      <c r="D362" s="28">
        <f t="shared" si="177"/>
        <v>4736.74</v>
      </c>
      <c r="E362" s="9">
        <f>IF(K362=1,VLOOKUP(A361,[1]Plan1!$AY$117:$BA$314,3),E361)</f>
        <v>4740.53</v>
      </c>
      <c r="F362" s="110">
        <f t="shared" si="178"/>
        <v>42629</v>
      </c>
      <c r="G362" s="12">
        <f t="shared" si="165"/>
        <v>8.0012835832232732E-4</v>
      </c>
      <c r="H362" s="11">
        <f t="shared" si="179"/>
        <v>42660</v>
      </c>
      <c r="I362" s="11">
        <f t="shared" si="166"/>
        <v>42660</v>
      </c>
      <c r="J362" s="1">
        <f t="shared" si="180"/>
        <v>21</v>
      </c>
      <c r="K362" s="1">
        <f t="shared" si="163"/>
        <v>12</v>
      </c>
      <c r="L362" s="8">
        <f t="shared" si="167"/>
        <v>1.00045713</v>
      </c>
      <c r="M362" s="14">
        <f t="shared" ref="M362:M425" si="187">IF(I362&gt;I361,L361,M361)</f>
        <v>1.00439992</v>
      </c>
      <c r="N362" s="14">
        <f t="shared" si="184"/>
        <v>1.0838923646288057</v>
      </c>
      <c r="O362" s="8">
        <f t="shared" si="186"/>
        <v>1.08438784</v>
      </c>
      <c r="P362" s="8">
        <f t="shared" si="168"/>
        <v>10843.8784</v>
      </c>
      <c r="Q362" s="13">
        <f t="shared" si="169"/>
        <v>0</v>
      </c>
      <c r="R362" s="21">
        <f t="shared" si="170"/>
        <v>0</v>
      </c>
      <c r="S362" s="8">
        <f t="shared" si="171"/>
        <v>0</v>
      </c>
      <c r="T362" s="10">
        <f t="shared" si="181"/>
        <v>0.119353</v>
      </c>
      <c r="U362" s="13">
        <f t="shared" si="185"/>
        <v>243</v>
      </c>
      <c r="V362" s="13">
        <v>252</v>
      </c>
      <c r="W362" s="14">
        <f t="shared" si="172"/>
        <v>1.1148546349999999</v>
      </c>
      <c r="X362" s="8">
        <f t="shared" si="173"/>
        <v>1245.4696956099999</v>
      </c>
      <c r="Y362" s="8">
        <v>0</v>
      </c>
      <c r="Z362" s="9">
        <f t="shared" si="174"/>
        <v>0</v>
      </c>
      <c r="AA362" s="26" t="str">
        <f t="shared" si="182"/>
        <v>INCORP J=</v>
      </c>
      <c r="AB362" s="70">
        <f t="shared" si="183"/>
        <v>42660</v>
      </c>
      <c r="AC362" s="4"/>
      <c r="AD362" s="1"/>
      <c r="AI362" s="1"/>
      <c r="AJ362" s="1"/>
      <c r="AK362" s="10"/>
      <c r="AL362" s="1"/>
      <c r="AM362" s="1"/>
      <c r="AN362" s="1"/>
      <c r="AO362" s="1"/>
      <c r="AQ362" s="1"/>
    </row>
    <row r="363" spans="1:43" x14ac:dyDescent="0.2">
      <c r="A363" s="67">
        <f t="shared" si="175"/>
        <v>42645</v>
      </c>
      <c r="B363" s="8">
        <f t="shared" si="164"/>
        <v>12089.348095609999</v>
      </c>
      <c r="C363" s="8">
        <f t="shared" si="176"/>
        <v>10000</v>
      </c>
      <c r="D363" s="28">
        <f t="shared" si="177"/>
        <v>4736.74</v>
      </c>
      <c r="E363" s="9">
        <f>IF(K363=1,VLOOKUP(A362,[1]Plan1!$AY$117:$BA$314,3),E362)</f>
        <v>4740.53</v>
      </c>
      <c r="F363" s="110">
        <f t="shared" si="178"/>
        <v>42629</v>
      </c>
      <c r="G363" s="12">
        <f t="shared" si="165"/>
        <v>8.0012835832232732E-4</v>
      </c>
      <c r="H363" s="11">
        <f t="shared" si="179"/>
        <v>42660</v>
      </c>
      <c r="I363" s="11">
        <f t="shared" si="166"/>
        <v>42660</v>
      </c>
      <c r="J363" s="1">
        <f t="shared" si="180"/>
        <v>21</v>
      </c>
      <c r="K363" s="1">
        <f t="shared" ref="K363:K426" si="188">(J363-(NETWORKDAYS(A363,I363,AE$118:AE$502)-1))</f>
        <v>12</v>
      </c>
      <c r="L363" s="8">
        <f t="shared" si="167"/>
        <v>1.00045713</v>
      </c>
      <c r="M363" s="14">
        <f t="shared" si="187"/>
        <v>1.00439992</v>
      </c>
      <c r="N363" s="14">
        <f t="shared" si="184"/>
        <v>1.0838923646288057</v>
      </c>
      <c r="O363" s="8">
        <f t="shared" si="186"/>
        <v>1.08438784</v>
      </c>
      <c r="P363" s="8">
        <f t="shared" si="168"/>
        <v>10843.8784</v>
      </c>
      <c r="Q363" s="13">
        <f t="shared" si="169"/>
        <v>0</v>
      </c>
      <c r="R363" s="21">
        <f t="shared" si="170"/>
        <v>0</v>
      </c>
      <c r="S363" s="8">
        <f t="shared" si="171"/>
        <v>0</v>
      </c>
      <c r="T363" s="10">
        <f t="shared" si="181"/>
        <v>0.119353</v>
      </c>
      <c r="U363" s="13">
        <f t="shared" si="185"/>
        <v>243</v>
      </c>
      <c r="V363" s="13">
        <v>252</v>
      </c>
      <c r="W363" s="14">
        <f t="shared" si="172"/>
        <v>1.1148546349999999</v>
      </c>
      <c r="X363" s="8">
        <f t="shared" si="173"/>
        <v>1245.4696956099999</v>
      </c>
      <c r="Y363" s="8">
        <v>0</v>
      </c>
      <c r="Z363" s="9">
        <f t="shared" si="174"/>
        <v>0</v>
      </c>
      <c r="AA363" s="26" t="str">
        <f t="shared" si="182"/>
        <v>INCORP J=</v>
      </c>
      <c r="AB363" s="70">
        <f t="shared" si="183"/>
        <v>42660</v>
      </c>
      <c r="AC363" s="4"/>
      <c r="AD363" s="1"/>
      <c r="AI363" s="1"/>
      <c r="AJ363" s="1"/>
      <c r="AK363" s="10"/>
      <c r="AL363" s="1"/>
      <c r="AM363" s="1"/>
      <c r="AN363" s="1"/>
      <c r="AO363" s="1"/>
      <c r="AQ363" s="1"/>
    </row>
    <row r="364" spans="1:43" x14ac:dyDescent="0.2">
      <c r="A364" s="67">
        <f t="shared" si="175"/>
        <v>42646</v>
      </c>
      <c r="B364" s="8">
        <f t="shared" si="164"/>
        <v>12089.348095609999</v>
      </c>
      <c r="C364" s="8">
        <f t="shared" si="176"/>
        <v>10000</v>
      </c>
      <c r="D364" s="28">
        <f t="shared" si="177"/>
        <v>4736.74</v>
      </c>
      <c r="E364" s="9">
        <f>IF(K364=1,VLOOKUP(A363,[1]Plan1!$AY$117:$BA$314,3),E363)</f>
        <v>4740.53</v>
      </c>
      <c r="F364" s="110">
        <f t="shared" si="178"/>
        <v>42629</v>
      </c>
      <c r="G364" s="12">
        <f t="shared" si="165"/>
        <v>8.0012835832232732E-4</v>
      </c>
      <c r="H364" s="11">
        <f t="shared" si="179"/>
        <v>42660</v>
      </c>
      <c r="I364" s="11">
        <f t="shared" si="166"/>
        <v>42660</v>
      </c>
      <c r="J364" s="1">
        <f t="shared" si="180"/>
        <v>21</v>
      </c>
      <c r="K364" s="1">
        <f t="shared" si="188"/>
        <v>12</v>
      </c>
      <c r="L364" s="8">
        <f t="shared" si="167"/>
        <v>1.00045713</v>
      </c>
      <c r="M364" s="14">
        <f t="shared" si="187"/>
        <v>1.00439992</v>
      </c>
      <c r="N364" s="14">
        <f t="shared" si="184"/>
        <v>1.0838923646288057</v>
      </c>
      <c r="O364" s="8">
        <f t="shared" si="186"/>
        <v>1.08438784</v>
      </c>
      <c r="P364" s="8">
        <f t="shared" si="168"/>
        <v>10843.8784</v>
      </c>
      <c r="Q364" s="13">
        <f t="shared" si="169"/>
        <v>0</v>
      </c>
      <c r="R364" s="21">
        <f t="shared" si="170"/>
        <v>0</v>
      </c>
      <c r="S364" s="8">
        <f t="shared" si="171"/>
        <v>0</v>
      </c>
      <c r="T364" s="10">
        <f t="shared" si="181"/>
        <v>0.119353</v>
      </c>
      <c r="U364" s="13">
        <f t="shared" si="185"/>
        <v>243</v>
      </c>
      <c r="V364" s="13">
        <v>252</v>
      </c>
      <c r="W364" s="14">
        <f t="shared" si="172"/>
        <v>1.1148546349999999</v>
      </c>
      <c r="X364" s="8">
        <f t="shared" si="173"/>
        <v>1245.4696956099999</v>
      </c>
      <c r="Y364" s="8">
        <v>0</v>
      </c>
      <c r="Z364" s="9">
        <f t="shared" si="174"/>
        <v>0</v>
      </c>
      <c r="AA364" s="26" t="str">
        <f t="shared" si="182"/>
        <v>INCORP J=</v>
      </c>
      <c r="AB364" s="70">
        <f t="shared" si="183"/>
        <v>42660</v>
      </c>
      <c r="AC364" s="4"/>
      <c r="AD364" s="1"/>
      <c r="AI364" s="1"/>
      <c r="AJ364" s="1"/>
      <c r="AK364" s="10"/>
      <c r="AL364" s="1"/>
      <c r="AM364" s="1"/>
      <c r="AN364" s="1"/>
      <c r="AO364" s="1"/>
      <c r="AQ364" s="1"/>
    </row>
    <row r="365" spans="1:43" x14ac:dyDescent="0.2">
      <c r="A365" s="67">
        <f t="shared" si="175"/>
        <v>42647</v>
      </c>
      <c r="B365" s="8">
        <f t="shared" si="164"/>
        <v>12095.21911935</v>
      </c>
      <c r="C365" s="8">
        <f t="shared" si="176"/>
        <v>10000</v>
      </c>
      <c r="D365" s="28">
        <f t="shared" si="177"/>
        <v>4736.74</v>
      </c>
      <c r="E365" s="9">
        <f>IF(K365=1,VLOOKUP(A364,[1]Plan1!$AY$117:$BA$314,3),E364)</f>
        <v>4740.53</v>
      </c>
      <c r="F365" s="110">
        <f t="shared" si="178"/>
        <v>42629</v>
      </c>
      <c r="G365" s="12">
        <f t="shared" si="165"/>
        <v>8.0012835832232732E-4</v>
      </c>
      <c r="H365" s="11">
        <f t="shared" si="179"/>
        <v>42660</v>
      </c>
      <c r="I365" s="11">
        <f t="shared" si="166"/>
        <v>42660</v>
      </c>
      <c r="J365" s="1">
        <f t="shared" si="180"/>
        <v>21</v>
      </c>
      <c r="K365" s="1">
        <f t="shared" si="188"/>
        <v>13</v>
      </c>
      <c r="L365" s="8">
        <f t="shared" si="167"/>
        <v>1.00049524</v>
      </c>
      <c r="M365" s="14">
        <f t="shared" si="187"/>
        <v>1.00439992</v>
      </c>
      <c r="N365" s="14">
        <f t="shared" si="184"/>
        <v>1.0838923646288057</v>
      </c>
      <c r="O365" s="8">
        <f t="shared" si="186"/>
        <v>1.0844291500000001</v>
      </c>
      <c r="P365" s="8">
        <f t="shared" si="168"/>
        <v>10844.291499999999</v>
      </c>
      <c r="Q365" s="13">
        <f t="shared" si="169"/>
        <v>0</v>
      </c>
      <c r="R365" s="21">
        <f t="shared" si="170"/>
        <v>0</v>
      </c>
      <c r="S365" s="8">
        <f t="shared" si="171"/>
        <v>0</v>
      </c>
      <c r="T365" s="10">
        <f t="shared" si="181"/>
        <v>0.119353</v>
      </c>
      <c r="U365" s="13">
        <f t="shared" si="185"/>
        <v>244</v>
      </c>
      <c r="V365" s="13">
        <v>252</v>
      </c>
      <c r="W365" s="14">
        <f t="shared" si="172"/>
        <v>1.1153535590000001</v>
      </c>
      <c r="X365" s="8">
        <f t="shared" si="173"/>
        <v>1250.92761935</v>
      </c>
      <c r="Y365" s="8">
        <v>0</v>
      </c>
      <c r="Z365" s="9">
        <f t="shared" si="174"/>
        <v>0</v>
      </c>
      <c r="AA365" s="26" t="str">
        <f t="shared" si="182"/>
        <v>INCORP J=</v>
      </c>
      <c r="AB365" s="70">
        <f t="shared" si="183"/>
        <v>42660</v>
      </c>
      <c r="AC365" s="4"/>
      <c r="AD365" s="1"/>
      <c r="AI365" s="1"/>
      <c r="AJ365" s="1"/>
      <c r="AK365" s="10"/>
      <c r="AL365" s="1"/>
      <c r="AM365" s="1"/>
      <c r="AN365" s="1"/>
      <c r="AO365" s="1"/>
      <c r="AQ365" s="1"/>
    </row>
    <row r="366" spans="1:43" x14ac:dyDescent="0.2">
      <c r="A366" s="67">
        <f t="shared" si="175"/>
        <v>42648</v>
      </c>
      <c r="B366" s="8">
        <f t="shared" si="164"/>
        <v>12101.092761350001</v>
      </c>
      <c r="C366" s="8">
        <f t="shared" si="176"/>
        <v>10000</v>
      </c>
      <c r="D366" s="28">
        <f t="shared" si="177"/>
        <v>4736.74</v>
      </c>
      <c r="E366" s="9">
        <f>IF(K366=1,VLOOKUP(A365,[1]Plan1!$AY$117:$BA$314,3),E365)</f>
        <v>4740.53</v>
      </c>
      <c r="F366" s="110">
        <f t="shared" si="178"/>
        <v>42629</v>
      </c>
      <c r="G366" s="12">
        <f t="shared" si="165"/>
        <v>8.0012835832232732E-4</v>
      </c>
      <c r="H366" s="11">
        <f t="shared" si="179"/>
        <v>42660</v>
      </c>
      <c r="I366" s="11">
        <f t="shared" si="166"/>
        <v>42660</v>
      </c>
      <c r="J366" s="1">
        <f t="shared" si="180"/>
        <v>21</v>
      </c>
      <c r="K366" s="1">
        <f t="shared" si="188"/>
        <v>14</v>
      </c>
      <c r="L366" s="8">
        <f t="shared" si="167"/>
        <v>1.00053334</v>
      </c>
      <c r="M366" s="14">
        <f t="shared" si="187"/>
        <v>1.00439992</v>
      </c>
      <c r="N366" s="14">
        <f t="shared" si="184"/>
        <v>1.0838923646288057</v>
      </c>
      <c r="O366" s="8">
        <f t="shared" si="186"/>
        <v>1.08447044</v>
      </c>
      <c r="P366" s="8">
        <f t="shared" si="168"/>
        <v>10844.704400000001</v>
      </c>
      <c r="Q366" s="13">
        <f t="shared" si="169"/>
        <v>0</v>
      </c>
      <c r="R366" s="21">
        <f t="shared" si="170"/>
        <v>0</v>
      </c>
      <c r="S366" s="8">
        <f t="shared" si="171"/>
        <v>0</v>
      </c>
      <c r="T366" s="10">
        <f t="shared" si="181"/>
        <v>0.119353</v>
      </c>
      <c r="U366" s="13">
        <f t="shared" si="185"/>
        <v>245</v>
      </c>
      <c r="V366" s="13">
        <v>252</v>
      </c>
      <c r="W366" s="14">
        <f t="shared" si="172"/>
        <v>1.1158527069999999</v>
      </c>
      <c r="X366" s="8">
        <f t="shared" si="173"/>
        <v>1256.38836135</v>
      </c>
      <c r="Y366" s="8">
        <v>0</v>
      </c>
      <c r="Z366" s="9">
        <f t="shared" si="174"/>
        <v>0</v>
      </c>
      <c r="AA366" s="26" t="str">
        <f t="shared" si="182"/>
        <v>INCORP J=</v>
      </c>
      <c r="AB366" s="70">
        <f t="shared" si="183"/>
        <v>42660</v>
      </c>
      <c r="AC366" s="4"/>
      <c r="AD366" s="1"/>
      <c r="AI366" s="1"/>
      <c r="AJ366" s="1"/>
      <c r="AK366" s="10"/>
      <c r="AL366" s="1"/>
      <c r="AM366" s="1"/>
      <c r="AN366" s="1"/>
      <c r="AO366" s="1"/>
      <c r="AQ366" s="1"/>
    </row>
    <row r="367" spans="1:43" x14ac:dyDescent="0.2">
      <c r="A367" s="67">
        <f t="shared" si="175"/>
        <v>42649</v>
      </c>
      <c r="B367" s="8">
        <f t="shared" si="164"/>
        <v>12106.969457270001</v>
      </c>
      <c r="C367" s="8">
        <f t="shared" si="176"/>
        <v>10000</v>
      </c>
      <c r="D367" s="28">
        <f t="shared" si="177"/>
        <v>4736.74</v>
      </c>
      <c r="E367" s="9">
        <f>IF(K367=1,VLOOKUP(A366,[1]Plan1!$AY$117:$BA$314,3),E366)</f>
        <v>4740.53</v>
      </c>
      <c r="F367" s="110">
        <f t="shared" si="178"/>
        <v>42629</v>
      </c>
      <c r="G367" s="12">
        <f t="shared" si="165"/>
        <v>8.0012835832232732E-4</v>
      </c>
      <c r="H367" s="11">
        <f t="shared" si="179"/>
        <v>42660</v>
      </c>
      <c r="I367" s="11">
        <f t="shared" si="166"/>
        <v>42660</v>
      </c>
      <c r="J367" s="1">
        <f t="shared" si="180"/>
        <v>21</v>
      </c>
      <c r="K367" s="1">
        <f t="shared" si="188"/>
        <v>15</v>
      </c>
      <c r="L367" s="8">
        <f t="shared" si="167"/>
        <v>1.00057145</v>
      </c>
      <c r="M367" s="14">
        <f t="shared" si="187"/>
        <v>1.00439992</v>
      </c>
      <c r="N367" s="14">
        <f t="shared" si="184"/>
        <v>1.0838923646288057</v>
      </c>
      <c r="O367" s="8">
        <f t="shared" si="186"/>
        <v>1.0845117500000001</v>
      </c>
      <c r="P367" s="8">
        <f t="shared" si="168"/>
        <v>10845.1175</v>
      </c>
      <c r="Q367" s="13">
        <f t="shared" si="169"/>
        <v>0</v>
      </c>
      <c r="R367" s="21">
        <f t="shared" si="170"/>
        <v>0</v>
      </c>
      <c r="S367" s="8">
        <f t="shared" si="171"/>
        <v>0</v>
      </c>
      <c r="T367" s="10">
        <f t="shared" si="181"/>
        <v>0.119353</v>
      </c>
      <c r="U367" s="13">
        <f t="shared" si="185"/>
        <v>246</v>
      </c>
      <c r="V367" s="13">
        <v>252</v>
      </c>
      <c r="W367" s="14">
        <f t="shared" si="172"/>
        <v>1.116352078</v>
      </c>
      <c r="X367" s="8">
        <f t="shared" si="173"/>
        <v>1261.85195727</v>
      </c>
      <c r="Y367" s="8">
        <v>0</v>
      </c>
      <c r="Z367" s="9">
        <f t="shared" si="174"/>
        <v>0</v>
      </c>
      <c r="AA367" s="26" t="str">
        <f t="shared" si="182"/>
        <v>INCORP J=</v>
      </c>
      <c r="AB367" s="70">
        <f t="shared" si="183"/>
        <v>42660</v>
      </c>
      <c r="AC367" s="4"/>
      <c r="AD367" s="1"/>
      <c r="AI367" s="1"/>
      <c r="AJ367" s="1"/>
      <c r="AK367" s="10"/>
      <c r="AL367" s="1"/>
      <c r="AM367" s="1"/>
      <c r="AN367" s="1"/>
      <c r="AO367" s="1"/>
      <c r="AQ367" s="1"/>
    </row>
    <row r="368" spans="1:43" x14ac:dyDescent="0.2">
      <c r="A368" s="67">
        <f t="shared" si="175"/>
        <v>42650</v>
      </c>
      <c r="B368" s="8">
        <f t="shared" si="164"/>
        <v>12112.848984329999</v>
      </c>
      <c r="C368" s="8">
        <f t="shared" si="176"/>
        <v>10000</v>
      </c>
      <c r="D368" s="28">
        <f t="shared" si="177"/>
        <v>4736.74</v>
      </c>
      <c r="E368" s="9">
        <f>IF(K368=1,VLOOKUP(A367,[1]Plan1!$AY$117:$BA$314,3),E367)</f>
        <v>4740.53</v>
      </c>
      <c r="F368" s="110">
        <f t="shared" si="178"/>
        <v>42629</v>
      </c>
      <c r="G368" s="12">
        <f t="shared" si="165"/>
        <v>8.0012835832232732E-4</v>
      </c>
      <c r="H368" s="11">
        <f t="shared" si="179"/>
        <v>42660</v>
      </c>
      <c r="I368" s="11">
        <f t="shared" si="166"/>
        <v>42660</v>
      </c>
      <c r="J368" s="1">
        <f t="shared" si="180"/>
        <v>21</v>
      </c>
      <c r="K368" s="1">
        <f t="shared" si="188"/>
        <v>16</v>
      </c>
      <c r="L368" s="8">
        <f t="shared" si="167"/>
        <v>1.00060956</v>
      </c>
      <c r="M368" s="14">
        <f t="shared" si="187"/>
        <v>1.00439992</v>
      </c>
      <c r="N368" s="14">
        <f t="shared" si="184"/>
        <v>1.0838923646288057</v>
      </c>
      <c r="O368" s="8">
        <f t="shared" si="186"/>
        <v>1.08455306</v>
      </c>
      <c r="P368" s="8">
        <f t="shared" si="168"/>
        <v>10845.5306</v>
      </c>
      <c r="Q368" s="13">
        <f t="shared" si="169"/>
        <v>0</v>
      </c>
      <c r="R368" s="21">
        <f t="shared" si="170"/>
        <v>0</v>
      </c>
      <c r="S368" s="8">
        <f t="shared" si="171"/>
        <v>0</v>
      </c>
      <c r="T368" s="10">
        <f t="shared" si="181"/>
        <v>0.119353</v>
      </c>
      <c r="U368" s="13">
        <f t="shared" si="185"/>
        <v>247</v>
      </c>
      <c r="V368" s="13">
        <v>252</v>
      </c>
      <c r="W368" s="14">
        <f t="shared" si="172"/>
        <v>1.1168516719999999</v>
      </c>
      <c r="X368" s="8">
        <f t="shared" si="173"/>
        <v>1267.3183843300001</v>
      </c>
      <c r="Y368" s="8">
        <v>0</v>
      </c>
      <c r="Z368" s="9">
        <f t="shared" si="174"/>
        <v>0</v>
      </c>
      <c r="AA368" s="26" t="str">
        <f t="shared" si="182"/>
        <v>INCORP J=</v>
      </c>
      <c r="AB368" s="70">
        <f t="shared" si="183"/>
        <v>42660</v>
      </c>
      <c r="AC368" s="4"/>
      <c r="AD368" s="1"/>
      <c r="AI368" s="1"/>
      <c r="AJ368" s="1"/>
      <c r="AK368" s="10"/>
      <c r="AL368" s="1"/>
      <c r="AM368" s="1"/>
      <c r="AN368" s="1"/>
      <c r="AO368" s="1"/>
      <c r="AQ368" s="1"/>
    </row>
    <row r="369" spans="1:43" x14ac:dyDescent="0.2">
      <c r="A369" s="67">
        <f t="shared" si="175"/>
        <v>42651</v>
      </c>
      <c r="B369" s="8">
        <f t="shared" si="164"/>
        <v>12118.73124191</v>
      </c>
      <c r="C369" s="8">
        <f t="shared" si="176"/>
        <v>10000</v>
      </c>
      <c r="D369" s="28">
        <f t="shared" si="177"/>
        <v>4736.74</v>
      </c>
      <c r="E369" s="9">
        <f>IF(K369=1,VLOOKUP(A368,[1]Plan1!$AY$117:$BA$314,3),E368)</f>
        <v>4740.53</v>
      </c>
      <c r="F369" s="110">
        <f t="shared" si="178"/>
        <v>42629</v>
      </c>
      <c r="G369" s="12">
        <f t="shared" si="165"/>
        <v>8.0012835832232732E-4</v>
      </c>
      <c r="H369" s="11">
        <f t="shared" si="179"/>
        <v>42660</v>
      </c>
      <c r="I369" s="11">
        <f t="shared" si="166"/>
        <v>42660</v>
      </c>
      <c r="J369" s="1">
        <f t="shared" si="180"/>
        <v>21</v>
      </c>
      <c r="K369" s="1">
        <f t="shared" si="188"/>
        <v>17</v>
      </c>
      <c r="L369" s="8">
        <f t="shared" si="167"/>
        <v>1.00064767</v>
      </c>
      <c r="M369" s="14">
        <f t="shared" si="187"/>
        <v>1.00439992</v>
      </c>
      <c r="N369" s="14">
        <f t="shared" si="184"/>
        <v>1.0838923646288057</v>
      </c>
      <c r="O369" s="8">
        <f t="shared" si="186"/>
        <v>1.0845943600000001</v>
      </c>
      <c r="P369" s="8">
        <f t="shared" si="168"/>
        <v>10845.943600000001</v>
      </c>
      <c r="Q369" s="13">
        <f t="shared" si="169"/>
        <v>0</v>
      </c>
      <c r="R369" s="21">
        <f t="shared" si="170"/>
        <v>0</v>
      </c>
      <c r="S369" s="8">
        <f t="shared" si="171"/>
        <v>0</v>
      </c>
      <c r="T369" s="10">
        <f t="shared" si="181"/>
        <v>0.119353</v>
      </c>
      <c r="U369" s="13">
        <f t="shared" si="185"/>
        <v>248</v>
      </c>
      <c r="V369" s="13">
        <v>252</v>
      </c>
      <c r="W369" s="14">
        <f t="shared" si="172"/>
        <v>1.1173514899999999</v>
      </c>
      <c r="X369" s="8">
        <f t="shared" si="173"/>
        <v>1272.78764191</v>
      </c>
      <c r="Y369" s="8">
        <v>0</v>
      </c>
      <c r="Z369" s="9">
        <f t="shared" si="174"/>
        <v>0</v>
      </c>
      <c r="AA369" s="26" t="str">
        <f t="shared" si="182"/>
        <v>INCORP J=</v>
      </c>
      <c r="AB369" s="70">
        <f t="shared" si="183"/>
        <v>42660</v>
      </c>
      <c r="AC369" s="4"/>
      <c r="AD369" s="1"/>
      <c r="AI369" s="1"/>
      <c r="AJ369" s="1"/>
      <c r="AK369" s="10"/>
      <c r="AL369" s="1"/>
      <c r="AM369" s="1"/>
      <c r="AN369" s="1"/>
      <c r="AO369" s="1"/>
      <c r="AQ369" s="1"/>
    </row>
    <row r="370" spans="1:43" x14ac:dyDescent="0.2">
      <c r="A370" s="67">
        <f t="shared" si="175"/>
        <v>42652</v>
      </c>
      <c r="B370" s="8">
        <f t="shared" si="164"/>
        <v>12118.73124191</v>
      </c>
      <c r="C370" s="8">
        <f t="shared" si="176"/>
        <v>10000</v>
      </c>
      <c r="D370" s="28">
        <f t="shared" si="177"/>
        <v>4736.74</v>
      </c>
      <c r="E370" s="9">
        <f>IF(K370=1,VLOOKUP(A369,[1]Plan1!$AY$117:$BA$314,3),E369)</f>
        <v>4740.53</v>
      </c>
      <c r="F370" s="110">
        <f t="shared" si="178"/>
        <v>42629</v>
      </c>
      <c r="G370" s="12">
        <f t="shared" si="165"/>
        <v>8.0012835832232732E-4</v>
      </c>
      <c r="H370" s="11">
        <f t="shared" si="179"/>
        <v>42660</v>
      </c>
      <c r="I370" s="11">
        <f t="shared" si="166"/>
        <v>42660</v>
      </c>
      <c r="J370" s="1">
        <f t="shared" si="180"/>
        <v>21</v>
      </c>
      <c r="K370" s="1">
        <f t="shared" si="188"/>
        <v>17</v>
      </c>
      <c r="L370" s="8">
        <f t="shared" si="167"/>
        <v>1.00064767</v>
      </c>
      <c r="M370" s="14">
        <f t="shared" si="187"/>
        <v>1.00439992</v>
      </c>
      <c r="N370" s="14">
        <f t="shared" si="184"/>
        <v>1.0838923646288057</v>
      </c>
      <c r="O370" s="8">
        <f t="shared" si="186"/>
        <v>1.0845943600000001</v>
      </c>
      <c r="P370" s="8">
        <f t="shared" si="168"/>
        <v>10845.943600000001</v>
      </c>
      <c r="Q370" s="13">
        <f t="shared" si="169"/>
        <v>0</v>
      </c>
      <c r="R370" s="21">
        <f t="shared" si="170"/>
        <v>0</v>
      </c>
      <c r="S370" s="8">
        <f t="shared" si="171"/>
        <v>0</v>
      </c>
      <c r="T370" s="10">
        <f t="shared" si="181"/>
        <v>0.119353</v>
      </c>
      <c r="U370" s="13">
        <f t="shared" si="185"/>
        <v>248</v>
      </c>
      <c r="V370" s="13">
        <v>252</v>
      </c>
      <c r="W370" s="14">
        <f t="shared" si="172"/>
        <v>1.1173514899999999</v>
      </c>
      <c r="X370" s="8">
        <f t="shared" si="173"/>
        <v>1272.78764191</v>
      </c>
      <c r="Y370" s="8">
        <v>0</v>
      </c>
      <c r="Z370" s="9">
        <f t="shared" si="174"/>
        <v>0</v>
      </c>
      <c r="AA370" s="26" t="str">
        <f t="shared" si="182"/>
        <v>INCORP J=</v>
      </c>
      <c r="AB370" s="70">
        <f t="shared" si="183"/>
        <v>42660</v>
      </c>
      <c r="AC370" s="4"/>
      <c r="AD370" s="1"/>
      <c r="AI370" s="1"/>
      <c r="AJ370" s="1"/>
      <c r="AK370" s="10"/>
      <c r="AL370" s="1"/>
      <c r="AM370" s="1"/>
      <c r="AN370" s="1"/>
      <c r="AO370" s="1"/>
      <c r="AQ370" s="1"/>
    </row>
    <row r="371" spans="1:43" x14ac:dyDescent="0.2">
      <c r="A371" s="67">
        <f t="shared" si="175"/>
        <v>42653</v>
      </c>
      <c r="B371" s="8">
        <f t="shared" si="164"/>
        <v>12118.73124191</v>
      </c>
      <c r="C371" s="8">
        <f t="shared" si="176"/>
        <v>10000</v>
      </c>
      <c r="D371" s="28">
        <f t="shared" si="177"/>
        <v>4736.74</v>
      </c>
      <c r="E371" s="9">
        <f>IF(K371=1,VLOOKUP(A370,[1]Plan1!$AY$117:$BA$314,3),E370)</f>
        <v>4740.53</v>
      </c>
      <c r="F371" s="110">
        <f t="shared" si="178"/>
        <v>42629</v>
      </c>
      <c r="G371" s="12">
        <f t="shared" si="165"/>
        <v>8.0012835832232732E-4</v>
      </c>
      <c r="H371" s="11">
        <f t="shared" si="179"/>
        <v>42660</v>
      </c>
      <c r="I371" s="11">
        <f t="shared" si="166"/>
        <v>42660</v>
      </c>
      <c r="J371" s="1">
        <f t="shared" si="180"/>
        <v>21</v>
      </c>
      <c r="K371" s="1">
        <f t="shared" si="188"/>
        <v>17</v>
      </c>
      <c r="L371" s="8">
        <f t="shared" si="167"/>
        <v>1.00064767</v>
      </c>
      <c r="M371" s="14">
        <f t="shared" si="187"/>
        <v>1.00439992</v>
      </c>
      <c r="N371" s="14">
        <f t="shared" si="184"/>
        <v>1.0838923646288057</v>
      </c>
      <c r="O371" s="8">
        <f t="shared" si="186"/>
        <v>1.0845943600000001</v>
      </c>
      <c r="P371" s="8">
        <f t="shared" si="168"/>
        <v>10845.943600000001</v>
      </c>
      <c r="Q371" s="13">
        <f t="shared" si="169"/>
        <v>0</v>
      </c>
      <c r="R371" s="21">
        <f t="shared" si="170"/>
        <v>0</v>
      </c>
      <c r="S371" s="8">
        <f t="shared" si="171"/>
        <v>0</v>
      </c>
      <c r="T371" s="10">
        <f t="shared" si="181"/>
        <v>0.119353</v>
      </c>
      <c r="U371" s="13">
        <f t="shared" si="185"/>
        <v>248</v>
      </c>
      <c r="V371" s="13">
        <v>252</v>
      </c>
      <c r="W371" s="14">
        <f t="shared" si="172"/>
        <v>1.1173514899999999</v>
      </c>
      <c r="X371" s="8">
        <f t="shared" si="173"/>
        <v>1272.78764191</v>
      </c>
      <c r="Y371" s="8">
        <v>0</v>
      </c>
      <c r="Z371" s="9">
        <f t="shared" si="174"/>
        <v>0</v>
      </c>
      <c r="AA371" s="26" t="str">
        <f t="shared" si="182"/>
        <v>INCORP J=</v>
      </c>
      <c r="AB371" s="70">
        <f t="shared" si="183"/>
        <v>42660</v>
      </c>
      <c r="AC371" s="4"/>
      <c r="AD371" s="1"/>
      <c r="AI371" s="1"/>
      <c r="AJ371" s="1"/>
      <c r="AK371" s="10"/>
      <c r="AL371" s="1"/>
      <c r="AM371" s="1"/>
      <c r="AN371" s="1"/>
      <c r="AO371" s="1"/>
      <c r="AQ371" s="1"/>
    </row>
    <row r="372" spans="1:43" x14ac:dyDescent="0.2">
      <c r="A372" s="67">
        <f t="shared" si="175"/>
        <v>42654</v>
      </c>
      <c r="B372" s="8">
        <f t="shared" si="164"/>
        <v>12124.616453710001</v>
      </c>
      <c r="C372" s="8">
        <f t="shared" si="176"/>
        <v>10000</v>
      </c>
      <c r="D372" s="28">
        <f t="shared" si="177"/>
        <v>4736.74</v>
      </c>
      <c r="E372" s="9">
        <f>IF(K372=1,VLOOKUP(A371,[1]Plan1!$AY$117:$BA$314,3),E371)</f>
        <v>4740.53</v>
      </c>
      <c r="F372" s="110">
        <f t="shared" si="178"/>
        <v>42629</v>
      </c>
      <c r="G372" s="12">
        <f t="shared" si="165"/>
        <v>8.0012835832232732E-4</v>
      </c>
      <c r="H372" s="11">
        <f t="shared" si="179"/>
        <v>42660</v>
      </c>
      <c r="I372" s="11">
        <f t="shared" si="166"/>
        <v>42660</v>
      </c>
      <c r="J372" s="1">
        <f t="shared" si="180"/>
        <v>21</v>
      </c>
      <c r="K372" s="1">
        <f t="shared" si="188"/>
        <v>18</v>
      </c>
      <c r="L372" s="8">
        <f t="shared" si="167"/>
        <v>1.00068578</v>
      </c>
      <c r="M372" s="14">
        <f t="shared" si="187"/>
        <v>1.00439992</v>
      </c>
      <c r="N372" s="14">
        <f t="shared" si="184"/>
        <v>1.0838923646288057</v>
      </c>
      <c r="O372" s="8">
        <f t="shared" si="186"/>
        <v>1.0846356699999999</v>
      </c>
      <c r="P372" s="8">
        <f t="shared" si="168"/>
        <v>10846.3567</v>
      </c>
      <c r="Q372" s="13">
        <f t="shared" si="169"/>
        <v>0</v>
      </c>
      <c r="R372" s="21">
        <f t="shared" si="170"/>
        <v>0</v>
      </c>
      <c r="S372" s="8">
        <f t="shared" si="171"/>
        <v>0</v>
      </c>
      <c r="T372" s="10">
        <f t="shared" si="181"/>
        <v>0.119353</v>
      </c>
      <c r="U372" s="13">
        <f t="shared" si="185"/>
        <v>249</v>
      </c>
      <c r="V372" s="13">
        <v>252</v>
      </c>
      <c r="W372" s="14">
        <f t="shared" si="172"/>
        <v>1.117851532</v>
      </c>
      <c r="X372" s="8">
        <f t="shared" si="173"/>
        <v>1278.25975371</v>
      </c>
      <c r="Y372" s="8">
        <v>0</v>
      </c>
      <c r="Z372" s="9">
        <f t="shared" si="174"/>
        <v>0</v>
      </c>
      <c r="AA372" s="26" t="str">
        <f t="shared" si="182"/>
        <v>INCORP J=</v>
      </c>
      <c r="AB372" s="70">
        <f t="shared" si="183"/>
        <v>42660</v>
      </c>
      <c r="AC372" s="4"/>
      <c r="AD372" s="1"/>
      <c r="AI372" s="1"/>
      <c r="AJ372" s="1"/>
      <c r="AK372" s="10"/>
      <c r="AL372" s="1"/>
      <c r="AM372" s="1"/>
      <c r="AN372" s="1"/>
      <c r="AO372" s="1"/>
      <c r="AQ372" s="1"/>
    </row>
    <row r="373" spans="1:43" x14ac:dyDescent="0.2">
      <c r="A373" s="67">
        <f t="shared" si="175"/>
        <v>42655</v>
      </c>
      <c r="B373" s="8">
        <f t="shared" si="164"/>
        <v>12130.504497469999</v>
      </c>
      <c r="C373" s="8">
        <f t="shared" si="176"/>
        <v>10000</v>
      </c>
      <c r="D373" s="28">
        <f t="shared" si="177"/>
        <v>4736.74</v>
      </c>
      <c r="E373" s="9">
        <f>IF(K373=1,VLOOKUP(A372,[1]Plan1!$AY$117:$BA$314,3),E372)</f>
        <v>4740.53</v>
      </c>
      <c r="F373" s="110">
        <f t="shared" si="178"/>
        <v>42629</v>
      </c>
      <c r="G373" s="12">
        <f t="shared" si="165"/>
        <v>8.0012835832232732E-4</v>
      </c>
      <c r="H373" s="11">
        <f t="shared" si="179"/>
        <v>42660</v>
      </c>
      <c r="I373" s="11">
        <f t="shared" si="166"/>
        <v>42660</v>
      </c>
      <c r="J373" s="1">
        <f t="shared" si="180"/>
        <v>21</v>
      </c>
      <c r="K373" s="1">
        <f t="shared" si="188"/>
        <v>19</v>
      </c>
      <c r="L373" s="8">
        <f t="shared" si="167"/>
        <v>1.0007238899999999</v>
      </c>
      <c r="M373" s="14">
        <f t="shared" si="187"/>
        <v>1.00439992</v>
      </c>
      <c r="N373" s="14">
        <f t="shared" si="184"/>
        <v>1.0838923646288057</v>
      </c>
      <c r="O373" s="8">
        <f t="shared" si="186"/>
        <v>1.08467698</v>
      </c>
      <c r="P373" s="8">
        <f t="shared" si="168"/>
        <v>10846.7698</v>
      </c>
      <c r="Q373" s="13">
        <f t="shared" si="169"/>
        <v>0</v>
      </c>
      <c r="R373" s="21">
        <f t="shared" si="170"/>
        <v>0</v>
      </c>
      <c r="S373" s="8">
        <f t="shared" si="171"/>
        <v>0</v>
      </c>
      <c r="T373" s="10">
        <f t="shared" si="181"/>
        <v>0.119353</v>
      </c>
      <c r="U373" s="13">
        <f t="shared" si="185"/>
        <v>250</v>
      </c>
      <c r="V373" s="13">
        <v>252</v>
      </c>
      <c r="W373" s="14">
        <f t="shared" si="172"/>
        <v>1.1183517970000001</v>
      </c>
      <c r="X373" s="8">
        <f t="shared" si="173"/>
        <v>1283.7346974699999</v>
      </c>
      <c r="Y373" s="8">
        <v>0</v>
      </c>
      <c r="Z373" s="9">
        <f t="shared" si="174"/>
        <v>0</v>
      </c>
      <c r="AA373" s="26" t="str">
        <f t="shared" si="182"/>
        <v>INCORP J=</v>
      </c>
      <c r="AB373" s="70">
        <f t="shared" si="183"/>
        <v>42660</v>
      </c>
      <c r="AC373" s="4"/>
      <c r="AD373" s="1"/>
      <c r="AI373" s="1"/>
      <c r="AJ373" s="1"/>
      <c r="AK373" s="10"/>
      <c r="AL373" s="1"/>
      <c r="AM373" s="1"/>
      <c r="AN373" s="1"/>
      <c r="AO373" s="1"/>
      <c r="AQ373" s="1"/>
    </row>
    <row r="374" spans="1:43" x14ac:dyDescent="0.2">
      <c r="A374" s="67">
        <f t="shared" si="175"/>
        <v>42656</v>
      </c>
      <c r="B374" s="8">
        <f t="shared" si="164"/>
        <v>12130.504497469999</v>
      </c>
      <c r="C374" s="8">
        <f t="shared" si="176"/>
        <v>10000</v>
      </c>
      <c r="D374" s="28">
        <f t="shared" si="177"/>
        <v>4736.74</v>
      </c>
      <c r="E374" s="9">
        <f>IF(K374=1,VLOOKUP(A373,[1]Plan1!$AY$117:$BA$314,3),E373)</f>
        <v>4740.53</v>
      </c>
      <c r="F374" s="110">
        <f t="shared" si="178"/>
        <v>42629</v>
      </c>
      <c r="G374" s="12">
        <f t="shared" si="165"/>
        <v>8.0012835832232732E-4</v>
      </c>
      <c r="H374" s="11">
        <f t="shared" si="179"/>
        <v>42660</v>
      </c>
      <c r="I374" s="11">
        <f t="shared" si="166"/>
        <v>42660</v>
      </c>
      <c r="J374" s="1">
        <f t="shared" si="180"/>
        <v>21</v>
      </c>
      <c r="K374" s="1">
        <f t="shared" si="188"/>
        <v>19</v>
      </c>
      <c r="L374" s="8">
        <f t="shared" si="167"/>
        <v>1.0007238899999999</v>
      </c>
      <c r="M374" s="14">
        <f t="shared" si="187"/>
        <v>1.00439992</v>
      </c>
      <c r="N374" s="14">
        <f t="shared" si="184"/>
        <v>1.0838923646288057</v>
      </c>
      <c r="O374" s="8">
        <f t="shared" si="186"/>
        <v>1.08467698</v>
      </c>
      <c r="P374" s="8">
        <f t="shared" si="168"/>
        <v>10846.7698</v>
      </c>
      <c r="Q374" s="13">
        <f t="shared" si="169"/>
        <v>0</v>
      </c>
      <c r="R374" s="21">
        <f t="shared" si="170"/>
        <v>0</v>
      </c>
      <c r="S374" s="8">
        <f t="shared" si="171"/>
        <v>0</v>
      </c>
      <c r="T374" s="10">
        <f t="shared" si="181"/>
        <v>0.119353</v>
      </c>
      <c r="U374" s="13">
        <f t="shared" si="185"/>
        <v>250</v>
      </c>
      <c r="V374" s="13">
        <v>252</v>
      </c>
      <c r="W374" s="14">
        <f t="shared" si="172"/>
        <v>1.1183517970000001</v>
      </c>
      <c r="X374" s="8">
        <f t="shared" si="173"/>
        <v>1283.7346974699999</v>
      </c>
      <c r="Y374" s="8">
        <v>0</v>
      </c>
      <c r="Z374" s="9">
        <f t="shared" si="174"/>
        <v>0</v>
      </c>
      <c r="AA374" s="26" t="str">
        <f t="shared" si="182"/>
        <v>INCORP J=</v>
      </c>
      <c r="AB374" s="70">
        <f t="shared" si="183"/>
        <v>42660</v>
      </c>
      <c r="AC374" s="4"/>
      <c r="AD374" s="1"/>
      <c r="AI374" s="1"/>
      <c r="AJ374" s="1"/>
      <c r="AK374" s="10"/>
      <c r="AL374" s="1"/>
      <c r="AM374" s="1"/>
      <c r="AN374" s="1"/>
      <c r="AO374" s="1"/>
      <c r="AQ374" s="1"/>
    </row>
    <row r="375" spans="1:43" x14ac:dyDescent="0.2">
      <c r="A375" s="67">
        <f t="shared" si="175"/>
        <v>42657</v>
      </c>
      <c r="B375" s="8">
        <f t="shared" si="164"/>
        <v>12136.395507050001</v>
      </c>
      <c r="C375" s="8">
        <f t="shared" si="176"/>
        <v>10000</v>
      </c>
      <c r="D375" s="28">
        <f t="shared" si="177"/>
        <v>4736.74</v>
      </c>
      <c r="E375" s="9">
        <f>IF(K375=1,VLOOKUP(A374,[1]Plan1!$AY$117:$BA$314,3),E374)</f>
        <v>4740.53</v>
      </c>
      <c r="F375" s="110">
        <f t="shared" si="178"/>
        <v>42629</v>
      </c>
      <c r="G375" s="12">
        <f t="shared" si="165"/>
        <v>8.0012835832232732E-4</v>
      </c>
      <c r="H375" s="11">
        <f t="shared" si="179"/>
        <v>42660</v>
      </c>
      <c r="I375" s="11">
        <f t="shared" si="166"/>
        <v>42660</v>
      </c>
      <c r="J375" s="1">
        <f t="shared" si="180"/>
        <v>21</v>
      </c>
      <c r="K375" s="1">
        <f t="shared" si="188"/>
        <v>20</v>
      </c>
      <c r="L375" s="8">
        <f t="shared" si="167"/>
        <v>1.0007620100000001</v>
      </c>
      <c r="M375" s="14">
        <f t="shared" si="187"/>
        <v>1.00439992</v>
      </c>
      <c r="N375" s="14">
        <f t="shared" si="184"/>
        <v>1.0838923646288057</v>
      </c>
      <c r="O375" s="8">
        <f t="shared" si="186"/>
        <v>1.0847183</v>
      </c>
      <c r="P375" s="8">
        <f t="shared" si="168"/>
        <v>10847.183000000001</v>
      </c>
      <c r="Q375" s="13">
        <f t="shared" si="169"/>
        <v>0</v>
      </c>
      <c r="R375" s="21">
        <f t="shared" si="170"/>
        <v>0</v>
      </c>
      <c r="S375" s="8">
        <f t="shared" si="171"/>
        <v>0</v>
      </c>
      <c r="T375" s="10">
        <f t="shared" si="181"/>
        <v>0.119353</v>
      </c>
      <c r="U375" s="13">
        <f t="shared" si="185"/>
        <v>251</v>
      </c>
      <c r="V375" s="13">
        <v>252</v>
      </c>
      <c r="W375" s="14">
        <f t="shared" si="172"/>
        <v>1.1188522869999999</v>
      </c>
      <c r="X375" s="8">
        <f t="shared" si="173"/>
        <v>1289.2125070500001</v>
      </c>
      <c r="Y375" s="8">
        <v>0</v>
      </c>
      <c r="Z375" s="9">
        <f t="shared" si="174"/>
        <v>0</v>
      </c>
      <c r="AA375" s="26" t="str">
        <f t="shared" si="182"/>
        <v>INCORP J=</v>
      </c>
      <c r="AB375" s="70">
        <f t="shared" si="183"/>
        <v>42660</v>
      </c>
      <c r="AC375" s="18"/>
      <c r="AD375" s="1"/>
      <c r="AI375" s="1"/>
      <c r="AJ375" s="1"/>
      <c r="AK375" s="10"/>
      <c r="AL375" s="1"/>
      <c r="AM375" s="1"/>
      <c r="AN375" s="1"/>
      <c r="AO375" s="1"/>
      <c r="AQ375" s="6"/>
    </row>
    <row r="376" spans="1:43" x14ac:dyDescent="0.2">
      <c r="A376" s="67">
        <f t="shared" si="175"/>
        <v>42658</v>
      </c>
      <c r="B376" s="8">
        <f t="shared" si="164"/>
        <v>12142.289125379999</v>
      </c>
      <c r="C376" s="8">
        <f t="shared" si="176"/>
        <v>10000</v>
      </c>
      <c r="D376" s="28">
        <f t="shared" si="177"/>
        <v>4736.74</v>
      </c>
      <c r="E376" s="9">
        <f>IF(K376=1,VLOOKUP(A375,[1]Plan1!$AY$117:$BA$314,3),E375)</f>
        <v>4740.53</v>
      </c>
      <c r="F376" s="110">
        <f t="shared" si="178"/>
        <v>42629</v>
      </c>
      <c r="G376" s="12">
        <f t="shared" si="165"/>
        <v>8.0012835832232732E-4</v>
      </c>
      <c r="H376" s="11">
        <f t="shared" si="179"/>
        <v>42690</v>
      </c>
      <c r="I376" s="11">
        <f t="shared" si="166"/>
        <v>42660</v>
      </c>
      <c r="J376" s="1">
        <f t="shared" si="180"/>
        <v>21</v>
      </c>
      <c r="K376" s="1">
        <f t="shared" si="188"/>
        <v>21</v>
      </c>
      <c r="L376" s="8">
        <f t="shared" si="167"/>
        <v>1.0008001200000001</v>
      </c>
      <c r="M376" s="14">
        <f t="shared" si="187"/>
        <v>1.00439992</v>
      </c>
      <c r="N376" s="14">
        <f t="shared" si="184"/>
        <v>1.0838923646288057</v>
      </c>
      <c r="O376" s="8">
        <f t="shared" si="186"/>
        <v>1.0847595999999999</v>
      </c>
      <c r="P376" s="8">
        <f t="shared" si="168"/>
        <v>10847.596</v>
      </c>
      <c r="Q376" s="13">
        <f t="shared" si="169"/>
        <v>0</v>
      </c>
      <c r="R376" s="21">
        <f t="shared" si="170"/>
        <v>0</v>
      </c>
      <c r="S376" s="8">
        <f t="shared" si="171"/>
        <v>0</v>
      </c>
      <c r="T376" s="10">
        <f t="shared" si="181"/>
        <v>0.119353</v>
      </c>
      <c r="U376" s="13">
        <f t="shared" si="185"/>
        <v>252</v>
      </c>
      <c r="V376" s="13">
        <v>252</v>
      </c>
      <c r="W376" s="14">
        <f t="shared" si="172"/>
        <v>1.119353</v>
      </c>
      <c r="X376" s="8">
        <f t="shared" si="173"/>
        <v>1294.6931253800001</v>
      </c>
      <c r="Y376" s="8">
        <v>0</v>
      </c>
      <c r="Z376" s="9">
        <f t="shared" si="174"/>
        <v>0</v>
      </c>
      <c r="AA376" s="26" t="str">
        <f t="shared" si="182"/>
        <v>INCORP J=</v>
      </c>
      <c r="AB376" s="70">
        <f t="shared" si="183"/>
        <v>42660</v>
      </c>
      <c r="AC376" s="18"/>
      <c r="AD376" s="1"/>
      <c r="AI376" s="1"/>
      <c r="AJ376" s="1"/>
      <c r="AK376" s="10"/>
      <c r="AL376" s="1"/>
      <c r="AM376" s="1"/>
      <c r="AN376" s="1"/>
      <c r="AO376" s="1"/>
      <c r="AQ376" s="6"/>
    </row>
    <row r="377" spans="1:43" x14ac:dyDescent="0.2">
      <c r="A377" s="67">
        <f t="shared" si="175"/>
        <v>42659</v>
      </c>
      <c r="B377" s="8">
        <f t="shared" si="164"/>
        <v>12142.289125379999</v>
      </c>
      <c r="C377" s="8">
        <f t="shared" si="176"/>
        <v>10000</v>
      </c>
      <c r="D377" s="28">
        <f t="shared" si="177"/>
        <v>4736.74</v>
      </c>
      <c r="E377" s="9">
        <f>IF(K377=1,VLOOKUP(A376,[1]Plan1!$AY$117:$BA$314,3),E376)</f>
        <v>4740.53</v>
      </c>
      <c r="F377" s="110">
        <f t="shared" si="178"/>
        <v>42629</v>
      </c>
      <c r="G377" s="12">
        <f t="shared" si="165"/>
        <v>8.0012835832232732E-4</v>
      </c>
      <c r="H377" s="11">
        <f t="shared" si="179"/>
        <v>42690</v>
      </c>
      <c r="I377" s="11">
        <f t="shared" si="166"/>
        <v>42660</v>
      </c>
      <c r="J377" s="1">
        <f t="shared" si="180"/>
        <v>21</v>
      </c>
      <c r="K377" s="1">
        <f t="shared" si="188"/>
        <v>21</v>
      </c>
      <c r="L377" s="8">
        <f t="shared" si="167"/>
        <v>1.0008001200000001</v>
      </c>
      <c r="M377" s="14">
        <f t="shared" si="187"/>
        <v>1.00439992</v>
      </c>
      <c r="N377" s="14">
        <f t="shared" si="184"/>
        <v>1.0838923646288057</v>
      </c>
      <c r="O377" s="8">
        <f t="shared" si="186"/>
        <v>1.0847595999999999</v>
      </c>
      <c r="P377" s="8">
        <f t="shared" si="168"/>
        <v>10847.596</v>
      </c>
      <c r="Q377" s="13">
        <f t="shared" si="169"/>
        <v>0</v>
      </c>
      <c r="R377" s="21">
        <f t="shared" si="170"/>
        <v>0</v>
      </c>
      <c r="S377" s="8">
        <f t="shared" si="171"/>
        <v>0</v>
      </c>
      <c r="T377" s="10">
        <f t="shared" si="181"/>
        <v>0.119353</v>
      </c>
      <c r="U377" s="13">
        <f t="shared" si="185"/>
        <v>252</v>
      </c>
      <c r="V377" s="13">
        <v>252</v>
      </c>
      <c r="W377" s="14">
        <f t="shared" si="172"/>
        <v>1.119353</v>
      </c>
      <c r="X377" s="8">
        <f t="shared" si="173"/>
        <v>1294.6931253800001</v>
      </c>
      <c r="Y377" s="8">
        <v>0</v>
      </c>
      <c r="Z377" s="9">
        <f t="shared" si="174"/>
        <v>0</v>
      </c>
      <c r="AA377" s="26" t="str">
        <f t="shared" si="182"/>
        <v>INCORP J=</v>
      </c>
      <c r="AB377" s="70">
        <f t="shared" si="183"/>
        <v>42660</v>
      </c>
      <c r="AC377" s="4"/>
      <c r="AD377" s="1"/>
      <c r="AI377" s="1"/>
      <c r="AJ377" s="1"/>
      <c r="AK377" s="10"/>
      <c r="AL377" s="1"/>
      <c r="AM377" s="1"/>
      <c r="AN377" s="1"/>
      <c r="AO377" s="1"/>
      <c r="AQ377" s="1"/>
    </row>
    <row r="378" spans="1:43" ht="15.75" x14ac:dyDescent="0.25">
      <c r="A378" s="71">
        <f t="shared" si="175"/>
        <v>42660</v>
      </c>
      <c r="B378" s="72">
        <f t="shared" si="164"/>
        <v>12142.289125379999</v>
      </c>
      <c r="C378" s="72">
        <f t="shared" si="176"/>
        <v>10000</v>
      </c>
      <c r="D378" s="73">
        <f t="shared" si="177"/>
        <v>4736.74</v>
      </c>
      <c r="E378" s="9">
        <f>IF(K378=1,VLOOKUP(A377,[1]Plan1!$AY$117:$BA$314,3),E377)</f>
        <v>4740.53</v>
      </c>
      <c r="F378" s="111">
        <f t="shared" si="178"/>
        <v>42629</v>
      </c>
      <c r="G378" s="76">
        <f t="shared" si="165"/>
        <v>8.0012835832232732E-4</v>
      </c>
      <c r="H378" s="75">
        <f t="shared" si="179"/>
        <v>42690</v>
      </c>
      <c r="I378" s="75">
        <f t="shared" si="166"/>
        <v>42660</v>
      </c>
      <c r="J378" s="77">
        <f t="shared" si="180"/>
        <v>21</v>
      </c>
      <c r="K378" s="77">
        <f t="shared" si="188"/>
        <v>21</v>
      </c>
      <c r="L378" s="72">
        <f t="shared" si="167"/>
        <v>1.0008001200000001</v>
      </c>
      <c r="M378" s="78">
        <f t="shared" si="187"/>
        <v>1.00439992</v>
      </c>
      <c r="N378" s="78">
        <f t="shared" si="184"/>
        <v>1.0838923646288057</v>
      </c>
      <c r="O378" s="72">
        <f t="shared" si="186"/>
        <v>1.0847595999999999</v>
      </c>
      <c r="P378" s="72">
        <f t="shared" si="168"/>
        <v>10847.596</v>
      </c>
      <c r="Q378" s="79">
        <f t="shared" si="169"/>
        <v>1</v>
      </c>
      <c r="R378" s="80">
        <f t="shared" si="170"/>
        <v>0</v>
      </c>
      <c r="S378" s="72">
        <f t="shared" si="171"/>
        <v>0</v>
      </c>
      <c r="T378" s="81">
        <f t="shared" si="181"/>
        <v>0.119353</v>
      </c>
      <c r="U378" s="79">
        <f t="shared" si="185"/>
        <v>252</v>
      </c>
      <c r="V378" s="79">
        <v>252</v>
      </c>
      <c r="W378" s="78">
        <f t="shared" si="172"/>
        <v>1.119353</v>
      </c>
      <c r="X378" s="72">
        <f t="shared" si="173"/>
        <v>1294.6931253800001</v>
      </c>
      <c r="Y378" s="72">
        <v>0</v>
      </c>
      <c r="Z378" s="74">
        <f t="shared" si="174"/>
        <v>0</v>
      </c>
      <c r="AA378" s="82" t="str">
        <f t="shared" si="182"/>
        <v>INCORP J=</v>
      </c>
      <c r="AB378" s="150">
        <f t="shared" si="183"/>
        <v>42660</v>
      </c>
      <c r="AC378" s="29">
        <f>X378/O378</f>
        <v>1193.5299999926253</v>
      </c>
      <c r="AD378" s="1"/>
      <c r="AI378" s="1"/>
      <c r="AJ378" s="1"/>
      <c r="AK378" s="10"/>
      <c r="AL378" s="1"/>
      <c r="AM378" s="1"/>
      <c r="AN378" s="1"/>
      <c r="AO378" s="1"/>
      <c r="AQ378" s="1"/>
    </row>
    <row r="379" spans="1:43" ht="18.75" x14ac:dyDescent="0.2">
      <c r="A379" s="67">
        <f t="shared" si="175"/>
        <v>42661</v>
      </c>
      <c r="B379" s="8">
        <f t="shared" si="164"/>
        <v>12149.30085338</v>
      </c>
      <c r="C379" s="87">
        <f t="shared" si="176"/>
        <v>11193.53</v>
      </c>
      <c r="D379" s="28">
        <f t="shared" si="177"/>
        <v>4740.53</v>
      </c>
      <c r="E379" s="9">
        <f>IF(K379=1,VLOOKUP(A378,[1]Plan1!$AY$117:$BA$314,3),E378)</f>
        <v>4752.8599999999997</v>
      </c>
      <c r="F379" s="110">
        <f t="shared" si="178"/>
        <v>42661</v>
      </c>
      <c r="G379" s="12">
        <f t="shared" si="165"/>
        <v>2.6009749964666096E-3</v>
      </c>
      <c r="H379" s="11">
        <f t="shared" si="179"/>
        <v>42690</v>
      </c>
      <c r="I379" s="11">
        <f t="shared" si="166"/>
        <v>42690</v>
      </c>
      <c r="J379" s="1">
        <f t="shared" si="180"/>
        <v>20</v>
      </c>
      <c r="K379" s="1">
        <f t="shared" si="188"/>
        <v>1</v>
      </c>
      <c r="L379" s="8">
        <f t="shared" si="167"/>
        <v>1.00012988</v>
      </c>
      <c r="M379" s="14">
        <f t="shared" si="187"/>
        <v>1.0008001200000001</v>
      </c>
      <c r="N379" s="14">
        <f t="shared" si="184"/>
        <v>1.0847596085875926</v>
      </c>
      <c r="O379" s="8">
        <f t="shared" si="186"/>
        <v>1.0849004900000001</v>
      </c>
      <c r="P379" s="8">
        <f t="shared" si="168"/>
        <v>12143.86618182</v>
      </c>
      <c r="Q379" s="13">
        <f t="shared" si="169"/>
        <v>0</v>
      </c>
      <c r="R379" s="21">
        <f t="shared" si="170"/>
        <v>0</v>
      </c>
      <c r="S379" s="8">
        <f t="shared" si="171"/>
        <v>0</v>
      </c>
      <c r="T379" s="10">
        <f t="shared" si="181"/>
        <v>0.119353</v>
      </c>
      <c r="U379" s="13">
        <f t="shared" si="185"/>
        <v>1</v>
      </c>
      <c r="V379" s="13">
        <v>252</v>
      </c>
      <c r="W379" s="14">
        <f t="shared" si="172"/>
        <v>1.0004475239999999</v>
      </c>
      <c r="X379" s="8">
        <f t="shared" si="173"/>
        <v>5.43467156</v>
      </c>
      <c r="Y379" s="8">
        <v>0</v>
      </c>
      <c r="Z379" s="9">
        <f t="shared" si="174"/>
        <v>0</v>
      </c>
      <c r="AA379" s="26" t="str">
        <f t="shared" si="182"/>
        <v>INCORP J=</v>
      </c>
      <c r="AB379" s="70">
        <f t="shared" si="183"/>
        <v>43024</v>
      </c>
      <c r="AC379" s="4"/>
      <c r="AD379" s="1"/>
      <c r="AI379" s="1"/>
      <c r="AJ379" s="1"/>
      <c r="AK379" s="10"/>
      <c r="AL379" s="1"/>
      <c r="AM379" s="1"/>
      <c r="AN379" s="1"/>
      <c r="AO379" s="1"/>
      <c r="AQ379" s="1"/>
    </row>
    <row r="380" spans="1:43" x14ac:dyDescent="0.2">
      <c r="A380" s="67">
        <f t="shared" si="175"/>
        <v>42662</v>
      </c>
      <c r="B380" s="8">
        <f t="shared" si="164"/>
        <v>12156.316758129999</v>
      </c>
      <c r="C380" s="8">
        <f t="shared" si="176"/>
        <v>11193.53</v>
      </c>
      <c r="D380" s="28">
        <f t="shared" si="177"/>
        <v>4740.53</v>
      </c>
      <c r="E380" s="9">
        <f>IF(K380=1,VLOOKUP(A379,[1]Plan1!$AY$117:$BA$314,3),E379)</f>
        <v>4752.8599999999997</v>
      </c>
      <c r="F380" s="110">
        <f t="shared" si="178"/>
        <v>42661</v>
      </c>
      <c r="G380" s="12">
        <f t="shared" si="165"/>
        <v>2.6009749964666096E-3</v>
      </c>
      <c r="H380" s="11">
        <f t="shared" si="179"/>
        <v>42690</v>
      </c>
      <c r="I380" s="11">
        <f t="shared" si="166"/>
        <v>42690</v>
      </c>
      <c r="J380" s="1">
        <f t="shared" si="180"/>
        <v>20</v>
      </c>
      <c r="K380" s="1">
        <f t="shared" si="188"/>
        <v>2</v>
      </c>
      <c r="L380" s="8">
        <f t="shared" si="167"/>
        <v>1.0002597900000001</v>
      </c>
      <c r="M380" s="14">
        <f t="shared" si="187"/>
        <v>1.0008001200000001</v>
      </c>
      <c r="N380" s="14">
        <f t="shared" si="184"/>
        <v>1.0847596085875926</v>
      </c>
      <c r="O380" s="8">
        <f t="shared" si="186"/>
        <v>1.0850414100000001</v>
      </c>
      <c r="P380" s="8">
        <f t="shared" si="168"/>
        <v>12145.443574069999</v>
      </c>
      <c r="Q380" s="13">
        <f t="shared" si="169"/>
        <v>0</v>
      </c>
      <c r="R380" s="21">
        <f t="shared" si="170"/>
        <v>0</v>
      </c>
      <c r="S380" s="8">
        <f t="shared" si="171"/>
        <v>0</v>
      </c>
      <c r="T380" s="10">
        <f t="shared" si="181"/>
        <v>0.119353</v>
      </c>
      <c r="U380" s="13">
        <f t="shared" si="185"/>
        <v>2</v>
      </c>
      <c r="V380" s="13">
        <v>252</v>
      </c>
      <c r="W380" s="14">
        <f t="shared" si="172"/>
        <v>1.000895248</v>
      </c>
      <c r="X380" s="8">
        <f t="shared" si="173"/>
        <v>10.87318406</v>
      </c>
      <c r="Y380" s="8">
        <v>0</v>
      </c>
      <c r="Z380" s="9">
        <f t="shared" si="174"/>
        <v>0</v>
      </c>
      <c r="AA380" s="26" t="str">
        <f t="shared" si="182"/>
        <v>INCORP J=</v>
      </c>
      <c r="AB380" s="70">
        <f t="shared" si="183"/>
        <v>43024</v>
      </c>
      <c r="AC380" s="4"/>
      <c r="AD380" s="1"/>
      <c r="AI380" s="1"/>
      <c r="AJ380" s="1"/>
      <c r="AK380" s="10"/>
      <c r="AL380" s="1"/>
      <c r="AM380" s="1"/>
      <c r="AN380" s="1"/>
      <c r="AO380" s="1"/>
      <c r="AQ380" s="1"/>
    </row>
    <row r="381" spans="1:43" x14ac:dyDescent="0.2">
      <c r="A381" s="67">
        <f t="shared" si="175"/>
        <v>42663</v>
      </c>
      <c r="B381" s="8">
        <f t="shared" si="164"/>
        <v>12163.33674108</v>
      </c>
      <c r="C381" s="8">
        <f t="shared" si="176"/>
        <v>11193.53</v>
      </c>
      <c r="D381" s="28">
        <f t="shared" si="177"/>
        <v>4740.53</v>
      </c>
      <c r="E381" s="9">
        <f>IF(K381=1,VLOOKUP(A380,[1]Plan1!$AY$117:$BA$314,3),E380)</f>
        <v>4752.8599999999997</v>
      </c>
      <c r="F381" s="110">
        <f t="shared" si="178"/>
        <v>42661</v>
      </c>
      <c r="G381" s="12">
        <f t="shared" si="165"/>
        <v>2.6009749964666096E-3</v>
      </c>
      <c r="H381" s="11">
        <f t="shared" si="179"/>
        <v>42690</v>
      </c>
      <c r="I381" s="11">
        <f t="shared" si="166"/>
        <v>42690</v>
      </c>
      <c r="J381" s="1">
        <f t="shared" si="180"/>
        <v>20</v>
      </c>
      <c r="K381" s="1">
        <f t="shared" si="188"/>
        <v>3</v>
      </c>
      <c r="L381" s="8">
        <f t="shared" si="167"/>
        <v>1.0003897100000001</v>
      </c>
      <c r="M381" s="14">
        <f t="shared" si="187"/>
        <v>1.0008001200000001</v>
      </c>
      <c r="N381" s="14">
        <f t="shared" si="184"/>
        <v>1.0847596085875926</v>
      </c>
      <c r="O381" s="8">
        <f t="shared" si="186"/>
        <v>1.08518235</v>
      </c>
      <c r="P381" s="8">
        <f t="shared" si="168"/>
        <v>12147.02119019</v>
      </c>
      <c r="Q381" s="13">
        <f t="shared" si="169"/>
        <v>0</v>
      </c>
      <c r="R381" s="21">
        <f t="shared" si="170"/>
        <v>0</v>
      </c>
      <c r="S381" s="8">
        <f t="shared" si="171"/>
        <v>0</v>
      </c>
      <c r="T381" s="10">
        <f t="shared" si="181"/>
        <v>0.119353</v>
      </c>
      <c r="U381" s="13">
        <f t="shared" si="185"/>
        <v>3</v>
      </c>
      <c r="V381" s="13">
        <v>252</v>
      </c>
      <c r="W381" s="14">
        <f t="shared" si="172"/>
        <v>1.001343173</v>
      </c>
      <c r="X381" s="8">
        <f t="shared" si="173"/>
        <v>16.315550890000001</v>
      </c>
      <c r="Y381" s="8">
        <v>0</v>
      </c>
      <c r="Z381" s="9">
        <f t="shared" si="174"/>
        <v>0</v>
      </c>
      <c r="AA381" s="26" t="str">
        <f t="shared" si="182"/>
        <v>INCORP J=</v>
      </c>
      <c r="AB381" s="70">
        <f t="shared" si="183"/>
        <v>43024</v>
      </c>
      <c r="AC381" s="4"/>
      <c r="AD381" s="1"/>
      <c r="AI381" s="1"/>
      <c r="AJ381" s="1"/>
      <c r="AK381" s="10"/>
      <c r="AL381" s="1"/>
      <c r="AM381" s="1"/>
      <c r="AN381" s="1"/>
      <c r="AO381" s="1"/>
      <c r="AQ381" s="1"/>
    </row>
    <row r="382" spans="1:43" x14ac:dyDescent="0.2">
      <c r="A382" s="67">
        <f t="shared" si="175"/>
        <v>42664</v>
      </c>
      <c r="B382" s="8">
        <f t="shared" si="164"/>
        <v>12170.360679180001</v>
      </c>
      <c r="C382" s="8">
        <f t="shared" si="176"/>
        <v>11193.53</v>
      </c>
      <c r="D382" s="28">
        <f t="shared" si="177"/>
        <v>4740.53</v>
      </c>
      <c r="E382" s="9">
        <f>IF(K382=1,VLOOKUP(A381,[1]Plan1!$AY$117:$BA$314,3),E381)</f>
        <v>4752.8599999999997</v>
      </c>
      <c r="F382" s="110">
        <f t="shared" si="178"/>
        <v>42661</v>
      </c>
      <c r="G382" s="12">
        <f t="shared" si="165"/>
        <v>2.6009749964666096E-3</v>
      </c>
      <c r="H382" s="11">
        <f t="shared" si="179"/>
        <v>42690</v>
      </c>
      <c r="I382" s="11">
        <f t="shared" si="166"/>
        <v>42690</v>
      </c>
      <c r="J382" s="1">
        <f t="shared" si="180"/>
        <v>20</v>
      </c>
      <c r="K382" s="1">
        <f t="shared" si="188"/>
        <v>4</v>
      </c>
      <c r="L382" s="8">
        <f t="shared" si="167"/>
        <v>1.00051965</v>
      </c>
      <c r="M382" s="14">
        <f t="shared" si="187"/>
        <v>1.0008001200000001</v>
      </c>
      <c r="N382" s="14">
        <f t="shared" si="184"/>
        <v>1.0847596085875926</v>
      </c>
      <c r="O382" s="8">
        <f t="shared" si="186"/>
        <v>1.0853233</v>
      </c>
      <c r="P382" s="8">
        <f t="shared" si="168"/>
        <v>12148.598918240001</v>
      </c>
      <c r="Q382" s="13">
        <f t="shared" si="169"/>
        <v>0</v>
      </c>
      <c r="R382" s="21">
        <f t="shared" si="170"/>
        <v>0</v>
      </c>
      <c r="S382" s="8">
        <f t="shared" si="171"/>
        <v>0</v>
      </c>
      <c r="T382" s="10">
        <f t="shared" si="181"/>
        <v>0.119353</v>
      </c>
      <c r="U382" s="13">
        <f t="shared" si="185"/>
        <v>4</v>
      </c>
      <c r="V382" s="13">
        <v>252</v>
      </c>
      <c r="W382" s="14">
        <f t="shared" si="172"/>
        <v>1.0017912980000001</v>
      </c>
      <c r="X382" s="8">
        <f t="shared" si="173"/>
        <v>21.761760939999998</v>
      </c>
      <c r="Y382" s="8">
        <v>0</v>
      </c>
      <c r="Z382" s="9">
        <f t="shared" si="174"/>
        <v>0</v>
      </c>
      <c r="AA382" s="26" t="str">
        <f t="shared" si="182"/>
        <v>INCORP J=</v>
      </c>
      <c r="AB382" s="70">
        <f t="shared" si="183"/>
        <v>43024</v>
      </c>
      <c r="AC382" s="4"/>
      <c r="AD382" s="1"/>
      <c r="AI382" s="1"/>
      <c r="AJ382" s="1"/>
      <c r="AK382" s="10"/>
      <c r="AL382" s="1"/>
      <c r="AM382" s="1"/>
      <c r="AN382" s="1"/>
      <c r="AO382" s="1"/>
      <c r="AQ382" s="1"/>
    </row>
    <row r="383" spans="1:43" x14ac:dyDescent="0.2">
      <c r="A383" s="67">
        <f t="shared" si="175"/>
        <v>42665</v>
      </c>
      <c r="B383" s="8">
        <f t="shared" si="164"/>
        <v>12177.388697890001</v>
      </c>
      <c r="C383" s="8">
        <f t="shared" si="176"/>
        <v>11193.53</v>
      </c>
      <c r="D383" s="28">
        <f t="shared" si="177"/>
        <v>4740.53</v>
      </c>
      <c r="E383" s="9">
        <f>IF(K383=1,VLOOKUP(A382,[1]Plan1!$AY$117:$BA$314,3),E382)</f>
        <v>4752.8599999999997</v>
      </c>
      <c r="F383" s="110">
        <f t="shared" si="178"/>
        <v>42661</v>
      </c>
      <c r="G383" s="12">
        <f t="shared" si="165"/>
        <v>2.6009749964666096E-3</v>
      </c>
      <c r="H383" s="11">
        <f t="shared" si="179"/>
        <v>42690</v>
      </c>
      <c r="I383" s="11">
        <f t="shared" si="166"/>
        <v>42690</v>
      </c>
      <c r="J383" s="1">
        <f t="shared" si="180"/>
        <v>20</v>
      </c>
      <c r="K383" s="1">
        <f t="shared" si="188"/>
        <v>5</v>
      </c>
      <c r="L383" s="8">
        <f t="shared" si="167"/>
        <v>1.00064961</v>
      </c>
      <c r="M383" s="14">
        <f t="shared" si="187"/>
        <v>1.0008001200000001</v>
      </c>
      <c r="N383" s="14">
        <f t="shared" si="184"/>
        <v>1.0847596085875926</v>
      </c>
      <c r="O383" s="8">
        <f t="shared" si="186"/>
        <v>1.0854642699999999</v>
      </c>
      <c r="P383" s="8">
        <f t="shared" si="168"/>
        <v>12150.17687017</v>
      </c>
      <c r="Q383" s="13">
        <f t="shared" si="169"/>
        <v>0</v>
      </c>
      <c r="R383" s="21">
        <f t="shared" si="170"/>
        <v>0</v>
      </c>
      <c r="S383" s="8">
        <f t="shared" si="171"/>
        <v>0</v>
      </c>
      <c r="T383" s="10">
        <f t="shared" si="181"/>
        <v>0.119353</v>
      </c>
      <c r="U383" s="13">
        <f t="shared" si="185"/>
        <v>5</v>
      </c>
      <c r="V383" s="13">
        <v>252</v>
      </c>
      <c r="W383" s="14">
        <f t="shared" si="172"/>
        <v>1.002239624</v>
      </c>
      <c r="X383" s="8">
        <f t="shared" si="173"/>
        <v>27.211827719999999</v>
      </c>
      <c r="Y383" s="8">
        <v>0</v>
      </c>
      <c r="Z383" s="9">
        <f t="shared" si="174"/>
        <v>0</v>
      </c>
      <c r="AA383" s="26" t="str">
        <f t="shared" si="182"/>
        <v>INCORP J=</v>
      </c>
      <c r="AB383" s="70">
        <f t="shared" si="183"/>
        <v>43024</v>
      </c>
      <c r="AC383" s="4"/>
      <c r="AD383" s="1"/>
      <c r="AI383" s="1"/>
      <c r="AJ383" s="1"/>
      <c r="AK383" s="10"/>
      <c r="AL383" s="1"/>
      <c r="AM383" s="1"/>
      <c r="AN383" s="1"/>
      <c r="AO383" s="1"/>
      <c r="AQ383" s="1"/>
    </row>
    <row r="384" spans="1:43" x14ac:dyDescent="0.2">
      <c r="A384" s="67">
        <f t="shared" si="175"/>
        <v>42666</v>
      </c>
      <c r="B384" s="8">
        <f t="shared" si="164"/>
        <v>12177.388697890001</v>
      </c>
      <c r="C384" s="8">
        <f t="shared" si="176"/>
        <v>11193.53</v>
      </c>
      <c r="D384" s="28">
        <f t="shared" si="177"/>
        <v>4740.53</v>
      </c>
      <c r="E384" s="9">
        <f>IF(K384=1,VLOOKUP(A383,[1]Plan1!$AY$117:$BA$314,3),E383)</f>
        <v>4752.8599999999997</v>
      </c>
      <c r="F384" s="110">
        <f t="shared" si="178"/>
        <v>42661</v>
      </c>
      <c r="G384" s="12">
        <f t="shared" si="165"/>
        <v>2.6009749964666096E-3</v>
      </c>
      <c r="H384" s="11">
        <f t="shared" si="179"/>
        <v>42690</v>
      </c>
      <c r="I384" s="11">
        <f t="shared" si="166"/>
        <v>42690</v>
      </c>
      <c r="J384" s="1">
        <f t="shared" si="180"/>
        <v>20</v>
      </c>
      <c r="K384" s="1">
        <f t="shared" si="188"/>
        <v>5</v>
      </c>
      <c r="L384" s="8">
        <f t="shared" si="167"/>
        <v>1.00064961</v>
      </c>
      <c r="M384" s="14">
        <f t="shared" si="187"/>
        <v>1.0008001200000001</v>
      </c>
      <c r="N384" s="14">
        <f t="shared" si="184"/>
        <v>1.0847596085875926</v>
      </c>
      <c r="O384" s="8">
        <f t="shared" si="186"/>
        <v>1.0854642699999999</v>
      </c>
      <c r="P384" s="8">
        <f t="shared" si="168"/>
        <v>12150.17687017</v>
      </c>
      <c r="Q384" s="13">
        <f t="shared" si="169"/>
        <v>0</v>
      </c>
      <c r="R384" s="21">
        <f t="shared" si="170"/>
        <v>0</v>
      </c>
      <c r="S384" s="8">
        <f t="shared" si="171"/>
        <v>0</v>
      </c>
      <c r="T384" s="10">
        <f t="shared" si="181"/>
        <v>0.119353</v>
      </c>
      <c r="U384" s="13">
        <f t="shared" si="185"/>
        <v>5</v>
      </c>
      <c r="V384" s="13">
        <v>252</v>
      </c>
      <c r="W384" s="14">
        <f t="shared" si="172"/>
        <v>1.002239624</v>
      </c>
      <c r="X384" s="8">
        <f t="shared" si="173"/>
        <v>27.211827719999999</v>
      </c>
      <c r="Y384" s="8">
        <v>0</v>
      </c>
      <c r="Z384" s="9">
        <f t="shared" si="174"/>
        <v>0</v>
      </c>
      <c r="AA384" s="26" t="str">
        <f t="shared" si="182"/>
        <v>INCORP J=</v>
      </c>
      <c r="AB384" s="70">
        <f t="shared" si="183"/>
        <v>43024</v>
      </c>
      <c r="AC384" s="4"/>
      <c r="AD384" s="1"/>
      <c r="AI384" s="1"/>
      <c r="AJ384" s="1"/>
      <c r="AK384" s="10"/>
      <c r="AL384" s="1"/>
      <c r="AM384" s="1"/>
      <c r="AN384" s="1"/>
      <c r="AO384" s="1"/>
      <c r="AQ384" s="1"/>
    </row>
    <row r="385" spans="1:43" x14ac:dyDescent="0.2">
      <c r="A385" s="67">
        <f t="shared" si="175"/>
        <v>42667</v>
      </c>
      <c r="B385" s="8">
        <f t="shared" si="164"/>
        <v>12177.388697890001</v>
      </c>
      <c r="C385" s="8">
        <f t="shared" si="176"/>
        <v>11193.53</v>
      </c>
      <c r="D385" s="28">
        <f t="shared" si="177"/>
        <v>4740.53</v>
      </c>
      <c r="E385" s="9">
        <f>IF(K385=1,VLOOKUP(A384,[1]Plan1!$AY$117:$BA$314,3),E384)</f>
        <v>4752.8599999999997</v>
      </c>
      <c r="F385" s="110">
        <f t="shared" si="178"/>
        <v>42661</v>
      </c>
      <c r="G385" s="12">
        <f t="shared" si="165"/>
        <v>2.6009749964666096E-3</v>
      </c>
      <c r="H385" s="11">
        <f t="shared" si="179"/>
        <v>42690</v>
      </c>
      <c r="I385" s="11">
        <f t="shared" si="166"/>
        <v>42690</v>
      </c>
      <c r="J385" s="1">
        <f t="shared" si="180"/>
        <v>20</v>
      </c>
      <c r="K385" s="1">
        <f t="shared" si="188"/>
        <v>5</v>
      </c>
      <c r="L385" s="8">
        <f t="shared" si="167"/>
        <v>1.00064961</v>
      </c>
      <c r="M385" s="14">
        <f t="shared" si="187"/>
        <v>1.0008001200000001</v>
      </c>
      <c r="N385" s="14">
        <f t="shared" si="184"/>
        <v>1.0847596085875926</v>
      </c>
      <c r="O385" s="8">
        <f t="shared" si="186"/>
        <v>1.0854642699999999</v>
      </c>
      <c r="P385" s="8">
        <f t="shared" si="168"/>
        <v>12150.17687017</v>
      </c>
      <c r="Q385" s="13">
        <f t="shared" si="169"/>
        <v>0</v>
      </c>
      <c r="R385" s="21">
        <f t="shared" si="170"/>
        <v>0</v>
      </c>
      <c r="S385" s="8">
        <f t="shared" si="171"/>
        <v>0</v>
      </c>
      <c r="T385" s="10">
        <f t="shared" si="181"/>
        <v>0.119353</v>
      </c>
      <c r="U385" s="13">
        <f t="shared" si="185"/>
        <v>5</v>
      </c>
      <c r="V385" s="13">
        <v>252</v>
      </c>
      <c r="W385" s="14">
        <f t="shared" si="172"/>
        <v>1.002239624</v>
      </c>
      <c r="X385" s="8">
        <f t="shared" si="173"/>
        <v>27.211827719999999</v>
      </c>
      <c r="Y385" s="8">
        <v>0</v>
      </c>
      <c r="Z385" s="9">
        <f t="shared" si="174"/>
        <v>0</v>
      </c>
      <c r="AA385" s="26" t="str">
        <f t="shared" si="182"/>
        <v>INCORP J=</v>
      </c>
      <c r="AB385" s="70">
        <f t="shared" si="183"/>
        <v>43024</v>
      </c>
      <c r="AC385" s="4"/>
      <c r="AD385" s="1"/>
      <c r="AI385" s="1"/>
      <c r="AJ385" s="1"/>
      <c r="AK385" s="10"/>
      <c r="AL385" s="1"/>
      <c r="AM385" s="1"/>
      <c r="AN385" s="1"/>
      <c r="AO385" s="1"/>
      <c r="AQ385" s="1"/>
    </row>
    <row r="386" spans="1:43" x14ac:dyDescent="0.2">
      <c r="A386" s="67">
        <f t="shared" si="175"/>
        <v>42668</v>
      </c>
      <c r="B386" s="8">
        <f t="shared" si="164"/>
        <v>12184.420786280001</v>
      </c>
      <c r="C386" s="8">
        <f t="shared" si="176"/>
        <v>11193.53</v>
      </c>
      <c r="D386" s="28">
        <f t="shared" si="177"/>
        <v>4740.53</v>
      </c>
      <c r="E386" s="9">
        <f>IF(K386=1,VLOOKUP(A385,[1]Plan1!$AY$117:$BA$314,3),E385)</f>
        <v>4752.8599999999997</v>
      </c>
      <c r="F386" s="110">
        <f t="shared" si="178"/>
        <v>42661</v>
      </c>
      <c r="G386" s="12">
        <f t="shared" si="165"/>
        <v>2.6009749964666096E-3</v>
      </c>
      <c r="H386" s="11">
        <f t="shared" si="179"/>
        <v>42690</v>
      </c>
      <c r="I386" s="11">
        <f t="shared" si="166"/>
        <v>42690</v>
      </c>
      <c r="J386" s="1">
        <f t="shared" si="180"/>
        <v>20</v>
      </c>
      <c r="K386" s="1">
        <f t="shared" si="188"/>
        <v>6</v>
      </c>
      <c r="L386" s="8">
        <f t="shared" si="167"/>
        <v>1.0007795799999999</v>
      </c>
      <c r="M386" s="14">
        <f t="shared" si="187"/>
        <v>1.0008001200000001</v>
      </c>
      <c r="N386" s="14">
        <f t="shared" si="184"/>
        <v>1.0847596085875926</v>
      </c>
      <c r="O386" s="8">
        <f t="shared" si="186"/>
        <v>1.0856052599999999</v>
      </c>
      <c r="P386" s="8">
        <f t="shared" si="168"/>
        <v>12151.755045960001</v>
      </c>
      <c r="Q386" s="13">
        <f t="shared" si="169"/>
        <v>0</v>
      </c>
      <c r="R386" s="21">
        <f t="shared" si="170"/>
        <v>0</v>
      </c>
      <c r="S386" s="8">
        <f t="shared" si="171"/>
        <v>0</v>
      </c>
      <c r="T386" s="10">
        <f t="shared" si="181"/>
        <v>0.119353</v>
      </c>
      <c r="U386" s="13">
        <f t="shared" si="185"/>
        <v>6</v>
      </c>
      <c r="V386" s="13">
        <v>252</v>
      </c>
      <c r="W386" s="14">
        <f t="shared" si="172"/>
        <v>1.00268815</v>
      </c>
      <c r="X386" s="8">
        <f t="shared" si="173"/>
        <v>32.665740319999998</v>
      </c>
      <c r="Y386" s="8">
        <v>0</v>
      </c>
      <c r="Z386" s="9">
        <f t="shared" si="174"/>
        <v>0</v>
      </c>
      <c r="AA386" s="26" t="str">
        <f t="shared" si="182"/>
        <v>INCORP J=</v>
      </c>
      <c r="AB386" s="70">
        <f t="shared" si="183"/>
        <v>43024</v>
      </c>
      <c r="AC386" s="4"/>
      <c r="AD386" s="1"/>
      <c r="AI386" s="1"/>
      <c r="AJ386" s="1"/>
      <c r="AK386" s="10"/>
      <c r="AL386" s="1"/>
      <c r="AM386" s="1"/>
      <c r="AN386" s="1"/>
      <c r="AO386" s="1"/>
      <c r="AQ386" s="1"/>
    </row>
    <row r="387" spans="1:43" x14ac:dyDescent="0.2">
      <c r="A387" s="67">
        <f t="shared" si="175"/>
        <v>42669</v>
      </c>
      <c r="B387" s="8">
        <f t="shared" si="164"/>
        <v>12191.456957779999</v>
      </c>
      <c r="C387" s="8">
        <f t="shared" si="176"/>
        <v>11193.53</v>
      </c>
      <c r="D387" s="28">
        <f t="shared" si="177"/>
        <v>4740.53</v>
      </c>
      <c r="E387" s="9">
        <f>IF(K387=1,VLOOKUP(A386,[1]Plan1!$AY$117:$BA$314,3),E386)</f>
        <v>4752.8599999999997</v>
      </c>
      <c r="F387" s="110">
        <f t="shared" si="178"/>
        <v>42661</v>
      </c>
      <c r="G387" s="12">
        <f t="shared" si="165"/>
        <v>2.6009749964666096E-3</v>
      </c>
      <c r="H387" s="11">
        <f t="shared" si="179"/>
        <v>42690</v>
      </c>
      <c r="I387" s="11">
        <f t="shared" si="166"/>
        <v>42690</v>
      </c>
      <c r="J387" s="1">
        <f t="shared" si="180"/>
        <v>20</v>
      </c>
      <c r="K387" s="1">
        <f t="shared" si="188"/>
        <v>7</v>
      </c>
      <c r="L387" s="8">
        <f t="shared" si="167"/>
        <v>1.0009095699999999</v>
      </c>
      <c r="M387" s="14">
        <f t="shared" si="187"/>
        <v>1.0008001200000001</v>
      </c>
      <c r="N387" s="14">
        <f t="shared" si="184"/>
        <v>1.0847596085875926</v>
      </c>
      <c r="O387" s="8">
        <f t="shared" si="186"/>
        <v>1.08574627</v>
      </c>
      <c r="P387" s="8">
        <f t="shared" si="168"/>
        <v>12153.33344563</v>
      </c>
      <c r="Q387" s="13">
        <f t="shared" si="169"/>
        <v>0</v>
      </c>
      <c r="R387" s="21">
        <f t="shared" si="170"/>
        <v>0</v>
      </c>
      <c r="S387" s="8">
        <f t="shared" si="171"/>
        <v>0</v>
      </c>
      <c r="T387" s="10">
        <f t="shared" si="181"/>
        <v>0.119353</v>
      </c>
      <c r="U387" s="13">
        <f t="shared" si="185"/>
        <v>7</v>
      </c>
      <c r="V387" s="13">
        <v>252</v>
      </c>
      <c r="W387" s="14">
        <f t="shared" si="172"/>
        <v>1.003136877</v>
      </c>
      <c r="X387" s="8">
        <f t="shared" si="173"/>
        <v>38.123512150000003</v>
      </c>
      <c r="Y387" s="8">
        <v>0</v>
      </c>
      <c r="Z387" s="9">
        <f t="shared" si="174"/>
        <v>0</v>
      </c>
      <c r="AA387" s="26" t="str">
        <f t="shared" si="182"/>
        <v>INCORP J=</v>
      </c>
      <c r="AB387" s="70">
        <f t="shared" si="183"/>
        <v>43024</v>
      </c>
      <c r="AC387" s="4"/>
      <c r="AD387" s="1"/>
      <c r="AI387" s="1"/>
      <c r="AJ387" s="1"/>
      <c r="AK387" s="10"/>
      <c r="AL387" s="1"/>
      <c r="AM387" s="1"/>
      <c r="AN387" s="1"/>
      <c r="AO387" s="1"/>
      <c r="AQ387" s="1"/>
    </row>
    <row r="388" spans="1:43" x14ac:dyDescent="0.2">
      <c r="A388" s="67">
        <f t="shared" si="175"/>
        <v>42670</v>
      </c>
      <c r="B388" s="8">
        <f t="shared" si="164"/>
        <v>12198.497101300001</v>
      </c>
      <c r="C388" s="8">
        <f t="shared" si="176"/>
        <v>11193.53</v>
      </c>
      <c r="D388" s="28">
        <f t="shared" si="177"/>
        <v>4740.53</v>
      </c>
      <c r="E388" s="9">
        <f>IF(K388=1,VLOOKUP(A387,[1]Plan1!$AY$117:$BA$314,3),E387)</f>
        <v>4752.8599999999997</v>
      </c>
      <c r="F388" s="110">
        <f t="shared" si="178"/>
        <v>42661</v>
      </c>
      <c r="G388" s="12">
        <f t="shared" si="165"/>
        <v>2.6009749964666096E-3</v>
      </c>
      <c r="H388" s="11">
        <f t="shared" si="179"/>
        <v>42690</v>
      </c>
      <c r="I388" s="11">
        <f t="shared" si="166"/>
        <v>42690</v>
      </c>
      <c r="J388" s="1">
        <f t="shared" si="180"/>
        <v>20</v>
      </c>
      <c r="K388" s="1">
        <f t="shared" si="188"/>
        <v>8</v>
      </c>
      <c r="L388" s="8">
        <f t="shared" si="167"/>
        <v>1.0010395700000001</v>
      </c>
      <c r="M388" s="14">
        <f t="shared" si="187"/>
        <v>1.0008001200000001</v>
      </c>
      <c r="N388" s="14">
        <f t="shared" si="184"/>
        <v>1.0847596085875926</v>
      </c>
      <c r="O388" s="8">
        <f t="shared" si="186"/>
        <v>1.0858872900000001</v>
      </c>
      <c r="P388" s="8">
        <f t="shared" si="168"/>
        <v>12154.911957230001</v>
      </c>
      <c r="Q388" s="13">
        <f t="shared" si="169"/>
        <v>0</v>
      </c>
      <c r="R388" s="21">
        <f t="shared" si="170"/>
        <v>0</v>
      </c>
      <c r="S388" s="8">
        <f t="shared" si="171"/>
        <v>0</v>
      </c>
      <c r="T388" s="10">
        <f t="shared" si="181"/>
        <v>0.119353</v>
      </c>
      <c r="U388" s="13">
        <f t="shared" si="185"/>
        <v>8</v>
      </c>
      <c r="V388" s="13">
        <v>252</v>
      </c>
      <c r="W388" s="14">
        <f t="shared" si="172"/>
        <v>1.0035858049999999</v>
      </c>
      <c r="X388" s="8">
        <f t="shared" si="173"/>
        <v>43.585144069999998</v>
      </c>
      <c r="Y388" s="8">
        <v>0</v>
      </c>
      <c r="Z388" s="9">
        <f t="shared" si="174"/>
        <v>0</v>
      </c>
      <c r="AA388" s="26" t="str">
        <f t="shared" si="182"/>
        <v>INCORP J=</v>
      </c>
      <c r="AB388" s="70">
        <f t="shared" si="183"/>
        <v>43024</v>
      </c>
      <c r="AC388" s="4"/>
      <c r="AD388" s="1"/>
      <c r="AI388" s="1"/>
      <c r="AJ388" s="1"/>
      <c r="AK388" s="10"/>
      <c r="AL388" s="1"/>
      <c r="AM388" s="1"/>
      <c r="AN388" s="1"/>
      <c r="AO388" s="1"/>
      <c r="AQ388" s="1"/>
    </row>
    <row r="389" spans="1:43" x14ac:dyDescent="0.2">
      <c r="A389" s="67">
        <f t="shared" si="175"/>
        <v>42671</v>
      </c>
      <c r="B389" s="8">
        <f t="shared" si="164"/>
        <v>12205.5414427</v>
      </c>
      <c r="C389" s="8">
        <f t="shared" si="176"/>
        <v>11193.53</v>
      </c>
      <c r="D389" s="28">
        <f t="shared" si="177"/>
        <v>4740.53</v>
      </c>
      <c r="E389" s="9">
        <f>IF(K389=1,VLOOKUP(A388,[1]Plan1!$AY$117:$BA$314,3),E388)</f>
        <v>4752.8599999999997</v>
      </c>
      <c r="F389" s="110">
        <f t="shared" si="178"/>
        <v>42661</v>
      </c>
      <c r="G389" s="12">
        <f t="shared" si="165"/>
        <v>2.6009749964666096E-3</v>
      </c>
      <c r="H389" s="11">
        <f t="shared" si="179"/>
        <v>42690</v>
      </c>
      <c r="I389" s="11">
        <f t="shared" si="166"/>
        <v>42690</v>
      </c>
      <c r="J389" s="1">
        <f t="shared" si="180"/>
        <v>20</v>
      </c>
      <c r="K389" s="1">
        <f t="shared" si="188"/>
        <v>9</v>
      </c>
      <c r="L389" s="8">
        <f t="shared" si="167"/>
        <v>1.0011696000000001</v>
      </c>
      <c r="M389" s="14">
        <f t="shared" si="187"/>
        <v>1.0008001200000001</v>
      </c>
      <c r="N389" s="14">
        <f t="shared" si="184"/>
        <v>1.0847596085875926</v>
      </c>
      <c r="O389" s="8">
        <f t="shared" si="186"/>
        <v>1.0860283399999999</v>
      </c>
      <c r="P389" s="8">
        <f t="shared" si="168"/>
        <v>12156.49080464</v>
      </c>
      <c r="Q389" s="13">
        <f t="shared" si="169"/>
        <v>0</v>
      </c>
      <c r="R389" s="21">
        <f t="shared" si="170"/>
        <v>0</v>
      </c>
      <c r="S389" s="8">
        <f t="shared" si="171"/>
        <v>0</v>
      </c>
      <c r="T389" s="10">
        <f t="shared" si="181"/>
        <v>0.119353</v>
      </c>
      <c r="U389" s="13">
        <f t="shared" si="185"/>
        <v>9</v>
      </c>
      <c r="V389" s="13">
        <v>252</v>
      </c>
      <c r="W389" s="14">
        <f t="shared" si="172"/>
        <v>1.0040349340000001</v>
      </c>
      <c r="X389" s="8">
        <f t="shared" si="173"/>
        <v>49.050638059999997</v>
      </c>
      <c r="Y389" s="8">
        <v>0</v>
      </c>
      <c r="Z389" s="9">
        <f t="shared" si="174"/>
        <v>0</v>
      </c>
      <c r="AA389" s="26" t="str">
        <f t="shared" si="182"/>
        <v>INCORP J=</v>
      </c>
      <c r="AB389" s="70">
        <f t="shared" si="183"/>
        <v>43024</v>
      </c>
      <c r="AC389" s="4"/>
      <c r="AD389" s="1"/>
      <c r="AI389" s="1"/>
      <c r="AJ389" s="1"/>
      <c r="AK389" s="10"/>
      <c r="AL389" s="1"/>
      <c r="AM389" s="1"/>
      <c r="AN389" s="1"/>
      <c r="AO389" s="1"/>
      <c r="AQ389" s="1"/>
    </row>
    <row r="390" spans="1:43" x14ac:dyDescent="0.2">
      <c r="A390" s="67">
        <f t="shared" si="175"/>
        <v>42672</v>
      </c>
      <c r="B390" s="8">
        <f t="shared" si="164"/>
        <v>12212.589758530001</v>
      </c>
      <c r="C390" s="8">
        <f t="shared" si="176"/>
        <v>11193.53</v>
      </c>
      <c r="D390" s="28">
        <f t="shared" si="177"/>
        <v>4740.53</v>
      </c>
      <c r="E390" s="9">
        <f>IF(K390=1,VLOOKUP(A389,[1]Plan1!$AY$117:$BA$314,3),E389)</f>
        <v>4752.8599999999997</v>
      </c>
      <c r="F390" s="110">
        <f t="shared" si="178"/>
        <v>42661</v>
      </c>
      <c r="G390" s="12">
        <f t="shared" si="165"/>
        <v>2.6009749964666096E-3</v>
      </c>
      <c r="H390" s="11">
        <f t="shared" si="179"/>
        <v>42690</v>
      </c>
      <c r="I390" s="11">
        <f t="shared" si="166"/>
        <v>42690</v>
      </c>
      <c r="J390" s="1">
        <f t="shared" si="180"/>
        <v>20</v>
      </c>
      <c r="K390" s="1">
        <f t="shared" si="188"/>
        <v>10</v>
      </c>
      <c r="L390" s="8">
        <f t="shared" si="167"/>
        <v>1.00129964</v>
      </c>
      <c r="M390" s="14">
        <f t="shared" si="187"/>
        <v>1.0008001200000001</v>
      </c>
      <c r="N390" s="14">
        <f t="shared" si="184"/>
        <v>1.0847596085875926</v>
      </c>
      <c r="O390" s="8">
        <f t="shared" si="186"/>
        <v>1.0861694</v>
      </c>
      <c r="P390" s="8">
        <f t="shared" si="168"/>
        <v>12158.06976398</v>
      </c>
      <c r="Q390" s="13">
        <f t="shared" si="169"/>
        <v>0</v>
      </c>
      <c r="R390" s="21">
        <f t="shared" si="170"/>
        <v>0</v>
      </c>
      <c r="S390" s="8">
        <f t="shared" si="171"/>
        <v>0</v>
      </c>
      <c r="T390" s="10">
        <f t="shared" si="181"/>
        <v>0.119353</v>
      </c>
      <c r="U390" s="13">
        <f t="shared" si="185"/>
        <v>10</v>
      </c>
      <c r="V390" s="13">
        <v>252</v>
      </c>
      <c r="W390" s="14">
        <f t="shared" si="172"/>
        <v>1.004484264</v>
      </c>
      <c r="X390" s="8">
        <f t="shared" si="173"/>
        <v>54.51999455</v>
      </c>
      <c r="Y390" s="8">
        <v>0</v>
      </c>
      <c r="Z390" s="9">
        <f t="shared" si="174"/>
        <v>0</v>
      </c>
      <c r="AA390" s="26" t="str">
        <f t="shared" si="182"/>
        <v>INCORP J=</v>
      </c>
      <c r="AB390" s="70">
        <f t="shared" si="183"/>
        <v>43024</v>
      </c>
      <c r="AC390" s="4"/>
      <c r="AD390" s="1"/>
      <c r="AI390" s="1"/>
      <c r="AJ390" s="1"/>
      <c r="AK390" s="10"/>
      <c r="AL390" s="1"/>
      <c r="AM390" s="1"/>
      <c r="AN390" s="1"/>
      <c r="AO390" s="1"/>
      <c r="AQ390" s="1"/>
    </row>
    <row r="391" spans="1:43" x14ac:dyDescent="0.2">
      <c r="A391" s="67">
        <f t="shared" si="175"/>
        <v>42673</v>
      </c>
      <c r="B391" s="8">
        <f t="shared" si="164"/>
        <v>12212.589758530001</v>
      </c>
      <c r="C391" s="8">
        <f t="shared" si="176"/>
        <v>11193.53</v>
      </c>
      <c r="D391" s="28">
        <f t="shared" si="177"/>
        <v>4740.53</v>
      </c>
      <c r="E391" s="9">
        <f>IF(K391=1,VLOOKUP(A390,[1]Plan1!$AY$117:$BA$314,3),E390)</f>
        <v>4752.8599999999997</v>
      </c>
      <c r="F391" s="110">
        <f t="shared" si="178"/>
        <v>42661</v>
      </c>
      <c r="G391" s="12">
        <f t="shared" si="165"/>
        <v>2.6009749964666096E-3</v>
      </c>
      <c r="H391" s="11">
        <f t="shared" si="179"/>
        <v>42690</v>
      </c>
      <c r="I391" s="11">
        <f t="shared" si="166"/>
        <v>42690</v>
      </c>
      <c r="J391" s="1">
        <f t="shared" si="180"/>
        <v>20</v>
      </c>
      <c r="K391" s="1">
        <f t="shared" si="188"/>
        <v>10</v>
      </c>
      <c r="L391" s="8">
        <f t="shared" si="167"/>
        <v>1.00129964</v>
      </c>
      <c r="M391" s="14">
        <f t="shared" si="187"/>
        <v>1.0008001200000001</v>
      </c>
      <c r="N391" s="14">
        <f t="shared" si="184"/>
        <v>1.0847596085875926</v>
      </c>
      <c r="O391" s="8">
        <f t="shared" si="186"/>
        <v>1.0861694</v>
      </c>
      <c r="P391" s="8">
        <f t="shared" si="168"/>
        <v>12158.06976398</v>
      </c>
      <c r="Q391" s="13">
        <f t="shared" si="169"/>
        <v>0</v>
      </c>
      <c r="R391" s="21">
        <f t="shared" si="170"/>
        <v>0</v>
      </c>
      <c r="S391" s="8">
        <f t="shared" si="171"/>
        <v>0</v>
      </c>
      <c r="T391" s="10">
        <f t="shared" si="181"/>
        <v>0.119353</v>
      </c>
      <c r="U391" s="13">
        <f t="shared" si="185"/>
        <v>10</v>
      </c>
      <c r="V391" s="13">
        <v>252</v>
      </c>
      <c r="W391" s="14">
        <f t="shared" si="172"/>
        <v>1.004484264</v>
      </c>
      <c r="X391" s="8">
        <f t="shared" si="173"/>
        <v>54.51999455</v>
      </c>
      <c r="Y391" s="8">
        <v>0</v>
      </c>
      <c r="Z391" s="9">
        <f t="shared" si="174"/>
        <v>0</v>
      </c>
      <c r="AA391" s="26" t="str">
        <f t="shared" si="182"/>
        <v>INCORP J=</v>
      </c>
      <c r="AB391" s="70">
        <f t="shared" si="183"/>
        <v>43024</v>
      </c>
      <c r="AC391" s="4"/>
      <c r="AD391" s="1"/>
      <c r="AI391" s="1"/>
      <c r="AJ391" s="1"/>
      <c r="AK391" s="10"/>
      <c r="AL391" s="1"/>
      <c r="AM391" s="1"/>
      <c r="AN391" s="1"/>
      <c r="AO391" s="1"/>
      <c r="AQ391" s="1"/>
    </row>
    <row r="392" spans="1:43" x14ac:dyDescent="0.2">
      <c r="A392" s="67">
        <f t="shared" si="175"/>
        <v>42674</v>
      </c>
      <c r="B392" s="8">
        <f t="shared" si="164"/>
        <v>12212.589758530001</v>
      </c>
      <c r="C392" s="8">
        <f t="shared" si="176"/>
        <v>11193.53</v>
      </c>
      <c r="D392" s="28">
        <f t="shared" si="177"/>
        <v>4740.53</v>
      </c>
      <c r="E392" s="9">
        <f>IF(K392=1,VLOOKUP(A391,[1]Plan1!$AY$117:$BA$314,3),E391)</f>
        <v>4752.8599999999997</v>
      </c>
      <c r="F392" s="110">
        <f t="shared" si="178"/>
        <v>42661</v>
      </c>
      <c r="G392" s="12">
        <f t="shared" si="165"/>
        <v>2.6009749964666096E-3</v>
      </c>
      <c r="H392" s="11">
        <f t="shared" si="179"/>
        <v>42690</v>
      </c>
      <c r="I392" s="11">
        <f t="shared" si="166"/>
        <v>42690</v>
      </c>
      <c r="J392" s="1">
        <f t="shared" si="180"/>
        <v>20</v>
      </c>
      <c r="K392" s="1">
        <f t="shared" si="188"/>
        <v>10</v>
      </c>
      <c r="L392" s="8">
        <f t="shared" si="167"/>
        <v>1.00129964</v>
      </c>
      <c r="M392" s="14">
        <f t="shared" si="187"/>
        <v>1.0008001200000001</v>
      </c>
      <c r="N392" s="14">
        <f t="shared" si="184"/>
        <v>1.0847596085875926</v>
      </c>
      <c r="O392" s="8">
        <f t="shared" si="186"/>
        <v>1.0861694</v>
      </c>
      <c r="P392" s="8">
        <f t="shared" si="168"/>
        <v>12158.06976398</v>
      </c>
      <c r="Q392" s="13">
        <f t="shared" si="169"/>
        <v>0</v>
      </c>
      <c r="R392" s="21">
        <f t="shared" si="170"/>
        <v>0</v>
      </c>
      <c r="S392" s="8">
        <f t="shared" si="171"/>
        <v>0</v>
      </c>
      <c r="T392" s="10">
        <f t="shared" si="181"/>
        <v>0.119353</v>
      </c>
      <c r="U392" s="13">
        <f t="shared" si="185"/>
        <v>10</v>
      </c>
      <c r="V392" s="13">
        <v>252</v>
      </c>
      <c r="W392" s="14">
        <f t="shared" si="172"/>
        <v>1.004484264</v>
      </c>
      <c r="X392" s="8">
        <f t="shared" si="173"/>
        <v>54.51999455</v>
      </c>
      <c r="Y392" s="8">
        <v>0</v>
      </c>
      <c r="Z392" s="9">
        <f t="shared" si="174"/>
        <v>0</v>
      </c>
      <c r="AA392" s="26" t="str">
        <f t="shared" si="182"/>
        <v>INCORP J=</v>
      </c>
      <c r="AB392" s="70">
        <f t="shared" si="183"/>
        <v>43024</v>
      </c>
      <c r="AC392" s="4"/>
      <c r="AD392" s="1"/>
      <c r="AI392" s="1"/>
      <c r="AJ392" s="1"/>
      <c r="AK392" s="10"/>
      <c r="AL392" s="1"/>
      <c r="AM392" s="1"/>
      <c r="AN392" s="1"/>
      <c r="AO392" s="1"/>
      <c r="AQ392" s="1"/>
    </row>
    <row r="393" spans="1:43" x14ac:dyDescent="0.2">
      <c r="A393" s="67">
        <f t="shared" si="175"/>
        <v>42675</v>
      </c>
      <c r="B393" s="8">
        <f t="shared" si="164"/>
        <v>12219.64216236</v>
      </c>
      <c r="C393" s="8">
        <f t="shared" si="176"/>
        <v>11193.53</v>
      </c>
      <c r="D393" s="28">
        <f t="shared" si="177"/>
        <v>4740.53</v>
      </c>
      <c r="E393" s="9">
        <f>IF(K393=1,VLOOKUP(A392,[1]Plan1!$AY$117:$BA$314,3),E392)</f>
        <v>4752.8599999999997</v>
      </c>
      <c r="F393" s="110">
        <f t="shared" si="178"/>
        <v>42661</v>
      </c>
      <c r="G393" s="12">
        <f t="shared" si="165"/>
        <v>2.6009749964666096E-3</v>
      </c>
      <c r="H393" s="11">
        <f t="shared" si="179"/>
        <v>42690</v>
      </c>
      <c r="I393" s="11">
        <f t="shared" si="166"/>
        <v>42690</v>
      </c>
      <c r="J393" s="1">
        <f t="shared" si="180"/>
        <v>20</v>
      </c>
      <c r="K393" s="1">
        <f t="shared" si="188"/>
        <v>11</v>
      </c>
      <c r="L393" s="8">
        <f t="shared" si="167"/>
        <v>1.0014297000000001</v>
      </c>
      <c r="M393" s="14">
        <f t="shared" si="187"/>
        <v>1.0008001200000001</v>
      </c>
      <c r="N393" s="14">
        <f t="shared" si="184"/>
        <v>1.0847596085875926</v>
      </c>
      <c r="O393" s="8">
        <f t="shared" si="186"/>
        <v>1.0863104800000001</v>
      </c>
      <c r="P393" s="8">
        <f t="shared" si="168"/>
        <v>12159.64894719</v>
      </c>
      <c r="Q393" s="13">
        <f t="shared" si="169"/>
        <v>0</v>
      </c>
      <c r="R393" s="21">
        <f t="shared" si="170"/>
        <v>0</v>
      </c>
      <c r="S393" s="8">
        <f t="shared" si="171"/>
        <v>0</v>
      </c>
      <c r="T393" s="10">
        <f t="shared" si="181"/>
        <v>0.119353</v>
      </c>
      <c r="U393" s="13">
        <f t="shared" si="185"/>
        <v>11</v>
      </c>
      <c r="V393" s="13">
        <v>252</v>
      </c>
      <c r="W393" s="14">
        <f t="shared" si="172"/>
        <v>1.0049337949999999</v>
      </c>
      <c r="X393" s="8">
        <f t="shared" si="173"/>
        <v>59.993215169999999</v>
      </c>
      <c r="Y393" s="8">
        <v>0</v>
      </c>
      <c r="Z393" s="9">
        <f t="shared" si="174"/>
        <v>0</v>
      </c>
      <c r="AA393" s="26" t="str">
        <f t="shared" si="182"/>
        <v>INCORP J=</v>
      </c>
      <c r="AB393" s="70">
        <f t="shared" si="183"/>
        <v>43024</v>
      </c>
      <c r="AC393" s="4"/>
      <c r="AD393" s="1"/>
      <c r="AI393" s="1"/>
      <c r="AJ393" s="1"/>
      <c r="AK393" s="10"/>
      <c r="AL393" s="1"/>
      <c r="AM393" s="1"/>
      <c r="AN393" s="1"/>
      <c r="AO393" s="1"/>
      <c r="AQ393" s="1"/>
    </row>
    <row r="394" spans="1:43" x14ac:dyDescent="0.2">
      <c r="A394" s="67">
        <f t="shared" si="175"/>
        <v>42676</v>
      </c>
      <c r="B394" s="8">
        <f t="shared" ref="B394:B457" si="189">(P394+X394)</f>
        <v>12226.698655460001</v>
      </c>
      <c r="C394" s="8">
        <f t="shared" si="176"/>
        <v>11193.53</v>
      </c>
      <c r="D394" s="28">
        <f t="shared" si="177"/>
        <v>4740.53</v>
      </c>
      <c r="E394" s="9">
        <f>IF(K394=1,VLOOKUP(A393,[1]Plan1!$AY$117:$BA$314,3),E393)</f>
        <v>4752.8599999999997</v>
      </c>
      <c r="F394" s="110">
        <f t="shared" si="178"/>
        <v>42661</v>
      </c>
      <c r="G394" s="12">
        <f t="shared" ref="G394:G457" si="190">(E394/D394)-1</f>
        <v>2.6009749964666096E-3</v>
      </c>
      <c r="H394" s="11">
        <f t="shared" si="179"/>
        <v>42690</v>
      </c>
      <c r="I394" s="11">
        <f t="shared" ref="I394:I457" si="191">IF(A394&gt;I393,H394,I393)</f>
        <v>42690</v>
      </c>
      <c r="J394" s="1">
        <f t="shared" si="180"/>
        <v>20</v>
      </c>
      <c r="K394" s="1">
        <f t="shared" si="188"/>
        <v>12</v>
      </c>
      <c r="L394" s="8">
        <f t="shared" ref="L394:L457" si="192">TRUNC((E394/D394)^TRUNC((K394/J394),9),8)</f>
        <v>1.0015597700000001</v>
      </c>
      <c r="M394" s="14">
        <f t="shared" si="187"/>
        <v>1.0008001200000001</v>
      </c>
      <c r="N394" s="14">
        <f t="shared" si="184"/>
        <v>1.0847596085875926</v>
      </c>
      <c r="O394" s="8">
        <f t="shared" si="186"/>
        <v>1.0864515800000001</v>
      </c>
      <c r="P394" s="8">
        <f t="shared" ref="P394:P457" si="193">TRUNC(C394*O394,8)</f>
        <v>12161.228354270001</v>
      </c>
      <c r="Q394" s="13">
        <f t="shared" ref="Q394:Q457" si="194">IF(VLOOKUP(A394,AE$10:AM$114,9)=VLOOKUP(A393,AE$10:AM$114,9),0,VLOOKUP(A394,AE$10:AM$114,9))</f>
        <v>0</v>
      </c>
      <c r="R394" s="21">
        <f t="shared" ref="R394:R457" si="195">IF(Q394&gt;0,VLOOKUP($A394,$AE$10:$AK$114,7),0)</f>
        <v>0</v>
      </c>
      <c r="S394" s="8">
        <f t="shared" ref="S394:S457" si="196">IF(R394&gt;0,TRUNC(R394*P394,8),0)</f>
        <v>0</v>
      </c>
      <c r="T394" s="10">
        <f t="shared" si="181"/>
        <v>0.119353</v>
      </c>
      <c r="U394" s="13">
        <f t="shared" si="185"/>
        <v>12</v>
      </c>
      <c r="V394" s="13">
        <v>252</v>
      </c>
      <c r="W394" s="14">
        <f t="shared" ref="W394:W457" si="197">ROUND((1+T394)^TRUNC((U394/V394),9),9)</f>
        <v>1.005383527</v>
      </c>
      <c r="X394" s="8">
        <f t="shared" ref="X394:X457" si="198">TRUNC((P394*(W394-1)),8)</f>
        <v>65.470301190000001</v>
      </c>
      <c r="Y394" s="8">
        <v>0</v>
      </c>
      <c r="Z394" s="9">
        <f t="shared" ref="Z394:Z457" si="199">IF(S394&gt;0,S394+X394,0)</f>
        <v>0</v>
      </c>
      <c r="AA394" s="26" t="str">
        <f t="shared" si="182"/>
        <v>INCORP J=</v>
      </c>
      <c r="AB394" s="70">
        <f t="shared" si="183"/>
        <v>43024</v>
      </c>
      <c r="AC394" s="4"/>
      <c r="AD394" s="1"/>
      <c r="AI394" s="1"/>
      <c r="AJ394" s="1"/>
      <c r="AK394" s="10"/>
      <c r="AL394" s="1"/>
      <c r="AM394" s="1"/>
      <c r="AN394" s="1"/>
      <c r="AO394" s="1"/>
      <c r="AQ394" s="1"/>
    </row>
    <row r="395" spans="1:43" x14ac:dyDescent="0.2">
      <c r="A395" s="67">
        <f t="shared" ref="A395:A458" si="200">(A394+1)</f>
        <v>42677</v>
      </c>
      <c r="B395" s="8">
        <f t="shared" si="189"/>
        <v>12226.698655460001</v>
      </c>
      <c r="C395" s="8">
        <f t="shared" ref="C395:C458" si="201">TRUNC(IF(Q394&gt;0,VLOOKUP(A394,$AE$12:$AF$114,2),C394),8)</f>
        <v>11193.53</v>
      </c>
      <c r="D395" s="28">
        <f t="shared" ref="D395:D458" si="202">IF(E395=E394,D394,E394)</f>
        <v>4740.53</v>
      </c>
      <c r="E395" s="9">
        <f>IF(K395=1,VLOOKUP(A394,[1]Plan1!$AY$117:$BA$314,3),E394)</f>
        <v>4752.8599999999997</v>
      </c>
      <c r="F395" s="110">
        <f t="shared" ref="F395:F458" si="203">IF(D395=D394,F394,A395)</f>
        <v>42661</v>
      </c>
      <c r="G395" s="12">
        <f t="shared" si="190"/>
        <v>2.6009749964666096E-3</v>
      </c>
      <c r="H395" s="11">
        <f t="shared" ref="H395:H458" si="204">IF(DAY(A395)=15,VLOOKUP(A395,AJ$118:AP$450,4),H394)</f>
        <v>42690</v>
      </c>
      <c r="I395" s="11">
        <f t="shared" si="191"/>
        <v>42690</v>
      </c>
      <c r="J395" s="1">
        <f t="shared" ref="J395:J458" si="205">IF(I395=I394,J394,NETWORKDAYS(I394,I395,$AE$118:$AE$502)-1)</f>
        <v>20</v>
      </c>
      <c r="K395" s="1">
        <f t="shared" si="188"/>
        <v>12</v>
      </c>
      <c r="L395" s="8">
        <f t="shared" si="192"/>
        <v>1.0015597700000001</v>
      </c>
      <c r="M395" s="14">
        <f t="shared" si="187"/>
        <v>1.0008001200000001</v>
      </c>
      <c r="N395" s="14">
        <f t="shared" si="184"/>
        <v>1.0847596085875926</v>
      </c>
      <c r="O395" s="8">
        <f t="shared" si="186"/>
        <v>1.0864515800000001</v>
      </c>
      <c r="P395" s="8">
        <f t="shared" si="193"/>
        <v>12161.228354270001</v>
      </c>
      <c r="Q395" s="13">
        <f t="shared" si="194"/>
        <v>0</v>
      </c>
      <c r="R395" s="21">
        <f t="shared" si="195"/>
        <v>0</v>
      </c>
      <c r="S395" s="8">
        <f t="shared" si="196"/>
        <v>0</v>
      </c>
      <c r="T395" s="10">
        <f t="shared" ref="T395:T458" si="206">IF(Q394&gt;0,VLOOKUP(A394,$AE$11:$AH$20,4),T394)</f>
        <v>0.119353</v>
      </c>
      <c r="U395" s="13">
        <f t="shared" si="185"/>
        <v>12</v>
      </c>
      <c r="V395" s="13">
        <v>252</v>
      </c>
      <c r="W395" s="14">
        <f t="shared" si="197"/>
        <v>1.005383527</v>
      </c>
      <c r="X395" s="8">
        <f t="shared" si="198"/>
        <v>65.470301190000001</v>
      </c>
      <c r="Y395" s="8">
        <v>0</v>
      </c>
      <c r="Z395" s="9">
        <f t="shared" si="199"/>
        <v>0</v>
      </c>
      <c r="AA395" s="26" t="str">
        <f t="shared" ref="AA395:AA458" si="207">IF($Q394&gt;0,VLOOKUP($A394,$AE$10:$AO$114,($AN$7)+1),AA394)</f>
        <v>INCORP J=</v>
      </c>
      <c r="AB395" s="70">
        <f t="shared" ref="AB395:AB458" si="208">IF($Q394&gt;0,VLOOKUP($A394,$AE$10:$AO$114,($AO$7)+1),AB394)</f>
        <v>43024</v>
      </c>
      <c r="AC395" s="4"/>
      <c r="AD395" s="1"/>
      <c r="AI395" s="1"/>
      <c r="AJ395" s="1"/>
      <c r="AK395" s="10"/>
      <c r="AL395" s="1"/>
      <c r="AM395" s="1"/>
      <c r="AN395" s="1"/>
      <c r="AO395" s="1"/>
      <c r="AQ395" s="1"/>
    </row>
    <row r="396" spans="1:43" x14ac:dyDescent="0.2">
      <c r="A396" s="67">
        <f t="shared" si="200"/>
        <v>42678</v>
      </c>
      <c r="B396" s="8">
        <f t="shared" si="189"/>
        <v>12233.759239089999</v>
      </c>
      <c r="C396" s="8">
        <f t="shared" si="201"/>
        <v>11193.53</v>
      </c>
      <c r="D396" s="28">
        <f t="shared" si="202"/>
        <v>4740.53</v>
      </c>
      <c r="E396" s="9">
        <f>IF(K396=1,VLOOKUP(A395,[1]Plan1!$AY$117:$BA$314,3),E395)</f>
        <v>4752.8599999999997</v>
      </c>
      <c r="F396" s="110">
        <f t="shared" si="203"/>
        <v>42661</v>
      </c>
      <c r="G396" s="12">
        <f t="shared" si="190"/>
        <v>2.6009749964666096E-3</v>
      </c>
      <c r="H396" s="11">
        <f t="shared" si="204"/>
        <v>42690</v>
      </c>
      <c r="I396" s="11">
        <f t="shared" si="191"/>
        <v>42690</v>
      </c>
      <c r="J396" s="1">
        <f t="shared" si="205"/>
        <v>20</v>
      </c>
      <c r="K396" s="1">
        <f t="shared" si="188"/>
        <v>13</v>
      </c>
      <c r="L396" s="8">
        <f t="shared" si="192"/>
        <v>1.0016898599999999</v>
      </c>
      <c r="M396" s="14">
        <f t="shared" si="187"/>
        <v>1.0008001200000001</v>
      </c>
      <c r="N396" s="14">
        <f t="shared" si="184"/>
        <v>1.0847596085875926</v>
      </c>
      <c r="O396" s="8">
        <f t="shared" si="186"/>
        <v>1.0865927</v>
      </c>
      <c r="P396" s="8">
        <f t="shared" si="193"/>
        <v>12162.80798523</v>
      </c>
      <c r="Q396" s="13">
        <f t="shared" si="194"/>
        <v>0</v>
      </c>
      <c r="R396" s="21">
        <f t="shared" si="195"/>
        <v>0</v>
      </c>
      <c r="S396" s="8">
        <f t="shared" si="196"/>
        <v>0</v>
      </c>
      <c r="T396" s="10">
        <f t="shared" si="206"/>
        <v>0.119353</v>
      </c>
      <c r="U396" s="13">
        <f t="shared" si="185"/>
        <v>13</v>
      </c>
      <c r="V396" s="13">
        <v>252</v>
      </c>
      <c r="W396" s="14">
        <f t="shared" si="197"/>
        <v>1.0058334600000001</v>
      </c>
      <c r="X396" s="8">
        <f t="shared" si="198"/>
        <v>70.951253859999994</v>
      </c>
      <c r="Y396" s="8">
        <v>0</v>
      </c>
      <c r="Z396" s="9">
        <f t="shared" si="199"/>
        <v>0</v>
      </c>
      <c r="AA396" s="26" t="str">
        <f t="shared" si="207"/>
        <v>INCORP J=</v>
      </c>
      <c r="AB396" s="70">
        <f t="shared" si="208"/>
        <v>43024</v>
      </c>
      <c r="AC396" s="4"/>
      <c r="AD396" s="1"/>
      <c r="AI396" s="1"/>
      <c r="AJ396" s="1"/>
      <c r="AK396" s="10"/>
      <c r="AL396" s="1"/>
      <c r="AM396" s="1"/>
      <c r="AN396" s="1"/>
      <c r="AO396" s="1"/>
      <c r="AQ396" s="1"/>
    </row>
    <row r="397" spans="1:43" x14ac:dyDescent="0.2">
      <c r="A397" s="67">
        <f t="shared" si="200"/>
        <v>42679</v>
      </c>
      <c r="B397" s="8">
        <f t="shared" si="189"/>
        <v>12240.82381401</v>
      </c>
      <c r="C397" s="8">
        <f t="shared" si="201"/>
        <v>11193.53</v>
      </c>
      <c r="D397" s="28">
        <f t="shared" si="202"/>
        <v>4740.53</v>
      </c>
      <c r="E397" s="9">
        <f>IF(K397=1,VLOOKUP(A396,[1]Plan1!$AY$117:$BA$314,3),E396)</f>
        <v>4752.8599999999997</v>
      </c>
      <c r="F397" s="110">
        <f t="shared" si="203"/>
        <v>42661</v>
      </c>
      <c r="G397" s="12">
        <f t="shared" si="190"/>
        <v>2.6009749964666096E-3</v>
      </c>
      <c r="H397" s="11">
        <f t="shared" si="204"/>
        <v>42690</v>
      </c>
      <c r="I397" s="11">
        <f t="shared" si="191"/>
        <v>42690</v>
      </c>
      <c r="J397" s="1">
        <f t="shared" si="205"/>
        <v>20</v>
      </c>
      <c r="K397" s="1">
        <f t="shared" si="188"/>
        <v>14</v>
      </c>
      <c r="L397" s="8">
        <f t="shared" si="192"/>
        <v>1.0018199699999999</v>
      </c>
      <c r="M397" s="14">
        <f t="shared" si="187"/>
        <v>1.0008001200000001</v>
      </c>
      <c r="N397" s="14">
        <f t="shared" si="184"/>
        <v>1.0847596085875926</v>
      </c>
      <c r="O397" s="8">
        <f t="shared" si="186"/>
        <v>1.08673383</v>
      </c>
      <c r="P397" s="8">
        <f t="shared" si="193"/>
        <v>12164.387728109999</v>
      </c>
      <c r="Q397" s="13">
        <f t="shared" si="194"/>
        <v>0</v>
      </c>
      <c r="R397" s="21">
        <f t="shared" si="195"/>
        <v>0</v>
      </c>
      <c r="S397" s="8">
        <f t="shared" si="196"/>
        <v>0</v>
      </c>
      <c r="T397" s="10">
        <f t="shared" si="206"/>
        <v>0.119353</v>
      </c>
      <c r="U397" s="13">
        <f t="shared" si="185"/>
        <v>14</v>
      </c>
      <c r="V397" s="13">
        <v>252</v>
      </c>
      <c r="W397" s="14">
        <f t="shared" si="197"/>
        <v>1.006283595</v>
      </c>
      <c r="X397" s="8">
        <f t="shared" si="198"/>
        <v>76.436085899999995</v>
      </c>
      <c r="Y397" s="8">
        <v>0</v>
      </c>
      <c r="Z397" s="9">
        <f t="shared" si="199"/>
        <v>0</v>
      </c>
      <c r="AA397" s="26" t="str">
        <f t="shared" si="207"/>
        <v>INCORP J=</v>
      </c>
      <c r="AB397" s="70">
        <f t="shared" si="208"/>
        <v>43024</v>
      </c>
      <c r="AC397" s="4"/>
      <c r="AD397" s="1"/>
      <c r="AI397" s="1"/>
      <c r="AJ397" s="1"/>
      <c r="AK397" s="10"/>
      <c r="AL397" s="1"/>
      <c r="AM397" s="1"/>
      <c r="AN397" s="1"/>
      <c r="AO397" s="1"/>
      <c r="AQ397" s="1"/>
    </row>
    <row r="398" spans="1:43" x14ac:dyDescent="0.2">
      <c r="A398" s="67">
        <f t="shared" si="200"/>
        <v>42680</v>
      </c>
      <c r="B398" s="8">
        <f t="shared" si="189"/>
        <v>12240.82381401</v>
      </c>
      <c r="C398" s="8">
        <f t="shared" si="201"/>
        <v>11193.53</v>
      </c>
      <c r="D398" s="28">
        <f t="shared" si="202"/>
        <v>4740.53</v>
      </c>
      <c r="E398" s="9">
        <f>IF(K398=1,VLOOKUP(A397,[1]Plan1!$AY$117:$BA$314,3),E397)</f>
        <v>4752.8599999999997</v>
      </c>
      <c r="F398" s="110">
        <f t="shared" si="203"/>
        <v>42661</v>
      </c>
      <c r="G398" s="12">
        <f t="shared" si="190"/>
        <v>2.6009749964666096E-3</v>
      </c>
      <c r="H398" s="11">
        <f t="shared" si="204"/>
        <v>42690</v>
      </c>
      <c r="I398" s="11">
        <f t="shared" si="191"/>
        <v>42690</v>
      </c>
      <c r="J398" s="1">
        <f t="shared" si="205"/>
        <v>20</v>
      </c>
      <c r="K398" s="1">
        <f t="shared" si="188"/>
        <v>14</v>
      </c>
      <c r="L398" s="8">
        <f t="shared" si="192"/>
        <v>1.0018199699999999</v>
      </c>
      <c r="M398" s="14">
        <f t="shared" si="187"/>
        <v>1.0008001200000001</v>
      </c>
      <c r="N398" s="14">
        <f t="shared" si="184"/>
        <v>1.0847596085875926</v>
      </c>
      <c r="O398" s="8">
        <f t="shared" si="186"/>
        <v>1.08673383</v>
      </c>
      <c r="P398" s="8">
        <f t="shared" si="193"/>
        <v>12164.387728109999</v>
      </c>
      <c r="Q398" s="13">
        <f t="shared" si="194"/>
        <v>0</v>
      </c>
      <c r="R398" s="21">
        <f t="shared" si="195"/>
        <v>0</v>
      </c>
      <c r="S398" s="8">
        <f t="shared" si="196"/>
        <v>0</v>
      </c>
      <c r="T398" s="10">
        <f t="shared" si="206"/>
        <v>0.119353</v>
      </c>
      <c r="U398" s="13">
        <f t="shared" si="185"/>
        <v>14</v>
      </c>
      <c r="V398" s="13">
        <v>252</v>
      </c>
      <c r="W398" s="14">
        <f t="shared" si="197"/>
        <v>1.006283595</v>
      </c>
      <c r="X398" s="8">
        <f t="shared" si="198"/>
        <v>76.436085899999995</v>
      </c>
      <c r="Y398" s="8">
        <v>0</v>
      </c>
      <c r="Z398" s="9">
        <f t="shared" si="199"/>
        <v>0</v>
      </c>
      <c r="AA398" s="26" t="str">
        <f t="shared" si="207"/>
        <v>INCORP J=</v>
      </c>
      <c r="AB398" s="70">
        <f t="shared" si="208"/>
        <v>43024</v>
      </c>
      <c r="AC398" s="4"/>
      <c r="AD398" s="1"/>
      <c r="AI398" s="1"/>
      <c r="AJ398" s="1"/>
      <c r="AK398" s="10"/>
      <c r="AL398" s="1"/>
      <c r="AM398" s="1"/>
      <c r="AN398" s="1"/>
      <c r="AO398" s="1"/>
      <c r="AQ398" s="1"/>
    </row>
    <row r="399" spans="1:43" x14ac:dyDescent="0.2">
      <c r="A399" s="67">
        <f t="shared" si="200"/>
        <v>42681</v>
      </c>
      <c r="B399" s="8">
        <f t="shared" si="189"/>
        <v>12240.82381401</v>
      </c>
      <c r="C399" s="8">
        <f t="shared" si="201"/>
        <v>11193.53</v>
      </c>
      <c r="D399" s="28">
        <f t="shared" si="202"/>
        <v>4740.53</v>
      </c>
      <c r="E399" s="9">
        <f>IF(K399=1,VLOOKUP(A398,[1]Plan1!$AY$117:$BA$314,3),E398)</f>
        <v>4752.8599999999997</v>
      </c>
      <c r="F399" s="110">
        <f t="shared" si="203"/>
        <v>42661</v>
      </c>
      <c r="G399" s="12">
        <f t="shared" si="190"/>
        <v>2.6009749964666096E-3</v>
      </c>
      <c r="H399" s="11">
        <f t="shared" si="204"/>
        <v>42690</v>
      </c>
      <c r="I399" s="11">
        <f t="shared" si="191"/>
        <v>42690</v>
      </c>
      <c r="J399" s="1">
        <f t="shared" si="205"/>
        <v>20</v>
      </c>
      <c r="K399" s="1">
        <f t="shared" si="188"/>
        <v>14</v>
      </c>
      <c r="L399" s="8">
        <f t="shared" si="192"/>
        <v>1.0018199699999999</v>
      </c>
      <c r="M399" s="14">
        <f t="shared" si="187"/>
        <v>1.0008001200000001</v>
      </c>
      <c r="N399" s="14">
        <f t="shared" si="184"/>
        <v>1.0847596085875926</v>
      </c>
      <c r="O399" s="8">
        <f t="shared" si="186"/>
        <v>1.08673383</v>
      </c>
      <c r="P399" s="8">
        <f t="shared" si="193"/>
        <v>12164.387728109999</v>
      </c>
      <c r="Q399" s="13">
        <f t="shared" si="194"/>
        <v>0</v>
      </c>
      <c r="R399" s="21">
        <f t="shared" si="195"/>
        <v>0</v>
      </c>
      <c r="S399" s="8">
        <f t="shared" si="196"/>
        <v>0</v>
      </c>
      <c r="T399" s="10">
        <f t="shared" si="206"/>
        <v>0.119353</v>
      </c>
      <c r="U399" s="13">
        <f t="shared" si="185"/>
        <v>14</v>
      </c>
      <c r="V399" s="13">
        <v>252</v>
      </c>
      <c r="W399" s="14">
        <f t="shared" si="197"/>
        <v>1.006283595</v>
      </c>
      <c r="X399" s="8">
        <f t="shared" si="198"/>
        <v>76.436085899999995</v>
      </c>
      <c r="Y399" s="8">
        <v>0</v>
      </c>
      <c r="Z399" s="9">
        <f t="shared" si="199"/>
        <v>0</v>
      </c>
      <c r="AA399" s="26" t="str">
        <f t="shared" si="207"/>
        <v>INCORP J=</v>
      </c>
      <c r="AB399" s="70">
        <f t="shared" si="208"/>
        <v>43024</v>
      </c>
      <c r="AC399" s="4"/>
      <c r="AD399" s="1"/>
      <c r="AI399" s="1"/>
      <c r="AJ399" s="1"/>
      <c r="AK399" s="10"/>
      <c r="AL399" s="1"/>
      <c r="AM399" s="1"/>
      <c r="AN399" s="1"/>
      <c r="AO399" s="1"/>
      <c r="AQ399" s="1"/>
    </row>
    <row r="400" spans="1:43" x14ac:dyDescent="0.2">
      <c r="A400" s="67">
        <f t="shared" si="200"/>
        <v>42682</v>
      </c>
      <c r="B400" s="8">
        <f t="shared" si="189"/>
        <v>12247.89248187</v>
      </c>
      <c r="C400" s="8">
        <f t="shared" si="201"/>
        <v>11193.53</v>
      </c>
      <c r="D400" s="28">
        <f t="shared" si="202"/>
        <v>4740.53</v>
      </c>
      <c r="E400" s="9">
        <f>IF(K400=1,VLOOKUP(A399,[1]Plan1!$AY$117:$BA$314,3),E399)</f>
        <v>4752.8599999999997</v>
      </c>
      <c r="F400" s="110">
        <f t="shared" si="203"/>
        <v>42661</v>
      </c>
      <c r="G400" s="12">
        <f t="shared" si="190"/>
        <v>2.6009749964666096E-3</v>
      </c>
      <c r="H400" s="11">
        <f t="shared" si="204"/>
        <v>42690</v>
      </c>
      <c r="I400" s="11">
        <f t="shared" si="191"/>
        <v>42690</v>
      </c>
      <c r="J400" s="1">
        <f t="shared" si="205"/>
        <v>20</v>
      </c>
      <c r="K400" s="1">
        <f t="shared" si="188"/>
        <v>15</v>
      </c>
      <c r="L400" s="8">
        <f t="shared" si="192"/>
        <v>1.00195009</v>
      </c>
      <c r="M400" s="14">
        <f t="shared" si="187"/>
        <v>1.0008001200000001</v>
      </c>
      <c r="N400" s="14">
        <f t="shared" si="184"/>
        <v>1.0847596085875926</v>
      </c>
      <c r="O400" s="8">
        <f t="shared" si="186"/>
        <v>1.0868749799999999</v>
      </c>
      <c r="P400" s="8">
        <f t="shared" si="193"/>
        <v>12165.96769487</v>
      </c>
      <c r="Q400" s="13">
        <f t="shared" si="194"/>
        <v>0</v>
      </c>
      <c r="R400" s="21">
        <f t="shared" si="195"/>
        <v>0</v>
      </c>
      <c r="S400" s="8">
        <f t="shared" si="196"/>
        <v>0</v>
      </c>
      <c r="T400" s="10">
        <f t="shared" si="206"/>
        <v>0.119353</v>
      </c>
      <c r="U400" s="13">
        <f t="shared" si="185"/>
        <v>15</v>
      </c>
      <c r="V400" s="13">
        <v>252</v>
      </c>
      <c r="W400" s="14">
        <f t="shared" si="197"/>
        <v>1.0067339310000001</v>
      </c>
      <c r="X400" s="8">
        <f t="shared" si="198"/>
        <v>81.924786999999995</v>
      </c>
      <c r="Y400" s="8">
        <v>0</v>
      </c>
      <c r="Z400" s="9">
        <f t="shared" si="199"/>
        <v>0</v>
      </c>
      <c r="AA400" s="26" t="str">
        <f t="shared" si="207"/>
        <v>INCORP J=</v>
      </c>
      <c r="AB400" s="70">
        <f t="shared" si="208"/>
        <v>43024</v>
      </c>
      <c r="AC400" s="4"/>
      <c r="AD400" s="1"/>
      <c r="AI400" s="1"/>
      <c r="AJ400" s="1"/>
      <c r="AK400" s="10"/>
      <c r="AL400" s="1"/>
      <c r="AM400" s="1"/>
      <c r="AN400" s="1"/>
      <c r="AO400" s="1"/>
      <c r="AQ400" s="1"/>
    </row>
    <row r="401" spans="1:43" x14ac:dyDescent="0.2">
      <c r="A401" s="67">
        <f t="shared" si="200"/>
        <v>42683</v>
      </c>
      <c r="B401" s="8">
        <f t="shared" si="189"/>
        <v>12254.96525608</v>
      </c>
      <c r="C401" s="8">
        <f t="shared" si="201"/>
        <v>11193.53</v>
      </c>
      <c r="D401" s="28">
        <f t="shared" si="202"/>
        <v>4740.53</v>
      </c>
      <c r="E401" s="9">
        <f>IF(K401=1,VLOOKUP(A400,[1]Plan1!$AY$117:$BA$314,3),E400)</f>
        <v>4752.8599999999997</v>
      </c>
      <c r="F401" s="110">
        <f t="shared" si="203"/>
        <v>42661</v>
      </c>
      <c r="G401" s="12">
        <f t="shared" si="190"/>
        <v>2.6009749964666096E-3</v>
      </c>
      <c r="H401" s="11">
        <f t="shared" si="204"/>
        <v>42690</v>
      </c>
      <c r="I401" s="11">
        <f t="shared" si="191"/>
        <v>42690</v>
      </c>
      <c r="J401" s="1">
        <f t="shared" si="205"/>
        <v>20</v>
      </c>
      <c r="K401" s="1">
        <f t="shared" si="188"/>
        <v>16</v>
      </c>
      <c r="L401" s="8">
        <f t="shared" si="192"/>
        <v>1.00208023</v>
      </c>
      <c r="M401" s="14">
        <f t="shared" si="187"/>
        <v>1.0008001200000001</v>
      </c>
      <c r="N401" s="14">
        <f t="shared" si="184"/>
        <v>1.0847596085875926</v>
      </c>
      <c r="O401" s="8">
        <f t="shared" si="186"/>
        <v>1.08701615</v>
      </c>
      <c r="P401" s="8">
        <f t="shared" si="193"/>
        <v>12167.5478855</v>
      </c>
      <c r="Q401" s="13">
        <f t="shared" si="194"/>
        <v>0</v>
      </c>
      <c r="R401" s="21">
        <f t="shared" si="195"/>
        <v>0</v>
      </c>
      <c r="S401" s="8">
        <f t="shared" si="196"/>
        <v>0</v>
      </c>
      <c r="T401" s="10">
        <f t="shared" si="206"/>
        <v>0.119353</v>
      </c>
      <c r="U401" s="13">
        <f t="shared" si="185"/>
        <v>16</v>
      </c>
      <c r="V401" s="13">
        <v>252</v>
      </c>
      <c r="W401" s="14">
        <f t="shared" si="197"/>
        <v>1.007184469</v>
      </c>
      <c r="X401" s="8">
        <f t="shared" si="198"/>
        <v>87.417370579999996</v>
      </c>
      <c r="Y401" s="8">
        <v>0</v>
      </c>
      <c r="Z401" s="9">
        <f t="shared" si="199"/>
        <v>0</v>
      </c>
      <c r="AA401" s="26" t="str">
        <f t="shared" si="207"/>
        <v>INCORP J=</v>
      </c>
      <c r="AB401" s="70">
        <f t="shared" si="208"/>
        <v>43024</v>
      </c>
      <c r="AC401" s="4"/>
      <c r="AD401" s="1"/>
      <c r="AI401" s="1"/>
      <c r="AJ401" s="1"/>
      <c r="AK401" s="10"/>
      <c r="AL401" s="1"/>
      <c r="AM401" s="1"/>
      <c r="AN401" s="1"/>
      <c r="AO401" s="1"/>
      <c r="AQ401" s="1"/>
    </row>
    <row r="402" spans="1:43" x14ac:dyDescent="0.2">
      <c r="A402" s="67">
        <f t="shared" si="200"/>
        <v>42684</v>
      </c>
      <c r="B402" s="8">
        <f t="shared" si="189"/>
        <v>12262.042238540002</v>
      </c>
      <c r="C402" s="8">
        <f t="shared" si="201"/>
        <v>11193.53</v>
      </c>
      <c r="D402" s="28">
        <f t="shared" si="202"/>
        <v>4740.53</v>
      </c>
      <c r="E402" s="9">
        <f>IF(K402=1,VLOOKUP(A401,[1]Plan1!$AY$117:$BA$314,3),E401)</f>
        <v>4752.8599999999997</v>
      </c>
      <c r="F402" s="110">
        <f t="shared" si="203"/>
        <v>42661</v>
      </c>
      <c r="G402" s="12">
        <f t="shared" si="190"/>
        <v>2.6009749964666096E-3</v>
      </c>
      <c r="H402" s="11">
        <f t="shared" si="204"/>
        <v>42690</v>
      </c>
      <c r="I402" s="11">
        <f t="shared" si="191"/>
        <v>42690</v>
      </c>
      <c r="J402" s="1">
        <f t="shared" si="205"/>
        <v>20</v>
      </c>
      <c r="K402" s="1">
        <f t="shared" si="188"/>
        <v>17</v>
      </c>
      <c r="L402" s="8">
        <f t="shared" si="192"/>
        <v>1.0022103899999999</v>
      </c>
      <c r="M402" s="14">
        <f t="shared" si="187"/>
        <v>1.0008001200000001</v>
      </c>
      <c r="N402" s="14">
        <f t="shared" si="184"/>
        <v>1.0847596085875926</v>
      </c>
      <c r="O402" s="8">
        <f t="shared" si="186"/>
        <v>1.08715735</v>
      </c>
      <c r="P402" s="8">
        <f t="shared" si="193"/>
        <v>12169.128411940001</v>
      </c>
      <c r="Q402" s="13">
        <f t="shared" si="194"/>
        <v>0</v>
      </c>
      <c r="R402" s="21">
        <f t="shared" si="195"/>
        <v>0</v>
      </c>
      <c r="S402" s="8">
        <f t="shared" si="196"/>
        <v>0</v>
      </c>
      <c r="T402" s="10">
        <f t="shared" si="206"/>
        <v>0.119353</v>
      </c>
      <c r="U402" s="13">
        <f t="shared" si="185"/>
        <v>17</v>
      </c>
      <c r="V402" s="13">
        <v>252</v>
      </c>
      <c r="W402" s="14">
        <f t="shared" si="197"/>
        <v>1.0076352079999999</v>
      </c>
      <c r="X402" s="8">
        <f t="shared" si="198"/>
        <v>92.913826599999993</v>
      </c>
      <c r="Y402" s="8">
        <v>0</v>
      </c>
      <c r="Z402" s="9">
        <f t="shared" si="199"/>
        <v>0</v>
      </c>
      <c r="AA402" s="26" t="str">
        <f t="shared" si="207"/>
        <v>INCORP J=</v>
      </c>
      <c r="AB402" s="70">
        <f t="shared" si="208"/>
        <v>43024</v>
      </c>
      <c r="AC402" s="4"/>
      <c r="AD402" s="1"/>
      <c r="AI402" s="1"/>
      <c r="AJ402" s="1"/>
      <c r="AK402" s="10"/>
      <c r="AL402" s="1"/>
      <c r="AM402" s="1"/>
      <c r="AN402" s="1"/>
      <c r="AO402" s="1"/>
      <c r="AQ402" s="1"/>
    </row>
    <row r="403" spans="1:43" x14ac:dyDescent="0.2">
      <c r="A403" s="67">
        <f t="shared" si="200"/>
        <v>42685</v>
      </c>
      <c r="B403" s="8">
        <f t="shared" si="189"/>
        <v>12269.123217120001</v>
      </c>
      <c r="C403" s="8">
        <f t="shared" si="201"/>
        <v>11193.53</v>
      </c>
      <c r="D403" s="28">
        <f t="shared" si="202"/>
        <v>4740.53</v>
      </c>
      <c r="E403" s="9">
        <f>IF(K403=1,VLOOKUP(A402,[1]Plan1!$AY$117:$BA$314,3),E402)</f>
        <v>4752.8599999999997</v>
      </c>
      <c r="F403" s="110">
        <f t="shared" si="203"/>
        <v>42661</v>
      </c>
      <c r="G403" s="12">
        <f t="shared" si="190"/>
        <v>2.6009749964666096E-3</v>
      </c>
      <c r="H403" s="11">
        <f t="shared" si="204"/>
        <v>42690</v>
      </c>
      <c r="I403" s="11">
        <f t="shared" si="191"/>
        <v>42690</v>
      </c>
      <c r="J403" s="1">
        <f t="shared" si="205"/>
        <v>20</v>
      </c>
      <c r="K403" s="1">
        <f t="shared" si="188"/>
        <v>18</v>
      </c>
      <c r="L403" s="8">
        <f t="shared" si="192"/>
        <v>1.0023405700000001</v>
      </c>
      <c r="M403" s="14">
        <f t="shared" si="187"/>
        <v>1.0008001200000001</v>
      </c>
      <c r="N403" s="14">
        <f t="shared" si="184"/>
        <v>1.0847596085875926</v>
      </c>
      <c r="O403" s="8">
        <f t="shared" si="186"/>
        <v>1.08729856</v>
      </c>
      <c r="P403" s="8">
        <f t="shared" si="193"/>
        <v>12170.709050310001</v>
      </c>
      <c r="Q403" s="13">
        <f t="shared" si="194"/>
        <v>0</v>
      </c>
      <c r="R403" s="21">
        <f t="shared" si="195"/>
        <v>0</v>
      </c>
      <c r="S403" s="8">
        <f t="shared" si="196"/>
        <v>0</v>
      </c>
      <c r="T403" s="10">
        <f t="shared" si="206"/>
        <v>0.119353</v>
      </c>
      <c r="U403" s="13">
        <f t="shared" si="185"/>
        <v>18</v>
      </c>
      <c r="V403" s="13">
        <v>252</v>
      </c>
      <c r="W403" s="14">
        <f t="shared" si="197"/>
        <v>1.0080861489999999</v>
      </c>
      <c r="X403" s="8">
        <f t="shared" si="198"/>
        <v>98.414166809999998</v>
      </c>
      <c r="Y403" s="8">
        <v>0</v>
      </c>
      <c r="Z403" s="9">
        <f t="shared" si="199"/>
        <v>0</v>
      </c>
      <c r="AA403" s="26" t="str">
        <f t="shared" si="207"/>
        <v>INCORP J=</v>
      </c>
      <c r="AB403" s="70">
        <f t="shared" si="208"/>
        <v>43024</v>
      </c>
      <c r="AC403" s="4"/>
      <c r="AD403" s="1"/>
      <c r="AI403" s="1"/>
      <c r="AJ403" s="1"/>
      <c r="AK403" s="10"/>
      <c r="AL403" s="1"/>
      <c r="AM403" s="1"/>
      <c r="AN403" s="1"/>
      <c r="AO403" s="1"/>
      <c r="AQ403" s="1"/>
    </row>
    <row r="404" spans="1:43" x14ac:dyDescent="0.2">
      <c r="A404" s="67">
        <f t="shared" si="200"/>
        <v>42686</v>
      </c>
      <c r="B404" s="8">
        <f t="shared" si="189"/>
        <v>12276.20819295</v>
      </c>
      <c r="C404" s="8">
        <f t="shared" si="201"/>
        <v>11193.53</v>
      </c>
      <c r="D404" s="28">
        <f t="shared" si="202"/>
        <v>4740.53</v>
      </c>
      <c r="E404" s="9">
        <f>IF(K404=1,VLOOKUP(A403,[1]Plan1!$AY$117:$BA$314,3),E403)</f>
        <v>4752.8599999999997</v>
      </c>
      <c r="F404" s="110">
        <f t="shared" si="203"/>
        <v>42661</v>
      </c>
      <c r="G404" s="12">
        <f t="shared" si="190"/>
        <v>2.6009749964666096E-3</v>
      </c>
      <c r="H404" s="11">
        <f t="shared" si="204"/>
        <v>42690</v>
      </c>
      <c r="I404" s="11">
        <f t="shared" si="191"/>
        <v>42690</v>
      </c>
      <c r="J404" s="1">
        <f t="shared" si="205"/>
        <v>20</v>
      </c>
      <c r="K404" s="1">
        <f t="shared" si="188"/>
        <v>19</v>
      </c>
      <c r="L404" s="8">
        <f t="shared" si="192"/>
        <v>1.00247076</v>
      </c>
      <c r="M404" s="14">
        <f t="shared" si="187"/>
        <v>1.0008001200000001</v>
      </c>
      <c r="N404" s="14">
        <f t="shared" si="184"/>
        <v>1.0847596085875926</v>
      </c>
      <c r="O404" s="8">
        <f t="shared" si="186"/>
        <v>1.08743978</v>
      </c>
      <c r="P404" s="8">
        <f t="shared" si="193"/>
        <v>12172.289800619999</v>
      </c>
      <c r="Q404" s="13">
        <f t="shared" si="194"/>
        <v>0</v>
      </c>
      <c r="R404" s="21">
        <f t="shared" si="195"/>
        <v>0</v>
      </c>
      <c r="S404" s="8">
        <f t="shared" si="196"/>
        <v>0</v>
      </c>
      <c r="T404" s="10">
        <f t="shared" si="206"/>
        <v>0.119353</v>
      </c>
      <c r="U404" s="13">
        <f t="shared" si="185"/>
        <v>19</v>
      </c>
      <c r="V404" s="13">
        <v>252</v>
      </c>
      <c r="W404" s="14">
        <f t="shared" si="197"/>
        <v>1.008537292</v>
      </c>
      <c r="X404" s="8">
        <f t="shared" si="198"/>
        <v>103.91839233</v>
      </c>
      <c r="Y404" s="8">
        <v>0</v>
      </c>
      <c r="Z404" s="9">
        <f t="shared" si="199"/>
        <v>0</v>
      </c>
      <c r="AA404" s="26" t="str">
        <f t="shared" si="207"/>
        <v>INCORP J=</v>
      </c>
      <c r="AB404" s="70">
        <f t="shared" si="208"/>
        <v>43024</v>
      </c>
      <c r="AC404" s="4"/>
      <c r="AD404" s="1"/>
      <c r="AI404" s="1"/>
      <c r="AJ404" s="1"/>
      <c r="AK404" s="10"/>
      <c r="AL404" s="1"/>
      <c r="AM404" s="1"/>
      <c r="AN404" s="1"/>
      <c r="AO404" s="1"/>
      <c r="AQ404" s="1"/>
    </row>
    <row r="405" spans="1:43" x14ac:dyDescent="0.2">
      <c r="A405" s="67">
        <f t="shared" si="200"/>
        <v>42687</v>
      </c>
      <c r="B405" s="8">
        <f t="shared" si="189"/>
        <v>12276.20819295</v>
      </c>
      <c r="C405" s="8">
        <f t="shared" si="201"/>
        <v>11193.53</v>
      </c>
      <c r="D405" s="28">
        <f t="shared" si="202"/>
        <v>4740.53</v>
      </c>
      <c r="E405" s="9">
        <f>IF(K405=1,VLOOKUP(A404,[1]Plan1!$AY$117:$BA$314,3),E404)</f>
        <v>4752.8599999999997</v>
      </c>
      <c r="F405" s="110">
        <f t="shared" si="203"/>
        <v>42661</v>
      </c>
      <c r="G405" s="12">
        <f t="shared" si="190"/>
        <v>2.6009749964666096E-3</v>
      </c>
      <c r="H405" s="11">
        <f t="shared" si="204"/>
        <v>42690</v>
      </c>
      <c r="I405" s="11">
        <f t="shared" si="191"/>
        <v>42690</v>
      </c>
      <c r="J405" s="1">
        <f t="shared" si="205"/>
        <v>20</v>
      </c>
      <c r="K405" s="1">
        <f t="shared" si="188"/>
        <v>19</v>
      </c>
      <c r="L405" s="8">
        <f t="shared" si="192"/>
        <v>1.00247076</v>
      </c>
      <c r="M405" s="14">
        <f t="shared" si="187"/>
        <v>1.0008001200000001</v>
      </c>
      <c r="N405" s="14">
        <f t="shared" si="184"/>
        <v>1.0847596085875926</v>
      </c>
      <c r="O405" s="8">
        <f t="shared" si="186"/>
        <v>1.08743978</v>
      </c>
      <c r="P405" s="8">
        <f t="shared" si="193"/>
        <v>12172.289800619999</v>
      </c>
      <c r="Q405" s="13">
        <f t="shared" si="194"/>
        <v>0</v>
      </c>
      <c r="R405" s="21">
        <f t="shared" si="195"/>
        <v>0</v>
      </c>
      <c r="S405" s="8">
        <f t="shared" si="196"/>
        <v>0</v>
      </c>
      <c r="T405" s="10">
        <f t="shared" si="206"/>
        <v>0.119353</v>
      </c>
      <c r="U405" s="13">
        <f t="shared" si="185"/>
        <v>19</v>
      </c>
      <c r="V405" s="13">
        <v>252</v>
      </c>
      <c r="W405" s="14">
        <f t="shared" si="197"/>
        <v>1.008537292</v>
      </c>
      <c r="X405" s="8">
        <f t="shared" si="198"/>
        <v>103.91839233</v>
      </c>
      <c r="Y405" s="8">
        <v>0</v>
      </c>
      <c r="Z405" s="9">
        <f t="shared" si="199"/>
        <v>0</v>
      </c>
      <c r="AA405" s="26" t="str">
        <f t="shared" si="207"/>
        <v>INCORP J=</v>
      </c>
      <c r="AB405" s="70">
        <f t="shared" si="208"/>
        <v>43024</v>
      </c>
      <c r="AC405" s="4"/>
      <c r="AD405" s="1"/>
      <c r="AI405" s="1"/>
      <c r="AJ405" s="1"/>
      <c r="AK405" s="10"/>
      <c r="AL405" s="1"/>
      <c r="AM405" s="1"/>
      <c r="AN405" s="1"/>
      <c r="AO405" s="1"/>
      <c r="AQ405" s="1"/>
    </row>
    <row r="406" spans="1:43" x14ac:dyDescent="0.2">
      <c r="A406" s="67">
        <f t="shared" si="200"/>
        <v>42688</v>
      </c>
      <c r="B406" s="8">
        <f t="shared" si="189"/>
        <v>12276.20819295</v>
      </c>
      <c r="C406" s="8">
        <f t="shared" si="201"/>
        <v>11193.53</v>
      </c>
      <c r="D406" s="28">
        <f t="shared" si="202"/>
        <v>4740.53</v>
      </c>
      <c r="E406" s="9">
        <f>IF(K406=1,VLOOKUP(A405,[1]Plan1!$AY$117:$BA$314,3),E405)</f>
        <v>4752.8599999999997</v>
      </c>
      <c r="F406" s="110">
        <f t="shared" si="203"/>
        <v>42661</v>
      </c>
      <c r="G406" s="12">
        <f t="shared" si="190"/>
        <v>2.6009749964666096E-3</v>
      </c>
      <c r="H406" s="11">
        <f t="shared" si="204"/>
        <v>42690</v>
      </c>
      <c r="I406" s="11">
        <f t="shared" si="191"/>
        <v>42690</v>
      </c>
      <c r="J406" s="1">
        <f t="shared" si="205"/>
        <v>20</v>
      </c>
      <c r="K406" s="1">
        <f t="shared" si="188"/>
        <v>19</v>
      </c>
      <c r="L406" s="8">
        <f t="shared" si="192"/>
        <v>1.00247076</v>
      </c>
      <c r="M406" s="14">
        <f t="shared" si="187"/>
        <v>1.0008001200000001</v>
      </c>
      <c r="N406" s="14">
        <f t="shared" si="184"/>
        <v>1.0847596085875926</v>
      </c>
      <c r="O406" s="8">
        <f t="shared" si="186"/>
        <v>1.08743978</v>
      </c>
      <c r="P406" s="8">
        <f t="shared" si="193"/>
        <v>12172.289800619999</v>
      </c>
      <c r="Q406" s="13">
        <f t="shared" si="194"/>
        <v>0</v>
      </c>
      <c r="R406" s="21">
        <f t="shared" si="195"/>
        <v>0</v>
      </c>
      <c r="S406" s="8">
        <f t="shared" si="196"/>
        <v>0</v>
      </c>
      <c r="T406" s="10">
        <f t="shared" si="206"/>
        <v>0.119353</v>
      </c>
      <c r="U406" s="13">
        <f t="shared" si="185"/>
        <v>19</v>
      </c>
      <c r="V406" s="13">
        <v>252</v>
      </c>
      <c r="W406" s="14">
        <f t="shared" si="197"/>
        <v>1.008537292</v>
      </c>
      <c r="X406" s="8">
        <f t="shared" si="198"/>
        <v>103.91839233</v>
      </c>
      <c r="Y406" s="8">
        <v>0</v>
      </c>
      <c r="Z406" s="9">
        <f t="shared" si="199"/>
        <v>0</v>
      </c>
      <c r="AA406" s="26" t="str">
        <f t="shared" si="207"/>
        <v>INCORP J=</v>
      </c>
      <c r="AB406" s="70">
        <f t="shared" si="208"/>
        <v>43024</v>
      </c>
      <c r="AC406" s="4"/>
      <c r="AD406" s="1"/>
      <c r="AI406" s="1"/>
      <c r="AJ406" s="1"/>
      <c r="AK406" s="10"/>
      <c r="AL406" s="1"/>
      <c r="AM406" s="1"/>
      <c r="AN406" s="1"/>
      <c r="AO406" s="1"/>
      <c r="AQ406" s="1"/>
    </row>
    <row r="407" spans="1:43" x14ac:dyDescent="0.2">
      <c r="A407" s="67">
        <f t="shared" si="200"/>
        <v>42689</v>
      </c>
      <c r="B407" s="8">
        <f t="shared" si="189"/>
        <v>12283.29739301</v>
      </c>
      <c r="C407" s="8">
        <f t="shared" si="201"/>
        <v>11193.53</v>
      </c>
      <c r="D407" s="28">
        <f t="shared" si="202"/>
        <v>4740.53</v>
      </c>
      <c r="E407" s="9">
        <f>IF(K407=1,VLOOKUP(A406,[1]Plan1!$AY$117:$BA$314,3),E406)</f>
        <v>4752.8599999999997</v>
      </c>
      <c r="F407" s="110">
        <f t="shared" si="203"/>
        <v>42661</v>
      </c>
      <c r="G407" s="12">
        <f t="shared" si="190"/>
        <v>2.6009749964666096E-3</v>
      </c>
      <c r="H407" s="11">
        <f t="shared" si="204"/>
        <v>42719</v>
      </c>
      <c r="I407" s="11">
        <f t="shared" si="191"/>
        <v>42690</v>
      </c>
      <c r="J407" s="1">
        <f t="shared" si="205"/>
        <v>20</v>
      </c>
      <c r="K407" s="1">
        <f t="shared" si="188"/>
        <v>20</v>
      </c>
      <c r="L407" s="8">
        <f t="shared" si="192"/>
        <v>1.00260097</v>
      </c>
      <c r="M407" s="14">
        <f t="shared" si="187"/>
        <v>1.0008001200000001</v>
      </c>
      <c r="N407" s="14">
        <f t="shared" si="184"/>
        <v>1.0847596085875926</v>
      </c>
      <c r="O407" s="8">
        <f t="shared" si="186"/>
        <v>1.0875810299999999</v>
      </c>
      <c r="P407" s="8">
        <f t="shared" si="193"/>
        <v>12173.870886729999</v>
      </c>
      <c r="Q407" s="13">
        <f t="shared" si="194"/>
        <v>0</v>
      </c>
      <c r="R407" s="21">
        <f t="shared" si="195"/>
        <v>0</v>
      </c>
      <c r="S407" s="8">
        <f t="shared" si="196"/>
        <v>0</v>
      </c>
      <c r="T407" s="10">
        <f t="shared" si="206"/>
        <v>0.119353</v>
      </c>
      <c r="U407" s="13">
        <f t="shared" si="185"/>
        <v>20</v>
      </c>
      <c r="V407" s="13">
        <v>252</v>
      </c>
      <c r="W407" s="14">
        <f t="shared" si="197"/>
        <v>1.0089886370000001</v>
      </c>
      <c r="X407" s="8">
        <f t="shared" si="198"/>
        <v>109.42650628</v>
      </c>
      <c r="Y407" s="8">
        <v>0</v>
      </c>
      <c r="Z407" s="9">
        <f t="shared" si="199"/>
        <v>0</v>
      </c>
      <c r="AA407" s="26" t="str">
        <f t="shared" si="207"/>
        <v>INCORP J=</v>
      </c>
      <c r="AB407" s="70">
        <f t="shared" si="208"/>
        <v>43024</v>
      </c>
      <c r="AC407" s="4"/>
      <c r="AD407" s="1"/>
      <c r="AI407" s="1"/>
      <c r="AJ407" s="1"/>
      <c r="AK407" s="10"/>
      <c r="AL407" s="1"/>
      <c r="AM407" s="1"/>
      <c r="AN407" s="1"/>
      <c r="AO407" s="1"/>
      <c r="AQ407" s="1"/>
    </row>
    <row r="408" spans="1:43" x14ac:dyDescent="0.2">
      <c r="A408" s="67">
        <f t="shared" si="200"/>
        <v>42690</v>
      </c>
      <c r="B408" s="8">
        <f t="shared" si="189"/>
        <v>12283.29739301</v>
      </c>
      <c r="C408" s="8">
        <f t="shared" si="201"/>
        <v>11193.53</v>
      </c>
      <c r="D408" s="28">
        <f t="shared" si="202"/>
        <v>4740.53</v>
      </c>
      <c r="E408" s="9">
        <f>IF(K408=1,VLOOKUP(A407,[1]Plan1!$AY$117:$BA$314,3),E407)</f>
        <v>4752.8599999999997</v>
      </c>
      <c r="F408" s="110">
        <f t="shared" si="203"/>
        <v>42661</v>
      </c>
      <c r="G408" s="12">
        <f t="shared" si="190"/>
        <v>2.6009749964666096E-3</v>
      </c>
      <c r="H408" s="11">
        <f t="shared" si="204"/>
        <v>42719</v>
      </c>
      <c r="I408" s="11">
        <f t="shared" si="191"/>
        <v>42690</v>
      </c>
      <c r="J408" s="1">
        <f t="shared" si="205"/>
        <v>20</v>
      </c>
      <c r="K408" s="1">
        <f t="shared" si="188"/>
        <v>20</v>
      </c>
      <c r="L408" s="8">
        <f t="shared" si="192"/>
        <v>1.00260097</v>
      </c>
      <c r="M408" s="14">
        <f t="shared" si="187"/>
        <v>1.0008001200000001</v>
      </c>
      <c r="N408" s="14">
        <f t="shared" si="184"/>
        <v>1.0847596085875926</v>
      </c>
      <c r="O408" s="8">
        <f t="shared" si="186"/>
        <v>1.0875810299999999</v>
      </c>
      <c r="P408" s="8">
        <f t="shared" si="193"/>
        <v>12173.870886729999</v>
      </c>
      <c r="Q408" s="13">
        <f t="shared" si="194"/>
        <v>0</v>
      </c>
      <c r="R408" s="21">
        <f t="shared" si="195"/>
        <v>0</v>
      </c>
      <c r="S408" s="8">
        <f t="shared" si="196"/>
        <v>0</v>
      </c>
      <c r="T408" s="10">
        <f t="shared" si="206"/>
        <v>0.119353</v>
      </c>
      <c r="U408" s="13">
        <f t="shared" si="185"/>
        <v>20</v>
      </c>
      <c r="V408" s="13">
        <v>252</v>
      </c>
      <c r="W408" s="14">
        <f t="shared" si="197"/>
        <v>1.0089886370000001</v>
      </c>
      <c r="X408" s="8">
        <f t="shared" si="198"/>
        <v>109.42650628</v>
      </c>
      <c r="Y408" s="8">
        <v>0</v>
      </c>
      <c r="Z408" s="9">
        <f t="shared" si="199"/>
        <v>0</v>
      </c>
      <c r="AA408" s="26" t="str">
        <f t="shared" si="207"/>
        <v>INCORP J=</v>
      </c>
      <c r="AB408" s="70">
        <f t="shared" si="208"/>
        <v>43024</v>
      </c>
      <c r="AC408" s="4"/>
      <c r="AD408" s="1"/>
      <c r="AI408" s="1"/>
      <c r="AJ408" s="1"/>
      <c r="AK408" s="10"/>
      <c r="AL408" s="1"/>
      <c r="AM408" s="1"/>
      <c r="AN408" s="1"/>
      <c r="AO408" s="1"/>
      <c r="AQ408" s="1"/>
    </row>
    <row r="409" spans="1:43" x14ac:dyDescent="0.2">
      <c r="A409" s="67">
        <f t="shared" si="200"/>
        <v>42691</v>
      </c>
      <c r="B409" s="8">
        <f t="shared" si="189"/>
        <v>12289.84731508</v>
      </c>
      <c r="C409" s="8">
        <f t="shared" si="201"/>
        <v>11193.53</v>
      </c>
      <c r="D409" s="28">
        <f t="shared" si="202"/>
        <v>4752.8599999999997</v>
      </c>
      <c r="E409" s="9">
        <f>IF(K409=1,VLOOKUP(A408,[1]Plan1!$AY$117:$BA$314,3),E408)</f>
        <v>4761.42</v>
      </c>
      <c r="F409" s="110">
        <f t="shared" si="203"/>
        <v>42691</v>
      </c>
      <c r="G409" s="12">
        <f t="shared" si="190"/>
        <v>1.8010208590197863E-3</v>
      </c>
      <c r="H409" s="11">
        <f t="shared" si="204"/>
        <v>42719</v>
      </c>
      <c r="I409" s="11">
        <f t="shared" si="191"/>
        <v>42719</v>
      </c>
      <c r="J409" s="1">
        <f t="shared" si="205"/>
        <v>21</v>
      </c>
      <c r="K409" s="1">
        <f t="shared" si="188"/>
        <v>1</v>
      </c>
      <c r="L409" s="8">
        <f t="shared" si="192"/>
        <v>1.00008568</v>
      </c>
      <c r="M409" s="14">
        <f t="shared" si="187"/>
        <v>1.00260097</v>
      </c>
      <c r="N409" s="14">
        <f t="shared" si="184"/>
        <v>1.0875810357867406</v>
      </c>
      <c r="O409" s="8">
        <f t="shared" si="186"/>
        <v>1.0876742100000001</v>
      </c>
      <c r="P409" s="8">
        <f t="shared" si="193"/>
        <v>12174.913899859999</v>
      </c>
      <c r="Q409" s="13">
        <f t="shared" si="194"/>
        <v>0</v>
      </c>
      <c r="R409" s="21">
        <f t="shared" si="195"/>
        <v>0</v>
      </c>
      <c r="S409" s="8">
        <f t="shared" si="196"/>
        <v>0</v>
      </c>
      <c r="T409" s="10">
        <f t="shared" si="206"/>
        <v>0.119353</v>
      </c>
      <c r="U409" s="13">
        <f t="shared" si="185"/>
        <v>21</v>
      </c>
      <c r="V409" s="13">
        <v>252</v>
      </c>
      <c r="W409" s="14">
        <f t="shared" si="197"/>
        <v>1.0094401829999999</v>
      </c>
      <c r="X409" s="8">
        <f t="shared" si="198"/>
        <v>114.93341522</v>
      </c>
      <c r="Y409" s="8">
        <v>0</v>
      </c>
      <c r="Z409" s="9">
        <f t="shared" si="199"/>
        <v>0</v>
      </c>
      <c r="AA409" s="26" t="str">
        <f t="shared" si="207"/>
        <v>INCORP J=</v>
      </c>
      <c r="AB409" s="70">
        <f t="shared" si="208"/>
        <v>43024</v>
      </c>
      <c r="AC409" s="4"/>
      <c r="AD409" s="1"/>
      <c r="AI409" s="1"/>
      <c r="AJ409" s="1"/>
      <c r="AK409" s="10"/>
      <c r="AL409" s="1"/>
      <c r="AM409" s="1"/>
      <c r="AN409" s="1"/>
      <c r="AO409" s="1"/>
      <c r="AQ409" s="1"/>
    </row>
    <row r="410" spans="1:43" x14ac:dyDescent="0.2">
      <c r="A410" s="67">
        <f t="shared" si="200"/>
        <v>42692</v>
      </c>
      <c r="B410" s="8">
        <f t="shared" si="189"/>
        <v>12296.400989920001</v>
      </c>
      <c r="C410" s="8">
        <f t="shared" si="201"/>
        <v>11193.53</v>
      </c>
      <c r="D410" s="28">
        <f t="shared" si="202"/>
        <v>4752.8599999999997</v>
      </c>
      <c r="E410" s="9">
        <f>IF(K410=1,VLOOKUP(A409,[1]Plan1!$AY$117:$BA$314,3),E409)</f>
        <v>4761.42</v>
      </c>
      <c r="F410" s="110">
        <f t="shared" si="203"/>
        <v>42691</v>
      </c>
      <c r="G410" s="12">
        <f t="shared" si="190"/>
        <v>1.8010208590197863E-3</v>
      </c>
      <c r="H410" s="11">
        <f t="shared" si="204"/>
        <v>42719</v>
      </c>
      <c r="I410" s="11">
        <f t="shared" si="191"/>
        <v>42719</v>
      </c>
      <c r="J410" s="1">
        <f t="shared" si="205"/>
        <v>21</v>
      </c>
      <c r="K410" s="1">
        <f t="shared" si="188"/>
        <v>2</v>
      </c>
      <c r="L410" s="8">
        <f t="shared" si="192"/>
        <v>1.0001713800000001</v>
      </c>
      <c r="M410" s="14">
        <f t="shared" si="187"/>
        <v>1.00260097</v>
      </c>
      <c r="N410" s="14">
        <f t="shared" si="184"/>
        <v>1.0875810357867406</v>
      </c>
      <c r="O410" s="8">
        <f t="shared" si="186"/>
        <v>1.08776742</v>
      </c>
      <c r="P410" s="8">
        <f t="shared" si="193"/>
        <v>12175.95724879</v>
      </c>
      <c r="Q410" s="13">
        <f t="shared" si="194"/>
        <v>0</v>
      </c>
      <c r="R410" s="21">
        <f t="shared" si="195"/>
        <v>0</v>
      </c>
      <c r="S410" s="8">
        <f t="shared" si="196"/>
        <v>0</v>
      </c>
      <c r="T410" s="10">
        <f t="shared" si="206"/>
        <v>0.119353</v>
      </c>
      <c r="U410" s="13">
        <f t="shared" si="185"/>
        <v>22</v>
      </c>
      <c r="V410" s="13">
        <v>252</v>
      </c>
      <c r="W410" s="14">
        <f t="shared" si="197"/>
        <v>1.0098919319999999</v>
      </c>
      <c r="X410" s="8">
        <f t="shared" si="198"/>
        <v>120.44374113000001</v>
      </c>
      <c r="Y410" s="8">
        <v>0</v>
      </c>
      <c r="Z410" s="9">
        <f t="shared" si="199"/>
        <v>0</v>
      </c>
      <c r="AA410" s="26" t="str">
        <f t="shared" si="207"/>
        <v>INCORP J=</v>
      </c>
      <c r="AB410" s="70">
        <f t="shared" si="208"/>
        <v>43024</v>
      </c>
      <c r="AC410" s="4"/>
      <c r="AD410" s="1"/>
      <c r="AI410" s="1"/>
      <c r="AJ410" s="1"/>
      <c r="AK410" s="10"/>
      <c r="AL410" s="1"/>
      <c r="AM410" s="1"/>
      <c r="AN410" s="1"/>
      <c r="AO410" s="1"/>
      <c r="AQ410" s="1"/>
    </row>
    <row r="411" spans="1:43" x14ac:dyDescent="0.2">
      <c r="A411" s="67">
        <f t="shared" si="200"/>
        <v>42693</v>
      </c>
      <c r="B411" s="8">
        <f t="shared" si="189"/>
        <v>12302.95818028</v>
      </c>
      <c r="C411" s="8">
        <f t="shared" si="201"/>
        <v>11193.53</v>
      </c>
      <c r="D411" s="28">
        <f t="shared" si="202"/>
        <v>4752.8599999999997</v>
      </c>
      <c r="E411" s="9">
        <f>IF(K411=1,VLOOKUP(A410,[1]Plan1!$AY$117:$BA$314,3),E410)</f>
        <v>4761.42</v>
      </c>
      <c r="F411" s="110">
        <f t="shared" si="203"/>
        <v>42691</v>
      </c>
      <c r="G411" s="12">
        <f t="shared" si="190"/>
        <v>1.8010208590197863E-3</v>
      </c>
      <c r="H411" s="11">
        <f t="shared" si="204"/>
        <v>42719</v>
      </c>
      <c r="I411" s="11">
        <f t="shared" si="191"/>
        <v>42719</v>
      </c>
      <c r="J411" s="1">
        <f t="shared" si="205"/>
        <v>21</v>
      </c>
      <c r="K411" s="1">
        <f t="shared" si="188"/>
        <v>3</v>
      </c>
      <c r="L411" s="8">
        <f t="shared" si="192"/>
        <v>1.0002570900000001</v>
      </c>
      <c r="M411" s="14">
        <f t="shared" si="187"/>
        <v>1.00260097</v>
      </c>
      <c r="N411" s="14">
        <f t="shared" si="184"/>
        <v>1.0875810357867406</v>
      </c>
      <c r="O411" s="8">
        <f t="shared" si="186"/>
        <v>1.0878606399999999</v>
      </c>
      <c r="P411" s="8">
        <f t="shared" si="193"/>
        <v>12177.000709649999</v>
      </c>
      <c r="Q411" s="13">
        <f t="shared" si="194"/>
        <v>0</v>
      </c>
      <c r="R411" s="21">
        <f t="shared" si="195"/>
        <v>0</v>
      </c>
      <c r="S411" s="8">
        <f t="shared" si="196"/>
        <v>0</v>
      </c>
      <c r="T411" s="10">
        <f t="shared" si="206"/>
        <v>0.119353</v>
      </c>
      <c r="U411" s="13">
        <f t="shared" si="185"/>
        <v>23</v>
      </c>
      <c r="V411" s="13">
        <v>252</v>
      </c>
      <c r="W411" s="14">
        <f t="shared" si="197"/>
        <v>1.010343883</v>
      </c>
      <c r="X411" s="8">
        <f t="shared" si="198"/>
        <v>125.95747063</v>
      </c>
      <c r="Y411" s="8">
        <v>0</v>
      </c>
      <c r="Z411" s="9">
        <f t="shared" si="199"/>
        <v>0</v>
      </c>
      <c r="AA411" s="26" t="str">
        <f t="shared" si="207"/>
        <v>INCORP J=</v>
      </c>
      <c r="AB411" s="70">
        <f t="shared" si="208"/>
        <v>43024</v>
      </c>
      <c r="AC411" s="4"/>
      <c r="AD411" s="1"/>
      <c r="AI411" s="1"/>
      <c r="AJ411" s="1"/>
      <c r="AK411" s="10"/>
      <c r="AL411" s="1"/>
      <c r="AM411" s="1"/>
      <c r="AN411" s="1"/>
      <c r="AO411" s="1"/>
      <c r="AQ411" s="1"/>
    </row>
    <row r="412" spans="1:43" x14ac:dyDescent="0.2">
      <c r="A412" s="67">
        <f t="shared" si="200"/>
        <v>42694</v>
      </c>
      <c r="B412" s="8">
        <f t="shared" si="189"/>
        <v>12302.95818028</v>
      </c>
      <c r="C412" s="8">
        <f t="shared" si="201"/>
        <v>11193.53</v>
      </c>
      <c r="D412" s="28">
        <f t="shared" si="202"/>
        <v>4752.8599999999997</v>
      </c>
      <c r="E412" s="9">
        <f>IF(K412=1,VLOOKUP(A411,[1]Plan1!$AY$117:$BA$314,3),E411)</f>
        <v>4761.42</v>
      </c>
      <c r="F412" s="110">
        <f t="shared" si="203"/>
        <v>42691</v>
      </c>
      <c r="G412" s="12">
        <f t="shared" si="190"/>
        <v>1.8010208590197863E-3</v>
      </c>
      <c r="H412" s="11">
        <f t="shared" si="204"/>
        <v>42719</v>
      </c>
      <c r="I412" s="11">
        <f t="shared" si="191"/>
        <v>42719</v>
      </c>
      <c r="J412" s="1">
        <f t="shared" si="205"/>
        <v>21</v>
      </c>
      <c r="K412" s="1">
        <f t="shared" si="188"/>
        <v>3</v>
      </c>
      <c r="L412" s="8">
        <f t="shared" si="192"/>
        <v>1.0002570900000001</v>
      </c>
      <c r="M412" s="14">
        <f t="shared" si="187"/>
        <v>1.00260097</v>
      </c>
      <c r="N412" s="14">
        <f t="shared" si="184"/>
        <v>1.0875810357867406</v>
      </c>
      <c r="O412" s="8">
        <f t="shared" si="186"/>
        <v>1.0878606399999999</v>
      </c>
      <c r="P412" s="8">
        <f t="shared" si="193"/>
        <v>12177.000709649999</v>
      </c>
      <c r="Q412" s="13">
        <f t="shared" si="194"/>
        <v>0</v>
      </c>
      <c r="R412" s="21">
        <f t="shared" si="195"/>
        <v>0</v>
      </c>
      <c r="S412" s="8">
        <f t="shared" si="196"/>
        <v>0</v>
      </c>
      <c r="T412" s="10">
        <f t="shared" si="206"/>
        <v>0.119353</v>
      </c>
      <c r="U412" s="13">
        <f t="shared" si="185"/>
        <v>23</v>
      </c>
      <c r="V412" s="13">
        <v>252</v>
      </c>
      <c r="W412" s="14">
        <f t="shared" si="197"/>
        <v>1.010343883</v>
      </c>
      <c r="X412" s="8">
        <f t="shared" si="198"/>
        <v>125.95747063</v>
      </c>
      <c r="Y412" s="8">
        <v>0</v>
      </c>
      <c r="Z412" s="9">
        <f t="shared" si="199"/>
        <v>0</v>
      </c>
      <c r="AA412" s="26" t="str">
        <f t="shared" si="207"/>
        <v>INCORP J=</v>
      </c>
      <c r="AB412" s="70">
        <f t="shared" si="208"/>
        <v>43024</v>
      </c>
      <c r="AC412" s="4"/>
      <c r="AD412" s="1"/>
      <c r="AI412" s="1"/>
      <c r="AJ412" s="1"/>
      <c r="AK412" s="10"/>
      <c r="AL412" s="1"/>
      <c r="AM412" s="1"/>
      <c r="AN412" s="1"/>
      <c r="AO412" s="1"/>
      <c r="AQ412" s="1"/>
    </row>
    <row r="413" spans="1:43" x14ac:dyDescent="0.2">
      <c r="A413" s="67">
        <f t="shared" si="200"/>
        <v>42695</v>
      </c>
      <c r="B413" s="8">
        <f t="shared" si="189"/>
        <v>12302.95818028</v>
      </c>
      <c r="C413" s="8">
        <f t="shared" si="201"/>
        <v>11193.53</v>
      </c>
      <c r="D413" s="28">
        <f t="shared" si="202"/>
        <v>4752.8599999999997</v>
      </c>
      <c r="E413" s="9">
        <f>IF(K413=1,VLOOKUP(A412,[1]Plan1!$AY$117:$BA$314,3),E412)</f>
        <v>4761.42</v>
      </c>
      <c r="F413" s="110">
        <f t="shared" si="203"/>
        <v>42691</v>
      </c>
      <c r="G413" s="12">
        <f t="shared" si="190"/>
        <v>1.8010208590197863E-3</v>
      </c>
      <c r="H413" s="11">
        <f t="shared" si="204"/>
        <v>42719</v>
      </c>
      <c r="I413" s="11">
        <f t="shared" si="191"/>
        <v>42719</v>
      </c>
      <c r="J413" s="1">
        <f t="shared" si="205"/>
        <v>21</v>
      </c>
      <c r="K413" s="1">
        <f t="shared" si="188"/>
        <v>3</v>
      </c>
      <c r="L413" s="8">
        <f t="shared" si="192"/>
        <v>1.0002570900000001</v>
      </c>
      <c r="M413" s="14">
        <f t="shared" si="187"/>
        <v>1.00260097</v>
      </c>
      <c r="N413" s="14">
        <f t="shared" si="184"/>
        <v>1.0875810357867406</v>
      </c>
      <c r="O413" s="8">
        <f t="shared" si="186"/>
        <v>1.0878606399999999</v>
      </c>
      <c r="P413" s="8">
        <f t="shared" si="193"/>
        <v>12177.000709649999</v>
      </c>
      <c r="Q413" s="13">
        <f t="shared" si="194"/>
        <v>0</v>
      </c>
      <c r="R413" s="21">
        <f t="shared" si="195"/>
        <v>0</v>
      </c>
      <c r="S413" s="8">
        <f t="shared" si="196"/>
        <v>0</v>
      </c>
      <c r="T413" s="10">
        <f t="shared" si="206"/>
        <v>0.119353</v>
      </c>
      <c r="U413" s="13">
        <f t="shared" si="185"/>
        <v>23</v>
      </c>
      <c r="V413" s="13">
        <v>252</v>
      </c>
      <c r="W413" s="14">
        <f t="shared" si="197"/>
        <v>1.010343883</v>
      </c>
      <c r="X413" s="8">
        <f t="shared" si="198"/>
        <v>125.95747063</v>
      </c>
      <c r="Y413" s="8">
        <v>0</v>
      </c>
      <c r="Z413" s="9">
        <f t="shared" si="199"/>
        <v>0</v>
      </c>
      <c r="AA413" s="26" t="str">
        <f t="shared" si="207"/>
        <v>INCORP J=</v>
      </c>
      <c r="AB413" s="70">
        <f t="shared" si="208"/>
        <v>43024</v>
      </c>
      <c r="AC413" s="4"/>
      <c r="AD413" s="1"/>
      <c r="AI413" s="1"/>
      <c r="AJ413" s="1"/>
      <c r="AK413" s="10"/>
      <c r="AL413" s="1"/>
      <c r="AM413" s="1"/>
      <c r="AN413" s="1"/>
      <c r="AO413" s="1"/>
      <c r="AQ413" s="1"/>
    </row>
    <row r="414" spans="1:43" x14ac:dyDescent="0.2">
      <c r="A414" s="67">
        <f t="shared" si="200"/>
        <v>42696</v>
      </c>
      <c r="B414" s="8">
        <f t="shared" si="189"/>
        <v>12309.518660649999</v>
      </c>
      <c r="C414" s="8">
        <f t="shared" si="201"/>
        <v>11193.53</v>
      </c>
      <c r="D414" s="28">
        <f t="shared" si="202"/>
        <v>4752.8599999999997</v>
      </c>
      <c r="E414" s="9">
        <f>IF(K414=1,VLOOKUP(A413,[1]Plan1!$AY$117:$BA$314,3),E413)</f>
        <v>4761.42</v>
      </c>
      <c r="F414" s="110">
        <f t="shared" si="203"/>
        <v>42691</v>
      </c>
      <c r="G414" s="12">
        <f t="shared" si="190"/>
        <v>1.8010208590197863E-3</v>
      </c>
      <c r="H414" s="11">
        <f t="shared" si="204"/>
        <v>42719</v>
      </c>
      <c r="I414" s="11">
        <f t="shared" si="191"/>
        <v>42719</v>
      </c>
      <c r="J414" s="1">
        <f t="shared" si="205"/>
        <v>21</v>
      </c>
      <c r="K414" s="1">
        <f t="shared" si="188"/>
        <v>4</v>
      </c>
      <c r="L414" s="8">
        <f t="shared" si="192"/>
        <v>1.0003428000000001</v>
      </c>
      <c r="M414" s="14">
        <f t="shared" si="187"/>
        <v>1.00260097</v>
      </c>
      <c r="N414" s="14">
        <f t="shared" si="184"/>
        <v>1.0875810357867406</v>
      </c>
      <c r="O414" s="8">
        <f t="shared" si="186"/>
        <v>1.0879538499999999</v>
      </c>
      <c r="P414" s="8">
        <f t="shared" si="193"/>
        <v>12178.04405859</v>
      </c>
      <c r="Q414" s="13">
        <f t="shared" si="194"/>
        <v>0</v>
      </c>
      <c r="R414" s="21">
        <f t="shared" si="195"/>
        <v>0</v>
      </c>
      <c r="S414" s="8">
        <f t="shared" si="196"/>
        <v>0</v>
      </c>
      <c r="T414" s="10">
        <f t="shared" si="206"/>
        <v>0.119353</v>
      </c>
      <c r="U414" s="13">
        <f t="shared" si="185"/>
        <v>24</v>
      </c>
      <c r="V414" s="13">
        <v>252</v>
      </c>
      <c r="W414" s="14">
        <f t="shared" si="197"/>
        <v>1.0107960359999999</v>
      </c>
      <c r="X414" s="8">
        <f t="shared" si="198"/>
        <v>131.47460206</v>
      </c>
      <c r="Y414" s="8">
        <v>0</v>
      </c>
      <c r="Z414" s="9">
        <f t="shared" si="199"/>
        <v>0</v>
      </c>
      <c r="AA414" s="26" t="str">
        <f t="shared" si="207"/>
        <v>INCORP J=</v>
      </c>
      <c r="AB414" s="70">
        <f t="shared" si="208"/>
        <v>43024</v>
      </c>
      <c r="AC414" s="4"/>
      <c r="AD414" s="1"/>
      <c r="AI414" s="1"/>
      <c r="AJ414" s="1"/>
      <c r="AK414" s="10"/>
      <c r="AL414" s="1"/>
      <c r="AM414" s="1"/>
      <c r="AN414" s="1"/>
      <c r="AO414" s="1"/>
      <c r="AQ414" s="1"/>
    </row>
    <row r="415" spans="1:43" x14ac:dyDescent="0.2">
      <c r="A415" s="67">
        <f t="shared" si="200"/>
        <v>42697</v>
      </c>
      <c r="B415" s="8">
        <f t="shared" si="189"/>
        <v>12316.082783270002</v>
      </c>
      <c r="C415" s="8">
        <f t="shared" si="201"/>
        <v>11193.53</v>
      </c>
      <c r="D415" s="28">
        <f t="shared" si="202"/>
        <v>4752.8599999999997</v>
      </c>
      <c r="E415" s="9">
        <f>IF(K415=1,VLOOKUP(A414,[1]Plan1!$AY$117:$BA$314,3),E414)</f>
        <v>4761.42</v>
      </c>
      <c r="F415" s="110">
        <f t="shared" si="203"/>
        <v>42691</v>
      </c>
      <c r="G415" s="12">
        <f t="shared" si="190"/>
        <v>1.8010208590197863E-3</v>
      </c>
      <c r="H415" s="11">
        <f t="shared" si="204"/>
        <v>42719</v>
      </c>
      <c r="I415" s="11">
        <f t="shared" si="191"/>
        <v>42719</v>
      </c>
      <c r="J415" s="1">
        <f t="shared" si="205"/>
        <v>21</v>
      </c>
      <c r="K415" s="1">
        <f t="shared" si="188"/>
        <v>5</v>
      </c>
      <c r="L415" s="8">
        <f t="shared" si="192"/>
        <v>1.00042852</v>
      </c>
      <c r="M415" s="14">
        <f t="shared" si="187"/>
        <v>1.00260097</v>
      </c>
      <c r="N415" s="14">
        <f t="shared" ref="N415:N478" si="209">IF(I415&gt;I414,N414*M415,N414)</f>
        <v>1.0875810357867406</v>
      </c>
      <c r="O415" s="8">
        <f t="shared" si="186"/>
        <v>1.0880470799999999</v>
      </c>
      <c r="P415" s="8">
        <f t="shared" si="193"/>
        <v>12179.087631390001</v>
      </c>
      <c r="Q415" s="13">
        <f t="shared" si="194"/>
        <v>0</v>
      </c>
      <c r="R415" s="21">
        <f t="shared" si="195"/>
        <v>0</v>
      </c>
      <c r="S415" s="8">
        <f t="shared" si="196"/>
        <v>0</v>
      </c>
      <c r="T415" s="10">
        <f t="shared" si="206"/>
        <v>0.119353</v>
      </c>
      <c r="U415" s="13">
        <f t="shared" si="185"/>
        <v>25</v>
      </c>
      <c r="V415" s="13">
        <v>252</v>
      </c>
      <c r="W415" s="14">
        <f t="shared" si="197"/>
        <v>1.0112483919999999</v>
      </c>
      <c r="X415" s="8">
        <f t="shared" si="198"/>
        <v>136.99515188000001</v>
      </c>
      <c r="Y415" s="8">
        <v>0</v>
      </c>
      <c r="Z415" s="9">
        <f t="shared" si="199"/>
        <v>0</v>
      </c>
      <c r="AA415" s="26" t="str">
        <f t="shared" si="207"/>
        <v>INCORP J=</v>
      </c>
      <c r="AB415" s="70">
        <f t="shared" si="208"/>
        <v>43024</v>
      </c>
      <c r="AC415" s="4"/>
      <c r="AD415" s="1"/>
      <c r="AI415" s="1"/>
      <c r="AJ415" s="1"/>
      <c r="AK415" s="10"/>
      <c r="AL415" s="1"/>
      <c r="AM415" s="1"/>
      <c r="AN415" s="1"/>
      <c r="AO415" s="1"/>
      <c r="AQ415" s="1"/>
    </row>
    <row r="416" spans="1:43" x14ac:dyDescent="0.2">
      <c r="A416" s="67">
        <f t="shared" si="200"/>
        <v>42698</v>
      </c>
      <c r="B416" s="8">
        <f t="shared" si="189"/>
        <v>12322.6503104</v>
      </c>
      <c r="C416" s="8">
        <f t="shared" si="201"/>
        <v>11193.53</v>
      </c>
      <c r="D416" s="28">
        <f t="shared" si="202"/>
        <v>4752.8599999999997</v>
      </c>
      <c r="E416" s="9">
        <f>IF(K416=1,VLOOKUP(A415,[1]Plan1!$AY$117:$BA$314,3),E415)</f>
        <v>4761.42</v>
      </c>
      <c r="F416" s="110">
        <f t="shared" si="203"/>
        <v>42691</v>
      </c>
      <c r="G416" s="12">
        <f t="shared" si="190"/>
        <v>1.8010208590197863E-3</v>
      </c>
      <c r="H416" s="11">
        <f t="shared" si="204"/>
        <v>42719</v>
      </c>
      <c r="I416" s="11">
        <f t="shared" si="191"/>
        <v>42719</v>
      </c>
      <c r="J416" s="1">
        <f t="shared" si="205"/>
        <v>21</v>
      </c>
      <c r="K416" s="1">
        <f t="shared" si="188"/>
        <v>6</v>
      </c>
      <c r="L416" s="8">
        <f t="shared" si="192"/>
        <v>1.00051424</v>
      </c>
      <c r="M416" s="14">
        <f t="shared" si="187"/>
        <v>1.00260097</v>
      </c>
      <c r="N416" s="14">
        <f t="shared" si="209"/>
        <v>1.0875810357867406</v>
      </c>
      <c r="O416" s="8">
        <f t="shared" si="186"/>
        <v>1.08814031</v>
      </c>
      <c r="P416" s="8">
        <f t="shared" si="193"/>
        <v>12180.13120419</v>
      </c>
      <c r="Q416" s="13">
        <f t="shared" si="194"/>
        <v>0</v>
      </c>
      <c r="R416" s="21">
        <f t="shared" si="195"/>
        <v>0</v>
      </c>
      <c r="S416" s="8">
        <f t="shared" si="196"/>
        <v>0</v>
      </c>
      <c r="T416" s="10">
        <f t="shared" si="206"/>
        <v>0.119353</v>
      </c>
      <c r="U416" s="13">
        <f t="shared" si="185"/>
        <v>26</v>
      </c>
      <c r="V416" s="13">
        <v>252</v>
      </c>
      <c r="W416" s="14">
        <f t="shared" si="197"/>
        <v>1.01170095</v>
      </c>
      <c r="X416" s="8">
        <f t="shared" si="198"/>
        <v>142.51910620999999</v>
      </c>
      <c r="Y416" s="8">
        <v>0</v>
      </c>
      <c r="Z416" s="9">
        <f t="shared" si="199"/>
        <v>0</v>
      </c>
      <c r="AA416" s="26" t="str">
        <f t="shared" si="207"/>
        <v>INCORP J=</v>
      </c>
      <c r="AB416" s="70">
        <f t="shared" si="208"/>
        <v>43024</v>
      </c>
      <c r="AC416" s="4"/>
      <c r="AD416" s="1"/>
      <c r="AI416" s="1"/>
      <c r="AJ416" s="1"/>
      <c r="AK416" s="10"/>
      <c r="AL416" s="1"/>
      <c r="AM416" s="1"/>
      <c r="AN416" s="1"/>
      <c r="AO416" s="1"/>
      <c r="AQ416" s="1"/>
    </row>
    <row r="417" spans="1:43" x14ac:dyDescent="0.2">
      <c r="A417" s="67">
        <f t="shared" si="200"/>
        <v>42699</v>
      </c>
      <c r="B417" s="8">
        <f t="shared" si="189"/>
        <v>12329.22146927</v>
      </c>
      <c r="C417" s="8">
        <f t="shared" si="201"/>
        <v>11193.53</v>
      </c>
      <c r="D417" s="28">
        <f t="shared" si="202"/>
        <v>4752.8599999999997</v>
      </c>
      <c r="E417" s="9">
        <f>IF(K417=1,VLOOKUP(A416,[1]Plan1!$AY$117:$BA$314,3),E416)</f>
        <v>4761.42</v>
      </c>
      <c r="F417" s="110">
        <f t="shared" si="203"/>
        <v>42691</v>
      </c>
      <c r="G417" s="12">
        <f t="shared" si="190"/>
        <v>1.8010208590197863E-3</v>
      </c>
      <c r="H417" s="11">
        <f t="shared" si="204"/>
        <v>42719</v>
      </c>
      <c r="I417" s="11">
        <f t="shared" si="191"/>
        <v>42719</v>
      </c>
      <c r="J417" s="1">
        <f t="shared" si="205"/>
        <v>21</v>
      </c>
      <c r="K417" s="1">
        <f t="shared" si="188"/>
        <v>7</v>
      </c>
      <c r="L417" s="8">
        <f t="shared" si="192"/>
        <v>1.0005999800000001</v>
      </c>
      <c r="M417" s="14">
        <f t="shared" si="187"/>
        <v>1.00260097</v>
      </c>
      <c r="N417" s="14">
        <f t="shared" si="209"/>
        <v>1.0875810357867406</v>
      </c>
      <c r="O417" s="8">
        <f t="shared" si="186"/>
        <v>1.0882335599999999</v>
      </c>
      <c r="P417" s="8">
        <f t="shared" si="193"/>
        <v>12181.175000859999</v>
      </c>
      <c r="Q417" s="13">
        <f t="shared" si="194"/>
        <v>0</v>
      </c>
      <c r="R417" s="21">
        <f t="shared" si="195"/>
        <v>0</v>
      </c>
      <c r="S417" s="8">
        <f t="shared" si="196"/>
        <v>0</v>
      </c>
      <c r="T417" s="10">
        <f t="shared" si="206"/>
        <v>0.119353</v>
      </c>
      <c r="U417" s="13">
        <f t="shared" si="185"/>
        <v>27</v>
      </c>
      <c r="V417" s="13">
        <v>252</v>
      </c>
      <c r="W417" s="14">
        <f t="shared" si="197"/>
        <v>1.01215371</v>
      </c>
      <c r="X417" s="8">
        <f t="shared" si="198"/>
        <v>148.04646840999999</v>
      </c>
      <c r="Y417" s="8">
        <v>0</v>
      </c>
      <c r="Z417" s="9">
        <f t="shared" si="199"/>
        <v>0</v>
      </c>
      <c r="AA417" s="26" t="str">
        <f t="shared" si="207"/>
        <v>INCORP J=</v>
      </c>
      <c r="AB417" s="70">
        <f t="shared" si="208"/>
        <v>43024</v>
      </c>
      <c r="AC417" s="29"/>
      <c r="AD417" s="1"/>
      <c r="AI417" s="1"/>
      <c r="AJ417" s="1"/>
      <c r="AK417" s="10"/>
      <c r="AL417" s="1"/>
      <c r="AM417" s="1"/>
      <c r="AN417" s="1"/>
      <c r="AO417" s="1"/>
      <c r="AQ417" s="1"/>
    </row>
    <row r="418" spans="1:43" x14ac:dyDescent="0.2">
      <c r="A418" s="67">
        <f t="shared" si="200"/>
        <v>42700</v>
      </c>
      <c r="B418" s="8">
        <f t="shared" si="189"/>
        <v>12335.7960585</v>
      </c>
      <c r="C418" s="8">
        <f t="shared" si="201"/>
        <v>11193.53</v>
      </c>
      <c r="D418" s="28">
        <f t="shared" si="202"/>
        <v>4752.8599999999997</v>
      </c>
      <c r="E418" s="9">
        <f>IF(K418=1,VLOOKUP(A417,[1]Plan1!$AY$117:$BA$314,3),E417)</f>
        <v>4761.42</v>
      </c>
      <c r="F418" s="110">
        <f t="shared" si="203"/>
        <v>42691</v>
      </c>
      <c r="G418" s="12">
        <f t="shared" si="190"/>
        <v>1.8010208590197863E-3</v>
      </c>
      <c r="H418" s="11">
        <f t="shared" si="204"/>
        <v>42719</v>
      </c>
      <c r="I418" s="11">
        <f t="shared" si="191"/>
        <v>42719</v>
      </c>
      <c r="J418" s="1">
        <f t="shared" si="205"/>
        <v>21</v>
      </c>
      <c r="K418" s="1">
        <f t="shared" si="188"/>
        <v>8</v>
      </c>
      <c r="L418" s="8">
        <f t="shared" si="192"/>
        <v>1.0006857199999999</v>
      </c>
      <c r="M418" s="14">
        <f t="shared" si="187"/>
        <v>1.00260097</v>
      </c>
      <c r="N418" s="14">
        <f t="shared" si="209"/>
        <v>1.0875810357867406</v>
      </c>
      <c r="O418" s="8">
        <f t="shared" si="186"/>
        <v>1.0883268100000001</v>
      </c>
      <c r="P418" s="8">
        <f t="shared" si="193"/>
        <v>12182.21879753</v>
      </c>
      <c r="Q418" s="13">
        <f t="shared" si="194"/>
        <v>0</v>
      </c>
      <c r="R418" s="21">
        <f t="shared" si="195"/>
        <v>0</v>
      </c>
      <c r="S418" s="8">
        <f t="shared" si="196"/>
        <v>0</v>
      </c>
      <c r="T418" s="10">
        <f t="shared" si="206"/>
        <v>0.119353</v>
      </c>
      <c r="U418" s="13">
        <f t="shared" si="185"/>
        <v>28</v>
      </c>
      <c r="V418" s="13">
        <v>252</v>
      </c>
      <c r="W418" s="14">
        <f t="shared" si="197"/>
        <v>1.0126066739999999</v>
      </c>
      <c r="X418" s="8">
        <f t="shared" si="198"/>
        <v>153.57726097</v>
      </c>
      <c r="Y418" s="8">
        <v>0</v>
      </c>
      <c r="Z418" s="9">
        <f t="shared" si="199"/>
        <v>0</v>
      </c>
      <c r="AA418" s="26" t="str">
        <f t="shared" si="207"/>
        <v>INCORP J=</v>
      </c>
      <c r="AB418" s="70">
        <f t="shared" si="208"/>
        <v>43024</v>
      </c>
      <c r="AC418" s="29"/>
      <c r="AD418" s="1"/>
      <c r="AI418" s="1"/>
      <c r="AJ418" s="1"/>
      <c r="AK418" s="10"/>
      <c r="AL418" s="1"/>
      <c r="AM418" s="1"/>
      <c r="AN418" s="1"/>
      <c r="AO418" s="1"/>
      <c r="AQ418" s="1"/>
    </row>
    <row r="419" spans="1:43" x14ac:dyDescent="0.2">
      <c r="A419" s="67">
        <f t="shared" si="200"/>
        <v>42701</v>
      </c>
      <c r="B419" s="8">
        <f t="shared" si="189"/>
        <v>12335.7960585</v>
      </c>
      <c r="C419" s="8">
        <f t="shared" si="201"/>
        <v>11193.53</v>
      </c>
      <c r="D419" s="28">
        <f t="shared" si="202"/>
        <v>4752.8599999999997</v>
      </c>
      <c r="E419" s="9">
        <f>IF(K419=1,VLOOKUP(A418,[1]Plan1!$AY$117:$BA$314,3),E418)</f>
        <v>4761.42</v>
      </c>
      <c r="F419" s="110">
        <f t="shared" si="203"/>
        <v>42691</v>
      </c>
      <c r="G419" s="12">
        <f t="shared" si="190"/>
        <v>1.8010208590197863E-3</v>
      </c>
      <c r="H419" s="11">
        <f t="shared" si="204"/>
        <v>42719</v>
      </c>
      <c r="I419" s="11">
        <f t="shared" si="191"/>
        <v>42719</v>
      </c>
      <c r="J419" s="1">
        <f t="shared" si="205"/>
        <v>21</v>
      </c>
      <c r="K419" s="1">
        <f t="shared" si="188"/>
        <v>8</v>
      </c>
      <c r="L419" s="8">
        <f t="shared" si="192"/>
        <v>1.0006857199999999</v>
      </c>
      <c r="M419" s="14">
        <f t="shared" si="187"/>
        <v>1.00260097</v>
      </c>
      <c r="N419" s="14">
        <f t="shared" si="209"/>
        <v>1.0875810357867406</v>
      </c>
      <c r="O419" s="8">
        <f t="shared" si="186"/>
        <v>1.0883268100000001</v>
      </c>
      <c r="P419" s="8">
        <f t="shared" si="193"/>
        <v>12182.21879753</v>
      </c>
      <c r="Q419" s="13">
        <f t="shared" si="194"/>
        <v>0</v>
      </c>
      <c r="R419" s="21">
        <f t="shared" si="195"/>
        <v>0</v>
      </c>
      <c r="S419" s="8">
        <f t="shared" si="196"/>
        <v>0</v>
      </c>
      <c r="T419" s="10">
        <f t="shared" si="206"/>
        <v>0.119353</v>
      </c>
      <c r="U419" s="13">
        <f t="shared" si="185"/>
        <v>28</v>
      </c>
      <c r="V419" s="13">
        <v>252</v>
      </c>
      <c r="W419" s="14">
        <f t="shared" si="197"/>
        <v>1.0126066739999999</v>
      </c>
      <c r="X419" s="8">
        <f t="shared" si="198"/>
        <v>153.57726097</v>
      </c>
      <c r="Y419" s="8">
        <v>0</v>
      </c>
      <c r="Z419" s="9">
        <f t="shared" si="199"/>
        <v>0</v>
      </c>
      <c r="AA419" s="26" t="str">
        <f t="shared" si="207"/>
        <v>INCORP J=</v>
      </c>
      <c r="AB419" s="70">
        <f t="shared" si="208"/>
        <v>43024</v>
      </c>
      <c r="AC419" s="29"/>
      <c r="AD419" s="1"/>
      <c r="AI419" s="1"/>
      <c r="AJ419" s="1"/>
      <c r="AK419" s="10"/>
      <c r="AL419" s="1"/>
      <c r="AM419" s="1"/>
      <c r="AN419" s="1"/>
      <c r="AO419" s="1"/>
      <c r="AQ419" s="1"/>
    </row>
    <row r="420" spans="1:43" x14ac:dyDescent="0.2">
      <c r="A420" s="67">
        <f t="shared" si="200"/>
        <v>42702</v>
      </c>
      <c r="B420" s="8">
        <f t="shared" si="189"/>
        <v>12335.7960585</v>
      </c>
      <c r="C420" s="8">
        <f t="shared" si="201"/>
        <v>11193.53</v>
      </c>
      <c r="D420" s="28">
        <f t="shared" si="202"/>
        <v>4752.8599999999997</v>
      </c>
      <c r="E420" s="9">
        <f>IF(K420=1,VLOOKUP(A419,[1]Plan1!$AY$117:$BA$314,3),E419)</f>
        <v>4761.42</v>
      </c>
      <c r="F420" s="110">
        <f t="shared" si="203"/>
        <v>42691</v>
      </c>
      <c r="G420" s="12">
        <f t="shared" si="190"/>
        <v>1.8010208590197863E-3</v>
      </c>
      <c r="H420" s="11">
        <f t="shared" si="204"/>
        <v>42719</v>
      </c>
      <c r="I420" s="11">
        <f t="shared" si="191"/>
        <v>42719</v>
      </c>
      <c r="J420" s="1">
        <f t="shared" si="205"/>
        <v>21</v>
      </c>
      <c r="K420" s="1">
        <f t="shared" si="188"/>
        <v>8</v>
      </c>
      <c r="L420" s="8">
        <f t="shared" si="192"/>
        <v>1.0006857199999999</v>
      </c>
      <c r="M420" s="14">
        <f t="shared" si="187"/>
        <v>1.00260097</v>
      </c>
      <c r="N420" s="14">
        <f t="shared" si="209"/>
        <v>1.0875810357867406</v>
      </c>
      <c r="O420" s="8">
        <f t="shared" si="186"/>
        <v>1.0883268100000001</v>
      </c>
      <c r="P420" s="8">
        <f t="shared" si="193"/>
        <v>12182.21879753</v>
      </c>
      <c r="Q420" s="13">
        <f t="shared" si="194"/>
        <v>0</v>
      </c>
      <c r="R420" s="21">
        <f t="shared" si="195"/>
        <v>0</v>
      </c>
      <c r="S420" s="8">
        <f t="shared" si="196"/>
        <v>0</v>
      </c>
      <c r="T420" s="10">
        <f t="shared" si="206"/>
        <v>0.119353</v>
      </c>
      <c r="U420" s="13">
        <f t="shared" si="185"/>
        <v>28</v>
      </c>
      <c r="V420" s="13">
        <v>252</v>
      </c>
      <c r="W420" s="14">
        <f t="shared" si="197"/>
        <v>1.0126066739999999</v>
      </c>
      <c r="X420" s="8">
        <f t="shared" si="198"/>
        <v>153.57726097</v>
      </c>
      <c r="Y420" s="8">
        <v>0</v>
      </c>
      <c r="Z420" s="9">
        <f t="shared" si="199"/>
        <v>0</v>
      </c>
      <c r="AA420" s="26" t="str">
        <f t="shared" si="207"/>
        <v>INCORP J=</v>
      </c>
      <c r="AB420" s="70">
        <f t="shared" si="208"/>
        <v>43024</v>
      </c>
      <c r="AC420" s="29"/>
      <c r="AD420" s="1"/>
      <c r="AI420" s="1"/>
      <c r="AJ420" s="1"/>
      <c r="AK420" s="10"/>
      <c r="AL420" s="1"/>
      <c r="AM420" s="1"/>
      <c r="AN420" s="1"/>
      <c r="AO420" s="1"/>
      <c r="AQ420" s="1"/>
    </row>
    <row r="421" spans="1:43" x14ac:dyDescent="0.2">
      <c r="A421" s="67">
        <f t="shared" si="200"/>
        <v>42703</v>
      </c>
      <c r="B421" s="8">
        <f t="shared" si="189"/>
        <v>12342.374042180001</v>
      </c>
      <c r="C421" s="8">
        <f t="shared" si="201"/>
        <v>11193.53</v>
      </c>
      <c r="D421" s="28">
        <f t="shared" si="202"/>
        <v>4752.8599999999997</v>
      </c>
      <c r="E421" s="9">
        <f>IF(K421=1,VLOOKUP(A420,[1]Plan1!$AY$117:$BA$314,3),E420)</f>
        <v>4761.42</v>
      </c>
      <c r="F421" s="110">
        <f t="shared" si="203"/>
        <v>42691</v>
      </c>
      <c r="G421" s="12">
        <f t="shared" si="190"/>
        <v>1.8010208590197863E-3</v>
      </c>
      <c r="H421" s="11">
        <f t="shared" si="204"/>
        <v>42719</v>
      </c>
      <c r="I421" s="11">
        <f t="shared" si="191"/>
        <v>42719</v>
      </c>
      <c r="J421" s="1">
        <f t="shared" si="205"/>
        <v>21</v>
      </c>
      <c r="K421" s="1">
        <f t="shared" si="188"/>
        <v>9</v>
      </c>
      <c r="L421" s="8">
        <f t="shared" si="192"/>
        <v>1.0007714599999999</v>
      </c>
      <c r="M421" s="14">
        <f t="shared" si="187"/>
        <v>1.00260097</v>
      </c>
      <c r="N421" s="14">
        <f t="shared" si="209"/>
        <v>1.0875810357867406</v>
      </c>
      <c r="O421" s="8">
        <f t="shared" si="186"/>
        <v>1.08842006</v>
      </c>
      <c r="P421" s="8">
        <f t="shared" si="193"/>
        <v>12183.26259421</v>
      </c>
      <c r="Q421" s="13">
        <f t="shared" si="194"/>
        <v>0</v>
      </c>
      <c r="R421" s="21">
        <f t="shared" si="195"/>
        <v>0</v>
      </c>
      <c r="S421" s="8">
        <f t="shared" si="196"/>
        <v>0</v>
      </c>
      <c r="T421" s="10">
        <f t="shared" si="206"/>
        <v>0.119353</v>
      </c>
      <c r="U421" s="13">
        <f t="shared" ref="U421:U484" si="210">IF(Q420&gt;0,1,IF(K421=K420,U420,U420+1))</f>
        <v>29</v>
      </c>
      <c r="V421" s="13">
        <v>252</v>
      </c>
      <c r="W421" s="14">
        <f t="shared" si="197"/>
        <v>1.0130598390000001</v>
      </c>
      <c r="X421" s="8">
        <f t="shared" si="198"/>
        <v>159.11144797</v>
      </c>
      <c r="Y421" s="8">
        <v>0</v>
      </c>
      <c r="Z421" s="9">
        <f t="shared" si="199"/>
        <v>0</v>
      </c>
      <c r="AA421" s="26" t="str">
        <f t="shared" si="207"/>
        <v>INCORP J=</v>
      </c>
      <c r="AB421" s="70">
        <f t="shared" si="208"/>
        <v>43024</v>
      </c>
      <c r="AC421" s="29"/>
      <c r="AD421" s="1"/>
      <c r="AI421" s="1"/>
      <c r="AJ421" s="1"/>
      <c r="AK421" s="10"/>
      <c r="AL421" s="1"/>
      <c r="AM421" s="1"/>
      <c r="AN421" s="1"/>
      <c r="AO421" s="1"/>
      <c r="AQ421" s="1"/>
    </row>
    <row r="422" spans="1:43" x14ac:dyDescent="0.2">
      <c r="A422" s="67">
        <f t="shared" si="200"/>
        <v>42704</v>
      </c>
      <c r="B422" s="8">
        <f t="shared" si="189"/>
        <v>12348.955684369999</v>
      </c>
      <c r="C422" s="8">
        <f t="shared" si="201"/>
        <v>11193.53</v>
      </c>
      <c r="D422" s="28">
        <f t="shared" si="202"/>
        <v>4752.8599999999997</v>
      </c>
      <c r="E422" s="9">
        <f>IF(K422=1,VLOOKUP(A421,[1]Plan1!$AY$117:$BA$314,3),E421)</f>
        <v>4761.42</v>
      </c>
      <c r="F422" s="110">
        <f t="shared" si="203"/>
        <v>42691</v>
      </c>
      <c r="G422" s="12">
        <f t="shared" si="190"/>
        <v>1.8010208590197863E-3</v>
      </c>
      <c r="H422" s="11">
        <f t="shared" si="204"/>
        <v>42719</v>
      </c>
      <c r="I422" s="11">
        <f t="shared" si="191"/>
        <v>42719</v>
      </c>
      <c r="J422" s="1">
        <f t="shared" si="205"/>
        <v>21</v>
      </c>
      <c r="K422" s="1">
        <f t="shared" si="188"/>
        <v>10</v>
      </c>
      <c r="L422" s="8">
        <f t="shared" si="192"/>
        <v>1.0008572200000001</v>
      </c>
      <c r="M422" s="14">
        <f t="shared" si="187"/>
        <v>1.00260097</v>
      </c>
      <c r="N422" s="14">
        <f t="shared" si="209"/>
        <v>1.0875810357867406</v>
      </c>
      <c r="O422" s="8">
        <f t="shared" si="186"/>
        <v>1.0885133300000001</v>
      </c>
      <c r="P422" s="8">
        <f t="shared" si="193"/>
        <v>12184.306614749999</v>
      </c>
      <c r="Q422" s="13">
        <f t="shared" si="194"/>
        <v>0</v>
      </c>
      <c r="R422" s="21">
        <f t="shared" si="195"/>
        <v>0</v>
      </c>
      <c r="S422" s="8">
        <f t="shared" si="196"/>
        <v>0</v>
      </c>
      <c r="T422" s="10">
        <f t="shared" si="206"/>
        <v>0.119353</v>
      </c>
      <c r="U422" s="13">
        <f t="shared" si="210"/>
        <v>30</v>
      </c>
      <c r="V422" s="13">
        <v>252</v>
      </c>
      <c r="W422" s="14">
        <f t="shared" si="197"/>
        <v>1.013513208</v>
      </c>
      <c r="X422" s="8">
        <f t="shared" si="198"/>
        <v>164.64906962000001</v>
      </c>
      <c r="Y422" s="8">
        <v>0</v>
      </c>
      <c r="Z422" s="9">
        <f t="shared" si="199"/>
        <v>0</v>
      </c>
      <c r="AA422" s="26" t="str">
        <f t="shared" si="207"/>
        <v>INCORP J=</v>
      </c>
      <c r="AB422" s="70">
        <f t="shared" si="208"/>
        <v>43024</v>
      </c>
      <c r="AC422" s="29"/>
      <c r="AD422" s="1"/>
      <c r="AI422" s="1"/>
      <c r="AJ422" s="1"/>
      <c r="AK422" s="10"/>
      <c r="AL422" s="1"/>
      <c r="AM422" s="1"/>
      <c r="AN422" s="1"/>
      <c r="AO422" s="1"/>
      <c r="AQ422" s="1"/>
    </row>
    <row r="423" spans="1:43" x14ac:dyDescent="0.2">
      <c r="A423" s="67">
        <f t="shared" si="200"/>
        <v>42705</v>
      </c>
      <c r="B423" s="8">
        <f t="shared" si="189"/>
        <v>12355.54074683</v>
      </c>
      <c r="C423" s="8">
        <f t="shared" si="201"/>
        <v>11193.53</v>
      </c>
      <c r="D423" s="28">
        <f t="shared" si="202"/>
        <v>4752.8599999999997</v>
      </c>
      <c r="E423" s="9">
        <f>IF(K423=1,VLOOKUP(A422,[1]Plan1!$AY$117:$BA$314,3),E422)</f>
        <v>4761.42</v>
      </c>
      <c r="F423" s="110">
        <f t="shared" si="203"/>
        <v>42691</v>
      </c>
      <c r="G423" s="12">
        <f t="shared" si="190"/>
        <v>1.8010208590197863E-3</v>
      </c>
      <c r="H423" s="11">
        <f t="shared" si="204"/>
        <v>42719</v>
      </c>
      <c r="I423" s="11">
        <f t="shared" si="191"/>
        <v>42719</v>
      </c>
      <c r="J423" s="1">
        <f t="shared" si="205"/>
        <v>21</v>
      </c>
      <c r="K423" s="1">
        <f t="shared" si="188"/>
        <v>11</v>
      </c>
      <c r="L423" s="8">
        <f t="shared" si="192"/>
        <v>1.00094298</v>
      </c>
      <c r="M423" s="14">
        <f t="shared" si="187"/>
        <v>1.00260097</v>
      </c>
      <c r="N423" s="14">
        <f t="shared" si="209"/>
        <v>1.0875810357867406</v>
      </c>
      <c r="O423" s="8">
        <f t="shared" si="186"/>
        <v>1.0886066000000001</v>
      </c>
      <c r="P423" s="8">
        <f t="shared" si="193"/>
        <v>12185.35063529</v>
      </c>
      <c r="Q423" s="13">
        <f t="shared" si="194"/>
        <v>0</v>
      </c>
      <c r="R423" s="21">
        <f t="shared" si="195"/>
        <v>0</v>
      </c>
      <c r="S423" s="8">
        <f t="shared" si="196"/>
        <v>0</v>
      </c>
      <c r="T423" s="10">
        <f t="shared" si="206"/>
        <v>0.119353</v>
      </c>
      <c r="U423" s="13">
        <f t="shared" si="210"/>
        <v>31</v>
      </c>
      <c r="V423" s="13">
        <v>252</v>
      </c>
      <c r="W423" s="14">
        <f t="shared" si="197"/>
        <v>1.0139667800000001</v>
      </c>
      <c r="X423" s="8">
        <f t="shared" si="198"/>
        <v>170.19011154</v>
      </c>
      <c r="Y423" s="8">
        <v>0</v>
      </c>
      <c r="Z423" s="9">
        <f t="shared" si="199"/>
        <v>0</v>
      </c>
      <c r="AA423" s="26" t="str">
        <f t="shared" si="207"/>
        <v>INCORP J=</v>
      </c>
      <c r="AB423" s="70">
        <f t="shared" si="208"/>
        <v>43024</v>
      </c>
      <c r="AC423" s="29"/>
      <c r="AD423" s="1"/>
      <c r="AI423" s="1"/>
      <c r="AJ423" s="1"/>
      <c r="AK423" s="10"/>
      <c r="AL423" s="1"/>
      <c r="AM423" s="1"/>
      <c r="AN423" s="1"/>
      <c r="AO423" s="1"/>
      <c r="AQ423" s="1"/>
    </row>
    <row r="424" spans="1:43" x14ac:dyDescent="0.2">
      <c r="A424" s="67">
        <f t="shared" si="200"/>
        <v>42706</v>
      </c>
      <c r="B424" s="8">
        <f t="shared" si="189"/>
        <v>12362.129331579999</v>
      </c>
      <c r="C424" s="8">
        <f t="shared" si="201"/>
        <v>11193.53</v>
      </c>
      <c r="D424" s="28">
        <f t="shared" si="202"/>
        <v>4752.8599999999997</v>
      </c>
      <c r="E424" s="9">
        <f>IF(K424=1,VLOOKUP(A423,[1]Plan1!$AY$117:$BA$314,3),E423)</f>
        <v>4761.42</v>
      </c>
      <c r="F424" s="110">
        <f t="shared" si="203"/>
        <v>42691</v>
      </c>
      <c r="G424" s="12">
        <f t="shared" si="190"/>
        <v>1.8010208590197863E-3</v>
      </c>
      <c r="H424" s="11">
        <f t="shared" si="204"/>
        <v>42719</v>
      </c>
      <c r="I424" s="11">
        <f t="shared" si="191"/>
        <v>42719</v>
      </c>
      <c r="J424" s="1">
        <f t="shared" si="205"/>
        <v>21</v>
      </c>
      <c r="K424" s="1">
        <f t="shared" si="188"/>
        <v>12</v>
      </c>
      <c r="L424" s="8">
        <f t="shared" si="192"/>
        <v>1.0010287499999999</v>
      </c>
      <c r="M424" s="14">
        <f t="shared" si="187"/>
        <v>1.00260097</v>
      </c>
      <c r="N424" s="14">
        <f t="shared" si="209"/>
        <v>1.0875810357867406</v>
      </c>
      <c r="O424" s="8">
        <f t="shared" si="186"/>
        <v>1.0886998800000001</v>
      </c>
      <c r="P424" s="8">
        <f t="shared" si="193"/>
        <v>12186.39476777</v>
      </c>
      <c r="Q424" s="13">
        <f t="shared" si="194"/>
        <v>0</v>
      </c>
      <c r="R424" s="21">
        <f t="shared" si="195"/>
        <v>0</v>
      </c>
      <c r="S424" s="8">
        <f t="shared" si="196"/>
        <v>0</v>
      </c>
      <c r="T424" s="10">
        <f t="shared" si="206"/>
        <v>0.119353</v>
      </c>
      <c r="U424" s="13">
        <f t="shared" si="210"/>
        <v>32</v>
      </c>
      <c r="V424" s="13">
        <v>252</v>
      </c>
      <c r="W424" s="14">
        <f t="shared" si="197"/>
        <v>1.014420554</v>
      </c>
      <c r="X424" s="8">
        <f t="shared" si="198"/>
        <v>175.73456381</v>
      </c>
      <c r="Y424" s="8">
        <v>0</v>
      </c>
      <c r="Z424" s="9">
        <f t="shared" si="199"/>
        <v>0</v>
      </c>
      <c r="AA424" s="26" t="str">
        <f t="shared" si="207"/>
        <v>INCORP J=</v>
      </c>
      <c r="AB424" s="70">
        <f t="shared" si="208"/>
        <v>43024</v>
      </c>
      <c r="AC424" s="29"/>
      <c r="AD424" s="1"/>
      <c r="AI424" s="1"/>
      <c r="AJ424" s="1"/>
      <c r="AK424" s="10"/>
      <c r="AL424" s="1"/>
      <c r="AM424" s="1"/>
      <c r="AN424" s="1"/>
      <c r="AO424" s="1"/>
      <c r="AQ424" s="1"/>
    </row>
    <row r="425" spans="1:43" x14ac:dyDescent="0.2">
      <c r="A425" s="67">
        <f t="shared" si="200"/>
        <v>42707</v>
      </c>
      <c r="B425" s="8">
        <f t="shared" si="189"/>
        <v>12368.72146377</v>
      </c>
      <c r="C425" s="8">
        <f t="shared" si="201"/>
        <v>11193.53</v>
      </c>
      <c r="D425" s="28">
        <f t="shared" si="202"/>
        <v>4752.8599999999997</v>
      </c>
      <c r="E425" s="9">
        <f>IF(K425=1,VLOOKUP(A424,[1]Plan1!$AY$117:$BA$314,3),E424)</f>
        <v>4761.42</v>
      </c>
      <c r="F425" s="110">
        <f t="shared" si="203"/>
        <v>42691</v>
      </c>
      <c r="G425" s="12">
        <f t="shared" si="190"/>
        <v>1.8010208590197863E-3</v>
      </c>
      <c r="H425" s="11">
        <f t="shared" si="204"/>
        <v>42719</v>
      </c>
      <c r="I425" s="11">
        <f t="shared" si="191"/>
        <v>42719</v>
      </c>
      <c r="J425" s="1">
        <f t="shared" si="205"/>
        <v>21</v>
      </c>
      <c r="K425" s="1">
        <f t="shared" si="188"/>
        <v>13</v>
      </c>
      <c r="L425" s="8">
        <f t="shared" si="192"/>
        <v>1.0011145299999999</v>
      </c>
      <c r="M425" s="14">
        <f t="shared" si="187"/>
        <v>1.00260097</v>
      </c>
      <c r="N425" s="14">
        <f t="shared" si="209"/>
        <v>1.0875810357867406</v>
      </c>
      <c r="O425" s="8">
        <f t="shared" ref="O425:O488" si="211">TRUNC(TRUNC((L425*N425),15),8)</f>
        <v>1.08879317</v>
      </c>
      <c r="P425" s="8">
        <f t="shared" si="193"/>
        <v>12187.43901219</v>
      </c>
      <c r="Q425" s="13">
        <f t="shared" si="194"/>
        <v>0</v>
      </c>
      <c r="R425" s="21">
        <f t="shared" si="195"/>
        <v>0</v>
      </c>
      <c r="S425" s="8">
        <f t="shared" si="196"/>
        <v>0</v>
      </c>
      <c r="T425" s="10">
        <f t="shared" si="206"/>
        <v>0.119353</v>
      </c>
      <c r="U425" s="13">
        <f t="shared" si="210"/>
        <v>33</v>
      </c>
      <c r="V425" s="13">
        <v>252</v>
      </c>
      <c r="W425" s="14">
        <f t="shared" si="197"/>
        <v>1.0148745320000001</v>
      </c>
      <c r="X425" s="8">
        <f t="shared" si="198"/>
        <v>181.28245157999999</v>
      </c>
      <c r="Y425" s="8">
        <v>0</v>
      </c>
      <c r="Z425" s="9">
        <f t="shared" si="199"/>
        <v>0</v>
      </c>
      <c r="AA425" s="26" t="str">
        <f t="shared" si="207"/>
        <v>INCORP J=</v>
      </c>
      <c r="AB425" s="70">
        <f t="shared" si="208"/>
        <v>43024</v>
      </c>
      <c r="AC425" s="29"/>
      <c r="AD425" s="1"/>
      <c r="AI425" s="1"/>
      <c r="AJ425" s="1"/>
      <c r="AK425" s="10"/>
      <c r="AL425" s="1"/>
      <c r="AM425" s="1"/>
      <c r="AN425" s="1"/>
      <c r="AO425" s="1"/>
      <c r="AQ425" s="1"/>
    </row>
    <row r="426" spans="1:43" x14ac:dyDescent="0.2">
      <c r="A426" s="67">
        <f t="shared" si="200"/>
        <v>42708</v>
      </c>
      <c r="B426" s="8">
        <f t="shared" si="189"/>
        <v>12368.72146377</v>
      </c>
      <c r="C426" s="8">
        <f t="shared" si="201"/>
        <v>11193.53</v>
      </c>
      <c r="D426" s="28">
        <f t="shared" si="202"/>
        <v>4752.8599999999997</v>
      </c>
      <c r="E426" s="9">
        <f>IF(K426=1,VLOOKUP(A425,[1]Plan1!$AY$117:$BA$314,3),E425)</f>
        <v>4761.42</v>
      </c>
      <c r="F426" s="110">
        <f t="shared" si="203"/>
        <v>42691</v>
      </c>
      <c r="G426" s="12">
        <f t="shared" si="190"/>
        <v>1.8010208590197863E-3</v>
      </c>
      <c r="H426" s="11">
        <f t="shared" si="204"/>
        <v>42719</v>
      </c>
      <c r="I426" s="11">
        <f t="shared" si="191"/>
        <v>42719</v>
      </c>
      <c r="J426" s="1">
        <f t="shared" si="205"/>
        <v>21</v>
      </c>
      <c r="K426" s="1">
        <f t="shared" si="188"/>
        <v>13</v>
      </c>
      <c r="L426" s="8">
        <f t="shared" si="192"/>
        <v>1.0011145299999999</v>
      </c>
      <c r="M426" s="14">
        <f t="shared" ref="M426:M489" si="212">IF(I426&gt;I425,L425,M425)</f>
        <v>1.00260097</v>
      </c>
      <c r="N426" s="14">
        <f t="shared" si="209"/>
        <v>1.0875810357867406</v>
      </c>
      <c r="O426" s="8">
        <f t="shared" si="211"/>
        <v>1.08879317</v>
      </c>
      <c r="P426" s="8">
        <f t="shared" si="193"/>
        <v>12187.43901219</v>
      </c>
      <c r="Q426" s="13">
        <f t="shared" si="194"/>
        <v>0</v>
      </c>
      <c r="R426" s="21">
        <f t="shared" si="195"/>
        <v>0</v>
      </c>
      <c r="S426" s="8">
        <f t="shared" si="196"/>
        <v>0</v>
      </c>
      <c r="T426" s="10">
        <f t="shared" si="206"/>
        <v>0.119353</v>
      </c>
      <c r="U426" s="13">
        <f t="shared" si="210"/>
        <v>33</v>
      </c>
      <c r="V426" s="13">
        <v>252</v>
      </c>
      <c r="W426" s="14">
        <f t="shared" si="197"/>
        <v>1.0148745320000001</v>
      </c>
      <c r="X426" s="8">
        <f t="shared" si="198"/>
        <v>181.28245157999999</v>
      </c>
      <c r="Y426" s="8">
        <v>0</v>
      </c>
      <c r="Z426" s="9">
        <f t="shared" si="199"/>
        <v>0</v>
      </c>
      <c r="AA426" s="26" t="str">
        <f t="shared" si="207"/>
        <v>INCORP J=</v>
      </c>
      <c r="AB426" s="70">
        <f t="shared" si="208"/>
        <v>43024</v>
      </c>
      <c r="AC426" s="29"/>
      <c r="AD426" s="1"/>
      <c r="AI426" s="1"/>
      <c r="AJ426" s="1"/>
      <c r="AK426" s="10"/>
      <c r="AL426" s="1"/>
      <c r="AM426" s="1"/>
      <c r="AN426" s="1"/>
      <c r="AO426" s="1"/>
      <c r="AQ426" s="1"/>
    </row>
    <row r="427" spans="1:43" x14ac:dyDescent="0.2">
      <c r="A427" s="67">
        <f t="shared" si="200"/>
        <v>42709</v>
      </c>
      <c r="B427" s="8">
        <f t="shared" si="189"/>
        <v>12368.72146377</v>
      </c>
      <c r="C427" s="8">
        <f t="shared" si="201"/>
        <v>11193.53</v>
      </c>
      <c r="D427" s="28">
        <f t="shared" si="202"/>
        <v>4752.8599999999997</v>
      </c>
      <c r="E427" s="9">
        <f>IF(K427=1,VLOOKUP(A426,[1]Plan1!$AY$117:$BA$314,3),E426)</f>
        <v>4761.42</v>
      </c>
      <c r="F427" s="110">
        <f t="shared" si="203"/>
        <v>42691</v>
      </c>
      <c r="G427" s="12">
        <f t="shared" si="190"/>
        <v>1.8010208590197863E-3</v>
      </c>
      <c r="H427" s="11">
        <f t="shared" si="204"/>
        <v>42719</v>
      </c>
      <c r="I427" s="11">
        <f t="shared" si="191"/>
        <v>42719</v>
      </c>
      <c r="J427" s="1">
        <f t="shared" si="205"/>
        <v>21</v>
      </c>
      <c r="K427" s="1">
        <f t="shared" ref="K427:K490" si="213">(J427-(NETWORKDAYS(A427,I427,AE$118:AE$502)-1))</f>
        <v>13</v>
      </c>
      <c r="L427" s="8">
        <f t="shared" si="192"/>
        <v>1.0011145299999999</v>
      </c>
      <c r="M427" s="14">
        <f t="shared" si="212"/>
        <v>1.00260097</v>
      </c>
      <c r="N427" s="14">
        <f t="shared" si="209"/>
        <v>1.0875810357867406</v>
      </c>
      <c r="O427" s="8">
        <f t="shared" si="211"/>
        <v>1.08879317</v>
      </c>
      <c r="P427" s="8">
        <f t="shared" si="193"/>
        <v>12187.43901219</v>
      </c>
      <c r="Q427" s="13">
        <f t="shared" si="194"/>
        <v>0</v>
      </c>
      <c r="R427" s="21">
        <f t="shared" si="195"/>
        <v>0</v>
      </c>
      <c r="S427" s="8">
        <f t="shared" si="196"/>
        <v>0</v>
      </c>
      <c r="T427" s="10">
        <f t="shared" si="206"/>
        <v>0.119353</v>
      </c>
      <c r="U427" s="13">
        <f t="shared" si="210"/>
        <v>33</v>
      </c>
      <c r="V427" s="13">
        <v>252</v>
      </c>
      <c r="W427" s="14">
        <f t="shared" si="197"/>
        <v>1.0148745320000001</v>
      </c>
      <c r="X427" s="8">
        <f t="shared" si="198"/>
        <v>181.28245157999999</v>
      </c>
      <c r="Y427" s="8">
        <v>0</v>
      </c>
      <c r="Z427" s="9">
        <f t="shared" si="199"/>
        <v>0</v>
      </c>
      <c r="AA427" s="26" t="str">
        <f t="shared" si="207"/>
        <v>INCORP J=</v>
      </c>
      <c r="AB427" s="70">
        <f t="shared" si="208"/>
        <v>43024</v>
      </c>
      <c r="AC427" s="29"/>
      <c r="AD427" s="1"/>
      <c r="AI427" s="1"/>
      <c r="AJ427" s="1"/>
      <c r="AK427" s="10"/>
      <c r="AL427" s="1"/>
      <c r="AM427" s="1"/>
      <c r="AN427" s="1"/>
      <c r="AO427" s="1"/>
      <c r="AQ427" s="1"/>
    </row>
    <row r="428" spans="1:43" x14ac:dyDescent="0.2">
      <c r="A428" s="67">
        <f t="shared" si="200"/>
        <v>42710</v>
      </c>
      <c r="B428" s="8">
        <f t="shared" si="189"/>
        <v>12375.317245640001</v>
      </c>
      <c r="C428" s="8">
        <f t="shared" si="201"/>
        <v>11193.53</v>
      </c>
      <c r="D428" s="28">
        <f t="shared" si="202"/>
        <v>4752.8599999999997</v>
      </c>
      <c r="E428" s="9">
        <f>IF(K428=1,VLOOKUP(A427,[1]Plan1!$AY$117:$BA$314,3),E427)</f>
        <v>4761.42</v>
      </c>
      <c r="F428" s="110">
        <f t="shared" si="203"/>
        <v>42691</v>
      </c>
      <c r="G428" s="12">
        <f t="shared" si="190"/>
        <v>1.8010208590197863E-3</v>
      </c>
      <c r="H428" s="11">
        <f t="shared" si="204"/>
        <v>42719</v>
      </c>
      <c r="I428" s="11">
        <f t="shared" si="191"/>
        <v>42719</v>
      </c>
      <c r="J428" s="1">
        <f t="shared" si="205"/>
        <v>21</v>
      </c>
      <c r="K428" s="1">
        <f t="shared" si="213"/>
        <v>14</v>
      </c>
      <c r="L428" s="8">
        <f t="shared" si="192"/>
        <v>1.0012003199999999</v>
      </c>
      <c r="M428" s="14">
        <f t="shared" si="212"/>
        <v>1.00260097</v>
      </c>
      <c r="N428" s="14">
        <f t="shared" si="209"/>
        <v>1.0875810357867406</v>
      </c>
      <c r="O428" s="8">
        <f t="shared" si="211"/>
        <v>1.08888648</v>
      </c>
      <c r="P428" s="8">
        <f t="shared" si="193"/>
        <v>12188.48348047</v>
      </c>
      <c r="Q428" s="13">
        <f t="shared" si="194"/>
        <v>0</v>
      </c>
      <c r="R428" s="21">
        <f t="shared" si="195"/>
        <v>0</v>
      </c>
      <c r="S428" s="8">
        <f t="shared" si="196"/>
        <v>0</v>
      </c>
      <c r="T428" s="10">
        <f t="shared" si="206"/>
        <v>0.119353</v>
      </c>
      <c r="U428" s="13">
        <f t="shared" si="210"/>
        <v>34</v>
      </c>
      <c r="V428" s="13">
        <v>252</v>
      </c>
      <c r="W428" s="14">
        <f t="shared" si="197"/>
        <v>1.0153287129999999</v>
      </c>
      <c r="X428" s="8">
        <f t="shared" si="198"/>
        <v>186.83376516999999</v>
      </c>
      <c r="Y428" s="8">
        <v>0</v>
      </c>
      <c r="Z428" s="9">
        <f t="shared" si="199"/>
        <v>0</v>
      </c>
      <c r="AA428" s="26" t="str">
        <f t="shared" si="207"/>
        <v>INCORP J=</v>
      </c>
      <c r="AB428" s="70">
        <f t="shared" si="208"/>
        <v>43024</v>
      </c>
      <c r="AC428" s="29"/>
      <c r="AD428" s="1"/>
      <c r="AI428" s="1"/>
      <c r="AJ428" s="1"/>
      <c r="AK428" s="10"/>
      <c r="AL428" s="1"/>
      <c r="AM428" s="1"/>
      <c r="AN428" s="1"/>
      <c r="AO428" s="1"/>
      <c r="AQ428" s="1"/>
    </row>
    <row r="429" spans="1:43" x14ac:dyDescent="0.2">
      <c r="A429" s="67">
        <f t="shared" si="200"/>
        <v>42711</v>
      </c>
      <c r="B429" s="8">
        <f t="shared" si="189"/>
        <v>12381.916337049999</v>
      </c>
      <c r="C429" s="8">
        <f t="shared" si="201"/>
        <v>11193.53</v>
      </c>
      <c r="D429" s="28">
        <f t="shared" si="202"/>
        <v>4752.8599999999997</v>
      </c>
      <c r="E429" s="9">
        <f>IF(K429=1,VLOOKUP(A428,[1]Plan1!$AY$117:$BA$314,3),E428)</f>
        <v>4761.42</v>
      </c>
      <c r="F429" s="110">
        <f t="shared" si="203"/>
        <v>42691</v>
      </c>
      <c r="G429" s="12">
        <f t="shared" si="190"/>
        <v>1.8010208590197863E-3</v>
      </c>
      <c r="H429" s="11">
        <f t="shared" si="204"/>
        <v>42719</v>
      </c>
      <c r="I429" s="11">
        <f t="shared" si="191"/>
        <v>42719</v>
      </c>
      <c r="J429" s="1">
        <f t="shared" si="205"/>
        <v>21</v>
      </c>
      <c r="K429" s="1">
        <f t="shared" si="213"/>
        <v>15</v>
      </c>
      <c r="L429" s="8">
        <f t="shared" si="192"/>
        <v>1.0012861099999999</v>
      </c>
      <c r="M429" s="14">
        <f t="shared" si="212"/>
        <v>1.00260097</v>
      </c>
      <c r="N429" s="14">
        <f t="shared" si="209"/>
        <v>1.0875810357867406</v>
      </c>
      <c r="O429" s="8">
        <f t="shared" si="211"/>
        <v>1.0889797800000001</v>
      </c>
      <c r="P429" s="8">
        <f t="shared" si="193"/>
        <v>12189.52783682</v>
      </c>
      <c r="Q429" s="13">
        <f t="shared" si="194"/>
        <v>0</v>
      </c>
      <c r="R429" s="21">
        <f t="shared" si="195"/>
        <v>0</v>
      </c>
      <c r="S429" s="8">
        <f t="shared" si="196"/>
        <v>0</v>
      </c>
      <c r="T429" s="10">
        <f t="shared" si="206"/>
        <v>0.119353</v>
      </c>
      <c r="U429" s="13">
        <f t="shared" si="210"/>
        <v>35</v>
      </c>
      <c r="V429" s="13">
        <v>252</v>
      </c>
      <c r="W429" s="14">
        <f t="shared" si="197"/>
        <v>1.0157830969999999</v>
      </c>
      <c r="X429" s="8">
        <f t="shared" si="198"/>
        <v>192.38850023000001</v>
      </c>
      <c r="Y429" s="8">
        <v>0</v>
      </c>
      <c r="Z429" s="9">
        <f t="shared" si="199"/>
        <v>0</v>
      </c>
      <c r="AA429" s="26" t="str">
        <f t="shared" si="207"/>
        <v>INCORP J=</v>
      </c>
      <c r="AB429" s="70">
        <f t="shared" si="208"/>
        <v>43024</v>
      </c>
      <c r="AC429" s="29"/>
      <c r="AD429" s="1"/>
      <c r="AI429" s="1"/>
      <c r="AJ429" s="1"/>
      <c r="AK429" s="10"/>
      <c r="AL429" s="1"/>
      <c r="AM429" s="1"/>
      <c r="AN429" s="1"/>
      <c r="AO429" s="1"/>
      <c r="AQ429" s="1"/>
    </row>
    <row r="430" spans="1:43" x14ac:dyDescent="0.2">
      <c r="A430" s="67">
        <f t="shared" si="200"/>
        <v>42712</v>
      </c>
      <c r="B430" s="8">
        <f t="shared" si="189"/>
        <v>12388.51896596</v>
      </c>
      <c r="C430" s="8">
        <f t="shared" si="201"/>
        <v>11193.53</v>
      </c>
      <c r="D430" s="28">
        <f t="shared" si="202"/>
        <v>4752.8599999999997</v>
      </c>
      <c r="E430" s="9">
        <f>IF(K430=1,VLOOKUP(A429,[1]Plan1!$AY$117:$BA$314,3),E429)</f>
        <v>4761.42</v>
      </c>
      <c r="F430" s="110">
        <f t="shared" si="203"/>
        <v>42691</v>
      </c>
      <c r="G430" s="12">
        <f t="shared" si="190"/>
        <v>1.8010208590197863E-3</v>
      </c>
      <c r="H430" s="11">
        <f t="shared" si="204"/>
        <v>42719</v>
      </c>
      <c r="I430" s="11">
        <f t="shared" si="191"/>
        <v>42719</v>
      </c>
      <c r="J430" s="1">
        <f t="shared" si="205"/>
        <v>21</v>
      </c>
      <c r="K430" s="1">
        <f t="shared" si="213"/>
        <v>16</v>
      </c>
      <c r="L430" s="8">
        <f t="shared" si="192"/>
        <v>1.00137191</v>
      </c>
      <c r="M430" s="14">
        <f t="shared" si="212"/>
        <v>1.00260097</v>
      </c>
      <c r="N430" s="14">
        <f t="shared" si="209"/>
        <v>1.0875810357867406</v>
      </c>
      <c r="O430" s="8">
        <f t="shared" si="211"/>
        <v>1.0890730900000001</v>
      </c>
      <c r="P430" s="8">
        <f t="shared" si="193"/>
        <v>12190.5723051</v>
      </c>
      <c r="Q430" s="13">
        <f t="shared" si="194"/>
        <v>0</v>
      </c>
      <c r="R430" s="21">
        <f t="shared" si="195"/>
        <v>0</v>
      </c>
      <c r="S430" s="8">
        <f t="shared" si="196"/>
        <v>0</v>
      </c>
      <c r="T430" s="10">
        <f t="shared" si="206"/>
        <v>0.119353</v>
      </c>
      <c r="U430" s="13">
        <f t="shared" si="210"/>
        <v>36</v>
      </c>
      <c r="V430" s="13">
        <v>252</v>
      </c>
      <c r="W430" s="14">
        <f t="shared" si="197"/>
        <v>1.016237684</v>
      </c>
      <c r="X430" s="8">
        <f t="shared" si="198"/>
        <v>197.94666086000001</v>
      </c>
      <c r="Y430" s="8">
        <v>0</v>
      </c>
      <c r="Z430" s="9">
        <f t="shared" si="199"/>
        <v>0</v>
      </c>
      <c r="AA430" s="26" t="str">
        <f t="shared" si="207"/>
        <v>INCORP J=</v>
      </c>
      <c r="AB430" s="70">
        <f t="shared" si="208"/>
        <v>43024</v>
      </c>
      <c r="AC430" s="29"/>
      <c r="AD430" s="1"/>
      <c r="AI430" s="1"/>
      <c r="AJ430" s="1"/>
      <c r="AK430" s="10"/>
      <c r="AL430" s="1"/>
      <c r="AM430" s="1"/>
      <c r="AN430" s="1"/>
      <c r="AO430" s="1"/>
      <c r="AQ430" s="1"/>
    </row>
    <row r="431" spans="1:43" x14ac:dyDescent="0.2">
      <c r="A431" s="67">
        <f t="shared" si="200"/>
        <v>42713</v>
      </c>
      <c r="B431" s="8">
        <f t="shared" si="189"/>
        <v>12395.12514538</v>
      </c>
      <c r="C431" s="8">
        <f t="shared" si="201"/>
        <v>11193.53</v>
      </c>
      <c r="D431" s="28">
        <f t="shared" si="202"/>
        <v>4752.8599999999997</v>
      </c>
      <c r="E431" s="9">
        <f>IF(K431=1,VLOOKUP(A430,[1]Plan1!$AY$117:$BA$314,3),E430)</f>
        <v>4761.42</v>
      </c>
      <c r="F431" s="110">
        <f t="shared" si="203"/>
        <v>42691</v>
      </c>
      <c r="G431" s="12">
        <f t="shared" si="190"/>
        <v>1.8010208590197863E-3</v>
      </c>
      <c r="H431" s="11">
        <f t="shared" si="204"/>
        <v>42719</v>
      </c>
      <c r="I431" s="11">
        <f t="shared" si="191"/>
        <v>42719</v>
      </c>
      <c r="J431" s="1">
        <f t="shared" si="205"/>
        <v>21</v>
      </c>
      <c r="K431" s="1">
        <f t="shared" si="213"/>
        <v>17</v>
      </c>
      <c r="L431" s="8">
        <f t="shared" si="192"/>
        <v>1.0014577099999999</v>
      </c>
      <c r="M431" s="14">
        <f t="shared" si="212"/>
        <v>1.00260097</v>
      </c>
      <c r="N431" s="14">
        <f t="shared" si="209"/>
        <v>1.0875810357867406</v>
      </c>
      <c r="O431" s="8">
        <f t="shared" si="211"/>
        <v>1.08916641</v>
      </c>
      <c r="P431" s="8">
        <f t="shared" si="193"/>
        <v>12191.61688532</v>
      </c>
      <c r="Q431" s="13">
        <f t="shared" si="194"/>
        <v>0</v>
      </c>
      <c r="R431" s="21">
        <f t="shared" si="195"/>
        <v>0</v>
      </c>
      <c r="S431" s="8">
        <f t="shared" si="196"/>
        <v>0</v>
      </c>
      <c r="T431" s="10">
        <f t="shared" si="206"/>
        <v>0.119353</v>
      </c>
      <c r="U431" s="13">
        <f t="shared" si="210"/>
        <v>37</v>
      </c>
      <c r="V431" s="13">
        <v>252</v>
      </c>
      <c r="W431" s="14">
        <f t="shared" si="197"/>
        <v>1.0166924749999999</v>
      </c>
      <c r="X431" s="8">
        <f t="shared" si="198"/>
        <v>203.50826006</v>
      </c>
      <c r="Y431" s="8">
        <v>0</v>
      </c>
      <c r="Z431" s="9">
        <f t="shared" si="199"/>
        <v>0</v>
      </c>
      <c r="AA431" s="26" t="str">
        <f t="shared" si="207"/>
        <v>INCORP J=</v>
      </c>
      <c r="AB431" s="70">
        <f t="shared" si="208"/>
        <v>43024</v>
      </c>
      <c r="AC431" s="29"/>
      <c r="AD431" s="1"/>
      <c r="AI431" s="1"/>
      <c r="AJ431" s="1"/>
      <c r="AK431" s="10"/>
      <c r="AL431" s="1"/>
      <c r="AM431" s="1"/>
      <c r="AN431" s="1"/>
      <c r="AO431" s="1"/>
      <c r="AQ431" s="1"/>
    </row>
    <row r="432" spans="1:43" x14ac:dyDescent="0.2">
      <c r="A432" s="67">
        <f t="shared" si="200"/>
        <v>42714</v>
      </c>
      <c r="B432" s="8">
        <f t="shared" si="189"/>
        <v>12401.734863899999</v>
      </c>
      <c r="C432" s="8">
        <f t="shared" si="201"/>
        <v>11193.53</v>
      </c>
      <c r="D432" s="28">
        <f t="shared" si="202"/>
        <v>4752.8599999999997</v>
      </c>
      <c r="E432" s="9">
        <f>IF(K432=1,VLOOKUP(A431,[1]Plan1!$AY$117:$BA$314,3),E431)</f>
        <v>4761.42</v>
      </c>
      <c r="F432" s="110">
        <f t="shared" si="203"/>
        <v>42691</v>
      </c>
      <c r="G432" s="12">
        <f t="shared" si="190"/>
        <v>1.8010208590197863E-3</v>
      </c>
      <c r="H432" s="11">
        <f t="shared" si="204"/>
        <v>42719</v>
      </c>
      <c r="I432" s="11">
        <f t="shared" si="191"/>
        <v>42719</v>
      </c>
      <c r="J432" s="1">
        <f t="shared" si="205"/>
        <v>21</v>
      </c>
      <c r="K432" s="1">
        <f t="shared" si="213"/>
        <v>18</v>
      </c>
      <c r="L432" s="8">
        <f t="shared" si="192"/>
        <v>1.00154353</v>
      </c>
      <c r="M432" s="14">
        <f t="shared" si="212"/>
        <v>1.00260097</v>
      </c>
      <c r="N432" s="14">
        <f t="shared" si="209"/>
        <v>1.0875810357867406</v>
      </c>
      <c r="O432" s="8">
        <f t="shared" si="211"/>
        <v>1.0892597399999999</v>
      </c>
      <c r="P432" s="8">
        <f t="shared" si="193"/>
        <v>12192.661577479999</v>
      </c>
      <c r="Q432" s="13">
        <f t="shared" si="194"/>
        <v>0</v>
      </c>
      <c r="R432" s="21">
        <f t="shared" si="195"/>
        <v>0</v>
      </c>
      <c r="S432" s="8">
        <f t="shared" si="196"/>
        <v>0</v>
      </c>
      <c r="T432" s="10">
        <f t="shared" si="206"/>
        <v>0.119353</v>
      </c>
      <c r="U432" s="13">
        <f t="shared" si="210"/>
        <v>38</v>
      </c>
      <c r="V432" s="13">
        <v>252</v>
      </c>
      <c r="W432" s="14">
        <f t="shared" si="197"/>
        <v>1.017147469</v>
      </c>
      <c r="X432" s="8">
        <f t="shared" si="198"/>
        <v>209.07328641999999</v>
      </c>
      <c r="Y432" s="8">
        <v>0</v>
      </c>
      <c r="Z432" s="9">
        <f t="shared" si="199"/>
        <v>0</v>
      </c>
      <c r="AA432" s="26" t="str">
        <f t="shared" si="207"/>
        <v>INCORP J=</v>
      </c>
      <c r="AB432" s="70">
        <f t="shared" si="208"/>
        <v>43024</v>
      </c>
      <c r="AC432" s="29"/>
      <c r="AD432" s="1"/>
      <c r="AI432" s="1"/>
      <c r="AJ432" s="1"/>
      <c r="AK432" s="10"/>
      <c r="AL432" s="1"/>
      <c r="AM432" s="1"/>
      <c r="AN432" s="1"/>
      <c r="AO432" s="1"/>
      <c r="AQ432" s="1"/>
    </row>
    <row r="433" spans="1:43" x14ac:dyDescent="0.2">
      <c r="A433" s="67">
        <f t="shared" si="200"/>
        <v>42715</v>
      </c>
      <c r="B433" s="8">
        <f t="shared" si="189"/>
        <v>12401.734863899999</v>
      </c>
      <c r="C433" s="8">
        <f t="shared" si="201"/>
        <v>11193.53</v>
      </c>
      <c r="D433" s="28">
        <f t="shared" si="202"/>
        <v>4752.8599999999997</v>
      </c>
      <c r="E433" s="9">
        <f>IF(K433=1,VLOOKUP(A432,[1]Plan1!$AY$117:$BA$314,3),E432)</f>
        <v>4761.42</v>
      </c>
      <c r="F433" s="110">
        <f t="shared" si="203"/>
        <v>42691</v>
      </c>
      <c r="G433" s="12">
        <f t="shared" si="190"/>
        <v>1.8010208590197863E-3</v>
      </c>
      <c r="H433" s="11">
        <f t="shared" si="204"/>
        <v>42719</v>
      </c>
      <c r="I433" s="11">
        <f t="shared" si="191"/>
        <v>42719</v>
      </c>
      <c r="J433" s="1">
        <f t="shared" si="205"/>
        <v>21</v>
      </c>
      <c r="K433" s="1">
        <f t="shared" si="213"/>
        <v>18</v>
      </c>
      <c r="L433" s="8">
        <f t="shared" si="192"/>
        <v>1.00154353</v>
      </c>
      <c r="M433" s="14">
        <f t="shared" si="212"/>
        <v>1.00260097</v>
      </c>
      <c r="N433" s="14">
        <f t="shared" si="209"/>
        <v>1.0875810357867406</v>
      </c>
      <c r="O433" s="8">
        <f t="shared" si="211"/>
        <v>1.0892597399999999</v>
      </c>
      <c r="P433" s="8">
        <f t="shared" si="193"/>
        <v>12192.661577479999</v>
      </c>
      <c r="Q433" s="13">
        <f t="shared" si="194"/>
        <v>0</v>
      </c>
      <c r="R433" s="21">
        <f t="shared" si="195"/>
        <v>0</v>
      </c>
      <c r="S433" s="8">
        <f t="shared" si="196"/>
        <v>0</v>
      </c>
      <c r="T433" s="10">
        <f t="shared" si="206"/>
        <v>0.119353</v>
      </c>
      <c r="U433" s="13">
        <f t="shared" si="210"/>
        <v>38</v>
      </c>
      <c r="V433" s="13">
        <v>252</v>
      </c>
      <c r="W433" s="14">
        <f t="shared" si="197"/>
        <v>1.017147469</v>
      </c>
      <c r="X433" s="8">
        <f t="shared" si="198"/>
        <v>209.07328641999999</v>
      </c>
      <c r="Y433" s="8">
        <v>0</v>
      </c>
      <c r="Z433" s="9">
        <f t="shared" si="199"/>
        <v>0</v>
      </c>
      <c r="AA433" s="26" t="str">
        <f t="shared" si="207"/>
        <v>INCORP J=</v>
      </c>
      <c r="AB433" s="70">
        <f t="shared" si="208"/>
        <v>43024</v>
      </c>
      <c r="AC433" s="29"/>
      <c r="AD433" s="1"/>
      <c r="AI433" s="1"/>
      <c r="AJ433" s="1"/>
      <c r="AK433" s="10"/>
      <c r="AL433" s="1"/>
      <c r="AM433" s="1"/>
      <c r="AN433" s="1"/>
      <c r="AO433" s="1"/>
      <c r="AQ433" s="1"/>
    </row>
    <row r="434" spans="1:43" x14ac:dyDescent="0.2">
      <c r="A434" s="67">
        <f t="shared" si="200"/>
        <v>42716</v>
      </c>
      <c r="B434" s="8">
        <f t="shared" si="189"/>
        <v>12401.734863899999</v>
      </c>
      <c r="C434" s="8">
        <f t="shared" si="201"/>
        <v>11193.53</v>
      </c>
      <c r="D434" s="28">
        <f t="shared" si="202"/>
        <v>4752.8599999999997</v>
      </c>
      <c r="E434" s="9">
        <f>IF(K434=1,VLOOKUP(A433,[1]Plan1!$AY$117:$BA$314,3),E433)</f>
        <v>4761.42</v>
      </c>
      <c r="F434" s="110">
        <f t="shared" si="203"/>
        <v>42691</v>
      </c>
      <c r="G434" s="12">
        <f t="shared" si="190"/>
        <v>1.8010208590197863E-3</v>
      </c>
      <c r="H434" s="11">
        <f t="shared" si="204"/>
        <v>42719</v>
      </c>
      <c r="I434" s="11">
        <f t="shared" si="191"/>
        <v>42719</v>
      </c>
      <c r="J434" s="1">
        <f t="shared" si="205"/>
        <v>21</v>
      </c>
      <c r="K434" s="1">
        <f t="shared" si="213"/>
        <v>18</v>
      </c>
      <c r="L434" s="8">
        <f t="shared" si="192"/>
        <v>1.00154353</v>
      </c>
      <c r="M434" s="14">
        <f t="shared" si="212"/>
        <v>1.00260097</v>
      </c>
      <c r="N434" s="14">
        <f t="shared" si="209"/>
        <v>1.0875810357867406</v>
      </c>
      <c r="O434" s="8">
        <f t="shared" si="211"/>
        <v>1.0892597399999999</v>
      </c>
      <c r="P434" s="8">
        <f t="shared" si="193"/>
        <v>12192.661577479999</v>
      </c>
      <c r="Q434" s="13">
        <f t="shared" si="194"/>
        <v>0</v>
      </c>
      <c r="R434" s="21">
        <f t="shared" si="195"/>
        <v>0</v>
      </c>
      <c r="S434" s="8">
        <f t="shared" si="196"/>
        <v>0</v>
      </c>
      <c r="T434" s="10">
        <f t="shared" si="206"/>
        <v>0.119353</v>
      </c>
      <c r="U434" s="13">
        <f t="shared" si="210"/>
        <v>38</v>
      </c>
      <c r="V434" s="13">
        <v>252</v>
      </c>
      <c r="W434" s="14">
        <f t="shared" si="197"/>
        <v>1.017147469</v>
      </c>
      <c r="X434" s="8">
        <f t="shared" si="198"/>
        <v>209.07328641999999</v>
      </c>
      <c r="Y434" s="8">
        <v>0</v>
      </c>
      <c r="Z434" s="9">
        <f t="shared" si="199"/>
        <v>0</v>
      </c>
      <c r="AA434" s="26" t="str">
        <f t="shared" si="207"/>
        <v>INCORP J=</v>
      </c>
      <c r="AB434" s="70">
        <f t="shared" si="208"/>
        <v>43024</v>
      </c>
      <c r="AC434" s="29"/>
      <c r="AD434" s="1"/>
      <c r="AI434" s="1"/>
      <c r="AJ434" s="1"/>
      <c r="AK434" s="10"/>
      <c r="AL434" s="1"/>
      <c r="AM434" s="1"/>
      <c r="AN434" s="1"/>
      <c r="AO434" s="1"/>
      <c r="AQ434" s="1"/>
    </row>
    <row r="435" spans="1:43" x14ac:dyDescent="0.2">
      <c r="A435" s="67">
        <f t="shared" si="200"/>
        <v>42717</v>
      </c>
      <c r="B435" s="8">
        <f t="shared" si="189"/>
        <v>12408.3481345</v>
      </c>
      <c r="C435" s="8">
        <f t="shared" si="201"/>
        <v>11193.53</v>
      </c>
      <c r="D435" s="28">
        <f t="shared" si="202"/>
        <v>4752.8599999999997</v>
      </c>
      <c r="E435" s="9">
        <f>IF(K435=1,VLOOKUP(A434,[1]Plan1!$AY$117:$BA$314,3),E434)</f>
        <v>4761.42</v>
      </c>
      <c r="F435" s="110">
        <f t="shared" si="203"/>
        <v>42691</v>
      </c>
      <c r="G435" s="12">
        <f t="shared" si="190"/>
        <v>1.8010208590197863E-3</v>
      </c>
      <c r="H435" s="11">
        <f t="shared" si="204"/>
        <v>42719</v>
      </c>
      <c r="I435" s="11">
        <f t="shared" si="191"/>
        <v>42719</v>
      </c>
      <c r="J435" s="1">
        <f t="shared" si="205"/>
        <v>21</v>
      </c>
      <c r="K435" s="1">
        <f t="shared" si="213"/>
        <v>19</v>
      </c>
      <c r="L435" s="8">
        <f t="shared" si="192"/>
        <v>1.00162935</v>
      </c>
      <c r="M435" s="14">
        <f t="shared" si="212"/>
        <v>1.00260097</v>
      </c>
      <c r="N435" s="14">
        <f t="shared" si="209"/>
        <v>1.0875810357867406</v>
      </c>
      <c r="O435" s="8">
        <f t="shared" si="211"/>
        <v>1.08935308</v>
      </c>
      <c r="P435" s="8">
        <f t="shared" si="193"/>
        <v>12193.70638157</v>
      </c>
      <c r="Q435" s="13">
        <f t="shared" si="194"/>
        <v>0</v>
      </c>
      <c r="R435" s="21">
        <f t="shared" si="195"/>
        <v>0</v>
      </c>
      <c r="S435" s="8">
        <f t="shared" si="196"/>
        <v>0</v>
      </c>
      <c r="T435" s="10">
        <f t="shared" si="206"/>
        <v>0.119353</v>
      </c>
      <c r="U435" s="13">
        <f t="shared" si="210"/>
        <v>39</v>
      </c>
      <c r="V435" s="13">
        <v>252</v>
      </c>
      <c r="W435" s="14">
        <f t="shared" si="197"/>
        <v>1.017602667</v>
      </c>
      <c r="X435" s="8">
        <f t="shared" si="198"/>
        <v>214.64175293</v>
      </c>
      <c r="Y435" s="8">
        <v>0</v>
      </c>
      <c r="Z435" s="9">
        <f t="shared" si="199"/>
        <v>0</v>
      </c>
      <c r="AA435" s="26" t="str">
        <f t="shared" si="207"/>
        <v>INCORP J=</v>
      </c>
      <c r="AB435" s="70">
        <f t="shared" si="208"/>
        <v>43024</v>
      </c>
      <c r="AC435" s="29"/>
      <c r="AD435" s="1"/>
      <c r="AI435" s="1"/>
      <c r="AJ435" s="1"/>
      <c r="AK435" s="10"/>
      <c r="AL435" s="1"/>
      <c r="AM435" s="1"/>
      <c r="AN435" s="1"/>
      <c r="AO435" s="1"/>
      <c r="AQ435" s="1"/>
    </row>
    <row r="436" spans="1:43" x14ac:dyDescent="0.2">
      <c r="A436" s="67">
        <f t="shared" si="200"/>
        <v>42718</v>
      </c>
      <c r="B436" s="8">
        <f t="shared" si="189"/>
        <v>12414.96495795</v>
      </c>
      <c r="C436" s="8">
        <f t="shared" si="201"/>
        <v>11193.53</v>
      </c>
      <c r="D436" s="28">
        <f t="shared" si="202"/>
        <v>4752.8599999999997</v>
      </c>
      <c r="E436" s="9">
        <f>IF(K436=1,VLOOKUP(A435,[1]Plan1!$AY$117:$BA$314,3),E435)</f>
        <v>4761.42</v>
      </c>
      <c r="F436" s="110">
        <f t="shared" si="203"/>
        <v>42691</v>
      </c>
      <c r="G436" s="12">
        <f t="shared" si="190"/>
        <v>1.8010208590197863E-3</v>
      </c>
      <c r="H436" s="11">
        <f t="shared" si="204"/>
        <v>42719</v>
      </c>
      <c r="I436" s="11">
        <f t="shared" si="191"/>
        <v>42719</v>
      </c>
      <c r="J436" s="1">
        <f t="shared" si="205"/>
        <v>21</v>
      </c>
      <c r="K436" s="1">
        <f t="shared" si="213"/>
        <v>20</v>
      </c>
      <c r="L436" s="8">
        <f t="shared" si="192"/>
        <v>1.0017151799999999</v>
      </c>
      <c r="M436" s="14">
        <f t="shared" si="212"/>
        <v>1.00260097</v>
      </c>
      <c r="N436" s="14">
        <f t="shared" si="209"/>
        <v>1.0875810357867406</v>
      </c>
      <c r="O436" s="8">
        <f t="shared" si="211"/>
        <v>1.08944643</v>
      </c>
      <c r="P436" s="8">
        <f t="shared" si="193"/>
        <v>12194.751297590001</v>
      </c>
      <c r="Q436" s="13">
        <f t="shared" si="194"/>
        <v>0</v>
      </c>
      <c r="R436" s="21">
        <f t="shared" si="195"/>
        <v>0</v>
      </c>
      <c r="S436" s="8">
        <f t="shared" si="196"/>
        <v>0</v>
      </c>
      <c r="T436" s="10">
        <f t="shared" si="206"/>
        <v>0.119353</v>
      </c>
      <c r="U436" s="13">
        <f t="shared" si="210"/>
        <v>40</v>
      </c>
      <c r="V436" s="13">
        <v>252</v>
      </c>
      <c r="W436" s="14">
        <f t="shared" si="197"/>
        <v>1.0180580690000001</v>
      </c>
      <c r="X436" s="8">
        <f t="shared" si="198"/>
        <v>220.21366036000001</v>
      </c>
      <c r="Y436" s="8">
        <v>0</v>
      </c>
      <c r="Z436" s="9">
        <f t="shared" si="199"/>
        <v>0</v>
      </c>
      <c r="AA436" s="26" t="str">
        <f t="shared" si="207"/>
        <v>INCORP J=</v>
      </c>
      <c r="AB436" s="70">
        <f t="shared" si="208"/>
        <v>43024</v>
      </c>
      <c r="AC436" s="29"/>
      <c r="AD436" s="1"/>
      <c r="AI436" s="1"/>
      <c r="AJ436" s="1"/>
      <c r="AK436" s="10"/>
      <c r="AL436" s="1"/>
      <c r="AM436" s="1"/>
      <c r="AN436" s="1"/>
      <c r="AO436" s="1"/>
      <c r="AQ436" s="1"/>
    </row>
    <row r="437" spans="1:43" x14ac:dyDescent="0.2">
      <c r="A437" s="88">
        <f t="shared" si="200"/>
        <v>42719</v>
      </c>
      <c r="B437" s="89">
        <f t="shared" si="189"/>
        <v>12421.58532289</v>
      </c>
      <c r="C437" s="89">
        <f t="shared" si="201"/>
        <v>11193.53</v>
      </c>
      <c r="D437" s="90">
        <f t="shared" si="202"/>
        <v>4752.8599999999997</v>
      </c>
      <c r="E437" s="9">
        <f>IF(K437=1,VLOOKUP(A436,[1]Plan1!$AY$117:$BA$314,3),E436)</f>
        <v>4761.42</v>
      </c>
      <c r="F437" s="108">
        <f t="shared" si="203"/>
        <v>42691</v>
      </c>
      <c r="G437" s="93">
        <f t="shared" si="190"/>
        <v>1.8010208590197863E-3</v>
      </c>
      <c r="H437" s="92">
        <f t="shared" si="204"/>
        <v>42751</v>
      </c>
      <c r="I437" s="92">
        <f t="shared" si="191"/>
        <v>42719</v>
      </c>
      <c r="J437" s="94">
        <f t="shared" si="205"/>
        <v>21</v>
      </c>
      <c r="K437" s="94">
        <f t="shared" si="213"/>
        <v>21</v>
      </c>
      <c r="L437" s="89">
        <f t="shared" si="192"/>
        <v>1.00180102</v>
      </c>
      <c r="M437" s="95">
        <f t="shared" si="212"/>
        <v>1.00260097</v>
      </c>
      <c r="N437" s="95">
        <f t="shared" si="209"/>
        <v>1.0875810357867406</v>
      </c>
      <c r="O437" s="89">
        <f t="shared" si="211"/>
        <v>1.0895397899999999</v>
      </c>
      <c r="P437" s="89">
        <f t="shared" si="193"/>
        <v>12195.79632555</v>
      </c>
      <c r="Q437" s="96">
        <f t="shared" si="194"/>
        <v>0</v>
      </c>
      <c r="R437" s="97">
        <f t="shared" si="195"/>
        <v>0</v>
      </c>
      <c r="S437" s="89">
        <f t="shared" si="196"/>
        <v>0</v>
      </c>
      <c r="T437" s="98">
        <f t="shared" si="206"/>
        <v>0.119353</v>
      </c>
      <c r="U437" s="96">
        <f t="shared" si="210"/>
        <v>41</v>
      </c>
      <c r="V437" s="96">
        <v>252</v>
      </c>
      <c r="W437" s="95">
        <f t="shared" si="197"/>
        <v>1.018513674</v>
      </c>
      <c r="X437" s="89">
        <f t="shared" si="198"/>
        <v>225.78899734000001</v>
      </c>
      <c r="Y437" s="89">
        <v>0</v>
      </c>
      <c r="Z437" s="91">
        <f t="shared" si="199"/>
        <v>0</v>
      </c>
      <c r="AA437" s="99" t="str">
        <f t="shared" si="207"/>
        <v>INCORP J=</v>
      </c>
      <c r="AB437" s="151">
        <f t="shared" si="208"/>
        <v>43024</v>
      </c>
      <c r="AC437" s="30"/>
      <c r="AD437" s="1"/>
      <c r="AI437" s="1"/>
      <c r="AJ437" s="1"/>
      <c r="AK437" s="10"/>
      <c r="AL437" s="1"/>
      <c r="AM437" s="1"/>
      <c r="AN437" s="1"/>
      <c r="AO437" s="1"/>
      <c r="AQ437" s="1"/>
    </row>
    <row r="438" spans="1:43" x14ac:dyDescent="0.2">
      <c r="A438" s="67">
        <f t="shared" si="200"/>
        <v>42720</v>
      </c>
      <c r="B438" s="8">
        <f t="shared" si="189"/>
        <v>12428.835778659999</v>
      </c>
      <c r="C438" s="8">
        <f t="shared" si="201"/>
        <v>11193.53</v>
      </c>
      <c r="D438" s="28">
        <f t="shared" si="202"/>
        <v>4761.42</v>
      </c>
      <c r="E438" s="9">
        <f>IF(K438=1,VLOOKUP(A437,[1]Plan1!$AY$117:$BA$314,3),E437)</f>
        <v>4775.7</v>
      </c>
      <c r="F438" s="110">
        <f t="shared" si="203"/>
        <v>42720</v>
      </c>
      <c r="G438" s="12">
        <f t="shared" si="190"/>
        <v>2.9991053089204467E-3</v>
      </c>
      <c r="H438" s="11">
        <f t="shared" si="204"/>
        <v>42751</v>
      </c>
      <c r="I438" s="11">
        <f t="shared" si="191"/>
        <v>42751</v>
      </c>
      <c r="J438" s="1">
        <f t="shared" si="205"/>
        <v>22</v>
      </c>
      <c r="K438" s="1">
        <f t="shared" si="213"/>
        <v>1</v>
      </c>
      <c r="L438" s="8">
        <f t="shared" si="192"/>
        <v>1.0001361200000001</v>
      </c>
      <c r="M438" s="14">
        <f t="shared" si="212"/>
        <v>1.00180102</v>
      </c>
      <c r="N438" s="14">
        <f t="shared" si="209"/>
        <v>1.0895397909838134</v>
      </c>
      <c r="O438" s="8">
        <f t="shared" si="211"/>
        <v>1.0896880900000001</v>
      </c>
      <c r="P438" s="8">
        <f t="shared" si="193"/>
        <v>12197.45632605</v>
      </c>
      <c r="Q438" s="13">
        <f t="shared" si="194"/>
        <v>0</v>
      </c>
      <c r="R438" s="21">
        <f t="shared" si="195"/>
        <v>0</v>
      </c>
      <c r="S438" s="8">
        <f t="shared" si="196"/>
        <v>0</v>
      </c>
      <c r="T438" s="10">
        <f t="shared" si="206"/>
        <v>0.119353</v>
      </c>
      <c r="U438" s="13">
        <f t="shared" si="210"/>
        <v>42</v>
      </c>
      <c r="V438" s="13">
        <v>252</v>
      </c>
      <c r="W438" s="14">
        <f t="shared" si="197"/>
        <v>1.0189694840000001</v>
      </c>
      <c r="X438" s="8">
        <f t="shared" si="198"/>
        <v>231.37945260999999</v>
      </c>
      <c r="Y438" s="8">
        <v>0</v>
      </c>
      <c r="Z438" s="9">
        <f t="shared" si="199"/>
        <v>0</v>
      </c>
      <c r="AA438" s="26" t="str">
        <f t="shared" si="207"/>
        <v>INCORP J=</v>
      </c>
      <c r="AB438" s="70">
        <f t="shared" si="208"/>
        <v>43024</v>
      </c>
      <c r="AC438" s="29"/>
      <c r="AD438" s="1"/>
      <c r="AI438" s="1"/>
      <c r="AJ438" s="1"/>
      <c r="AK438" s="10"/>
      <c r="AL438" s="1"/>
      <c r="AM438" s="1"/>
      <c r="AN438" s="1"/>
      <c r="AO438" s="1"/>
      <c r="AQ438" s="1"/>
    </row>
    <row r="439" spans="1:43" x14ac:dyDescent="0.2">
      <c r="A439" s="67">
        <f t="shared" si="200"/>
        <v>42721</v>
      </c>
      <c r="B439" s="8">
        <f t="shared" si="189"/>
        <v>12436.090680589999</v>
      </c>
      <c r="C439" s="8">
        <f t="shared" si="201"/>
        <v>11193.53</v>
      </c>
      <c r="D439" s="28">
        <f t="shared" si="202"/>
        <v>4761.42</v>
      </c>
      <c r="E439" s="9">
        <f>IF(K439=1,VLOOKUP(A438,[1]Plan1!$AY$117:$BA$314,3),E438)</f>
        <v>4775.7</v>
      </c>
      <c r="F439" s="110">
        <f t="shared" si="203"/>
        <v>42720</v>
      </c>
      <c r="G439" s="12">
        <f t="shared" si="190"/>
        <v>2.9991053089204467E-3</v>
      </c>
      <c r="H439" s="11">
        <f t="shared" si="204"/>
        <v>42751</v>
      </c>
      <c r="I439" s="11">
        <f t="shared" si="191"/>
        <v>42751</v>
      </c>
      <c r="J439" s="1">
        <f t="shared" si="205"/>
        <v>22</v>
      </c>
      <c r="K439" s="1">
        <f t="shared" si="213"/>
        <v>2</v>
      </c>
      <c r="L439" s="8">
        <f t="shared" si="192"/>
        <v>1.00027227</v>
      </c>
      <c r="M439" s="14">
        <f t="shared" si="212"/>
        <v>1.00180102</v>
      </c>
      <c r="N439" s="14">
        <f t="shared" si="209"/>
        <v>1.0895397909838134</v>
      </c>
      <c r="O439" s="8">
        <f t="shared" si="211"/>
        <v>1.0898364300000001</v>
      </c>
      <c r="P439" s="8">
        <f t="shared" si="193"/>
        <v>12199.11677429</v>
      </c>
      <c r="Q439" s="13">
        <f t="shared" si="194"/>
        <v>0</v>
      </c>
      <c r="R439" s="21">
        <f t="shared" si="195"/>
        <v>0</v>
      </c>
      <c r="S439" s="8">
        <f t="shared" si="196"/>
        <v>0</v>
      </c>
      <c r="T439" s="10">
        <f t="shared" si="206"/>
        <v>0.119353</v>
      </c>
      <c r="U439" s="13">
        <f t="shared" si="210"/>
        <v>43</v>
      </c>
      <c r="V439" s="13">
        <v>252</v>
      </c>
      <c r="W439" s="14">
        <f t="shared" si="197"/>
        <v>1.0194254970000001</v>
      </c>
      <c r="X439" s="8">
        <f t="shared" si="198"/>
        <v>236.97390630000001</v>
      </c>
      <c r="Y439" s="8">
        <v>0</v>
      </c>
      <c r="Z439" s="9">
        <f t="shared" si="199"/>
        <v>0</v>
      </c>
      <c r="AA439" s="26" t="str">
        <f t="shared" si="207"/>
        <v>INCORP J=</v>
      </c>
      <c r="AB439" s="70">
        <f t="shared" si="208"/>
        <v>43024</v>
      </c>
      <c r="AC439" s="29"/>
      <c r="AD439" s="1"/>
      <c r="AG439" s="1"/>
      <c r="AH439" s="1"/>
      <c r="AI439" s="1"/>
      <c r="AJ439" s="1"/>
      <c r="AK439" s="10"/>
      <c r="AL439" s="1"/>
      <c r="AM439" s="1"/>
      <c r="AN439" s="1"/>
      <c r="AO439" s="1"/>
      <c r="AQ439" s="1"/>
    </row>
    <row r="440" spans="1:43" x14ac:dyDescent="0.2">
      <c r="A440" s="67">
        <f t="shared" si="200"/>
        <v>42722</v>
      </c>
      <c r="B440" s="8">
        <f t="shared" si="189"/>
        <v>12436.090680589999</v>
      </c>
      <c r="C440" s="8">
        <f t="shared" si="201"/>
        <v>11193.53</v>
      </c>
      <c r="D440" s="28">
        <f t="shared" si="202"/>
        <v>4761.42</v>
      </c>
      <c r="E440" s="9">
        <f>IF(K440=1,VLOOKUP(A439,[1]Plan1!$AY$117:$BA$314,3),E439)</f>
        <v>4775.7</v>
      </c>
      <c r="F440" s="110">
        <f t="shared" si="203"/>
        <v>42720</v>
      </c>
      <c r="G440" s="12">
        <f t="shared" si="190"/>
        <v>2.9991053089204467E-3</v>
      </c>
      <c r="H440" s="11">
        <f t="shared" si="204"/>
        <v>42751</v>
      </c>
      <c r="I440" s="11">
        <f t="shared" si="191"/>
        <v>42751</v>
      </c>
      <c r="J440" s="1">
        <f t="shared" si="205"/>
        <v>22</v>
      </c>
      <c r="K440" s="1">
        <f t="shared" si="213"/>
        <v>2</v>
      </c>
      <c r="L440" s="8">
        <f t="shared" si="192"/>
        <v>1.00027227</v>
      </c>
      <c r="M440" s="14">
        <f t="shared" si="212"/>
        <v>1.00180102</v>
      </c>
      <c r="N440" s="14">
        <f t="shared" si="209"/>
        <v>1.0895397909838134</v>
      </c>
      <c r="O440" s="8">
        <f t="shared" si="211"/>
        <v>1.0898364300000001</v>
      </c>
      <c r="P440" s="8">
        <f t="shared" si="193"/>
        <v>12199.11677429</v>
      </c>
      <c r="Q440" s="13">
        <f t="shared" si="194"/>
        <v>0</v>
      </c>
      <c r="R440" s="21">
        <f t="shared" si="195"/>
        <v>0</v>
      </c>
      <c r="S440" s="8">
        <f t="shared" si="196"/>
        <v>0</v>
      </c>
      <c r="T440" s="10">
        <f t="shared" si="206"/>
        <v>0.119353</v>
      </c>
      <c r="U440" s="13">
        <f t="shared" si="210"/>
        <v>43</v>
      </c>
      <c r="V440" s="13">
        <v>252</v>
      </c>
      <c r="W440" s="14">
        <f t="shared" si="197"/>
        <v>1.0194254970000001</v>
      </c>
      <c r="X440" s="8">
        <f t="shared" si="198"/>
        <v>236.97390630000001</v>
      </c>
      <c r="Y440" s="8">
        <v>0</v>
      </c>
      <c r="Z440" s="9">
        <f t="shared" si="199"/>
        <v>0</v>
      </c>
      <c r="AA440" s="26" t="str">
        <f t="shared" si="207"/>
        <v>INCORP J=</v>
      </c>
      <c r="AB440" s="70">
        <f t="shared" si="208"/>
        <v>43024</v>
      </c>
      <c r="AC440" s="29"/>
      <c r="AD440" s="1"/>
      <c r="AG440" s="6"/>
      <c r="AH440" s="6"/>
      <c r="AI440" s="6"/>
      <c r="AJ440" s="6"/>
      <c r="AK440" s="19"/>
      <c r="AL440" s="6"/>
      <c r="AM440" s="6"/>
      <c r="AN440" s="6"/>
      <c r="AO440" s="6"/>
      <c r="AQ440" s="1"/>
    </row>
    <row r="441" spans="1:43" x14ac:dyDescent="0.2">
      <c r="A441" s="67">
        <f t="shared" si="200"/>
        <v>42723</v>
      </c>
      <c r="B441" s="8">
        <f t="shared" si="189"/>
        <v>12436.090680589999</v>
      </c>
      <c r="C441" s="8">
        <f t="shared" si="201"/>
        <v>11193.53</v>
      </c>
      <c r="D441" s="28">
        <f t="shared" si="202"/>
        <v>4761.42</v>
      </c>
      <c r="E441" s="9">
        <f>IF(K441=1,VLOOKUP(A440,[1]Plan1!$AY$117:$BA$314,3),E440)</f>
        <v>4775.7</v>
      </c>
      <c r="F441" s="110">
        <f t="shared" si="203"/>
        <v>42720</v>
      </c>
      <c r="G441" s="12">
        <f t="shared" si="190"/>
        <v>2.9991053089204467E-3</v>
      </c>
      <c r="H441" s="11">
        <f t="shared" si="204"/>
        <v>42751</v>
      </c>
      <c r="I441" s="11">
        <f t="shared" si="191"/>
        <v>42751</v>
      </c>
      <c r="J441" s="1">
        <f t="shared" si="205"/>
        <v>22</v>
      </c>
      <c r="K441" s="1">
        <f t="shared" si="213"/>
        <v>2</v>
      </c>
      <c r="L441" s="8">
        <f t="shared" si="192"/>
        <v>1.00027227</v>
      </c>
      <c r="M441" s="14">
        <f t="shared" si="212"/>
        <v>1.00180102</v>
      </c>
      <c r="N441" s="14">
        <f t="shared" si="209"/>
        <v>1.0895397909838134</v>
      </c>
      <c r="O441" s="8">
        <f t="shared" si="211"/>
        <v>1.0898364300000001</v>
      </c>
      <c r="P441" s="8">
        <f t="shared" si="193"/>
        <v>12199.11677429</v>
      </c>
      <c r="Q441" s="13">
        <f t="shared" si="194"/>
        <v>0</v>
      </c>
      <c r="R441" s="21">
        <f t="shared" si="195"/>
        <v>0</v>
      </c>
      <c r="S441" s="8">
        <f t="shared" si="196"/>
        <v>0</v>
      </c>
      <c r="T441" s="10">
        <f t="shared" si="206"/>
        <v>0.119353</v>
      </c>
      <c r="U441" s="13">
        <f t="shared" si="210"/>
        <v>43</v>
      </c>
      <c r="V441" s="13">
        <v>252</v>
      </c>
      <c r="W441" s="14">
        <f t="shared" si="197"/>
        <v>1.0194254970000001</v>
      </c>
      <c r="X441" s="8">
        <f t="shared" si="198"/>
        <v>236.97390630000001</v>
      </c>
      <c r="Y441" s="8">
        <v>0</v>
      </c>
      <c r="Z441" s="9">
        <f t="shared" si="199"/>
        <v>0</v>
      </c>
      <c r="AA441" s="26" t="str">
        <f t="shared" si="207"/>
        <v>INCORP J=</v>
      </c>
      <c r="AB441" s="70">
        <f t="shared" si="208"/>
        <v>43024</v>
      </c>
      <c r="AC441" s="29"/>
      <c r="AD441" s="1"/>
      <c r="AG441" s="6"/>
      <c r="AH441" s="6"/>
      <c r="AI441" s="6"/>
      <c r="AJ441" s="6"/>
      <c r="AK441" s="19"/>
      <c r="AL441" s="6"/>
      <c r="AM441" s="6"/>
      <c r="AN441" s="6"/>
      <c r="AO441" s="6"/>
      <c r="AQ441" s="1"/>
    </row>
    <row r="442" spans="1:43" x14ac:dyDescent="0.2">
      <c r="A442" s="67">
        <f t="shared" si="200"/>
        <v>42724</v>
      </c>
      <c r="B442" s="8">
        <f t="shared" si="189"/>
        <v>12443.349940529999</v>
      </c>
      <c r="C442" s="8">
        <f t="shared" si="201"/>
        <v>11193.53</v>
      </c>
      <c r="D442" s="28">
        <f t="shared" si="202"/>
        <v>4761.42</v>
      </c>
      <c r="E442" s="9">
        <f>IF(K442=1,VLOOKUP(A441,[1]Plan1!$AY$117:$BA$314,3),E441)</f>
        <v>4775.7</v>
      </c>
      <c r="F442" s="110">
        <f t="shared" si="203"/>
        <v>42720</v>
      </c>
      <c r="G442" s="12">
        <f t="shared" si="190"/>
        <v>2.9991053089204467E-3</v>
      </c>
      <c r="H442" s="11">
        <f t="shared" si="204"/>
        <v>42751</v>
      </c>
      <c r="I442" s="11">
        <f t="shared" si="191"/>
        <v>42751</v>
      </c>
      <c r="J442" s="1">
        <f t="shared" si="205"/>
        <v>22</v>
      </c>
      <c r="K442" s="1">
        <f t="shared" si="213"/>
        <v>3</v>
      </c>
      <c r="L442" s="8">
        <f t="shared" si="192"/>
        <v>1.00040844</v>
      </c>
      <c r="M442" s="14">
        <f t="shared" si="212"/>
        <v>1.00180102</v>
      </c>
      <c r="N442" s="14">
        <f t="shared" si="209"/>
        <v>1.0895397909838134</v>
      </c>
      <c r="O442" s="8">
        <f t="shared" si="211"/>
        <v>1.0899848000000001</v>
      </c>
      <c r="P442" s="8">
        <f t="shared" si="193"/>
        <v>12200.77755834</v>
      </c>
      <c r="Q442" s="13">
        <f t="shared" si="194"/>
        <v>0</v>
      </c>
      <c r="R442" s="21">
        <f t="shared" si="195"/>
        <v>0</v>
      </c>
      <c r="S442" s="8">
        <f t="shared" si="196"/>
        <v>0</v>
      </c>
      <c r="T442" s="10">
        <f t="shared" si="206"/>
        <v>0.119353</v>
      </c>
      <c r="U442" s="13">
        <f t="shared" si="210"/>
        <v>44</v>
      </c>
      <c r="V442" s="13">
        <v>252</v>
      </c>
      <c r="W442" s="14">
        <f t="shared" si="197"/>
        <v>1.0198817149999999</v>
      </c>
      <c r="X442" s="8">
        <f t="shared" si="198"/>
        <v>242.57238219000001</v>
      </c>
      <c r="Y442" s="8">
        <v>0</v>
      </c>
      <c r="Z442" s="9">
        <f t="shared" si="199"/>
        <v>0</v>
      </c>
      <c r="AA442" s="26" t="str">
        <f t="shared" si="207"/>
        <v>INCORP J=</v>
      </c>
      <c r="AB442" s="70">
        <f t="shared" si="208"/>
        <v>43024</v>
      </c>
      <c r="AC442" s="29"/>
      <c r="AD442" s="1"/>
      <c r="AG442" s="1"/>
      <c r="AH442" s="1"/>
      <c r="AI442" s="1"/>
      <c r="AJ442" s="1"/>
      <c r="AK442" s="10"/>
      <c r="AL442" s="1"/>
      <c r="AM442" s="1"/>
      <c r="AN442" s="1"/>
      <c r="AO442" s="1"/>
      <c r="AQ442" s="1"/>
    </row>
    <row r="443" spans="1:43" x14ac:dyDescent="0.2">
      <c r="A443" s="67">
        <f t="shared" si="200"/>
        <v>42725</v>
      </c>
      <c r="B443" s="8">
        <f t="shared" si="189"/>
        <v>12450.61319292</v>
      </c>
      <c r="C443" s="8">
        <f t="shared" si="201"/>
        <v>11193.53</v>
      </c>
      <c r="D443" s="28">
        <f t="shared" si="202"/>
        <v>4761.42</v>
      </c>
      <c r="E443" s="9">
        <f>IF(K443=1,VLOOKUP(A442,[1]Plan1!$AY$117:$BA$314,3),E442)</f>
        <v>4775.7</v>
      </c>
      <c r="F443" s="110">
        <f t="shared" si="203"/>
        <v>42720</v>
      </c>
      <c r="G443" s="12">
        <f t="shared" si="190"/>
        <v>2.9991053089204467E-3</v>
      </c>
      <c r="H443" s="11">
        <f t="shared" si="204"/>
        <v>42751</v>
      </c>
      <c r="I443" s="11">
        <f t="shared" si="191"/>
        <v>42751</v>
      </c>
      <c r="J443" s="1">
        <f t="shared" si="205"/>
        <v>22</v>
      </c>
      <c r="K443" s="1">
        <f t="shared" si="213"/>
        <v>4</v>
      </c>
      <c r="L443" s="8">
        <f t="shared" si="192"/>
        <v>1.0005446200000001</v>
      </c>
      <c r="M443" s="14">
        <f t="shared" si="212"/>
        <v>1.00180102</v>
      </c>
      <c r="N443" s="14">
        <f t="shared" si="209"/>
        <v>1.0895397909838134</v>
      </c>
      <c r="O443" s="8">
        <f t="shared" si="211"/>
        <v>1.0901331700000001</v>
      </c>
      <c r="P443" s="8">
        <f t="shared" si="193"/>
        <v>12202.43834239</v>
      </c>
      <c r="Q443" s="13">
        <f t="shared" si="194"/>
        <v>0</v>
      </c>
      <c r="R443" s="21">
        <f t="shared" si="195"/>
        <v>0</v>
      </c>
      <c r="S443" s="8">
        <f t="shared" si="196"/>
        <v>0</v>
      </c>
      <c r="T443" s="10">
        <f t="shared" si="206"/>
        <v>0.119353</v>
      </c>
      <c r="U443" s="13">
        <f t="shared" si="210"/>
        <v>45</v>
      </c>
      <c r="V443" s="13">
        <v>252</v>
      </c>
      <c r="W443" s="14">
        <f t="shared" si="197"/>
        <v>1.0203381359999999</v>
      </c>
      <c r="X443" s="8">
        <f t="shared" si="198"/>
        <v>248.17485052999999</v>
      </c>
      <c r="Y443" s="8">
        <v>0</v>
      </c>
      <c r="Z443" s="9">
        <f t="shared" si="199"/>
        <v>0</v>
      </c>
      <c r="AA443" s="26" t="str">
        <f t="shared" si="207"/>
        <v>INCORP J=</v>
      </c>
      <c r="AB443" s="70">
        <f t="shared" si="208"/>
        <v>43024</v>
      </c>
      <c r="AC443" s="29"/>
      <c r="AD443" s="1"/>
      <c r="AG443" s="1"/>
      <c r="AH443" s="1"/>
      <c r="AI443" s="1"/>
      <c r="AJ443" s="1"/>
      <c r="AK443" s="10"/>
      <c r="AL443" s="1"/>
      <c r="AM443" s="1"/>
      <c r="AN443" s="1"/>
      <c r="AO443" s="1"/>
      <c r="AQ443" s="1"/>
    </row>
    <row r="444" spans="1:43" x14ac:dyDescent="0.2">
      <c r="A444" s="67">
        <f t="shared" si="200"/>
        <v>42726</v>
      </c>
      <c r="B444" s="8">
        <f t="shared" si="189"/>
        <v>12457.880805979999</v>
      </c>
      <c r="C444" s="8">
        <f t="shared" si="201"/>
        <v>11193.53</v>
      </c>
      <c r="D444" s="28">
        <f t="shared" si="202"/>
        <v>4761.42</v>
      </c>
      <c r="E444" s="9">
        <f>IF(K444=1,VLOOKUP(A443,[1]Plan1!$AY$117:$BA$314,3),E443)</f>
        <v>4775.7</v>
      </c>
      <c r="F444" s="110">
        <f t="shared" si="203"/>
        <v>42720</v>
      </c>
      <c r="G444" s="12">
        <f t="shared" si="190"/>
        <v>2.9991053089204467E-3</v>
      </c>
      <c r="H444" s="11">
        <f t="shared" si="204"/>
        <v>42751</v>
      </c>
      <c r="I444" s="11">
        <f t="shared" si="191"/>
        <v>42751</v>
      </c>
      <c r="J444" s="1">
        <f t="shared" si="205"/>
        <v>22</v>
      </c>
      <c r="K444" s="1">
        <f t="shared" si="213"/>
        <v>5</v>
      </c>
      <c r="L444" s="8">
        <f t="shared" si="192"/>
        <v>1.0006808199999999</v>
      </c>
      <c r="M444" s="14">
        <f t="shared" si="212"/>
        <v>1.00180102</v>
      </c>
      <c r="N444" s="14">
        <f t="shared" si="209"/>
        <v>1.0895397909838134</v>
      </c>
      <c r="O444" s="8">
        <f t="shared" si="211"/>
        <v>1.0902815699999999</v>
      </c>
      <c r="P444" s="8">
        <f t="shared" si="193"/>
        <v>12204.099462239999</v>
      </c>
      <c r="Q444" s="13">
        <f t="shared" si="194"/>
        <v>0</v>
      </c>
      <c r="R444" s="21">
        <f t="shared" si="195"/>
        <v>0</v>
      </c>
      <c r="S444" s="8">
        <f t="shared" si="196"/>
        <v>0</v>
      </c>
      <c r="T444" s="10">
        <f t="shared" si="206"/>
        <v>0.119353</v>
      </c>
      <c r="U444" s="13">
        <f t="shared" si="210"/>
        <v>46</v>
      </c>
      <c r="V444" s="13">
        <v>252</v>
      </c>
      <c r="W444" s="14">
        <f t="shared" si="197"/>
        <v>1.020794762</v>
      </c>
      <c r="X444" s="8">
        <f t="shared" si="198"/>
        <v>253.78134374000001</v>
      </c>
      <c r="Y444" s="8">
        <v>0</v>
      </c>
      <c r="Z444" s="9">
        <f t="shared" si="199"/>
        <v>0</v>
      </c>
      <c r="AA444" s="26" t="str">
        <f t="shared" si="207"/>
        <v>INCORP J=</v>
      </c>
      <c r="AB444" s="70">
        <f t="shared" si="208"/>
        <v>43024</v>
      </c>
      <c r="AC444" s="29"/>
      <c r="AD444" s="1"/>
      <c r="AG444" s="1"/>
      <c r="AH444" s="1"/>
      <c r="AI444" s="1"/>
      <c r="AJ444" s="1"/>
      <c r="AK444" s="10"/>
      <c r="AL444" s="1"/>
      <c r="AM444" s="1"/>
      <c r="AN444" s="1"/>
      <c r="AO444" s="1"/>
      <c r="AQ444" s="1"/>
    </row>
    <row r="445" spans="1:43" x14ac:dyDescent="0.2">
      <c r="A445" s="67">
        <f t="shared" si="200"/>
        <v>42727</v>
      </c>
      <c r="B445" s="8">
        <f t="shared" si="189"/>
        <v>12465.15254033</v>
      </c>
      <c r="C445" s="8">
        <f t="shared" si="201"/>
        <v>11193.53</v>
      </c>
      <c r="D445" s="28">
        <f t="shared" si="202"/>
        <v>4761.42</v>
      </c>
      <c r="E445" s="9">
        <f>IF(K445=1,VLOOKUP(A444,[1]Plan1!$AY$117:$BA$314,3),E444)</f>
        <v>4775.7</v>
      </c>
      <c r="F445" s="110">
        <f t="shared" si="203"/>
        <v>42720</v>
      </c>
      <c r="G445" s="12">
        <f t="shared" si="190"/>
        <v>2.9991053089204467E-3</v>
      </c>
      <c r="H445" s="11">
        <f t="shared" si="204"/>
        <v>42751</v>
      </c>
      <c r="I445" s="11">
        <f t="shared" si="191"/>
        <v>42751</v>
      </c>
      <c r="J445" s="1">
        <f t="shared" si="205"/>
        <v>22</v>
      </c>
      <c r="K445" s="1">
        <f t="shared" si="213"/>
        <v>6</v>
      </c>
      <c r="L445" s="8">
        <f t="shared" si="192"/>
        <v>1.00081704</v>
      </c>
      <c r="M445" s="14">
        <f t="shared" si="212"/>
        <v>1.00180102</v>
      </c>
      <c r="N445" s="14">
        <f t="shared" si="209"/>
        <v>1.0895397909838134</v>
      </c>
      <c r="O445" s="8">
        <f t="shared" si="211"/>
        <v>1.0904299799999999</v>
      </c>
      <c r="P445" s="8">
        <f t="shared" si="193"/>
        <v>12205.76069402</v>
      </c>
      <c r="Q445" s="13">
        <f t="shared" si="194"/>
        <v>0</v>
      </c>
      <c r="R445" s="21">
        <f t="shared" si="195"/>
        <v>0</v>
      </c>
      <c r="S445" s="8">
        <f t="shared" si="196"/>
        <v>0</v>
      </c>
      <c r="T445" s="10">
        <f t="shared" si="206"/>
        <v>0.119353</v>
      </c>
      <c r="U445" s="13">
        <f t="shared" si="210"/>
        <v>47</v>
      </c>
      <c r="V445" s="13">
        <v>252</v>
      </c>
      <c r="W445" s="14">
        <f t="shared" si="197"/>
        <v>1.021251592</v>
      </c>
      <c r="X445" s="8">
        <f t="shared" si="198"/>
        <v>259.39184631000001</v>
      </c>
      <c r="Y445" s="8">
        <v>0</v>
      </c>
      <c r="Z445" s="9">
        <f t="shared" si="199"/>
        <v>0</v>
      </c>
      <c r="AA445" s="26" t="str">
        <f t="shared" si="207"/>
        <v>INCORP J=</v>
      </c>
      <c r="AB445" s="70">
        <f t="shared" si="208"/>
        <v>43024</v>
      </c>
      <c r="AC445" s="29"/>
      <c r="AD445" s="1"/>
      <c r="AG445" s="1"/>
      <c r="AH445" s="1"/>
      <c r="AI445" s="1"/>
      <c r="AJ445" s="1"/>
      <c r="AK445" s="10"/>
      <c r="AL445" s="1"/>
      <c r="AM445" s="1"/>
      <c r="AN445" s="1"/>
      <c r="AO445" s="1"/>
      <c r="AQ445" s="1"/>
    </row>
    <row r="446" spans="1:43" x14ac:dyDescent="0.2">
      <c r="A446" s="67">
        <f t="shared" si="200"/>
        <v>42728</v>
      </c>
      <c r="B446" s="8">
        <f t="shared" si="189"/>
        <v>12472.42863812</v>
      </c>
      <c r="C446" s="8">
        <f t="shared" si="201"/>
        <v>11193.53</v>
      </c>
      <c r="D446" s="28">
        <f t="shared" si="202"/>
        <v>4761.42</v>
      </c>
      <c r="E446" s="9">
        <f>IF(K446=1,VLOOKUP(A445,[1]Plan1!$AY$117:$BA$314,3),E445)</f>
        <v>4775.7</v>
      </c>
      <c r="F446" s="110">
        <f t="shared" si="203"/>
        <v>42720</v>
      </c>
      <c r="G446" s="12">
        <f t="shared" si="190"/>
        <v>2.9991053089204467E-3</v>
      </c>
      <c r="H446" s="11">
        <f t="shared" si="204"/>
        <v>42751</v>
      </c>
      <c r="I446" s="11">
        <f t="shared" si="191"/>
        <v>42751</v>
      </c>
      <c r="J446" s="1">
        <f t="shared" si="205"/>
        <v>22</v>
      </c>
      <c r="K446" s="1">
        <f t="shared" si="213"/>
        <v>7</v>
      </c>
      <c r="L446" s="8">
        <f t="shared" si="192"/>
        <v>1.0009532800000001</v>
      </c>
      <c r="M446" s="14">
        <f t="shared" si="212"/>
        <v>1.00180102</v>
      </c>
      <c r="N446" s="14">
        <f t="shared" si="209"/>
        <v>1.0895397909838134</v>
      </c>
      <c r="O446" s="8">
        <f t="shared" si="211"/>
        <v>1.0905784199999999</v>
      </c>
      <c r="P446" s="8">
        <f t="shared" si="193"/>
        <v>12207.42226162</v>
      </c>
      <c r="Q446" s="13">
        <f t="shared" si="194"/>
        <v>0</v>
      </c>
      <c r="R446" s="21">
        <f t="shared" si="195"/>
        <v>0</v>
      </c>
      <c r="S446" s="8">
        <f t="shared" si="196"/>
        <v>0</v>
      </c>
      <c r="T446" s="10">
        <f t="shared" si="206"/>
        <v>0.119353</v>
      </c>
      <c r="U446" s="13">
        <f t="shared" si="210"/>
        <v>48</v>
      </c>
      <c r="V446" s="13">
        <v>252</v>
      </c>
      <c r="W446" s="14">
        <f t="shared" si="197"/>
        <v>1.021708627</v>
      </c>
      <c r="X446" s="8">
        <f t="shared" si="198"/>
        <v>265.00637649999999</v>
      </c>
      <c r="Y446" s="8">
        <v>0</v>
      </c>
      <c r="Z446" s="9">
        <f t="shared" si="199"/>
        <v>0</v>
      </c>
      <c r="AA446" s="26" t="str">
        <f t="shared" si="207"/>
        <v>INCORP J=</v>
      </c>
      <c r="AB446" s="70">
        <f t="shared" si="208"/>
        <v>43024</v>
      </c>
      <c r="AC446" s="29"/>
      <c r="AD446" s="1"/>
      <c r="AG446" s="1"/>
      <c r="AH446" s="1"/>
      <c r="AI446" s="1"/>
      <c r="AJ446" s="1"/>
      <c r="AK446" s="10"/>
      <c r="AL446" s="1"/>
      <c r="AM446" s="1"/>
      <c r="AN446" s="1"/>
      <c r="AO446" s="1"/>
      <c r="AQ446" s="1"/>
    </row>
    <row r="447" spans="1:43" x14ac:dyDescent="0.2">
      <c r="A447" s="67">
        <f t="shared" si="200"/>
        <v>42729</v>
      </c>
      <c r="B447" s="8">
        <f t="shared" si="189"/>
        <v>12472.42863812</v>
      </c>
      <c r="C447" s="8">
        <f t="shared" si="201"/>
        <v>11193.53</v>
      </c>
      <c r="D447" s="28">
        <f t="shared" si="202"/>
        <v>4761.42</v>
      </c>
      <c r="E447" s="9">
        <f>IF(K447=1,VLOOKUP(A446,[1]Plan1!$AY$117:$BA$314,3),E446)</f>
        <v>4775.7</v>
      </c>
      <c r="F447" s="110">
        <f t="shared" si="203"/>
        <v>42720</v>
      </c>
      <c r="G447" s="12">
        <f t="shared" si="190"/>
        <v>2.9991053089204467E-3</v>
      </c>
      <c r="H447" s="11">
        <f t="shared" si="204"/>
        <v>42751</v>
      </c>
      <c r="I447" s="11">
        <f t="shared" si="191"/>
        <v>42751</v>
      </c>
      <c r="J447" s="1">
        <f t="shared" si="205"/>
        <v>22</v>
      </c>
      <c r="K447" s="1">
        <f t="shared" si="213"/>
        <v>7</v>
      </c>
      <c r="L447" s="8">
        <f t="shared" si="192"/>
        <v>1.0009532800000001</v>
      </c>
      <c r="M447" s="14">
        <f t="shared" si="212"/>
        <v>1.00180102</v>
      </c>
      <c r="N447" s="14">
        <f t="shared" si="209"/>
        <v>1.0895397909838134</v>
      </c>
      <c r="O447" s="8">
        <f t="shared" si="211"/>
        <v>1.0905784199999999</v>
      </c>
      <c r="P447" s="8">
        <f t="shared" si="193"/>
        <v>12207.42226162</v>
      </c>
      <c r="Q447" s="13">
        <f t="shared" si="194"/>
        <v>0</v>
      </c>
      <c r="R447" s="21">
        <f t="shared" si="195"/>
        <v>0</v>
      </c>
      <c r="S447" s="8">
        <f t="shared" si="196"/>
        <v>0</v>
      </c>
      <c r="T447" s="10">
        <f t="shared" si="206"/>
        <v>0.119353</v>
      </c>
      <c r="U447" s="13">
        <f t="shared" si="210"/>
        <v>48</v>
      </c>
      <c r="V447" s="13">
        <v>252</v>
      </c>
      <c r="W447" s="14">
        <f t="shared" si="197"/>
        <v>1.021708627</v>
      </c>
      <c r="X447" s="8">
        <f t="shared" si="198"/>
        <v>265.00637649999999</v>
      </c>
      <c r="Y447" s="8">
        <v>0</v>
      </c>
      <c r="Z447" s="9">
        <f t="shared" si="199"/>
        <v>0</v>
      </c>
      <c r="AA447" s="26" t="str">
        <f t="shared" si="207"/>
        <v>INCORP J=</v>
      </c>
      <c r="AB447" s="70">
        <f t="shared" si="208"/>
        <v>43024</v>
      </c>
      <c r="AC447" s="29"/>
      <c r="AD447" s="1"/>
      <c r="AG447" s="1"/>
      <c r="AH447" s="1"/>
      <c r="AI447" s="1"/>
      <c r="AJ447" s="1"/>
      <c r="AK447" s="10"/>
      <c r="AL447" s="1"/>
      <c r="AM447" s="1"/>
      <c r="AN447" s="1"/>
      <c r="AO447" s="1"/>
      <c r="AQ447" s="1"/>
    </row>
    <row r="448" spans="1:43" x14ac:dyDescent="0.2">
      <c r="A448" s="67">
        <f t="shared" si="200"/>
        <v>42730</v>
      </c>
      <c r="B448" s="8">
        <f t="shared" si="189"/>
        <v>12472.42863812</v>
      </c>
      <c r="C448" s="8">
        <f t="shared" si="201"/>
        <v>11193.53</v>
      </c>
      <c r="D448" s="28">
        <f t="shared" si="202"/>
        <v>4761.42</v>
      </c>
      <c r="E448" s="9">
        <f>IF(K448=1,VLOOKUP(A447,[1]Plan1!$AY$117:$BA$314,3),E447)</f>
        <v>4775.7</v>
      </c>
      <c r="F448" s="110">
        <f t="shared" si="203"/>
        <v>42720</v>
      </c>
      <c r="G448" s="12">
        <f t="shared" si="190"/>
        <v>2.9991053089204467E-3</v>
      </c>
      <c r="H448" s="11">
        <f t="shared" si="204"/>
        <v>42751</v>
      </c>
      <c r="I448" s="11">
        <f t="shared" si="191"/>
        <v>42751</v>
      </c>
      <c r="J448" s="1">
        <f t="shared" si="205"/>
        <v>22</v>
      </c>
      <c r="K448" s="1">
        <f t="shared" si="213"/>
        <v>7</v>
      </c>
      <c r="L448" s="8">
        <f t="shared" si="192"/>
        <v>1.0009532800000001</v>
      </c>
      <c r="M448" s="14">
        <f t="shared" si="212"/>
        <v>1.00180102</v>
      </c>
      <c r="N448" s="14">
        <f t="shared" si="209"/>
        <v>1.0895397909838134</v>
      </c>
      <c r="O448" s="8">
        <f t="shared" si="211"/>
        <v>1.0905784199999999</v>
      </c>
      <c r="P448" s="8">
        <f t="shared" si="193"/>
        <v>12207.42226162</v>
      </c>
      <c r="Q448" s="13">
        <f t="shared" si="194"/>
        <v>0</v>
      </c>
      <c r="R448" s="21">
        <f t="shared" si="195"/>
        <v>0</v>
      </c>
      <c r="S448" s="8">
        <f t="shared" si="196"/>
        <v>0</v>
      </c>
      <c r="T448" s="10">
        <f t="shared" si="206"/>
        <v>0.119353</v>
      </c>
      <c r="U448" s="13">
        <f t="shared" si="210"/>
        <v>48</v>
      </c>
      <c r="V448" s="13">
        <v>252</v>
      </c>
      <c r="W448" s="14">
        <f t="shared" si="197"/>
        <v>1.021708627</v>
      </c>
      <c r="X448" s="8">
        <f t="shared" si="198"/>
        <v>265.00637649999999</v>
      </c>
      <c r="Y448" s="8">
        <v>0</v>
      </c>
      <c r="Z448" s="9">
        <f t="shared" si="199"/>
        <v>0</v>
      </c>
      <c r="AA448" s="26" t="str">
        <f t="shared" si="207"/>
        <v>INCORP J=</v>
      </c>
      <c r="AB448" s="70">
        <f t="shared" si="208"/>
        <v>43024</v>
      </c>
      <c r="AC448" s="29"/>
      <c r="AD448" s="1"/>
      <c r="AG448" s="1"/>
      <c r="AH448" s="1"/>
      <c r="AI448" s="1"/>
      <c r="AJ448" s="1"/>
      <c r="AK448" s="10"/>
      <c r="AL448" s="1"/>
      <c r="AM448" s="1"/>
      <c r="AN448" s="1"/>
      <c r="AO448" s="1"/>
      <c r="AQ448" s="1"/>
    </row>
    <row r="449" spans="1:43" x14ac:dyDescent="0.2">
      <c r="A449" s="67">
        <f t="shared" si="200"/>
        <v>42731</v>
      </c>
      <c r="B449" s="8">
        <f t="shared" si="189"/>
        <v>12479.708974179999</v>
      </c>
      <c r="C449" s="8">
        <f t="shared" si="201"/>
        <v>11193.53</v>
      </c>
      <c r="D449" s="28">
        <f t="shared" si="202"/>
        <v>4761.42</v>
      </c>
      <c r="E449" s="9">
        <f>IF(K449=1,VLOOKUP(A448,[1]Plan1!$AY$117:$BA$314,3),E448)</f>
        <v>4775.7</v>
      </c>
      <c r="F449" s="110">
        <f t="shared" si="203"/>
        <v>42720</v>
      </c>
      <c r="G449" s="12">
        <f t="shared" si="190"/>
        <v>2.9991053089204467E-3</v>
      </c>
      <c r="H449" s="11">
        <f t="shared" si="204"/>
        <v>42751</v>
      </c>
      <c r="I449" s="11">
        <f t="shared" si="191"/>
        <v>42751</v>
      </c>
      <c r="J449" s="1">
        <f t="shared" si="205"/>
        <v>22</v>
      </c>
      <c r="K449" s="1">
        <f t="shared" si="213"/>
        <v>8</v>
      </c>
      <c r="L449" s="8">
        <f t="shared" si="192"/>
        <v>1.0010895399999999</v>
      </c>
      <c r="M449" s="14">
        <f t="shared" si="212"/>
        <v>1.00180102</v>
      </c>
      <c r="N449" s="14">
        <f t="shared" si="209"/>
        <v>1.0895397909838134</v>
      </c>
      <c r="O449" s="8">
        <f t="shared" si="211"/>
        <v>1.0907268800000001</v>
      </c>
      <c r="P449" s="8">
        <f t="shared" si="193"/>
        <v>12209.08405308</v>
      </c>
      <c r="Q449" s="13">
        <f t="shared" si="194"/>
        <v>0</v>
      </c>
      <c r="R449" s="21">
        <f t="shared" si="195"/>
        <v>0</v>
      </c>
      <c r="S449" s="8">
        <f t="shared" si="196"/>
        <v>0</v>
      </c>
      <c r="T449" s="10">
        <f t="shared" si="206"/>
        <v>0.119353</v>
      </c>
      <c r="U449" s="13">
        <f t="shared" si="210"/>
        <v>49</v>
      </c>
      <c r="V449" s="13">
        <v>252</v>
      </c>
      <c r="W449" s="14">
        <f t="shared" si="197"/>
        <v>1.0221658659999999</v>
      </c>
      <c r="X449" s="8">
        <f t="shared" si="198"/>
        <v>270.62492109999999</v>
      </c>
      <c r="Y449" s="8">
        <v>0</v>
      </c>
      <c r="Z449" s="9">
        <f t="shared" si="199"/>
        <v>0</v>
      </c>
      <c r="AA449" s="26" t="str">
        <f t="shared" si="207"/>
        <v>INCORP J=</v>
      </c>
      <c r="AB449" s="70">
        <f t="shared" si="208"/>
        <v>43024</v>
      </c>
      <c r="AC449" s="29"/>
      <c r="AD449" s="1"/>
      <c r="AG449" s="1"/>
      <c r="AH449" s="1"/>
      <c r="AI449" s="1"/>
      <c r="AJ449" s="1"/>
      <c r="AK449" s="10"/>
      <c r="AL449" s="1"/>
      <c r="AM449" s="1"/>
      <c r="AN449" s="1"/>
      <c r="AO449" s="1"/>
      <c r="AQ449" s="1"/>
    </row>
    <row r="450" spans="1:43" x14ac:dyDescent="0.2">
      <c r="A450" s="67">
        <f t="shared" si="200"/>
        <v>42732</v>
      </c>
      <c r="B450" s="8">
        <f t="shared" si="189"/>
        <v>12486.993676509999</v>
      </c>
      <c r="C450" s="8">
        <f t="shared" si="201"/>
        <v>11193.53</v>
      </c>
      <c r="D450" s="28">
        <f t="shared" si="202"/>
        <v>4761.42</v>
      </c>
      <c r="E450" s="9">
        <f>IF(K450=1,VLOOKUP(A449,[1]Plan1!$AY$117:$BA$314,3),E449)</f>
        <v>4775.7</v>
      </c>
      <c r="F450" s="110">
        <f t="shared" si="203"/>
        <v>42720</v>
      </c>
      <c r="G450" s="12">
        <f t="shared" si="190"/>
        <v>2.9991053089204467E-3</v>
      </c>
      <c r="H450" s="11">
        <f t="shared" si="204"/>
        <v>42751</v>
      </c>
      <c r="I450" s="11">
        <f t="shared" si="191"/>
        <v>42751</v>
      </c>
      <c r="J450" s="1">
        <f t="shared" si="205"/>
        <v>22</v>
      </c>
      <c r="K450" s="1">
        <f t="shared" si="213"/>
        <v>9</v>
      </c>
      <c r="L450" s="8">
        <f t="shared" si="192"/>
        <v>1.0012258199999999</v>
      </c>
      <c r="M450" s="14">
        <f t="shared" si="212"/>
        <v>1.00180102</v>
      </c>
      <c r="N450" s="14">
        <f t="shared" si="209"/>
        <v>1.0895397909838134</v>
      </c>
      <c r="O450" s="8">
        <f t="shared" si="211"/>
        <v>1.09087537</v>
      </c>
      <c r="P450" s="8">
        <f t="shared" si="193"/>
        <v>12210.746180349999</v>
      </c>
      <c r="Q450" s="13">
        <f t="shared" si="194"/>
        <v>0</v>
      </c>
      <c r="R450" s="21">
        <f t="shared" si="195"/>
        <v>0</v>
      </c>
      <c r="S450" s="8">
        <f t="shared" si="196"/>
        <v>0</v>
      </c>
      <c r="T450" s="10">
        <f t="shared" si="206"/>
        <v>0.119353</v>
      </c>
      <c r="U450" s="13">
        <f t="shared" si="210"/>
        <v>50</v>
      </c>
      <c r="V450" s="13">
        <v>252</v>
      </c>
      <c r="W450" s="14">
        <f t="shared" si="197"/>
        <v>1.02262331</v>
      </c>
      <c r="X450" s="8">
        <f t="shared" si="198"/>
        <v>276.24749616000003</v>
      </c>
      <c r="Y450" s="8">
        <v>0</v>
      </c>
      <c r="Z450" s="9">
        <f t="shared" si="199"/>
        <v>0</v>
      </c>
      <c r="AA450" s="26" t="str">
        <f t="shared" si="207"/>
        <v>INCORP J=</v>
      </c>
      <c r="AB450" s="70">
        <f t="shared" si="208"/>
        <v>43024</v>
      </c>
      <c r="AC450" s="29"/>
      <c r="AD450" s="1"/>
      <c r="AG450" s="1"/>
      <c r="AH450" s="1"/>
      <c r="AI450" s="1"/>
      <c r="AJ450" s="1"/>
      <c r="AK450" s="10"/>
      <c r="AL450" s="1"/>
      <c r="AM450" s="1"/>
      <c r="AN450" s="1"/>
      <c r="AO450" s="1"/>
      <c r="AQ450" s="1"/>
    </row>
    <row r="451" spans="1:43" x14ac:dyDescent="0.2">
      <c r="A451" s="67">
        <f t="shared" si="200"/>
        <v>42733</v>
      </c>
      <c r="B451" s="8">
        <f t="shared" si="189"/>
        <v>12494.28240305</v>
      </c>
      <c r="C451" s="8">
        <f t="shared" si="201"/>
        <v>11193.53</v>
      </c>
      <c r="D451" s="28">
        <f t="shared" si="202"/>
        <v>4761.42</v>
      </c>
      <c r="E451" s="9">
        <f>IF(K451=1,VLOOKUP(A450,[1]Plan1!$AY$117:$BA$314,3),E450)</f>
        <v>4775.7</v>
      </c>
      <c r="F451" s="110">
        <f t="shared" si="203"/>
        <v>42720</v>
      </c>
      <c r="G451" s="12">
        <f t="shared" si="190"/>
        <v>2.9991053089204467E-3</v>
      </c>
      <c r="H451" s="11">
        <f t="shared" si="204"/>
        <v>42751</v>
      </c>
      <c r="I451" s="11">
        <f t="shared" si="191"/>
        <v>42751</v>
      </c>
      <c r="J451" s="1">
        <f t="shared" si="205"/>
        <v>22</v>
      </c>
      <c r="K451" s="1">
        <f t="shared" si="213"/>
        <v>10</v>
      </c>
      <c r="L451" s="8">
        <f t="shared" si="192"/>
        <v>1.0013621100000001</v>
      </c>
      <c r="M451" s="14">
        <f t="shared" si="212"/>
        <v>1.00180102</v>
      </c>
      <c r="N451" s="14">
        <f t="shared" si="209"/>
        <v>1.0895397909838134</v>
      </c>
      <c r="O451" s="8">
        <f t="shared" si="211"/>
        <v>1.09102386</v>
      </c>
      <c r="P451" s="8">
        <f t="shared" si="193"/>
        <v>12212.40830762</v>
      </c>
      <c r="Q451" s="13">
        <f t="shared" si="194"/>
        <v>0</v>
      </c>
      <c r="R451" s="21">
        <f t="shared" si="195"/>
        <v>0</v>
      </c>
      <c r="S451" s="8">
        <f t="shared" si="196"/>
        <v>0</v>
      </c>
      <c r="T451" s="10">
        <f t="shared" si="206"/>
        <v>0.119353</v>
      </c>
      <c r="U451" s="13">
        <f t="shared" si="210"/>
        <v>51</v>
      </c>
      <c r="V451" s="13">
        <v>252</v>
      </c>
      <c r="W451" s="14">
        <f t="shared" si="197"/>
        <v>1.0230809590000001</v>
      </c>
      <c r="X451" s="8">
        <f t="shared" si="198"/>
        <v>281.87409543000001</v>
      </c>
      <c r="Y451" s="8">
        <v>0</v>
      </c>
      <c r="Z451" s="9">
        <f t="shared" si="199"/>
        <v>0</v>
      </c>
      <c r="AA451" s="26" t="str">
        <f t="shared" si="207"/>
        <v>INCORP J=</v>
      </c>
      <c r="AB451" s="70">
        <f t="shared" si="208"/>
        <v>43024</v>
      </c>
      <c r="AC451" s="29"/>
      <c r="AD451" s="1"/>
      <c r="AG451" s="1"/>
      <c r="AH451" s="1"/>
      <c r="AI451" s="1"/>
      <c r="AJ451" s="1"/>
      <c r="AK451" s="10"/>
      <c r="AL451" s="1"/>
      <c r="AM451" s="1"/>
      <c r="AN451" s="1"/>
      <c r="AO451" s="1"/>
      <c r="AQ451" s="1"/>
    </row>
    <row r="452" spans="1:43" x14ac:dyDescent="0.2">
      <c r="A452" s="67">
        <f t="shared" si="200"/>
        <v>42734</v>
      </c>
      <c r="B452" s="8">
        <f t="shared" si="189"/>
        <v>12501.575600889999</v>
      </c>
      <c r="C452" s="8">
        <f t="shared" si="201"/>
        <v>11193.53</v>
      </c>
      <c r="D452" s="28">
        <f t="shared" si="202"/>
        <v>4761.42</v>
      </c>
      <c r="E452" s="9">
        <f>IF(K452=1,VLOOKUP(A451,[1]Plan1!$AY$117:$BA$314,3),E451)</f>
        <v>4775.7</v>
      </c>
      <c r="F452" s="110">
        <f t="shared" si="203"/>
        <v>42720</v>
      </c>
      <c r="G452" s="12">
        <f t="shared" si="190"/>
        <v>2.9991053089204467E-3</v>
      </c>
      <c r="H452" s="11">
        <f t="shared" si="204"/>
        <v>42751</v>
      </c>
      <c r="I452" s="11">
        <f t="shared" si="191"/>
        <v>42751</v>
      </c>
      <c r="J452" s="1">
        <f t="shared" si="205"/>
        <v>22</v>
      </c>
      <c r="K452" s="1">
        <f t="shared" si="213"/>
        <v>11</v>
      </c>
      <c r="L452" s="8">
        <f t="shared" si="192"/>
        <v>1.0014984300000001</v>
      </c>
      <c r="M452" s="14">
        <f t="shared" si="212"/>
        <v>1.00180102</v>
      </c>
      <c r="N452" s="14">
        <f t="shared" si="209"/>
        <v>1.0895397909838134</v>
      </c>
      <c r="O452" s="8">
        <f t="shared" si="211"/>
        <v>1.0911723900000001</v>
      </c>
      <c r="P452" s="8">
        <f t="shared" si="193"/>
        <v>12214.07088263</v>
      </c>
      <c r="Q452" s="13">
        <f t="shared" si="194"/>
        <v>0</v>
      </c>
      <c r="R452" s="21">
        <f t="shared" si="195"/>
        <v>0</v>
      </c>
      <c r="S452" s="8">
        <f t="shared" si="196"/>
        <v>0</v>
      </c>
      <c r="T452" s="10">
        <f t="shared" si="206"/>
        <v>0.119353</v>
      </c>
      <c r="U452" s="13">
        <f t="shared" si="210"/>
        <v>52</v>
      </c>
      <c r="V452" s="13">
        <v>252</v>
      </c>
      <c r="W452" s="14">
        <f t="shared" si="197"/>
        <v>1.023538812</v>
      </c>
      <c r="X452" s="8">
        <f t="shared" si="198"/>
        <v>287.50471826</v>
      </c>
      <c r="Y452" s="8">
        <v>0</v>
      </c>
      <c r="Z452" s="9">
        <f t="shared" si="199"/>
        <v>0</v>
      </c>
      <c r="AA452" s="26" t="str">
        <f t="shared" si="207"/>
        <v>INCORP J=</v>
      </c>
      <c r="AB452" s="70">
        <f t="shared" si="208"/>
        <v>43024</v>
      </c>
      <c r="AC452" s="29"/>
      <c r="AD452" s="1"/>
      <c r="AG452" s="1"/>
      <c r="AH452" s="1"/>
      <c r="AI452" s="1"/>
      <c r="AJ452" s="1"/>
      <c r="AK452" s="10"/>
      <c r="AL452" s="1"/>
      <c r="AM452" s="1"/>
      <c r="AN452" s="1"/>
      <c r="AO452" s="1"/>
      <c r="AQ452" s="1"/>
    </row>
    <row r="453" spans="1:43" x14ac:dyDescent="0.2">
      <c r="A453" s="67">
        <f t="shared" si="200"/>
        <v>42735</v>
      </c>
      <c r="B453" s="8">
        <f t="shared" si="189"/>
        <v>12508.872825370001</v>
      </c>
      <c r="C453" s="8">
        <f t="shared" si="201"/>
        <v>11193.53</v>
      </c>
      <c r="D453" s="28">
        <f t="shared" si="202"/>
        <v>4761.42</v>
      </c>
      <c r="E453" s="9">
        <f>IF(K453=1,VLOOKUP(A452,[1]Plan1!$AY$117:$BA$314,3),E452)</f>
        <v>4775.7</v>
      </c>
      <c r="F453" s="110">
        <f t="shared" si="203"/>
        <v>42720</v>
      </c>
      <c r="G453" s="12">
        <f t="shared" si="190"/>
        <v>2.9991053089204467E-3</v>
      </c>
      <c r="H453" s="11">
        <f t="shared" si="204"/>
        <v>42751</v>
      </c>
      <c r="I453" s="11">
        <f t="shared" si="191"/>
        <v>42751</v>
      </c>
      <c r="J453" s="1">
        <f t="shared" si="205"/>
        <v>22</v>
      </c>
      <c r="K453" s="1">
        <f t="shared" si="213"/>
        <v>12</v>
      </c>
      <c r="L453" s="8">
        <f t="shared" si="192"/>
        <v>1.00163476</v>
      </c>
      <c r="M453" s="14">
        <f t="shared" si="212"/>
        <v>1.00180102</v>
      </c>
      <c r="N453" s="14">
        <f t="shared" si="209"/>
        <v>1.0895397909838134</v>
      </c>
      <c r="O453" s="8">
        <f t="shared" si="211"/>
        <v>1.09132092</v>
      </c>
      <c r="P453" s="8">
        <f t="shared" si="193"/>
        <v>12215.733457640001</v>
      </c>
      <c r="Q453" s="13">
        <f t="shared" si="194"/>
        <v>0</v>
      </c>
      <c r="R453" s="21">
        <f t="shared" si="195"/>
        <v>0</v>
      </c>
      <c r="S453" s="8">
        <f t="shared" si="196"/>
        <v>0</v>
      </c>
      <c r="T453" s="10">
        <f t="shared" si="206"/>
        <v>0.119353</v>
      </c>
      <c r="U453" s="13">
        <f t="shared" si="210"/>
        <v>53</v>
      </c>
      <c r="V453" s="13">
        <v>252</v>
      </c>
      <c r="W453" s="14">
        <f t="shared" si="197"/>
        <v>1.0239968699999999</v>
      </c>
      <c r="X453" s="8">
        <f t="shared" si="198"/>
        <v>293.13936773</v>
      </c>
      <c r="Y453" s="8">
        <v>0</v>
      </c>
      <c r="Z453" s="9">
        <f t="shared" si="199"/>
        <v>0</v>
      </c>
      <c r="AA453" s="26" t="str">
        <f t="shared" si="207"/>
        <v>INCORP J=</v>
      </c>
      <c r="AB453" s="70">
        <f t="shared" si="208"/>
        <v>43024</v>
      </c>
      <c r="AC453" s="29"/>
      <c r="AD453" s="1"/>
      <c r="AG453" s="1"/>
      <c r="AH453" s="1"/>
      <c r="AI453" s="1"/>
      <c r="AJ453" s="1"/>
      <c r="AK453" s="10"/>
      <c r="AL453" s="1"/>
      <c r="AM453" s="1"/>
      <c r="AN453" s="1"/>
      <c r="AO453" s="1"/>
      <c r="AQ453" s="1"/>
    </row>
    <row r="454" spans="1:43" x14ac:dyDescent="0.2">
      <c r="A454" s="67">
        <f t="shared" si="200"/>
        <v>42736</v>
      </c>
      <c r="B454" s="8">
        <f t="shared" si="189"/>
        <v>12508.872825370001</v>
      </c>
      <c r="C454" s="8">
        <f t="shared" si="201"/>
        <v>11193.53</v>
      </c>
      <c r="D454" s="28">
        <f t="shared" si="202"/>
        <v>4761.42</v>
      </c>
      <c r="E454" s="9">
        <f>IF(K454=1,VLOOKUP(A453,[1]Plan1!$AY$117:$BA$314,3),E453)</f>
        <v>4775.7</v>
      </c>
      <c r="F454" s="110">
        <f t="shared" si="203"/>
        <v>42720</v>
      </c>
      <c r="G454" s="12">
        <f t="shared" si="190"/>
        <v>2.9991053089204467E-3</v>
      </c>
      <c r="H454" s="11">
        <f t="shared" si="204"/>
        <v>42751</v>
      </c>
      <c r="I454" s="11">
        <f t="shared" si="191"/>
        <v>42751</v>
      </c>
      <c r="J454" s="1">
        <f t="shared" si="205"/>
        <v>22</v>
      </c>
      <c r="K454" s="1">
        <f t="shared" si="213"/>
        <v>12</v>
      </c>
      <c r="L454" s="8">
        <f t="shared" si="192"/>
        <v>1.00163476</v>
      </c>
      <c r="M454" s="14">
        <f t="shared" si="212"/>
        <v>1.00180102</v>
      </c>
      <c r="N454" s="14">
        <f t="shared" si="209"/>
        <v>1.0895397909838134</v>
      </c>
      <c r="O454" s="8">
        <f t="shared" si="211"/>
        <v>1.09132092</v>
      </c>
      <c r="P454" s="8">
        <f t="shared" si="193"/>
        <v>12215.733457640001</v>
      </c>
      <c r="Q454" s="13">
        <f t="shared" si="194"/>
        <v>0</v>
      </c>
      <c r="R454" s="21">
        <f t="shared" si="195"/>
        <v>0</v>
      </c>
      <c r="S454" s="8">
        <f t="shared" si="196"/>
        <v>0</v>
      </c>
      <c r="T454" s="10">
        <f t="shared" si="206"/>
        <v>0.119353</v>
      </c>
      <c r="U454" s="13">
        <f t="shared" si="210"/>
        <v>53</v>
      </c>
      <c r="V454" s="13">
        <v>252</v>
      </c>
      <c r="W454" s="14">
        <f t="shared" si="197"/>
        <v>1.0239968699999999</v>
      </c>
      <c r="X454" s="8">
        <f t="shared" si="198"/>
        <v>293.13936773</v>
      </c>
      <c r="Y454" s="8">
        <v>0</v>
      </c>
      <c r="Z454" s="9">
        <f t="shared" si="199"/>
        <v>0</v>
      </c>
      <c r="AA454" s="26" t="str">
        <f t="shared" si="207"/>
        <v>INCORP J=</v>
      </c>
      <c r="AB454" s="70">
        <f t="shared" si="208"/>
        <v>43024</v>
      </c>
      <c r="AC454" s="4"/>
      <c r="AD454" s="1"/>
      <c r="AG454" s="1"/>
      <c r="AH454" s="1"/>
      <c r="AI454" s="1"/>
      <c r="AJ454" s="1"/>
      <c r="AK454" s="10"/>
      <c r="AL454" s="1"/>
      <c r="AM454" s="1"/>
      <c r="AN454" s="1"/>
      <c r="AO454" s="1"/>
      <c r="AQ454" s="1"/>
    </row>
    <row r="455" spans="1:43" x14ac:dyDescent="0.2">
      <c r="A455" s="67">
        <f t="shared" si="200"/>
        <v>42737</v>
      </c>
      <c r="B455" s="8">
        <f t="shared" si="189"/>
        <v>12508.872825370001</v>
      </c>
      <c r="C455" s="8">
        <f t="shared" si="201"/>
        <v>11193.53</v>
      </c>
      <c r="D455" s="28">
        <f t="shared" si="202"/>
        <v>4761.42</v>
      </c>
      <c r="E455" s="9">
        <f>IF(K455=1,VLOOKUP(A454,[1]Plan1!$AY$117:$BA$314,3),E454)</f>
        <v>4775.7</v>
      </c>
      <c r="F455" s="110">
        <f t="shared" si="203"/>
        <v>42720</v>
      </c>
      <c r="G455" s="12">
        <f t="shared" si="190"/>
        <v>2.9991053089204467E-3</v>
      </c>
      <c r="H455" s="11">
        <f t="shared" si="204"/>
        <v>42751</v>
      </c>
      <c r="I455" s="11">
        <f t="shared" si="191"/>
        <v>42751</v>
      </c>
      <c r="J455" s="1">
        <f t="shared" si="205"/>
        <v>22</v>
      </c>
      <c r="K455" s="1">
        <f t="shared" si="213"/>
        <v>12</v>
      </c>
      <c r="L455" s="8">
        <f t="shared" si="192"/>
        <v>1.00163476</v>
      </c>
      <c r="M455" s="14">
        <f t="shared" si="212"/>
        <v>1.00180102</v>
      </c>
      <c r="N455" s="14">
        <f t="shared" si="209"/>
        <v>1.0895397909838134</v>
      </c>
      <c r="O455" s="8">
        <f t="shared" si="211"/>
        <v>1.09132092</v>
      </c>
      <c r="P455" s="8">
        <f t="shared" si="193"/>
        <v>12215.733457640001</v>
      </c>
      <c r="Q455" s="13">
        <f t="shared" si="194"/>
        <v>0</v>
      </c>
      <c r="R455" s="21">
        <f t="shared" si="195"/>
        <v>0</v>
      </c>
      <c r="S455" s="8">
        <f t="shared" si="196"/>
        <v>0</v>
      </c>
      <c r="T455" s="10">
        <f t="shared" si="206"/>
        <v>0.119353</v>
      </c>
      <c r="U455" s="13">
        <f t="shared" si="210"/>
        <v>53</v>
      </c>
      <c r="V455" s="13">
        <v>252</v>
      </c>
      <c r="W455" s="14">
        <f t="shared" si="197"/>
        <v>1.0239968699999999</v>
      </c>
      <c r="X455" s="8">
        <f t="shared" si="198"/>
        <v>293.13936773</v>
      </c>
      <c r="Y455" s="8">
        <v>0</v>
      </c>
      <c r="Z455" s="9">
        <f t="shared" si="199"/>
        <v>0</v>
      </c>
      <c r="AA455" s="26" t="str">
        <f t="shared" si="207"/>
        <v>INCORP J=</v>
      </c>
      <c r="AB455" s="70">
        <f t="shared" si="208"/>
        <v>43024</v>
      </c>
      <c r="AC455" s="4"/>
      <c r="AD455" s="1"/>
      <c r="AG455" s="1"/>
      <c r="AH455" s="1"/>
      <c r="AI455" s="1"/>
      <c r="AJ455" s="1"/>
      <c r="AK455" s="10"/>
      <c r="AL455" s="1"/>
      <c r="AM455" s="1"/>
      <c r="AN455" s="1"/>
      <c r="AO455" s="1"/>
      <c r="AQ455" s="1"/>
    </row>
    <row r="456" spans="1:43" x14ac:dyDescent="0.2">
      <c r="A456" s="67">
        <f t="shared" si="200"/>
        <v>42738</v>
      </c>
      <c r="B456" s="8">
        <f t="shared" si="189"/>
        <v>12516.174433780001</v>
      </c>
      <c r="C456" s="8">
        <f t="shared" si="201"/>
        <v>11193.53</v>
      </c>
      <c r="D456" s="28">
        <f t="shared" si="202"/>
        <v>4761.42</v>
      </c>
      <c r="E456" s="9">
        <f>IF(K456=1,VLOOKUP(A455,[1]Plan1!$AY$117:$BA$314,3),E455)</f>
        <v>4775.7</v>
      </c>
      <c r="F456" s="110">
        <f t="shared" si="203"/>
        <v>42720</v>
      </c>
      <c r="G456" s="12">
        <f t="shared" si="190"/>
        <v>2.9991053089204467E-3</v>
      </c>
      <c r="H456" s="11">
        <f t="shared" si="204"/>
        <v>42751</v>
      </c>
      <c r="I456" s="11">
        <f t="shared" si="191"/>
        <v>42751</v>
      </c>
      <c r="J456" s="1">
        <f t="shared" si="205"/>
        <v>22</v>
      </c>
      <c r="K456" s="1">
        <f t="shared" si="213"/>
        <v>13</v>
      </c>
      <c r="L456" s="8">
        <f t="shared" si="192"/>
        <v>1.00177111</v>
      </c>
      <c r="M456" s="14">
        <f t="shared" si="212"/>
        <v>1.00180102</v>
      </c>
      <c r="N456" s="14">
        <f t="shared" si="209"/>
        <v>1.0895397909838134</v>
      </c>
      <c r="O456" s="8">
        <f t="shared" si="211"/>
        <v>1.09146948</v>
      </c>
      <c r="P456" s="8">
        <f t="shared" si="193"/>
        <v>12217.39636846</v>
      </c>
      <c r="Q456" s="13">
        <f t="shared" si="194"/>
        <v>0</v>
      </c>
      <c r="R456" s="21">
        <f t="shared" si="195"/>
        <v>0</v>
      </c>
      <c r="S456" s="8">
        <f t="shared" si="196"/>
        <v>0</v>
      </c>
      <c r="T456" s="10">
        <f t="shared" si="206"/>
        <v>0.119353</v>
      </c>
      <c r="U456" s="13">
        <f t="shared" si="210"/>
        <v>54</v>
      </c>
      <c r="V456" s="13">
        <v>252</v>
      </c>
      <c r="W456" s="14">
        <f t="shared" si="197"/>
        <v>1.0244551340000001</v>
      </c>
      <c r="X456" s="8">
        <f t="shared" si="198"/>
        <v>298.77806532</v>
      </c>
      <c r="Y456" s="8">
        <v>0</v>
      </c>
      <c r="Z456" s="9">
        <f t="shared" si="199"/>
        <v>0</v>
      </c>
      <c r="AA456" s="26" t="str">
        <f t="shared" si="207"/>
        <v>INCORP J=</v>
      </c>
      <c r="AB456" s="70">
        <f t="shared" si="208"/>
        <v>43024</v>
      </c>
      <c r="AC456" s="4"/>
      <c r="AD456" s="1"/>
      <c r="AG456" s="1"/>
      <c r="AH456" s="1"/>
      <c r="AI456" s="1"/>
      <c r="AJ456" s="1"/>
      <c r="AK456" s="10"/>
      <c r="AL456" s="1"/>
      <c r="AM456" s="1"/>
      <c r="AN456" s="1"/>
      <c r="AO456" s="1"/>
      <c r="AQ456" s="1"/>
    </row>
    <row r="457" spans="1:43" x14ac:dyDescent="0.2">
      <c r="A457" s="67">
        <f t="shared" si="200"/>
        <v>42739</v>
      </c>
      <c r="B457" s="8">
        <f t="shared" si="189"/>
        <v>12523.48028842</v>
      </c>
      <c r="C457" s="8">
        <f t="shared" si="201"/>
        <v>11193.53</v>
      </c>
      <c r="D457" s="28">
        <f t="shared" si="202"/>
        <v>4761.42</v>
      </c>
      <c r="E457" s="9">
        <f>IF(K457=1,VLOOKUP(A456,[1]Plan1!$AY$117:$BA$314,3),E456)</f>
        <v>4775.7</v>
      </c>
      <c r="F457" s="110">
        <f t="shared" si="203"/>
        <v>42720</v>
      </c>
      <c r="G457" s="12">
        <f t="shared" si="190"/>
        <v>2.9991053089204467E-3</v>
      </c>
      <c r="H457" s="11">
        <f t="shared" si="204"/>
        <v>42751</v>
      </c>
      <c r="I457" s="11">
        <f t="shared" si="191"/>
        <v>42751</v>
      </c>
      <c r="J457" s="1">
        <f t="shared" si="205"/>
        <v>22</v>
      </c>
      <c r="K457" s="1">
        <f t="shared" si="213"/>
        <v>14</v>
      </c>
      <c r="L457" s="8">
        <f t="shared" si="192"/>
        <v>1.0019074800000001</v>
      </c>
      <c r="M457" s="14">
        <f t="shared" si="212"/>
        <v>1.00180102</v>
      </c>
      <c r="N457" s="14">
        <f t="shared" si="209"/>
        <v>1.0895397909838134</v>
      </c>
      <c r="O457" s="8">
        <f t="shared" si="211"/>
        <v>1.0916180600000001</v>
      </c>
      <c r="P457" s="8">
        <f t="shared" si="193"/>
        <v>12219.05950315</v>
      </c>
      <c r="Q457" s="13">
        <f t="shared" si="194"/>
        <v>0</v>
      </c>
      <c r="R457" s="21">
        <f t="shared" si="195"/>
        <v>0</v>
      </c>
      <c r="S457" s="8">
        <f t="shared" si="196"/>
        <v>0</v>
      </c>
      <c r="T457" s="10">
        <f t="shared" si="206"/>
        <v>0.119353</v>
      </c>
      <c r="U457" s="13">
        <f t="shared" si="210"/>
        <v>55</v>
      </c>
      <c r="V457" s="13">
        <v>252</v>
      </c>
      <c r="W457" s="14">
        <f t="shared" si="197"/>
        <v>1.024913602</v>
      </c>
      <c r="X457" s="8">
        <f t="shared" si="198"/>
        <v>304.42078527000001</v>
      </c>
      <c r="Y457" s="8">
        <v>0</v>
      </c>
      <c r="Z457" s="9">
        <f t="shared" si="199"/>
        <v>0</v>
      </c>
      <c r="AA457" s="26" t="str">
        <f t="shared" si="207"/>
        <v>INCORP J=</v>
      </c>
      <c r="AB457" s="70">
        <f t="shared" si="208"/>
        <v>43024</v>
      </c>
      <c r="AC457" s="4"/>
      <c r="AD457" s="1"/>
      <c r="AG457" s="1"/>
      <c r="AH457" s="1"/>
      <c r="AI457" s="1"/>
      <c r="AJ457" s="1"/>
      <c r="AK457" s="10"/>
      <c r="AL457" s="1"/>
      <c r="AM457" s="1"/>
      <c r="AN457" s="1"/>
      <c r="AO457" s="1"/>
      <c r="AQ457" s="1"/>
    </row>
    <row r="458" spans="1:43" x14ac:dyDescent="0.2">
      <c r="A458" s="67">
        <f t="shared" si="200"/>
        <v>42740</v>
      </c>
      <c r="B458" s="8">
        <f t="shared" ref="B458:B521" si="214">(P458+X458)</f>
        <v>12530.790402840001</v>
      </c>
      <c r="C458" s="8">
        <f t="shared" si="201"/>
        <v>11193.53</v>
      </c>
      <c r="D458" s="28">
        <f t="shared" si="202"/>
        <v>4761.42</v>
      </c>
      <c r="E458" s="9">
        <f>IF(K458=1,VLOOKUP(A457,[1]Plan1!$AY$117:$BA$314,3),E457)</f>
        <v>4775.7</v>
      </c>
      <c r="F458" s="110">
        <f t="shared" si="203"/>
        <v>42720</v>
      </c>
      <c r="G458" s="12">
        <f t="shared" ref="G458:G521" si="215">(E458/D458)-1</f>
        <v>2.9991053089204467E-3</v>
      </c>
      <c r="H458" s="11">
        <f t="shared" si="204"/>
        <v>42751</v>
      </c>
      <c r="I458" s="11">
        <f t="shared" ref="I458:I521" si="216">IF(A458&gt;I457,H458,I457)</f>
        <v>42751</v>
      </c>
      <c r="J458" s="1">
        <f t="shared" si="205"/>
        <v>22</v>
      </c>
      <c r="K458" s="1">
        <f t="shared" si="213"/>
        <v>15</v>
      </c>
      <c r="L458" s="8">
        <f t="shared" ref="L458:L521" si="217">TRUNC((E458/D458)^TRUNC((K458/J458),9),8)</f>
        <v>1.0020438700000001</v>
      </c>
      <c r="M458" s="14">
        <f t="shared" si="212"/>
        <v>1.00180102</v>
      </c>
      <c r="N458" s="14">
        <f t="shared" si="209"/>
        <v>1.0895397909838134</v>
      </c>
      <c r="O458" s="8">
        <f t="shared" si="211"/>
        <v>1.09176666</v>
      </c>
      <c r="P458" s="8">
        <f t="shared" ref="P458:P521" si="218">TRUNC(C458*O458,8)</f>
        <v>12220.7228617</v>
      </c>
      <c r="Q458" s="13">
        <f t="shared" ref="Q458:Q521" si="219">IF(VLOOKUP(A458,AE$10:AM$114,9)=VLOOKUP(A457,AE$10:AM$114,9),0,VLOOKUP(A458,AE$10:AM$114,9))</f>
        <v>0</v>
      </c>
      <c r="R458" s="21">
        <f t="shared" ref="R458:R521" si="220">IF(Q458&gt;0,VLOOKUP($A458,$AE$10:$AK$114,7),0)</f>
        <v>0</v>
      </c>
      <c r="S458" s="8">
        <f t="shared" ref="S458:S521" si="221">IF(R458&gt;0,TRUNC(R458*P458,8),0)</f>
        <v>0</v>
      </c>
      <c r="T458" s="10">
        <f t="shared" si="206"/>
        <v>0.119353</v>
      </c>
      <c r="U458" s="13">
        <f t="shared" si="210"/>
        <v>56</v>
      </c>
      <c r="V458" s="13">
        <v>252</v>
      </c>
      <c r="W458" s="14">
        <f t="shared" ref="W458:W521" si="222">ROUND((1+T458)^TRUNC((U458/V458),9),9)</f>
        <v>1.0253722750000001</v>
      </c>
      <c r="X458" s="8">
        <f t="shared" ref="X458:X521" si="223">TRUNC((P458*(W458-1)),8)</f>
        <v>310.06754114</v>
      </c>
      <c r="Y458" s="8">
        <v>0</v>
      </c>
      <c r="Z458" s="9">
        <f t="shared" ref="Z458:Z521" si="224">IF(S458&gt;0,S458+X458,0)</f>
        <v>0</v>
      </c>
      <c r="AA458" s="26" t="str">
        <f t="shared" si="207"/>
        <v>INCORP J=</v>
      </c>
      <c r="AB458" s="70">
        <f t="shared" si="208"/>
        <v>43024</v>
      </c>
      <c r="AC458" s="4"/>
      <c r="AD458" s="1"/>
      <c r="AG458" s="1"/>
      <c r="AH458" s="1"/>
      <c r="AI458" s="1"/>
      <c r="AJ458" s="1"/>
      <c r="AK458" s="10"/>
      <c r="AL458" s="1"/>
      <c r="AM458" s="1"/>
      <c r="AN458" s="1"/>
      <c r="AO458" s="1"/>
      <c r="AQ458" s="1"/>
    </row>
    <row r="459" spans="1:43" x14ac:dyDescent="0.2">
      <c r="A459" s="67">
        <f t="shared" ref="A459:A522" si="225">(A458+1)</f>
        <v>42741</v>
      </c>
      <c r="B459" s="8">
        <f t="shared" si="214"/>
        <v>12538.104790609999</v>
      </c>
      <c r="C459" s="8">
        <f t="shared" ref="C459:C522" si="226">TRUNC(IF(Q458&gt;0,VLOOKUP(A458,$AE$12:$AF$114,2),C458),8)</f>
        <v>11193.53</v>
      </c>
      <c r="D459" s="28">
        <f t="shared" ref="D459:D522" si="227">IF(E459=E458,D458,E458)</f>
        <v>4761.42</v>
      </c>
      <c r="E459" s="9">
        <f>IF(K459=1,VLOOKUP(A458,[1]Plan1!$AY$117:$BA$314,3),E458)</f>
        <v>4775.7</v>
      </c>
      <c r="F459" s="110">
        <f t="shared" ref="F459:F522" si="228">IF(D459=D458,F458,A459)</f>
        <v>42720</v>
      </c>
      <c r="G459" s="12">
        <f t="shared" si="215"/>
        <v>2.9991053089204467E-3</v>
      </c>
      <c r="H459" s="11">
        <f t="shared" ref="H459:H522" si="229">IF(DAY(A459)=15,VLOOKUP(A459,AJ$118:AP$450,4),H458)</f>
        <v>42751</v>
      </c>
      <c r="I459" s="11">
        <f t="shared" si="216"/>
        <v>42751</v>
      </c>
      <c r="J459" s="1">
        <f t="shared" ref="J459:J522" si="230">IF(I459=I458,J458,NETWORKDAYS(I458,I459,$AE$118:$AE$502)-1)</f>
        <v>22</v>
      </c>
      <c r="K459" s="1">
        <f t="shared" si="213"/>
        <v>16</v>
      </c>
      <c r="L459" s="8">
        <f t="shared" si="217"/>
        <v>1.00218027</v>
      </c>
      <c r="M459" s="14">
        <f t="shared" si="212"/>
        <v>1.00180102</v>
      </c>
      <c r="N459" s="14">
        <f t="shared" si="209"/>
        <v>1.0895397909838134</v>
      </c>
      <c r="O459" s="8">
        <f t="shared" si="211"/>
        <v>1.09191528</v>
      </c>
      <c r="P459" s="8">
        <f t="shared" si="218"/>
        <v>12222.386444129999</v>
      </c>
      <c r="Q459" s="13">
        <f t="shared" si="219"/>
        <v>0</v>
      </c>
      <c r="R459" s="21">
        <f t="shared" si="220"/>
        <v>0</v>
      </c>
      <c r="S459" s="8">
        <f t="shared" si="221"/>
        <v>0</v>
      </c>
      <c r="T459" s="10">
        <f t="shared" ref="T459:T522" si="231">IF(Q458&gt;0,VLOOKUP(A458,$AE$11:$AH$20,4),T458)</f>
        <v>0.119353</v>
      </c>
      <c r="U459" s="13">
        <f t="shared" si="210"/>
        <v>57</v>
      </c>
      <c r="V459" s="13">
        <v>252</v>
      </c>
      <c r="W459" s="14">
        <f t="shared" si="222"/>
        <v>1.025831154</v>
      </c>
      <c r="X459" s="8">
        <f t="shared" si="223"/>
        <v>315.71834647999998</v>
      </c>
      <c r="Y459" s="8">
        <v>0</v>
      </c>
      <c r="Z459" s="9">
        <f t="shared" si="224"/>
        <v>0</v>
      </c>
      <c r="AA459" s="26" t="str">
        <f t="shared" ref="AA459:AA522" si="232">IF($Q458&gt;0,VLOOKUP($A458,$AE$10:$AO$114,($AN$7)+1),AA458)</f>
        <v>INCORP J=</v>
      </c>
      <c r="AB459" s="70">
        <f t="shared" ref="AB459:AB522" si="233">IF($Q458&gt;0,VLOOKUP($A458,$AE$10:$AO$114,($AO$7)+1),AB458)</f>
        <v>43024</v>
      </c>
      <c r="AC459" s="4"/>
      <c r="AD459" s="1"/>
      <c r="AG459" s="1"/>
      <c r="AH459" s="1"/>
      <c r="AI459" s="1"/>
      <c r="AJ459" s="1"/>
      <c r="AK459" s="10"/>
      <c r="AL459" s="1"/>
      <c r="AM459" s="1"/>
      <c r="AN459" s="1"/>
      <c r="AO459" s="1"/>
      <c r="AQ459" s="1"/>
    </row>
    <row r="460" spans="1:43" x14ac:dyDescent="0.2">
      <c r="A460" s="67">
        <f t="shared" si="225"/>
        <v>42742</v>
      </c>
      <c r="B460" s="8">
        <f t="shared" si="214"/>
        <v>12545.42344083</v>
      </c>
      <c r="C460" s="8">
        <f t="shared" si="226"/>
        <v>11193.53</v>
      </c>
      <c r="D460" s="28">
        <f t="shared" si="227"/>
        <v>4761.42</v>
      </c>
      <c r="E460" s="9">
        <f>IF(K460=1,VLOOKUP(A459,[1]Plan1!$AY$117:$BA$314,3),E459)</f>
        <v>4775.7</v>
      </c>
      <c r="F460" s="110">
        <f t="shared" si="228"/>
        <v>42720</v>
      </c>
      <c r="G460" s="12">
        <f t="shared" si="215"/>
        <v>2.9991053089204467E-3</v>
      </c>
      <c r="H460" s="11">
        <f t="shared" si="229"/>
        <v>42751</v>
      </c>
      <c r="I460" s="11">
        <f t="shared" si="216"/>
        <v>42751</v>
      </c>
      <c r="J460" s="1">
        <f t="shared" si="230"/>
        <v>22</v>
      </c>
      <c r="K460" s="1">
        <f t="shared" si="213"/>
        <v>17</v>
      </c>
      <c r="L460" s="8">
        <f t="shared" si="217"/>
        <v>1.0023166999999999</v>
      </c>
      <c r="M460" s="14">
        <f t="shared" si="212"/>
        <v>1.00180102</v>
      </c>
      <c r="N460" s="14">
        <f t="shared" si="209"/>
        <v>1.0895397909838134</v>
      </c>
      <c r="O460" s="8">
        <f t="shared" si="211"/>
        <v>1.09206392</v>
      </c>
      <c r="P460" s="8">
        <f t="shared" si="218"/>
        <v>12224.05025043</v>
      </c>
      <c r="Q460" s="13">
        <f t="shared" si="219"/>
        <v>0</v>
      </c>
      <c r="R460" s="21">
        <f t="shared" si="220"/>
        <v>0</v>
      </c>
      <c r="S460" s="8">
        <f t="shared" si="221"/>
        <v>0</v>
      </c>
      <c r="T460" s="10">
        <f t="shared" si="231"/>
        <v>0.119353</v>
      </c>
      <c r="U460" s="13">
        <f t="shared" si="210"/>
        <v>58</v>
      </c>
      <c r="V460" s="13">
        <v>252</v>
      </c>
      <c r="W460" s="14">
        <f t="shared" si="222"/>
        <v>1.0262902380000001</v>
      </c>
      <c r="X460" s="8">
        <f t="shared" si="223"/>
        <v>321.3731904</v>
      </c>
      <c r="Y460" s="8">
        <v>0</v>
      </c>
      <c r="Z460" s="9">
        <f t="shared" si="224"/>
        <v>0</v>
      </c>
      <c r="AA460" s="26" t="str">
        <f t="shared" si="232"/>
        <v>INCORP J=</v>
      </c>
      <c r="AB460" s="70">
        <f t="shared" si="233"/>
        <v>43024</v>
      </c>
      <c r="AC460" s="4"/>
      <c r="AD460" s="1"/>
      <c r="AG460" s="1"/>
      <c r="AH460" s="1"/>
      <c r="AI460" s="1"/>
      <c r="AJ460" s="1"/>
      <c r="AK460" s="10"/>
      <c r="AL460" s="1"/>
      <c r="AM460" s="1"/>
      <c r="AN460" s="1"/>
      <c r="AO460" s="1"/>
      <c r="AQ460" s="1"/>
    </row>
    <row r="461" spans="1:43" x14ac:dyDescent="0.2">
      <c r="A461" s="67">
        <f t="shared" si="225"/>
        <v>42743</v>
      </c>
      <c r="B461" s="8">
        <f t="shared" si="214"/>
        <v>12545.42344083</v>
      </c>
      <c r="C461" s="8">
        <f t="shared" si="226"/>
        <v>11193.53</v>
      </c>
      <c r="D461" s="28">
        <f t="shared" si="227"/>
        <v>4761.42</v>
      </c>
      <c r="E461" s="9">
        <f>IF(K461=1,VLOOKUP(A460,[1]Plan1!$AY$117:$BA$314,3),E460)</f>
        <v>4775.7</v>
      </c>
      <c r="F461" s="110">
        <f t="shared" si="228"/>
        <v>42720</v>
      </c>
      <c r="G461" s="12">
        <f t="shared" si="215"/>
        <v>2.9991053089204467E-3</v>
      </c>
      <c r="H461" s="11">
        <f t="shared" si="229"/>
        <v>42751</v>
      </c>
      <c r="I461" s="11">
        <f t="shared" si="216"/>
        <v>42751</v>
      </c>
      <c r="J461" s="1">
        <f t="shared" si="230"/>
        <v>22</v>
      </c>
      <c r="K461" s="1">
        <f t="shared" si="213"/>
        <v>17</v>
      </c>
      <c r="L461" s="8">
        <f t="shared" si="217"/>
        <v>1.0023166999999999</v>
      </c>
      <c r="M461" s="14">
        <f t="shared" si="212"/>
        <v>1.00180102</v>
      </c>
      <c r="N461" s="14">
        <f t="shared" si="209"/>
        <v>1.0895397909838134</v>
      </c>
      <c r="O461" s="8">
        <f t="shared" si="211"/>
        <v>1.09206392</v>
      </c>
      <c r="P461" s="8">
        <f t="shared" si="218"/>
        <v>12224.05025043</v>
      </c>
      <c r="Q461" s="13">
        <f t="shared" si="219"/>
        <v>0</v>
      </c>
      <c r="R461" s="21">
        <f t="shared" si="220"/>
        <v>0</v>
      </c>
      <c r="S461" s="8">
        <f t="shared" si="221"/>
        <v>0</v>
      </c>
      <c r="T461" s="10">
        <f t="shared" si="231"/>
        <v>0.119353</v>
      </c>
      <c r="U461" s="13">
        <f t="shared" si="210"/>
        <v>58</v>
      </c>
      <c r="V461" s="13">
        <v>252</v>
      </c>
      <c r="W461" s="14">
        <f t="shared" si="222"/>
        <v>1.0262902380000001</v>
      </c>
      <c r="X461" s="8">
        <f t="shared" si="223"/>
        <v>321.3731904</v>
      </c>
      <c r="Y461" s="8">
        <v>0</v>
      </c>
      <c r="Z461" s="9">
        <f t="shared" si="224"/>
        <v>0</v>
      </c>
      <c r="AA461" s="26" t="str">
        <f t="shared" si="232"/>
        <v>INCORP J=</v>
      </c>
      <c r="AB461" s="70">
        <f t="shared" si="233"/>
        <v>43024</v>
      </c>
      <c r="AC461" s="4"/>
      <c r="AD461" s="1"/>
      <c r="AG461" s="1"/>
      <c r="AH461" s="1"/>
      <c r="AI461" s="1"/>
      <c r="AJ461" s="1"/>
      <c r="AK461" s="10"/>
      <c r="AL461" s="1"/>
      <c r="AM461" s="1"/>
      <c r="AN461" s="1"/>
      <c r="AO461" s="1"/>
      <c r="AQ461" s="1"/>
    </row>
    <row r="462" spans="1:43" x14ac:dyDescent="0.2">
      <c r="A462" s="67">
        <f t="shared" si="225"/>
        <v>42744</v>
      </c>
      <c r="B462" s="8">
        <f t="shared" si="214"/>
        <v>12545.42344083</v>
      </c>
      <c r="C462" s="8">
        <f t="shared" si="226"/>
        <v>11193.53</v>
      </c>
      <c r="D462" s="28">
        <f t="shared" si="227"/>
        <v>4761.42</v>
      </c>
      <c r="E462" s="9">
        <f>IF(K462=1,VLOOKUP(A461,[1]Plan1!$AY$117:$BA$314,3),E461)</f>
        <v>4775.7</v>
      </c>
      <c r="F462" s="110">
        <f t="shared" si="228"/>
        <v>42720</v>
      </c>
      <c r="G462" s="12">
        <f t="shared" si="215"/>
        <v>2.9991053089204467E-3</v>
      </c>
      <c r="H462" s="11">
        <f t="shared" si="229"/>
        <v>42751</v>
      </c>
      <c r="I462" s="11">
        <f t="shared" si="216"/>
        <v>42751</v>
      </c>
      <c r="J462" s="1">
        <f t="shared" si="230"/>
        <v>22</v>
      </c>
      <c r="K462" s="1">
        <f t="shared" si="213"/>
        <v>17</v>
      </c>
      <c r="L462" s="8">
        <f t="shared" si="217"/>
        <v>1.0023166999999999</v>
      </c>
      <c r="M462" s="14">
        <f t="shared" si="212"/>
        <v>1.00180102</v>
      </c>
      <c r="N462" s="14">
        <f t="shared" si="209"/>
        <v>1.0895397909838134</v>
      </c>
      <c r="O462" s="8">
        <f t="shared" si="211"/>
        <v>1.09206392</v>
      </c>
      <c r="P462" s="8">
        <f t="shared" si="218"/>
        <v>12224.05025043</v>
      </c>
      <c r="Q462" s="13">
        <f t="shared" si="219"/>
        <v>0</v>
      </c>
      <c r="R462" s="21">
        <f t="shared" si="220"/>
        <v>0</v>
      </c>
      <c r="S462" s="8">
        <f t="shared" si="221"/>
        <v>0</v>
      </c>
      <c r="T462" s="10">
        <f t="shared" si="231"/>
        <v>0.119353</v>
      </c>
      <c r="U462" s="13">
        <f t="shared" si="210"/>
        <v>58</v>
      </c>
      <c r="V462" s="13">
        <v>252</v>
      </c>
      <c r="W462" s="14">
        <f t="shared" si="222"/>
        <v>1.0262902380000001</v>
      </c>
      <c r="X462" s="8">
        <f t="shared" si="223"/>
        <v>321.3731904</v>
      </c>
      <c r="Y462" s="8">
        <v>0</v>
      </c>
      <c r="Z462" s="9">
        <f t="shared" si="224"/>
        <v>0</v>
      </c>
      <c r="AA462" s="26" t="str">
        <f t="shared" si="232"/>
        <v>INCORP J=</v>
      </c>
      <c r="AB462" s="70">
        <f t="shared" si="233"/>
        <v>43024</v>
      </c>
      <c r="AC462" s="4"/>
      <c r="AD462" s="1"/>
      <c r="AG462" s="1"/>
      <c r="AH462" s="1"/>
      <c r="AI462" s="1"/>
      <c r="AJ462" s="1"/>
      <c r="AK462" s="10"/>
      <c r="AL462" s="1"/>
      <c r="AM462" s="1"/>
      <c r="AN462" s="1"/>
      <c r="AO462" s="1"/>
      <c r="AQ462" s="1"/>
    </row>
    <row r="463" spans="1:43" x14ac:dyDescent="0.2">
      <c r="A463" s="67">
        <f t="shared" si="225"/>
        <v>42745</v>
      </c>
      <c r="B463" s="8">
        <f t="shared" si="214"/>
        <v>12552.746367059999</v>
      </c>
      <c r="C463" s="8">
        <f t="shared" si="226"/>
        <v>11193.53</v>
      </c>
      <c r="D463" s="28">
        <f t="shared" si="227"/>
        <v>4761.42</v>
      </c>
      <c r="E463" s="9">
        <f>IF(K463=1,VLOOKUP(A462,[1]Plan1!$AY$117:$BA$314,3),E462)</f>
        <v>4775.7</v>
      </c>
      <c r="F463" s="110">
        <f t="shared" si="228"/>
        <v>42720</v>
      </c>
      <c r="G463" s="12">
        <f t="shared" si="215"/>
        <v>2.9991053089204467E-3</v>
      </c>
      <c r="H463" s="11">
        <f t="shared" si="229"/>
        <v>42751</v>
      </c>
      <c r="I463" s="11">
        <f t="shared" si="216"/>
        <v>42751</v>
      </c>
      <c r="J463" s="1">
        <f t="shared" si="230"/>
        <v>22</v>
      </c>
      <c r="K463" s="1">
        <f t="shared" si="213"/>
        <v>18</v>
      </c>
      <c r="L463" s="8">
        <f t="shared" si="217"/>
        <v>1.0024531400000001</v>
      </c>
      <c r="M463" s="14">
        <f t="shared" si="212"/>
        <v>1.00180102</v>
      </c>
      <c r="N463" s="14">
        <f t="shared" si="209"/>
        <v>1.0895397909838134</v>
      </c>
      <c r="O463" s="8">
        <f t="shared" si="211"/>
        <v>1.09221258</v>
      </c>
      <c r="P463" s="8">
        <f t="shared" si="218"/>
        <v>12225.714280599999</v>
      </c>
      <c r="Q463" s="13">
        <f t="shared" si="219"/>
        <v>0</v>
      </c>
      <c r="R463" s="21">
        <f t="shared" si="220"/>
        <v>0</v>
      </c>
      <c r="S463" s="8">
        <f t="shared" si="221"/>
        <v>0</v>
      </c>
      <c r="T463" s="10">
        <f t="shared" si="231"/>
        <v>0.119353</v>
      </c>
      <c r="U463" s="13">
        <f t="shared" si="210"/>
        <v>59</v>
      </c>
      <c r="V463" s="13">
        <v>252</v>
      </c>
      <c r="W463" s="14">
        <f t="shared" si="222"/>
        <v>1.0267495280000001</v>
      </c>
      <c r="X463" s="8">
        <f t="shared" si="223"/>
        <v>327.03208646000002</v>
      </c>
      <c r="Y463" s="8">
        <v>0</v>
      </c>
      <c r="Z463" s="9">
        <f t="shared" si="224"/>
        <v>0</v>
      </c>
      <c r="AA463" s="26" t="str">
        <f t="shared" si="232"/>
        <v>INCORP J=</v>
      </c>
      <c r="AB463" s="70">
        <f t="shared" si="233"/>
        <v>43024</v>
      </c>
      <c r="AC463" s="4"/>
      <c r="AD463" s="1"/>
      <c r="AG463" s="1"/>
      <c r="AH463" s="1"/>
      <c r="AI463" s="1"/>
      <c r="AJ463" s="1"/>
      <c r="AK463" s="10"/>
      <c r="AL463" s="1"/>
      <c r="AM463" s="1"/>
      <c r="AN463" s="1"/>
      <c r="AO463" s="1"/>
      <c r="AQ463" s="1"/>
    </row>
    <row r="464" spans="1:43" x14ac:dyDescent="0.2">
      <c r="A464" s="67">
        <f t="shared" si="225"/>
        <v>42746</v>
      </c>
      <c r="B464" s="8">
        <f t="shared" si="214"/>
        <v>12560.07355841</v>
      </c>
      <c r="C464" s="8">
        <f t="shared" si="226"/>
        <v>11193.53</v>
      </c>
      <c r="D464" s="28">
        <f t="shared" si="227"/>
        <v>4761.42</v>
      </c>
      <c r="E464" s="9">
        <f>IF(K464=1,VLOOKUP(A463,[1]Plan1!$AY$117:$BA$314,3),E463)</f>
        <v>4775.7</v>
      </c>
      <c r="F464" s="110">
        <f t="shared" si="228"/>
        <v>42720</v>
      </c>
      <c r="G464" s="12">
        <f t="shared" si="215"/>
        <v>2.9991053089204467E-3</v>
      </c>
      <c r="H464" s="11">
        <f t="shared" si="229"/>
        <v>42751</v>
      </c>
      <c r="I464" s="11">
        <f t="shared" si="216"/>
        <v>42751</v>
      </c>
      <c r="J464" s="1">
        <f t="shared" si="230"/>
        <v>22</v>
      </c>
      <c r="K464" s="1">
        <f t="shared" si="213"/>
        <v>19</v>
      </c>
      <c r="L464" s="8">
        <f t="shared" si="217"/>
        <v>1.0025896000000001</v>
      </c>
      <c r="M464" s="14">
        <f t="shared" si="212"/>
        <v>1.00180102</v>
      </c>
      <c r="N464" s="14">
        <f t="shared" si="209"/>
        <v>1.0895397909838134</v>
      </c>
      <c r="O464" s="8">
        <f t="shared" si="211"/>
        <v>1.0923612599999999</v>
      </c>
      <c r="P464" s="8">
        <f t="shared" si="218"/>
        <v>12227.37853464</v>
      </c>
      <c r="Q464" s="13">
        <f t="shared" si="219"/>
        <v>0</v>
      </c>
      <c r="R464" s="21">
        <f t="shared" si="220"/>
        <v>0</v>
      </c>
      <c r="S464" s="8">
        <f t="shared" si="221"/>
        <v>0</v>
      </c>
      <c r="T464" s="10">
        <f t="shared" si="231"/>
        <v>0.119353</v>
      </c>
      <c r="U464" s="13">
        <f t="shared" si="210"/>
        <v>60</v>
      </c>
      <c r="V464" s="13">
        <v>252</v>
      </c>
      <c r="W464" s="14">
        <f t="shared" si="222"/>
        <v>1.0272090229999999</v>
      </c>
      <c r="X464" s="8">
        <f t="shared" si="223"/>
        <v>332.69502376999998</v>
      </c>
      <c r="Y464" s="8">
        <v>0</v>
      </c>
      <c r="Z464" s="9">
        <f t="shared" si="224"/>
        <v>0</v>
      </c>
      <c r="AA464" s="26" t="str">
        <f t="shared" si="232"/>
        <v>INCORP J=</v>
      </c>
      <c r="AB464" s="70">
        <f t="shared" si="233"/>
        <v>43024</v>
      </c>
      <c r="AC464" s="4"/>
      <c r="AD464" s="1"/>
      <c r="AG464" s="1"/>
      <c r="AH464" s="1"/>
      <c r="AI464" s="1"/>
      <c r="AJ464" s="1"/>
      <c r="AK464" s="10"/>
      <c r="AL464" s="1"/>
      <c r="AM464" s="1"/>
      <c r="AN464" s="1"/>
      <c r="AO464" s="1"/>
      <c r="AQ464" s="1"/>
    </row>
    <row r="465" spans="1:43" x14ac:dyDescent="0.2">
      <c r="A465" s="67">
        <f t="shared" si="225"/>
        <v>42747</v>
      </c>
      <c r="B465" s="8">
        <f t="shared" si="214"/>
        <v>12567.40502844</v>
      </c>
      <c r="C465" s="8">
        <f t="shared" si="226"/>
        <v>11193.53</v>
      </c>
      <c r="D465" s="28">
        <f t="shared" si="227"/>
        <v>4761.42</v>
      </c>
      <c r="E465" s="9">
        <f>IF(K465=1,VLOOKUP(A464,[1]Plan1!$AY$117:$BA$314,3),E464)</f>
        <v>4775.7</v>
      </c>
      <c r="F465" s="110">
        <f t="shared" si="228"/>
        <v>42720</v>
      </c>
      <c r="G465" s="12">
        <f t="shared" si="215"/>
        <v>2.9991053089204467E-3</v>
      </c>
      <c r="H465" s="11">
        <f t="shared" si="229"/>
        <v>42751</v>
      </c>
      <c r="I465" s="11">
        <f t="shared" si="216"/>
        <v>42751</v>
      </c>
      <c r="J465" s="1">
        <f t="shared" si="230"/>
        <v>22</v>
      </c>
      <c r="K465" s="1">
        <f t="shared" si="213"/>
        <v>20</v>
      </c>
      <c r="L465" s="8">
        <f t="shared" si="217"/>
        <v>1.00272608</v>
      </c>
      <c r="M465" s="14">
        <f t="shared" si="212"/>
        <v>1.00180102</v>
      </c>
      <c r="N465" s="14">
        <f t="shared" si="209"/>
        <v>1.0895397909838134</v>
      </c>
      <c r="O465" s="8">
        <f t="shared" si="211"/>
        <v>1.0925099599999999</v>
      </c>
      <c r="P465" s="8">
        <f t="shared" si="218"/>
        <v>12229.043012550001</v>
      </c>
      <c r="Q465" s="13">
        <f t="shared" si="219"/>
        <v>0</v>
      </c>
      <c r="R465" s="21">
        <f t="shared" si="220"/>
        <v>0</v>
      </c>
      <c r="S465" s="8">
        <f t="shared" si="221"/>
        <v>0</v>
      </c>
      <c r="T465" s="10">
        <f t="shared" si="231"/>
        <v>0.119353</v>
      </c>
      <c r="U465" s="13">
        <f t="shared" si="210"/>
        <v>61</v>
      </c>
      <c r="V465" s="13">
        <v>252</v>
      </c>
      <c r="W465" s="14">
        <f t="shared" si="222"/>
        <v>1.027668724</v>
      </c>
      <c r="X465" s="8">
        <f t="shared" si="223"/>
        <v>338.36201589000001</v>
      </c>
      <c r="Y465" s="8">
        <v>0</v>
      </c>
      <c r="Z465" s="9">
        <f t="shared" si="224"/>
        <v>0</v>
      </c>
      <c r="AA465" s="26" t="str">
        <f t="shared" si="232"/>
        <v>INCORP J=</v>
      </c>
      <c r="AB465" s="70">
        <f t="shared" si="233"/>
        <v>43024</v>
      </c>
      <c r="AC465" s="4"/>
      <c r="AD465" s="1"/>
      <c r="AG465" s="1"/>
      <c r="AH465" s="1"/>
      <c r="AI465" s="1"/>
      <c r="AJ465" s="1"/>
      <c r="AK465" s="10"/>
      <c r="AL465" s="1"/>
      <c r="AM465" s="1"/>
      <c r="AN465" s="1"/>
      <c r="AO465" s="1"/>
      <c r="AQ465" s="1"/>
    </row>
    <row r="466" spans="1:43" x14ac:dyDescent="0.2">
      <c r="A466" s="67">
        <f t="shared" si="225"/>
        <v>42748</v>
      </c>
      <c r="B466" s="8">
        <f t="shared" si="214"/>
        <v>12574.740766270001</v>
      </c>
      <c r="C466" s="8">
        <f t="shared" si="226"/>
        <v>11193.53</v>
      </c>
      <c r="D466" s="28">
        <f t="shared" si="227"/>
        <v>4761.42</v>
      </c>
      <c r="E466" s="9">
        <f>IF(K466=1,VLOOKUP(A465,[1]Plan1!$AY$117:$BA$314,3),E465)</f>
        <v>4775.7</v>
      </c>
      <c r="F466" s="110">
        <f t="shared" si="228"/>
        <v>42720</v>
      </c>
      <c r="G466" s="12">
        <f t="shared" si="215"/>
        <v>2.9991053089204467E-3</v>
      </c>
      <c r="H466" s="11">
        <f t="shared" si="229"/>
        <v>42751</v>
      </c>
      <c r="I466" s="11">
        <f t="shared" si="216"/>
        <v>42751</v>
      </c>
      <c r="J466" s="1">
        <f t="shared" si="230"/>
        <v>22</v>
      </c>
      <c r="K466" s="1">
        <f t="shared" si="213"/>
        <v>21</v>
      </c>
      <c r="L466" s="8">
        <f t="shared" si="217"/>
        <v>1.0028625799999999</v>
      </c>
      <c r="M466" s="14">
        <f t="shared" si="212"/>
        <v>1.00180102</v>
      </c>
      <c r="N466" s="14">
        <f t="shared" si="209"/>
        <v>1.0895397909838134</v>
      </c>
      <c r="O466" s="8">
        <f t="shared" si="211"/>
        <v>1.09265868</v>
      </c>
      <c r="P466" s="8">
        <f t="shared" si="218"/>
        <v>12230.70771434</v>
      </c>
      <c r="Q466" s="13">
        <f t="shared" si="219"/>
        <v>0</v>
      </c>
      <c r="R466" s="21">
        <f t="shared" si="220"/>
        <v>0</v>
      </c>
      <c r="S466" s="8">
        <f t="shared" si="221"/>
        <v>0</v>
      </c>
      <c r="T466" s="10">
        <f t="shared" si="231"/>
        <v>0.119353</v>
      </c>
      <c r="U466" s="13">
        <f t="shared" si="210"/>
        <v>62</v>
      </c>
      <c r="V466" s="13">
        <v>252</v>
      </c>
      <c r="W466" s="14">
        <f t="shared" si="222"/>
        <v>1.0281286300000001</v>
      </c>
      <c r="X466" s="8">
        <f t="shared" si="223"/>
        <v>344.03305193</v>
      </c>
      <c r="Y466" s="8">
        <v>0</v>
      </c>
      <c r="Z466" s="9">
        <f t="shared" si="224"/>
        <v>0</v>
      </c>
      <c r="AA466" s="26" t="str">
        <f t="shared" si="232"/>
        <v>INCORP J=</v>
      </c>
      <c r="AB466" s="70">
        <f t="shared" si="233"/>
        <v>43024</v>
      </c>
      <c r="AC466" s="4"/>
      <c r="AD466" s="1"/>
      <c r="AG466" s="1"/>
      <c r="AH466" s="1"/>
      <c r="AI466" s="1"/>
      <c r="AJ466" s="1"/>
      <c r="AK466" s="10"/>
      <c r="AL466" s="1"/>
      <c r="AM466" s="1"/>
      <c r="AN466" s="1"/>
      <c r="AO466" s="1"/>
      <c r="AQ466" s="1"/>
    </row>
    <row r="467" spans="1:43" x14ac:dyDescent="0.2">
      <c r="A467" s="67">
        <f t="shared" si="225"/>
        <v>42749</v>
      </c>
      <c r="B467" s="8">
        <f t="shared" si="214"/>
        <v>12582.08079767</v>
      </c>
      <c r="C467" s="8">
        <f t="shared" si="226"/>
        <v>11193.53</v>
      </c>
      <c r="D467" s="28">
        <f t="shared" si="227"/>
        <v>4761.42</v>
      </c>
      <c r="E467" s="9">
        <f>IF(K467=1,VLOOKUP(A466,[1]Plan1!$AY$117:$BA$314,3),E466)</f>
        <v>4775.7</v>
      </c>
      <c r="F467" s="110">
        <f t="shared" si="228"/>
        <v>42720</v>
      </c>
      <c r="G467" s="12">
        <f t="shared" si="215"/>
        <v>2.9991053089204467E-3</v>
      </c>
      <c r="H467" s="11">
        <f t="shared" si="229"/>
        <v>42751</v>
      </c>
      <c r="I467" s="11">
        <f t="shared" si="216"/>
        <v>42751</v>
      </c>
      <c r="J467" s="1">
        <f t="shared" si="230"/>
        <v>22</v>
      </c>
      <c r="K467" s="1">
        <f t="shared" si="213"/>
        <v>22</v>
      </c>
      <c r="L467" s="8">
        <f t="shared" si="217"/>
        <v>1.0029991</v>
      </c>
      <c r="M467" s="14">
        <f t="shared" si="212"/>
        <v>1.00180102</v>
      </c>
      <c r="N467" s="14">
        <f t="shared" si="209"/>
        <v>1.0895397909838134</v>
      </c>
      <c r="O467" s="8">
        <f t="shared" si="211"/>
        <v>1.09280742</v>
      </c>
      <c r="P467" s="8">
        <f t="shared" si="218"/>
        <v>12232.372639990001</v>
      </c>
      <c r="Q467" s="13">
        <f t="shared" si="219"/>
        <v>0</v>
      </c>
      <c r="R467" s="21">
        <f t="shared" si="220"/>
        <v>0</v>
      </c>
      <c r="S467" s="8">
        <f t="shared" si="221"/>
        <v>0</v>
      </c>
      <c r="T467" s="10">
        <f t="shared" si="231"/>
        <v>0.119353</v>
      </c>
      <c r="U467" s="13">
        <f t="shared" si="210"/>
        <v>63</v>
      </c>
      <c r="V467" s="13">
        <v>252</v>
      </c>
      <c r="W467" s="14">
        <f t="shared" si="222"/>
        <v>1.028588743</v>
      </c>
      <c r="X467" s="8">
        <f t="shared" si="223"/>
        <v>349.70815768</v>
      </c>
      <c r="Y467" s="8">
        <v>0</v>
      </c>
      <c r="Z467" s="9">
        <f t="shared" si="224"/>
        <v>0</v>
      </c>
      <c r="AA467" s="26" t="str">
        <f t="shared" si="232"/>
        <v>INCORP J=</v>
      </c>
      <c r="AB467" s="70">
        <f t="shared" si="233"/>
        <v>43024</v>
      </c>
      <c r="AC467" s="4"/>
      <c r="AD467" s="1"/>
      <c r="AG467" s="1"/>
      <c r="AH467" s="1"/>
      <c r="AI467" s="1"/>
      <c r="AJ467" s="1"/>
      <c r="AK467" s="10"/>
      <c r="AL467" s="1"/>
      <c r="AM467" s="1"/>
      <c r="AN467" s="1"/>
      <c r="AO467" s="1"/>
      <c r="AQ467" s="1"/>
    </row>
    <row r="468" spans="1:43" x14ac:dyDescent="0.2">
      <c r="A468" s="67">
        <f t="shared" si="225"/>
        <v>42750</v>
      </c>
      <c r="B468" s="8">
        <f t="shared" si="214"/>
        <v>12582.08079767</v>
      </c>
      <c r="C468" s="8">
        <f t="shared" si="226"/>
        <v>11193.53</v>
      </c>
      <c r="D468" s="28">
        <f t="shared" si="227"/>
        <v>4761.42</v>
      </c>
      <c r="E468" s="9">
        <f>IF(K468=1,VLOOKUP(A467,[1]Plan1!$AY$117:$BA$314,3),E467)</f>
        <v>4775.7</v>
      </c>
      <c r="F468" s="110">
        <f t="shared" si="228"/>
        <v>42720</v>
      </c>
      <c r="G468" s="12">
        <f t="shared" si="215"/>
        <v>2.9991053089204467E-3</v>
      </c>
      <c r="H468" s="11">
        <f t="shared" si="229"/>
        <v>42781</v>
      </c>
      <c r="I468" s="11">
        <f t="shared" si="216"/>
        <v>42751</v>
      </c>
      <c r="J468" s="1">
        <f t="shared" si="230"/>
        <v>22</v>
      </c>
      <c r="K468" s="1">
        <f t="shared" si="213"/>
        <v>22</v>
      </c>
      <c r="L468" s="8">
        <f t="shared" si="217"/>
        <v>1.0029991</v>
      </c>
      <c r="M468" s="14">
        <f t="shared" si="212"/>
        <v>1.00180102</v>
      </c>
      <c r="N468" s="14">
        <f t="shared" si="209"/>
        <v>1.0895397909838134</v>
      </c>
      <c r="O468" s="8">
        <f t="shared" si="211"/>
        <v>1.09280742</v>
      </c>
      <c r="P468" s="8">
        <f t="shared" si="218"/>
        <v>12232.372639990001</v>
      </c>
      <c r="Q468" s="13">
        <f t="shared" si="219"/>
        <v>0</v>
      </c>
      <c r="R468" s="21">
        <f t="shared" si="220"/>
        <v>0</v>
      </c>
      <c r="S468" s="8">
        <f t="shared" si="221"/>
        <v>0</v>
      </c>
      <c r="T468" s="10">
        <f t="shared" si="231"/>
        <v>0.119353</v>
      </c>
      <c r="U468" s="13">
        <f t="shared" si="210"/>
        <v>63</v>
      </c>
      <c r="V468" s="13">
        <v>252</v>
      </c>
      <c r="W468" s="14">
        <f t="shared" si="222"/>
        <v>1.028588743</v>
      </c>
      <c r="X468" s="8">
        <f t="shared" si="223"/>
        <v>349.70815768</v>
      </c>
      <c r="Y468" s="8">
        <v>0</v>
      </c>
      <c r="Z468" s="9">
        <f t="shared" si="224"/>
        <v>0</v>
      </c>
      <c r="AA468" s="26" t="str">
        <f t="shared" si="232"/>
        <v>INCORP J=</v>
      </c>
      <c r="AB468" s="70">
        <f t="shared" si="233"/>
        <v>43024</v>
      </c>
      <c r="AC468" s="4"/>
      <c r="AD468" s="1"/>
      <c r="AG468" s="1"/>
      <c r="AH468" s="1"/>
      <c r="AI468" s="1"/>
      <c r="AJ468" s="1"/>
      <c r="AK468" s="10"/>
      <c r="AL468" s="1"/>
      <c r="AM468" s="1"/>
      <c r="AN468" s="1"/>
      <c r="AO468" s="1"/>
      <c r="AQ468" s="1"/>
    </row>
    <row r="469" spans="1:43" x14ac:dyDescent="0.2">
      <c r="A469" s="88">
        <f t="shared" si="225"/>
        <v>42751</v>
      </c>
      <c r="B469" s="89">
        <f t="shared" si="214"/>
        <v>12582.08079767</v>
      </c>
      <c r="C469" s="89">
        <f t="shared" si="226"/>
        <v>11193.53</v>
      </c>
      <c r="D469" s="90">
        <f t="shared" si="227"/>
        <v>4761.42</v>
      </c>
      <c r="E469" s="9">
        <f>IF(K469=1,VLOOKUP(A468,[1]Plan1!$AY$117:$BA$314,3),E468)</f>
        <v>4775.7</v>
      </c>
      <c r="F469" s="108">
        <f t="shared" si="228"/>
        <v>42720</v>
      </c>
      <c r="G469" s="93">
        <f t="shared" si="215"/>
        <v>2.9991053089204467E-3</v>
      </c>
      <c r="H469" s="92">
        <f t="shared" si="229"/>
        <v>42781</v>
      </c>
      <c r="I469" s="92">
        <f t="shared" si="216"/>
        <v>42751</v>
      </c>
      <c r="J469" s="94">
        <f t="shared" si="230"/>
        <v>22</v>
      </c>
      <c r="K469" s="94">
        <f t="shared" si="213"/>
        <v>22</v>
      </c>
      <c r="L469" s="89">
        <f t="shared" si="217"/>
        <v>1.0029991</v>
      </c>
      <c r="M469" s="95">
        <f t="shared" si="212"/>
        <v>1.00180102</v>
      </c>
      <c r="N469" s="95">
        <f t="shared" si="209"/>
        <v>1.0895397909838134</v>
      </c>
      <c r="O469" s="89">
        <f t="shared" si="211"/>
        <v>1.09280742</v>
      </c>
      <c r="P469" s="89">
        <f t="shared" si="218"/>
        <v>12232.372639990001</v>
      </c>
      <c r="Q469" s="96">
        <f t="shared" si="219"/>
        <v>0</v>
      </c>
      <c r="R469" s="97">
        <f t="shared" si="220"/>
        <v>0</v>
      </c>
      <c r="S469" s="89">
        <f t="shared" si="221"/>
        <v>0</v>
      </c>
      <c r="T469" s="98">
        <f t="shared" si="231"/>
        <v>0.119353</v>
      </c>
      <c r="U469" s="96">
        <f t="shared" si="210"/>
        <v>63</v>
      </c>
      <c r="V469" s="96">
        <v>252</v>
      </c>
      <c r="W469" s="95">
        <f t="shared" si="222"/>
        <v>1.028588743</v>
      </c>
      <c r="X469" s="89">
        <f t="shared" si="223"/>
        <v>349.70815768</v>
      </c>
      <c r="Y469" s="89">
        <v>0</v>
      </c>
      <c r="Z469" s="91">
        <f t="shared" si="224"/>
        <v>0</v>
      </c>
      <c r="AA469" s="99" t="str">
        <f t="shared" si="232"/>
        <v>INCORP J=</v>
      </c>
      <c r="AB469" s="151">
        <f t="shared" si="233"/>
        <v>43024</v>
      </c>
      <c r="AC469" s="4"/>
      <c r="AD469" s="1"/>
      <c r="AG469" s="1"/>
      <c r="AH469" s="1"/>
      <c r="AI469" s="1"/>
      <c r="AJ469" s="1"/>
      <c r="AK469" s="10"/>
      <c r="AL469" s="1"/>
      <c r="AM469" s="1"/>
      <c r="AN469" s="1"/>
      <c r="AO469" s="1"/>
      <c r="AQ469" s="1"/>
    </row>
    <row r="470" spans="1:43" x14ac:dyDescent="0.2">
      <c r="A470" s="67">
        <f t="shared" si="225"/>
        <v>42752</v>
      </c>
      <c r="B470" s="8">
        <f t="shared" si="214"/>
        <v>12589.88216121</v>
      </c>
      <c r="C470" s="8">
        <f t="shared" si="226"/>
        <v>11193.53</v>
      </c>
      <c r="D470" s="28">
        <f t="shared" si="227"/>
        <v>4775.7</v>
      </c>
      <c r="E470" s="9">
        <f>IF(K470=1,VLOOKUP(A469,[1]Plan1!$AY$117:$BA$314,3),E469)</f>
        <v>4793.8500000000004</v>
      </c>
      <c r="F470" s="110">
        <f t="shared" si="228"/>
        <v>42752</v>
      </c>
      <c r="G470" s="12">
        <f t="shared" si="215"/>
        <v>3.8004899805266223E-3</v>
      </c>
      <c r="H470" s="11">
        <f t="shared" si="229"/>
        <v>42781</v>
      </c>
      <c r="I470" s="11">
        <f t="shared" si="216"/>
        <v>42781</v>
      </c>
      <c r="J470" s="1">
        <f t="shared" si="230"/>
        <v>22</v>
      </c>
      <c r="K470" s="1">
        <f t="shared" si="213"/>
        <v>1</v>
      </c>
      <c r="L470" s="8">
        <f t="shared" si="217"/>
        <v>1.0001724299999999</v>
      </c>
      <c r="M470" s="14">
        <f t="shared" si="212"/>
        <v>1.0029991</v>
      </c>
      <c r="N470" s="14">
        <f t="shared" si="209"/>
        <v>1.0928074297709529</v>
      </c>
      <c r="O470" s="8">
        <f t="shared" si="211"/>
        <v>1.09299586</v>
      </c>
      <c r="P470" s="8">
        <f t="shared" si="218"/>
        <v>12234.48194878</v>
      </c>
      <c r="Q470" s="13">
        <f t="shared" si="219"/>
        <v>0</v>
      </c>
      <c r="R470" s="21">
        <f t="shared" si="220"/>
        <v>0</v>
      </c>
      <c r="S470" s="8">
        <f t="shared" si="221"/>
        <v>0</v>
      </c>
      <c r="T470" s="10">
        <f t="shared" si="231"/>
        <v>0.119353</v>
      </c>
      <c r="U470" s="13">
        <f t="shared" si="210"/>
        <v>64</v>
      </c>
      <c r="V470" s="13">
        <v>252</v>
      </c>
      <c r="W470" s="14">
        <f t="shared" si="222"/>
        <v>1.029049061</v>
      </c>
      <c r="X470" s="8">
        <f t="shared" si="223"/>
        <v>355.40021243000001</v>
      </c>
      <c r="Y470" s="8">
        <v>0</v>
      </c>
      <c r="Z470" s="9">
        <f t="shared" si="224"/>
        <v>0</v>
      </c>
      <c r="AA470" s="26" t="str">
        <f t="shared" si="232"/>
        <v>INCORP J=</v>
      </c>
      <c r="AB470" s="70">
        <f t="shared" si="233"/>
        <v>43024</v>
      </c>
      <c r="AC470" s="4"/>
      <c r="AD470" s="1"/>
      <c r="AG470" s="1"/>
      <c r="AH470" s="1"/>
      <c r="AI470" s="1"/>
      <c r="AJ470" s="1"/>
      <c r="AK470" s="10"/>
      <c r="AL470" s="1"/>
      <c r="AM470" s="1"/>
      <c r="AN470" s="1"/>
      <c r="AO470" s="1"/>
      <c r="AQ470" s="1"/>
    </row>
    <row r="471" spans="1:43" x14ac:dyDescent="0.2">
      <c r="A471" s="67">
        <f t="shared" si="225"/>
        <v>42753</v>
      </c>
      <c r="B471" s="8">
        <f t="shared" si="214"/>
        <v>12597.68833311</v>
      </c>
      <c r="C471" s="8">
        <f t="shared" si="226"/>
        <v>11193.53</v>
      </c>
      <c r="D471" s="28">
        <f t="shared" si="227"/>
        <v>4775.7</v>
      </c>
      <c r="E471" s="9">
        <f>IF(K471=1,VLOOKUP(A470,[1]Plan1!$AY$117:$BA$314,3),E470)</f>
        <v>4793.8500000000004</v>
      </c>
      <c r="F471" s="110">
        <f t="shared" si="228"/>
        <v>42752</v>
      </c>
      <c r="G471" s="12">
        <f t="shared" si="215"/>
        <v>3.8004899805266223E-3</v>
      </c>
      <c r="H471" s="11">
        <f t="shared" si="229"/>
        <v>42781</v>
      </c>
      <c r="I471" s="11">
        <f t="shared" si="216"/>
        <v>42781</v>
      </c>
      <c r="J471" s="1">
        <f t="shared" si="230"/>
        <v>22</v>
      </c>
      <c r="K471" s="1">
        <f t="shared" si="213"/>
        <v>2</v>
      </c>
      <c r="L471" s="8">
        <f t="shared" si="217"/>
        <v>1.0003449</v>
      </c>
      <c r="M471" s="14">
        <f t="shared" si="212"/>
        <v>1.0029991</v>
      </c>
      <c r="N471" s="14">
        <f t="shared" si="209"/>
        <v>1.0928074297709529</v>
      </c>
      <c r="O471" s="8">
        <f t="shared" si="211"/>
        <v>1.0931843299999999</v>
      </c>
      <c r="P471" s="8">
        <f t="shared" si="218"/>
        <v>12236.591593380001</v>
      </c>
      <c r="Q471" s="13">
        <f t="shared" si="219"/>
        <v>0</v>
      </c>
      <c r="R471" s="21">
        <f t="shared" si="220"/>
        <v>0</v>
      </c>
      <c r="S471" s="8">
        <f t="shared" si="221"/>
        <v>0</v>
      </c>
      <c r="T471" s="10">
        <f t="shared" si="231"/>
        <v>0.119353</v>
      </c>
      <c r="U471" s="13">
        <f t="shared" si="210"/>
        <v>65</v>
      </c>
      <c r="V471" s="13">
        <v>252</v>
      </c>
      <c r="W471" s="14">
        <f t="shared" si="222"/>
        <v>1.029509585</v>
      </c>
      <c r="X471" s="8">
        <f t="shared" si="223"/>
        <v>361.09673973000002</v>
      </c>
      <c r="Y471" s="8">
        <v>0</v>
      </c>
      <c r="Z471" s="9">
        <f t="shared" si="224"/>
        <v>0</v>
      </c>
      <c r="AA471" s="26" t="str">
        <f t="shared" si="232"/>
        <v>INCORP J=</v>
      </c>
      <c r="AB471" s="70">
        <f t="shared" si="233"/>
        <v>43024</v>
      </c>
      <c r="AC471" s="4"/>
      <c r="AD471" s="1"/>
      <c r="AG471" s="1"/>
      <c r="AH471" s="1"/>
      <c r="AI471" s="1"/>
      <c r="AJ471" s="1"/>
      <c r="AK471" s="10"/>
      <c r="AL471" s="1"/>
      <c r="AM471" s="1"/>
      <c r="AN471" s="1"/>
      <c r="AO471" s="1"/>
      <c r="AQ471" s="1"/>
    </row>
    <row r="472" spans="1:43" x14ac:dyDescent="0.2">
      <c r="A472" s="67">
        <f t="shared" si="225"/>
        <v>42754</v>
      </c>
      <c r="B472" s="8">
        <f t="shared" si="214"/>
        <v>12605.49943043</v>
      </c>
      <c r="C472" s="8">
        <f t="shared" si="226"/>
        <v>11193.53</v>
      </c>
      <c r="D472" s="28">
        <f t="shared" si="227"/>
        <v>4775.7</v>
      </c>
      <c r="E472" s="9">
        <f>IF(K472=1,VLOOKUP(A471,[1]Plan1!$AY$117:$BA$314,3),E471)</f>
        <v>4793.8500000000004</v>
      </c>
      <c r="F472" s="110">
        <f t="shared" si="228"/>
        <v>42752</v>
      </c>
      <c r="G472" s="12">
        <f t="shared" si="215"/>
        <v>3.8004899805266223E-3</v>
      </c>
      <c r="H472" s="11">
        <f t="shared" si="229"/>
        <v>42781</v>
      </c>
      <c r="I472" s="11">
        <f t="shared" si="216"/>
        <v>42781</v>
      </c>
      <c r="J472" s="1">
        <f t="shared" si="230"/>
        <v>22</v>
      </c>
      <c r="K472" s="1">
        <f t="shared" si="213"/>
        <v>3</v>
      </c>
      <c r="L472" s="8">
        <f t="shared" si="217"/>
        <v>1.0005173999999999</v>
      </c>
      <c r="M472" s="14">
        <f t="shared" si="212"/>
        <v>1.0029991</v>
      </c>
      <c r="N472" s="14">
        <f t="shared" si="209"/>
        <v>1.0928074297709529</v>
      </c>
      <c r="O472" s="8">
        <f t="shared" si="211"/>
        <v>1.09337284</v>
      </c>
      <c r="P472" s="8">
        <f t="shared" si="218"/>
        <v>12238.70168572</v>
      </c>
      <c r="Q472" s="13">
        <f t="shared" si="219"/>
        <v>0</v>
      </c>
      <c r="R472" s="21">
        <f t="shared" si="220"/>
        <v>0</v>
      </c>
      <c r="S472" s="8">
        <f t="shared" si="221"/>
        <v>0</v>
      </c>
      <c r="T472" s="10">
        <f t="shared" si="231"/>
        <v>0.119353</v>
      </c>
      <c r="U472" s="13">
        <f t="shared" si="210"/>
        <v>66</v>
      </c>
      <c r="V472" s="13">
        <v>252</v>
      </c>
      <c r="W472" s="14">
        <f t="shared" si="222"/>
        <v>1.0299703149999999</v>
      </c>
      <c r="X472" s="8">
        <f t="shared" si="223"/>
        <v>366.79774471000002</v>
      </c>
      <c r="Y472" s="8">
        <v>0</v>
      </c>
      <c r="Z472" s="9">
        <f t="shared" si="224"/>
        <v>0</v>
      </c>
      <c r="AA472" s="26" t="str">
        <f t="shared" si="232"/>
        <v>INCORP J=</v>
      </c>
      <c r="AB472" s="70">
        <f t="shared" si="233"/>
        <v>43024</v>
      </c>
      <c r="AC472" s="4"/>
      <c r="AD472" s="1"/>
      <c r="AG472" s="1"/>
      <c r="AH472" s="1"/>
      <c r="AI472" s="1"/>
      <c r="AJ472" s="1"/>
      <c r="AK472" s="10"/>
      <c r="AL472" s="1"/>
      <c r="AM472" s="1"/>
      <c r="AN472" s="1"/>
      <c r="AO472" s="1"/>
      <c r="AQ472" s="1"/>
    </row>
    <row r="473" spans="1:43" x14ac:dyDescent="0.2">
      <c r="A473" s="67">
        <f t="shared" si="225"/>
        <v>42755</v>
      </c>
      <c r="B473" s="8">
        <f t="shared" si="214"/>
        <v>12613.315236640001</v>
      </c>
      <c r="C473" s="8">
        <f t="shared" si="226"/>
        <v>11193.53</v>
      </c>
      <c r="D473" s="28">
        <f t="shared" si="227"/>
        <v>4775.7</v>
      </c>
      <c r="E473" s="9">
        <f>IF(K473=1,VLOOKUP(A472,[1]Plan1!$AY$117:$BA$314,3),E472)</f>
        <v>4793.8500000000004</v>
      </c>
      <c r="F473" s="110">
        <f t="shared" si="228"/>
        <v>42752</v>
      </c>
      <c r="G473" s="12">
        <f t="shared" si="215"/>
        <v>3.8004899805266223E-3</v>
      </c>
      <c r="H473" s="11">
        <f t="shared" si="229"/>
        <v>42781</v>
      </c>
      <c r="I473" s="11">
        <f t="shared" si="216"/>
        <v>42781</v>
      </c>
      <c r="J473" s="1">
        <f t="shared" si="230"/>
        <v>22</v>
      </c>
      <c r="K473" s="1">
        <f t="shared" si="213"/>
        <v>4</v>
      </c>
      <c r="L473" s="8">
        <f t="shared" si="217"/>
        <v>1.0006899199999999</v>
      </c>
      <c r="M473" s="14">
        <f t="shared" si="212"/>
        <v>1.0029991</v>
      </c>
      <c r="N473" s="14">
        <f t="shared" si="209"/>
        <v>1.0928074297709529</v>
      </c>
      <c r="O473" s="8">
        <f t="shared" si="211"/>
        <v>1.09356137</v>
      </c>
      <c r="P473" s="8">
        <f t="shared" si="218"/>
        <v>12240.81200193</v>
      </c>
      <c r="Q473" s="13">
        <f t="shared" si="219"/>
        <v>0</v>
      </c>
      <c r="R473" s="21">
        <f t="shared" si="220"/>
        <v>0</v>
      </c>
      <c r="S473" s="8">
        <f t="shared" si="221"/>
        <v>0</v>
      </c>
      <c r="T473" s="10">
        <f t="shared" si="231"/>
        <v>0.119353</v>
      </c>
      <c r="U473" s="13">
        <f t="shared" si="210"/>
        <v>67</v>
      </c>
      <c r="V473" s="13">
        <v>252</v>
      </c>
      <c r="W473" s="14">
        <f t="shared" si="222"/>
        <v>1.0304312520000001</v>
      </c>
      <c r="X473" s="8">
        <f t="shared" si="223"/>
        <v>372.50323471000002</v>
      </c>
      <c r="Y473" s="8">
        <v>0</v>
      </c>
      <c r="Z473" s="9">
        <f t="shared" si="224"/>
        <v>0</v>
      </c>
      <c r="AA473" s="26" t="str">
        <f t="shared" si="232"/>
        <v>INCORP J=</v>
      </c>
      <c r="AB473" s="70">
        <f t="shared" si="233"/>
        <v>43024</v>
      </c>
      <c r="AC473" s="4"/>
      <c r="AD473" s="1"/>
      <c r="AG473" s="1"/>
      <c r="AH473" s="1"/>
      <c r="AI473" s="1"/>
      <c r="AJ473" s="1"/>
      <c r="AK473" s="10"/>
      <c r="AL473" s="1"/>
      <c r="AM473" s="1"/>
      <c r="AN473" s="1"/>
      <c r="AO473" s="1"/>
      <c r="AQ473" s="1"/>
    </row>
    <row r="474" spans="1:43" x14ac:dyDescent="0.2">
      <c r="A474" s="67">
        <f t="shared" si="225"/>
        <v>42756</v>
      </c>
      <c r="B474" s="8">
        <f t="shared" si="214"/>
        <v>12621.13608731</v>
      </c>
      <c r="C474" s="8">
        <f t="shared" si="226"/>
        <v>11193.53</v>
      </c>
      <c r="D474" s="28">
        <f t="shared" si="227"/>
        <v>4775.7</v>
      </c>
      <c r="E474" s="9">
        <f>IF(K474=1,VLOOKUP(A473,[1]Plan1!$AY$117:$BA$314,3),E473)</f>
        <v>4793.8500000000004</v>
      </c>
      <c r="F474" s="110">
        <f t="shared" si="228"/>
        <v>42752</v>
      </c>
      <c r="G474" s="12">
        <f t="shared" si="215"/>
        <v>3.8004899805266223E-3</v>
      </c>
      <c r="H474" s="11">
        <f t="shared" si="229"/>
        <v>42781</v>
      </c>
      <c r="I474" s="11">
        <f t="shared" si="216"/>
        <v>42781</v>
      </c>
      <c r="J474" s="1">
        <f t="shared" si="230"/>
        <v>22</v>
      </c>
      <c r="K474" s="1">
        <f t="shared" si="213"/>
        <v>5</v>
      </c>
      <c r="L474" s="8">
        <f t="shared" si="217"/>
        <v>1.0008624800000001</v>
      </c>
      <c r="M474" s="14">
        <f t="shared" si="212"/>
        <v>1.0029991</v>
      </c>
      <c r="N474" s="14">
        <f t="shared" si="209"/>
        <v>1.0928074297709529</v>
      </c>
      <c r="O474" s="8">
        <f t="shared" si="211"/>
        <v>1.0937499500000001</v>
      </c>
      <c r="P474" s="8">
        <f t="shared" si="218"/>
        <v>12242.922877819999</v>
      </c>
      <c r="Q474" s="13">
        <f t="shared" si="219"/>
        <v>0</v>
      </c>
      <c r="R474" s="21">
        <f t="shared" si="220"/>
        <v>0</v>
      </c>
      <c r="S474" s="8">
        <f t="shared" si="221"/>
        <v>0</v>
      </c>
      <c r="T474" s="10">
        <f t="shared" si="231"/>
        <v>0.119353</v>
      </c>
      <c r="U474" s="13">
        <f t="shared" si="210"/>
        <v>68</v>
      </c>
      <c r="V474" s="13">
        <v>252</v>
      </c>
      <c r="W474" s="14">
        <f t="shared" si="222"/>
        <v>1.030892395</v>
      </c>
      <c r="X474" s="8">
        <f t="shared" si="223"/>
        <v>378.21320949</v>
      </c>
      <c r="Y474" s="8">
        <v>0</v>
      </c>
      <c r="Z474" s="9">
        <f t="shared" si="224"/>
        <v>0</v>
      </c>
      <c r="AA474" s="26" t="str">
        <f t="shared" si="232"/>
        <v>INCORP J=</v>
      </c>
      <c r="AB474" s="70">
        <f t="shared" si="233"/>
        <v>43024</v>
      </c>
      <c r="AC474" s="4"/>
      <c r="AD474" s="1"/>
      <c r="AG474" s="1"/>
      <c r="AH474" s="1"/>
      <c r="AI474" s="1"/>
      <c r="AJ474" s="1"/>
      <c r="AK474" s="10"/>
      <c r="AL474" s="1"/>
      <c r="AM474" s="1"/>
      <c r="AN474" s="1"/>
      <c r="AO474" s="1"/>
      <c r="AQ474" s="1"/>
    </row>
    <row r="475" spans="1:43" x14ac:dyDescent="0.2">
      <c r="A475" s="67">
        <f t="shared" si="225"/>
        <v>42757</v>
      </c>
      <c r="B475" s="8">
        <f t="shared" si="214"/>
        <v>12621.13608731</v>
      </c>
      <c r="C475" s="8">
        <f t="shared" si="226"/>
        <v>11193.53</v>
      </c>
      <c r="D475" s="28">
        <f t="shared" si="227"/>
        <v>4775.7</v>
      </c>
      <c r="E475" s="9">
        <f>IF(K475=1,VLOOKUP(A474,[1]Plan1!$AY$117:$BA$314,3),E474)</f>
        <v>4793.8500000000004</v>
      </c>
      <c r="F475" s="110">
        <f t="shared" si="228"/>
        <v>42752</v>
      </c>
      <c r="G475" s="12">
        <f t="shared" si="215"/>
        <v>3.8004899805266223E-3</v>
      </c>
      <c r="H475" s="11">
        <f t="shared" si="229"/>
        <v>42781</v>
      </c>
      <c r="I475" s="11">
        <f t="shared" si="216"/>
        <v>42781</v>
      </c>
      <c r="J475" s="1">
        <f t="shared" si="230"/>
        <v>22</v>
      </c>
      <c r="K475" s="1">
        <f t="shared" si="213"/>
        <v>5</v>
      </c>
      <c r="L475" s="8">
        <f t="shared" si="217"/>
        <v>1.0008624800000001</v>
      </c>
      <c r="M475" s="14">
        <f t="shared" si="212"/>
        <v>1.0029991</v>
      </c>
      <c r="N475" s="14">
        <f t="shared" si="209"/>
        <v>1.0928074297709529</v>
      </c>
      <c r="O475" s="8">
        <f t="shared" si="211"/>
        <v>1.0937499500000001</v>
      </c>
      <c r="P475" s="8">
        <f t="shared" si="218"/>
        <v>12242.922877819999</v>
      </c>
      <c r="Q475" s="13">
        <f t="shared" si="219"/>
        <v>0</v>
      </c>
      <c r="R475" s="21">
        <f t="shared" si="220"/>
        <v>0</v>
      </c>
      <c r="S475" s="8">
        <f t="shared" si="221"/>
        <v>0</v>
      </c>
      <c r="T475" s="10">
        <f t="shared" si="231"/>
        <v>0.119353</v>
      </c>
      <c r="U475" s="13">
        <f t="shared" si="210"/>
        <v>68</v>
      </c>
      <c r="V475" s="13">
        <v>252</v>
      </c>
      <c r="W475" s="14">
        <f t="shared" si="222"/>
        <v>1.030892395</v>
      </c>
      <c r="X475" s="8">
        <f t="shared" si="223"/>
        <v>378.21320949</v>
      </c>
      <c r="Y475" s="8">
        <v>0</v>
      </c>
      <c r="Z475" s="9">
        <f t="shared" si="224"/>
        <v>0</v>
      </c>
      <c r="AA475" s="26" t="str">
        <f t="shared" si="232"/>
        <v>INCORP J=</v>
      </c>
      <c r="AB475" s="70">
        <f t="shared" si="233"/>
        <v>43024</v>
      </c>
      <c r="AC475" s="4"/>
      <c r="AD475" s="1"/>
      <c r="AG475" s="1"/>
      <c r="AH475" s="1"/>
      <c r="AI475" s="1"/>
      <c r="AJ475" s="1"/>
      <c r="AK475" s="10"/>
      <c r="AL475" s="1"/>
      <c r="AM475" s="1"/>
      <c r="AN475" s="1"/>
      <c r="AO475" s="1"/>
      <c r="AQ475" s="1"/>
    </row>
    <row r="476" spans="1:43" x14ac:dyDescent="0.2">
      <c r="A476" s="67">
        <f t="shared" si="225"/>
        <v>42758</v>
      </c>
      <c r="B476" s="8">
        <f t="shared" si="214"/>
        <v>12621.13608731</v>
      </c>
      <c r="C476" s="8">
        <f t="shared" si="226"/>
        <v>11193.53</v>
      </c>
      <c r="D476" s="28">
        <f t="shared" si="227"/>
        <v>4775.7</v>
      </c>
      <c r="E476" s="9">
        <f>IF(K476=1,VLOOKUP(A475,[1]Plan1!$AY$117:$BA$314,3),E475)</f>
        <v>4793.8500000000004</v>
      </c>
      <c r="F476" s="110">
        <f t="shared" si="228"/>
        <v>42752</v>
      </c>
      <c r="G476" s="12">
        <f t="shared" si="215"/>
        <v>3.8004899805266223E-3</v>
      </c>
      <c r="H476" s="11">
        <f t="shared" si="229"/>
        <v>42781</v>
      </c>
      <c r="I476" s="11">
        <f t="shared" si="216"/>
        <v>42781</v>
      </c>
      <c r="J476" s="1">
        <f t="shared" si="230"/>
        <v>22</v>
      </c>
      <c r="K476" s="1">
        <f t="shared" si="213"/>
        <v>5</v>
      </c>
      <c r="L476" s="8">
        <f t="shared" si="217"/>
        <v>1.0008624800000001</v>
      </c>
      <c r="M476" s="14">
        <f t="shared" si="212"/>
        <v>1.0029991</v>
      </c>
      <c r="N476" s="14">
        <f t="shared" si="209"/>
        <v>1.0928074297709529</v>
      </c>
      <c r="O476" s="8">
        <f t="shared" si="211"/>
        <v>1.0937499500000001</v>
      </c>
      <c r="P476" s="8">
        <f t="shared" si="218"/>
        <v>12242.922877819999</v>
      </c>
      <c r="Q476" s="13">
        <f t="shared" si="219"/>
        <v>0</v>
      </c>
      <c r="R476" s="21">
        <f t="shared" si="220"/>
        <v>0</v>
      </c>
      <c r="S476" s="8">
        <f t="shared" si="221"/>
        <v>0</v>
      </c>
      <c r="T476" s="10">
        <f t="shared" si="231"/>
        <v>0.119353</v>
      </c>
      <c r="U476" s="13">
        <f t="shared" si="210"/>
        <v>68</v>
      </c>
      <c r="V476" s="13">
        <v>252</v>
      </c>
      <c r="W476" s="14">
        <f t="shared" si="222"/>
        <v>1.030892395</v>
      </c>
      <c r="X476" s="8">
        <f t="shared" si="223"/>
        <v>378.21320949</v>
      </c>
      <c r="Y476" s="8">
        <v>0</v>
      </c>
      <c r="Z476" s="9">
        <f t="shared" si="224"/>
        <v>0</v>
      </c>
      <c r="AA476" s="26" t="str">
        <f t="shared" si="232"/>
        <v>INCORP J=</v>
      </c>
      <c r="AB476" s="70">
        <f t="shared" si="233"/>
        <v>43024</v>
      </c>
      <c r="AC476" s="4"/>
      <c r="AD476" s="1"/>
      <c r="AG476" s="1"/>
      <c r="AH476" s="1"/>
      <c r="AI476" s="1"/>
      <c r="AJ476" s="1"/>
      <c r="AK476" s="10"/>
      <c r="AL476" s="1"/>
      <c r="AM476" s="1"/>
      <c r="AN476" s="1"/>
      <c r="AO476" s="1"/>
      <c r="AQ476" s="1"/>
    </row>
    <row r="477" spans="1:43" x14ac:dyDescent="0.2">
      <c r="A477" s="67">
        <f t="shared" si="225"/>
        <v>42759</v>
      </c>
      <c r="B477" s="8">
        <f t="shared" si="214"/>
        <v>12628.961638180001</v>
      </c>
      <c r="C477" s="8">
        <f t="shared" si="226"/>
        <v>11193.53</v>
      </c>
      <c r="D477" s="28">
        <f t="shared" si="227"/>
        <v>4775.7</v>
      </c>
      <c r="E477" s="9">
        <f>IF(K477=1,VLOOKUP(A476,[1]Plan1!$AY$117:$BA$314,3),E476)</f>
        <v>4793.8500000000004</v>
      </c>
      <c r="F477" s="110">
        <f t="shared" si="228"/>
        <v>42752</v>
      </c>
      <c r="G477" s="12">
        <f t="shared" si="215"/>
        <v>3.8004899805266223E-3</v>
      </c>
      <c r="H477" s="11">
        <f t="shared" si="229"/>
        <v>42781</v>
      </c>
      <c r="I477" s="11">
        <f t="shared" si="216"/>
        <v>42781</v>
      </c>
      <c r="J477" s="1">
        <f t="shared" si="230"/>
        <v>22</v>
      </c>
      <c r="K477" s="1">
        <f t="shared" si="213"/>
        <v>6</v>
      </c>
      <c r="L477" s="8">
        <f t="shared" si="217"/>
        <v>1.00103506</v>
      </c>
      <c r="M477" s="14">
        <f t="shared" si="212"/>
        <v>1.0029991</v>
      </c>
      <c r="N477" s="14">
        <f t="shared" si="209"/>
        <v>1.0928074297709529</v>
      </c>
      <c r="O477" s="8">
        <f t="shared" si="211"/>
        <v>1.0939385500000001</v>
      </c>
      <c r="P477" s="8">
        <f t="shared" si="218"/>
        <v>12245.03397758</v>
      </c>
      <c r="Q477" s="13">
        <f t="shared" si="219"/>
        <v>0</v>
      </c>
      <c r="R477" s="21">
        <f t="shared" si="220"/>
        <v>0</v>
      </c>
      <c r="S477" s="8">
        <f t="shared" si="221"/>
        <v>0</v>
      </c>
      <c r="T477" s="10">
        <f t="shared" si="231"/>
        <v>0.119353</v>
      </c>
      <c r="U477" s="13">
        <f t="shared" si="210"/>
        <v>69</v>
      </c>
      <c r="V477" s="13">
        <v>252</v>
      </c>
      <c r="W477" s="14">
        <f t="shared" si="222"/>
        <v>1.031353744</v>
      </c>
      <c r="X477" s="8">
        <f t="shared" si="223"/>
        <v>383.92766060000002</v>
      </c>
      <c r="Y477" s="8">
        <v>0</v>
      </c>
      <c r="Z477" s="9">
        <f t="shared" si="224"/>
        <v>0</v>
      </c>
      <c r="AA477" s="26" t="str">
        <f t="shared" si="232"/>
        <v>INCORP J=</v>
      </c>
      <c r="AB477" s="70">
        <f t="shared" si="233"/>
        <v>43024</v>
      </c>
      <c r="AC477" s="4"/>
      <c r="AD477" s="1"/>
      <c r="AG477" s="1"/>
      <c r="AH477" s="1"/>
      <c r="AI477" s="1"/>
      <c r="AJ477" s="1"/>
      <c r="AK477" s="10"/>
      <c r="AL477" s="1"/>
      <c r="AM477" s="1"/>
      <c r="AN477" s="1"/>
      <c r="AO477" s="1"/>
      <c r="AQ477" s="1"/>
    </row>
    <row r="478" spans="1:43" x14ac:dyDescent="0.2">
      <c r="A478" s="67">
        <f t="shared" si="225"/>
        <v>42760</v>
      </c>
      <c r="B478" s="8">
        <f t="shared" si="214"/>
        <v>12636.792121850001</v>
      </c>
      <c r="C478" s="8">
        <f t="shared" si="226"/>
        <v>11193.53</v>
      </c>
      <c r="D478" s="28">
        <f t="shared" si="227"/>
        <v>4775.7</v>
      </c>
      <c r="E478" s="9">
        <f>IF(K478=1,VLOOKUP(A477,[1]Plan1!$AY$117:$BA$314,3),E477)</f>
        <v>4793.8500000000004</v>
      </c>
      <c r="F478" s="110">
        <f t="shared" si="228"/>
        <v>42752</v>
      </c>
      <c r="G478" s="12">
        <f t="shared" si="215"/>
        <v>3.8004899805266223E-3</v>
      </c>
      <c r="H478" s="11">
        <f t="shared" si="229"/>
        <v>42781</v>
      </c>
      <c r="I478" s="11">
        <f t="shared" si="216"/>
        <v>42781</v>
      </c>
      <c r="J478" s="1">
        <f t="shared" si="230"/>
        <v>22</v>
      </c>
      <c r="K478" s="1">
        <f t="shared" si="213"/>
        <v>7</v>
      </c>
      <c r="L478" s="8">
        <f t="shared" si="217"/>
        <v>1.00120768</v>
      </c>
      <c r="M478" s="14">
        <f t="shared" si="212"/>
        <v>1.0029991</v>
      </c>
      <c r="N478" s="14">
        <f t="shared" si="209"/>
        <v>1.0928074297709529</v>
      </c>
      <c r="O478" s="8">
        <f t="shared" si="211"/>
        <v>1.09412719</v>
      </c>
      <c r="P478" s="8">
        <f t="shared" si="218"/>
        <v>12247.145525080001</v>
      </c>
      <c r="Q478" s="13">
        <f t="shared" si="219"/>
        <v>0</v>
      </c>
      <c r="R478" s="21">
        <f t="shared" si="220"/>
        <v>0</v>
      </c>
      <c r="S478" s="8">
        <f t="shared" si="221"/>
        <v>0</v>
      </c>
      <c r="T478" s="10">
        <f t="shared" si="231"/>
        <v>0.119353</v>
      </c>
      <c r="U478" s="13">
        <f t="shared" si="210"/>
        <v>70</v>
      </c>
      <c r="V478" s="13">
        <v>252</v>
      </c>
      <c r="W478" s="14">
        <f t="shared" si="222"/>
        <v>1.031815299</v>
      </c>
      <c r="X478" s="8">
        <f t="shared" si="223"/>
        <v>389.64659676999997</v>
      </c>
      <c r="Y478" s="8">
        <v>0</v>
      </c>
      <c r="Z478" s="9">
        <f t="shared" si="224"/>
        <v>0</v>
      </c>
      <c r="AA478" s="26" t="str">
        <f t="shared" si="232"/>
        <v>INCORP J=</v>
      </c>
      <c r="AB478" s="70">
        <f t="shared" si="233"/>
        <v>43024</v>
      </c>
      <c r="AC478" s="4"/>
      <c r="AD478" s="1"/>
      <c r="AG478" s="1"/>
      <c r="AH478" s="1"/>
      <c r="AI478" s="1"/>
      <c r="AJ478" s="1"/>
      <c r="AK478" s="10"/>
      <c r="AL478" s="1"/>
      <c r="AM478" s="1"/>
      <c r="AN478" s="1"/>
      <c r="AO478" s="1"/>
      <c r="AQ478" s="1"/>
    </row>
    <row r="479" spans="1:43" x14ac:dyDescent="0.2">
      <c r="A479" s="67">
        <f t="shared" si="225"/>
        <v>42761</v>
      </c>
      <c r="B479" s="8">
        <f t="shared" si="214"/>
        <v>12644.627333659999</v>
      </c>
      <c r="C479" s="8">
        <f t="shared" si="226"/>
        <v>11193.53</v>
      </c>
      <c r="D479" s="28">
        <f t="shared" si="227"/>
        <v>4775.7</v>
      </c>
      <c r="E479" s="9">
        <f>IF(K479=1,VLOOKUP(A478,[1]Plan1!$AY$117:$BA$314,3),E478)</f>
        <v>4793.8500000000004</v>
      </c>
      <c r="F479" s="110">
        <f t="shared" si="228"/>
        <v>42752</v>
      </c>
      <c r="G479" s="12">
        <f t="shared" si="215"/>
        <v>3.8004899805266223E-3</v>
      </c>
      <c r="H479" s="11">
        <f t="shared" si="229"/>
        <v>42781</v>
      </c>
      <c r="I479" s="11">
        <f t="shared" si="216"/>
        <v>42781</v>
      </c>
      <c r="J479" s="1">
        <f t="shared" si="230"/>
        <v>22</v>
      </c>
      <c r="K479" s="1">
        <f t="shared" si="213"/>
        <v>8</v>
      </c>
      <c r="L479" s="8">
        <f t="shared" si="217"/>
        <v>1.00138032</v>
      </c>
      <c r="M479" s="14">
        <f t="shared" si="212"/>
        <v>1.0029991</v>
      </c>
      <c r="N479" s="14">
        <f t="shared" ref="N479:N542" si="234">IF(I479&gt;I478,N478*M479,N478)</f>
        <v>1.0928074297709529</v>
      </c>
      <c r="O479" s="8">
        <f t="shared" si="211"/>
        <v>1.0943158500000001</v>
      </c>
      <c r="P479" s="8">
        <f t="shared" si="218"/>
        <v>12249.25729645</v>
      </c>
      <c r="Q479" s="13">
        <f t="shared" si="219"/>
        <v>0</v>
      </c>
      <c r="R479" s="21">
        <f t="shared" si="220"/>
        <v>0</v>
      </c>
      <c r="S479" s="8">
        <f t="shared" si="221"/>
        <v>0</v>
      </c>
      <c r="T479" s="10">
        <f t="shared" si="231"/>
        <v>0.119353</v>
      </c>
      <c r="U479" s="13">
        <f t="shared" si="210"/>
        <v>71</v>
      </c>
      <c r="V479" s="13">
        <v>252</v>
      </c>
      <c r="W479" s="14">
        <f t="shared" si="222"/>
        <v>1.0322770619999999</v>
      </c>
      <c r="X479" s="8">
        <f t="shared" si="223"/>
        <v>395.37003721000002</v>
      </c>
      <c r="Y479" s="8">
        <v>0</v>
      </c>
      <c r="Z479" s="9">
        <f t="shared" si="224"/>
        <v>0</v>
      </c>
      <c r="AA479" s="26" t="str">
        <f t="shared" si="232"/>
        <v>INCORP J=</v>
      </c>
      <c r="AB479" s="70">
        <f t="shared" si="233"/>
        <v>43024</v>
      </c>
      <c r="AC479" s="4"/>
      <c r="AD479" s="1"/>
      <c r="AG479" s="1"/>
      <c r="AH479" s="1"/>
      <c r="AI479" s="1"/>
      <c r="AJ479" s="1"/>
      <c r="AK479" s="10"/>
      <c r="AL479" s="1"/>
      <c r="AM479" s="1"/>
      <c r="AN479" s="1"/>
      <c r="AO479" s="1"/>
      <c r="AQ479" s="1"/>
    </row>
    <row r="480" spans="1:43" x14ac:dyDescent="0.2">
      <c r="A480" s="67">
        <f t="shared" si="225"/>
        <v>42762</v>
      </c>
      <c r="B480" s="8">
        <f t="shared" si="214"/>
        <v>12652.46746967</v>
      </c>
      <c r="C480" s="8">
        <f t="shared" si="226"/>
        <v>11193.53</v>
      </c>
      <c r="D480" s="28">
        <f t="shared" si="227"/>
        <v>4775.7</v>
      </c>
      <c r="E480" s="9">
        <f>IF(K480=1,VLOOKUP(A479,[1]Plan1!$AY$117:$BA$314,3),E479)</f>
        <v>4793.8500000000004</v>
      </c>
      <c r="F480" s="110">
        <f t="shared" si="228"/>
        <v>42752</v>
      </c>
      <c r="G480" s="12">
        <f t="shared" si="215"/>
        <v>3.8004899805266223E-3</v>
      </c>
      <c r="H480" s="11">
        <f t="shared" si="229"/>
        <v>42781</v>
      </c>
      <c r="I480" s="11">
        <f t="shared" si="216"/>
        <v>42781</v>
      </c>
      <c r="J480" s="1">
        <f t="shared" si="230"/>
        <v>22</v>
      </c>
      <c r="K480" s="1">
        <f t="shared" si="213"/>
        <v>9</v>
      </c>
      <c r="L480" s="8">
        <f t="shared" si="217"/>
        <v>1.0015529999999999</v>
      </c>
      <c r="M480" s="14">
        <f t="shared" si="212"/>
        <v>1.0029991</v>
      </c>
      <c r="N480" s="14">
        <f t="shared" si="234"/>
        <v>1.0928074297709529</v>
      </c>
      <c r="O480" s="8">
        <f t="shared" si="211"/>
        <v>1.0945045499999999</v>
      </c>
      <c r="P480" s="8">
        <f t="shared" si="218"/>
        <v>12251.36951556</v>
      </c>
      <c r="Q480" s="13">
        <f t="shared" si="219"/>
        <v>0</v>
      </c>
      <c r="R480" s="21">
        <f t="shared" si="220"/>
        <v>0</v>
      </c>
      <c r="S480" s="8">
        <f t="shared" si="221"/>
        <v>0</v>
      </c>
      <c r="T480" s="10">
        <f t="shared" si="231"/>
        <v>0.119353</v>
      </c>
      <c r="U480" s="13">
        <f t="shared" si="210"/>
        <v>72</v>
      </c>
      <c r="V480" s="13">
        <v>252</v>
      </c>
      <c r="W480" s="14">
        <f t="shared" si="222"/>
        <v>1.0327390299999999</v>
      </c>
      <c r="X480" s="8">
        <f t="shared" si="223"/>
        <v>401.09795410999999</v>
      </c>
      <c r="Y480" s="8">
        <v>0</v>
      </c>
      <c r="Z480" s="9">
        <f t="shared" si="224"/>
        <v>0</v>
      </c>
      <c r="AA480" s="26" t="str">
        <f t="shared" si="232"/>
        <v>INCORP J=</v>
      </c>
      <c r="AB480" s="70">
        <f t="shared" si="233"/>
        <v>43024</v>
      </c>
      <c r="AC480" s="4"/>
      <c r="AD480" s="1"/>
      <c r="AG480" s="1"/>
      <c r="AH480" s="1"/>
      <c r="AI480" s="1"/>
      <c r="AJ480" s="1"/>
      <c r="AK480" s="10"/>
      <c r="AL480" s="1"/>
      <c r="AM480" s="1"/>
      <c r="AN480" s="1"/>
      <c r="AO480" s="1"/>
      <c r="AQ480" s="1"/>
    </row>
    <row r="481" spans="1:43" x14ac:dyDescent="0.2">
      <c r="A481" s="67">
        <f t="shared" si="225"/>
        <v>42763</v>
      </c>
      <c r="B481" s="8">
        <f t="shared" si="214"/>
        <v>12660.3124529</v>
      </c>
      <c r="C481" s="8">
        <f t="shared" si="226"/>
        <v>11193.53</v>
      </c>
      <c r="D481" s="28">
        <f t="shared" si="227"/>
        <v>4775.7</v>
      </c>
      <c r="E481" s="9">
        <f>IF(K481=1,VLOOKUP(A480,[1]Plan1!$AY$117:$BA$314,3),E480)</f>
        <v>4793.8500000000004</v>
      </c>
      <c r="F481" s="110">
        <f t="shared" si="228"/>
        <v>42752</v>
      </c>
      <c r="G481" s="12">
        <f t="shared" si="215"/>
        <v>3.8004899805266223E-3</v>
      </c>
      <c r="H481" s="11">
        <f t="shared" si="229"/>
        <v>42781</v>
      </c>
      <c r="I481" s="11">
        <f t="shared" si="216"/>
        <v>42781</v>
      </c>
      <c r="J481" s="1">
        <f t="shared" si="230"/>
        <v>22</v>
      </c>
      <c r="K481" s="1">
        <f t="shared" si="213"/>
        <v>10</v>
      </c>
      <c r="L481" s="8">
        <f t="shared" si="217"/>
        <v>1.0017256999999999</v>
      </c>
      <c r="M481" s="14">
        <f t="shared" si="212"/>
        <v>1.0029991</v>
      </c>
      <c r="N481" s="14">
        <f t="shared" si="234"/>
        <v>1.0928074297709529</v>
      </c>
      <c r="O481" s="8">
        <f t="shared" si="211"/>
        <v>1.09469328</v>
      </c>
      <c r="P481" s="8">
        <f t="shared" si="218"/>
        <v>12253.48207047</v>
      </c>
      <c r="Q481" s="13">
        <f t="shared" si="219"/>
        <v>0</v>
      </c>
      <c r="R481" s="21">
        <f t="shared" si="220"/>
        <v>0</v>
      </c>
      <c r="S481" s="8">
        <f t="shared" si="221"/>
        <v>0</v>
      </c>
      <c r="T481" s="10">
        <f t="shared" si="231"/>
        <v>0.119353</v>
      </c>
      <c r="U481" s="13">
        <f t="shared" si="210"/>
        <v>73</v>
      </c>
      <c r="V481" s="13">
        <v>252</v>
      </c>
      <c r="W481" s="14">
        <f t="shared" si="222"/>
        <v>1.033201206</v>
      </c>
      <c r="X481" s="8">
        <f t="shared" si="223"/>
        <v>406.83038242999999</v>
      </c>
      <c r="Y481" s="8">
        <v>0</v>
      </c>
      <c r="Z481" s="9">
        <f t="shared" si="224"/>
        <v>0</v>
      </c>
      <c r="AA481" s="26" t="str">
        <f t="shared" si="232"/>
        <v>INCORP J=</v>
      </c>
      <c r="AB481" s="70">
        <f t="shared" si="233"/>
        <v>43024</v>
      </c>
      <c r="AC481" s="4"/>
      <c r="AD481" s="1"/>
      <c r="AG481" s="1"/>
      <c r="AH481" s="1"/>
      <c r="AI481" s="1"/>
      <c r="AJ481" s="1"/>
      <c r="AK481" s="10"/>
      <c r="AL481" s="1"/>
      <c r="AM481" s="1"/>
      <c r="AN481" s="1"/>
      <c r="AO481" s="1"/>
      <c r="AQ481" s="1"/>
    </row>
    <row r="482" spans="1:43" x14ac:dyDescent="0.2">
      <c r="A482" s="67">
        <f t="shared" si="225"/>
        <v>42764</v>
      </c>
      <c r="B482" s="8">
        <f t="shared" si="214"/>
        <v>12660.3124529</v>
      </c>
      <c r="C482" s="8">
        <f t="shared" si="226"/>
        <v>11193.53</v>
      </c>
      <c r="D482" s="28">
        <f t="shared" si="227"/>
        <v>4775.7</v>
      </c>
      <c r="E482" s="9">
        <f>IF(K482=1,VLOOKUP(A481,[1]Plan1!$AY$117:$BA$314,3),E481)</f>
        <v>4793.8500000000004</v>
      </c>
      <c r="F482" s="110">
        <f t="shared" si="228"/>
        <v>42752</v>
      </c>
      <c r="G482" s="12">
        <f t="shared" si="215"/>
        <v>3.8004899805266223E-3</v>
      </c>
      <c r="H482" s="11">
        <f t="shared" si="229"/>
        <v>42781</v>
      </c>
      <c r="I482" s="11">
        <f t="shared" si="216"/>
        <v>42781</v>
      </c>
      <c r="J482" s="1">
        <f t="shared" si="230"/>
        <v>22</v>
      </c>
      <c r="K482" s="1">
        <f t="shared" si="213"/>
        <v>10</v>
      </c>
      <c r="L482" s="8">
        <f t="shared" si="217"/>
        <v>1.0017256999999999</v>
      </c>
      <c r="M482" s="14">
        <f t="shared" si="212"/>
        <v>1.0029991</v>
      </c>
      <c r="N482" s="14">
        <f t="shared" si="234"/>
        <v>1.0928074297709529</v>
      </c>
      <c r="O482" s="8">
        <f t="shared" si="211"/>
        <v>1.09469328</v>
      </c>
      <c r="P482" s="8">
        <f t="shared" si="218"/>
        <v>12253.48207047</v>
      </c>
      <c r="Q482" s="13">
        <f t="shared" si="219"/>
        <v>0</v>
      </c>
      <c r="R482" s="21">
        <f t="shared" si="220"/>
        <v>0</v>
      </c>
      <c r="S482" s="8">
        <f t="shared" si="221"/>
        <v>0</v>
      </c>
      <c r="T482" s="10">
        <f t="shared" si="231"/>
        <v>0.119353</v>
      </c>
      <c r="U482" s="13">
        <f t="shared" si="210"/>
        <v>73</v>
      </c>
      <c r="V482" s="13">
        <v>252</v>
      </c>
      <c r="W482" s="14">
        <f t="shared" si="222"/>
        <v>1.033201206</v>
      </c>
      <c r="X482" s="8">
        <f t="shared" si="223"/>
        <v>406.83038242999999</v>
      </c>
      <c r="Y482" s="8">
        <v>0</v>
      </c>
      <c r="Z482" s="9">
        <f t="shared" si="224"/>
        <v>0</v>
      </c>
      <c r="AA482" s="26" t="str">
        <f t="shared" si="232"/>
        <v>INCORP J=</v>
      </c>
      <c r="AB482" s="70">
        <f t="shared" si="233"/>
        <v>43024</v>
      </c>
      <c r="AC482" s="4"/>
      <c r="AD482" s="1"/>
      <c r="AG482" s="1"/>
      <c r="AH482" s="1"/>
      <c r="AI482" s="1"/>
      <c r="AJ482" s="1"/>
      <c r="AK482" s="10"/>
      <c r="AL482" s="1"/>
      <c r="AM482" s="1"/>
      <c r="AN482" s="1"/>
      <c r="AO482" s="1"/>
      <c r="AQ482" s="1"/>
    </row>
    <row r="483" spans="1:43" x14ac:dyDescent="0.2">
      <c r="A483" s="67">
        <f t="shared" si="225"/>
        <v>42765</v>
      </c>
      <c r="B483" s="8">
        <f t="shared" si="214"/>
        <v>12660.3124529</v>
      </c>
      <c r="C483" s="8">
        <f t="shared" si="226"/>
        <v>11193.53</v>
      </c>
      <c r="D483" s="28">
        <f t="shared" si="227"/>
        <v>4775.7</v>
      </c>
      <c r="E483" s="9">
        <f>IF(K483=1,VLOOKUP(A482,[1]Plan1!$AY$117:$BA$314,3),E482)</f>
        <v>4793.8500000000004</v>
      </c>
      <c r="F483" s="110">
        <f t="shared" si="228"/>
        <v>42752</v>
      </c>
      <c r="G483" s="12">
        <f t="shared" si="215"/>
        <v>3.8004899805266223E-3</v>
      </c>
      <c r="H483" s="11">
        <f t="shared" si="229"/>
        <v>42781</v>
      </c>
      <c r="I483" s="11">
        <f t="shared" si="216"/>
        <v>42781</v>
      </c>
      <c r="J483" s="1">
        <f t="shared" si="230"/>
        <v>22</v>
      </c>
      <c r="K483" s="1">
        <f t="shared" si="213"/>
        <v>10</v>
      </c>
      <c r="L483" s="8">
        <f t="shared" si="217"/>
        <v>1.0017256999999999</v>
      </c>
      <c r="M483" s="14">
        <f t="shared" si="212"/>
        <v>1.0029991</v>
      </c>
      <c r="N483" s="14">
        <f t="shared" si="234"/>
        <v>1.0928074297709529</v>
      </c>
      <c r="O483" s="8">
        <f t="shared" si="211"/>
        <v>1.09469328</v>
      </c>
      <c r="P483" s="8">
        <f t="shared" si="218"/>
        <v>12253.48207047</v>
      </c>
      <c r="Q483" s="13">
        <f t="shared" si="219"/>
        <v>0</v>
      </c>
      <c r="R483" s="21">
        <f t="shared" si="220"/>
        <v>0</v>
      </c>
      <c r="S483" s="8">
        <f t="shared" si="221"/>
        <v>0</v>
      </c>
      <c r="T483" s="10">
        <f t="shared" si="231"/>
        <v>0.119353</v>
      </c>
      <c r="U483" s="13">
        <f t="shared" si="210"/>
        <v>73</v>
      </c>
      <c r="V483" s="13">
        <v>252</v>
      </c>
      <c r="W483" s="14">
        <f t="shared" si="222"/>
        <v>1.033201206</v>
      </c>
      <c r="X483" s="8">
        <f t="shared" si="223"/>
        <v>406.83038242999999</v>
      </c>
      <c r="Y483" s="8">
        <v>0</v>
      </c>
      <c r="Z483" s="9">
        <f t="shared" si="224"/>
        <v>0</v>
      </c>
      <c r="AA483" s="26" t="str">
        <f t="shared" si="232"/>
        <v>INCORP J=</v>
      </c>
      <c r="AB483" s="70">
        <f t="shared" si="233"/>
        <v>43024</v>
      </c>
      <c r="AC483" s="4"/>
      <c r="AD483" s="1"/>
      <c r="AG483" s="1"/>
      <c r="AH483" s="1"/>
      <c r="AI483" s="1"/>
      <c r="AJ483" s="1"/>
      <c r="AK483" s="10"/>
      <c r="AL483" s="1"/>
      <c r="AM483" s="1"/>
      <c r="AN483" s="1"/>
      <c r="AO483" s="1"/>
      <c r="AQ483" s="1"/>
    </row>
    <row r="484" spans="1:43" x14ac:dyDescent="0.2">
      <c r="A484" s="67">
        <f t="shared" si="225"/>
        <v>42766</v>
      </c>
      <c r="B484" s="8">
        <f t="shared" si="214"/>
        <v>12668.16237636</v>
      </c>
      <c r="C484" s="8">
        <f t="shared" si="226"/>
        <v>11193.53</v>
      </c>
      <c r="D484" s="28">
        <f t="shared" si="227"/>
        <v>4775.7</v>
      </c>
      <c r="E484" s="9">
        <f>IF(K484=1,VLOOKUP(A483,[1]Plan1!$AY$117:$BA$314,3),E483)</f>
        <v>4793.8500000000004</v>
      </c>
      <c r="F484" s="110">
        <f t="shared" si="228"/>
        <v>42752</v>
      </c>
      <c r="G484" s="12">
        <f t="shared" si="215"/>
        <v>3.8004899805266223E-3</v>
      </c>
      <c r="H484" s="11">
        <f t="shared" si="229"/>
        <v>42781</v>
      </c>
      <c r="I484" s="11">
        <f t="shared" si="216"/>
        <v>42781</v>
      </c>
      <c r="J484" s="1">
        <f t="shared" si="230"/>
        <v>22</v>
      </c>
      <c r="K484" s="1">
        <f t="shared" si="213"/>
        <v>11</v>
      </c>
      <c r="L484" s="8">
        <f t="shared" si="217"/>
        <v>1.0018984399999999</v>
      </c>
      <c r="M484" s="14">
        <f t="shared" si="212"/>
        <v>1.0029991</v>
      </c>
      <c r="N484" s="14">
        <f t="shared" si="234"/>
        <v>1.0928074297709529</v>
      </c>
      <c r="O484" s="8">
        <f t="shared" si="211"/>
        <v>1.0948820500000001</v>
      </c>
      <c r="P484" s="8">
        <f t="shared" si="218"/>
        <v>12255.59507313</v>
      </c>
      <c r="Q484" s="13">
        <f t="shared" si="219"/>
        <v>0</v>
      </c>
      <c r="R484" s="21">
        <f t="shared" si="220"/>
        <v>0</v>
      </c>
      <c r="S484" s="8">
        <f t="shared" si="221"/>
        <v>0</v>
      </c>
      <c r="T484" s="10">
        <f t="shared" si="231"/>
        <v>0.119353</v>
      </c>
      <c r="U484" s="13">
        <f t="shared" si="210"/>
        <v>74</v>
      </c>
      <c r="V484" s="13">
        <v>252</v>
      </c>
      <c r="W484" s="14">
        <f t="shared" si="222"/>
        <v>1.033663588</v>
      </c>
      <c r="X484" s="8">
        <f t="shared" si="223"/>
        <v>412.56730322999999</v>
      </c>
      <c r="Y484" s="8">
        <v>0</v>
      </c>
      <c r="Z484" s="9">
        <f t="shared" si="224"/>
        <v>0</v>
      </c>
      <c r="AA484" s="26" t="str">
        <f t="shared" si="232"/>
        <v>INCORP J=</v>
      </c>
      <c r="AB484" s="70">
        <f t="shared" si="233"/>
        <v>43024</v>
      </c>
      <c r="AC484" s="4"/>
      <c r="AD484" s="1"/>
      <c r="AG484" s="1"/>
      <c r="AH484" s="1"/>
      <c r="AI484" s="1"/>
      <c r="AJ484" s="1"/>
      <c r="AK484" s="10"/>
      <c r="AL484" s="1"/>
      <c r="AM484" s="1"/>
      <c r="AN484" s="1"/>
      <c r="AO484" s="1"/>
      <c r="AQ484" s="1"/>
    </row>
    <row r="485" spans="1:43" x14ac:dyDescent="0.2">
      <c r="A485" s="67">
        <f t="shared" si="225"/>
        <v>42767</v>
      </c>
      <c r="B485" s="8">
        <f t="shared" si="214"/>
        <v>12676.017150720001</v>
      </c>
      <c r="C485" s="8">
        <f t="shared" si="226"/>
        <v>11193.53</v>
      </c>
      <c r="D485" s="28">
        <f t="shared" si="227"/>
        <v>4775.7</v>
      </c>
      <c r="E485" s="9">
        <f>IF(K485=1,VLOOKUP(A484,[1]Plan1!$AY$117:$BA$314,3),E484)</f>
        <v>4793.8500000000004</v>
      </c>
      <c r="F485" s="110">
        <f t="shared" si="228"/>
        <v>42752</v>
      </c>
      <c r="G485" s="12">
        <f t="shared" si="215"/>
        <v>3.8004899805266223E-3</v>
      </c>
      <c r="H485" s="11">
        <f t="shared" si="229"/>
        <v>42781</v>
      </c>
      <c r="I485" s="11">
        <f t="shared" si="216"/>
        <v>42781</v>
      </c>
      <c r="J485" s="1">
        <f t="shared" si="230"/>
        <v>22</v>
      </c>
      <c r="K485" s="1">
        <f t="shared" si="213"/>
        <v>12</v>
      </c>
      <c r="L485" s="8">
        <f t="shared" si="217"/>
        <v>1.0020712000000001</v>
      </c>
      <c r="M485" s="14">
        <f t="shared" si="212"/>
        <v>1.0029991</v>
      </c>
      <c r="N485" s="14">
        <f t="shared" si="234"/>
        <v>1.0928074297709529</v>
      </c>
      <c r="O485" s="8">
        <f t="shared" si="211"/>
        <v>1.0950708499999999</v>
      </c>
      <c r="P485" s="8">
        <f t="shared" si="218"/>
        <v>12257.708411600001</v>
      </c>
      <c r="Q485" s="13">
        <f t="shared" si="219"/>
        <v>0</v>
      </c>
      <c r="R485" s="21">
        <f t="shared" si="220"/>
        <v>0</v>
      </c>
      <c r="S485" s="8">
        <f t="shared" si="221"/>
        <v>0</v>
      </c>
      <c r="T485" s="10">
        <f t="shared" si="231"/>
        <v>0.119353</v>
      </c>
      <c r="U485" s="13">
        <f t="shared" ref="U485:U548" si="235">IF(Q484&gt;0,1,IF(K485=K484,U484,U484+1))</f>
        <v>75</v>
      </c>
      <c r="V485" s="13">
        <v>252</v>
      </c>
      <c r="W485" s="14">
        <f t="shared" si="222"/>
        <v>1.034126178</v>
      </c>
      <c r="X485" s="8">
        <f t="shared" si="223"/>
        <v>418.30873911999998</v>
      </c>
      <c r="Y485" s="8">
        <v>0</v>
      </c>
      <c r="Z485" s="9">
        <f t="shared" si="224"/>
        <v>0</v>
      </c>
      <c r="AA485" s="26" t="str">
        <f t="shared" si="232"/>
        <v>INCORP J=</v>
      </c>
      <c r="AB485" s="70">
        <f t="shared" si="233"/>
        <v>43024</v>
      </c>
      <c r="AC485" s="4"/>
      <c r="AD485" s="1"/>
      <c r="AG485" s="1"/>
      <c r="AH485" s="1"/>
      <c r="AI485" s="1"/>
      <c r="AJ485" s="1"/>
      <c r="AK485" s="10"/>
      <c r="AL485" s="1"/>
      <c r="AM485" s="1"/>
      <c r="AN485" s="1"/>
      <c r="AO485" s="1"/>
      <c r="AQ485" s="1"/>
    </row>
    <row r="486" spans="1:43" x14ac:dyDescent="0.2">
      <c r="A486" s="67">
        <f t="shared" si="225"/>
        <v>42768</v>
      </c>
      <c r="B486" s="8">
        <f t="shared" si="214"/>
        <v>12683.87675324</v>
      </c>
      <c r="C486" s="8">
        <f t="shared" si="226"/>
        <v>11193.53</v>
      </c>
      <c r="D486" s="28">
        <f t="shared" si="227"/>
        <v>4775.7</v>
      </c>
      <c r="E486" s="9">
        <f>IF(K486=1,VLOOKUP(A485,[1]Plan1!$AY$117:$BA$314,3),E485)</f>
        <v>4793.8500000000004</v>
      </c>
      <c r="F486" s="110">
        <f t="shared" si="228"/>
        <v>42752</v>
      </c>
      <c r="G486" s="12">
        <f t="shared" si="215"/>
        <v>3.8004899805266223E-3</v>
      </c>
      <c r="H486" s="11">
        <f t="shared" si="229"/>
        <v>42781</v>
      </c>
      <c r="I486" s="11">
        <f t="shared" si="216"/>
        <v>42781</v>
      </c>
      <c r="J486" s="1">
        <f t="shared" si="230"/>
        <v>22</v>
      </c>
      <c r="K486" s="1">
        <f t="shared" si="213"/>
        <v>13</v>
      </c>
      <c r="L486" s="8">
        <f t="shared" si="217"/>
        <v>1.0022439999999999</v>
      </c>
      <c r="M486" s="14">
        <f t="shared" si="212"/>
        <v>1.0029991</v>
      </c>
      <c r="N486" s="14">
        <f t="shared" si="234"/>
        <v>1.0928074297709529</v>
      </c>
      <c r="O486" s="8">
        <f t="shared" si="211"/>
        <v>1.0952596800000001</v>
      </c>
      <c r="P486" s="8">
        <f t="shared" si="218"/>
        <v>12259.822085870001</v>
      </c>
      <c r="Q486" s="13">
        <f t="shared" si="219"/>
        <v>0</v>
      </c>
      <c r="R486" s="21">
        <f t="shared" si="220"/>
        <v>0</v>
      </c>
      <c r="S486" s="8">
        <f t="shared" si="221"/>
        <v>0</v>
      </c>
      <c r="T486" s="10">
        <f t="shared" si="231"/>
        <v>0.119353</v>
      </c>
      <c r="U486" s="13">
        <f t="shared" si="235"/>
        <v>76</v>
      </c>
      <c r="V486" s="13">
        <v>252</v>
      </c>
      <c r="W486" s="14">
        <f t="shared" si="222"/>
        <v>1.0345889740000001</v>
      </c>
      <c r="X486" s="8">
        <f t="shared" si="223"/>
        <v>424.05466737</v>
      </c>
      <c r="Y486" s="8">
        <v>0</v>
      </c>
      <c r="Z486" s="9">
        <f t="shared" si="224"/>
        <v>0</v>
      </c>
      <c r="AA486" s="26" t="str">
        <f t="shared" si="232"/>
        <v>INCORP J=</v>
      </c>
      <c r="AB486" s="70">
        <f t="shared" si="233"/>
        <v>43024</v>
      </c>
      <c r="AC486" s="4"/>
      <c r="AD486" s="1"/>
      <c r="AG486" s="1"/>
      <c r="AH486" s="1"/>
      <c r="AI486" s="1"/>
      <c r="AJ486" s="1"/>
      <c r="AK486" s="10"/>
      <c r="AL486" s="1"/>
      <c r="AM486" s="1"/>
      <c r="AN486" s="1"/>
      <c r="AO486" s="1"/>
      <c r="AQ486" s="1"/>
    </row>
    <row r="487" spans="1:43" x14ac:dyDescent="0.2">
      <c r="A487" s="67">
        <f t="shared" si="225"/>
        <v>42769</v>
      </c>
      <c r="B487" s="8">
        <f t="shared" si="214"/>
        <v>12691.741210210001</v>
      </c>
      <c r="C487" s="8">
        <f t="shared" si="226"/>
        <v>11193.53</v>
      </c>
      <c r="D487" s="28">
        <f t="shared" si="227"/>
        <v>4775.7</v>
      </c>
      <c r="E487" s="9">
        <f>IF(K487=1,VLOOKUP(A486,[1]Plan1!$AY$117:$BA$314,3),E486)</f>
        <v>4793.8500000000004</v>
      </c>
      <c r="F487" s="110">
        <f t="shared" si="228"/>
        <v>42752</v>
      </c>
      <c r="G487" s="12">
        <f t="shared" si="215"/>
        <v>3.8004899805266223E-3</v>
      </c>
      <c r="H487" s="11">
        <f t="shared" si="229"/>
        <v>42781</v>
      </c>
      <c r="I487" s="11">
        <f t="shared" si="216"/>
        <v>42781</v>
      </c>
      <c r="J487" s="1">
        <f t="shared" si="230"/>
        <v>22</v>
      </c>
      <c r="K487" s="1">
        <f t="shared" si="213"/>
        <v>14</v>
      </c>
      <c r="L487" s="8">
        <f t="shared" si="217"/>
        <v>1.0024168200000001</v>
      </c>
      <c r="M487" s="14">
        <f t="shared" si="212"/>
        <v>1.0029991</v>
      </c>
      <c r="N487" s="14">
        <f t="shared" si="234"/>
        <v>1.0928074297709529</v>
      </c>
      <c r="O487" s="8">
        <f t="shared" si="211"/>
        <v>1.09544854</v>
      </c>
      <c r="P487" s="8">
        <f t="shared" si="218"/>
        <v>12261.93609594</v>
      </c>
      <c r="Q487" s="13">
        <f t="shared" si="219"/>
        <v>0</v>
      </c>
      <c r="R487" s="21">
        <f t="shared" si="220"/>
        <v>0</v>
      </c>
      <c r="S487" s="8">
        <f t="shared" si="221"/>
        <v>0</v>
      </c>
      <c r="T487" s="10">
        <f t="shared" si="231"/>
        <v>0.119353</v>
      </c>
      <c r="U487" s="13">
        <f t="shared" si="235"/>
        <v>77</v>
      </c>
      <c r="V487" s="13">
        <v>252</v>
      </c>
      <c r="W487" s="14">
        <f t="shared" si="222"/>
        <v>1.035051978</v>
      </c>
      <c r="X487" s="8">
        <f t="shared" si="223"/>
        <v>429.80511426999999</v>
      </c>
      <c r="Y487" s="8">
        <v>0</v>
      </c>
      <c r="Z487" s="9">
        <f t="shared" si="224"/>
        <v>0</v>
      </c>
      <c r="AA487" s="26" t="str">
        <f t="shared" si="232"/>
        <v>INCORP J=</v>
      </c>
      <c r="AB487" s="70">
        <f t="shared" si="233"/>
        <v>43024</v>
      </c>
      <c r="AC487" s="4"/>
      <c r="AD487" s="1"/>
      <c r="AG487" s="1"/>
      <c r="AH487" s="1"/>
      <c r="AI487" s="1"/>
      <c r="AJ487" s="1"/>
      <c r="AK487" s="10"/>
      <c r="AL487" s="1"/>
      <c r="AM487" s="1"/>
      <c r="AN487" s="1"/>
      <c r="AO487" s="1"/>
      <c r="AQ487" s="1"/>
    </row>
    <row r="488" spans="1:43" x14ac:dyDescent="0.2">
      <c r="A488" s="67">
        <f t="shared" si="225"/>
        <v>42770</v>
      </c>
      <c r="B488" s="8">
        <f t="shared" si="214"/>
        <v>12699.610614810001</v>
      </c>
      <c r="C488" s="8">
        <f t="shared" si="226"/>
        <v>11193.53</v>
      </c>
      <c r="D488" s="28">
        <f t="shared" si="227"/>
        <v>4775.7</v>
      </c>
      <c r="E488" s="9">
        <f>IF(K488=1,VLOOKUP(A487,[1]Plan1!$AY$117:$BA$314,3),E487)</f>
        <v>4793.8500000000004</v>
      </c>
      <c r="F488" s="110">
        <f t="shared" si="228"/>
        <v>42752</v>
      </c>
      <c r="G488" s="12">
        <f t="shared" si="215"/>
        <v>3.8004899805266223E-3</v>
      </c>
      <c r="H488" s="11">
        <f t="shared" si="229"/>
        <v>42781</v>
      </c>
      <c r="I488" s="11">
        <f t="shared" si="216"/>
        <v>42781</v>
      </c>
      <c r="J488" s="1">
        <f t="shared" si="230"/>
        <v>22</v>
      </c>
      <c r="K488" s="1">
        <f t="shared" si="213"/>
        <v>15</v>
      </c>
      <c r="L488" s="8">
        <f t="shared" si="217"/>
        <v>1.0025896700000001</v>
      </c>
      <c r="M488" s="14">
        <f t="shared" si="212"/>
        <v>1.0029991</v>
      </c>
      <c r="N488" s="14">
        <f t="shared" si="234"/>
        <v>1.0928074297709529</v>
      </c>
      <c r="O488" s="8">
        <f t="shared" si="211"/>
        <v>1.09563744</v>
      </c>
      <c r="P488" s="8">
        <f t="shared" si="218"/>
        <v>12264.05055376</v>
      </c>
      <c r="Q488" s="13">
        <f t="shared" si="219"/>
        <v>0</v>
      </c>
      <c r="R488" s="21">
        <f t="shared" si="220"/>
        <v>0</v>
      </c>
      <c r="S488" s="8">
        <f t="shared" si="221"/>
        <v>0</v>
      </c>
      <c r="T488" s="10">
        <f t="shared" si="231"/>
        <v>0.119353</v>
      </c>
      <c r="U488" s="13">
        <f t="shared" si="235"/>
        <v>78</v>
      </c>
      <c r="V488" s="13">
        <v>252</v>
      </c>
      <c r="W488" s="14">
        <f t="shared" si="222"/>
        <v>1.035515188</v>
      </c>
      <c r="X488" s="8">
        <f t="shared" si="223"/>
        <v>435.56006105</v>
      </c>
      <c r="Y488" s="8">
        <v>0</v>
      </c>
      <c r="Z488" s="9">
        <f t="shared" si="224"/>
        <v>0</v>
      </c>
      <c r="AA488" s="26" t="str">
        <f t="shared" si="232"/>
        <v>INCORP J=</v>
      </c>
      <c r="AB488" s="70">
        <f t="shared" si="233"/>
        <v>43024</v>
      </c>
      <c r="AC488" s="4"/>
      <c r="AD488" s="1"/>
      <c r="AG488" s="1"/>
      <c r="AH488" s="1"/>
      <c r="AI488" s="1"/>
      <c r="AJ488" s="1"/>
      <c r="AK488" s="10"/>
      <c r="AL488" s="1"/>
      <c r="AM488" s="1"/>
      <c r="AN488" s="1"/>
      <c r="AO488" s="1"/>
      <c r="AQ488" s="1"/>
    </row>
    <row r="489" spans="1:43" x14ac:dyDescent="0.2">
      <c r="A489" s="67">
        <f t="shared" si="225"/>
        <v>42771</v>
      </c>
      <c r="B489" s="8">
        <f t="shared" si="214"/>
        <v>12699.610614810001</v>
      </c>
      <c r="C489" s="8">
        <f t="shared" si="226"/>
        <v>11193.53</v>
      </c>
      <c r="D489" s="28">
        <f t="shared" si="227"/>
        <v>4775.7</v>
      </c>
      <c r="E489" s="9">
        <f>IF(K489=1,VLOOKUP(A488,[1]Plan1!$AY$117:$BA$314,3),E488)</f>
        <v>4793.8500000000004</v>
      </c>
      <c r="F489" s="110">
        <f t="shared" si="228"/>
        <v>42752</v>
      </c>
      <c r="G489" s="12">
        <f t="shared" si="215"/>
        <v>3.8004899805266223E-3</v>
      </c>
      <c r="H489" s="11">
        <f t="shared" si="229"/>
        <v>42781</v>
      </c>
      <c r="I489" s="11">
        <f t="shared" si="216"/>
        <v>42781</v>
      </c>
      <c r="J489" s="1">
        <f t="shared" si="230"/>
        <v>22</v>
      </c>
      <c r="K489" s="1">
        <f t="shared" si="213"/>
        <v>15</v>
      </c>
      <c r="L489" s="8">
        <f t="shared" si="217"/>
        <v>1.0025896700000001</v>
      </c>
      <c r="M489" s="14">
        <f t="shared" si="212"/>
        <v>1.0029991</v>
      </c>
      <c r="N489" s="14">
        <f t="shared" si="234"/>
        <v>1.0928074297709529</v>
      </c>
      <c r="O489" s="8">
        <f t="shared" ref="O489:O552" si="236">TRUNC(TRUNC((L489*N489),15),8)</f>
        <v>1.09563744</v>
      </c>
      <c r="P489" s="8">
        <f t="shared" si="218"/>
        <v>12264.05055376</v>
      </c>
      <c r="Q489" s="13">
        <f t="shared" si="219"/>
        <v>0</v>
      </c>
      <c r="R489" s="21">
        <f t="shared" si="220"/>
        <v>0</v>
      </c>
      <c r="S489" s="8">
        <f t="shared" si="221"/>
        <v>0</v>
      </c>
      <c r="T489" s="10">
        <f t="shared" si="231"/>
        <v>0.119353</v>
      </c>
      <c r="U489" s="13">
        <f t="shared" si="235"/>
        <v>78</v>
      </c>
      <c r="V489" s="13">
        <v>252</v>
      </c>
      <c r="W489" s="14">
        <f t="shared" si="222"/>
        <v>1.035515188</v>
      </c>
      <c r="X489" s="8">
        <f t="shared" si="223"/>
        <v>435.56006105</v>
      </c>
      <c r="Y489" s="8">
        <v>0</v>
      </c>
      <c r="Z489" s="9">
        <f t="shared" si="224"/>
        <v>0</v>
      </c>
      <c r="AA489" s="26" t="str">
        <f t="shared" si="232"/>
        <v>INCORP J=</v>
      </c>
      <c r="AB489" s="70">
        <f t="shared" si="233"/>
        <v>43024</v>
      </c>
      <c r="AC489" s="4"/>
      <c r="AD489" s="1"/>
      <c r="AG489" s="1"/>
      <c r="AH489" s="1"/>
      <c r="AI489" s="1"/>
      <c r="AJ489" s="1"/>
      <c r="AK489" s="10"/>
      <c r="AL489" s="1"/>
      <c r="AM489" s="1"/>
      <c r="AN489" s="1"/>
      <c r="AO489" s="1"/>
      <c r="AQ489" s="1"/>
    </row>
    <row r="490" spans="1:43" x14ac:dyDescent="0.2">
      <c r="A490" s="67">
        <f t="shared" si="225"/>
        <v>42772</v>
      </c>
      <c r="B490" s="8">
        <f t="shared" si="214"/>
        <v>12699.610614810001</v>
      </c>
      <c r="C490" s="8">
        <f t="shared" si="226"/>
        <v>11193.53</v>
      </c>
      <c r="D490" s="28">
        <f t="shared" si="227"/>
        <v>4775.7</v>
      </c>
      <c r="E490" s="9">
        <f>IF(K490=1,VLOOKUP(A489,[1]Plan1!$AY$117:$BA$314,3),E489)</f>
        <v>4793.8500000000004</v>
      </c>
      <c r="F490" s="110">
        <f t="shared" si="228"/>
        <v>42752</v>
      </c>
      <c r="G490" s="12">
        <f t="shared" si="215"/>
        <v>3.8004899805266223E-3</v>
      </c>
      <c r="H490" s="11">
        <f t="shared" si="229"/>
        <v>42781</v>
      </c>
      <c r="I490" s="11">
        <f t="shared" si="216"/>
        <v>42781</v>
      </c>
      <c r="J490" s="1">
        <f t="shared" si="230"/>
        <v>22</v>
      </c>
      <c r="K490" s="1">
        <f t="shared" si="213"/>
        <v>15</v>
      </c>
      <c r="L490" s="8">
        <f t="shared" si="217"/>
        <v>1.0025896700000001</v>
      </c>
      <c r="M490" s="14">
        <f t="shared" ref="M490:M553" si="237">IF(I490&gt;I489,L489,M489)</f>
        <v>1.0029991</v>
      </c>
      <c r="N490" s="14">
        <f t="shared" si="234"/>
        <v>1.0928074297709529</v>
      </c>
      <c r="O490" s="8">
        <f t="shared" si="236"/>
        <v>1.09563744</v>
      </c>
      <c r="P490" s="8">
        <f t="shared" si="218"/>
        <v>12264.05055376</v>
      </c>
      <c r="Q490" s="13">
        <f t="shared" si="219"/>
        <v>0</v>
      </c>
      <c r="R490" s="21">
        <f t="shared" si="220"/>
        <v>0</v>
      </c>
      <c r="S490" s="8">
        <f t="shared" si="221"/>
        <v>0</v>
      </c>
      <c r="T490" s="10">
        <f t="shared" si="231"/>
        <v>0.119353</v>
      </c>
      <c r="U490" s="13">
        <f t="shared" si="235"/>
        <v>78</v>
      </c>
      <c r="V490" s="13">
        <v>252</v>
      </c>
      <c r="W490" s="14">
        <f t="shared" si="222"/>
        <v>1.035515188</v>
      </c>
      <c r="X490" s="8">
        <f t="shared" si="223"/>
        <v>435.56006105</v>
      </c>
      <c r="Y490" s="8">
        <v>0</v>
      </c>
      <c r="Z490" s="9">
        <f t="shared" si="224"/>
        <v>0</v>
      </c>
      <c r="AA490" s="26" t="str">
        <f t="shared" si="232"/>
        <v>INCORP J=</v>
      </c>
      <c r="AB490" s="70">
        <f t="shared" si="233"/>
        <v>43024</v>
      </c>
      <c r="AC490" s="4"/>
      <c r="AD490" s="1"/>
      <c r="AG490" s="1"/>
      <c r="AH490" s="1"/>
      <c r="AI490" s="1"/>
      <c r="AJ490" s="1"/>
      <c r="AK490" s="10"/>
      <c r="AL490" s="1"/>
      <c r="AM490" s="1"/>
      <c r="AN490" s="1"/>
      <c r="AO490" s="1"/>
      <c r="AQ490" s="1"/>
    </row>
    <row r="491" spans="1:43" x14ac:dyDescent="0.2">
      <c r="A491" s="67">
        <f t="shared" si="225"/>
        <v>42773</v>
      </c>
      <c r="B491" s="8">
        <f t="shared" si="214"/>
        <v>12707.484877540001</v>
      </c>
      <c r="C491" s="8">
        <f t="shared" si="226"/>
        <v>11193.53</v>
      </c>
      <c r="D491" s="28">
        <f t="shared" si="227"/>
        <v>4775.7</v>
      </c>
      <c r="E491" s="9">
        <f>IF(K491=1,VLOOKUP(A490,[1]Plan1!$AY$117:$BA$314,3),E490)</f>
        <v>4793.8500000000004</v>
      </c>
      <c r="F491" s="110">
        <f t="shared" si="228"/>
        <v>42752</v>
      </c>
      <c r="G491" s="12">
        <f t="shared" si="215"/>
        <v>3.8004899805266223E-3</v>
      </c>
      <c r="H491" s="11">
        <f t="shared" si="229"/>
        <v>42781</v>
      </c>
      <c r="I491" s="11">
        <f t="shared" si="216"/>
        <v>42781</v>
      </c>
      <c r="J491" s="1">
        <f t="shared" si="230"/>
        <v>22</v>
      </c>
      <c r="K491" s="1">
        <f t="shared" ref="K491:K554" si="238">(J491-(NETWORKDAYS(A491,I491,AE$118:AE$502)-1))</f>
        <v>16</v>
      </c>
      <c r="L491" s="8">
        <f t="shared" si="217"/>
        <v>1.0027625600000001</v>
      </c>
      <c r="M491" s="14">
        <f t="shared" si="237"/>
        <v>1.0029991</v>
      </c>
      <c r="N491" s="14">
        <f t="shared" si="234"/>
        <v>1.0928074297709529</v>
      </c>
      <c r="O491" s="8">
        <f t="shared" si="236"/>
        <v>1.0958263699999999</v>
      </c>
      <c r="P491" s="8">
        <f t="shared" si="218"/>
        <v>12266.16534738</v>
      </c>
      <c r="Q491" s="13">
        <f t="shared" si="219"/>
        <v>0</v>
      </c>
      <c r="R491" s="21">
        <f t="shared" si="220"/>
        <v>0</v>
      </c>
      <c r="S491" s="8">
        <f t="shared" si="221"/>
        <v>0</v>
      </c>
      <c r="T491" s="10">
        <f t="shared" si="231"/>
        <v>0.119353</v>
      </c>
      <c r="U491" s="13">
        <f t="shared" si="235"/>
        <v>79</v>
      </c>
      <c r="V491" s="13">
        <v>252</v>
      </c>
      <c r="W491" s="14">
        <f t="shared" si="222"/>
        <v>1.035978606</v>
      </c>
      <c r="X491" s="8">
        <f t="shared" si="223"/>
        <v>441.31953016</v>
      </c>
      <c r="Y491" s="8">
        <v>0</v>
      </c>
      <c r="Z491" s="9">
        <f t="shared" si="224"/>
        <v>0</v>
      </c>
      <c r="AA491" s="26" t="str">
        <f t="shared" si="232"/>
        <v>INCORP J=</v>
      </c>
      <c r="AB491" s="70">
        <f t="shared" si="233"/>
        <v>43024</v>
      </c>
      <c r="AC491" s="4"/>
      <c r="AD491" s="1"/>
      <c r="AG491" s="1"/>
      <c r="AH491" s="1"/>
      <c r="AI491" s="1"/>
      <c r="AJ491" s="1"/>
      <c r="AK491" s="10"/>
      <c r="AL491" s="1"/>
      <c r="AM491" s="1"/>
      <c r="AN491" s="1"/>
      <c r="AO491" s="1"/>
      <c r="AQ491" s="1"/>
    </row>
    <row r="492" spans="1:43" x14ac:dyDescent="0.2">
      <c r="A492" s="67">
        <f t="shared" si="225"/>
        <v>42774</v>
      </c>
      <c r="B492" s="8">
        <f t="shared" si="214"/>
        <v>12715.364000179999</v>
      </c>
      <c r="C492" s="8">
        <f t="shared" si="226"/>
        <v>11193.53</v>
      </c>
      <c r="D492" s="28">
        <f t="shared" si="227"/>
        <v>4775.7</v>
      </c>
      <c r="E492" s="9">
        <f>IF(K492=1,VLOOKUP(A491,[1]Plan1!$AY$117:$BA$314,3),E491)</f>
        <v>4793.8500000000004</v>
      </c>
      <c r="F492" s="110">
        <f t="shared" si="228"/>
        <v>42752</v>
      </c>
      <c r="G492" s="12">
        <f t="shared" si="215"/>
        <v>3.8004899805266223E-3</v>
      </c>
      <c r="H492" s="11">
        <f t="shared" si="229"/>
        <v>42781</v>
      </c>
      <c r="I492" s="11">
        <f t="shared" si="216"/>
        <v>42781</v>
      </c>
      <c r="J492" s="1">
        <f t="shared" si="230"/>
        <v>22</v>
      </c>
      <c r="K492" s="1">
        <f t="shared" si="238"/>
        <v>17</v>
      </c>
      <c r="L492" s="8">
        <f t="shared" si="217"/>
        <v>1.0029354699999999</v>
      </c>
      <c r="M492" s="14">
        <f t="shared" si="237"/>
        <v>1.0029991</v>
      </c>
      <c r="N492" s="14">
        <f t="shared" si="234"/>
        <v>1.0928074297709529</v>
      </c>
      <c r="O492" s="8">
        <f t="shared" si="236"/>
        <v>1.09601533</v>
      </c>
      <c r="P492" s="8">
        <f t="shared" si="218"/>
        <v>12268.28047681</v>
      </c>
      <c r="Q492" s="13">
        <f t="shared" si="219"/>
        <v>0</v>
      </c>
      <c r="R492" s="21">
        <f t="shared" si="220"/>
        <v>0</v>
      </c>
      <c r="S492" s="8">
        <f t="shared" si="221"/>
        <v>0</v>
      </c>
      <c r="T492" s="10">
        <f t="shared" si="231"/>
        <v>0.119353</v>
      </c>
      <c r="U492" s="13">
        <f t="shared" si="235"/>
        <v>80</v>
      </c>
      <c r="V492" s="13">
        <v>252</v>
      </c>
      <c r="W492" s="14">
        <f t="shared" si="222"/>
        <v>1.036442232</v>
      </c>
      <c r="X492" s="8">
        <f t="shared" si="223"/>
        <v>447.08352337000002</v>
      </c>
      <c r="Y492" s="8">
        <v>0</v>
      </c>
      <c r="Z492" s="9">
        <f t="shared" si="224"/>
        <v>0</v>
      </c>
      <c r="AA492" s="26" t="str">
        <f t="shared" si="232"/>
        <v>INCORP J=</v>
      </c>
      <c r="AB492" s="70">
        <f t="shared" si="233"/>
        <v>43024</v>
      </c>
      <c r="AC492" s="4"/>
      <c r="AD492" s="1"/>
      <c r="AG492" s="1"/>
      <c r="AH492" s="1"/>
      <c r="AI492" s="1"/>
      <c r="AJ492" s="1"/>
      <c r="AK492" s="10"/>
      <c r="AL492" s="1"/>
      <c r="AM492" s="1"/>
      <c r="AN492" s="1"/>
      <c r="AO492" s="1"/>
      <c r="AQ492" s="1"/>
    </row>
    <row r="493" spans="1:43" x14ac:dyDescent="0.2">
      <c r="A493" s="67">
        <f t="shared" si="225"/>
        <v>42775</v>
      </c>
      <c r="B493" s="8">
        <f t="shared" si="214"/>
        <v>12723.247972250001</v>
      </c>
      <c r="C493" s="8">
        <f t="shared" si="226"/>
        <v>11193.53</v>
      </c>
      <c r="D493" s="28">
        <f t="shared" si="227"/>
        <v>4775.7</v>
      </c>
      <c r="E493" s="9">
        <f>IF(K493=1,VLOOKUP(A492,[1]Plan1!$AY$117:$BA$314,3),E492)</f>
        <v>4793.8500000000004</v>
      </c>
      <c r="F493" s="110">
        <f t="shared" si="228"/>
        <v>42752</v>
      </c>
      <c r="G493" s="12">
        <f t="shared" si="215"/>
        <v>3.8004899805266223E-3</v>
      </c>
      <c r="H493" s="11">
        <f t="shared" si="229"/>
        <v>42781</v>
      </c>
      <c r="I493" s="11">
        <f t="shared" si="216"/>
        <v>42781</v>
      </c>
      <c r="J493" s="1">
        <f t="shared" si="230"/>
        <v>22</v>
      </c>
      <c r="K493" s="1">
        <f t="shared" si="238"/>
        <v>18</v>
      </c>
      <c r="L493" s="8">
        <f t="shared" si="217"/>
        <v>1.0031084100000001</v>
      </c>
      <c r="M493" s="14">
        <f t="shared" si="237"/>
        <v>1.0029991</v>
      </c>
      <c r="N493" s="14">
        <f t="shared" si="234"/>
        <v>1.0928074297709529</v>
      </c>
      <c r="O493" s="8">
        <f t="shared" si="236"/>
        <v>1.09620432</v>
      </c>
      <c r="P493" s="8">
        <f t="shared" si="218"/>
        <v>12270.395942040001</v>
      </c>
      <c r="Q493" s="13">
        <f t="shared" si="219"/>
        <v>0</v>
      </c>
      <c r="R493" s="21">
        <f t="shared" si="220"/>
        <v>0</v>
      </c>
      <c r="S493" s="8">
        <f t="shared" si="221"/>
        <v>0</v>
      </c>
      <c r="T493" s="10">
        <f t="shared" si="231"/>
        <v>0.119353</v>
      </c>
      <c r="U493" s="13">
        <f t="shared" si="235"/>
        <v>81</v>
      </c>
      <c r="V493" s="13">
        <v>252</v>
      </c>
      <c r="W493" s="14">
        <f t="shared" si="222"/>
        <v>1.0369060649999999</v>
      </c>
      <c r="X493" s="8">
        <f t="shared" si="223"/>
        <v>452.85203021000001</v>
      </c>
      <c r="Y493" s="8">
        <v>0</v>
      </c>
      <c r="Z493" s="9">
        <f t="shared" si="224"/>
        <v>0</v>
      </c>
      <c r="AA493" s="26" t="str">
        <f t="shared" si="232"/>
        <v>INCORP J=</v>
      </c>
      <c r="AB493" s="70">
        <f t="shared" si="233"/>
        <v>43024</v>
      </c>
      <c r="AC493" s="4"/>
      <c r="AD493" s="1"/>
      <c r="AG493" s="1"/>
      <c r="AH493" s="1"/>
      <c r="AI493" s="1"/>
      <c r="AJ493" s="1"/>
      <c r="AK493" s="10"/>
      <c r="AL493" s="1"/>
      <c r="AM493" s="1"/>
      <c r="AN493" s="1"/>
      <c r="AO493" s="1"/>
      <c r="AQ493" s="1"/>
    </row>
    <row r="494" spans="1:43" x14ac:dyDescent="0.2">
      <c r="A494" s="67">
        <f t="shared" si="225"/>
        <v>42776</v>
      </c>
      <c r="B494" s="8">
        <f t="shared" si="214"/>
        <v>12731.136911650001</v>
      </c>
      <c r="C494" s="8">
        <f t="shared" si="226"/>
        <v>11193.53</v>
      </c>
      <c r="D494" s="28">
        <f t="shared" si="227"/>
        <v>4775.7</v>
      </c>
      <c r="E494" s="9">
        <f>IF(K494=1,VLOOKUP(A493,[1]Plan1!$AY$117:$BA$314,3),E493)</f>
        <v>4793.8500000000004</v>
      </c>
      <c r="F494" s="110">
        <f t="shared" si="228"/>
        <v>42752</v>
      </c>
      <c r="G494" s="12">
        <f t="shared" si="215"/>
        <v>3.8004899805266223E-3</v>
      </c>
      <c r="H494" s="11">
        <f t="shared" si="229"/>
        <v>42781</v>
      </c>
      <c r="I494" s="11">
        <f t="shared" si="216"/>
        <v>42781</v>
      </c>
      <c r="J494" s="1">
        <f t="shared" si="230"/>
        <v>22</v>
      </c>
      <c r="K494" s="1">
        <f t="shared" si="238"/>
        <v>19</v>
      </c>
      <c r="L494" s="8">
        <f t="shared" si="217"/>
        <v>1.0032813899999999</v>
      </c>
      <c r="M494" s="14">
        <f t="shared" si="237"/>
        <v>1.0029991</v>
      </c>
      <c r="N494" s="14">
        <f t="shared" si="234"/>
        <v>1.0928074297709529</v>
      </c>
      <c r="O494" s="8">
        <f t="shared" si="236"/>
        <v>1.09639335</v>
      </c>
      <c r="P494" s="8">
        <f t="shared" si="218"/>
        <v>12272.51185502</v>
      </c>
      <c r="Q494" s="13">
        <f t="shared" si="219"/>
        <v>0</v>
      </c>
      <c r="R494" s="21">
        <f t="shared" si="220"/>
        <v>0</v>
      </c>
      <c r="S494" s="8">
        <f t="shared" si="221"/>
        <v>0</v>
      </c>
      <c r="T494" s="10">
        <f t="shared" si="231"/>
        <v>0.119353</v>
      </c>
      <c r="U494" s="13">
        <f t="shared" si="235"/>
        <v>82</v>
      </c>
      <c r="V494" s="13">
        <v>252</v>
      </c>
      <c r="W494" s="14">
        <f t="shared" si="222"/>
        <v>1.0373701049999999</v>
      </c>
      <c r="X494" s="8">
        <f t="shared" si="223"/>
        <v>458.62505663000002</v>
      </c>
      <c r="Y494" s="8">
        <v>0</v>
      </c>
      <c r="Z494" s="9">
        <f t="shared" si="224"/>
        <v>0</v>
      </c>
      <c r="AA494" s="26" t="str">
        <f t="shared" si="232"/>
        <v>INCORP J=</v>
      </c>
      <c r="AB494" s="70">
        <f t="shared" si="233"/>
        <v>43024</v>
      </c>
      <c r="AC494" s="4"/>
      <c r="AD494" s="1"/>
      <c r="AG494" s="1"/>
      <c r="AH494" s="1"/>
      <c r="AI494" s="1"/>
      <c r="AJ494" s="1"/>
      <c r="AK494" s="10"/>
      <c r="AL494" s="1"/>
      <c r="AM494" s="1"/>
      <c r="AN494" s="1"/>
      <c r="AO494" s="1"/>
      <c r="AQ494" s="1"/>
    </row>
    <row r="495" spans="1:43" x14ac:dyDescent="0.2">
      <c r="A495" s="67">
        <f t="shared" si="225"/>
        <v>42777</v>
      </c>
      <c r="B495" s="8">
        <f t="shared" si="214"/>
        <v>12739.03071642</v>
      </c>
      <c r="C495" s="8">
        <f t="shared" si="226"/>
        <v>11193.53</v>
      </c>
      <c r="D495" s="28">
        <f t="shared" si="227"/>
        <v>4775.7</v>
      </c>
      <c r="E495" s="9">
        <f>IF(K495=1,VLOOKUP(A494,[1]Plan1!$AY$117:$BA$314,3),E494)</f>
        <v>4793.8500000000004</v>
      </c>
      <c r="F495" s="110">
        <f t="shared" si="228"/>
        <v>42752</v>
      </c>
      <c r="G495" s="12">
        <f t="shared" si="215"/>
        <v>3.8004899805266223E-3</v>
      </c>
      <c r="H495" s="11">
        <f t="shared" si="229"/>
        <v>42781</v>
      </c>
      <c r="I495" s="11">
        <f t="shared" si="216"/>
        <v>42781</v>
      </c>
      <c r="J495" s="1">
        <f t="shared" si="230"/>
        <v>22</v>
      </c>
      <c r="K495" s="1">
        <f t="shared" si="238"/>
        <v>20</v>
      </c>
      <c r="L495" s="8">
        <f t="shared" si="217"/>
        <v>1.0034543899999999</v>
      </c>
      <c r="M495" s="14">
        <f t="shared" si="237"/>
        <v>1.0029991</v>
      </c>
      <c r="N495" s="14">
        <f t="shared" si="234"/>
        <v>1.0928074297709529</v>
      </c>
      <c r="O495" s="8">
        <f t="shared" si="236"/>
        <v>1.0965824099999999</v>
      </c>
      <c r="P495" s="8">
        <f t="shared" si="218"/>
        <v>12274.6281038</v>
      </c>
      <c r="Q495" s="13">
        <f t="shared" si="219"/>
        <v>0</v>
      </c>
      <c r="R495" s="21">
        <f t="shared" si="220"/>
        <v>0</v>
      </c>
      <c r="S495" s="8">
        <f t="shared" si="221"/>
        <v>0</v>
      </c>
      <c r="T495" s="10">
        <f t="shared" si="231"/>
        <v>0.119353</v>
      </c>
      <c r="U495" s="13">
        <f t="shared" si="235"/>
        <v>83</v>
      </c>
      <c r="V495" s="13">
        <v>252</v>
      </c>
      <c r="W495" s="14">
        <f t="shared" si="222"/>
        <v>1.037834353</v>
      </c>
      <c r="X495" s="8">
        <f t="shared" si="223"/>
        <v>464.40261262000001</v>
      </c>
      <c r="Y495" s="8">
        <v>0</v>
      </c>
      <c r="Z495" s="9">
        <f t="shared" si="224"/>
        <v>0</v>
      </c>
      <c r="AA495" s="26" t="str">
        <f t="shared" si="232"/>
        <v>INCORP J=</v>
      </c>
      <c r="AB495" s="70">
        <f t="shared" si="233"/>
        <v>43024</v>
      </c>
      <c r="AC495" s="4"/>
      <c r="AD495" s="1"/>
      <c r="AG495" s="1"/>
      <c r="AH495" s="1"/>
      <c r="AI495" s="1"/>
      <c r="AJ495" s="1"/>
      <c r="AK495" s="10"/>
      <c r="AL495" s="1"/>
      <c r="AM495" s="1"/>
      <c r="AN495" s="1"/>
      <c r="AO495" s="1"/>
      <c r="AQ495" s="1"/>
    </row>
    <row r="496" spans="1:43" x14ac:dyDescent="0.2">
      <c r="A496" s="67">
        <f t="shared" si="225"/>
        <v>42778</v>
      </c>
      <c r="B496" s="8">
        <f t="shared" si="214"/>
        <v>12739.03071642</v>
      </c>
      <c r="C496" s="8">
        <f t="shared" si="226"/>
        <v>11193.53</v>
      </c>
      <c r="D496" s="28">
        <f t="shared" si="227"/>
        <v>4775.7</v>
      </c>
      <c r="E496" s="9">
        <f>IF(K496=1,VLOOKUP(A495,[1]Plan1!$AY$117:$BA$314,3),E495)</f>
        <v>4793.8500000000004</v>
      </c>
      <c r="F496" s="110">
        <f t="shared" si="228"/>
        <v>42752</v>
      </c>
      <c r="G496" s="12">
        <f t="shared" si="215"/>
        <v>3.8004899805266223E-3</v>
      </c>
      <c r="H496" s="11">
        <f t="shared" si="229"/>
        <v>42781</v>
      </c>
      <c r="I496" s="11">
        <f t="shared" si="216"/>
        <v>42781</v>
      </c>
      <c r="J496" s="1">
        <f t="shared" si="230"/>
        <v>22</v>
      </c>
      <c r="K496" s="1">
        <f t="shared" si="238"/>
        <v>20</v>
      </c>
      <c r="L496" s="8">
        <f t="shared" si="217"/>
        <v>1.0034543899999999</v>
      </c>
      <c r="M496" s="14">
        <f t="shared" si="237"/>
        <v>1.0029991</v>
      </c>
      <c r="N496" s="14">
        <f t="shared" si="234"/>
        <v>1.0928074297709529</v>
      </c>
      <c r="O496" s="8">
        <f t="shared" si="236"/>
        <v>1.0965824099999999</v>
      </c>
      <c r="P496" s="8">
        <f t="shared" si="218"/>
        <v>12274.6281038</v>
      </c>
      <c r="Q496" s="13">
        <f t="shared" si="219"/>
        <v>0</v>
      </c>
      <c r="R496" s="21">
        <f t="shared" si="220"/>
        <v>0</v>
      </c>
      <c r="S496" s="8">
        <f t="shared" si="221"/>
        <v>0</v>
      </c>
      <c r="T496" s="10">
        <f t="shared" si="231"/>
        <v>0.119353</v>
      </c>
      <c r="U496" s="13">
        <f t="shared" si="235"/>
        <v>83</v>
      </c>
      <c r="V496" s="13">
        <v>252</v>
      </c>
      <c r="W496" s="14">
        <f t="shared" si="222"/>
        <v>1.037834353</v>
      </c>
      <c r="X496" s="8">
        <f t="shared" si="223"/>
        <v>464.40261262000001</v>
      </c>
      <c r="Y496" s="8">
        <v>0</v>
      </c>
      <c r="Z496" s="9">
        <f t="shared" si="224"/>
        <v>0</v>
      </c>
      <c r="AA496" s="26" t="str">
        <f t="shared" si="232"/>
        <v>INCORP J=</v>
      </c>
      <c r="AB496" s="70">
        <f t="shared" si="233"/>
        <v>43024</v>
      </c>
      <c r="AC496" s="4"/>
      <c r="AD496" s="1"/>
      <c r="AG496" s="1"/>
      <c r="AH496" s="1"/>
      <c r="AI496" s="1"/>
      <c r="AJ496" s="1"/>
      <c r="AK496" s="10"/>
      <c r="AL496" s="1"/>
      <c r="AM496" s="1"/>
      <c r="AN496" s="1"/>
      <c r="AO496" s="1"/>
      <c r="AQ496" s="1"/>
    </row>
    <row r="497" spans="1:43" x14ac:dyDescent="0.2">
      <c r="A497" s="67">
        <f t="shared" si="225"/>
        <v>42779</v>
      </c>
      <c r="B497" s="8">
        <f t="shared" si="214"/>
        <v>12739.03071642</v>
      </c>
      <c r="C497" s="8">
        <f t="shared" si="226"/>
        <v>11193.53</v>
      </c>
      <c r="D497" s="28">
        <f t="shared" si="227"/>
        <v>4775.7</v>
      </c>
      <c r="E497" s="9">
        <f>IF(K497=1,VLOOKUP(A496,[1]Plan1!$AY$117:$BA$314,3),E496)</f>
        <v>4793.8500000000004</v>
      </c>
      <c r="F497" s="110">
        <f t="shared" si="228"/>
        <v>42752</v>
      </c>
      <c r="G497" s="12">
        <f t="shared" si="215"/>
        <v>3.8004899805266223E-3</v>
      </c>
      <c r="H497" s="11">
        <f t="shared" si="229"/>
        <v>42781</v>
      </c>
      <c r="I497" s="11">
        <f t="shared" si="216"/>
        <v>42781</v>
      </c>
      <c r="J497" s="1">
        <f t="shared" si="230"/>
        <v>22</v>
      </c>
      <c r="K497" s="1">
        <f t="shared" si="238"/>
        <v>20</v>
      </c>
      <c r="L497" s="8">
        <f t="shared" si="217"/>
        <v>1.0034543899999999</v>
      </c>
      <c r="M497" s="14">
        <f t="shared" si="237"/>
        <v>1.0029991</v>
      </c>
      <c r="N497" s="14">
        <f t="shared" si="234"/>
        <v>1.0928074297709529</v>
      </c>
      <c r="O497" s="8">
        <f t="shared" si="236"/>
        <v>1.0965824099999999</v>
      </c>
      <c r="P497" s="8">
        <f t="shared" si="218"/>
        <v>12274.6281038</v>
      </c>
      <c r="Q497" s="13">
        <f t="shared" si="219"/>
        <v>0</v>
      </c>
      <c r="R497" s="21">
        <f t="shared" si="220"/>
        <v>0</v>
      </c>
      <c r="S497" s="8">
        <f t="shared" si="221"/>
        <v>0</v>
      </c>
      <c r="T497" s="10">
        <f t="shared" si="231"/>
        <v>0.119353</v>
      </c>
      <c r="U497" s="13">
        <f t="shared" si="235"/>
        <v>83</v>
      </c>
      <c r="V497" s="13">
        <v>252</v>
      </c>
      <c r="W497" s="14">
        <f t="shared" si="222"/>
        <v>1.037834353</v>
      </c>
      <c r="X497" s="8">
        <f t="shared" si="223"/>
        <v>464.40261262000001</v>
      </c>
      <c r="Y497" s="8">
        <v>0</v>
      </c>
      <c r="Z497" s="9">
        <f t="shared" si="224"/>
        <v>0</v>
      </c>
      <c r="AA497" s="26" t="str">
        <f t="shared" si="232"/>
        <v>INCORP J=</v>
      </c>
      <c r="AB497" s="70">
        <f t="shared" si="233"/>
        <v>43024</v>
      </c>
      <c r="AC497" s="4"/>
      <c r="AD497" s="1"/>
      <c r="AG497" s="1"/>
      <c r="AH497" s="1"/>
      <c r="AI497" s="1"/>
      <c r="AJ497" s="1"/>
      <c r="AK497" s="10"/>
      <c r="AL497" s="1"/>
      <c r="AM497" s="1"/>
      <c r="AN497" s="1"/>
      <c r="AO497" s="1"/>
      <c r="AQ497" s="1"/>
    </row>
    <row r="498" spans="1:43" x14ac:dyDescent="0.2">
      <c r="A498" s="67">
        <f t="shared" si="225"/>
        <v>42780</v>
      </c>
      <c r="B498" s="8">
        <f t="shared" si="214"/>
        <v>12746.929388349999</v>
      </c>
      <c r="C498" s="8">
        <f t="shared" si="226"/>
        <v>11193.53</v>
      </c>
      <c r="D498" s="28">
        <f t="shared" si="227"/>
        <v>4775.7</v>
      </c>
      <c r="E498" s="9">
        <f>IF(K498=1,VLOOKUP(A497,[1]Plan1!$AY$117:$BA$314,3),E497)</f>
        <v>4793.8500000000004</v>
      </c>
      <c r="F498" s="110">
        <f t="shared" si="228"/>
        <v>42752</v>
      </c>
      <c r="G498" s="12">
        <f t="shared" si="215"/>
        <v>3.8004899805266223E-3</v>
      </c>
      <c r="H498" s="11">
        <f t="shared" si="229"/>
        <v>42781</v>
      </c>
      <c r="I498" s="11">
        <f t="shared" si="216"/>
        <v>42781</v>
      </c>
      <c r="J498" s="1">
        <f t="shared" si="230"/>
        <v>22</v>
      </c>
      <c r="K498" s="1">
        <f t="shared" si="238"/>
        <v>21</v>
      </c>
      <c r="L498" s="8">
        <f t="shared" si="217"/>
        <v>1.0036274199999999</v>
      </c>
      <c r="M498" s="14">
        <f t="shared" si="237"/>
        <v>1.0029991</v>
      </c>
      <c r="N498" s="14">
        <f t="shared" si="234"/>
        <v>1.0928074297709529</v>
      </c>
      <c r="O498" s="8">
        <f t="shared" si="236"/>
        <v>1.0967715</v>
      </c>
      <c r="P498" s="8">
        <f t="shared" si="218"/>
        <v>12276.744688389999</v>
      </c>
      <c r="Q498" s="13">
        <f t="shared" si="219"/>
        <v>0</v>
      </c>
      <c r="R498" s="21">
        <f t="shared" si="220"/>
        <v>0</v>
      </c>
      <c r="S498" s="8">
        <f t="shared" si="221"/>
        <v>0</v>
      </c>
      <c r="T498" s="10">
        <f t="shared" si="231"/>
        <v>0.119353</v>
      </c>
      <c r="U498" s="13">
        <f t="shared" si="235"/>
        <v>84</v>
      </c>
      <c r="V498" s="13">
        <v>252</v>
      </c>
      <c r="W498" s="14">
        <f t="shared" si="222"/>
        <v>1.038298809</v>
      </c>
      <c r="X498" s="8">
        <f t="shared" si="223"/>
        <v>470.18469995999999</v>
      </c>
      <c r="Y498" s="8">
        <v>0</v>
      </c>
      <c r="Z498" s="9">
        <f t="shared" si="224"/>
        <v>0</v>
      </c>
      <c r="AA498" s="26" t="str">
        <f t="shared" si="232"/>
        <v>INCORP J=</v>
      </c>
      <c r="AB498" s="70">
        <f t="shared" si="233"/>
        <v>43024</v>
      </c>
      <c r="AC498" s="4"/>
      <c r="AD498" s="1"/>
      <c r="AG498" s="1"/>
      <c r="AH498" s="1"/>
      <c r="AI498" s="1"/>
      <c r="AJ498" s="1"/>
      <c r="AK498" s="10"/>
      <c r="AL498" s="1"/>
      <c r="AM498" s="1"/>
      <c r="AN498" s="1"/>
      <c r="AO498" s="1"/>
      <c r="AQ498" s="1"/>
    </row>
    <row r="499" spans="1:43" x14ac:dyDescent="0.2">
      <c r="A499" s="67">
        <f t="shared" si="225"/>
        <v>42781</v>
      </c>
      <c r="B499" s="8">
        <f t="shared" si="214"/>
        <v>12754.83292922</v>
      </c>
      <c r="C499" s="8">
        <f t="shared" si="226"/>
        <v>11193.53</v>
      </c>
      <c r="D499" s="28">
        <f t="shared" si="227"/>
        <v>4775.7</v>
      </c>
      <c r="E499" s="9">
        <f>IF(K499=1,VLOOKUP(A498,[1]Plan1!$AY$117:$BA$314,3),E498)</f>
        <v>4793.8500000000004</v>
      </c>
      <c r="F499" s="110">
        <f t="shared" si="228"/>
        <v>42752</v>
      </c>
      <c r="G499" s="12">
        <f t="shared" si="215"/>
        <v>3.8004899805266223E-3</v>
      </c>
      <c r="H499" s="11">
        <f t="shared" si="229"/>
        <v>42809</v>
      </c>
      <c r="I499" s="11">
        <f t="shared" si="216"/>
        <v>42781</v>
      </c>
      <c r="J499" s="1">
        <f t="shared" si="230"/>
        <v>22</v>
      </c>
      <c r="K499" s="1">
        <f t="shared" si="238"/>
        <v>22</v>
      </c>
      <c r="L499" s="8">
        <f t="shared" si="217"/>
        <v>1.00380048</v>
      </c>
      <c r="M499" s="14">
        <f t="shared" si="237"/>
        <v>1.0029991</v>
      </c>
      <c r="N499" s="14">
        <f t="shared" si="234"/>
        <v>1.0928074297709529</v>
      </c>
      <c r="O499" s="8">
        <f t="shared" si="236"/>
        <v>1.0969606199999999</v>
      </c>
      <c r="P499" s="8">
        <f t="shared" si="218"/>
        <v>12278.86160878</v>
      </c>
      <c r="Q499" s="13">
        <f t="shared" si="219"/>
        <v>0</v>
      </c>
      <c r="R499" s="21">
        <f t="shared" si="220"/>
        <v>0</v>
      </c>
      <c r="S499" s="8">
        <f t="shared" si="221"/>
        <v>0</v>
      </c>
      <c r="T499" s="10">
        <f t="shared" si="231"/>
        <v>0.119353</v>
      </c>
      <c r="U499" s="13">
        <f t="shared" si="235"/>
        <v>85</v>
      </c>
      <c r="V499" s="13">
        <v>252</v>
      </c>
      <c r="W499" s="14">
        <f t="shared" si="222"/>
        <v>1.0387634729999999</v>
      </c>
      <c r="X499" s="8">
        <f t="shared" si="223"/>
        <v>475.97132044</v>
      </c>
      <c r="Y499" s="8">
        <v>0</v>
      </c>
      <c r="Z499" s="9">
        <f t="shared" si="224"/>
        <v>0</v>
      </c>
      <c r="AA499" s="26" t="str">
        <f t="shared" si="232"/>
        <v>INCORP J=</v>
      </c>
      <c r="AB499" s="70">
        <f t="shared" si="233"/>
        <v>43024</v>
      </c>
      <c r="AC499" s="4"/>
      <c r="AD499" s="1"/>
      <c r="AG499" s="1"/>
      <c r="AH499" s="1"/>
      <c r="AI499" s="1"/>
      <c r="AJ499" s="1"/>
      <c r="AK499" s="10"/>
      <c r="AL499" s="1"/>
      <c r="AM499" s="1"/>
      <c r="AN499" s="1"/>
      <c r="AO499" s="1"/>
      <c r="AQ499" s="1"/>
    </row>
    <row r="500" spans="1:43" x14ac:dyDescent="0.2">
      <c r="A500" s="67">
        <f t="shared" si="225"/>
        <v>42782</v>
      </c>
      <c r="B500" s="8">
        <f t="shared" si="214"/>
        <v>12762.87684873</v>
      </c>
      <c r="C500" s="8">
        <f t="shared" si="226"/>
        <v>11193.53</v>
      </c>
      <c r="D500" s="28">
        <f t="shared" si="227"/>
        <v>4793.8500000000004</v>
      </c>
      <c r="E500" s="9">
        <f>IF(K500=1,VLOOKUP(A499,[1]Plan1!$AY$117:$BA$314,3),E499)</f>
        <v>4809.67</v>
      </c>
      <c r="F500" s="110">
        <f t="shared" si="228"/>
        <v>42782</v>
      </c>
      <c r="G500" s="12">
        <f t="shared" si="215"/>
        <v>3.3000615371778785E-3</v>
      </c>
      <c r="H500" s="11">
        <f t="shared" si="229"/>
        <v>42809</v>
      </c>
      <c r="I500" s="11">
        <f t="shared" si="216"/>
        <v>42809</v>
      </c>
      <c r="J500" s="1">
        <f t="shared" si="230"/>
        <v>18</v>
      </c>
      <c r="K500" s="1">
        <f t="shared" si="238"/>
        <v>1</v>
      </c>
      <c r="L500" s="8">
        <f t="shared" si="217"/>
        <v>1.00018305</v>
      </c>
      <c r="M500" s="14">
        <f t="shared" si="237"/>
        <v>1.00380048</v>
      </c>
      <c r="N500" s="14">
        <f t="shared" si="234"/>
        <v>1.0969606225516488</v>
      </c>
      <c r="O500" s="8">
        <f t="shared" si="236"/>
        <v>1.0971614199999999</v>
      </c>
      <c r="P500" s="8">
        <f t="shared" si="218"/>
        <v>12281.10926961</v>
      </c>
      <c r="Q500" s="13">
        <f t="shared" si="219"/>
        <v>0</v>
      </c>
      <c r="R500" s="21">
        <f t="shared" si="220"/>
        <v>0</v>
      </c>
      <c r="S500" s="8">
        <f t="shared" si="221"/>
        <v>0</v>
      </c>
      <c r="T500" s="10">
        <f t="shared" si="231"/>
        <v>0.119353</v>
      </c>
      <c r="U500" s="13">
        <f t="shared" si="235"/>
        <v>86</v>
      </c>
      <c r="V500" s="13">
        <v>252</v>
      </c>
      <c r="W500" s="14">
        <f t="shared" si="222"/>
        <v>1.0392283440000001</v>
      </c>
      <c r="X500" s="8">
        <f t="shared" si="223"/>
        <v>481.76757911999999</v>
      </c>
      <c r="Y500" s="8">
        <v>0</v>
      </c>
      <c r="Z500" s="9">
        <f t="shared" si="224"/>
        <v>0</v>
      </c>
      <c r="AA500" s="26" t="str">
        <f t="shared" si="232"/>
        <v>INCORP J=</v>
      </c>
      <c r="AB500" s="70">
        <f t="shared" si="233"/>
        <v>43024</v>
      </c>
      <c r="AC500" s="4"/>
      <c r="AD500" s="1"/>
      <c r="AG500" s="1"/>
      <c r="AH500" s="1"/>
      <c r="AI500" s="1"/>
      <c r="AJ500" s="1"/>
      <c r="AK500" s="10"/>
      <c r="AL500" s="1"/>
      <c r="AM500" s="1"/>
      <c r="AN500" s="1"/>
      <c r="AO500" s="1"/>
      <c r="AQ500" s="1"/>
    </row>
    <row r="501" spans="1:43" x14ac:dyDescent="0.2">
      <c r="A501" s="67">
        <f t="shared" si="225"/>
        <v>42783</v>
      </c>
      <c r="B501" s="8">
        <f t="shared" si="214"/>
        <v>12770.92577435</v>
      </c>
      <c r="C501" s="8">
        <f t="shared" si="226"/>
        <v>11193.53</v>
      </c>
      <c r="D501" s="28">
        <f t="shared" si="227"/>
        <v>4793.8500000000004</v>
      </c>
      <c r="E501" s="9">
        <f>IF(K501=1,VLOOKUP(A500,[1]Plan1!$AY$117:$BA$314,3),E500)</f>
        <v>4809.67</v>
      </c>
      <c r="F501" s="110">
        <f t="shared" si="228"/>
        <v>42782</v>
      </c>
      <c r="G501" s="12">
        <f t="shared" si="215"/>
        <v>3.3000615371778785E-3</v>
      </c>
      <c r="H501" s="11">
        <f t="shared" si="229"/>
        <v>42809</v>
      </c>
      <c r="I501" s="11">
        <f t="shared" si="216"/>
        <v>42809</v>
      </c>
      <c r="J501" s="1">
        <f t="shared" si="230"/>
        <v>18</v>
      </c>
      <c r="K501" s="1">
        <f t="shared" si="238"/>
        <v>2</v>
      </c>
      <c r="L501" s="8">
        <f t="shared" si="217"/>
        <v>1.00036613</v>
      </c>
      <c r="M501" s="14">
        <f t="shared" si="237"/>
        <v>1.00380048</v>
      </c>
      <c r="N501" s="14">
        <f t="shared" si="234"/>
        <v>1.0969606225516488</v>
      </c>
      <c r="O501" s="8">
        <f t="shared" si="236"/>
        <v>1.09736225</v>
      </c>
      <c r="P501" s="8">
        <f t="shared" si="218"/>
        <v>12283.35726624</v>
      </c>
      <c r="Q501" s="13">
        <f t="shared" si="219"/>
        <v>0</v>
      </c>
      <c r="R501" s="21">
        <f t="shared" si="220"/>
        <v>0</v>
      </c>
      <c r="S501" s="8">
        <f t="shared" si="221"/>
        <v>0</v>
      </c>
      <c r="T501" s="10">
        <f t="shared" si="231"/>
        <v>0.119353</v>
      </c>
      <c r="U501" s="13">
        <f t="shared" si="235"/>
        <v>87</v>
      </c>
      <c r="V501" s="13">
        <v>252</v>
      </c>
      <c r="W501" s="14">
        <f t="shared" si="222"/>
        <v>1.039693424</v>
      </c>
      <c r="X501" s="8">
        <f t="shared" si="223"/>
        <v>487.56850810999998</v>
      </c>
      <c r="Y501" s="8">
        <v>0</v>
      </c>
      <c r="Z501" s="9">
        <f t="shared" si="224"/>
        <v>0</v>
      </c>
      <c r="AA501" s="26" t="str">
        <f t="shared" si="232"/>
        <v>INCORP J=</v>
      </c>
      <c r="AB501" s="70">
        <f t="shared" si="233"/>
        <v>43024</v>
      </c>
      <c r="AC501" s="4"/>
      <c r="AD501" s="1"/>
      <c r="AG501" s="1"/>
      <c r="AH501" s="1"/>
      <c r="AI501" s="1"/>
      <c r="AJ501" s="1"/>
      <c r="AK501" s="10"/>
      <c r="AL501" s="1"/>
      <c r="AM501" s="1"/>
      <c r="AN501" s="1"/>
      <c r="AO501" s="1"/>
      <c r="AQ501" s="1"/>
    </row>
    <row r="502" spans="1:43" x14ac:dyDescent="0.2">
      <c r="A502" s="67">
        <f t="shared" si="225"/>
        <v>42784</v>
      </c>
      <c r="B502" s="8">
        <f t="shared" si="214"/>
        <v>12778.979812080001</v>
      </c>
      <c r="C502" s="8">
        <f t="shared" si="226"/>
        <v>11193.53</v>
      </c>
      <c r="D502" s="28">
        <f t="shared" si="227"/>
        <v>4793.8500000000004</v>
      </c>
      <c r="E502" s="9">
        <f>IF(K502=1,VLOOKUP(A501,[1]Plan1!$AY$117:$BA$314,3),E501)</f>
        <v>4809.67</v>
      </c>
      <c r="F502" s="110">
        <f t="shared" si="228"/>
        <v>42782</v>
      </c>
      <c r="G502" s="12">
        <f t="shared" si="215"/>
        <v>3.3000615371778785E-3</v>
      </c>
      <c r="H502" s="11">
        <f t="shared" si="229"/>
        <v>42809</v>
      </c>
      <c r="I502" s="11">
        <f t="shared" si="216"/>
        <v>42809</v>
      </c>
      <c r="J502" s="1">
        <f t="shared" si="230"/>
        <v>18</v>
      </c>
      <c r="K502" s="1">
        <f t="shared" si="238"/>
        <v>3</v>
      </c>
      <c r="L502" s="8">
        <f t="shared" si="217"/>
        <v>1.0005492499999999</v>
      </c>
      <c r="M502" s="14">
        <f t="shared" si="237"/>
        <v>1.00380048</v>
      </c>
      <c r="N502" s="14">
        <f t="shared" si="234"/>
        <v>1.0969606225516488</v>
      </c>
      <c r="O502" s="8">
        <f t="shared" si="236"/>
        <v>1.09756312</v>
      </c>
      <c r="P502" s="8">
        <f t="shared" si="218"/>
        <v>12285.60571061</v>
      </c>
      <c r="Q502" s="13">
        <f t="shared" si="219"/>
        <v>0</v>
      </c>
      <c r="R502" s="21">
        <f t="shared" si="220"/>
        <v>0</v>
      </c>
      <c r="S502" s="8">
        <f t="shared" si="221"/>
        <v>0</v>
      </c>
      <c r="T502" s="10">
        <f t="shared" si="231"/>
        <v>0.119353</v>
      </c>
      <c r="U502" s="13">
        <f t="shared" si="235"/>
        <v>88</v>
      </c>
      <c r="V502" s="13">
        <v>252</v>
      </c>
      <c r="W502" s="14">
        <f t="shared" si="222"/>
        <v>1.040158712</v>
      </c>
      <c r="X502" s="8">
        <f t="shared" si="223"/>
        <v>493.37410147000003</v>
      </c>
      <c r="Y502" s="8">
        <v>0</v>
      </c>
      <c r="Z502" s="9">
        <f t="shared" si="224"/>
        <v>0</v>
      </c>
      <c r="AA502" s="26" t="str">
        <f t="shared" si="232"/>
        <v>INCORP J=</v>
      </c>
      <c r="AB502" s="70">
        <f t="shared" si="233"/>
        <v>43024</v>
      </c>
      <c r="AC502" s="4"/>
      <c r="AD502" s="1"/>
      <c r="AG502" s="1"/>
      <c r="AH502" s="1"/>
      <c r="AI502" s="1"/>
      <c r="AJ502" s="1"/>
      <c r="AK502" s="10"/>
      <c r="AL502" s="1"/>
      <c r="AM502" s="1"/>
      <c r="AN502" s="1"/>
      <c r="AO502" s="1"/>
      <c r="AQ502" s="1"/>
    </row>
    <row r="503" spans="1:43" x14ac:dyDescent="0.2">
      <c r="A503" s="67">
        <f t="shared" si="225"/>
        <v>42785</v>
      </c>
      <c r="B503" s="8">
        <f t="shared" si="214"/>
        <v>12778.979812080001</v>
      </c>
      <c r="C503" s="8">
        <f t="shared" si="226"/>
        <v>11193.53</v>
      </c>
      <c r="D503" s="28">
        <f t="shared" si="227"/>
        <v>4793.8500000000004</v>
      </c>
      <c r="E503" s="9">
        <f>IF(K503=1,VLOOKUP(A502,[1]Plan1!$AY$117:$BA$314,3),E502)</f>
        <v>4809.67</v>
      </c>
      <c r="F503" s="110">
        <f t="shared" si="228"/>
        <v>42782</v>
      </c>
      <c r="G503" s="12">
        <f t="shared" si="215"/>
        <v>3.3000615371778785E-3</v>
      </c>
      <c r="H503" s="11">
        <f t="shared" si="229"/>
        <v>42809</v>
      </c>
      <c r="I503" s="11">
        <f t="shared" si="216"/>
        <v>42809</v>
      </c>
      <c r="J503" s="1">
        <f t="shared" si="230"/>
        <v>18</v>
      </c>
      <c r="K503" s="1">
        <f t="shared" si="238"/>
        <v>3</v>
      </c>
      <c r="L503" s="8">
        <f t="shared" si="217"/>
        <v>1.0005492499999999</v>
      </c>
      <c r="M503" s="14">
        <f t="shared" si="237"/>
        <v>1.00380048</v>
      </c>
      <c r="N503" s="14">
        <f t="shared" si="234"/>
        <v>1.0969606225516488</v>
      </c>
      <c r="O503" s="8">
        <f t="shared" si="236"/>
        <v>1.09756312</v>
      </c>
      <c r="P503" s="8">
        <f t="shared" si="218"/>
        <v>12285.60571061</v>
      </c>
      <c r="Q503" s="13">
        <f t="shared" si="219"/>
        <v>0</v>
      </c>
      <c r="R503" s="21">
        <f t="shared" si="220"/>
        <v>0</v>
      </c>
      <c r="S503" s="8">
        <f t="shared" si="221"/>
        <v>0</v>
      </c>
      <c r="T503" s="10">
        <f t="shared" si="231"/>
        <v>0.119353</v>
      </c>
      <c r="U503" s="13">
        <f t="shared" si="235"/>
        <v>88</v>
      </c>
      <c r="V503" s="13">
        <v>252</v>
      </c>
      <c r="W503" s="14">
        <f t="shared" si="222"/>
        <v>1.040158712</v>
      </c>
      <c r="X503" s="8">
        <f t="shared" si="223"/>
        <v>493.37410147000003</v>
      </c>
      <c r="Y503" s="8">
        <v>0</v>
      </c>
      <c r="Z503" s="9">
        <f t="shared" si="224"/>
        <v>0</v>
      </c>
      <c r="AA503" s="26" t="str">
        <f t="shared" si="232"/>
        <v>INCORP J=</v>
      </c>
      <c r="AB503" s="70">
        <f t="shared" si="233"/>
        <v>43024</v>
      </c>
      <c r="AC503" s="4"/>
      <c r="AD503" s="1"/>
      <c r="AQ503" s="1"/>
    </row>
    <row r="504" spans="1:43" x14ac:dyDescent="0.2">
      <c r="A504" s="67">
        <f t="shared" si="225"/>
        <v>42786</v>
      </c>
      <c r="B504" s="8">
        <f t="shared" si="214"/>
        <v>12778.979812080001</v>
      </c>
      <c r="C504" s="8">
        <f t="shared" si="226"/>
        <v>11193.53</v>
      </c>
      <c r="D504" s="28">
        <f t="shared" si="227"/>
        <v>4793.8500000000004</v>
      </c>
      <c r="E504" s="9">
        <f>IF(K504=1,VLOOKUP(A503,[1]Plan1!$AY$117:$BA$314,3),E503)</f>
        <v>4809.67</v>
      </c>
      <c r="F504" s="110">
        <f t="shared" si="228"/>
        <v>42782</v>
      </c>
      <c r="G504" s="12">
        <f t="shared" si="215"/>
        <v>3.3000615371778785E-3</v>
      </c>
      <c r="H504" s="11">
        <f t="shared" si="229"/>
        <v>42809</v>
      </c>
      <c r="I504" s="11">
        <f t="shared" si="216"/>
        <v>42809</v>
      </c>
      <c r="J504" s="1">
        <f t="shared" si="230"/>
        <v>18</v>
      </c>
      <c r="K504" s="1">
        <f t="shared" si="238"/>
        <v>3</v>
      </c>
      <c r="L504" s="8">
        <f t="shared" si="217"/>
        <v>1.0005492499999999</v>
      </c>
      <c r="M504" s="14">
        <f t="shared" si="237"/>
        <v>1.00380048</v>
      </c>
      <c r="N504" s="14">
        <f t="shared" si="234"/>
        <v>1.0969606225516488</v>
      </c>
      <c r="O504" s="8">
        <f t="shared" si="236"/>
        <v>1.09756312</v>
      </c>
      <c r="P504" s="8">
        <f t="shared" si="218"/>
        <v>12285.60571061</v>
      </c>
      <c r="Q504" s="13">
        <f t="shared" si="219"/>
        <v>0</v>
      </c>
      <c r="R504" s="21">
        <f t="shared" si="220"/>
        <v>0</v>
      </c>
      <c r="S504" s="8">
        <f t="shared" si="221"/>
        <v>0</v>
      </c>
      <c r="T504" s="10">
        <f t="shared" si="231"/>
        <v>0.119353</v>
      </c>
      <c r="U504" s="13">
        <f t="shared" si="235"/>
        <v>88</v>
      </c>
      <c r="V504" s="13">
        <v>252</v>
      </c>
      <c r="W504" s="14">
        <f t="shared" si="222"/>
        <v>1.040158712</v>
      </c>
      <c r="X504" s="8">
        <f t="shared" si="223"/>
        <v>493.37410147000003</v>
      </c>
      <c r="Y504" s="8">
        <v>0</v>
      </c>
      <c r="Z504" s="9">
        <f t="shared" si="224"/>
        <v>0</v>
      </c>
      <c r="AA504" s="26" t="str">
        <f t="shared" si="232"/>
        <v>INCORP J=</v>
      </c>
      <c r="AB504" s="70">
        <f t="shared" si="233"/>
        <v>43024</v>
      </c>
      <c r="AC504" s="4"/>
      <c r="AD504" s="1"/>
      <c r="AQ504" s="1"/>
    </row>
    <row r="505" spans="1:43" x14ac:dyDescent="0.2">
      <c r="A505" s="67">
        <f t="shared" si="225"/>
        <v>42787</v>
      </c>
      <c r="B505" s="8">
        <f t="shared" si="214"/>
        <v>12787.038963969999</v>
      </c>
      <c r="C505" s="8">
        <f t="shared" si="226"/>
        <v>11193.53</v>
      </c>
      <c r="D505" s="28">
        <f t="shared" si="227"/>
        <v>4793.8500000000004</v>
      </c>
      <c r="E505" s="9">
        <f>IF(K505=1,VLOOKUP(A504,[1]Plan1!$AY$117:$BA$314,3),E504)</f>
        <v>4809.67</v>
      </c>
      <c r="F505" s="110">
        <f t="shared" si="228"/>
        <v>42782</v>
      </c>
      <c r="G505" s="12">
        <f t="shared" si="215"/>
        <v>3.3000615371778785E-3</v>
      </c>
      <c r="H505" s="11">
        <f t="shared" si="229"/>
        <v>42809</v>
      </c>
      <c r="I505" s="11">
        <f t="shared" si="216"/>
        <v>42809</v>
      </c>
      <c r="J505" s="1">
        <f t="shared" si="230"/>
        <v>18</v>
      </c>
      <c r="K505" s="1">
        <f t="shared" si="238"/>
        <v>4</v>
      </c>
      <c r="L505" s="8">
        <f t="shared" si="217"/>
        <v>1.0007324</v>
      </c>
      <c r="M505" s="14">
        <f t="shared" si="237"/>
        <v>1.00380048</v>
      </c>
      <c r="N505" s="14">
        <f t="shared" si="234"/>
        <v>1.0969606225516488</v>
      </c>
      <c r="O505" s="8">
        <f t="shared" si="236"/>
        <v>1.09776403</v>
      </c>
      <c r="P505" s="8">
        <f t="shared" si="218"/>
        <v>12287.854602719999</v>
      </c>
      <c r="Q505" s="13">
        <f t="shared" si="219"/>
        <v>0</v>
      </c>
      <c r="R505" s="21">
        <f t="shared" si="220"/>
        <v>0</v>
      </c>
      <c r="S505" s="8">
        <f t="shared" si="221"/>
        <v>0</v>
      </c>
      <c r="T505" s="10">
        <f t="shared" si="231"/>
        <v>0.119353</v>
      </c>
      <c r="U505" s="13">
        <f t="shared" si="235"/>
        <v>89</v>
      </c>
      <c r="V505" s="13">
        <v>252</v>
      </c>
      <c r="W505" s="14">
        <f t="shared" si="222"/>
        <v>1.0406242080000001</v>
      </c>
      <c r="X505" s="8">
        <f t="shared" si="223"/>
        <v>499.18436124999999</v>
      </c>
      <c r="Y505" s="8">
        <v>0</v>
      </c>
      <c r="Z505" s="9">
        <f t="shared" si="224"/>
        <v>0</v>
      </c>
      <c r="AA505" s="26" t="str">
        <f t="shared" si="232"/>
        <v>INCORP J=</v>
      </c>
      <c r="AB505" s="70">
        <f t="shared" si="233"/>
        <v>43024</v>
      </c>
      <c r="AC505" s="4"/>
      <c r="AD505" s="1"/>
      <c r="AQ505" s="1"/>
    </row>
    <row r="506" spans="1:43" x14ac:dyDescent="0.2">
      <c r="A506" s="67">
        <f t="shared" si="225"/>
        <v>42788</v>
      </c>
      <c r="B506" s="8">
        <f t="shared" si="214"/>
        <v>12795.103232040001</v>
      </c>
      <c r="C506" s="8">
        <f t="shared" si="226"/>
        <v>11193.53</v>
      </c>
      <c r="D506" s="28">
        <f t="shared" si="227"/>
        <v>4793.8500000000004</v>
      </c>
      <c r="E506" s="9">
        <f>IF(K506=1,VLOOKUP(A505,[1]Plan1!$AY$117:$BA$314,3),E505)</f>
        <v>4809.67</v>
      </c>
      <c r="F506" s="110">
        <f t="shared" si="228"/>
        <v>42782</v>
      </c>
      <c r="G506" s="12">
        <f t="shared" si="215"/>
        <v>3.3000615371778785E-3</v>
      </c>
      <c r="H506" s="11">
        <f t="shared" si="229"/>
        <v>42809</v>
      </c>
      <c r="I506" s="11">
        <f t="shared" si="216"/>
        <v>42809</v>
      </c>
      <c r="J506" s="1">
        <f t="shared" si="230"/>
        <v>18</v>
      </c>
      <c r="K506" s="1">
        <f t="shared" si="238"/>
        <v>5</v>
      </c>
      <c r="L506" s="8">
        <f t="shared" si="217"/>
        <v>1.00091559</v>
      </c>
      <c r="M506" s="14">
        <f t="shared" si="237"/>
        <v>1.00380048</v>
      </c>
      <c r="N506" s="14">
        <f t="shared" si="234"/>
        <v>1.0969606225516488</v>
      </c>
      <c r="O506" s="8">
        <f t="shared" si="236"/>
        <v>1.09796498</v>
      </c>
      <c r="P506" s="8">
        <f t="shared" si="218"/>
        <v>12290.10394257</v>
      </c>
      <c r="Q506" s="13">
        <f t="shared" si="219"/>
        <v>0</v>
      </c>
      <c r="R506" s="21">
        <f t="shared" si="220"/>
        <v>0</v>
      </c>
      <c r="S506" s="8">
        <f t="shared" si="221"/>
        <v>0</v>
      </c>
      <c r="T506" s="10">
        <f t="shared" si="231"/>
        <v>0.119353</v>
      </c>
      <c r="U506" s="13">
        <f t="shared" si="235"/>
        <v>90</v>
      </c>
      <c r="V506" s="13">
        <v>252</v>
      </c>
      <c r="W506" s="14">
        <f t="shared" si="222"/>
        <v>1.0410899119999999</v>
      </c>
      <c r="X506" s="8">
        <f t="shared" si="223"/>
        <v>504.99928947000001</v>
      </c>
      <c r="Y506" s="8">
        <v>0</v>
      </c>
      <c r="Z506" s="9">
        <f t="shared" si="224"/>
        <v>0</v>
      </c>
      <c r="AA506" s="26" t="str">
        <f t="shared" si="232"/>
        <v>INCORP J=</v>
      </c>
      <c r="AB506" s="70">
        <f t="shared" si="233"/>
        <v>43024</v>
      </c>
      <c r="AC506" s="4"/>
      <c r="AD506" s="1"/>
      <c r="AQ506" s="1"/>
    </row>
    <row r="507" spans="1:43" x14ac:dyDescent="0.2">
      <c r="A507" s="67">
        <f t="shared" si="225"/>
        <v>42789</v>
      </c>
      <c r="B507" s="8">
        <f t="shared" si="214"/>
        <v>12803.172630609999</v>
      </c>
      <c r="C507" s="8">
        <f t="shared" si="226"/>
        <v>11193.53</v>
      </c>
      <c r="D507" s="28">
        <f t="shared" si="227"/>
        <v>4793.8500000000004</v>
      </c>
      <c r="E507" s="9">
        <f>IF(K507=1,VLOOKUP(A506,[1]Plan1!$AY$117:$BA$314,3),E506)</f>
        <v>4809.67</v>
      </c>
      <c r="F507" s="110">
        <f t="shared" si="228"/>
        <v>42782</v>
      </c>
      <c r="G507" s="12">
        <f t="shared" si="215"/>
        <v>3.3000615371778785E-3</v>
      </c>
      <c r="H507" s="11">
        <f t="shared" si="229"/>
        <v>42809</v>
      </c>
      <c r="I507" s="11">
        <f t="shared" si="216"/>
        <v>42809</v>
      </c>
      <c r="J507" s="1">
        <f t="shared" si="230"/>
        <v>18</v>
      </c>
      <c r="K507" s="1">
        <f t="shared" si="238"/>
        <v>6</v>
      </c>
      <c r="L507" s="8">
        <f t="shared" si="217"/>
        <v>1.00109881</v>
      </c>
      <c r="M507" s="14">
        <f t="shared" si="237"/>
        <v>1.00380048</v>
      </c>
      <c r="N507" s="14">
        <f t="shared" si="234"/>
        <v>1.0969606225516488</v>
      </c>
      <c r="O507" s="8">
        <f t="shared" si="236"/>
        <v>1.0981659699999999</v>
      </c>
      <c r="P507" s="8">
        <f t="shared" si="218"/>
        <v>12292.35373017</v>
      </c>
      <c r="Q507" s="13">
        <f t="shared" si="219"/>
        <v>0</v>
      </c>
      <c r="R507" s="21">
        <f t="shared" si="220"/>
        <v>0</v>
      </c>
      <c r="S507" s="8">
        <f t="shared" si="221"/>
        <v>0</v>
      </c>
      <c r="T507" s="10">
        <f t="shared" si="231"/>
        <v>0.119353</v>
      </c>
      <c r="U507" s="13">
        <f t="shared" si="235"/>
        <v>91</v>
      </c>
      <c r="V507" s="13">
        <v>252</v>
      </c>
      <c r="W507" s="14">
        <f t="shared" si="222"/>
        <v>1.0415558250000001</v>
      </c>
      <c r="X507" s="8">
        <f t="shared" si="223"/>
        <v>510.81890043999999</v>
      </c>
      <c r="Y507" s="8">
        <v>0</v>
      </c>
      <c r="Z507" s="9">
        <f t="shared" si="224"/>
        <v>0</v>
      </c>
      <c r="AA507" s="26" t="str">
        <f t="shared" si="232"/>
        <v>INCORP J=</v>
      </c>
      <c r="AB507" s="70">
        <f t="shared" si="233"/>
        <v>43024</v>
      </c>
      <c r="AC507" s="4"/>
      <c r="AD507" s="1"/>
      <c r="AQ507" s="1"/>
    </row>
    <row r="508" spans="1:43" x14ac:dyDescent="0.2">
      <c r="A508" s="67">
        <f t="shared" si="225"/>
        <v>42790</v>
      </c>
      <c r="B508" s="8">
        <f t="shared" si="214"/>
        <v>12811.247032790001</v>
      </c>
      <c r="C508" s="8">
        <f t="shared" si="226"/>
        <v>11193.53</v>
      </c>
      <c r="D508" s="28">
        <f t="shared" si="227"/>
        <v>4793.8500000000004</v>
      </c>
      <c r="E508" s="9">
        <f>IF(K508=1,VLOOKUP(A507,[1]Plan1!$AY$117:$BA$314,3),E507)</f>
        <v>4809.67</v>
      </c>
      <c r="F508" s="110">
        <f t="shared" si="228"/>
        <v>42782</v>
      </c>
      <c r="G508" s="12">
        <f t="shared" si="215"/>
        <v>3.3000615371778785E-3</v>
      </c>
      <c r="H508" s="11">
        <f t="shared" si="229"/>
        <v>42809</v>
      </c>
      <c r="I508" s="11">
        <f t="shared" si="216"/>
        <v>42809</v>
      </c>
      <c r="J508" s="1">
        <f t="shared" si="230"/>
        <v>18</v>
      </c>
      <c r="K508" s="1">
        <f t="shared" si="238"/>
        <v>7</v>
      </c>
      <c r="L508" s="8">
        <f t="shared" si="217"/>
        <v>1.0012820600000001</v>
      </c>
      <c r="M508" s="14">
        <f t="shared" si="237"/>
        <v>1.00380048</v>
      </c>
      <c r="N508" s="14">
        <f t="shared" si="234"/>
        <v>1.0969606225516488</v>
      </c>
      <c r="O508" s="8">
        <f t="shared" si="236"/>
        <v>1.0983669899999999</v>
      </c>
      <c r="P508" s="8">
        <f t="shared" si="218"/>
        <v>12294.603853570001</v>
      </c>
      <c r="Q508" s="13">
        <f t="shared" si="219"/>
        <v>0</v>
      </c>
      <c r="R508" s="21">
        <f t="shared" si="220"/>
        <v>0</v>
      </c>
      <c r="S508" s="8">
        <f t="shared" si="221"/>
        <v>0</v>
      </c>
      <c r="T508" s="10">
        <f t="shared" si="231"/>
        <v>0.119353</v>
      </c>
      <c r="U508" s="13">
        <f t="shared" si="235"/>
        <v>92</v>
      </c>
      <c r="V508" s="13">
        <v>252</v>
      </c>
      <c r="W508" s="14">
        <f t="shared" si="222"/>
        <v>1.042021946</v>
      </c>
      <c r="X508" s="8">
        <f t="shared" si="223"/>
        <v>516.64317921999998</v>
      </c>
      <c r="Y508" s="8">
        <v>0</v>
      </c>
      <c r="Z508" s="9">
        <f t="shared" si="224"/>
        <v>0</v>
      </c>
      <c r="AA508" s="26" t="str">
        <f t="shared" si="232"/>
        <v>INCORP J=</v>
      </c>
      <c r="AB508" s="70">
        <f t="shared" si="233"/>
        <v>43024</v>
      </c>
      <c r="AC508" s="4"/>
      <c r="AD508" s="1"/>
      <c r="AQ508" s="1"/>
    </row>
    <row r="509" spans="1:43" x14ac:dyDescent="0.2">
      <c r="A509" s="67">
        <f t="shared" si="225"/>
        <v>42791</v>
      </c>
      <c r="B509" s="8">
        <f t="shared" si="214"/>
        <v>12819.326569429999</v>
      </c>
      <c r="C509" s="8">
        <f t="shared" si="226"/>
        <v>11193.53</v>
      </c>
      <c r="D509" s="28">
        <f t="shared" si="227"/>
        <v>4793.8500000000004</v>
      </c>
      <c r="E509" s="9">
        <f>IF(K509=1,VLOOKUP(A508,[1]Plan1!$AY$117:$BA$314,3),E508)</f>
        <v>4809.67</v>
      </c>
      <c r="F509" s="110">
        <f t="shared" si="228"/>
        <v>42782</v>
      </c>
      <c r="G509" s="12">
        <f t="shared" si="215"/>
        <v>3.3000615371778785E-3</v>
      </c>
      <c r="H509" s="11">
        <f t="shared" si="229"/>
        <v>42809</v>
      </c>
      <c r="I509" s="11">
        <f t="shared" si="216"/>
        <v>42809</v>
      </c>
      <c r="J509" s="1">
        <f t="shared" si="230"/>
        <v>18</v>
      </c>
      <c r="K509" s="1">
        <f t="shared" si="238"/>
        <v>8</v>
      </c>
      <c r="L509" s="8">
        <f t="shared" si="217"/>
        <v>1.0014653499999999</v>
      </c>
      <c r="M509" s="14">
        <f t="shared" si="237"/>
        <v>1.00380048</v>
      </c>
      <c r="N509" s="14">
        <f t="shared" si="234"/>
        <v>1.0969606225516488</v>
      </c>
      <c r="O509" s="8">
        <f t="shared" si="236"/>
        <v>1.0985680499999999</v>
      </c>
      <c r="P509" s="8">
        <f t="shared" si="218"/>
        <v>12296.85442471</v>
      </c>
      <c r="Q509" s="13">
        <f t="shared" si="219"/>
        <v>0</v>
      </c>
      <c r="R509" s="21">
        <f t="shared" si="220"/>
        <v>0</v>
      </c>
      <c r="S509" s="8">
        <f t="shared" si="221"/>
        <v>0</v>
      </c>
      <c r="T509" s="10">
        <f t="shared" si="231"/>
        <v>0.119353</v>
      </c>
      <c r="U509" s="13">
        <f t="shared" si="235"/>
        <v>93</v>
      </c>
      <c r="V509" s="13">
        <v>252</v>
      </c>
      <c r="W509" s="14">
        <f t="shared" si="222"/>
        <v>1.042488276</v>
      </c>
      <c r="X509" s="8">
        <f t="shared" si="223"/>
        <v>522.47214471999996</v>
      </c>
      <c r="Y509" s="8">
        <v>0</v>
      </c>
      <c r="Z509" s="9">
        <f t="shared" si="224"/>
        <v>0</v>
      </c>
      <c r="AA509" s="26" t="str">
        <f t="shared" si="232"/>
        <v>INCORP J=</v>
      </c>
      <c r="AB509" s="70">
        <f t="shared" si="233"/>
        <v>43024</v>
      </c>
      <c r="AC509" s="4"/>
      <c r="AD509" s="1"/>
      <c r="AQ509" s="1"/>
    </row>
    <row r="510" spans="1:43" x14ac:dyDescent="0.2">
      <c r="A510" s="67">
        <f t="shared" si="225"/>
        <v>42792</v>
      </c>
      <c r="B510" s="8">
        <f t="shared" si="214"/>
        <v>12819.326569429999</v>
      </c>
      <c r="C510" s="8">
        <f t="shared" si="226"/>
        <v>11193.53</v>
      </c>
      <c r="D510" s="28">
        <f t="shared" si="227"/>
        <v>4793.8500000000004</v>
      </c>
      <c r="E510" s="9">
        <f>IF(K510=1,VLOOKUP(A509,[1]Plan1!$AY$117:$BA$314,3),E509)</f>
        <v>4809.67</v>
      </c>
      <c r="F510" s="110">
        <f t="shared" si="228"/>
        <v>42782</v>
      </c>
      <c r="G510" s="12">
        <f t="shared" si="215"/>
        <v>3.3000615371778785E-3</v>
      </c>
      <c r="H510" s="11">
        <f t="shared" si="229"/>
        <v>42809</v>
      </c>
      <c r="I510" s="11">
        <f t="shared" si="216"/>
        <v>42809</v>
      </c>
      <c r="J510" s="1">
        <f t="shared" si="230"/>
        <v>18</v>
      </c>
      <c r="K510" s="1">
        <f t="shared" si="238"/>
        <v>8</v>
      </c>
      <c r="L510" s="8">
        <f t="shared" si="217"/>
        <v>1.0014653499999999</v>
      </c>
      <c r="M510" s="14">
        <f t="shared" si="237"/>
        <v>1.00380048</v>
      </c>
      <c r="N510" s="14">
        <f t="shared" si="234"/>
        <v>1.0969606225516488</v>
      </c>
      <c r="O510" s="8">
        <f t="shared" si="236"/>
        <v>1.0985680499999999</v>
      </c>
      <c r="P510" s="8">
        <f t="shared" si="218"/>
        <v>12296.85442471</v>
      </c>
      <c r="Q510" s="13">
        <f t="shared" si="219"/>
        <v>0</v>
      </c>
      <c r="R510" s="21">
        <f t="shared" si="220"/>
        <v>0</v>
      </c>
      <c r="S510" s="8">
        <f t="shared" si="221"/>
        <v>0</v>
      </c>
      <c r="T510" s="10">
        <f t="shared" si="231"/>
        <v>0.119353</v>
      </c>
      <c r="U510" s="13">
        <f t="shared" si="235"/>
        <v>93</v>
      </c>
      <c r="V510" s="13">
        <v>252</v>
      </c>
      <c r="W510" s="14">
        <f t="shared" si="222"/>
        <v>1.042488276</v>
      </c>
      <c r="X510" s="8">
        <f t="shared" si="223"/>
        <v>522.47214471999996</v>
      </c>
      <c r="Y510" s="8">
        <v>0</v>
      </c>
      <c r="Z510" s="9">
        <f t="shared" si="224"/>
        <v>0</v>
      </c>
      <c r="AA510" s="26" t="str">
        <f t="shared" si="232"/>
        <v>INCORP J=</v>
      </c>
      <c r="AB510" s="70">
        <f t="shared" si="233"/>
        <v>43024</v>
      </c>
      <c r="AC510" s="4"/>
      <c r="AD510" s="1"/>
      <c r="AQ510" s="1"/>
    </row>
    <row r="511" spans="1:43" x14ac:dyDescent="0.2">
      <c r="A511" s="67">
        <f t="shared" si="225"/>
        <v>42793</v>
      </c>
      <c r="B511" s="8">
        <f t="shared" si="214"/>
        <v>12819.326569429999</v>
      </c>
      <c r="C511" s="8">
        <f t="shared" si="226"/>
        <v>11193.53</v>
      </c>
      <c r="D511" s="28">
        <f t="shared" si="227"/>
        <v>4793.8500000000004</v>
      </c>
      <c r="E511" s="9">
        <f>IF(K511=1,VLOOKUP(A510,[1]Plan1!$AY$117:$BA$314,3),E510)</f>
        <v>4809.67</v>
      </c>
      <c r="F511" s="110">
        <f t="shared" si="228"/>
        <v>42782</v>
      </c>
      <c r="G511" s="12">
        <f t="shared" si="215"/>
        <v>3.3000615371778785E-3</v>
      </c>
      <c r="H511" s="11">
        <f t="shared" si="229"/>
        <v>42809</v>
      </c>
      <c r="I511" s="11">
        <f t="shared" si="216"/>
        <v>42809</v>
      </c>
      <c r="J511" s="1">
        <f t="shared" si="230"/>
        <v>18</v>
      </c>
      <c r="K511" s="1">
        <f t="shared" si="238"/>
        <v>8</v>
      </c>
      <c r="L511" s="8">
        <f t="shared" si="217"/>
        <v>1.0014653499999999</v>
      </c>
      <c r="M511" s="14">
        <f t="shared" si="237"/>
        <v>1.00380048</v>
      </c>
      <c r="N511" s="14">
        <f t="shared" si="234"/>
        <v>1.0969606225516488</v>
      </c>
      <c r="O511" s="8">
        <f t="shared" si="236"/>
        <v>1.0985680499999999</v>
      </c>
      <c r="P511" s="8">
        <f t="shared" si="218"/>
        <v>12296.85442471</v>
      </c>
      <c r="Q511" s="13">
        <f t="shared" si="219"/>
        <v>0</v>
      </c>
      <c r="R511" s="21">
        <f t="shared" si="220"/>
        <v>0</v>
      </c>
      <c r="S511" s="8">
        <f t="shared" si="221"/>
        <v>0</v>
      </c>
      <c r="T511" s="10">
        <f t="shared" si="231"/>
        <v>0.119353</v>
      </c>
      <c r="U511" s="13">
        <f t="shared" si="235"/>
        <v>93</v>
      </c>
      <c r="V511" s="13">
        <v>252</v>
      </c>
      <c r="W511" s="14">
        <f t="shared" si="222"/>
        <v>1.042488276</v>
      </c>
      <c r="X511" s="8">
        <f t="shared" si="223"/>
        <v>522.47214471999996</v>
      </c>
      <c r="Y511" s="8">
        <v>0</v>
      </c>
      <c r="Z511" s="9">
        <f t="shared" si="224"/>
        <v>0</v>
      </c>
      <c r="AA511" s="26" t="str">
        <f t="shared" si="232"/>
        <v>INCORP J=</v>
      </c>
      <c r="AB511" s="70">
        <f t="shared" si="233"/>
        <v>43024</v>
      </c>
      <c r="AC511" s="4"/>
      <c r="AD511" s="1"/>
      <c r="AQ511" s="1"/>
    </row>
    <row r="512" spans="1:43" x14ac:dyDescent="0.2">
      <c r="A512" s="67">
        <f t="shared" si="225"/>
        <v>42794</v>
      </c>
      <c r="B512" s="8">
        <f t="shared" si="214"/>
        <v>12819.326569429999</v>
      </c>
      <c r="C512" s="8">
        <f t="shared" si="226"/>
        <v>11193.53</v>
      </c>
      <c r="D512" s="28">
        <f t="shared" si="227"/>
        <v>4793.8500000000004</v>
      </c>
      <c r="E512" s="9">
        <f>IF(K512=1,VLOOKUP(A511,[1]Plan1!$AY$117:$BA$314,3),E511)</f>
        <v>4809.67</v>
      </c>
      <c r="F512" s="110">
        <f t="shared" si="228"/>
        <v>42782</v>
      </c>
      <c r="G512" s="12">
        <f t="shared" si="215"/>
        <v>3.3000615371778785E-3</v>
      </c>
      <c r="H512" s="11">
        <f t="shared" si="229"/>
        <v>42809</v>
      </c>
      <c r="I512" s="11">
        <f t="shared" si="216"/>
        <v>42809</v>
      </c>
      <c r="J512" s="1">
        <f t="shared" si="230"/>
        <v>18</v>
      </c>
      <c r="K512" s="1">
        <f t="shared" si="238"/>
        <v>8</v>
      </c>
      <c r="L512" s="8">
        <f t="shared" si="217"/>
        <v>1.0014653499999999</v>
      </c>
      <c r="M512" s="14">
        <f t="shared" si="237"/>
        <v>1.00380048</v>
      </c>
      <c r="N512" s="14">
        <f t="shared" si="234"/>
        <v>1.0969606225516488</v>
      </c>
      <c r="O512" s="8">
        <f t="shared" si="236"/>
        <v>1.0985680499999999</v>
      </c>
      <c r="P512" s="8">
        <f t="shared" si="218"/>
        <v>12296.85442471</v>
      </c>
      <c r="Q512" s="13">
        <f t="shared" si="219"/>
        <v>0</v>
      </c>
      <c r="R512" s="21">
        <f t="shared" si="220"/>
        <v>0</v>
      </c>
      <c r="S512" s="8">
        <f t="shared" si="221"/>
        <v>0</v>
      </c>
      <c r="T512" s="10">
        <f t="shared" si="231"/>
        <v>0.119353</v>
      </c>
      <c r="U512" s="13">
        <f t="shared" si="235"/>
        <v>93</v>
      </c>
      <c r="V512" s="13">
        <v>252</v>
      </c>
      <c r="W512" s="14">
        <f t="shared" si="222"/>
        <v>1.042488276</v>
      </c>
      <c r="X512" s="8">
        <f t="shared" si="223"/>
        <v>522.47214471999996</v>
      </c>
      <c r="Y512" s="8">
        <v>0</v>
      </c>
      <c r="Z512" s="9">
        <f t="shared" si="224"/>
        <v>0</v>
      </c>
      <c r="AA512" s="26" t="str">
        <f t="shared" si="232"/>
        <v>INCORP J=</v>
      </c>
      <c r="AB512" s="70">
        <f t="shared" si="233"/>
        <v>43024</v>
      </c>
      <c r="AC512" s="4"/>
      <c r="AD512" s="1"/>
      <c r="AQ512" s="1"/>
    </row>
    <row r="513" spans="1:43" x14ac:dyDescent="0.2">
      <c r="A513" s="67">
        <f t="shared" si="225"/>
        <v>42795</v>
      </c>
      <c r="B513" s="8">
        <f t="shared" si="214"/>
        <v>12819.326569429999</v>
      </c>
      <c r="C513" s="8">
        <f t="shared" si="226"/>
        <v>11193.53</v>
      </c>
      <c r="D513" s="28">
        <f t="shared" si="227"/>
        <v>4793.8500000000004</v>
      </c>
      <c r="E513" s="9">
        <f>IF(K513=1,VLOOKUP(A512,[1]Plan1!$AY$117:$BA$314,3),E512)</f>
        <v>4809.67</v>
      </c>
      <c r="F513" s="110">
        <f t="shared" si="228"/>
        <v>42782</v>
      </c>
      <c r="G513" s="12">
        <f t="shared" si="215"/>
        <v>3.3000615371778785E-3</v>
      </c>
      <c r="H513" s="11">
        <f t="shared" si="229"/>
        <v>42809</v>
      </c>
      <c r="I513" s="11">
        <f t="shared" si="216"/>
        <v>42809</v>
      </c>
      <c r="J513" s="1">
        <f t="shared" si="230"/>
        <v>18</v>
      </c>
      <c r="K513" s="1">
        <f t="shared" si="238"/>
        <v>8</v>
      </c>
      <c r="L513" s="8">
        <f t="shared" si="217"/>
        <v>1.0014653499999999</v>
      </c>
      <c r="M513" s="14">
        <f t="shared" si="237"/>
        <v>1.00380048</v>
      </c>
      <c r="N513" s="14">
        <f t="shared" si="234"/>
        <v>1.0969606225516488</v>
      </c>
      <c r="O513" s="8">
        <f t="shared" si="236"/>
        <v>1.0985680499999999</v>
      </c>
      <c r="P513" s="8">
        <f t="shared" si="218"/>
        <v>12296.85442471</v>
      </c>
      <c r="Q513" s="13">
        <f t="shared" si="219"/>
        <v>0</v>
      </c>
      <c r="R513" s="21">
        <f t="shared" si="220"/>
        <v>0</v>
      </c>
      <c r="S513" s="8">
        <f t="shared" si="221"/>
        <v>0</v>
      </c>
      <c r="T513" s="10">
        <f t="shared" si="231"/>
        <v>0.119353</v>
      </c>
      <c r="U513" s="13">
        <f t="shared" si="235"/>
        <v>93</v>
      </c>
      <c r="V513" s="13">
        <v>252</v>
      </c>
      <c r="W513" s="14">
        <f t="shared" si="222"/>
        <v>1.042488276</v>
      </c>
      <c r="X513" s="8">
        <f t="shared" si="223"/>
        <v>522.47214471999996</v>
      </c>
      <c r="Y513" s="8">
        <v>0</v>
      </c>
      <c r="Z513" s="9">
        <f t="shared" si="224"/>
        <v>0</v>
      </c>
      <c r="AA513" s="26" t="str">
        <f t="shared" si="232"/>
        <v>INCORP J=</v>
      </c>
      <c r="AB513" s="70">
        <f t="shared" si="233"/>
        <v>43024</v>
      </c>
      <c r="AC513" s="4"/>
      <c r="AD513" s="1"/>
      <c r="AQ513" s="1"/>
    </row>
    <row r="514" spans="1:43" x14ac:dyDescent="0.2">
      <c r="A514" s="67">
        <f t="shared" si="225"/>
        <v>42796</v>
      </c>
      <c r="B514" s="8">
        <f t="shared" si="214"/>
        <v>12827.411125839999</v>
      </c>
      <c r="C514" s="8">
        <f t="shared" si="226"/>
        <v>11193.53</v>
      </c>
      <c r="D514" s="28">
        <f t="shared" si="227"/>
        <v>4793.8500000000004</v>
      </c>
      <c r="E514" s="9">
        <f>IF(K514=1,VLOOKUP(A513,[1]Plan1!$AY$117:$BA$314,3),E513)</f>
        <v>4809.67</v>
      </c>
      <c r="F514" s="110">
        <f t="shared" si="228"/>
        <v>42782</v>
      </c>
      <c r="G514" s="12">
        <f t="shared" si="215"/>
        <v>3.3000615371778785E-3</v>
      </c>
      <c r="H514" s="11">
        <f t="shared" si="229"/>
        <v>42809</v>
      </c>
      <c r="I514" s="11">
        <f t="shared" si="216"/>
        <v>42809</v>
      </c>
      <c r="J514" s="1">
        <f t="shared" si="230"/>
        <v>18</v>
      </c>
      <c r="K514" s="1">
        <f t="shared" si="238"/>
        <v>9</v>
      </c>
      <c r="L514" s="8">
        <f t="shared" si="217"/>
        <v>1.00164867</v>
      </c>
      <c r="M514" s="14">
        <f t="shared" si="237"/>
        <v>1.00380048</v>
      </c>
      <c r="N514" s="14">
        <f t="shared" si="234"/>
        <v>1.0969606225516488</v>
      </c>
      <c r="O514" s="8">
        <f t="shared" si="236"/>
        <v>1.0987691399999999</v>
      </c>
      <c r="P514" s="8">
        <f t="shared" si="218"/>
        <v>12299.105331659999</v>
      </c>
      <c r="Q514" s="13">
        <f t="shared" si="219"/>
        <v>0</v>
      </c>
      <c r="R514" s="21">
        <f t="shared" si="220"/>
        <v>0</v>
      </c>
      <c r="S514" s="8">
        <f t="shared" si="221"/>
        <v>0</v>
      </c>
      <c r="T514" s="10">
        <f t="shared" si="231"/>
        <v>0.119353</v>
      </c>
      <c r="U514" s="13">
        <f t="shared" si="235"/>
        <v>94</v>
      </c>
      <c r="V514" s="13">
        <v>252</v>
      </c>
      <c r="W514" s="14">
        <f t="shared" si="222"/>
        <v>1.0429548150000001</v>
      </c>
      <c r="X514" s="8">
        <f t="shared" si="223"/>
        <v>528.30579418000002</v>
      </c>
      <c r="Y514" s="8">
        <v>0</v>
      </c>
      <c r="Z514" s="9">
        <f t="shared" si="224"/>
        <v>0</v>
      </c>
      <c r="AA514" s="26" t="str">
        <f t="shared" si="232"/>
        <v>INCORP J=</v>
      </c>
      <c r="AB514" s="70">
        <f t="shared" si="233"/>
        <v>43024</v>
      </c>
      <c r="AC514" s="4"/>
      <c r="AD514" s="1"/>
      <c r="AQ514" s="1"/>
    </row>
    <row r="515" spans="1:43" x14ac:dyDescent="0.2">
      <c r="A515" s="67">
        <f t="shared" si="225"/>
        <v>42797</v>
      </c>
      <c r="B515" s="8">
        <f t="shared" si="214"/>
        <v>12835.500808389999</v>
      </c>
      <c r="C515" s="8">
        <f t="shared" si="226"/>
        <v>11193.53</v>
      </c>
      <c r="D515" s="28">
        <f t="shared" si="227"/>
        <v>4793.8500000000004</v>
      </c>
      <c r="E515" s="9">
        <f>IF(K515=1,VLOOKUP(A514,[1]Plan1!$AY$117:$BA$314,3),E514)</f>
        <v>4809.67</v>
      </c>
      <c r="F515" s="110">
        <f t="shared" si="228"/>
        <v>42782</v>
      </c>
      <c r="G515" s="12">
        <f t="shared" si="215"/>
        <v>3.3000615371778785E-3</v>
      </c>
      <c r="H515" s="11">
        <f t="shared" si="229"/>
        <v>42809</v>
      </c>
      <c r="I515" s="11">
        <f t="shared" si="216"/>
        <v>42809</v>
      </c>
      <c r="J515" s="1">
        <f t="shared" si="230"/>
        <v>18</v>
      </c>
      <c r="K515" s="1">
        <f t="shared" si="238"/>
        <v>10</v>
      </c>
      <c r="L515" s="8">
        <f t="shared" si="217"/>
        <v>1.0018320199999999</v>
      </c>
      <c r="M515" s="14">
        <f t="shared" si="237"/>
        <v>1.00380048</v>
      </c>
      <c r="N515" s="14">
        <f t="shared" si="234"/>
        <v>1.0969606225516488</v>
      </c>
      <c r="O515" s="8">
        <f t="shared" si="236"/>
        <v>1.0989702699999999</v>
      </c>
      <c r="P515" s="8">
        <f t="shared" si="218"/>
        <v>12301.35668635</v>
      </c>
      <c r="Q515" s="13">
        <f t="shared" si="219"/>
        <v>0</v>
      </c>
      <c r="R515" s="21">
        <f t="shared" si="220"/>
        <v>0</v>
      </c>
      <c r="S515" s="8">
        <f t="shared" si="221"/>
        <v>0</v>
      </c>
      <c r="T515" s="10">
        <f t="shared" si="231"/>
        <v>0.119353</v>
      </c>
      <c r="U515" s="13">
        <f t="shared" si="235"/>
        <v>95</v>
      </c>
      <c r="V515" s="13">
        <v>252</v>
      </c>
      <c r="W515" s="14">
        <f t="shared" si="222"/>
        <v>1.043421562</v>
      </c>
      <c r="X515" s="8">
        <f t="shared" si="223"/>
        <v>534.14412203999996</v>
      </c>
      <c r="Y515" s="8">
        <v>0</v>
      </c>
      <c r="Z515" s="9">
        <f t="shared" si="224"/>
        <v>0</v>
      </c>
      <c r="AA515" s="26" t="str">
        <f t="shared" si="232"/>
        <v>INCORP J=</v>
      </c>
      <c r="AB515" s="70">
        <f t="shared" si="233"/>
        <v>43024</v>
      </c>
      <c r="AC515" s="4"/>
      <c r="AD515" s="1"/>
      <c r="AQ515" s="1"/>
    </row>
    <row r="516" spans="1:43" x14ac:dyDescent="0.2">
      <c r="A516" s="67">
        <f t="shared" si="225"/>
        <v>42798</v>
      </c>
      <c r="B516" s="8">
        <f t="shared" si="214"/>
        <v>12843.5956437</v>
      </c>
      <c r="C516" s="8">
        <f t="shared" si="226"/>
        <v>11193.53</v>
      </c>
      <c r="D516" s="28">
        <f t="shared" si="227"/>
        <v>4793.8500000000004</v>
      </c>
      <c r="E516" s="9">
        <f>IF(K516=1,VLOOKUP(A515,[1]Plan1!$AY$117:$BA$314,3),E515)</f>
        <v>4809.67</v>
      </c>
      <c r="F516" s="110">
        <f t="shared" si="228"/>
        <v>42782</v>
      </c>
      <c r="G516" s="12">
        <f t="shared" si="215"/>
        <v>3.3000615371778785E-3</v>
      </c>
      <c r="H516" s="11">
        <f t="shared" si="229"/>
        <v>42809</v>
      </c>
      <c r="I516" s="11">
        <f t="shared" si="216"/>
        <v>42809</v>
      </c>
      <c r="J516" s="1">
        <f t="shared" si="230"/>
        <v>18</v>
      </c>
      <c r="K516" s="1">
        <f t="shared" si="238"/>
        <v>11</v>
      </c>
      <c r="L516" s="8">
        <f t="shared" si="217"/>
        <v>1.0020154100000001</v>
      </c>
      <c r="M516" s="14">
        <f t="shared" si="237"/>
        <v>1.00380048</v>
      </c>
      <c r="N516" s="14">
        <f t="shared" si="234"/>
        <v>1.0969606225516488</v>
      </c>
      <c r="O516" s="8">
        <f t="shared" si="236"/>
        <v>1.0991714400000001</v>
      </c>
      <c r="P516" s="8">
        <f t="shared" si="218"/>
        <v>12303.608488780001</v>
      </c>
      <c r="Q516" s="13">
        <f t="shared" si="219"/>
        <v>0</v>
      </c>
      <c r="R516" s="21">
        <f t="shared" si="220"/>
        <v>0</v>
      </c>
      <c r="S516" s="8">
        <f t="shared" si="221"/>
        <v>0</v>
      </c>
      <c r="T516" s="10">
        <f t="shared" si="231"/>
        <v>0.119353</v>
      </c>
      <c r="U516" s="13">
        <f t="shared" si="235"/>
        <v>96</v>
      </c>
      <c r="V516" s="13">
        <v>252</v>
      </c>
      <c r="W516" s="14">
        <f t="shared" si="222"/>
        <v>1.043888519</v>
      </c>
      <c r="X516" s="8">
        <f t="shared" si="223"/>
        <v>539.98715491999997</v>
      </c>
      <c r="Y516" s="8">
        <v>0</v>
      </c>
      <c r="Z516" s="9">
        <f t="shared" si="224"/>
        <v>0</v>
      </c>
      <c r="AA516" s="26" t="str">
        <f t="shared" si="232"/>
        <v>INCORP J=</v>
      </c>
      <c r="AB516" s="70">
        <f t="shared" si="233"/>
        <v>43024</v>
      </c>
      <c r="AC516" s="4"/>
      <c r="AD516" s="1"/>
      <c r="AQ516" s="1"/>
    </row>
    <row r="517" spans="1:43" x14ac:dyDescent="0.2">
      <c r="A517" s="67">
        <f t="shared" si="225"/>
        <v>42799</v>
      </c>
      <c r="B517" s="8">
        <f t="shared" si="214"/>
        <v>12843.5956437</v>
      </c>
      <c r="C517" s="8">
        <f t="shared" si="226"/>
        <v>11193.53</v>
      </c>
      <c r="D517" s="28">
        <f t="shared" si="227"/>
        <v>4793.8500000000004</v>
      </c>
      <c r="E517" s="9">
        <f>IF(K517=1,VLOOKUP(A516,[1]Plan1!$AY$117:$BA$314,3),E516)</f>
        <v>4809.67</v>
      </c>
      <c r="F517" s="110">
        <f t="shared" si="228"/>
        <v>42782</v>
      </c>
      <c r="G517" s="12">
        <f t="shared" si="215"/>
        <v>3.3000615371778785E-3</v>
      </c>
      <c r="H517" s="11">
        <f t="shared" si="229"/>
        <v>42809</v>
      </c>
      <c r="I517" s="11">
        <f t="shared" si="216"/>
        <v>42809</v>
      </c>
      <c r="J517" s="1">
        <f t="shared" si="230"/>
        <v>18</v>
      </c>
      <c r="K517" s="1">
        <f t="shared" si="238"/>
        <v>11</v>
      </c>
      <c r="L517" s="8">
        <f t="shared" si="217"/>
        <v>1.0020154100000001</v>
      </c>
      <c r="M517" s="14">
        <f t="shared" si="237"/>
        <v>1.00380048</v>
      </c>
      <c r="N517" s="14">
        <f t="shared" si="234"/>
        <v>1.0969606225516488</v>
      </c>
      <c r="O517" s="8">
        <f t="shared" si="236"/>
        <v>1.0991714400000001</v>
      </c>
      <c r="P517" s="8">
        <f t="shared" si="218"/>
        <v>12303.608488780001</v>
      </c>
      <c r="Q517" s="13">
        <f t="shared" si="219"/>
        <v>0</v>
      </c>
      <c r="R517" s="21">
        <f t="shared" si="220"/>
        <v>0</v>
      </c>
      <c r="S517" s="8">
        <f t="shared" si="221"/>
        <v>0</v>
      </c>
      <c r="T517" s="10">
        <f t="shared" si="231"/>
        <v>0.119353</v>
      </c>
      <c r="U517" s="13">
        <f t="shared" si="235"/>
        <v>96</v>
      </c>
      <c r="V517" s="13">
        <v>252</v>
      </c>
      <c r="W517" s="14">
        <f t="shared" si="222"/>
        <v>1.043888519</v>
      </c>
      <c r="X517" s="8">
        <f t="shared" si="223"/>
        <v>539.98715491999997</v>
      </c>
      <c r="Y517" s="8">
        <v>0</v>
      </c>
      <c r="Z517" s="9">
        <f t="shared" si="224"/>
        <v>0</v>
      </c>
      <c r="AA517" s="26" t="str">
        <f t="shared" si="232"/>
        <v>INCORP J=</v>
      </c>
      <c r="AB517" s="70">
        <f t="shared" si="233"/>
        <v>43024</v>
      </c>
      <c r="AC517" s="4"/>
      <c r="AD517" s="1"/>
      <c r="AQ517" s="1"/>
    </row>
    <row r="518" spans="1:43" x14ac:dyDescent="0.2">
      <c r="A518" s="67">
        <f t="shared" si="225"/>
        <v>42800</v>
      </c>
      <c r="B518" s="8">
        <f t="shared" si="214"/>
        <v>12843.5956437</v>
      </c>
      <c r="C518" s="8">
        <f t="shared" si="226"/>
        <v>11193.53</v>
      </c>
      <c r="D518" s="28">
        <f t="shared" si="227"/>
        <v>4793.8500000000004</v>
      </c>
      <c r="E518" s="9">
        <f>IF(K518=1,VLOOKUP(A517,[1]Plan1!$AY$117:$BA$314,3),E517)</f>
        <v>4809.67</v>
      </c>
      <c r="F518" s="110">
        <f t="shared" si="228"/>
        <v>42782</v>
      </c>
      <c r="G518" s="12">
        <f t="shared" si="215"/>
        <v>3.3000615371778785E-3</v>
      </c>
      <c r="H518" s="11">
        <f t="shared" si="229"/>
        <v>42809</v>
      </c>
      <c r="I518" s="11">
        <f t="shared" si="216"/>
        <v>42809</v>
      </c>
      <c r="J518" s="1">
        <f t="shared" si="230"/>
        <v>18</v>
      </c>
      <c r="K518" s="1">
        <f t="shared" si="238"/>
        <v>11</v>
      </c>
      <c r="L518" s="8">
        <f t="shared" si="217"/>
        <v>1.0020154100000001</v>
      </c>
      <c r="M518" s="14">
        <f t="shared" si="237"/>
        <v>1.00380048</v>
      </c>
      <c r="N518" s="14">
        <f t="shared" si="234"/>
        <v>1.0969606225516488</v>
      </c>
      <c r="O518" s="8">
        <f t="shared" si="236"/>
        <v>1.0991714400000001</v>
      </c>
      <c r="P518" s="8">
        <f t="shared" si="218"/>
        <v>12303.608488780001</v>
      </c>
      <c r="Q518" s="13">
        <f t="shared" si="219"/>
        <v>0</v>
      </c>
      <c r="R518" s="21">
        <f t="shared" si="220"/>
        <v>0</v>
      </c>
      <c r="S518" s="8">
        <f t="shared" si="221"/>
        <v>0</v>
      </c>
      <c r="T518" s="10">
        <f t="shared" si="231"/>
        <v>0.119353</v>
      </c>
      <c r="U518" s="13">
        <f t="shared" si="235"/>
        <v>96</v>
      </c>
      <c r="V518" s="13">
        <v>252</v>
      </c>
      <c r="W518" s="14">
        <f t="shared" si="222"/>
        <v>1.043888519</v>
      </c>
      <c r="X518" s="8">
        <f t="shared" si="223"/>
        <v>539.98715491999997</v>
      </c>
      <c r="Y518" s="8">
        <v>0</v>
      </c>
      <c r="Z518" s="9">
        <f t="shared" si="224"/>
        <v>0</v>
      </c>
      <c r="AA518" s="26" t="str">
        <f t="shared" si="232"/>
        <v>INCORP J=</v>
      </c>
      <c r="AB518" s="70">
        <f t="shared" si="233"/>
        <v>43024</v>
      </c>
      <c r="AC518" s="4"/>
      <c r="AD518" s="1"/>
      <c r="AQ518" s="1"/>
    </row>
    <row r="519" spans="1:43" x14ac:dyDescent="0.2">
      <c r="A519" s="67">
        <f t="shared" si="225"/>
        <v>42801</v>
      </c>
      <c r="B519" s="8">
        <f t="shared" si="214"/>
        <v>12851.695609229999</v>
      </c>
      <c r="C519" s="8">
        <f t="shared" si="226"/>
        <v>11193.53</v>
      </c>
      <c r="D519" s="28">
        <f t="shared" si="227"/>
        <v>4793.8500000000004</v>
      </c>
      <c r="E519" s="9">
        <f>IF(K519=1,VLOOKUP(A518,[1]Plan1!$AY$117:$BA$314,3),E518)</f>
        <v>4809.67</v>
      </c>
      <c r="F519" s="110">
        <f t="shared" si="228"/>
        <v>42782</v>
      </c>
      <c r="G519" s="12">
        <f t="shared" si="215"/>
        <v>3.3000615371778785E-3</v>
      </c>
      <c r="H519" s="11">
        <f t="shared" si="229"/>
        <v>42809</v>
      </c>
      <c r="I519" s="11">
        <f t="shared" si="216"/>
        <v>42809</v>
      </c>
      <c r="J519" s="1">
        <f t="shared" si="230"/>
        <v>18</v>
      </c>
      <c r="K519" s="1">
        <f t="shared" si="238"/>
        <v>12</v>
      </c>
      <c r="L519" s="8">
        <f t="shared" si="217"/>
        <v>1.00219883</v>
      </c>
      <c r="M519" s="14">
        <f t="shared" si="237"/>
        <v>1.00380048</v>
      </c>
      <c r="N519" s="14">
        <f t="shared" si="234"/>
        <v>1.0969606225516488</v>
      </c>
      <c r="O519" s="8">
        <f t="shared" si="236"/>
        <v>1.0993726500000001</v>
      </c>
      <c r="P519" s="8">
        <f t="shared" si="218"/>
        <v>12305.860738949999</v>
      </c>
      <c r="Q519" s="13">
        <f t="shared" si="219"/>
        <v>0</v>
      </c>
      <c r="R519" s="21">
        <f t="shared" si="220"/>
        <v>0</v>
      </c>
      <c r="S519" s="8">
        <f t="shared" si="221"/>
        <v>0</v>
      </c>
      <c r="T519" s="10">
        <f t="shared" si="231"/>
        <v>0.119353</v>
      </c>
      <c r="U519" s="13">
        <f t="shared" si="235"/>
        <v>97</v>
      </c>
      <c r="V519" s="13">
        <v>252</v>
      </c>
      <c r="W519" s="14">
        <f t="shared" si="222"/>
        <v>1.0443556839999999</v>
      </c>
      <c r="X519" s="8">
        <f t="shared" si="223"/>
        <v>545.83487028000002</v>
      </c>
      <c r="Y519" s="8">
        <v>0</v>
      </c>
      <c r="Z519" s="9">
        <f t="shared" si="224"/>
        <v>0</v>
      </c>
      <c r="AA519" s="26" t="str">
        <f t="shared" si="232"/>
        <v>INCORP J=</v>
      </c>
      <c r="AB519" s="70">
        <f t="shared" si="233"/>
        <v>43024</v>
      </c>
      <c r="AC519" s="4"/>
      <c r="AD519" s="1"/>
      <c r="AQ519" s="1"/>
    </row>
    <row r="520" spans="1:43" x14ac:dyDescent="0.2">
      <c r="A520" s="67">
        <f t="shared" si="225"/>
        <v>42802</v>
      </c>
      <c r="B520" s="8">
        <f t="shared" si="214"/>
        <v>12859.800485399999</v>
      </c>
      <c r="C520" s="8">
        <f t="shared" si="226"/>
        <v>11193.53</v>
      </c>
      <c r="D520" s="28">
        <f t="shared" si="227"/>
        <v>4793.8500000000004</v>
      </c>
      <c r="E520" s="9">
        <f>IF(K520=1,VLOOKUP(A519,[1]Plan1!$AY$117:$BA$314,3),E519)</f>
        <v>4809.67</v>
      </c>
      <c r="F520" s="110">
        <f t="shared" si="228"/>
        <v>42782</v>
      </c>
      <c r="G520" s="12">
        <f t="shared" si="215"/>
        <v>3.3000615371778785E-3</v>
      </c>
      <c r="H520" s="11">
        <f t="shared" si="229"/>
        <v>42809</v>
      </c>
      <c r="I520" s="11">
        <f t="shared" si="216"/>
        <v>42809</v>
      </c>
      <c r="J520" s="1">
        <f t="shared" si="230"/>
        <v>18</v>
      </c>
      <c r="K520" s="1">
        <f t="shared" si="238"/>
        <v>13</v>
      </c>
      <c r="L520" s="8">
        <f t="shared" si="217"/>
        <v>1.00238228</v>
      </c>
      <c r="M520" s="14">
        <f t="shared" si="237"/>
        <v>1.00380048</v>
      </c>
      <c r="N520" s="14">
        <f t="shared" si="234"/>
        <v>1.0969606225516488</v>
      </c>
      <c r="O520" s="8">
        <f t="shared" si="236"/>
        <v>1.0995738799999999</v>
      </c>
      <c r="P520" s="8">
        <f t="shared" si="218"/>
        <v>12308.11321299</v>
      </c>
      <c r="Q520" s="13">
        <f t="shared" si="219"/>
        <v>0</v>
      </c>
      <c r="R520" s="21">
        <f t="shared" si="220"/>
        <v>0</v>
      </c>
      <c r="S520" s="8">
        <f t="shared" si="221"/>
        <v>0</v>
      </c>
      <c r="T520" s="10">
        <f t="shared" si="231"/>
        <v>0.119353</v>
      </c>
      <c r="U520" s="13">
        <f t="shared" si="235"/>
        <v>98</v>
      </c>
      <c r="V520" s="13">
        <v>252</v>
      </c>
      <c r="W520" s="14">
        <f t="shared" si="222"/>
        <v>1.044823058</v>
      </c>
      <c r="X520" s="8">
        <f t="shared" si="223"/>
        <v>551.68727240999999</v>
      </c>
      <c r="Y520" s="8">
        <v>0</v>
      </c>
      <c r="Z520" s="9">
        <f t="shared" si="224"/>
        <v>0</v>
      </c>
      <c r="AA520" s="26" t="str">
        <f t="shared" si="232"/>
        <v>INCORP J=</v>
      </c>
      <c r="AB520" s="70">
        <f t="shared" si="233"/>
        <v>43024</v>
      </c>
      <c r="AC520" s="4"/>
      <c r="AD520" s="1"/>
      <c r="AQ520" s="1"/>
    </row>
    <row r="521" spans="1:43" x14ac:dyDescent="0.2">
      <c r="A521" s="67">
        <f t="shared" si="225"/>
        <v>42803</v>
      </c>
      <c r="B521" s="8">
        <f t="shared" si="214"/>
        <v>12867.910754280001</v>
      </c>
      <c r="C521" s="8">
        <f t="shared" si="226"/>
        <v>11193.53</v>
      </c>
      <c r="D521" s="28">
        <f t="shared" si="227"/>
        <v>4793.8500000000004</v>
      </c>
      <c r="E521" s="9">
        <f>IF(K521=1,VLOOKUP(A520,[1]Plan1!$AY$117:$BA$314,3),E520)</f>
        <v>4809.67</v>
      </c>
      <c r="F521" s="110">
        <f t="shared" si="228"/>
        <v>42782</v>
      </c>
      <c r="G521" s="12">
        <f t="shared" si="215"/>
        <v>3.3000615371778785E-3</v>
      </c>
      <c r="H521" s="11">
        <f t="shared" si="229"/>
        <v>42809</v>
      </c>
      <c r="I521" s="11">
        <f t="shared" si="216"/>
        <v>42809</v>
      </c>
      <c r="J521" s="1">
        <f t="shared" si="230"/>
        <v>18</v>
      </c>
      <c r="K521" s="1">
        <f t="shared" si="238"/>
        <v>14</v>
      </c>
      <c r="L521" s="8">
        <f t="shared" si="217"/>
        <v>1.0025657699999999</v>
      </c>
      <c r="M521" s="14">
        <f t="shared" si="237"/>
        <v>1.00380048</v>
      </c>
      <c r="N521" s="14">
        <f t="shared" si="234"/>
        <v>1.0969606225516488</v>
      </c>
      <c r="O521" s="8">
        <f t="shared" si="236"/>
        <v>1.09977517</v>
      </c>
      <c r="P521" s="8">
        <f t="shared" si="218"/>
        <v>12310.366358650001</v>
      </c>
      <c r="Q521" s="13">
        <f t="shared" si="219"/>
        <v>0</v>
      </c>
      <c r="R521" s="21">
        <f t="shared" si="220"/>
        <v>0</v>
      </c>
      <c r="S521" s="8">
        <f t="shared" si="221"/>
        <v>0</v>
      </c>
      <c r="T521" s="10">
        <f t="shared" si="231"/>
        <v>0.119353</v>
      </c>
      <c r="U521" s="13">
        <f t="shared" si="235"/>
        <v>99</v>
      </c>
      <c r="V521" s="13">
        <v>252</v>
      </c>
      <c r="W521" s="14">
        <f t="shared" si="222"/>
        <v>1.0452906420000001</v>
      </c>
      <c r="X521" s="8">
        <f t="shared" si="223"/>
        <v>557.54439563000005</v>
      </c>
      <c r="Y521" s="8">
        <v>0</v>
      </c>
      <c r="Z521" s="9">
        <f t="shared" si="224"/>
        <v>0</v>
      </c>
      <c r="AA521" s="26" t="str">
        <f t="shared" si="232"/>
        <v>INCORP J=</v>
      </c>
      <c r="AB521" s="70">
        <f t="shared" si="233"/>
        <v>43024</v>
      </c>
      <c r="AC521" s="4"/>
      <c r="AD521" s="1"/>
      <c r="AQ521" s="1"/>
    </row>
    <row r="522" spans="1:43" x14ac:dyDescent="0.2">
      <c r="A522" s="67">
        <f t="shared" si="225"/>
        <v>42804</v>
      </c>
      <c r="B522" s="8">
        <f t="shared" ref="B522:B585" si="239">(P522+X522)</f>
        <v>12876.02592536</v>
      </c>
      <c r="C522" s="8">
        <f t="shared" si="226"/>
        <v>11193.53</v>
      </c>
      <c r="D522" s="28">
        <f t="shared" si="227"/>
        <v>4793.8500000000004</v>
      </c>
      <c r="E522" s="9">
        <f>IF(K522=1,VLOOKUP(A521,[1]Plan1!$AY$117:$BA$314,3),E521)</f>
        <v>4809.67</v>
      </c>
      <c r="F522" s="110">
        <f t="shared" si="228"/>
        <v>42782</v>
      </c>
      <c r="G522" s="12">
        <f t="shared" ref="G522:G585" si="240">(E522/D522)-1</f>
        <v>3.3000615371778785E-3</v>
      </c>
      <c r="H522" s="11">
        <f t="shared" si="229"/>
        <v>42809</v>
      </c>
      <c r="I522" s="11">
        <f t="shared" ref="I522:I585" si="241">IF(A522&gt;I521,H522,I521)</f>
        <v>42809</v>
      </c>
      <c r="J522" s="1">
        <f t="shared" si="230"/>
        <v>18</v>
      </c>
      <c r="K522" s="1">
        <f t="shared" si="238"/>
        <v>15</v>
      </c>
      <c r="L522" s="8">
        <f t="shared" ref="L522:L585" si="242">TRUNC((E522/D522)^TRUNC((K522/J522),9),8)</f>
        <v>1.0027492899999999</v>
      </c>
      <c r="M522" s="14">
        <f t="shared" si="237"/>
        <v>1.00380048</v>
      </c>
      <c r="N522" s="14">
        <f t="shared" si="234"/>
        <v>1.0969606225516488</v>
      </c>
      <c r="O522" s="8">
        <f t="shared" si="236"/>
        <v>1.09997648</v>
      </c>
      <c r="P522" s="8">
        <f t="shared" ref="P522:P585" si="243">TRUNC(C522*O522,8)</f>
        <v>12312.619728170001</v>
      </c>
      <c r="Q522" s="13">
        <f t="shared" ref="Q522:Q585" si="244">IF(VLOOKUP(A522,AE$10:AM$114,9)=VLOOKUP(A521,AE$10:AM$114,9),0,VLOOKUP(A522,AE$10:AM$114,9))</f>
        <v>0</v>
      </c>
      <c r="R522" s="21">
        <f t="shared" ref="R522:R585" si="245">IF(Q522&gt;0,VLOOKUP($A522,$AE$10:$AK$114,7),0)</f>
        <v>0</v>
      </c>
      <c r="S522" s="8">
        <f t="shared" ref="S522:S585" si="246">IF(R522&gt;0,TRUNC(R522*P522,8),0)</f>
        <v>0</v>
      </c>
      <c r="T522" s="10">
        <f t="shared" si="231"/>
        <v>0.119353</v>
      </c>
      <c r="U522" s="13">
        <f t="shared" si="235"/>
        <v>100</v>
      </c>
      <c r="V522" s="13">
        <v>252</v>
      </c>
      <c r="W522" s="14">
        <f t="shared" ref="W522:W585" si="247">ROUND((1+T522)^TRUNC((U522/V522),9),9)</f>
        <v>1.0457584339999999</v>
      </c>
      <c r="X522" s="8">
        <f t="shared" ref="X522:X585" si="248">TRUNC((P522*(W522-1)),8)</f>
        <v>563.40619718999994</v>
      </c>
      <c r="Y522" s="8">
        <v>0</v>
      </c>
      <c r="Z522" s="9">
        <f t="shared" ref="Z522:Z585" si="249">IF(S522&gt;0,S522+X522,0)</f>
        <v>0</v>
      </c>
      <c r="AA522" s="26" t="str">
        <f t="shared" si="232"/>
        <v>INCORP J=</v>
      </c>
      <c r="AB522" s="70">
        <f t="shared" si="233"/>
        <v>43024</v>
      </c>
      <c r="AC522" s="4"/>
      <c r="AD522" s="1"/>
      <c r="AQ522" s="1"/>
    </row>
    <row r="523" spans="1:43" x14ac:dyDescent="0.2">
      <c r="A523" s="67">
        <f t="shared" ref="A523:A586" si="250">(A522+1)</f>
        <v>42805</v>
      </c>
      <c r="B523" s="8">
        <f t="shared" si="239"/>
        <v>12884.146376340001</v>
      </c>
      <c r="C523" s="8">
        <f t="shared" ref="C523:C586" si="251">TRUNC(IF(Q522&gt;0,VLOOKUP(A522,$AE$12:$AF$114,2),C522),8)</f>
        <v>11193.53</v>
      </c>
      <c r="D523" s="28">
        <f t="shared" ref="D523:D586" si="252">IF(E523=E522,D522,E522)</f>
        <v>4793.8500000000004</v>
      </c>
      <c r="E523" s="9">
        <f>IF(K523=1,VLOOKUP(A522,[1]Plan1!$AY$117:$BA$314,3),E522)</f>
        <v>4809.67</v>
      </c>
      <c r="F523" s="110">
        <f t="shared" ref="F523:F586" si="253">IF(D523=D522,F522,A523)</f>
        <v>42782</v>
      </c>
      <c r="G523" s="12">
        <f t="shared" si="240"/>
        <v>3.3000615371778785E-3</v>
      </c>
      <c r="H523" s="11">
        <f t="shared" ref="H523:H586" si="254">IF(DAY(A523)=15,VLOOKUP(A523,AJ$118:AP$450,4),H522)</f>
        <v>42809</v>
      </c>
      <c r="I523" s="11">
        <f t="shared" si="241"/>
        <v>42809</v>
      </c>
      <c r="J523" s="1">
        <f t="shared" ref="J523:J586" si="255">IF(I523=I522,J522,NETWORKDAYS(I522,I523,$AE$118:$AE$502)-1)</f>
        <v>18</v>
      </c>
      <c r="K523" s="1">
        <f t="shared" si="238"/>
        <v>16</v>
      </c>
      <c r="L523" s="8">
        <f t="shared" si="242"/>
        <v>1.0029328500000001</v>
      </c>
      <c r="M523" s="14">
        <f t="shared" si="237"/>
        <v>1.00380048</v>
      </c>
      <c r="N523" s="14">
        <f t="shared" si="234"/>
        <v>1.0969606225516488</v>
      </c>
      <c r="O523" s="8">
        <f t="shared" si="236"/>
        <v>1.10017784</v>
      </c>
      <c r="P523" s="8">
        <f t="shared" si="243"/>
        <v>12314.873657370001</v>
      </c>
      <c r="Q523" s="13">
        <f t="shared" si="244"/>
        <v>0</v>
      </c>
      <c r="R523" s="21">
        <f t="shared" si="245"/>
        <v>0</v>
      </c>
      <c r="S523" s="8">
        <f t="shared" si="246"/>
        <v>0</v>
      </c>
      <c r="T523" s="10">
        <f t="shared" ref="T523:T586" si="256">IF(Q522&gt;0,VLOOKUP(A522,$AE$11:$AH$20,4),T522)</f>
        <v>0.119353</v>
      </c>
      <c r="U523" s="13">
        <f t="shared" si="235"/>
        <v>101</v>
      </c>
      <c r="V523" s="13">
        <v>252</v>
      </c>
      <c r="W523" s="14">
        <f t="shared" si="247"/>
        <v>1.046226436</v>
      </c>
      <c r="X523" s="8">
        <f t="shared" si="248"/>
        <v>569.27271897000003</v>
      </c>
      <c r="Y523" s="8">
        <v>0</v>
      </c>
      <c r="Z523" s="9">
        <f t="shared" si="249"/>
        <v>0</v>
      </c>
      <c r="AA523" s="26" t="str">
        <f t="shared" ref="AA523:AA586" si="257">IF($Q522&gt;0,VLOOKUP($A522,$AE$10:$AO$114,($AN$7)+1),AA522)</f>
        <v>INCORP J=</v>
      </c>
      <c r="AB523" s="70">
        <f t="shared" ref="AB523:AB586" si="258">IF($Q522&gt;0,VLOOKUP($A522,$AE$10:$AO$114,($AO$7)+1),AB522)</f>
        <v>43024</v>
      </c>
      <c r="AC523" s="4"/>
      <c r="AD523" s="1"/>
      <c r="AQ523" s="1"/>
    </row>
    <row r="524" spans="1:43" x14ac:dyDescent="0.2">
      <c r="A524" s="67">
        <f t="shared" si="250"/>
        <v>42806</v>
      </c>
      <c r="B524" s="8">
        <f t="shared" si="239"/>
        <v>12884.146376340001</v>
      </c>
      <c r="C524" s="8">
        <f t="shared" si="251"/>
        <v>11193.53</v>
      </c>
      <c r="D524" s="28">
        <f t="shared" si="252"/>
        <v>4793.8500000000004</v>
      </c>
      <c r="E524" s="9">
        <f>IF(K524=1,VLOOKUP(A523,[1]Plan1!$AY$117:$BA$314,3),E523)</f>
        <v>4809.67</v>
      </c>
      <c r="F524" s="110">
        <f t="shared" si="253"/>
        <v>42782</v>
      </c>
      <c r="G524" s="12">
        <f t="shared" si="240"/>
        <v>3.3000615371778785E-3</v>
      </c>
      <c r="H524" s="11">
        <f t="shared" si="254"/>
        <v>42809</v>
      </c>
      <c r="I524" s="11">
        <f t="shared" si="241"/>
        <v>42809</v>
      </c>
      <c r="J524" s="1">
        <f t="shared" si="255"/>
        <v>18</v>
      </c>
      <c r="K524" s="1">
        <f t="shared" si="238"/>
        <v>16</v>
      </c>
      <c r="L524" s="8">
        <f t="shared" si="242"/>
        <v>1.0029328500000001</v>
      </c>
      <c r="M524" s="14">
        <f t="shared" si="237"/>
        <v>1.00380048</v>
      </c>
      <c r="N524" s="14">
        <f t="shared" si="234"/>
        <v>1.0969606225516488</v>
      </c>
      <c r="O524" s="8">
        <f t="shared" si="236"/>
        <v>1.10017784</v>
      </c>
      <c r="P524" s="8">
        <f t="shared" si="243"/>
        <v>12314.873657370001</v>
      </c>
      <c r="Q524" s="13">
        <f t="shared" si="244"/>
        <v>0</v>
      </c>
      <c r="R524" s="21">
        <f t="shared" si="245"/>
        <v>0</v>
      </c>
      <c r="S524" s="8">
        <f t="shared" si="246"/>
        <v>0</v>
      </c>
      <c r="T524" s="10">
        <f t="shared" si="256"/>
        <v>0.119353</v>
      </c>
      <c r="U524" s="13">
        <f t="shared" si="235"/>
        <v>101</v>
      </c>
      <c r="V524" s="13">
        <v>252</v>
      </c>
      <c r="W524" s="14">
        <f t="shared" si="247"/>
        <v>1.046226436</v>
      </c>
      <c r="X524" s="8">
        <f t="shared" si="248"/>
        <v>569.27271897000003</v>
      </c>
      <c r="Y524" s="8">
        <v>0</v>
      </c>
      <c r="Z524" s="9">
        <f t="shared" si="249"/>
        <v>0</v>
      </c>
      <c r="AA524" s="26" t="str">
        <f t="shared" si="257"/>
        <v>INCORP J=</v>
      </c>
      <c r="AB524" s="70">
        <f t="shared" si="258"/>
        <v>43024</v>
      </c>
      <c r="AC524" s="4"/>
      <c r="AD524" s="1"/>
      <c r="AQ524" s="1"/>
    </row>
    <row r="525" spans="1:43" x14ac:dyDescent="0.2">
      <c r="A525" s="67">
        <f t="shared" si="250"/>
        <v>42807</v>
      </c>
      <c r="B525" s="8">
        <f t="shared" si="239"/>
        <v>12884.146376340001</v>
      </c>
      <c r="C525" s="8">
        <f t="shared" si="251"/>
        <v>11193.53</v>
      </c>
      <c r="D525" s="28">
        <f t="shared" si="252"/>
        <v>4793.8500000000004</v>
      </c>
      <c r="E525" s="9">
        <f>IF(K525=1,VLOOKUP(A524,[1]Plan1!$AY$117:$BA$314,3),E524)</f>
        <v>4809.67</v>
      </c>
      <c r="F525" s="110">
        <f t="shared" si="253"/>
        <v>42782</v>
      </c>
      <c r="G525" s="12">
        <f t="shared" si="240"/>
        <v>3.3000615371778785E-3</v>
      </c>
      <c r="H525" s="11">
        <f t="shared" si="254"/>
        <v>42809</v>
      </c>
      <c r="I525" s="11">
        <f t="shared" si="241"/>
        <v>42809</v>
      </c>
      <c r="J525" s="1">
        <f t="shared" si="255"/>
        <v>18</v>
      </c>
      <c r="K525" s="1">
        <f t="shared" si="238"/>
        <v>16</v>
      </c>
      <c r="L525" s="8">
        <f t="shared" si="242"/>
        <v>1.0029328500000001</v>
      </c>
      <c r="M525" s="14">
        <f t="shared" si="237"/>
        <v>1.00380048</v>
      </c>
      <c r="N525" s="14">
        <f t="shared" si="234"/>
        <v>1.0969606225516488</v>
      </c>
      <c r="O525" s="8">
        <f t="shared" si="236"/>
        <v>1.10017784</v>
      </c>
      <c r="P525" s="8">
        <f t="shared" si="243"/>
        <v>12314.873657370001</v>
      </c>
      <c r="Q525" s="13">
        <f t="shared" si="244"/>
        <v>0</v>
      </c>
      <c r="R525" s="21">
        <f t="shared" si="245"/>
        <v>0</v>
      </c>
      <c r="S525" s="8">
        <f t="shared" si="246"/>
        <v>0</v>
      </c>
      <c r="T525" s="10">
        <f t="shared" si="256"/>
        <v>0.119353</v>
      </c>
      <c r="U525" s="13">
        <f t="shared" si="235"/>
        <v>101</v>
      </c>
      <c r="V525" s="13">
        <v>252</v>
      </c>
      <c r="W525" s="14">
        <f t="shared" si="247"/>
        <v>1.046226436</v>
      </c>
      <c r="X525" s="8">
        <f t="shared" si="248"/>
        <v>569.27271897000003</v>
      </c>
      <c r="Y525" s="8">
        <v>0</v>
      </c>
      <c r="Z525" s="9">
        <f t="shared" si="249"/>
        <v>0</v>
      </c>
      <c r="AA525" s="26" t="str">
        <f t="shared" si="257"/>
        <v>INCORP J=</v>
      </c>
      <c r="AB525" s="70">
        <f t="shared" si="258"/>
        <v>43024</v>
      </c>
      <c r="AC525" s="4"/>
      <c r="AD525" s="1"/>
      <c r="AQ525" s="1"/>
    </row>
    <row r="526" spans="1:43" x14ac:dyDescent="0.2">
      <c r="A526" s="67">
        <f t="shared" si="250"/>
        <v>42808</v>
      </c>
      <c r="B526" s="8">
        <f t="shared" si="239"/>
        <v>12892.271757910001</v>
      </c>
      <c r="C526" s="8">
        <f t="shared" si="251"/>
        <v>11193.53</v>
      </c>
      <c r="D526" s="28">
        <f t="shared" si="252"/>
        <v>4793.8500000000004</v>
      </c>
      <c r="E526" s="9">
        <f>IF(K526=1,VLOOKUP(A525,[1]Plan1!$AY$117:$BA$314,3),E525)</f>
        <v>4809.67</v>
      </c>
      <c r="F526" s="110">
        <f t="shared" si="253"/>
        <v>42782</v>
      </c>
      <c r="G526" s="12">
        <f t="shared" si="240"/>
        <v>3.3000615371778785E-3</v>
      </c>
      <c r="H526" s="11">
        <f t="shared" si="254"/>
        <v>42809</v>
      </c>
      <c r="I526" s="11">
        <f t="shared" si="241"/>
        <v>42809</v>
      </c>
      <c r="J526" s="1">
        <f t="shared" si="255"/>
        <v>18</v>
      </c>
      <c r="K526" s="1">
        <f t="shared" si="238"/>
        <v>17</v>
      </c>
      <c r="L526" s="8">
        <f t="shared" si="242"/>
        <v>1.0031164299999999</v>
      </c>
      <c r="M526" s="14">
        <f t="shared" si="237"/>
        <v>1.00380048</v>
      </c>
      <c r="N526" s="14">
        <f t="shared" si="234"/>
        <v>1.0969606225516488</v>
      </c>
      <c r="O526" s="8">
        <f t="shared" si="236"/>
        <v>1.10037922</v>
      </c>
      <c r="P526" s="8">
        <f t="shared" si="243"/>
        <v>12317.127810440001</v>
      </c>
      <c r="Q526" s="13">
        <f t="shared" si="244"/>
        <v>0</v>
      </c>
      <c r="R526" s="21">
        <f t="shared" si="245"/>
        <v>0</v>
      </c>
      <c r="S526" s="8">
        <f t="shared" si="246"/>
        <v>0</v>
      </c>
      <c r="T526" s="10">
        <f t="shared" si="256"/>
        <v>0.119353</v>
      </c>
      <c r="U526" s="13">
        <f t="shared" si="235"/>
        <v>102</v>
      </c>
      <c r="V526" s="13">
        <v>252</v>
      </c>
      <c r="W526" s="14">
        <f t="shared" si="247"/>
        <v>1.0466946479999999</v>
      </c>
      <c r="X526" s="8">
        <f t="shared" si="248"/>
        <v>575.14394746999994</v>
      </c>
      <c r="Y526" s="8">
        <v>0</v>
      </c>
      <c r="Z526" s="9">
        <f t="shared" si="249"/>
        <v>0</v>
      </c>
      <c r="AA526" s="26" t="str">
        <f t="shared" si="257"/>
        <v>INCORP J=</v>
      </c>
      <c r="AB526" s="70">
        <f t="shared" si="258"/>
        <v>43024</v>
      </c>
      <c r="AC526" s="4"/>
      <c r="AD526" s="1"/>
      <c r="AQ526" s="1"/>
    </row>
    <row r="527" spans="1:43" x14ac:dyDescent="0.2">
      <c r="A527" s="67">
        <f t="shared" si="250"/>
        <v>42809</v>
      </c>
      <c r="B527" s="8">
        <f t="shared" si="239"/>
        <v>12900.402411159999</v>
      </c>
      <c r="C527" s="8">
        <f t="shared" si="251"/>
        <v>11193.53</v>
      </c>
      <c r="D527" s="28">
        <f t="shared" si="252"/>
        <v>4793.8500000000004</v>
      </c>
      <c r="E527" s="9">
        <f>IF(K527=1,VLOOKUP(A526,[1]Plan1!$AY$117:$BA$314,3),E526)</f>
        <v>4809.67</v>
      </c>
      <c r="F527" s="110">
        <f t="shared" si="253"/>
        <v>42782</v>
      </c>
      <c r="G527" s="12">
        <f t="shared" si="240"/>
        <v>3.3000615371778785E-3</v>
      </c>
      <c r="H527" s="11">
        <f t="shared" si="254"/>
        <v>42842</v>
      </c>
      <c r="I527" s="11">
        <f t="shared" si="241"/>
        <v>42809</v>
      </c>
      <c r="J527" s="1">
        <f t="shared" si="255"/>
        <v>18</v>
      </c>
      <c r="K527" s="1">
        <f t="shared" si="238"/>
        <v>18</v>
      </c>
      <c r="L527" s="8">
        <f t="shared" si="242"/>
        <v>1.0033000599999999</v>
      </c>
      <c r="M527" s="14">
        <f t="shared" si="237"/>
        <v>1.00380048</v>
      </c>
      <c r="N527" s="14">
        <f t="shared" si="234"/>
        <v>1.0969606225516488</v>
      </c>
      <c r="O527" s="8">
        <f t="shared" si="236"/>
        <v>1.1005806499999999</v>
      </c>
      <c r="P527" s="8">
        <f t="shared" si="243"/>
        <v>12319.382523189999</v>
      </c>
      <c r="Q527" s="13">
        <f t="shared" si="244"/>
        <v>0</v>
      </c>
      <c r="R527" s="21">
        <f t="shared" si="245"/>
        <v>0</v>
      </c>
      <c r="S527" s="8">
        <f t="shared" si="246"/>
        <v>0</v>
      </c>
      <c r="T527" s="10">
        <f t="shared" si="256"/>
        <v>0.119353</v>
      </c>
      <c r="U527" s="13">
        <f t="shared" si="235"/>
        <v>103</v>
      </c>
      <c r="V527" s="13">
        <v>252</v>
      </c>
      <c r="W527" s="14">
        <f t="shared" si="247"/>
        <v>1.047163069</v>
      </c>
      <c r="X527" s="8">
        <f t="shared" si="248"/>
        <v>581.01988797000001</v>
      </c>
      <c r="Y527" s="8">
        <v>0</v>
      </c>
      <c r="Z527" s="9">
        <f t="shared" si="249"/>
        <v>0</v>
      </c>
      <c r="AA527" s="26" t="str">
        <f t="shared" si="257"/>
        <v>INCORP J=</v>
      </c>
      <c r="AB527" s="70">
        <f t="shared" si="258"/>
        <v>43024</v>
      </c>
      <c r="AC527" s="4"/>
      <c r="AD527" s="1"/>
      <c r="AQ527" s="1"/>
    </row>
    <row r="528" spans="1:43" x14ac:dyDescent="0.2">
      <c r="A528" s="67">
        <f t="shared" si="250"/>
        <v>42810</v>
      </c>
      <c r="B528" s="8">
        <f t="shared" si="239"/>
        <v>12907.64008562</v>
      </c>
      <c r="C528" s="8">
        <f t="shared" si="251"/>
        <v>11193.53</v>
      </c>
      <c r="D528" s="28">
        <f t="shared" si="252"/>
        <v>4809.67</v>
      </c>
      <c r="E528" s="9">
        <f>IF(K528=1,VLOOKUP(A527,[1]Plan1!$AY$117:$BA$314,3),E527)</f>
        <v>4821.6899999999996</v>
      </c>
      <c r="F528" s="110">
        <f t="shared" si="253"/>
        <v>42810</v>
      </c>
      <c r="G528" s="12">
        <f t="shared" si="240"/>
        <v>2.4991319570779602E-3</v>
      </c>
      <c r="H528" s="11">
        <f t="shared" si="254"/>
        <v>42842</v>
      </c>
      <c r="I528" s="11">
        <f t="shared" si="241"/>
        <v>42842</v>
      </c>
      <c r="J528" s="1">
        <f t="shared" si="255"/>
        <v>22</v>
      </c>
      <c r="K528" s="1">
        <f t="shared" si="238"/>
        <v>1</v>
      </c>
      <c r="L528" s="8">
        <f t="shared" si="242"/>
        <v>1.0001134599999999</v>
      </c>
      <c r="M528" s="14">
        <f t="shared" si="237"/>
        <v>1.0033000599999999</v>
      </c>
      <c r="N528" s="14">
        <f t="shared" si="234"/>
        <v>1.1005806584237066</v>
      </c>
      <c r="O528" s="8">
        <f t="shared" si="236"/>
        <v>1.1007055299999999</v>
      </c>
      <c r="P528" s="8">
        <f t="shared" si="243"/>
        <v>12320.78037122</v>
      </c>
      <c r="Q528" s="13">
        <f t="shared" si="244"/>
        <v>0</v>
      </c>
      <c r="R528" s="21">
        <f t="shared" si="245"/>
        <v>0</v>
      </c>
      <c r="S528" s="8">
        <f t="shared" si="246"/>
        <v>0</v>
      </c>
      <c r="T528" s="10">
        <f t="shared" si="256"/>
        <v>0.119353</v>
      </c>
      <c r="U528" s="13">
        <f t="shared" si="235"/>
        <v>104</v>
      </c>
      <c r="V528" s="13">
        <v>252</v>
      </c>
      <c r="W528" s="14">
        <f t="shared" si="247"/>
        <v>1.0476316999999999</v>
      </c>
      <c r="X528" s="8">
        <f t="shared" si="248"/>
        <v>586.85971440000003</v>
      </c>
      <c r="Y528" s="8">
        <v>0</v>
      </c>
      <c r="Z528" s="9">
        <f t="shared" si="249"/>
        <v>0</v>
      </c>
      <c r="AA528" s="26" t="str">
        <f t="shared" si="257"/>
        <v>INCORP J=</v>
      </c>
      <c r="AB528" s="70">
        <f t="shared" si="258"/>
        <v>43024</v>
      </c>
      <c r="AC528" s="4"/>
      <c r="AD528" s="1"/>
      <c r="AP528" s="1"/>
      <c r="AQ528" s="1"/>
    </row>
    <row r="529" spans="1:43" x14ac:dyDescent="0.2">
      <c r="A529" s="67">
        <f t="shared" si="250"/>
        <v>42811</v>
      </c>
      <c r="B529" s="8">
        <f t="shared" si="239"/>
        <v>12914.881645560001</v>
      </c>
      <c r="C529" s="8">
        <f t="shared" si="251"/>
        <v>11193.53</v>
      </c>
      <c r="D529" s="28">
        <f t="shared" si="252"/>
        <v>4809.67</v>
      </c>
      <c r="E529" s="9">
        <f>IF(K529=1,VLOOKUP(A528,[1]Plan1!$AY$117:$BA$314,3),E528)</f>
        <v>4821.6899999999996</v>
      </c>
      <c r="F529" s="110">
        <f t="shared" si="253"/>
        <v>42810</v>
      </c>
      <c r="G529" s="12">
        <f t="shared" si="240"/>
        <v>2.4991319570779602E-3</v>
      </c>
      <c r="H529" s="11">
        <f t="shared" si="254"/>
        <v>42842</v>
      </c>
      <c r="I529" s="11">
        <f t="shared" si="241"/>
        <v>42842</v>
      </c>
      <c r="J529" s="1">
        <f t="shared" si="255"/>
        <v>22</v>
      </c>
      <c r="K529" s="1">
        <f t="shared" si="238"/>
        <v>2</v>
      </c>
      <c r="L529" s="8">
        <f t="shared" si="242"/>
        <v>1.00022693</v>
      </c>
      <c r="M529" s="14">
        <f t="shared" si="237"/>
        <v>1.0033000599999999</v>
      </c>
      <c r="N529" s="14">
        <f t="shared" si="234"/>
        <v>1.1005806584237066</v>
      </c>
      <c r="O529" s="8">
        <f t="shared" si="236"/>
        <v>1.1008304099999999</v>
      </c>
      <c r="P529" s="8">
        <f t="shared" si="243"/>
        <v>12322.178219240001</v>
      </c>
      <c r="Q529" s="13">
        <f t="shared" si="244"/>
        <v>0</v>
      </c>
      <c r="R529" s="21">
        <f t="shared" si="245"/>
        <v>0</v>
      </c>
      <c r="S529" s="8">
        <f t="shared" si="246"/>
        <v>0</v>
      </c>
      <c r="T529" s="10">
        <f t="shared" si="256"/>
        <v>0.119353</v>
      </c>
      <c r="U529" s="13">
        <f t="shared" si="235"/>
        <v>105</v>
      </c>
      <c r="V529" s="13">
        <v>252</v>
      </c>
      <c r="W529" s="14">
        <f t="shared" si="247"/>
        <v>1.0481005400000001</v>
      </c>
      <c r="X529" s="8">
        <f t="shared" si="248"/>
        <v>592.70342631999995</v>
      </c>
      <c r="Y529" s="8">
        <v>0</v>
      </c>
      <c r="Z529" s="9">
        <f t="shared" si="249"/>
        <v>0</v>
      </c>
      <c r="AA529" s="26" t="str">
        <f t="shared" si="257"/>
        <v>INCORP J=</v>
      </c>
      <c r="AB529" s="70">
        <f t="shared" si="258"/>
        <v>43024</v>
      </c>
      <c r="AC529" s="4"/>
      <c r="AD529" s="1"/>
      <c r="AP529" s="1"/>
      <c r="AQ529" s="1"/>
    </row>
    <row r="530" spans="1:43" x14ac:dyDescent="0.2">
      <c r="A530" s="67">
        <f t="shared" si="250"/>
        <v>42812</v>
      </c>
      <c r="B530" s="8">
        <f t="shared" si="239"/>
        <v>12922.12733893</v>
      </c>
      <c r="C530" s="8">
        <f t="shared" si="251"/>
        <v>11193.53</v>
      </c>
      <c r="D530" s="28">
        <f t="shared" si="252"/>
        <v>4809.67</v>
      </c>
      <c r="E530" s="9">
        <f>IF(K530=1,VLOOKUP(A529,[1]Plan1!$AY$117:$BA$314,3),E529)</f>
        <v>4821.6899999999996</v>
      </c>
      <c r="F530" s="110">
        <f t="shared" si="253"/>
        <v>42810</v>
      </c>
      <c r="G530" s="12">
        <f t="shared" si="240"/>
        <v>2.4991319570779602E-3</v>
      </c>
      <c r="H530" s="11">
        <f t="shared" si="254"/>
        <v>42842</v>
      </c>
      <c r="I530" s="11">
        <f t="shared" si="241"/>
        <v>42842</v>
      </c>
      <c r="J530" s="1">
        <f t="shared" si="255"/>
        <v>22</v>
      </c>
      <c r="K530" s="1">
        <f t="shared" si="238"/>
        <v>3</v>
      </c>
      <c r="L530" s="8">
        <f t="shared" si="242"/>
        <v>1.0003404199999999</v>
      </c>
      <c r="M530" s="14">
        <f t="shared" si="237"/>
        <v>1.0033000599999999</v>
      </c>
      <c r="N530" s="14">
        <f t="shared" si="234"/>
        <v>1.1005806584237066</v>
      </c>
      <c r="O530" s="8">
        <f t="shared" si="236"/>
        <v>1.10095531</v>
      </c>
      <c r="P530" s="8">
        <f t="shared" si="243"/>
        <v>12323.57629114</v>
      </c>
      <c r="Q530" s="13">
        <f t="shared" si="244"/>
        <v>0</v>
      </c>
      <c r="R530" s="21">
        <f t="shared" si="245"/>
        <v>0</v>
      </c>
      <c r="S530" s="8">
        <f t="shared" si="246"/>
        <v>0</v>
      </c>
      <c r="T530" s="10">
        <f t="shared" si="256"/>
        <v>0.119353</v>
      </c>
      <c r="U530" s="13">
        <f t="shared" si="235"/>
        <v>106</v>
      </c>
      <c r="V530" s="13">
        <v>252</v>
      </c>
      <c r="W530" s="14">
        <f t="shared" si="247"/>
        <v>1.0485695900000001</v>
      </c>
      <c r="X530" s="8">
        <f t="shared" si="248"/>
        <v>598.55104778999998</v>
      </c>
      <c r="Y530" s="8">
        <v>0</v>
      </c>
      <c r="Z530" s="9">
        <f t="shared" si="249"/>
        <v>0</v>
      </c>
      <c r="AA530" s="26" t="str">
        <f t="shared" si="257"/>
        <v>INCORP J=</v>
      </c>
      <c r="AB530" s="70">
        <f t="shared" si="258"/>
        <v>43024</v>
      </c>
      <c r="AC530" s="4"/>
      <c r="AD530" s="1"/>
      <c r="AP530" s="1"/>
      <c r="AQ530" s="1"/>
    </row>
    <row r="531" spans="1:43" x14ac:dyDescent="0.2">
      <c r="A531" s="67">
        <f t="shared" si="250"/>
        <v>42813</v>
      </c>
      <c r="B531" s="8">
        <f t="shared" si="239"/>
        <v>12922.12733893</v>
      </c>
      <c r="C531" s="8">
        <f t="shared" si="251"/>
        <v>11193.53</v>
      </c>
      <c r="D531" s="28">
        <f t="shared" si="252"/>
        <v>4809.67</v>
      </c>
      <c r="E531" s="9">
        <f>IF(K531=1,VLOOKUP(A530,[1]Plan1!$AY$117:$BA$314,3),E530)</f>
        <v>4821.6899999999996</v>
      </c>
      <c r="F531" s="110">
        <f t="shared" si="253"/>
        <v>42810</v>
      </c>
      <c r="G531" s="12">
        <f t="shared" si="240"/>
        <v>2.4991319570779602E-3</v>
      </c>
      <c r="H531" s="11">
        <f t="shared" si="254"/>
        <v>42842</v>
      </c>
      <c r="I531" s="11">
        <f t="shared" si="241"/>
        <v>42842</v>
      </c>
      <c r="J531" s="1">
        <f t="shared" si="255"/>
        <v>22</v>
      </c>
      <c r="K531" s="1">
        <f t="shared" si="238"/>
        <v>3</v>
      </c>
      <c r="L531" s="8">
        <f t="shared" si="242"/>
        <v>1.0003404199999999</v>
      </c>
      <c r="M531" s="14">
        <f t="shared" si="237"/>
        <v>1.0033000599999999</v>
      </c>
      <c r="N531" s="14">
        <f t="shared" si="234"/>
        <v>1.1005806584237066</v>
      </c>
      <c r="O531" s="8">
        <f t="shared" si="236"/>
        <v>1.10095531</v>
      </c>
      <c r="P531" s="8">
        <f t="shared" si="243"/>
        <v>12323.57629114</v>
      </c>
      <c r="Q531" s="13">
        <f t="shared" si="244"/>
        <v>0</v>
      </c>
      <c r="R531" s="21">
        <f t="shared" si="245"/>
        <v>0</v>
      </c>
      <c r="S531" s="8">
        <f t="shared" si="246"/>
        <v>0</v>
      </c>
      <c r="T531" s="10">
        <f t="shared" si="256"/>
        <v>0.119353</v>
      </c>
      <c r="U531" s="13">
        <f t="shared" si="235"/>
        <v>106</v>
      </c>
      <c r="V531" s="13">
        <v>252</v>
      </c>
      <c r="W531" s="14">
        <f t="shared" si="247"/>
        <v>1.0485695900000001</v>
      </c>
      <c r="X531" s="8">
        <f t="shared" si="248"/>
        <v>598.55104778999998</v>
      </c>
      <c r="Y531" s="8">
        <v>0</v>
      </c>
      <c r="Z531" s="9">
        <f t="shared" si="249"/>
        <v>0</v>
      </c>
      <c r="AA531" s="26" t="str">
        <f t="shared" si="257"/>
        <v>INCORP J=</v>
      </c>
      <c r="AB531" s="70">
        <f t="shared" si="258"/>
        <v>43024</v>
      </c>
      <c r="AC531" s="4"/>
      <c r="AD531" s="1"/>
      <c r="AP531" s="1"/>
      <c r="AQ531" s="1"/>
    </row>
    <row r="532" spans="1:43" x14ac:dyDescent="0.2">
      <c r="A532" s="67">
        <f t="shared" si="250"/>
        <v>42814</v>
      </c>
      <c r="B532" s="8">
        <f t="shared" si="239"/>
        <v>12922.12733893</v>
      </c>
      <c r="C532" s="8">
        <f t="shared" si="251"/>
        <v>11193.53</v>
      </c>
      <c r="D532" s="28">
        <f t="shared" si="252"/>
        <v>4809.67</v>
      </c>
      <c r="E532" s="9">
        <f>IF(K532=1,VLOOKUP(A531,[1]Plan1!$AY$117:$BA$314,3),E531)</f>
        <v>4821.6899999999996</v>
      </c>
      <c r="F532" s="110">
        <f t="shared" si="253"/>
        <v>42810</v>
      </c>
      <c r="G532" s="12">
        <f t="shared" si="240"/>
        <v>2.4991319570779602E-3</v>
      </c>
      <c r="H532" s="11">
        <f t="shared" si="254"/>
        <v>42842</v>
      </c>
      <c r="I532" s="11">
        <f t="shared" si="241"/>
        <v>42842</v>
      </c>
      <c r="J532" s="1">
        <f t="shared" si="255"/>
        <v>22</v>
      </c>
      <c r="K532" s="1">
        <f t="shared" si="238"/>
        <v>3</v>
      </c>
      <c r="L532" s="8">
        <f t="shared" si="242"/>
        <v>1.0003404199999999</v>
      </c>
      <c r="M532" s="14">
        <f t="shared" si="237"/>
        <v>1.0033000599999999</v>
      </c>
      <c r="N532" s="14">
        <f t="shared" si="234"/>
        <v>1.1005806584237066</v>
      </c>
      <c r="O532" s="8">
        <f t="shared" si="236"/>
        <v>1.10095531</v>
      </c>
      <c r="P532" s="8">
        <f t="shared" si="243"/>
        <v>12323.57629114</v>
      </c>
      <c r="Q532" s="13">
        <f t="shared" si="244"/>
        <v>0</v>
      </c>
      <c r="R532" s="21">
        <f t="shared" si="245"/>
        <v>0</v>
      </c>
      <c r="S532" s="8">
        <f t="shared" si="246"/>
        <v>0</v>
      </c>
      <c r="T532" s="10">
        <f t="shared" si="256"/>
        <v>0.119353</v>
      </c>
      <c r="U532" s="13">
        <f t="shared" si="235"/>
        <v>106</v>
      </c>
      <c r="V532" s="13">
        <v>252</v>
      </c>
      <c r="W532" s="14">
        <f t="shared" si="247"/>
        <v>1.0485695900000001</v>
      </c>
      <c r="X532" s="8">
        <f t="shared" si="248"/>
        <v>598.55104778999998</v>
      </c>
      <c r="Y532" s="8">
        <v>0</v>
      </c>
      <c r="Z532" s="9">
        <f t="shared" si="249"/>
        <v>0</v>
      </c>
      <c r="AA532" s="26" t="str">
        <f t="shared" si="257"/>
        <v>INCORP J=</v>
      </c>
      <c r="AB532" s="70">
        <f t="shared" si="258"/>
        <v>43024</v>
      </c>
      <c r="AC532" s="4"/>
      <c r="AD532" s="1"/>
      <c r="AP532" s="1"/>
      <c r="AQ532" s="1"/>
    </row>
    <row r="533" spans="1:43" x14ac:dyDescent="0.2">
      <c r="A533" s="67">
        <f t="shared" si="250"/>
        <v>42815</v>
      </c>
      <c r="B533" s="8">
        <f t="shared" si="239"/>
        <v>12929.37716693</v>
      </c>
      <c r="C533" s="8">
        <f t="shared" si="251"/>
        <v>11193.53</v>
      </c>
      <c r="D533" s="28">
        <f t="shared" si="252"/>
        <v>4809.67</v>
      </c>
      <c r="E533" s="9">
        <f>IF(K533=1,VLOOKUP(A532,[1]Plan1!$AY$117:$BA$314,3),E532)</f>
        <v>4821.6899999999996</v>
      </c>
      <c r="F533" s="110">
        <f t="shared" si="253"/>
        <v>42810</v>
      </c>
      <c r="G533" s="12">
        <f t="shared" si="240"/>
        <v>2.4991319570779602E-3</v>
      </c>
      <c r="H533" s="11">
        <f t="shared" si="254"/>
        <v>42842</v>
      </c>
      <c r="I533" s="11">
        <f t="shared" si="241"/>
        <v>42842</v>
      </c>
      <c r="J533" s="1">
        <f t="shared" si="255"/>
        <v>22</v>
      </c>
      <c r="K533" s="1">
        <f t="shared" si="238"/>
        <v>4</v>
      </c>
      <c r="L533" s="8">
        <f t="shared" si="242"/>
        <v>1.00045392</v>
      </c>
      <c r="M533" s="14">
        <f t="shared" si="237"/>
        <v>1.0033000599999999</v>
      </c>
      <c r="N533" s="14">
        <f t="shared" si="234"/>
        <v>1.1005806584237066</v>
      </c>
      <c r="O533" s="8">
        <f t="shared" si="236"/>
        <v>1.10108023</v>
      </c>
      <c r="P533" s="8">
        <f t="shared" si="243"/>
        <v>12324.974586910001</v>
      </c>
      <c r="Q533" s="13">
        <f t="shared" si="244"/>
        <v>0</v>
      </c>
      <c r="R533" s="21">
        <f t="shared" si="245"/>
        <v>0</v>
      </c>
      <c r="S533" s="8">
        <f t="shared" si="246"/>
        <v>0</v>
      </c>
      <c r="T533" s="10">
        <f t="shared" si="256"/>
        <v>0.119353</v>
      </c>
      <c r="U533" s="13">
        <f t="shared" si="235"/>
        <v>107</v>
      </c>
      <c r="V533" s="13">
        <v>252</v>
      </c>
      <c r="W533" s="14">
        <f t="shared" si="247"/>
        <v>1.0490388500000001</v>
      </c>
      <c r="X533" s="8">
        <f t="shared" si="248"/>
        <v>604.40258001999996</v>
      </c>
      <c r="Y533" s="8">
        <v>0</v>
      </c>
      <c r="Z533" s="9">
        <f t="shared" si="249"/>
        <v>0</v>
      </c>
      <c r="AA533" s="26" t="str">
        <f t="shared" si="257"/>
        <v>INCORP J=</v>
      </c>
      <c r="AB533" s="70">
        <f t="shared" si="258"/>
        <v>43024</v>
      </c>
      <c r="AC533" s="4"/>
      <c r="AD533" s="1"/>
      <c r="AP533" s="1"/>
      <c r="AQ533" s="1"/>
    </row>
    <row r="534" spans="1:43" x14ac:dyDescent="0.2">
      <c r="A534" s="67">
        <f t="shared" si="250"/>
        <v>42816</v>
      </c>
      <c r="B534" s="8">
        <f t="shared" si="239"/>
        <v>12936.631025589999</v>
      </c>
      <c r="C534" s="8">
        <f t="shared" si="251"/>
        <v>11193.53</v>
      </c>
      <c r="D534" s="28">
        <f t="shared" si="252"/>
        <v>4809.67</v>
      </c>
      <c r="E534" s="9">
        <f>IF(K534=1,VLOOKUP(A533,[1]Plan1!$AY$117:$BA$314,3),E533)</f>
        <v>4821.6899999999996</v>
      </c>
      <c r="F534" s="110">
        <f t="shared" si="253"/>
        <v>42810</v>
      </c>
      <c r="G534" s="12">
        <f t="shared" si="240"/>
        <v>2.4991319570779602E-3</v>
      </c>
      <c r="H534" s="11">
        <f t="shared" si="254"/>
        <v>42842</v>
      </c>
      <c r="I534" s="11">
        <f t="shared" si="241"/>
        <v>42842</v>
      </c>
      <c r="J534" s="1">
        <f t="shared" si="255"/>
        <v>22</v>
      </c>
      <c r="K534" s="1">
        <f t="shared" si="238"/>
        <v>5</v>
      </c>
      <c r="L534" s="8">
        <f t="shared" si="242"/>
        <v>1.00056743</v>
      </c>
      <c r="M534" s="14">
        <f t="shared" si="237"/>
        <v>1.0033000599999999</v>
      </c>
      <c r="N534" s="14">
        <f t="shared" si="234"/>
        <v>1.1005806584237066</v>
      </c>
      <c r="O534" s="8">
        <f t="shared" si="236"/>
        <v>1.1012051599999999</v>
      </c>
      <c r="P534" s="8">
        <f t="shared" si="243"/>
        <v>12326.372994609999</v>
      </c>
      <c r="Q534" s="13">
        <f t="shared" si="244"/>
        <v>0</v>
      </c>
      <c r="R534" s="21">
        <f t="shared" si="245"/>
        <v>0</v>
      </c>
      <c r="S534" s="8">
        <f t="shared" si="246"/>
        <v>0</v>
      </c>
      <c r="T534" s="10">
        <f t="shared" si="256"/>
        <v>0.119353</v>
      </c>
      <c r="U534" s="13">
        <f t="shared" si="235"/>
        <v>108</v>
      </c>
      <c r="V534" s="13">
        <v>252</v>
      </c>
      <c r="W534" s="14">
        <f t="shared" si="247"/>
        <v>1.049508321</v>
      </c>
      <c r="X534" s="8">
        <f t="shared" si="248"/>
        <v>610.25803097999994</v>
      </c>
      <c r="Y534" s="8">
        <v>0</v>
      </c>
      <c r="Z534" s="9">
        <f t="shared" si="249"/>
        <v>0</v>
      </c>
      <c r="AA534" s="26" t="str">
        <f t="shared" si="257"/>
        <v>INCORP J=</v>
      </c>
      <c r="AB534" s="70">
        <f t="shared" si="258"/>
        <v>43024</v>
      </c>
      <c r="AC534" s="4"/>
      <c r="AD534" s="1"/>
      <c r="AP534" s="1"/>
      <c r="AQ534" s="1"/>
    </row>
    <row r="535" spans="1:43" x14ac:dyDescent="0.2">
      <c r="A535" s="67">
        <f t="shared" si="250"/>
        <v>42817</v>
      </c>
      <c r="B535" s="8">
        <f t="shared" si="239"/>
        <v>12943.88889131</v>
      </c>
      <c r="C535" s="8">
        <f t="shared" si="251"/>
        <v>11193.53</v>
      </c>
      <c r="D535" s="28">
        <f t="shared" si="252"/>
        <v>4809.67</v>
      </c>
      <c r="E535" s="9">
        <f>IF(K535=1,VLOOKUP(A534,[1]Plan1!$AY$117:$BA$314,3),E534)</f>
        <v>4821.6899999999996</v>
      </c>
      <c r="F535" s="110">
        <f t="shared" si="253"/>
        <v>42810</v>
      </c>
      <c r="G535" s="12">
        <f t="shared" si="240"/>
        <v>2.4991319570779602E-3</v>
      </c>
      <c r="H535" s="11">
        <f t="shared" si="254"/>
        <v>42842</v>
      </c>
      <c r="I535" s="11">
        <f t="shared" si="241"/>
        <v>42842</v>
      </c>
      <c r="J535" s="1">
        <f t="shared" si="255"/>
        <v>22</v>
      </c>
      <c r="K535" s="1">
        <f t="shared" si="238"/>
        <v>6</v>
      </c>
      <c r="L535" s="8">
        <f t="shared" si="242"/>
        <v>1.00068096</v>
      </c>
      <c r="M535" s="14">
        <f t="shared" si="237"/>
        <v>1.0033000599999999</v>
      </c>
      <c r="N535" s="14">
        <f t="shared" si="234"/>
        <v>1.1005806584237066</v>
      </c>
      <c r="O535" s="8">
        <f t="shared" si="236"/>
        <v>1.1013301</v>
      </c>
      <c r="P535" s="8">
        <f t="shared" si="243"/>
        <v>12327.77151425</v>
      </c>
      <c r="Q535" s="13">
        <f t="shared" si="244"/>
        <v>0</v>
      </c>
      <c r="R535" s="21">
        <f t="shared" si="245"/>
        <v>0</v>
      </c>
      <c r="S535" s="8">
        <f t="shared" si="246"/>
        <v>0</v>
      </c>
      <c r="T535" s="10">
        <f t="shared" si="256"/>
        <v>0.119353</v>
      </c>
      <c r="U535" s="13">
        <f t="shared" si="235"/>
        <v>109</v>
      </c>
      <c r="V535" s="13">
        <v>252</v>
      </c>
      <c r="W535" s="14">
        <f t="shared" si="247"/>
        <v>1.0499780009999999</v>
      </c>
      <c r="X535" s="8">
        <f t="shared" si="248"/>
        <v>616.11737705999997</v>
      </c>
      <c r="Y535" s="8">
        <v>0</v>
      </c>
      <c r="Z535" s="9">
        <f t="shared" si="249"/>
        <v>0</v>
      </c>
      <c r="AA535" s="26" t="str">
        <f t="shared" si="257"/>
        <v>INCORP J=</v>
      </c>
      <c r="AB535" s="70">
        <f t="shared" si="258"/>
        <v>43024</v>
      </c>
      <c r="AC535" s="4"/>
      <c r="AD535" s="1"/>
      <c r="AP535" s="6"/>
      <c r="AQ535" s="1"/>
    </row>
    <row r="536" spans="1:43" x14ac:dyDescent="0.2">
      <c r="A536" s="67">
        <f t="shared" si="250"/>
        <v>42818</v>
      </c>
      <c r="B536" s="8">
        <f t="shared" si="239"/>
        <v>12951.15089504</v>
      </c>
      <c r="C536" s="8">
        <f t="shared" si="251"/>
        <v>11193.53</v>
      </c>
      <c r="D536" s="28">
        <f t="shared" si="252"/>
        <v>4809.67</v>
      </c>
      <c r="E536" s="9">
        <f>IF(K536=1,VLOOKUP(A535,[1]Plan1!$AY$117:$BA$314,3),E535)</f>
        <v>4821.6899999999996</v>
      </c>
      <c r="F536" s="110">
        <f t="shared" si="253"/>
        <v>42810</v>
      </c>
      <c r="G536" s="12">
        <f t="shared" si="240"/>
        <v>2.4991319570779602E-3</v>
      </c>
      <c r="H536" s="11">
        <f t="shared" si="254"/>
        <v>42842</v>
      </c>
      <c r="I536" s="11">
        <f t="shared" si="241"/>
        <v>42842</v>
      </c>
      <c r="J536" s="1">
        <f t="shared" si="255"/>
        <v>22</v>
      </c>
      <c r="K536" s="1">
        <f t="shared" si="238"/>
        <v>7</v>
      </c>
      <c r="L536" s="8">
        <f t="shared" si="242"/>
        <v>1.0007945</v>
      </c>
      <c r="M536" s="14">
        <f t="shared" si="237"/>
        <v>1.0033000599999999</v>
      </c>
      <c r="N536" s="14">
        <f t="shared" si="234"/>
        <v>1.1005806584237066</v>
      </c>
      <c r="O536" s="8">
        <f t="shared" si="236"/>
        <v>1.1014550599999999</v>
      </c>
      <c r="P536" s="8">
        <f t="shared" si="243"/>
        <v>12329.170257760001</v>
      </c>
      <c r="Q536" s="13">
        <f t="shared" si="244"/>
        <v>0</v>
      </c>
      <c r="R536" s="21">
        <f t="shared" si="245"/>
        <v>0</v>
      </c>
      <c r="S536" s="8">
        <f t="shared" si="246"/>
        <v>0</v>
      </c>
      <c r="T536" s="10">
        <f t="shared" si="256"/>
        <v>0.119353</v>
      </c>
      <c r="U536" s="13">
        <f t="shared" si="235"/>
        <v>110</v>
      </c>
      <c r="V536" s="13">
        <v>252</v>
      </c>
      <c r="W536" s="14">
        <f t="shared" si="247"/>
        <v>1.0504478909999999</v>
      </c>
      <c r="X536" s="8">
        <f t="shared" si="248"/>
        <v>621.98063728</v>
      </c>
      <c r="Y536" s="8">
        <v>0</v>
      </c>
      <c r="Z536" s="9">
        <f t="shared" si="249"/>
        <v>0</v>
      </c>
      <c r="AA536" s="26" t="str">
        <f t="shared" si="257"/>
        <v>INCORP J=</v>
      </c>
      <c r="AB536" s="70">
        <f t="shared" si="258"/>
        <v>43024</v>
      </c>
      <c r="AC536" s="4"/>
      <c r="AD536" s="1"/>
      <c r="AP536" s="6"/>
      <c r="AQ536" s="1"/>
    </row>
    <row r="537" spans="1:43" x14ac:dyDescent="0.2">
      <c r="A537" s="67">
        <f t="shared" si="250"/>
        <v>42819</v>
      </c>
      <c r="B537" s="8">
        <f t="shared" si="239"/>
        <v>12958.417050299999</v>
      </c>
      <c r="C537" s="8">
        <f t="shared" si="251"/>
        <v>11193.53</v>
      </c>
      <c r="D537" s="28">
        <f t="shared" si="252"/>
        <v>4809.67</v>
      </c>
      <c r="E537" s="9">
        <f>IF(K537=1,VLOOKUP(A536,[1]Plan1!$AY$117:$BA$314,3),E536)</f>
        <v>4821.6899999999996</v>
      </c>
      <c r="F537" s="110">
        <f t="shared" si="253"/>
        <v>42810</v>
      </c>
      <c r="G537" s="12">
        <f t="shared" si="240"/>
        <v>2.4991319570779602E-3</v>
      </c>
      <c r="H537" s="11">
        <f t="shared" si="254"/>
        <v>42842</v>
      </c>
      <c r="I537" s="11">
        <f t="shared" si="241"/>
        <v>42842</v>
      </c>
      <c r="J537" s="1">
        <f t="shared" si="255"/>
        <v>22</v>
      </c>
      <c r="K537" s="1">
        <f t="shared" si="238"/>
        <v>8</v>
      </c>
      <c r="L537" s="8">
        <f t="shared" si="242"/>
        <v>1.00090805</v>
      </c>
      <c r="M537" s="14">
        <f t="shared" si="237"/>
        <v>1.0033000599999999</v>
      </c>
      <c r="N537" s="14">
        <f t="shared" si="234"/>
        <v>1.1005806584237066</v>
      </c>
      <c r="O537" s="8">
        <f t="shared" si="236"/>
        <v>1.10158004</v>
      </c>
      <c r="P537" s="8">
        <f t="shared" si="243"/>
        <v>12330.56922514</v>
      </c>
      <c r="Q537" s="13">
        <f t="shared" si="244"/>
        <v>0</v>
      </c>
      <c r="R537" s="21">
        <f t="shared" si="245"/>
        <v>0</v>
      </c>
      <c r="S537" s="8">
        <f t="shared" si="246"/>
        <v>0</v>
      </c>
      <c r="T537" s="10">
        <f t="shared" si="256"/>
        <v>0.119353</v>
      </c>
      <c r="U537" s="13">
        <f t="shared" si="235"/>
        <v>111</v>
      </c>
      <c r="V537" s="13">
        <v>252</v>
      </c>
      <c r="W537" s="14">
        <f t="shared" si="247"/>
        <v>1.050917992</v>
      </c>
      <c r="X537" s="8">
        <f t="shared" si="248"/>
        <v>627.84782515999996</v>
      </c>
      <c r="Y537" s="8">
        <v>0</v>
      </c>
      <c r="Z537" s="9">
        <f t="shared" si="249"/>
        <v>0</v>
      </c>
      <c r="AA537" s="26" t="str">
        <f t="shared" si="257"/>
        <v>INCORP J=</v>
      </c>
      <c r="AB537" s="70">
        <f t="shared" si="258"/>
        <v>43024</v>
      </c>
      <c r="AC537" s="4"/>
      <c r="AD537" s="1"/>
      <c r="AP537" s="1"/>
      <c r="AQ537" s="1"/>
    </row>
    <row r="538" spans="1:43" x14ac:dyDescent="0.2">
      <c r="A538" s="67">
        <f t="shared" si="250"/>
        <v>42820</v>
      </c>
      <c r="B538" s="8">
        <f t="shared" si="239"/>
        <v>12958.417050299999</v>
      </c>
      <c r="C538" s="8">
        <f t="shared" si="251"/>
        <v>11193.53</v>
      </c>
      <c r="D538" s="28">
        <f t="shared" si="252"/>
        <v>4809.67</v>
      </c>
      <c r="E538" s="9">
        <f>IF(K538=1,VLOOKUP(A537,[1]Plan1!$AY$117:$BA$314,3),E537)</f>
        <v>4821.6899999999996</v>
      </c>
      <c r="F538" s="110">
        <f t="shared" si="253"/>
        <v>42810</v>
      </c>
      <c r="G538" s="12">
        <f t="shared" si="240"/>
        <v>2.4991319570779602E-3</v>
      </c>
      <c r="H538" s="11">
        <f t="shared" si="254"/>
        <v>42842</v>
      </c>
      <c r="I538" s="11">
        <f t="shared" si="241"/>
        <v>42842</v>
      </c>
      <c r="J538" s="1">
        <f t="shared" si="255"/>
        <v>22</v>
      </c>
      <c r="K538" s="1">
        <f t="shared" si="238"/>
        <v>8</v>
      </c>
      <c r="L538" s="8">
        <f t="shared" si="242"/>
        <v>1.00090805</v>
      </c>
      <c r="M538" s="14">
        <f t="shared" si="237"/>
        <v>1.0033000599999999</v>
      </c>
      <c r="N538" s="14">
        <f t="shared" si="234"/>
        <v>1.1005806584237066</v>
      </c>
      <c r="O538" s="8">
        <f t="shared" si="236"/>
        <v>1.10158004</v>
      </c>
      <c r="P538" s="8">
        <f t="shared" si="243"/>
        <v>12330.56922514</v>
      </c>
      <c r="Q538" s="13">
        <f t="shared" si="244"/>
        <v>0</v>
      </c>
      <c r="R538" s="21">
        <f t="shared" si="245"/>
        <v>0</v>
      </c>
      <c r="S538" s="8">
        <f t="shared" si="246"/>
        <v>0</v>
      </c>
      <c r="T538" s="10">
        <f t="shared" si="256"/>
        <v>0.119353</v>
      </c>
      <c r="U538" s="13">
        <f t="shared" si="235"/>
        <v>111</v>
      </c>
      <c r="V538" s="13">
        <v>252</v>
      </c>
      <c r="W538" s="14">
        <f t="shared" si="247"/>
        <v>1.050917992</v>
      </c>
      <c r="X538" s="8">
        <f t="shared" si="248"/>
        <v>627.84782515999996</v>
      </c>
      <c r="Y538" s="8">
        <v>0</v>
      </c>
      <c r="Z538" s="9">
        <f t="shared" si="249"/>
        <v>0</v>
      </c>
      <c r="AA538" s="26" t="str">
        <f t="shared" si="257"/>
        <v>INCORP J=</v>
      </c>
      <c r="AB538" s="70">
        <f t="shared" si="258"/>
        <v>43024</v>
      </c>
      <c r="AC538" s="4"/>
      <c r="AD538" s="1"/>
      <c r="AP538" s="1"/>
      <c r="AQ538" s="1"/>
    </row>
    <row r="539" spans="1:43" x14ac:dyDescent="0.2">
      <c r="A539" s="67">
        <f t="shared" si="250"/>
        <v>42821</v>
      </c>
      <c r="B539" s="8">
        <f t="shared" si="239"/>
        <v>12958.417050299999</v>
      </c>
      <c r="C539" s="8">
        <f t="shared" si="251"/>
        <v>11193.53</v>
      </c>
      <c r="D539" s="28">
        <f t="shared" si="252"/>
        <v>4809.67</v>
      </c>
      <c r="E539" s="9">
        <f>IF(K539=1,VLOOKUP(A538,[1]Plan1!$AY$117:$BA$314,3),E538)</f>
        <v>4821.6899999999996</v>
      </c>
      <c r="F539" s="110">
        <f t="shared" si="253"/>
        <v>42810</v>
      </c>
      <c r="G539" s="12">
        <f t="shared" si="240"/>
        <v>2.4991319570779602E-3</v>
      </c>
      <c r="H539" s="11">
        <f t="shared" si="254"/>
        <v>42842</v>
      </c>
      <c r="I539" s="11">
        <f t="shared" si="241"/>
        <v>42842</v>
      </c>
      <c r="J539" s="1">
        <f t="shared" si="255"/>
        <v>22</v>
      </c>
      <c r="K539" s="1">
        <f t="shared" si="238"/>
        <v>8</v>
      </c>
      <c r="L539" s="8">
        <f t="shared" si="242"/>
        <v>1.00090805</v>
      </c>
      <c r="M539" s="14">
        <f t="shared" si="237"/>
        <v>1.0033000599999999</v>
      </c>
      <c r="N539" s="14">
        <f t="shared" si="234"/>
        <v>1.1005806584237066</v>
      </c>
      <c r="O539" s="8">
        <f t="shared" si="236"/>
        <v>1.10158004</v>
      </c>
      <c r="P539" s="8">
        <f t="shared" si="243"/>
        <v>12330.56922514</v>
      </c>
      <c r="Q539" s="13">
        <f t="shared" si="244"/>
        <v>0</v>
      </c>
      <c r="R539" s="21">
        <f t="shared" si="245"/>
        <v>0</v>
      </c>
      <c r="S539" s="8">
        <f t="shared" si="246"/>
        <v>0</v>
      </c>
      <c r="T539" s="10">
        <f t="shared" si="256"/>
        <v>0.119353</v>
      </c>
      <c r="U539" s="13">
        <f t="shared" si="235"/>
        <v>111</v>
      </c>
      <c r="V539" s="13">
        <v>252</v>
      </c>
      <c r="W539" s="14">
        <f t="shared" si="247"/>
        <v>1.050917992</v>
      </c>
      <c r="X539" s="8">
        <f t="shared" si="248"/>
        <v>627.84782515999996</v>
      </c>
      <c r="Y539" s="8">
        <v>0</v>
      </c>
      <c r="Z539" s="9">
        <f t="shared" si="249"/>
        <v>0</v>
      </c>
      <c r="AA539" s="26" t="str">
        <f t="shared" si="257"/>
        <v>INCORP J=</v>
      </c>
      <c r="AB539" s="70">
        <f t="shared" si="258"/>
        <v>43024</v>
      </c>
      <c r="AC539" s="4"/>
      <c r="AD539" s="1"/>
      <c r="AP539" s="1"/>
      <c r="AQ539" s="1"/>
    </row>
    <row r="540" spans="1:43" x14ac:dyDescent="0.2">
      <c r="A540" s="67">
        <f t="shared" si="250"/>
        <v>42822</v>
      </c>
      <c r="B540" s="8">
        <f t="shared" si="239"/>
        <v>12965.68711058</v>
      </c>
      <c r="C540" s="8">
        <f t="shared" si="251"/>
        <v>11193.53</v>
      </c>
      <c r="D540" s="28">
        <f t="shared" si="252"/>
        <v>4809.67</v>
      </c>
      <c r="E540" s="9">
        <f>IF(K540=1,VLOOKUP(A539,[1]Plan1!$AY$117:$BA$314,3),E539)</f>
        <v>4821.6899999999996</v>
      </c>
      <c r="F540" s="110">
        <f t="shared" si="253"/>
        <v>42810</v>
      </c>
      <c r="G540" s="12">
        <f t="shared" si="240"/>
        <v>2.4991319570779602E-3</v>
      </c>
      <c r="H540" s="11">
        <f t="shared" si="254"/>
        <v>42842</v>
      </c>
      <c r="I540" s="11">
        <f t="shared" si="241"/>
        <v>42842</v>
      </c>
      <c r="J540" s="1">
        <f t="shared" si="255"/>
        <v>22</v>
      </c>
      <c r="K540" s="1">
        <f t="shared" si="238"/>
        <v>9</v>
      </c>
      <c r="L540" s="8">
        <f t="shared" si="242"/>
        <v>1.00102161</v>
      </c>
      <c r="M540" s="14">
        <f t="shared" si="237"/>
        <v>1.0033000599999999</v>
      </c>
      <c r="N540" s="14">
        <f t="shared" si="234"/>
        <v>1.1005806584237066</v>
      </c>
      <c r="O540" s="8">
        <f t="shared" si="236"/>
        <v>1.10170502</v>
      </c>
      <c r="P540" s="8">
        <f t="shared" si="243"/>
        <v>12331.96819252</v>
      </c>
      <c r="Q540" s="13">
        <f t="shared" si="244"/>
        <v>0</v>
      </c>
      <c r="R540" s="21">
        <f t="shared" si="245"/>
        <v>0</v>
      </c>
      <c r="S540" s="8">
        <f t="shared" si="246"/>
        <v>0</v>
      </c>
      <c r="T540" s="10">
        <f t="shared" si="256"/>
        <v>0.119353</v>
      </c>
      <c r="U540" s="13">
        <f t="shared" si="235"/>
        <v>112</v>
      </c>
      <c r="V540" s="13">
        <v>252</v>
      </c>
      <c r="W540" s="14">
        <f t="shared" si="247"/>
        <v>1.051388303</v>
      </c>
      <c r="X540" s="8">
        <f t="shared" si="248"/>
        <v>633.71891805999996</v>
      </c>
      <c r="Y540" s="8">
        <v>0</v>
      </c>
      <c r="Z540" s="9">
        <f t="shared" si="249"/>
        <v>0</v>
      </c>
      <c r="AA540" s="26" t="str">
        <f t="shared" si="257"/>
        <v>INCORP J=</v>
      </c>
      <c r="AB540" s="70">
        <f t="shared" si="258"/>
        <v>43024</v>
      </c>
      <c r="AC540" s="4"/>
      <c r="AD540" s="1"/>
      <c r="AP540" s="1"/>
      <c r="AQ540" s="1"/>
    </row>
    <row r="541" spans="1:43" x14ac:dyDescent="0.2">
      <c r="A541" s="67">
        <f t="shared" si="250"/>
        <v>42823</v>
      </c>
      <c r="B541" s="8">
        <f t="shared" si="239"/>
        <v>12972.961324580001</v>
      </c>
      <c r="C541" s="8">
        <f t="shared" si="251"/>
        <v>11193.53</v>
      </c>
      <c r="D541" s="28">
        <f t="shared" si="252"/>
        <v>4809.67</v>
      </c>
      <c r="E541" s="9">
        <f>IF(K541=1,VLOOKUP(A540,[1]Plan1!$AY$117:$BA$314,3),E540)</f>
        <v>4821.6899999999996</v>
      </c>
      <c r="F541" s="110">
        <f t="shared" si="253"/>
        <v>42810</v>
      </c>
      <c r="G541" s="12">
        <f t="shared" si="240"/>
        <v>2.4991319570779602E-3</v>
      </c>
      <c r="H541" s="11">
        <f t="shared" si="254"/>
        <v>42842</v>
      </c>
      <c r="I541" s="11">
        <f t="shared" si="241"/>
        <v>42842</v>
      </c>
      <c r="J541" s="1">
        <f t="shared" si="255"/>
        <v>22</v>
      </c>
      <c r="K541" s="1">
        <f t="shared" si="238"/>
        <v>10</v>
      </c>
      <c r="L541" s="8">
        <f t="shared" si="242"/>
        <v>1.0011351900000001</v>
      </c>
      <c r="M541" s="14">
        <f t="shared" si="237"/>
        <v>1.0033000599999999</v>
      </c>
      <c r="N541" s="14">
        <f t="shared" si="234"/>
        <v>1.1005806584237066</v>
      </c>
      <c r="O541" s="8">
        <f t="shared" si="236"/>
        <v>1.10183002</v>
      </c>
      <c r="P541" s="8">
        <f t="shared" si="243"/>
        <v>12333.367383770001</v>
      </c>
      <c r="Q541" s="13">
        <f t="shared" si="244"/>
        <v>0</v>
      </c>
      <c r="R541" s="21">
        <f t="shared" si="245"/>
        <v>0</v>
      </c>
      <c r="S541" s="8">
        <f t="shared" si="246"/>
        <v>0</v>
      </c>
      <c r="T541" s="10">
        <f t="shared" si="256"/>
        <v>0.119353</v>
      </c>
      <c r="U541" s="13">
        <f t="shared" si="235"/>
        <v>113</v>
      </c>
      <c r="V541" s="13">
        <v>252</v>
      </c>
      <c r="W541" s="14">
        <f t="shared" si="247"/>
        <v>1.0518588250000001</v>
      </c>
      <c r="X541" s="8">
        <f t="shared" si="248"/>
        <v>639.59394081000005</v>
      </c>
      <c r="Y541" s="8">
        <v>0</v>
      </c>
      <c r="Z541" s="9">
        <f t="shared" si="249"/>
        <v>0</v>
      </c>
      <c r="AA541" s="26" t="str">
        <f t="shared" si="257"/>
        <v>INCORP J=</v>
      </c>
      <c r="AB541" s="70">
        <f t="shared" si="258"/>
        <v>43024</v>
      </c>
      <c r="AC541" s="4"/>
      <c r="AD541" s="1"/>
      <c r="AP541" s="1"/>
      <c r="AQ541" s="1"/>
    </row>
    <row r="542" spans="1:43" x14ac:dyDescent="0.2">
      <c r="A542" s="67">
        <f t="shared" si="250"/>
        <v>42824</v>
      </c>
      <c r="B542" s="8">
        <f t="shared" si="239"/>
        <v>12980.23968117</v>
      </c>
      <c r="C542" s="8">
        <f t="shared" si="251"/>
        <v>11193.53</v>
      </c>
      <c r="D542" s="28">
        <f t="shared" si="252"/>
        <v>4809.67</v>
      </c>
      <c r="E542" s="9">
        <f>IF(K542=1,VLOOKUP(A541,[1]Plan1!$AY$117:$BA$314,3),E541)</f>
        <v>4821.6899999999996</v>
      </c>
      <c r="F542" s="110">
        <f t="shared" si="253"/>
        <v>42810</v>
      </c>
      <c r="G542" s="12">
        <f t="shared" si="240"/>
        <v>2.4991319570779602E-3</v>
      </c>
      <c r="H542" s="11">
        <f t="shared" si="254"/>
        <v>42842</v>
      </c>
      <c r="I542" s="11">
        <f t="shared" si="241"/>
        <v>42842</v>
      </c>
      <c r="J542" s="1">
        <f t="shared" si="255"/>
        <v>22</v>
      </c>
      <c r="K542" s="1">
        <f t="shared" si="238"/>
        <v>11</v>
      </c>
      <c r="L542" s="8">
        <f t="shared" si="242"/>
        <v>1.0012487800000001</v>
      </c>
      <c r="M542" s="14">
        <f t="shared" si="237"/>
        <v>1.0033000599999999</v>
      </c>
      <c r="N542" s="14">
        <f t="shared" si="234"/>
        <v>1.1005806584237066</v>
      </c>
      <c r="O542" s="8">
        <f t="shared" si="236"/>
        <v>1.10195504</v>
      </c>
      <c r="P542" s="8">
        <f t="shared" si="243"/>
        <v>12334.766798889999</v>
      </c>
      <c r="Q542" s="13">
        <f t="shared" si="244"/>
        <v>0</v>
      </c>
      <c r="R542" s="21">
        <f t="shared" si="245"/>
        <v>0</v>
      </c>
      <c r="S542" s="8">
        <f t="shared" si="246"/>
        <v>0</v>
      </c>
      <c r="T542" s="10">
        <f t="shared" si="256"/>
        <v>0.119353</v>
      </c>
      <c r="U542" s="13">
        <f t="shared" si="235"/>
        <v>114</v>
      </c>
      <c r="V542" s="13">
        <v>252</v>
      </c>
      <c r="W542" s="14">
        <f t="shared" si="247"/>
        <v>1.052329557</v>
      </c>
      <c r="X542" s="8">
        <f t="shared" si="248"/>
        <v>645.47288228000002</v>
      </c>
      <c r="Y542" s="8">
        <v>0</v>
      </c>
      <c r="Z542" s="9">
        <f t="shared" si="249"/>
        <v>0</v>
      </c>
      <c r="AA542" s="26" t="str">
        <f t="shared" si="257"/>
        <v>INCORP J=</v>
      </c>
      <c r="AB542" s="70">
        <f t="shared" si="258"/>
        <v>43024</v>
      </c>
      <c r="AC542" s="4"/>
      <c r="AD542" s="1"/>
      <c r="AP542" s="1"/>
      <c r="AQ542" s="1"/>
    </row>
    <row r="543" spans="1:43" x14ac:dyDescent="0.2">
      <c r="A543" s="67">
        <f t="shared" si="250"/>
        <v>42825</v>
      </c>
      <c r="B543" s="8">
        <f t="shared" si="239"/>
        <v>12987.52195819</v>
      </c>
      <c r="C543" s="8">
        <f t="shared" si="251"/>
        <v>11193.53</v>
      </c>
      <c r="D543" s="28">
        <f t="shared" si="252"/>
        <v>4809.67</v>
      </c>
      <c r="E543" s="9">
        <f>IF(K543=1,VLOOKUP(A542,[1]Plan1!$AY$117:$BA$314,3),E542)</f>
        <v>4821.6899999999996</v>
      </c>
      <c r="F543" s="110">
        <f t="shared" si="253"/>
        <v>42810</v>
      </c>
      <c r="G543" s="12">
        <f t="shared" si="240"/>
        <v>2.4991319570779602E-3</v>
      </c>
      <c r="H543" s="11">
        <f t="shared" si="254"/>
        <v>42842</v>
      </c>
      <c r="I543" s="11">
        <f t="shared" si="241"/>
        <v>42842</v>
      </c>
      <c r="J543" s="1">
        <f t="shared" si="255"/>
        <v>22</v>
      </c>
      <c r="K543" s="1">
        <f t="shared" si="238"/>
        <v>12</v>
      </c>
      <c r="L543" s="8">
        <f t="shared" si="242"/>
        <v>1.00136238</v>
      </c>
      <c r="M543" s="14">
        <f t="shared" si="237"/>
        <v>1.0033000599999999</v>
      </c>
      <c r="N543" s="14">
        <f t="shared" ref="N543:N606" si="259">IF(I543&gt;I542,N542*M543,N542)</f>
        <v>1.1005806584237066</v>
      </c>
      <c r="O543" s="8">
        <f t="shared" si="236"/>
        <v>1.10208006</v>
      </c>
      <c r="P543" s="8">
        <f t="shared" si="243"/>
        <v>12336.16621401</v>
      </c>
      <c r="Q543" s="13">
        <f t="shared" si="244"/>
        <v>0</v>
      </c>
      <c r="R543" s="21">
        <f t="shared" si="245"/>
        <v>0</v>
      </c>
      <c r="S543" s="8">
        <f t="shared" si="246"/>
        <v>0</v>
      </c>
      <c r="T543" s="10">
        <f t="shared" si="256"/>
        <v>0.119353</v>
      </c>
      <c r="U543" s="13">
        <f t="shared" si="235"/>
        <v>115</v>
      </c>
      <c r="V543" s="13">
        <v>252</v>
      </c>
      <c r="W543" s="14">
        <f t="shared" si="247"/>
        <v>1.0528005</v>
      </c>
      <c r="X543" s="8">
        <f t="shared" si="248"/>
        <v>651.35574417999999</v>
      </c>
      <c r="Y543" s="8">
        <v>0</v>
      </c>
      <c r="Z543" s="9">
        <f t="shared" si="249"/>
        <v>0</v>
      </c>
      <c r="AA543" s="26" t="str">
        <f t="shared" si="257"/>
        <v>INCORP J=</v>
      </c>
      <c r="AB543" s="70">
        <f t="shared" si="258"/>
        <v>43024</v>
      </c>
      <c r="AC543" s="4"/>
      <c r="AD543" s="1"/>
      <c r="AP543" s="1"/>
      <c r="AQ543" s="1"/>
    </row>
    <row r="544" spans="1:43" x14ac:dyDescent="0.2">
      <c r="A544" s="67">
        <f t="shared" si="250"/>
        <v>42826</v>
      </c>
      <c r="B544" s="8">
        <f t="shared" si="239"/>
        <v>12994.808497869999</v>
      </c>
      <c r="C544" s="8">
        <f t="shared" si="251"/>
        <v>11193.53</v>
      </c>
      <c r="D544" s="28">
        <f t="shared" si="252"/>
        <v>4809.67</v>
      </c>
      <c r="E544" s="9">
        <f>IF(K544=1,VLOOKUP(A543,[1]Plan1!$AY$117:$BA$314,3),E543)</f>
        <v>4821.6899999999996</v>
      </c>
      <c r="F544" s="110">
        <f t="shared" si="253"/>
        <v>42810</v>
      </c>
      <c r="G544" s="12">
        <f t="shared" si="240"/>
        <v>2.4991319570779602E-3</v>
      </c>
      <c r="H544" s="11">
        <f t="shared" si="254"/>
        <v>42842</v>
      </c>
      <c r="I544" s="11">
        <f t="shared" si="241"/>
        <v>42842</v>
      </c>
      <c r="J544" s="1">
        <f t="shared" si="255"/>
        <v>22</v>
      </c>
      <c r="K544" s="1">
        <f t="shared" si="238"/>
        <v>13</v>
      </c>
      <c r="L544" s="8">
        <f t="shared" si="242"/>
        <v>1.001476</v>
      </c>
      <c r="M544" s="14">
        <f t="shared" si="237"/>
        <v>1.0033000599999999</v>
      </c>
      <c r="N544" s="14">
        <f t="shared" si="259"/>
        <v>1.1005806584237066</v>
      </c>
      <c r="O544" s="8">
        <f t="shared" si="236"/>
        <v>1.1022051100000001</v>
      </c>
      <c r="P544" s="8">
        <f t="shared" si="243"/>
        <v>12337.56596493</v>
      </c>
      <c r="Q544" s="13">
        <f t="shared" si="244"/>
        <v>0</v>
      </c>
      <c r="R544" s="21">
        <f t="shared" si="245"/>
        <v>0</v>
      </c>
      <c r="S544" s="8">
        <f t="shared" si="246"/>
        <v>0</v>
      </c>
      <c r="T544" s="10">
        <f t="shared" si="256"/>
        <v>0.119353</v>
      </c>
      <c r="U544" s="13">
        <f t="shared" si="235"/>
        <v>116</v>
      </c>
      <c r="V544" s="13">
        <v>252</v>
      </c>
      <c r="W544" s="14">
        <f t="shared" si="247"/>
        <v>1.0532716529999999</v>
      </c>
      <c r="X544" s="8">
        <f t="shared" si="248"/>
        <v>657.24253294000005</v>
      </c>
      <c r="Y544" s="8">
        <v>0</v>
      </c>
      <c r="Z544" s="9">
        <f t="shared" si="249"/>
        <v>0</v>
      </c>
      <c r="AA544" s="26" t="str">
        <f t="shared" si="257"/>
        <v>INCORP J=</v>
      </c>
      <c r="AB544" s="70">
        <f t="shared" si="258"/>
        <v>43024</v>
      </c>
      <c r="AC544" s="4"/>
      <c r="AD544" s="1"/>
      <c r="AP544" s="1"/>
      <c r="AQ544" s="1"/>
    </row>
    <row r="545" spans="1:43" x14ac:dyDescent="0.2">
      <c r="A545" s="67">
        <f t="shared" si="250"/>
        <v>42827</v>
      </c>
      <c r="B545" s="8">
        <f t="shared" si="239"/>
        <v>12994.808497869999</v>
      </c>
      <c r="C545" s="8">
        <f t="shared" si="251"/>
        <v>11193.53</v>
      </c>
      <c r="D545" s="28">
        <f t="shared" si="252"/>
        <v>4809.67</v>
      </c>
      <c r="E545" s="9">
        <f>IF(K545=1,VLOOKUP(A544,[1]Plan1!$AY$117:$BA$314,3),E544)</f>
        <v>4821.6899999999996</v>
      </c>
      <c r="F545" s="110">
        <f t="shared" si="253"/>
        <v>42810</v>
      </c>
      <c r="G545" s="12">
        <f t="shared" si="240"/>
        <v>2.4991319570779602E-3</v>
      </c>
      <c r="H545" s="11">
        <f t="shared" si="254"/>
        <v>42842</v>
      </c>
      <c r="I545" s="11">
        <f t="shared" si="241"/>
        <v>42842</v>
      </c>
      <c r="J545" s="1">
        <f t="shared" si="255"/>
        <v>22</v>
      </c>
      <c r="K545" s="1">
        <f t="shared" si="238"/>
        <v>13</v>
      </c>
      <c r="L545" s="8">
        <f t="shared" si="242"/>
        <v>1.001476</v>
      </c>
      <c r="M545" s="14">
        <f t="shared" si="237"/>
        <v>1.0033000599999999</v>
      </c>
      <c r="N545" s="14">
        <f t="shared" si="259"/>
        <v>1.1005806584237066</v>
      </c>
      <c r="O545" s="8">
        <f t="shared" si="236"/>
        <v>1.1022051100000001</v>
      </c>
      <c r="P545" s="8">
        <f t="shared" si="243"/>
        <v>12337.56596493</v>
      </c>
      <c r="Q545" s="13">
        <f t="shared" si="244"/>
        <v>0</v>
      </c>
      <c r="R545" s="21">
        <f t="shared" si="245"/>
        <v>0</v>
      </c>
      <c r="S545" s="8">
        <f t="shared" si="246"/>
        <v>0</v>
      </c>
      <c r="T545" s="10">
        <f t="shared" si="256"/>
        <v>0.119353</v>
      </c>
      <c r="U545" s="13">
        <f t="shared" si="235"/>
        <v>116</v>
      </c>
      <c r="V545" s="13">
        <v>252</v>
      </c>
      <c r="W545" s="14">
        <f t="shared" si="247"/>
        <v>1.0532716529999999</v>
      </c>
      <c r="X545" s="8">
        <f t="shared" si="248"/>
        <v>657.24253294000005</v>
      </c>
      <c r="Y545" s="8">
        <v>0</v>
      </c>
      <c r="Z545" s="9">
        <f t="shared" si="249"/>
        <v>0</v>
      </c>
      <c r="AA545" s="26" t="str">
        <f t="shared" si="257"/>
        <v>INCORP J=</v>
      </c>
      <c r="AB545" s="70">
        <f t="shared" si="258"/>
        <v>43024</v>
      </c>
      <c r="AC545" s="4"/>
      <c r="AD545" s="1"/>
      <c r="AP545" s="1"/>
      <c r="AQ545" s="1"/>
    </row>
    <row r="546" spans="1:43" x14ac:dyDescent="0.2">
      <c r="A546" s="67">
        <f t="shared" si="250"/>
        <v>42828</v>
      </c>
      <c r="B546" s="8">
        <f t="shared" si="239"/>
        <v>12994.808497869999</v>
      </c>
      <c r="C546" s="8">
        <f t="shared" si="251"/>
        <v>11193.53</v>
      </c>
      <c r="D546" s="28">
        <f t="shared" si="252"/>
        <v>4809.67</v>
      </c>
      <c r="E546" s="9">
        <f>IF(K546=1,VLOOKUP(A545,[1]Plan1!$AY$117:$BA$314,3),E545)</f>
        <v>4821.6899999999996</v>
      </c>
      <c r="F546" s="110">
        <f t="shared" si="253"/>
        <v>42810</v>
      </c>
      <c r="G546" s="12">
        <f t="shared" si="240"/>
        <v>2.4991319570779602E-3</v>
      </c>
      <c r="H546" s="11">
        <f t="shared" si="254"/>
        <v>42842</v>
      </c>
      <c r="I546" s="11">
        <f t="shared" si="241"/>
        <v>42842</v>
      </c>
      <c r="J546" s="1">
        <f t="shared" si="255"/>
        <v>22</v>
      </c>
      <c r="K546" s="1">
        <f t="shared" si="238"/>
        <v>13</v>
      </c>
      <c r="L546" s="8">
        <f t="shared" si="242"/>
        <v>1.001476</v>
      </c>
      <c r="M546" s="14">
        <f t="shared" si="237"/>
        <v>1.0033000599999999</v>
      </c>
      <c r="N546" s="14">
        <f t="shared" si="259"/>
        <v>1.1005806584237066</v>
      </c>
      <c r="O546" s="8">
        <f t="shared" si="236"/>
        <v>1.1022051100000001</v>
      </c>
      <c r="P546" s="8">
        <f t="shared" si="243"/>
        <v>12337.56596493</v>
      </c>
      <c r="Q546" s="13">
        <f t="shared" si="244"/>
        <v>0</v>
      </c>
      <c r="R546" s="21">
        <f t="shared" si="245"/>
        <v>0</v>
      </c>
      <c r="S546" s="8">
        <f t="shared" si="246"/>
        <v>0</v>
      </c>
      <c r="T546" s="10">
        <f t="shared" si="256"/>
        <v>0.119353</v>
      </c>
      <c r="U546" s="13">
        <f t="shared" si="235"/>
        <v>116</v>
      </c>
      <c r="V546" s="13">
        <v>252</v>
      </c>
      <c r="W546" s="14">
        <f t="shared" si="247"/>
        <v>1.0532716529999999</v>
      </c>
      <c r="X546" s="8">
        <f t="shared" si="248"/>
        <v>657.24253294000005</v>
      </c>
      <c r="Y546" s="8">
        <v>0</v>
      </c>
      <c r="Z546" s="9">
        <f t="shared" si="249"/>
        <v>0</v>
      </c>
      <c r="AA546" s="26" t="str">
        <f t="shared" si="257"/>
        <v>INCORP J=</v>
      </c>
      <c r="AB546" s="70">
        <f t="shared" si="258"/>
        <v>43024</v>
      </c>
      <c r="AC546" s="4"/>
      <c r="AD546" s="1"/>
      <c r="AP546" s="1"/>
      <c r="AQ546" s="1"/>
    </row>
    <row r="547" spans="1:43" x14ac:dyDescent="0.2">
      <c r="A547" s="67">
        <f t="shared" si="250"/>
        <v>42829</v>
      </c>
      <c r="B547" s="8">
        <f t="shared" si="239"/>
        <v>13002.099090380001</v>
      </c>
      <c r="C547" s="8">
        <f t="shared" si="251"/>
        <v>11193.53</v>
      </c>
      <c r="D547" s="28">
        <f t="shared" si="252"/>
        <v>4809.67</v>
      </c>
      <c r="E547" s="9">
        <f>IF(K547=1,VLOOKUP(A546,[1]Plan1!$AY$117:$BA$314,3),E546)</f>
        <v>4821.6899999999996</v>
      </c>
      <c r="F547" s="110">
        <f t="shared" si="253"/>
        <v>42810</v>
      </c>
      <c r="G547" s="12">
        <f t="shared" si="240"/>
        <v>2.4991319570779602E-3</v>
      </c>
      <c r="H547" s="11">
        <f t="shared" si="254"/>
        <v>42842</v>
      </c>
      <c r="I547" s="11">
        <f t="shared" si="241"/>
        <v>42842</v>
      </c>
      <c r="J547" s="1">
        <f t="shared" si="255"/>
        <v>22</v>
      </c>
      <c r="K547" s="1">
        <f t="shared" si="238"/>
        <v>14</v>
      </c>
      <c r="L547" s="8">
        <f t="shared" si="242"/>
        <v>1.00158963</v>
      </c>
      <c r="M547" s="14">
        <f t="shared" si="237"/>
        <v>1.0033000599999999</v>
      </c>
      <c r="N547" s="14">
        <f t="shared" si="259"/>
        <v>1.1005806584237066</v>
      </c>
      <c r="O547" s="8">
        <f t="shared" si="236"/>
        <v>1.1023301700000001</v>
      </c>
      <c r="P547" s="8">
        <f t="shared" si="243"/>
        <v>12338.965827800001</v>
      </c>
      <c r="Q547" s="13">
        <f t="shared" si="244"/>
        <v>0</v>
      </c>
      <c r="R547" s="21">
        <f t="shared" si="245"/>
        <v>0</v>
      </c>
      <c r="S547" s="8">
        <f t="shared" si="246"/>
        <v>0</v>
      </c>
      <c r="T547" s="10">
        <f t="shared" si="256"/>
        <v>0.119353</v>
      </c>
      <c r="U547" s="13">
        <f t="shared" si="235"/>
        <v>117</v>
      </c>
      <c r="V547" s="13">
        <v>252</v>
      </c>
      <c r="W547" s="14">
        <f t="shared" si="247"/>
        <v>1.053743018</v>
      </c>
      <c r="X547" s="8">
        <f t="shared" si="248"/>
        <v>663.13326257999995</v>
      </c>
      <c r="Y547" s="8">
        <v>0</v>
      </c>
      <c r="Z547" s="9">
        <f t="shared" si="249"/>
        <v>0</v>
      </c>
      <c r="AA547" s="26" t="str">
        <f t="shared" si="257"/>
        <v>INCORP J=</v>
      </c>
      <c r="AB547" s="70">
        <f t="shared" si="258"/>
        <v>43024</v>
      </c>
      <c r="AC547" s="4"/>
      <c r="AD547" s="1"/>
      <c r="AP547" s="1"/>
      <c r="AQ547" s="1"/>
    </row>
    <row r="548" spans="1:43" x14ac:dyDescent="0.2">
      <c r="A548" s="67">
        <f t="shared" si="250"/>
        <v>42830</v>
      </c>
      <c r="B548" s="8">
        <f t="shared" si="239"/>
        <v>13009.393712040001</v>
      </c>
      <c r="C548" s="8">
        <f t="shared" si="251"/>
        <v>11193.53</v>
      </c>
      <c r="D548" s="28">
        <f t="shared" si="252"/>
        <v>4809.67</v>
      </c>
      <c r="E548" s="9">
        <f>IF(K548=1,VLOOKUP(A547,[1]Plan1!$AY$117:$BA$314,3),E547)</f>
        <v>4821.6899999999996</v>
      </c>
      <c r="F548" s="110">
        <f t="shared" si="253"/>
        <v>42810</v>
      </c>
      <c r="G548" s="12">
        <f t="shared" si="240"/>
        <v>2.4991319570779602E-3</v>
      </c>
      <c r="H548" s="11">
        <f t="shared" si="254"/>
        <v>42842</v>
      </c>
      <c r="I548" s="11">
        <f t="shared" si="241"/>
        <v>42842</v>
      </c>
      <c r="J548" s="1">
        <f t="shared" si="255"/>
        <v>22</v>
      </c>
      <c r="K548" s="1">
        <f t="shared" si="238"/>
        <v>15</v>
      </c>
      <c r="L548" s="8">
        <f t="shared" si="242"/>
        <v>1.0017032699999999</v>
      </c>
      <c r="M548" s="14">
        <f t="shared" si="237"/>
        <v>1.0033000599999999</v>
      </c>
      <c r="N548" s="14">
        <f t="shared" si="259"/>
        <v>1.1005806584237066</v>
      </c>
      <c r="O548" s="8">
        <f t="shared" si="236"/>
        <v>1.1024552400000001</v>
      </c>
      <c r="P548" s="8">
        <f t="shared" si="243"/>
        <v>12340.36580259</v>
      </c>
      <c r="Q548" s="13">
        <f t="shared" si="244"/>
        <v>0</v>
      </c>
      <c r="R548" s="21">
        <f t="shared" si="245"/>
        <v>0</v>
      </c>
      <c r="S548" s="8">
        <f t="shared" si="246"/>
        <v>0</v>
      </c>
      <c r="T548" s="10">
        <f t="shared" si="256"/>
        <v>0.119353</v>
      </c>
      <c r="U548" s="13">
        <f t="shared" si="235"/>
        <v>118</v>
      </c>
      <c r="V548" s="13">
        <v>252</v>
      </c>
      <c r="W548" s="14">
        <f t="shared" si="247"/>
        <v>1.054214593</v>
      </c>
      <c r="X548" s="8">
        <f t="shared" si="248"/>
        <v>669.02790945000004</v>
      </c>
      <c r="Y548" s="8">
        <v>0</v>
      </c>
      <c r="Z548" s="9">
        <f t="shared" si="249"/>
        <v>0</v>
      </c>
      <c r="AA548" s="26" t="str">
        <f t="shared" si="257"/>
        <v>INCORP J=</v>
      </c>
      <c r="AB548" s="70">
        <f t="shared" si="258"/>
        <v>43024</v>
      </c>
      <c r="AC548" s="4"/>
      <c r="AD548" s="1"/>
      <c r="AP548" s="1"/>
      <c r="AQ548" s="1"/>
    </row>
    <row r="549" spans="1:43" x14ac:dyDescent="0.2">
      <c r="A549" s="67">
        <f t="shared" si="250"/>
        <v>42831</v>
      </c>
      <c r="B549" s="8">
        <f t="shared" si="239"/>
        <v>13016.69249433</v>
      </c>
      <c r="C549" s="8">
        <f t="shared" si="251"/>
        <v>11193.53</v>
      </c>
      <c r="D549" s="28">
        <f t="shared" si="252"/>
        <v>4809.67</v>
      </c>
      <c r="E549" s="9">
        <f>IF(K549=1,VLOOKUP(A548,[1]Plan1!$AY$117:$BA$314,3),E548)</f>
        <v>4821.6899999999996</v>
      </c>
      <c r="F549" s="110">
        <f t="shared" si="253"/>
        <v>42810</v>
      </c>
      <c r="G549" s="12">
        <f t="shared" si="240"/>
        <v>2.4991319570779602E-3</v>
      </c>
      <c r="H549" s="11">
        <f t="shared" si="254"/>
        <v>42842</v>
      </c>
      <c r="I549" s="11">
        <f t="shared" si="241"/>
        <v>42842</v>
      </c>
      <c r="J549" s="1">
        <f t="shared" si="255"/>
        <v>22</v>
      </c>
      <c r="K549" s="1">
        <f t="shared" si="238"/>
        <v>16</v>
      </c>
      <c r="L549" s="8">
        <f t="shared" si="242"/>
        <v>1.0018169299999999</v>
      </c>
      <c r="M549" s="14">
        <f t="shared" si="237"/>
        <v>1.0033000599999999</v>
      </c>
      <c r="N549" s="14">
        <f t="shared" si="259"/>
        <v>1.1005806584237066</v>
      </c>
      <c r="O549" s="8">
        <f t="shared" si="236"/>
        <v>1.1025803300000001</v>
      </c>
      <c r="P549" s="8">
        <f t="shared" si="243"/>
        <v>12341.766001260001</v>
      </c>
      <c r="Q549" s="13">
        <f t="shared" si="244"/>
        <v>0</v>
      </c>
      <c r="R549" s="21">
        <f t="shared" si="245"/>
        <v>0</v>
      </c>
      <c r="S549" s="8">
        <f t="shared" si="246"/>
        <v>0</v>
      </c>
      <c r="T549" s="10">
        <f t="shared" si="256"/>
        <v>0.119353</v>
      </c>
      <c r="U549" s="13">
        <f t="shared" ref="U549:U612" si="260">IF(Q548&gt;0,1,IF(K549=K548,U548,U548+1))</f>
        <v>119</v>
      </c>
      <c r="V549" s="13">
        <v>252</v>
      </c>
      <c r="W549" s="14">
        <f t="shared" si="247"/>
        <v>1.0546863790000001</v>
      </c>
      <c r="X549" s="8">
        <f t="shared" si="248"/>
        <v>674.92649306999999</v>
      </c>
      <c r="Y549" s="8">
        <v>0</v>
      </c>
      <c r="Z549" s="9">
        <f t="shared" si="249"/>
        <v>0</v>
      </c>
      <c r="AA549" s="26" t="str">
        <f t="shared" si="257"/>
        <v>INCORP J=</v>
      </c>
      <c r="AB549" s="70">
        <f t="shared" si="258"/>
        <v>43024</v>
      </c>
      <c r="AC549" s="4"/>
      <c r="AD549" s="1"/>
      <c r="AP549" s="1"/>
      <c r="AQ549" s="1"/>
    </row>
    <row r="550" spans="1:43" x14ac:dyDescent="0.2">
      <c r="A550" s="67">
        <f t="shared" si="250"/>
        <v>42832</v>
      </c>
      <c r="B550" s="8">
        <f t="shared" si="239"/>
        <v>13023.995214549999</v>
      </c>
      <c r="C550" s="8">
        <f t="shared" si="251"/>
        <v>11193.53</v>
      </c>
      <c r="D550" s="28">
        <f t="shared" si="252"/>
        <v>4809.67</v>
      </c>
      <c r="E550" s="9">
        <f>IF(K550=1,VLOOKUP(A549,[1]Plan1!$AY$117:$BA$314,3),E549)</f>
        <v>4821.6899999999996</v>
      </c>
      <c r="F550" s="110">
        <f t="shared" si="253"/>
        <v>42810</v>
      </c>
      <c r="G550" s="12">
        <f t="shared" si="240"/>
        <v>2.4991319570779602E-3</v>
      </c>
      <c r="H550" s="11">
        <f t="shared" si="254"/>
        <v>42842</v>
      </c>
      <c r="I550" s="11">
        <f t="shared" si="241"/>
        <v>42842</v>
      </c>
      <c r="J550" s="1">
        <f t="shared" si="255"/>
        <v>22</v>
      </c>
      <c r="K550" s="1">
        <f t="shared" si="238"/>
        <v>17</v>
      </c>
      <c r="L550" s="8">
        <f t="shared" si="242"/>
        <v>1.00193059</v>
      </c>
      <c r="M550" s="14">
        <f t="shared" si="237"/>
        <v>1.0033000599999999</v>
      </c>
      <c r="N550" s="14">
        <f t="shared" si="259"/>
        <v>1.1005806584237066</v>
      </c>
      <c r="O550" s="8">
        <f t="shared" si="236"/>
        <v>1.1027054199999999</v>
      </c>
      <c r="P550" s="8">
        <f t="shared" si="243"/>
        <v>12343.166199929999</v>
      </c>
      <c r="Q550" s="13">
        <f t="shared" si="244"/>
        <v>0</v>
      </c>
      <c r="R550" s="21">
        <f t="shared" si="245"/>
        <v>0</v>
      </c>
      <c r="S550" s="8">
        <f t="shared" si="246"/>
        <v>0</v>
      </c>
      <c r="T550" s="10">
        <f t="shared" si="256"/>
        <v>0.119353</v>
      </c>
      <c r="U550" s="13">
        <f t="shared" si="260"/>
        <v>120</v>
      </c>
      <c r="V550" s="13">
        <v>252</v>
      </c>
      <c r="W550" s="14">
        <f t="shared" si="247"/>
        <v>1.0551583769999999</v>
      </c>
      <c r="X550" s="8">
        <f t="shared" si="248"/>
        <v>680.82901461999995</v>
      </c>
      <c r="Y550" s="8">
        <v>0</v>
      </c>
      <c r="Z550" s="9">
        <f t="shared" si="249"/>
        <v>0</v>
      </c>
      <c r="AA550" s="26" t="str">
        <f t="shared" si="257"/>
        <v>INCORP J=</v>
      </c>
      <c r="AB550" s="70">
        <f t="shared" si="258"/>
        <v>43024</v>
      </c>
      <c r="AC550" s="4"/>
      <c r="AD550" s="1"/>
      <c r="AP550" s="1"/>
      <c r="AQ550" s="1"/>
    </row>
    <row r="551" spans="1:43" x14ac:dyDescent="0.2">
      <c r="A551" s="67">
        <f t="shared" si="250"/>
        <v>42833</v>
      </c>
      <c r="B551" s="8">
        <f t="shared" si="239"/>
        <v>13031.30233391</v>
      </c>
      <c r="C551" s="8">
        <f t="shared" si="251"/>
        <v>11193.53</v>
      </c>
      <c r="D551" s="28">
        <f t="shared" si="252"/>
        <v>4809.67</v>
      </c>
      <c r="E551" s="9">
        <f>IF(K551=1,VLOOKUP(A550,[1]Plan1!$AY$117:$BA$314,3),E550)</f>
        <v>4821.6899999999996</v>
      </c>
      <c r="F551" s="110">
        <f t="shared" si="253"/>
        <v>42810</v>
      </c>
      <c r="G551" s="12">
        <f t="shared" si="240"/>
        <v>2.4991319570779602E-3</v>
      </c>
      <c r="H551" s="11">
        <f t="shared" si="254"/>
        <v>42842</v>
      </c>
      <c r="I551" s="11">
        <f t="shared" si="241"/>
        <v>42842</v>
      </c>
      <c r="J551" s="1">
        <f t="shared" si="255"/>
        <v>22</v>
      </c>
      <c r="K551" s="1">
        <f t="shared" si="238"/>
        <v>18</v>
      </c>
      <c r="L551" s="8">
        <f t="shared" si="242"/>
        <v>1.00204428</v>
      </c>
      <c r="M551" s="14">
        <f t="shared" si="237"/>
        <v>1.0033000599999999</v>
      </c>
      <c r="N551" s="14">
        <f t="shared" si="259"/>
        <v>1.1005806584237066</v>
      </c>
      <c r="O551" s="8">
        <f t="shared" si="236"/>
        <v>1.10283055</v>
      </c>
      <c r="P551" s="8">
        <f t="shared" si="243"/>
        <v>12344.56684634</v>
      </c>
      <c r="Q551" s="13">
        <f t="shared" si="244"/>
        <v>0</v>
      </c>
      <c r="R551" s="21">
        <f t="shared" si="245"/>
        <v>0</v>
      </c>
      <c r="S551" s="8">
        <f t="shared" si="246"/>
        <v>0</v>
      </c>
      <c r="T551" s="10">
        <f t="shared" si="256"/>
        <v>0.119353</v>
      </c>
      <c r="U551" s="13">
        <f t="shared" si="260"/>
        <v>121</v>
      </c>
      <c r="V551" s="13">
        <v>252</v>
      </c>
      <c r="W551" s="14">
        <f t="shared" si="247"/>
        <v>1.0556305859999999</v>
      </c>
      <c r="X551" s="8">
        <f t="shared" si="248"/>
        <v>686.73548757000003</v>
      </c>
      <c r="Y551" s="8">
        <v>0</v>
      </c>
      <c r="Z551" s="9">
        <f t="shared" si="249"/>
        <v>0</v>
      </c>
      <c r="AA551" s="26" t="str">
        <f t="shared" si="257"/>
        <v>INCORP J=</v>
      </c>
      <c r="AB551" s="70">
        <f t="shared" si="258"/>
        <v>43024</v>
      </c>
      <c r="AC551" s="4"/>
      <c r="AD551" s="1"/>
      <c r="AP551" s="1"/>
      <c r="AQ551" s="1"/>
    </row>
    <row r="552" spans="1:43" x14ac:dyDescent="0.2">
      <c r="A552" s="67">
        <f t="shared" si="250"/>
        <v>42834</v>
      </c>
      <c r="B552" s="8">
        <f t="shared" si="239"/>
        <v>13031.30233391</v>
      </c>
      <c r="C552" s="8">
        <f t="shared" si="251"/>
        <v>11193.53</v>
      </c>
      <c r="D552" s="28">
        <f t="shared" si="252"/>
        <v>4809.67</v>
      </c>
      <c r="E552" s="9">
        <f>IF(K552=1,VLOOKUP(A551,[1]Plan1!$AY$117:$BA$314,3),E551)</f>
        <v>4821.6899999999996</v>
      </c>
      <c r="F552" s="110">
        <f t="shared" si="253"/>
        <v>42810</v>
      </c>
      <c r="G552" s="12">
        <f t="shared" si="240"/>
        <v>2.4991319570779602E-3</v>
      </c>
      <c r="H552" s="11">
        <f t="shared" si="254"/>
        <v>42842</v>
      </c>
      <c r="I552" s="11">
        <f t="shared" si="241"/>
        <v>42842</v>
      </c>
      <c r="J552" s="1">
        <f t="shared" si="255"/>
        <v>22</v>
      </c>
      <c r="K552" s="1">
        <f t="shared" si="238"/>
        <v>18</v>
      </c>
      <c r="L552" s="8">
        <f t="shared" si="242"/>
        <v>1.00204428</v>
      </c>
      <c r="M552" s="14">
        <f t="shared" si="237"/>
        <v>1.0033000599999999</v>
      </c>
      <c r="N552" s="14">
        <f t="shared" si="259"/>
        <v>1.1005806584237066</v>
      </c>
      <c r="O552" s="8">
        <f t="shared" si="236"/>
        <v>1.10283055</v>
      </c>
      <c r="P552" s="8">
        <f t="shared" si="243"/>
        <v>12344.56684634</v>
      </c>
      <c r="Q552" s="13">
        <f t="shared" si="244"/>
        <v>0</v>
      </c>
      <c r="R552" s="21">
        <f t="shared" si="245"/>
        <v>0</v>
      </c>
      <c r="S552" s="8">
        <f t="shared" si="246"/>
        <v>0</v>
      </c>
      <c r="T552" s="10">
        <f t="shared" si="256"/>
        <v>0.119353</v>
      </c>
      <c r="U552" s="13">
        <f t="shared" si="260"/>
        <v>121</v>
      </c>
      <c r="V552" s="13">
        <v>252</v>
      </c>
      <c r="W552" s="14">
        <f t="shared" si="247"/>
        <v>1.0556305859999999</v>
      </c>
      <c r="X552" s="8">
        <f t="shared" si="248"/>
        <v>686.73548757000003</v>
      </c>
      <c r="Y552" s="8">
        <v>0</v>
      </c>
      <c r="Z552" s="9">
        <f t="shared" si="249"/>
        <v>0</v>
      </c>
      <c r="AA552" s="26" t="str">
        <f t="shared" si="257"/>
        <v>INCORP J=</v>
      </c>
      <c r="AB552" s="70">
        <f t="shared" si="258"/>
        <v>43024</v>
      </c>
      <c r="AC552" s="4"/>
      <c r="AD552" s="1"/>
      <c r="AP552" s="1"/>
      <c r="AQ552" s="1"/>
    </row>
    <row r="553" spans="1:43" x14ac:dyDescent="0.2">
      <c r="A553" s="67">
        <f t="shared" si="250"/>
        <v>42835</v>
      </c>
      <c r="B553" s="8">
        <f t="shared" si="239"/>
        <v>13031.30233391</v>
      </c>
      <c r="C553" s="8">
        <f t="shared" si="251"/>
        <v>11193.53</v>
      </c>
      <c r="D553" s="28">
        <f t="shared" si="252"/>
        <v>4809.67</v>
      </c>
      <c r="E553" s="9">
        <f>IF(K553=1,VLOOKUP(A552,[1]Plan1!$AY$117:$BA$314,3),E552)</f>
        <v>4821.6899999999996</v>
      </c>
      <c r="F553" s="110">
        <f t="shared" si="253"/>
        <v>42810</v>
      </c>
      <c r="G553" s="12">
        <f t="shared" si="240"/>
        <v>2.4991319570779602E-3</v>
      </c>
      <c r="H553" s="11">
        <f t="shared" si="254"/>
        <v>42842</v>
      </c>
      <c r="I553" s="11">
        <f t="shared" si="241"/>
        <v>42842</v>
      </c>
      <c r="J553" s="1">
        <f t="shared" si="255"/>
        <v>22</v>
      </c>
      <c r="K553" s="1">
        <f t="shared" si="238"/>
        <v>18</v>
      </c>
      <c r="L553" s="8">
        <f t="shared" si="242"/>
        <v>1.00204428</v>
      </c>
      <c r="M553" s="14">
        <f t="shared" si="237"/>
        <v>1.0033000599999999</v>
      </c>
      <c r="N553" s="14">
        <f t="shared" si="259"/>
        <v>1.1005806584237066</v>
      </c>
      <c r="O553" s="8">
        <f t="shared" ref="O553:O616" si="261">TRUNC(TRUNC((L553*N553),15),8)</f>
        <v>1.10283055</v>
      </c>
      <c r="P553" s="8">
        <f t="shared" si="243"/>
        <v>12344.56684634</v>
      </c>
      <c r="Q553" s="13">
        <f t="shared" si="244"/>
        <v>0</v>
      </c>
      <c r="R553" s="21">
        <f t="shared" si="245"/>
        <v>0</v>
      </c>
      <c r="S553" s="8">
        <f t="shared" si="246"/>
        <v>0</v>
      </c>
      <c r="T553" s="10">
        <f t="shared" si="256"/>
        <v>0.119353</v>
      </c>
      <c r="U553" s="13">
        <f t="shared" si="260"/>
        <v>121</v>
      </c>
      <c r="V553" s="13">
        <v>252</v>
      </c>
      <c r="W553" s="14">
        <f t="shared" si="247"/>
        <v>1.0556305859999999</v>
      </c>
      <c r="X553" s="8">
        <f t="shared" si="248"/>
        <v>686.73548757000003</v>
      </c>
      <c r="Y553" s="8">
        <v>0</v>
      </c>
      <c r="Z553" s="9">
        <f t="shared" si="249"/>
        <v>0</v>
      </c>
      <c r="AA553" s="26" t="str">
        <f t="shared" si="257"/>
        <v>INCORP J=</v>
      </c>
      <c r="AB553" s="70">
        <f t="shared" si="258"/>
        <v>43024</v>
      </c>
      <c r="AC553" s="4"/>
      <c r="AD553" s="1"/>
      <c r="AP553" s="1"/>
      <c r="AQ553" s="1"/>
    </row>
    <row r="554" spans="1:43" x14ac:dyDescent="0.2">
      <c r="A554" s="67">
        <f t="shared" si="250"/>
        <v>42836</v>
      </c>
      <c r="B554" s="8">
        <f t="shared" si="239"/>
        <v>13038.61326285</v>
      </c>
      <c r="C554" s="8">
        <f t="shared" si="251"/>
        <v>11193.53</v>
      </c>
      <c r="D554" s="28">
        <f t="shared" si="252"/>
        <v>4809.67</v>
      </c>
      <c r="E554" s="9">
        <f>IF(K554=1,VLOOKUP(A553,[1]Plan1!$AY$117:$BA$314,3),E553)</f>
        <v>4821.6899999999996</v>
      </c>
      <c r="F554" s="110">
        <f t="shared" si="253"/>
        <v>42810</v>
      </c>
      <c r="G554" s="12">
        <f t="shared" si="240"/>
        <v>2.4991319570779602E-3</v>
      </c>
      <c r="H554" s="11">
        <f t="shared" si="254"/>
        <v>42842</v>
      </c>
      <c r="I554" s="11">
        <f t="shared" si="241"/>
        <v>42842</v>
      </c>
      <c r="J554" s="1">
        <f t="shared" si="255"/>
        <v>22</v>
      </c>
      <c r="K554" s="1">
        <f t="shared" si="238"/>
        <v>19</v>
      </c>
      <c r="L554" s="8">
        <f t="shared" si="242"/>
        <v>1.0021579700000001</v>
      </c>
      <c r="M554" s="14">
        <f t="shared" ref="M554:M617" si="262">IF(I554&gt;I553,L553,M553)</f>
        <v>1.0033000599999999</v>
      </c>
      <c r="N554" s="14">
        <f t="shared" si="259"/>
        <v>1.1005806584237066</v>
      </c>
      <c r="O554" s="8">
        <f t="shared" si="261"/>
        <v>1.1029556700000001</v>
      </c>
      <c r="P554" s="8">
        <f t="shared" si="243"/>
        <v>12345.96738081</v>
      </c>
      <c r="Q554" s="13">
        <f t="shared" si="244"/>
        <v>0</v>
      </c>
      <c r="R554" s="21">
        <f t="shared" si="245"/>
        <v>0</v>
      </c>
      <c r="S554" s="8">
        <f t="shared" si="246"/>
        <v>0</v>
      </c>
      <c r="T554" s="10">
        <f t="shared" si="256"/>
        <v>0.119353</v>
      </c>
      <c r="U554" s="13">
        <f t="shared" si="260"/>
        <v>122</v>
      </c>
      <c r="V554" s="13">
        <v>252</v>
      </c>
      <c r="W554" s="14">
        <f t="shared" si="247"/>
        <v>1.0561030060000001</v>
      </c>
      <c r="X554" s="8">
        <f t="shared" si="248"/>
        <v>692.64588203999995</v>
      </c>
      <c r="Y554" s="8">
        <v>0</v>
      </c>
      <c r="Z554" s="9">
        <f t="shared" si="249"/>
        <v>0</v>
      </c>
      <c r="AA554" s="26" t="str">
        <f t="shared" si="257"/>
        <v>INCORP J=</v>
      </c>
      <c r="AB554" s="70">
        <f t="shared" si="258"/>
        <v>43024</v>
      </c>
      <c r="AC554" s="4"/>
      <c r="AD554" s="1"/>
      <c r="AP554" s="1"/>
      <c r="AQ554" s="1"/>
    </row>
    <row r="555" spans="1:43" x14ac:dyDescent="0.2">
      <c r="A555" s="67">
        <f t="shared" si="250"/>
        <v>42837</v>
      </c>
      <c r="B555" s="8">
        <f t="shared" si="239"/>
        <v>13045.928475159999</v>
      </c>
      <c r="C555" s="8">
        <f t="shared" si="251"/>
        <v>11193.53</v>
      </c>
      <c r="D555" s="28">
        <f t="shared" si="252"/>
        <v>4809.67</v>
      </c>
      <c r="E555" s="9">
        <f>IF(K555=1,VLOOKUP(A554,[1]Plan1!$AY$117:$BA$314,3),E554)</f>
        <v>4821.6899999999996</v>
      </c>
      <c r="F555" s="110">
        <f t="shared" si="253"/>
        <v>42810</v>
      </c>
      <c r="G555" s="12">
        <f t="shared" si="240"/>
        <v>2.4991319570779602E-3</v>
      </c>
      <c r="H555" s="11">
        <f t="shared" si="254"/>
        <v>42842</v>
      </c>
      <c r="I555" s="11">
        <f t="shared" si="241"/>
        <v>42842</v>
      </c>
      <c r="J555" s="1">
        <f t="shared" si="255"/>
        <v>22</v>
      </c>
      <c r="K555" s="1">
        <f t="shared" ref="K555:K618" si="263">(J555-(NETWORKDAYS(A555,I555,AE$118:AE$502)-1))</f>
        <v>20</v>
      </c>
      <c r="L555" s="8">
        <f t="shared" si="242"/>
        <v>1.00227168</v>
      </c>
      <c r="M555" s="14">
        <f t="shared" si="262"/>
        <v>1.0033000599999999</v>
      </c>
      <c r="N555" s="14">
        <f t="shared" si="259"/>
        <v>1.1005806584237066</v>
      </c>
      <c r="O555" s="8">
        <f t="shared" si="261"/>
        <v>1.10308082</v>
      </c>
      <c r="P555" s="8">
        <f t="shared" si="243"/>
        <v>12347.36825109</v>
      </c>
      <c r="Q555" s="13">
        <f t="shared" si="244"/>
        <v>0</v>
      </c>
      <c r="R555" s="21">
        <f t="shared" si="245"/>
        <v>0</v>
      </c>
      <c r="S555" s="8">
        <f t="shared" si="246"/>
        <v>0</v>
      </c>
      <c r="T555" s="10">
        <f t="shared" si="256"/>
        <v>0.119353</v>
      </c>
      <c r="U555" s="13">
        <f t="shared" si="260"/>
        <v>123</v>
      </c>
      <c r="V555" s="13">
        <v>252</v>
      </c>
      <c r="W555" s="14">
        <f t="shared" si="247"/>
        <v>1.0565756369999999</v>
      </c>
      <c r="X555" s="8">
        <f t="shared" si="248"/>
        <v>698.56022407</v>
      </c>
      <c r="Y555" s="8">
        <v>0</v>
      </c>
      <c r="Z555" s="9">
        <f t="shared" si="249"/>
        <v>0</v>
      </c>
      <c r="AA555" s="26" t="str">
        <f t="shared" si="257"/>
        <v>INCORP J=</v>
      </c>
      <c r="AB555" s="70">
        <f t="shared" si="258"/>
        <v>43024</v>
      </c>
      <c r="AC555" s="4"/>
      <c r="AD555" s="1"/>
      <c r="AP555" s="1"/>
      <c r="AQ555" s="1"/>
    </row>
    <row r="556" spans="1:43" x14ac:dyDescent="0.2">
      <c r="A556" s="67">
        <f t="shared" si="250"/>
        <v>42838</v>
      </c>
      <c r="B556" s="8">
        <f t="shared" si="239"/>
        <v>13053.247629609999</v>
      </c>
      <c r="C556" s="8">
        <f t="shared" si="251"/>
        <v>11193.53</v>
      </c>
      <c r="D556" s="28">
        <f t="shared" si="252"/>
        <v>4809.67</v>
      </c>
      <c r="E556" s="9">
        <f>IF(K556=1,VLOOKUP(A555,[1]Plan1!$AY$117:$BA$314,3),E555)</f>
        <v>4821.6899999999996</v>
      </c>
      <c r="F556" s="110">
        <f t="shared" si="253"/>
        <v>42810</v>
      </c>
      <c r="G556" s="12">
        <f t="shared" si="240"/>
        <v>2.4991319570779602E-3</v>
      </c>
      <c r="H556" s="11">
        <f t="shared" si="254"/>
        <v>42842</v>
      </c>
      <c r="I556" s="11">
        <f t="shared" si="241"/>
        <v>42842</v>
      </c>
      <c r="J556" s="1">
        <f t="shared" si="255"/>
        <v>22</v>
      </c>
      <c r="K556" s="1">
        <f t="shared" si="263"/>
        <v>21</v>
      </c>
      <c r="L556" s="8">
        <f t="shared" si="242"/>
        <v>1.0023853899999999</v>
      </c>
      <c r="M556" s="14">
        <f t="shared" si="262"/>
        <v>1.0033000599999999</v>
      </c>
      <c r="N556" s="14">
        <f t="shared" si="259"/>
        <v>1.1005806584237066</v>
      </c>
      <c r="O556" s="8">
        <f t="shared" si="261"/>
        <v>1.1032059700000001</v>
      </c>
      <c r="P556" s="8">
        <f t="shared" si="243"/>
        <v>12348.76912137</v>
      </c>
      <c r="Q556" s="13">
        <f t="shared" si="244"/>
        <v>0</v>
      </c>
      <c r="R556" s="21">
        <f t="shared" si="245"/>
        <v>0</v>
      </c>
      <c r="S556" s="8">
        <f t="shared" si="246"/>
        <v>0</v>
      </c>
      <c r="T556" s="10">
        <f t="shared" si="256"/>
        <v>0.119353</v>
      </c>
      <c r="U556" s="13">
        <f t="shared" si="260"/>
        <v>124</v>
      </c>
      <c r="V556" s="13">
        <v>252</v>
      </c>
      <c r="W556" s="14">
        <f t="shared" si="247"/>
        <v>1.05704848</v>
      </c>
      <c r="X556" s="8">
        <f t="shared" si="248"/>
        <v>704.47850824</v>
      </c>
      <c r="Y556" s="8">
        <v>0</v>
      </c>
      <c r="Z556" s="9">
        <f t="shared" si="249"/>
        <v>0</v>
      </c>
      <c r="AA556" s="26" t="str">
        <f t="shared" si="257"/>
        <v>INCORP J=</v>
      </c>
      <c r="AB556" s="70">
        <f t="shared" si="258"/>
        <v>43024</v>
      </c>
      <c r="AC556" s="4"/>
      <c r="AD556" s="1"/>
      <c r="AP556" s="1"/>
      <c r="AQ556" s="1"/>
    </row>
    <row r="557" spans="1:43" x14ac:dyDescent="0.2">
      <c r="A557" s="67">
        <f t="shared" si="250"/>
        <v>42839</v>
      </c>
      <c r="B557" s="8">
        <f t="shared" si="239"/>
        <v>13060.571082189999</v>
      </c>
      <c r="C557" s="8">
        <f t="shared" si="251"/>
        <v>11193.53</v>
      </c>
      <c r="D557" s="28">
        <f t="shared" si="252"/>
        <v>4809.67</v>
      </c>
      <c r="E557" s="9">
        <f>IF(K557=1,VLOOKUP(A556,[1]Plan1!$AY$117:$BA$314,3),E556)</f>
        <v>4821.6899999999996</v>
      </c>
      <c r="F557" s="110">
        <f t="shared" si="253"/>
        <v>42810</v>
      </c>
      <c r="G557" s="12">
        <f t="shared" si="240"/>
        <v>2.4991319570779602E-3</v>
      </c>
      <c r="H557" s="11">
        <f t="shared" si="254"/>
        <v>42842</v>
      </c>
      <c r="I557" s="11">
        <f t="shared" si="241"/>
        <v>42842</v>
      </c>
      <c r="J557" s="1">
        <f t="shared" si="255"/>
        <v>22</v>
      </c>
      <c r="K557" s="1">
        <f t="shared" si="263"/>
        <v>22</v>
      </c>
      <c r="L557" s="8">
        <f t="shared" si="242"/>
        <v>1.0024991299999999</v>
      </c>
      <c r="M557" s="14">
        <f t="shared" si="262"/>
        <v>1.0033000599999999</v>
      </c>
      <c r="N557" s="14">
        <f t="shared" si="259"/>
        <v>1.1005806584237066</v>
      </c>
      <c r="O557" s="8">
        <f t="shared" si="261"/>
        <v>1.10333115</v>
      </c>
      <c r="P557" s="8">
        <f t="shared" si="243"/>
        <v>12350.17032745</v>
      </c>
      <c r="Q557" s="13">
        <f t="shared" si="244"/>
        <v>0</v>
      </c>
      <c r="R557" s="21">
        <f t="shared" si="245"/>
        <v>0</v>
      </c>
      <c r="S557" s="8">
        <f t="shared" si="246"/>
        <v>0</v>
      </c>
      <c r="T557" s="10">
        <f t="shared" si="256"/>
        <v>0.119353</v>
      </c>
      <c r="U557" s="13">
        <f t="shared" si="260"/>
        <v>125</v>
      </c>
      <c r="V557" s="13">
        <v>252</v>
      </c>
      <c r="W557" s="14">
        <f t="shared" si="247"/>
        <v>1.057521535</v>
      </c>
      <c r="X557" s="8">
        <f t="shared" si="248"/>
        <v>710.40075474000002</v>
      </c>
      <c r="Y557" s="8">
        <v>0</v>
      </c>
      <c r="Z557" s="9">
        <f t="shared" si="249"/>
        <v>0</v>
      </c>
      <c r="AA557" s="26" t="str">
        <f t="shared" si="257"/>
        <v>INCORP J=</v>
      </c>
      <c r="AB557" s="70">
        <f t="shared" si="258"/>
        <v>43024</v>
      </c>
      <c r="AC557" s="4"/>
      <c r="AD557" s="1"/>
      <c r="AP557" s="1"/>
      <c r="AQ557" s="1"/>
    </row>
    <row r="558" spans="1:43" x14ac:dyDescent="0.2">
      <c r="A558" s="67">
        <f t="shared" si="250"/>
        <v>42840</v>
      </c>
      <c r="B558" s="8">
        <f t="shared" si="239"/>
        <v>13060.571082189999</v>
      </c>
      <c r="C558" s="8">
        <f t="shared" si="251"/>
        <v>11193.53</v>
      </c>
      <c r="D558" s="28">
        <f t="shared" si="252"/>
        <v>4809.67</v>
      </c>
      <c r="E558" s="9">
        <f>IF(K558=1,VLOOKUP(A557,[1]Plan1!$AY$117:$BA$314,3),E557)</f>
        <v>4821.6899999999996</v>
      </c>
      <c r="F558" s="110">
        <f t="shared" si="253"/>
        <v>42810</v>
      </c>
      <c r="G558" s="12">
        <f t="shared" si="240"/>
        <v>2.4991319570779602E-3</v>
      </c>
      <c r="H558" s="11">
        <f t="shared" si="254"/>
        <v>42870</v>
      </c>
      <c r="I558" s="11">
        <f t="shared" si="241"/>
        <v>42842</v>
      </c>
      <c r="J558" s="1">
        <f t="shared" si="255"/>
        <v>22</v>
      </c>
      <c r="K558" s="1">
        <f t="shared" si="263"/>
        <v>22</v>
      </c>
      <c r="L558" s="8">
        <f t="shared" si="242"/>
        <v>1.0024991299999999</v>
      </c>
      <c r="M558" s="14">
        <f t="shared" si="262"/>
        <v>1.0033000599999999</v>
      </c>
      <c r="N558" s="14">
        <f t="shared" si="259"/>
        <v>1.1005806584237066</v>
      </c>
      <c r="O558" s="8">
        <f t="shared" si="261"/>
        <v>1.10333115</v>
      </c>
      <c r="P558" s="8">
        <f t="shared" si="243"/>
        <v>12350.17032745</v>
      </c>
      <c r="Q558" s="13">
        <f t="shared" si="244"/>
        <v>0</v>
      </c>
      <c r="R558" s="21">
        <f t="shared" si="245"/>
        <v>0</v>
      </c>
      <c r="S558" s="8">
        <f t="shared" si="246"/>
        <v>0</v>
      </c>
      <c r="T558" s="10">
        <f t="shared" si="256"/>
        <v>0.119353</v>
      </c>
      <c r="U558" s="13">
        <f t="shared" si="260"/>
        <v>125</v>
      </c>
      <c r="V558" s="13">
        <v>252</v>
      </c>
      <c r="W558" s="14">
        <f t="shared" si="247"/>
        <v>1.057521535</v>
      </c>
      <c r="X558" s="8">
        <f t="shared" si="248"/>
        <v>710.40075474000002</v>
      </c>
      <c r="Y558" s="8">
        <v>0</v>
      </c>
      <c r="Z558" s="9">
        <f t="shared" si="249"/>
        <v>0</v>
      </c>
      <c r="AA558" s="26" t="str">
        <f t="shared" si="257"/>
        <v>INCORP J=</v>
      </c>
      <c r="AB558" s="70">
        <f t="shared" si="258"/>
        <v>43024</v>
      </c>
      <c r="AC558" s="4"/>
      <c r="AD558" s="1"/>
      <c r="AP558" s="1"/>
      <c r="AQ558" s="1"/>
    </row>
    <row r="559" spans="1:43" x14ac:dyDescent="0.2">
      <c r="A559" s="67">
        <f t="shared" si="250"/>
        <v>42841</v>
      </c>
      <c r="B559" s="8">
        <f t="shared" si="239"/>
        <v>13060.571082189999</v>
      </c>
      <c r="C559" s="8">
        <f t="shared" si="251"/>
        <v>11193.53</v>
      </c>
      <c r="D559" s="28">
        <f t="shared" si="252"/>
        <v>4809.67</v>
      </c>
      <c r="E559" s="9">
        <f>IF(K559=1,VLOOKUP(A558,[1]Plan1!$AY$117:$BA$314,3),E558)</f>
        <v>4821.6899999999996</v>
      </c>
      <c r="F559" s="110">
        <f t="shared" si="253"/>
        <v>42810</v>
      </c>
      <c r="G559" s="12">
        <f t="shared" si="240"/>
        <v>2.4991319570779602E-3</v>
      </c>
      <c r="H559" s="11">
        <f t="shared" si="254"/>
        <v>42870</v>
      </c>
      <c r="I559" s="11">
        <f t="shared" si="241"/>
        <v>42842</v>
      </c>
      <c r="J559" s="1">
        <f t="shared" si="255"/>
        <v>22</v>
      </c>
      <c r="K559" s="1">
        <f t="shared" si="263"/>
        <v>22</v>
      </c>
      <c r="L559" s="8">
        <f t="shared" si="242"/>
        <v>1.0024991299999999</v>
      </c>
      <c r="M559" s="14">
        <f t="shared" si="262"/>
        <v>1.0033000599999999</v>
      </c>
      <c r="N559" s="14">
        <f t="shared" si="259"/>
        <v>1.1005806584237066</v>
      </c>
      <c r="O559" s="8">
        <f t="shared" si="261"/>
        <v>1.10333115</v>
      </c>
      <c r="P559" s="8">
        <f t="shared" si="243"/>
        <v>12350.17032745</v>
      </c>
      <c r="Q559" s="13">
        <f t="shared" si="244"/>
        <v>0</v>
      </c>
      <c r="R559" s="21">
        <f t="shared" si="245"/>
        <v>0</v>
      </c>
      <c r="S559" s="8">
        <f t="shared" si="246"/>
        <v>0</v>
      </c>
      <c r="T559" s="10">
        <f t="shared" si="256"/>
        <v>0.119353</v>
      </c>
      <c r="U559" s="13">
        <f t="shared" si="260"/>
        <v>125</v>
      </c>
      <c r="V559" s="13">
        <v>252</v>
      </c>
      <c r="W559" s="14">
        <f t="shared" si="247"/>
        <v>1.057521535</v>
      </c>
      <c r="X559" s="8">
        <f t="shared" si="248"/>
        <v>710.40075474000002</v>
      </c>
      <c r="Y559" s="8">
        <v>0</v>
      </c>
      <c r="Z559" s="9">
        <f t="shared" si="249"/>
        <v>0</v>
      </c>
      <c r="AA559" s="26" t="str">
        <f t="shared" si="257"/>
        <v>INCORP J=</v>
      </c>
      <c r="AB559" s="70">
        <f t="shared" si="258"/>
        <v>43024</v>
      </c>
      <c r="AC559" s="4"/>
      <c r="AD559" s="1"/>
      <c r="AP559" s="1"/>
      <c r="AQ559" s="1"/>
    </row>
    <row r="560" spans="1:43" x14ac:dyDescent="0.2">
      <c r="A560" s="67">
        <f t="shared" si="250"/>
        <v>42842</v>
      </c>
      <c r="B560" s="8">
        <f t="shared" si="239"/>
        <v>13060.571082189999</v>
      </c>
      <c r="C560" s="8">
        <f t="shared" si="251"/>
        <v>11193.53</v>
      </c>
      <c r="D560" s="28">
        <f t="shared" si="252"/>
        <v>4809.67</v>
      </c>
      <c r="E560" s="9">
        <f>IF(K560=1,VLOOKUP(A559,[1]Plan1!$AY$117:$BA$314,3),E559)</f>
        <v>4821.6899999999996</v>
      </c>
      <c r="F560" s="110">
        <f t="shared" si="253"/>
        <v>42810</v>
      </c>
      <c r="G560" s="12">
        <f t="shared" si="240"/>
        <v>2.4991319570779602E-3</v>
      </c>
      <c r="H560" s="11">
        <f t="shared" si="254"/>
        <v>42870</v>
      </c>
      <c r="I560" s="11">
        <f t="shared" si="241"/>
        <v>42842</v>
      </c>
      <c r="J560" s="1">
        <f t="shared" si="255"/>
        <v>22</v>
      </c>
      <c r="K560" s="1">
        <f t="shared" si="263"/>
        <v>22</v>
      </c>
      <c r="L560" s="8">
        <f t="shared" si="242"/>
        <v>1.0024991299999999</v>
      </c>
      <c r="M560" s="14">
        <f t="shared" si="262"/>
        <v>1.0033000599999999</v>
      </c>
      <c r="N560" s="14">
        <f t="shared" si="259"/>
        <v>1.1005806584237066</v>
      </c>
      <c r="O560" s="8">
        <f t="shared" si="261"/>
        <v>1.10333115</v>
      </c>
      <c r="P560" s="8">
        <f t="shared" si="243"/>
        <v>12350.17032745</v>
      </c>
      <c r="Q560" s="13">
        <f t="shared" si="244"/>
        <v>0</v>
      </c>
      <c r="R560" s="21">
        <f t="shared" si="245"/>
        <v>0</v>
      </c>
      <c r="S560" s="8">
        <f t="shared" si="246"/>
        <v>0</v>
      </c>
      <c r="T560" s="10">
        <f t="shared" si="256"/>
        <v>0.119353</v>
      </c>
      <c r="U560" s="13">
        <f t="shared" si="260"/>
        <v>125</v>
      </c>
      <c r="V560" s="13">
        <v>252</v>
      </c>
      <c r="W560" s="14">
        <f t="shared" si="247"/>
        <v>1.057521535</v>
      </c>
      <c r="X560" s="8">
        <f t="shared" si="248"/>
        <v>710.40075474000002</v>
      </c>
      <c r="Y560" s="8">
        <v>0</v>
      </c>
      <c r="Z560" s="9">
        <f t="shared" si="249"/>
        <v>0</v>
      </c>
      <c r="AA560" s="26" t="str">
        <f t="shared" si="257"/>
        <v>INCORP J=</v>
      </c>
      <c r="AB560" s="70">
        <f t="shared" si="258"/>
        <v>43024</v>
      </c>
      <c r="AC560" s="4"/>
      <c r="AD560" s="1"/>
      <c r="AP560" s="1"/>
      <c r="AQ560" s="1"/>
    </row>
    <row r="561" spans="1:43" x14ac:dyDescent="0.2">
      <c r="A561" s="67">
        <f t="shared" si="250"/>
        <v>42843</v>
      </c>
      <c r="B561" s="8">
        <f t="shared" si="239"/>
        <v>13067.431509130001</v>
      </c>
      <c r="C561" s="8">
        <f t="shared" si="251"/>
        <v>11193.53</v>
      </c>
      <c r="D561" s="28">
        <f t="shared" si="252"/>
        <v>4821.6899999999996</v>
      </c>
      <c r="E561" s="9">
        <f>IF(K561=1,VLOOKUP(A560,[1]Plan1!$AY$117:$BA$314,3),E560)</f>
        <v>4828.4399999999996</v>
      </c>
      <c r="F561" s="110">
        <f t="shared" si="253"/>
        <v>42843</v>
      </c>
      <c r="G561" s="12">
        <f t="shared" si="240"/>
        <v>1.3999240930047119E-3</v>
      </c>
      <c r="H561" s="11">
        <f t="shared" si="254"/>
        <v>42870</v>
      </c>
      <c r="I561" s="11">
        <f t="shared" si="241"/>
        <v>42870</v>
      </c>
      <c r="J561" s="1">
        <f t="shared" si="255"/>
        <v>18</v>
      </c>
      <c r="K561" s="1">
        <f t="shared" si="263"/>
        <v>1</v>
      </c>
      <c r="L561" s="8">
        <f t="shared" si="242"/>
        <v>1.0000777199999999</v>
      </c>
      <c r="M561" s="14">
        <f t="shared" si="262"/>
        <v>1.0024991299999999</v>
      </c>
      <c r="N561" s="14">
        <f t="shared" si="259"/>
        <v>1.1033311525645928</v>
      </c>
      <c r="O561" s="8">
        <f t="shared" si="261"/>
        <v>1.1034169</v>
      </c>
      <c r="P561" s="8">
        <f t="shared" si="243"/>
        <v>12351.130172650001</v>
      </c>
      <c r="Q561" s="13">
        <f t="shared" si="244"/>
        <v>0</v>
      </c>
      <c r="R561" s="21">
        <f t="shared" si="245"/>
        <v>0</v>
      </c>
      <c r="S561" s="8">
        <f t="shared" si="246"/>
        <v>0</v>
      </c>
      <c r="T561" s="10">
        <f t="shared" si="256"/>
        <v>0.119353</v>
      </c>
      <c r="U561" s="13">
        <f t="shared" si="260"/>
        <v>126</v>
      </c>
      <c r="V561" s="13">
        <v>252</v>
      </c>
      <c r="W561" s="14">
        <f t="shared" si="247"/>
        <v>1.057994801</v>
      </c>
      <c r="X561" s="8">
        <f t="shared" si="248"/>
        <v>716.30133648000003</v>
      </c>
      <c r="Y561" s="8">
        <v>0</v>
      </c>
      <c r="Z561" s="9">
        <f t="shared" si="249"/>
        <v>0</v>
      </c>
      <c r="AA561" s="26" t="str">
        <f t="shared" si="257"/>
        <v>INCORP J=</v>
      </c>
      <c r="AB561" s="70">
        <f t="shared" si="258"/>
        <v>43024</v>
      </c>
      <c r="AC561" s="4"/>
      <c r="AD561" s="1"/>
      <c r="AP561" s="1"/>
      <c r="AQ561" s="1"/>
    </row>
    <row r="562" spans="1:43" x14ac:dyDescent="0.2">
      <c r="A562" s="67">
        <f t="shared" si="250"/>
        <v>42844</v>
      </c>
      <c r="B562" s="8">
        <f t="shared" si="239"/>
        <v>13074.295594069999</v>
      </c>
      <c r="C562" s="8">
        <f t="shared" si="251"/>
        <v>11193.53</v>
      </c>
      <c r="D562" s="28">
        <f t="shared" si="252"/>
        <v>4821.6899999999996</v>
      </c>
      <c r="E562" s="9">
        <f>IF(K562=1,VLOOKUP(A561,[1]Plan1!$AY$117:$BA$314,3),E561)</f>
        <v>4828.4399999999996</v>
      </c>
      <c r="F562" s="110">
        <f t="shared" si="253"/>
        <v>42843</v>
      </c>
      <c r="G562" s="12">
        <f t="shared" si="240"/>
        <v>1.3999240930047119E-3</v>
      </c>
      <c r="H562" s="11">
        <f t="shared" si="254"/>
        <v>42870</v>
      </c>
      <c r="I562" s="11">
        <f t="shared" si="241"/>
        <v>42870</v>
      </c>
      <c r="J562" s="1">
        <f t="shared" si="255"/>
        <v>18</v>
      </c>
      <c r="K562" s="1">
        <f t="shared" si="263"/>
        <v>2</v>
      </c>
      <c r="L562" s="8">
        <f t="shared" si="242"/>
        <v>1.0001554500000001</v>
      </c>
      <c r="M562" s="14">
        <f t="shared" si="262"/>
        <v>1.0024991299999999</v>
      </c>
      <c r="N562" s="14">
        <f t="shared" si="259"/>
        <v>1.1033311525645928</v>
      </c>
      <c r="O562" s="8">
        <f t="shared" si="261"/>
        <v>1.10350266</v>
      </c>
      <c r="P562" s="8">
        <f t="shared" si="243"/>
        <v>12352.090129779999</v>
      </c>
      <c r="Q562" s="13">
        <f t="shared" si="244"/>
        <v>0</v>
      </c>
      <c r="R562" s="21">
        <f t="shared" si="245"/>
        <v>0</v>
      </c>
      <c r="S562" s="8">
        <f t="shared" si="246"/>
        <v>0</v>
      </c>
      <c r="T562" s="10">
        <f t="shared" si="256"/>
        <v>0.119353</v>
      </c>
      <c r="U562" s="13">
        <f t="shared" si="260"/>
        <v>127</v>
      </c>
      <c r="V562" s="13">
        <v>252</v>
      </c>
      <c r="W562" s="14">
        <f t="shared" si="247"/>
        <v>1.05846828</v>
      </c>
      <c r="X562" s="8">
        <f t="shared" si="248"/>
        <v>722.20546429000001</v>
      </c>
      <c r="Y562" s="8">
        <v>0</v>
      </c>
      <c r="Z562" s="9">
        <f t="shared" si="249"/>
        <v>0</v>
      </c>
      <c r="AA562" s="26" t="str">
        <f t="shared" si="257"/>
        <v>INCORP J=</v>
      </c>
      <c r="AB562" s="70">
        <f t="shared" si="258"/>
        <v>43024</v>
      </c>
      <c r="AC562" s="4"/>
      <c r="AD562" s="1"/>
      <c r="AP562" s="1"/>
      <c r="AQ562" s="1"/>
    </row>
    <row r="563" spans="1:43" x14ac:dyDescent="0.2">
      <c r="A563" s="67">
        <f t="shared" si="250"/>
        <v>42845</v>
      </c>
      <c r="B563" s="8">
        <f t="shared" si="239"/>
        <v>13081.163194550001</v>
      </c>
      <c r="C563" s="8">
        <f t="shared" si="251"/>
        <v>11193.53</v>
      </c>
      <c r="D563" s="28">
        <f t="shared" si="252"/>
        <v>4821.6899999999996</v>
      </c>
      <c r="E563" s="9">
        <f>IF(K563=1,VLOOKUP(A562,[1]Plan1!$AY$117:$BA$314,3),E562)</f>
        <v>4828.4399999999996</v>
      </c>
      <c r="F563" s="110">
        <f t="shared" si="253"/>
        <v>42843</v>
      </c>
      <c r="G563" s="12">
        <f t="shared" si="240"/>
        <v>1.3999240930047119E-3</v>
      </c>
      <c r="H563" s="11">
        <f t="shared" si="254"/>
        <v>42870</v>
      </c>
      <c r="I563" s="11">
        <f t="shared" si="241"/>
        <v>42870</v>
      </c>
      <c r="J563" s="1">
        <f t="shared" si="255"/>
        <v>18</v>
      </c>
      <c r="K563" s="1">
        <f t="shared" si="263"/>
        <v>3</v>
      </c>
      <c r="L563" s="8">
        <f t="shared" si="242"/>
        <v>1.0002331799999999</v>
      </c>
      <c r="M563" s="14">
        <f t="shared" si="262"/>
        <v>1.0024991299999999</v>
      </c>
      <c r="N563" s="14">
        <f t="shared" si="259"/>
        <v>1.1033311525645928</v>
      </c>
      <c r="O563" s="8">
        <f t="shared" si="261"/>
        <v>1.1035884199999999</v>
      </c>
      <c r="P563" s="8">
        <f t="shared" si="243"/>
        <v>12353.05008692</v>
      </c>
      <c r="Q563" s="13">
        <f t="shared" si="244"/>
        <v>0</v>
      </c>
      <c r="R563" s="21">
        <f t="shared" si="245"/>
        <v>0</v>
      </c>
      <c r="S563" s="8">
        <f t="shared" si="246"/>
        <v>0</v>
      </c>
      <c r="T563" s="10">
        <f t="shared" si="256"/>
        <v>0.119353</v>
      </c>
      <c r="U563" s="13">
        <f t="shared" si="260"/>
        <v>128</v>
      </c>
      <c r="V563" s="13">
        <v>252</v>
      </c>
      <c r="W563" s="14">
        <f t="shared" si="247"/>
        <v>1.05894197</v>
      </c>
      <c r="X563" s="8">
        <f t="shared" si="248"/>
        <v>728.11310762999994</v>
      </c>
      <c r="Y563" s="8">
        <v>0</v>
      </c>
      <c r="Z563" s="9">
        <f t="shared" si="249"/>
        <v>0</v>
      </c>
      <c r="AA563" s="26" t="str">
        <f t="shared" si="257"/>
        <v>INCORP J=</v>
      </c>
      <c r="AB563" s="70">
        <f t="shared" si="258"/>
        <v>43024</v>
      </c>
      <c r="AC563" s="4"/>
      <c r="AD563" s="1"/>
      <c r="AP563" s="1"/>
      <c r="AQ563" s="1"/>
    </row>
    <row r="564" spans="1:43" x14ac:dyDescent="0.2">
      <c r="A564" s="67">
        <f t="shared" si="250"/>
        <v>42846</v>
      </c>
      <c r="B564" s="8">
        <f t="shared" si="239"/>
        <v>13088.03456068</v>
      </c>
      <c r="C564" s="8">
        <f t="shared" si="251"/>
        <v>11193.53</v>
      </c>
      <c r="D564" s="28">
        <f t="shared" si="252"/>
        <v>4821.6899999999996</v>
      </c>
      <c r="E564" s="9">
        <f>IF(K564=1,VLOOKUP(A563,[1]Plan1!$AY$117:$BA$314,3),E563)</f>
        <v>4828.4399999999996</v>
      </c>
      <c r="F564" s="110">
        <f t="shared" si="253"/>
        <v>42843</v>
      </c>
      <c r="G564" s="12">
        <f t="shared" si="240"/>
        <v>1.3999240930047119E-3</v>
      </c>
      <c r="H564" s="11">
        <f t="shared" si="254"/>
        <v>42870</v>
      </c>
      <c r="I564" s="11">
        <f t="shared" si="241"/>
        <v>42870</v>
      </c>
      <c r="J564" s="1">
        <f t="shared" si="255"/>
        <v>18</v>
      </c>
      <c r="K564" s="1">
        <f t="shared" si="263"/>
        <v>4</v>
      </c>
      <c r="L564" s="8">
        <f t="shared" si="242"/>
        <v>1.00031092</v>
      </c>
      <c r="M564" s="14">
        <f t="shared" si="262"/>
        <v>1.0024991299999999</v>
      </c>
      <c r="N564" s="14">
        <f t="shared" si="259"/>
        <v>1.1033311525645928</v>
      </c>
      <c r="O564" s="8">
        <f t="shared" si="261"/>
        <v>1.1036741999999999</v>
      </c>
      <c r="P564" s="8">
        <f t="shared" si="243"/>
        <v>12354.010267920001</v>
      </c>
      <c r="Q564" s="13">
        <f t="shared" si="244"/>
        <v>0</v>
      </c>
      <c r="R564" s="21">
        <f t="shared" si="245"/>
        <v>0</v>
      </c>
      <c r="S564" s="8">
        <f t="shared" si="246"/>
        <v>0</v>
      </c>
      <c r="T564" s="10">
        <f t="shared" si="256"/>
        <v>0.119353</v>
      </c>
      <c r="U564" s="13">
        <f t="shared" si="260"/>
        <v>129</v>
      </c>
      <c r="V564" s="13">
        <v>252</v>
      </c>
      <c r="W564" s="14">
        <f t="shared" si="247"/>
        <v>1.059415872</v>
      </c>
      <c r="X564" s="8">
        <f t="shared" si="248"/>
        <v>734.02429275999998</v>
      </c>
      <c r="Y564" s="8">
        <v>0</v>
      </c>
      <c r="Z564" s="9">
        <f t="shared" si="249"/>
        <v>0</v>
      </c>
      <c r="AA564" s="26" t="str">
        <f t="shared" si="257"/>
        <v>INCORP J=</v>
      </c>
      <c r="AB564" s="70">
        <f t="shared" si="258"/>
        <v>43024</v>
      </c>
      <c r="AC564" s="4"/>
      <c r="AD564" s="1"/>
      <c r="AP564" s="1"/>
      <c r="AQ564" s="1"/>
    </row>
    <row r="565" spans="1:43" x14ac:dyDescent="0.2">
      <c r="A565" s="67">
        <f t="shared" si="250"/>
        <v>42847</v>
      </c>
      <c r="B565" s="8">
        <f t="shared" si="239"/>
        <v>13088.03456068</v>
      </c>
      <c r="C565" s="8">
        <f t="shared" si="251"/>
        <v>11193.53</v>
      </c>
      <c r="D565" s="28">
        <f t="shared" si="252"/>
        <v>4821.6899999999996</v>
      </c>
      <c r="E565" s="9">
        <f>IF(K565=1,VLOOKUP(A564,[1]Plan1!$AY$117:$BA$314,3),E564)</f>
        <v>4828.4399999999996</v>
      </c>
      <c r="F565" s="110">
        <f t="shared" si="253"/>
        <v>42843</v>
      </c>
      <c r="G565" s="12">
        <f t="shared" si="240"/>
        <v>1.3999240930047119E-3</v>
      </c>
      <c r="H565" s="11">
        <f t="shared" si="254"/>
        <v>42870</v>
      </c>
      <c r="I565" s="11">
        <f t="shared" si="241"/>
        <v>42870</v>
      </c>
      <c r="J565" s="1">
        <f t="shared" si="255"/>
        <v>18</v>
      </c>
      <c r="K565" s="1">
        <f t="shared" si="263"/>
        <v>4</v>
      </c>
      <c r="L565" s="8">
        <f t="shared" si="242"/>
        <v>1.00031092</v>
      </c>
      <c r="M565" s="14">
        <f t="shared" si="262"/>
        <v>1.0024991299999999</v>
      </c>
      <c r="N565" s="14">
        <f t="shared" si="259"/>
        <v>1.1033311525645928</v>
      </c>
      <c r="O565" s="8">
        <f t="shared" si="261"/>
        <v>1.1036741999999999</v>
      </c>
      <c r="P565" s="8">
        <f t="shared" si="243"/>
        <v>12354.010267920001</v>
      </c>
      <c r="Q565" s="13">
        <f t="shared" si="244"/>
        <v>0</v>
      </c>
      <c r="R565" s="21">
        <f t="shared" si="245"/>
        <v>0</v>
      </c>
      <c r="S565" s="8">
        <f t="shared" si="246"/>
        <v>0</v>
      </c>
      <c r="T565" s="10">
        <f t="shared" si="256"/>
        <v>0.119353</v>
      </c>
      <c r="U565" s="13">
        <f t="shared" si="260"/>
        <v>129</v>
      </c>
      <c r="V565" s="13">
        <v>252</v>
      </c>
      <c r="W565" s="14">
        <f t="shared" si="247"/>
        <v>1.059415872</v>
      </c>
      <c r="X565" s="8">
        <f t="shared" si="248"/>
        <v>734.02429275999998</v>
      </c>
      <c r="Y565" s="8">
        <v>0</v>
      </c>
      <c r="Z565" s="9">
        <f t="shared" si="249"/>
        <v>0</v>
      </c>
      <c r="AA565" s="26" t="str">
        <f t="shared" si="257"/>
        <v>INCORP J=</v>
      </c>
      <c r="AB565" s="70">
        <f t="shared" si="258"/>
        <v>43024</v>
      </c>
      <c r="AC565" s="4"/>
      <c r="AD565" s="1"/>
      <c r="AP565" s="1"/>
      <c r="AQ565" s="1"/>
    </row>
    <row r="566" spans="1:43" x14ac:dyDescent="0.2">
      <c r="A566" s="67">
        <f t="shared" si="250"/>
        <v>42848</v>
      </c>
      <c r="B566" s="8">
        <f t="shared" si="239"/>
        <v>13088.03456068</v>
      </c>
      <c r="C566" s="8">
        <f t="shared" si="251"/>
        <v>11193.53</v>
      </c>
      <c r="D566" s="28">
        <f t="shared" si="252"/>
        <v>4821.6899999999996</v>
      </c>
      <c r="E566" s="9">
        <f>IF(K566=1,VLOOKUP(A565,[1]Plan1!$AY$117:$BA$314,3),E565)</f>
        <v>4828.4399999999996</v>
      </c>
      <c r="F566" s="110">
        <f t="shared" si="253"/>
        <v>42843</v>
      </c>
      <c r="G566" s="12">
        <f t="shared" si="240"/>
        <v>1.3999240930047119E-3</v>
      </c>
      <c r="H566" s="11">
        <f t="shared" si="254"/>
        <v>42870</v>
      </c>
      <c r="I566" s="11">
        <f t="shared" si="241"/>
        <v>42870</v>
      </c>
      <c r="J566" s="1">
        <f t="shared" si="255"/>
        <v>18</v>
      </c>
      <c r="K566" s="1">
        <f t="shared" si="263"/>
        <v>4</v>
      </c>
      <c r="L566" s="8">
        <f t="shared" si="242"/>
        <v>1.00031092</v>
      </c>
      <c r="M566" s="14">
        <f t="shared" si="262"/>
        <v>1.0024991299999999</v>
      </c>
      <c r="N566" s="14">
        <f t="shared" si="259"/>
        <v>1.1033311525645928</v>
      </c>
      <c r="O566" s="8">
        <f t="shared" si="261"/>
        <v>1.1036741999999999</v>
      </c>
      <c r="P566" s="8">
        <f t="shared" si="243"/>
        <v>12354.010267920001</v>
      </c>
      <c r="Q566" s="13">
        <f t="shared" si="244"/>
        <v>0</v>
      </c>
      <c r="R566" s="21">
        <f t="shared" si="245"/>
        <v>0</v>
      </c>
      <c r="S566" s="8">
        <f t="shared" si="246"/>
        <v>0</v>
      </c>
      <c r="T566" s="10">
        <f t="shared" si="256"/>
        <v>0.119353</v>
      </c>
      <c r="U566" s="13">
        <f t="shared" si="260"/>
        <v>129</v>
      </c>
      <c r="V566" s="13">
        <v>252</v>
      </c>
      <c r="W566" s="14">
        <f t="shared" si="247"/>
        <v>1.059415872</v>
      </c>
      <c r="X566" s="8">
        <f t="shared" si="248"/>
        <v>734.02429275999998</v>
      </c>
      <c r="Y566" s="8">
        <v>0</v>
      </c>
      <c r="Z566" s="9">
        <f t="shared" si="249"/>
        <v>0</v>
      </c>
      <c r="AA566" s="26" t="str">
        <f t="shared" si="257"/>
        <v>INCORP J=</v>
      </c>
      <c r="AB566" s="70">
        <f t="shared" si="258"/>
        <v>43024</v>
      </c>
      <c r="AC566" s="4"/>
      <c r="AD566" s="1"/>
      <c r="AP566" s="1"/>
      <c r="AQ566" s="1"/>
    </row>
    <row r="567" spans="1:43" x14ac:dyDescent="0.2">
      <c r="A567" s="67">
        <f t="shared" si="250"/>
        <v>42849</v>
      </c>
      <c r="B567" s="8">
        <f t="shared" si="239"/>
        <v>13088.03456068</v>
      </c>
      <c r="C567" s="8">
        <f t="shared" si="251"/>
        <v>11193.53</v>
      </c>
      <c r="D567" s="28">
        <f t="shared" si="252"/>
        <v>4821.6899999999996</v>
      </c>
      <c r="E567" s="9">
        <f>IF(K567=1,VLOOKUP(A566,[1]Plan1!$AY$117:$BA$314,3),E566)</f>
        <v>4828.4399999999996</v>
      </c>
      <c r="F567" s="110">
        <f t="shared" si="253"/>
        <v>42843</v>
      </c>
      <c r="G567" s="12">
        <f t="shared" si="240"/>
        <v>1.3999240930047119E-3</v>
      </c>
      <c r="H567" s="11">
        <f t="shared" si="254"/>
        <v>42870</v>
      </c>
      <c r="I567" s="11">
        <f t="shared" si="241"/>
        <v>42870</v>
      </c>
      <c r="J567" s="1">
        <f t="shared" si="255"/>
        <v>18</v>
      </c>
      <c r="K567" s="1">
        <f t="shared" si="263"/>
        <v>4</v>
      </c>
      <c r="L567" s="8">
        <f t="shared" si="242"/>
        <v>1.00031092</v>
      </c>
      <c r="M567" s="14">
        <f t="shared" si="262"/>
        <v>1.0024991299999999</v>
      </c>
      <c r="N567" s="14">
        <f t="shared" si="259"/>
        <v>1.1033311525645928</v>
      </c>
      <c r="O567" s="8">
        <f t="shared" si="261"/>
        <v>1.1036741999999999</v>
      </c>
      <c r="P567" s="8">
        <f t="shared" si="243"/>
        <v>12354.010267920001</v>
      </c>
      <c r="Q567" s="13">
        <f t="shared" si="244"/>
        <v>0</v>
      </c>
      <c r="R567" s="21">
        <f t="shared" si="245"/>
        <v>0</v>
      </c>
      <c r="S567" s="8">
        <f t="shared" si="246"/>
        <v>0</v>
      </c>
      <c r="T567" s="10">
        <f t="shared" si="256"/>
        <v>0.119353</v>
      </c>
      <c r="U567" s="13">
        <f t="shared" si="260"/>
        <v>129</v>
      </c>
      <c r="V567" s="13">
        <v>252</v>
      </c>
      <c r="W567" s="14">
        <f t="shared" si="247"/>
        <v>1.059415872</v>
      </c>
      <c r="X567" s="8">
        <f t="shared" si="248"/>
        <v>734.02429275999998</v>
      </c>
      <c r="Y567" s="8">
        <v>0</v>
      </c>
      <c r="Z567" s="9">
        <f t="shared" si="249"/>
        <v>0</v>
      </c>
      <c r="AA567" s="26" t="str">
        <f t="shared" si="257"/>
        <v>INCORP J=</v>
      </c>
      <c r="AB567" s="70">
        <f t="shared" si="258"/>
        <v>43024</v>
      </c>
      <c r="AC567" s="4"/>
      <c r="AD567" s="1"/>
      <c r="AP567" s="1"/>
      <c r="AQ567" s="1"/>
    </row>
    <row r="568" spans="1:43" x14ac:dyDescent="0.2">
      <c r="A568" s="67">
        <f t="shared" si="250"/>
        <v>42850</v>
      </c>
      <c r="B568" s="8">
        <f t="shared" si="239"/>
        <v>13094.909456129999</v>
      </c>
      <c r="C568" s="8">
        <f t="shared" si="251"/>
        <v>11193.53</v>
      </c>
      <c r="D568" s="28">
        <f t="shared" si="252"/>
        <v>4821.6899999999996</v>
      </c>
      <c r="E568" s="9">
        <f>IF(K568=1,VLOOKUP(A567,[1]Plan1!$AY$117:$BA$314,3),E567)</f>
        <v>4828.4399999999996</v>
      </c>
      <c r="F568" s="110">
        <f t="shared" si="253"/>
        <v>42843</v>
      </c>
      <c r="G568" s="12">
        <f t="shared" si="240"/>
        <v>1.3999240930047119E-3</v>
      </c>
      <c r="H568" s="11">
        <f t="shared" si="254"/>
        <v>42870</v>
      </c>
      <c r="I568" s="11">
        <f t="shared" si="241"/>
        <v>42870</v>
      </c>
      <c r="J568" s="1">
        <f t="shared" si="255"/>
        <v>18</v>
      </c>
      <c r="K568" s="1">
        <f t="shared" si="263"/>
        <v>5</v>
      </c>
      <c r="L568" s="8">
        <f t="shared" si="242"/>
        <v>1.00038867</v>
      </c>
      <c r="M568" s="14">
        <f t="shared" si="262"/>
        <v>1.0024991299999999</v>
      </c>
      <c r="N568" s="14">
        <f t="shared" si="259"/>
        <v>1.1033311525645928</v>
      </c>
      <c r="O568" s="8">
        <f t="shared" si="261"/>
        <v>1.10375998</v>
      </c>
      <c r="P568" s="8">
        <f t="shared" si="243"/>
        <v>12354.970448919999</v>
      </c>
      <c r="Q568" s="13">
        <f t="shared" si="244"/>
        <v>0</v>
      </c>
      <c r="R568" s="21">
        <f t="shared" si="245"/>
        <v>0</v>
      </c>
      <c r="S568" s="8">
        <f t="shared" si="246"/>
        <v>0</v>
      </c>
      <c r="T568" s="10">
        <f t="shared" si="256"/>
        <v>0.119353</v>
      </c>
      <c r="U568" s="13">
        <f t="shared" si="260"/>
        <v>130</v>
      </c>
      <c r="V568" s="13">
        <v>252</v>
      </c>
      <c r="W568" s="14">
        <f t="shared" si="247"/>
        <v>1.059889986</v>
      </c>
      <c r="X568" s="8">
        <f t="shared" si="248"/>
        <v>739.93900721</v>
      </c>
      <c r="Y568" s="8">
        <v>0</v>
      </c>
      <c r="Z568" s="9">
        <f t="shared" si="249"/>
        <v>0</v>
      </c>
      <c r="AA568" s="26" t="str">
        <f t="shared" si="257"/>
        <v>INCORP J=</v>
      </c>
      <c r="AB568" s="70">
        <f t="shared" si="258"/>
        <v>43024</v>
      </c>
      <c r="AC568" s="4"/>
      <c r="AD568" s="1"/>
      <c r="AP568" s="1"/>
      <c r="AQ568" s="1"/>
    </row>
    <row r="569" spans="1:43" x14ac:dyDescent="0.2">
      <c r="A569" s="67">
        <f t="shared" si="250"/>
        <v>42851</v>
      </c>
      <c r="B569" s="8">
        <f t="shared" si="239"/>
        <v>13101.78788152</v>
      </c>
      <c r="C569" s="8">
        <f t="shared" si="251"/>
        <v>11193.53</v>
      </c>
      <c r="D569" s="28">
        <f t="shared" si="252"/>
        <v>4821.6899999999996</v>
      </c>
      <c r="E569" s="9">
        <f>IF(K569=1,VLOOKUP(A568,[1]Plan1!$AY$117:$BA$314,3),E568)</f>
        <v>4828.4399999999996</v>
      </c>
      <c r="F569" s="110">
        <f t="shared" si="253"/>
        <v>42843</v>
      </c>
      <c r="G569" s="12">
        <f t="shared" si="240"/>
        <v>1.3999240930047119E-3</v>
      </c>
      <c r="H569" s="11">
        <f t="shared" si="254"/>
        <v>42870</v>
      </c>
      <c r="I569" s="11">
        <f t="shared" si="241"/>
        <v>42870</v>
      </c>
      <c r="J569" s="1">
        <f t="shared" si="255"/>
        <v>18</v>
      </c>
      <c r="K569" s="1">
        <f t="shared" si="263"/>
        <v>6</v>
      </c>
      <c r="L569" s="8">
        <f t="shared" si="242"/>
        <v>1.00046642</v>
      </c>
      <c r="M569" s="14">
        <f t="shared" si="262"/>
        <v>1.0024991299999999</v>
      </c>
      <c r="N569" s="14">
        <f t="shared" si="259"/>
        <v>1.1033311525645928</v>
      </c>
      <c r="O569" s="8">
        <f t="shared" si="261"/>
        <v>1.10384576</v>
      </c>
      <c r="P569" s="8">
        <f t="shared" si="243"/>
        <v>12355.930629930001</v>
      </c>
      <c r="Q569" s="13">
        <f t="shared" si="244"/>
        <v>0</v>
      </c>
      <c r="R569" s="21">
        <f t="shared" si="245"/>
        <v>0</v>
      </c>
      <c r="S569" s="8">
        <f t="shared" si="246"/>
        <v>0</v>
      </c>
      <c r="T569" s="10">
        <f t="shared" si="256"/>
        <v>0.119353</v>
      </c>
      <c r="U569" s="13">
        <f t="shared" si="260"/>
        <v>131</v>
      </c>
      <c r="V569" s="13">
        <v>252</v>
      </c>
      <c r="W569" s="14">
        <f t="shared" si="247"/>
        <v>1.0603643119999999</v>
      </c>
      <c r="X569" s="8">
        <f t="shared" si="248"/>
        <v>745.85725159000003</v>
      </c>
      <c r="Y569" s="8">
        <v>0</v>
      </c>
      <c r="Z569" s="9">
        <f t="shared" si="249"/>
        <v>0</v>
      </c>
      <c r="AA569" s="26" t="str">
        <f t="shared" si="257"/>
        <v>INCORP J=</v>
      </c>
      <c r="AB569" s="70">
        <f t="shared" si="258"/>
        <v>43024</v>
      </c>
      <c r="AC569" s="4"/>
      <c r="AD569" s="1"/>
      <c r="AP569" s="1"/>
      <c r="AQ569" s="1"/>
    </row>
    <row r="570" spans="1:43" x14ac:dyDescent="0.2">
      <c r="A570" s="67">
        <f t="shared" si="250"/>
        <v>42852</v>
      </c>
      <c r="B570" s="8">
        <f t="shared" si="239"/>
        <v>13108.670087280001</v>
      </c>
      <c r="C570" s="8">
        <f t="shared" si="251"/>
        <v>11193.53</v>
      </c>
      <c r="D570" s="28">
        <f t="shared" si="252"/>
        <v>4821.6899999999996</v>
      </c>
      <c r="E570" s="9">
        <f>IF(K570=1,VLOOKUP(A569,[1]Plan1!$AY$117:$BA$314,3),E569)</f>
        <v>4828.4399999999996</v>
      </c>
      <c r="F570" s="110">
        <f t="shared" si="253"/>
        <v>42843</v>
      </c>
      <c r="G570" s="12">
        <f t="shared" si="240"/>
        <v>1.3999240930047119E-3</v>
      </c>
      <c r="H570" s="11">
        <f t="shared" si="254"/>
        <v>42870</v>
      </c>
      <c r="I570" s="11">
        <f t="shared" si="241"/>
        <v>42870</v>
      </c>
      <c r="J570" s="1">
        <f t="shared" si="255"/>
        <v>18</v>
      </c>
      <c r="K570" s="1">
        <f t="shared" si="263"/>
        <v>7</v>
      </c>
      <c r="L570" s="8">
        <f t="shared" si="242"/>
        <v>1.0005441799999999</v>
      </c>
      <c r="M570" s="14">
        <f t="shared" si="262"/>
        <v>1.0024991299999999</v>
      </c>
      <c r="N570" s="14">
        <f t="shared" si="259"/>
        <v>1.1033311525645928</v>
      </c>
      <c r="O570" s="8">
        <f t="shared" si="261"/>
        <v>1.1039315599999999</v>
      </c>
      <c r="P570" s="8">
        <f t="shared" si="243"/>
        <v>12356.891034800001</v>
      </c>
      <c r="Q570" s="13">
        <f t="shared" si="244"/>
        <v>0</v>
      </c>
      <c r="R570" s="21">
        <f t="shared" si="245"/>
        <v>0</v>
      </c>
      <c r="S570" s="8">
        <f t="shared" si="246"/>
        <v>0</v>
      </c>
      <c r="T570" s="10">
        <f t="shared" si="256"/>
        <v>0.119353</v>
      </c>
      <c r="U570" s="13">
        <f t="shared" si="260"/>
        <v>132</v>
      </c>
      <c r="V570" s="13">
        <v>252</v>
      </c>
      <c r="W570" s="14">
        <f t="shared" si="247"/>
        <v>1.060838851</v>
      </c>
      <c r="X570" s="8">
        <f t="shared" si="248"/>
        <v>751.77905248000002</v>
      </c>
      <c r="Y570" s="8">
        <v>0</v>
      </c>
      <c r="Z570" s="9">
        <f t="shared" si="249"/>
        <v>0</v>
      </c>
      <c r="AA570" s="26" t="str">
        <f t="shared" si="257"/>
        <v>INCORP J=</v>
      </c>
      <c r="AB570" s="70">
        <f t="shared" si="258"/>
        <v>43024</v>
      </c>
      <c r="AC570" s="4"/>
      <c r="AD570" s="1"/>
      <c r="AP570" s="1"/>
      <c r="AQ570" s="1"/>
    </row>
    <row r="571" spans="1:43" x14ac:dyDescent="0.2">
      <c r="A571" s="67">
        <f t="shared" si="250"/>
        <v>42853</v>
      </c>
      <c r="B571" s="8">
        <f t="shared" si="239"/>
        <v>13115.55570562</v>
      </c>
      <c r="C571" s="8">
        <f t="shared" si="251"/>
        <v>11193.53</v>
      </c>
      <c r="D571" s="28">
        <f t="shared" si="252"/>
        <v>4821.6899999999996</v>
      </c>
      <c r="E571" s="9">
        <f>IF(K571=1,VLOOKUP(A570,[1]Plan1!$AY$117:$BA$314,3),E570)</f>
        <v>4828.4399999999996</v>
      </c>
      <c r="F571" s="110">
        <f t="shared" si="253"/>
        <v>42843</v>
      </c>
      <c r="G571" s="12">
        <f t="shared" si="240"/>
        <v>1.3999240930047119E-3</v>
      </c>
      <c r="H571" s="11">
        <f t="shared" si="254"/>
        <v>42870</v>
      </c>
      <c r="I571" s="11">
        <f t="shared" si="241"/>
        <v>42870</v>
      </c>
      <c r="J571" s="1">
        <f t="shared" si="255"/>
        <v>18</v>
      </c>
      <c r="K571" s="1">
        <f t="shared" si="263"/>
        <v>8</v>
      </c>
      <c r="L571" s="8">
        <f t="shared" si="242"/>
        <v>1.00062194</v>
      </c>
      <c r="M571" s="14">
        <f t="shared" si="262"/>
        <v>1.0024991299999999</v>
      </c>
      <c r="N571" s="14">
        <f t="shared" si="259"/>
        <v>1.1033311525645928</v>
      </c>
      <c r="O571" s="8">
        <f t="shared" si="261"/>
        <v>1.1040173499999999</v>
      </c>
      <c r="P571" s="8">
        <f t="shared" si="243"/>
        <v>12357.85132774</v>
      </c>
      <c r="Q571" s="13">
        <f t="shared" si="244"/>
        <v>0</v>
      </c>
      <c r="R571" s="21">
        <f t="shared" si="245"/>
        <v>0</v>
      </c>
      <c r="S571" s="8">
        <f t="shared" si="246"/>
        <v>0</v>
      </c>
      <c r="T571" s="10">
        <f t="shared" si="256"/>
        <v>0.119353</v>
      </c>
      <c r="U571" s="13">
        <f t="shared" si="260"/>
        <v>133</v>
      </c>
      <c r="V571" s="13">
        <v>252</v>
      </c>
      <c r="W571" s="14">
        <f t="shared" si="247"/>
        <v>1.061313602</v>
      </c>
      <c r="X571" s="8">
        <f t="shared" si="248"/>
        <v>757.70437788000004</v>
      </c>
      <c r="Y571" s="8">
        <v>0</v>
      </c>
      <c r="Z571" s="9">
        <f t="shared" si="249"/>
        <v>0</v>
      </c>
      <c r="AA571" s="26" t="str">
        <f t="shared" si="257"/>
        <v>INCORP J=</v>
      </c>
      <c r="AB571" s="70">
        <f t="shared" si="258"/>
        <v>43024</v>
      </c>
      <c r="AC571" s="4"/>
      <c r="AD571" s="1"/>
      <c r="AP571" s="1"/>
      <c r="AQ571" s="1"/>
    </row>
    <row r="572" spans="1:43" x14ac:dyDescent="0.2">
      <c r="A572" s="67">
        <f t="shared" si="250"/>
        <v>42854</v>
      </c>
      <c r="B572" s="8">
        <f t="shared" si="239"/>
        <v>13122.44509352</v>
      </c>
      <c r="C572" s="8">
        <f t="shared" si="251"/>
        <v>11193.53</v>
      </c>
      <c r="D572" s="28">
        <f t="shared" si="252"/>
        <v>4821.6899999999996</v>
      </c>
      <c r="E572" s="9">
        <f>IF(K572=1,VLOOKUP(A571,[1]Plan1!$AY$117:$BA$314,3),E571)</f>
        <v>4828.4399999999996</v>
      </c>
      <c r="F572" s="110">
        <f t="shared" si="253"/>
        <v>42843</v>
      </c>
      <c r="G572" s="12">
        <f t="shared" si="240"/>
        <v>1.3999240930047119E-3</v>
      </c>
      <c r="H572" s="11">
        <f t="shared" si="254"/>
        <v>42870</v>
      </c>
      <c r="I572" s="11">
        <f t="shared" si="241"/>
        <v>42870</v>
      </c>
      <c r="J572" s="1">
        <f t="shared" si="255"/>
        <v>18</v>
      </c>
      <c r="K572" s="1">
        <f t="shared" si="263"/>
        <v>9</v>
      </c>
      <c r="L572" s="8">
        <f t="shared" si="242"/>
        <v>1.0006997099999999</v>
      </c>
      <c r="M572" s="14">
        <f t="shared" si="262"/>
        <v>1.0024991299999999</v>
      </c>
      <c r="N572" s="14">
        <f t="shared" si="259"/>
        <v>1.1033311525645928</v>
      </c>
      <c r="O572" s="8">
        <f t="shared" si="261"/>
        <v>1.10410316</v>
      </c>
      <c r="P572" s="8">
        <f t="shared" si="243"/>
        <v>12358.81184455</v>
      </c>
      <c r="Q572" s="13">
        <f t="shared" si="244"/>
        <v>0</v>
      </c>
      <c r="R572" s="21">
        <f t="shared" si="245"/>
        <v>0</v>
      </c>
      <c r="S572" s="8">
        <f t="shared" si="246"/>
        <v>0</v>
      </c>
      <c r="T572" s="10">
        <f t="shared" si="256"/>
        <v>0.119353</v>
      </c>
      <c r="U572" s="13">
        <f t="shared" si="260"/>
        <v>134</v>
      </c>
      <c r="V572" s="13">
        <v>252</v>
      </c>
      <c r="W572" s="14">
        <f t="shared" si="247"/>
        <v>1.0617885650000001</v>
      </c>
      <c r="X572" s="8">
        <f t="shared" si="248"/>
        <v>763.63324896999995</v>
      </c>
      <c r="Y572" s="8">
        <v>0</v>
      </c>
      <c r="Z572" s="9">
        <f t="shared" si="249"/>
        <v>0</v>
      </c>
      <c r="AA572" s="26" t="str">
        <f t="shared" si="257"/>
        <v>INCORP J=</v>
      </c>
      <c r="AB572" s="70">
        <f t="shared" si="258"/>
        <v>43024</v>
      </c>
      <c r="AC572" s="4"/>
      <c r="AD572" s="1"/>
      <c r="AP572" s="1"/>
      <c r="AQ572" s="1"/>
    </row>
    <row r="573" spans="1:43" x14ac:dyDescent="0.2">
      <c r="A573" s="67">
        <f t="shared" si="250"/>
        <v>42855</v>
      </c>
      <c r="B573" s="8">
        <f t="shared" si="239"/>
        <v>13122.44509352</v>
      </c>
      <c r="C573" s="8">
        <f t="shared" si="251"/>
        <v>11193.53</v>
      </c>
      <c r="D573" s="28">
        <f t="shared" si="252"/>
        <v>4821.6899999999996</v>
      </c>
      <c r="E573" s="9">
        <f>IF(K573=1,VLOOKUP(A572,[1]Plan1!$AY$117:$BA$314,3),E572)</f>
        <v>4828.4399999999996</v>
      </c>
      <c r="F573" s="110">
        <f t="shared" si="253"/>
        <v>42843</v>
      </c>
      <c r="G573" s="12">
        <f t="shared" si="240"/>
        <v>1.3999240930047119E-3</v>
      </c>
      <c r="H573" s="11">
        <f t="shared" si="254"/>
        <v>42870</v>
      </c>
      <c r="I573" s="11">
        <f t="shared" si="241"/>
        <v>42870</v>
      </c>
      <c r="J573" s="1">
        <f t="shared" si="255"/>
        <v>18</v>
      </c>
      <c r="K573" s="1">
        <f t="shared" si="263"/>
        <v>9</v>
      </c>
      <c r="L573" s="8">
        <f t="shared" si="242"/>
        <v>1.0006997099999999</v>
      </c>
      <c r="M573" s="14">
        <f t="shared" si="262"/>
        <v>1.0024991299999999</v>
      </c>
      <c r="N573" s="14">
        <f t="shared" si="259"/>
        <v>1.1033311525645928</v>
      </c>
      <c r="O573" s="8">
        <f t="shared" si="261"/>
        <v>1.10410316</v>
      </c>
      <c r="P573" s="8">
        <f t="shared" si="243"/>
        <v>12358.81184455</v>
      </c>
      <c r="Q573" s="13">
        <f t="shared" si="244"/>
        <v>0</v>
      </c>
      <c r="R573" s="21">
        <f t="shared" si="245"/>
        <v>0</v>
      </c>
      <c r="S573" s="8">
        <f t="shared" si="246"/>
        <v>0</v>
      </c>
      <c r="T573" s="10">
        <f t="shared" si="256"/>
        <v>0.119353</v>
      </c>
      <c r="U573" s="13">
        <f t="shared" si="260"/>
        <v>134</v>
      </c>
      <c r="V573" s="13">
        <v>252</v>
      </c>
      <c r="W573" s="14">
        <f t="shared" si="247"/>
        <v>1.0617885650000001</v>
      </c>
      <c r="X573" s="8">
        <f t="shared" si="248"/>
        <v>763.63324896999995</v>
      </c>
      <c r="Y573" s="8">
        <v>0</v>
      </c>
      <c r="Z573" s="9">
        <f t="shared" si="249"/>
        <v>0</v>
      </c>
      <c r="AA573" s="26" t="str">
        <f t="shared" si="257"/>
        <v>INCORP J=</v>
      </c>
      <c r="AB573" s="70">
        <f t="shared" si="258"/>
        <v>43024</v>
      </c>
      <c r="AC573" s="4"/>
      <c r="AD573" s="1"/>
      <c r="AP573" s="1"/>
      <c r="AQ573" s="1"/>
    </row>
    <row r="574" spans="1:43" x14ac:dyDescent="0.2">
      <c r="A574" s="67">
        <f t="shared" si="250"/>
        <v>42856</v>
      </c>
      <c r="B574" s="8">
        <f t="shared" si="239"/>
        <v>13122.44509352</v>
      </c>
      <c r="C574" s="8">
        <f t="shared" si="251"/>
        <v>11193.53</v>
      </c>
      <c r="D574" s="28">
        <f t="shared" si="252"/>
        <v>4821.6899999999996</v>
      </c>
      <c r="E574" s="9">
        <f>IF(K574=1,VLOOKUP(A573,[1]Plan1!$AY$117:$BA$314,3),E573)</f>
        <v>4828.4399999999996</v>
      </c>
      <c r="F574" s="110">
        <f t="shared" si="253"/>
        <v>42843</v>
      </c>
      <c r="G574" s="12">
        <f t="shared" si="240"/>
        <v>1.3999240930047119E-3</v>
      </c>
      <c r="H574" s="11">
        <f t="shared" si="254"/>
        <v>42870</v>
      </c>
      <c r="I574" s="11">
        <f t="shared" si="241"/>
        <v>42870</v>
      </c>
      <c r="J574" s="1">
        <f t="shared" si="255"/>
        <v>18</v>
      </c>
      <c r="K574" s="1">
        <f t="shared" si="263"/>
        <v>9</v>
      </c>
      <c r="L574" s="8">
        <f t="shared" si="242"/>
        <v>1.0006997099999999</v>
      </c>
      <c r="M574" s="14">
        <f t="shared" si="262"/>
        <v>1.0024991299999999</v>
      </c>
      <c r="N574" s="14">
        <f t="shared" si="259"/>
        <v>1.1033311525645928</v>
      </c>
      <c r="O574" s="8">
        <f t="shared" si="261"/>
        <v>1.10410316</v>
      </c>
      <c r="P574" s="8">
        <f t="shared" si="243"/>
        <v>12358.81184455</v>
      </c>
      <c r="Q574" s="13">
        <f t="shared" si="244"/>
        <v>0</v>
      </c>
      <c r="R574" s="21">
        <f t="shared" si="245"/>
        <v>0</v>
      </c>
      <c r="S574" s="8">
        <f t="shared" si="246"/>
        <v>0</v>
      </c>
      <c r="T574" s="10">
        <f t="shared" si="256"/>
        <v>0.119353</v>
      </c>
      <c r="U574" s="13">
        <f t="shared" si="260"/>
        <v>134</v>
      </c>
      <c r="V574" s="13">
        <v>252</v>
      </c>
      <c r="W574" s="14">
        <f t="shared" si="247"/>
        <v>1.0617885650000001</v>
      </c>
      <c r="X574" s="8">
        <f t="shared" si="248"/>
        <v>763.63324896999995</v>
      </c>
      <c r="Y574" s="8">
        <v>0</v>
      </c>
      <c r="Z574" s="9">
        <f t="shared" si="249"/>
        <v>0</v>
      </c>
      <c r="AA574" s="26" t="str">
        <f t="shared" si="257"/>
        <v>INCORP J=</v>
      </c>
      <c r="AB574" s="70">
        <f t="shared" si="258"/>
        <v>43024</v>
      </c>
      <c r="AC574" s="4"/>
      <c r="AD574" s="1"/>
      <c r="AP574" s="1"/>
      <c r="AQ574" s="1"/>
    </row>
    <row r="575" spans="1:43" x14ac:dyDescent="0.2">
      <c r="A575" s="67">
        <f t="shared" si="250"/>
        <v>42857</v>
      </c>
      <c r="B575" s="8">
        <f t="shared" si="239"/>
        <v>13122.44509352</v>
      </c>
      <c r="C575" s="8">
        <f t="shared" si="251"/>
        <v>11193.53</v>
      </c>
      <c r="D575" s="28">
        <f t="shared" si="252"/>
        <v>4821.6899999999996</v>
      </c>
      <c r="E575" s="9">
        <f>IF(K575=1,VLOOKUP(A574,[1]Plan1!$AY$117:$BA$314,3),E574)</f>
        <v>4828.4399999999996</v>
      </c>
      <c r="F575" s="110">
        <f t="shared" si="253"/>
        <v>42843</v>
      </c>
      <c r="G575" s="12">
        <f t="shared" si="240"/>
        <v>1.3999240930047119E-3</v>
      </c>
      <c r="H575" s="11">
        <f t="shared" si="254"/>
        <v>42870</v>
      </c>
      <c r="I575" s="11">
        <f t="shared" si="241"/>
        <v>42870</v>
      </c>
      <c r="J575" s="1">
        <f t="shared" si="255"/>
        <v>18</v>
      </c>
      <c r="K575" s="1">
        <f t="shared" si="263"/>
        <v>9</v>
      </c>
      <c r="L575" s="8">
        <f t="shared" si="242"/>
        <v>1.0006997099999999</v>
      </c>
      <c r="M575" s="14">
        <f t="shared" si="262"/>
        <v>1.0024991299999999</v>
      </c>
      <c r="N575" s="14">
        <f t="shared" si="259"/>
        <v>1.1033311525645928</v>
      </c>
      <c r="O575" s="8">
        <f t="shared" si="261"/>
        <v>1.10410316</v>
      </c>
      <c r="P575" s="8">
        <f t="shared" si="243"/>
        <v>12358.81184455</v>
      </c>
      <c r="Q575" s="13">
        <f t="shared" si="244"/>
        <v>0</v>
      </c>
      <c r="R575" s="21">
        <f t="shared" si="245"/>
        <v>0</v>
      </c>
      <c r="S575" s="8">
        <f t="shared" si="246"/>
        <v>0</v>
      </c>
      <c r="T575" s="10">
        <f t="shared" si="256"/>
        <v>0.119353</v>
      </c>
      <c r="U575" s="13">
        <f t="shared" si="260"/>
        <v>134</v>
      </c>
      <c r="V575" s="13">
        <v>252</v>
      </c>
      <c r="W575" s="14">
        <f t="shared" si="247"/>
        <v>1.0617885650000001</v>
      </c>
      <c r="X575" s="8">
        <f t="shared" si="248"/>
        <v>763.63324896999995</v>
      </c>
      <c r="Y575" s="8">
        <v>0</v>
      </c>
      <c r="Z575" s="9">
        <f t="shared" si="249"/>
        <v>0</v>
      </c>
      <c r="AA575" s="26" t="str">
        <f t="shared" si="257"/>
        <v>INCORP J=</v>
      </c>
      <c r="AB575" s="70">
        <f t="shared" si="258"/>
        <v>43024</v>
      </c>
      <c r="AC575" s="4"/>
      <c r="AD575" s="1"/>
      <c r="AP575" s="1"/>
      <c r="AQ575" s="1"/>
    </row>
    <row r="576" spans="1:43" x14ac:dyDescent="0.2">
      <c r="A576" s="67">
        <f t="shared" si="250"/>
        <v>42858</v>
      </c>
      <c r="B576" s="8">
        <f t="shared" si="239"/>
        <v>13129.338145380001</v>
      </c>
      <c r="C576" s="8">
        <f t="shared" si="251"/>
        <v>11193.53</v>
      </c>
      <c r="D576" s="28">
        <f t="shared" si="252"/>
        <v>4821.6899999999996</v>
      </c>
      <c r="E576" s="9">
        <f>IF(K576=1,VLOOKUP(A575,[1]Plan1!$AY$117:$BA$314,3),E575)</f>
        <v>4828.4399999999996</v>
      </c>
      <c r="F576" s="110">
        <f t="shared" si="253"/>
        <v>42843</v>
      </c>
      <c r="G576" s="12">
        <f t="shared" si="240"/>
        <v>1.3999240930047119E-3</v>
      </c>
      <c r="H576" s="11">
        <f t="shared" si="254"/>
        <v>42870</v>
      </c>
      <c r="I576" s="11">
        <f t="shared" si="241"/>
        <v>42870</v>
      </c>
      <c r="J576" s="1">
        <f t="shared" si="255"/>
        <v>18</v>
      </c>
      <c r="K576" s="1">
        <f t="shared" si="263"/>
        <v>10</v>
      </c>
      <c r="L576" s="8">
        <f t="shared" si="242"/>
        <v>1.0007774899999999</v>
      </c>
      <c r="M576" s="14">
        <f t="shared" si="262"/>
        <v>1.0024991299999999</v>
      </c>
      <c r="N576" s="14">
        <f t="shared" si="259"/>
        <v>1.1033311525645928</v>
      </c>
      <c r="O576" s="8">
        <f t="shared" si="261"/>
        <v>1.10418898</v>
      </c>
      <c r="P576" s="8">
        <f t="shared" si="243"/>
        <v>12359.772473290001</v>
      </c>
      <c r="Q576" s="13">
        <f t="shared" si="244"/>
        <v>0</v>
      </c>
      <c r="R576" s="21">
        <f t="shared" si="245"/>
        <v>0</v>
      </c>
      <c r="S576" s="8">
        <f t="shared" si="246"/>
        <v>0</v>
      </c>
      <c r="T576" s="10">
        <f t="shared" si="256"/>
        <v>0.119353</v>
      </c>
      <c r="U576" s="13">
        <f t="shared" si="260"/>
        <v>135</v>
      </c>
      <c r="V576" s="13">
        <v>252</v>
      </c>
      <c r="W576" s="14">
        <f t="shared" si="247"/>
        <v>1.062263741</v>
      </c>
      <c r="X576" s="8">
        <f t="shared" si="248"/>
        <v>769.56567209000002</v>
      </c>
      <c r="Y576" s="8">
        <v>0</v>
      </c>
      <c r="Z576" s="9">
        <f t="shared" si="249"/>
        <v>0</v>
      </c>
      <c r="AA576" s="26" t="str">
        <f t="shared" si="257"/>
        <v>INCORP J=</v>
      </c>
      <c r="AB576" s="70">
        <f t="shared" si="258"/>
        <v>43024</v>
      </c>
      <c r="AC576" s="4"/>
      <c r="AD576" s="1"/>
      <c r="AP576" s="1"/>
      <c r="AQ576" s="1"/>
    </row>
    <row r="577" spans="1:43" x14ac:dyDescent="0.2">
      <c r="A577" s="67">
        <f t="shared" si="250"/>
        <v>42859</v>
      </c>
      <c r="B577" s="8">
        <f t="shared" si="239"/>
        <v>13136.2346117</v>
      </c>
      <c r="C577" s="8">
        <f t="shared" si="251"/>
        <v>11193.53</v>
      </c>
      <c r="D577" s="28">
        <f t="shared" si="252"/>
        <v>4821.6899999999996</v>
      </c>
      <c r="E577" s="9">
        <f>IF(K577=1,VLOOKUP(A576,[1]Plan1!$AY$117:$BA$314,3),E576)</f>
        <v>4828.4399999999996</v>
      </c>
      <c r="F577" s="110">
        <f t="shared" si="253"/>
        <v>42843</v>
      </c>
      <c r="G577" s="12">
        <f t="shared" si="240"/>
        <v>1.3999240930047119E-3</v>
      </c>
      <c r="H577" s="11">
        <f t="shared" si="254"/>
        <v>42870</v>
      </c>
      <c r="I577" s="11">
        <f t="shared" si="241"/>
        <v>42870</v>
      </c>
      <c r="J577" s="1">
        <f t="shared" si="255"/>
        <v>18</v>
      </c>
      <c r="K577" s="1">
        <f t="shared" si="263"/>
        <v>11</v>
      </c>
      <c r="L577" s="8">
        <f t="shared" si="242"/>
        <v>1.00085527</v>
      </c>
      <c r="M577" s="14">
        <f t="shared" si="262"/>
        <v>1.0024991299999999</v>
      </c>
      <c r="N577" s="14">
        <f t="shared" si="259"/>
        <v>1.1033311525645928</v>
      </c>
      <c r="O577" s="8">
        <f t="shared" si="261"/>
        <v>1.1042747900000001</v>
      </c>
      <c r="P577" s="8">
        <f t="shared" si="243"/>
        <v>12360.732990099999</v>
      </c>
      <c r="Q577" s="13">
        <f t="shared" si="244"/>
        <v>0</v>
      </c>
      <c r="R577" s="21">
        <f t="shared" si="245"/>
        <v>0</v>
      </c>
      <c r="S577" s="8">
        <f t="shared" si="246"/>
        <v>0</v>
      </c>
      <c r="T577" s="10">
        <f t="shared" si="256"/>
        <v>0.119353</v>
      </c>
      <c r="U577" s="13">
        <f t="shared" si="260"/>
        <v>136</v>
      </c>
      <c r="V577" s="13">
        <v>252</v>
      </c>
      <c r="W577" s="14">
        <f t="shared" si="247"/>
        <v>1.0627391289999999</v>
      </c>
      <c r="X577" s="8">
        <f t="shared" si="248"/>
        <v>775.50162160000002</v>
      </c>
      <c r="Y577" s="8">
        <v>0</v>
      </c>
      <c r="Z577" s="9">
        <f t="shared" si="249"/>
        <v>0</v>
      </c>
      <c r="AA577" s="26" t="str">
        <f t="shared" si="257"/>
        <v>INCORP J=</v>
      </c>
      <c r="AB577" s="70">
        <f t="shared" si="258"/>
        <v>43024</v>
      </c>
      <c r="AC577" s="4"/>
      <c r="AD577" s="1"/>
      <c r="AP577" s="1"/>
      <c r="AQ577" s="1"/>
    </row>
    <row r="578" spans="1:43" x14ac:dyDescent="0.2">
      <c r="A578" s="67">
        <f t="shared" si="250"/>
        <v>42860</v>
      </c>
      <c r="B578" s="8">
        <f t="shared" si="239"/>
        <v>13143.13487467</v>
      </c>
      <c r="C578" s="8">
        <f t="shared" si="251"/>
        <v>11193.53</v>
      </c>
      <c r="D578" s="28">
        <f t="shared" si="252"/>
        <v>4821.6899999999996</v>
      </c>
      <c r="E578" s="9">
        <f>IF(K578=1,VLOOKUP(A577,[1]Plan1!$AY$117:$BA$314,3),E577)</f>
        <v>4828.4399999999996</v>
      </c>
      <c r="F578" s="110">
        <f t="shared" si="253"/>
        <v>42843</v>
      </c>
      <c r="G578" s="12">
        <f t="shared" si="240"/>
        <v>1.3999240930047119E-3</v>
      </c>
      <c r="H578" s="11">
        <f t="shared" si="254"/>
        <v>42870</v>
      </c>
      <c r="I578" s="11">
        <f t="shared" si="241"/>
        <v>42870</v>
      </c>
      <c r="J578" s="1">
        <f t="shared" si="255"/>
        <v>18</v>
      </c>
      <c r="K578" s="1">
        <f t="shared" si="263"/>
        <v>12</v>
      </c>
      <c r="L578" s="8">
        <f t="shared" si="242"/>
        <v>1.0009330599999999</v>
      </c>
      <c r="M578" s="14">
        <f t="shared" si="262"/>
        <v>1.0024991299999999</v>
      </c>
      <c r="N578" s="14">
        <f t="shared" si="259"/>
        <v>1.1033311525645928</v>
      </c>
      <c r="O578" s="8">
        <f t="shared" si="261"/>
        <v>1.10436062</v>
      </c>
      <c r="P578" s="8">
        <f t="shared" si="243"/>
        <v>12361.69373078</v>
      </c>
      <c r="Q578" s="13">
        <f t="shared" si="244"/>
        <v>0</v>
      </c>
      <c r="R578" s="21">
        <f t="shared" si="245"/>
        <v>0</v>
      </c>
      <c r="S578" s="8">
        <f t="shared" si="246"/>
        <v>0</v>
      </c>
      <c r="T578" s="10">
        <f t="shared" si="256"/>
        <v>0.119353</v>
      </c>
      <c r="U578" s="13">
        <f t="shared" si="260"/>
        <v>137</v>
      </c>
      <c r="V578" s="13">
        <v>252</v>
      </c>
      <c r="W578" s="14">
        <f t="shared" si="247"/>
        <v>1.063214731</v>
      </c>
      <c r="X578" s="8">
        <f t="shared" si="248"/>
        <v>781.44114389000003</v>
      </c>
      <c r="Y578" s="8">
        <v>0</v>
      </c>
      <c r="Z578" s="9">
        <f t="shared" si="249"/>
        <v>0</v>
      </c>
      <c r="AA578" s="26" t="str">
        <f t="shared" si="257"/>
        <v>INCORP J=</v>
      </c>
      <c r="AB578" s="70">
        <f t="shared" si="258"/>
        <v>43024</v>
      </c>
      <c r="AC578" s="4"/>
      <c r="AD578" s="1"/>
      <c r="AP578" s="1"/>
      <c r="AQ578" s="1"/>
    </row>
    <row r="579" spans="1:43" x14ac:dyDescent="0.2">
      <c r="A579" s="67">
        <f t="shared" si="250"/>
        <v>42861</v>
      </c>
      <c r="B579" s="8">
        <f t="shared" si="239"/>
        <v>13150.038672390001</v>
      </c>
      <c r="C579" s="8">
        <f t="shared" si="251"/>
        <v>11193.53</v>
      </c>
      <c r="D579" s="28">
        <f t="shared" si="252"/>
        <v>4821.6899999999996</v>
      </c>
      <c r="E579" s="9">
        <f>IF(K579=1,VLOOKUP(A578,[1]Plan1!$AY$117:$BA$314,3),E578)</f>
        <v>4828.4399999999996</v>
      </c>
      <c r="F579" s="110">
        <f t="shared" si="253"/>
        <v>42843</v>
      </c>
      <c r="G579" s="12">
        <f t="shared" si="240"/>
        <v>1.3999240930047119E-3</v>
      </c>
      <c r="H579" s="11">
        <f t="shared" si="254"/>
        <v>42870</v>
      </c>
      <c r="I579" s="11">
        <f t="shared" si="241"/>
        <v>42870</v>
      </c>
      <c r="J579" s="1">
        <f t="shared" si="255"/>
        <v>18</v>
      </c>
      <c r="K579" s="1">
        <f t="shared" si="263"/>
        <v>13</v>
      </c>
      <c r="L579" s="8">
        <f t="shared" si="242"/>
        <v>1.0010108499999999</v>
      </c>
      <c r="M579" s="14">
        <f t="shared" si="262"/>
        <v>1.0024991299999999</v>
      </c>
      <c r="N579" s="14">
        <f t="shared" si="259"/>
        <v>1.1033311525645928</v>
      </c>
      <c r="O579" s="8">
        <f t="shared" si="261"/>
        <v>1.10444645</v>
      </c>
      <c r="P579" s="8">
        <f t="shared" si="243"/>
        <v>12362.65447146</v>
      </c>
      <c r="Q579" s="13">
        <f t="shared" si="244"/>
        <v>0</v>
      </c>
      <c r="R579" s="21">
        <f t="shared" si="245"/>
        <v>0</v>
      </c>
      <c r="S579" s="8">
        <f t="shared" si="246"/>
        <v>0</v>
      </c>
      <c r="T579" s="10">
        <f t="shared" si="256"/>
        <v>0.119353</v>
      </c>
      <c r="U579" s="13">
        <f t="shared" si="260"/>
        <v>138</v>
      </c>
      <c r="V579" s="13">
        <v>252</v>
      </c>
      <c r="W579" s="14">
        <f t="shared" si="247"/>
        <v>1.063690545</v>
      </c>
      <c r="X579" s="8">
        <f t="shared" si="248"/>
        <v>787.38420093000002</v>
      </c>
      <c r="Y579" s="8">
        <v>0</v>
      </c>
      <c r="Z579" s="9">
        <f t="shared" si="249"/>
        <v>0</v>
      </c>
      <c r="AA579" s="26" t="str">
        <f t="shared" si="257"/>
        <v>INCORP J=</v>
      </c>
      <c r="AB579" s="70">
        <f t="shared" si="258"/>
        <v>43024</v>
      </c>
      <c r="AC579" s="4"/>
      <c r="AD579" s="1"/>
      <c r="AP579" s="1"/>
      <c r="AQ579" s="1"/>
    </row>
    <row r="580" spans="1:43" x14ac:dyDescent="0.2">
      <c r="A580" s="67">
        <f t="shared" si="250"/>
        <v>42862</v>
      </c>
      <c r="B580" s="8">
        <f t="shared" si="239"/>
        <v>13150.038672390001</v>
      </c>
      <c r="C580" s="8">
        <f t="shared" si="251"/>
        <v>11193.53</v>
      </c>
      <c r="D580" s="28">
        <f t="shared" si="252"/>
        <v>4821.6899999999996</v>
      </c>
      <c r="E580" s="9">
        <f>IF(K580=1,VLOOKUP(A579,[1]Plan1!$AY$117:$BA$314,3),E579)</f>
        <v>4828.4399999999996</v>
      </c>
      <c r="F580" s="110">
        <f t="shared" si="253"/>
        <v>42843</v>
      </c>
      <c r="G580" s="12">
        <f t="shared" si="240"/>
        <v>1.3999240930047119E-3</v>
      </c>
      <c r="H580" s="11">
        <f t="shared" si="254"/>
        <v>42870</v>
      </c>
      <c r="I580" s="11">
        <f t="shared" si="241"/>
        <v>42870</v>
      </c>
      <c r="J580" s="1">
        <f t="shared" si="255"/>
        <v>18</v>
      </c>
      <c r="K580" s="1">
        <f t="shared" si="263"/>
        <v>13</v>
      </c>
      <c r="L580" s="8">
        <f t="shared" si="242"/>
        <v>1.0010108499999999</v>
      </c>
      <c r="M580" s="14">
        <f t="shared" si="262"/>
        <v>1.0024991299999999</v>
      </c>
      <c r="N580" s="14">
        <f t="shared" si="259"/>
        <v>1.1033311525645928</v>
      </c>
      <c r="O580" s="8">
        <f t="shared" si="261"/>
        <v>1.10444645</v>
      </c>
      <c r="P580" s="8">
        <f t="shared" si="243"/>
        <v>12362.65447146</v>
      </c>
      <c r="Q580" s="13">
        <f t="shared" si="244"/>
        <v>0</v>
      </c>
      <c r="R580" s="21">
        <f t="shared" si="245"/>
        <v>0</v>
      </c>
      <c r="S580" s="8">
        <f t="shared" si="246"/>
        <v>0</v>
      </c>
      <c r="T580" s="10">
        <f t="shared" si="256"/>
        <v>0.119353</v>
      </c>
      <c r="U580" s="13">
        <f t="shared" si="260"/>
        <v>138</v>
      </c>
      <c r="V580" s="13">
        <v>252</v>
      </c>
      <c r="W580" s="14">
        <f t="shared" si="247"/>
        <v>1.063690545</v>
      </c>
      <c r="X580" s="8">
        <f t="shared" si="248"/>
        <v>787.38420093000002</v>
      </c>
      <c r="Y580" s="8">
        <v>0</v>
      </c>
      <c r="Z580" s="9">
        <f t="shared" si="249"/>
        <v>0</v>
      </c>
      <c r="AA580" s="26" t="str">
        <f t="shared" si="257"/>
        <v>INCORP J=</v>
      </c>
      <c r="AB580" s="70">
        <f t="shared" si="258"/>
        <v>43024</v>
      </c>
      <c r="AC580" s="4"/>
      <c r="AD580" s="1"/>
      <c r="AP580" s="1"/>
      <c r="AQ580" s="1"/>
    </row>
    <row r="581" spans="1:43" x14ac:dyDescent="0.2">
      <c r="A581" s="67">
        <f t="shared" si="250"/>
        <v>42863</v>
      </c>
      <c r="B581" s="8">
        <f t="shared" si="239"/>
        <v>13150.038672390001</v>
      </c>
      <c r="C581" s="8">
        <f t="shared" si="251"/>
        <v>11193.53</v>
      </c>
      <c r="D581" s="28">
        <f t="shared" si="252"/>
        <v>4821.6899999999996</v>
      </c>
      <c r="E581" s="9">
        <f>IF(K581=1,VLOOKUP(A580,[1]Plan1!$AY$117:$BA$314,3),E580)</f>
        <v>4828.4399999999996</v>
      </c>
      <c r="F581" s="110">
        <f t="shared" si="253"/>
        <v>42843</v>
      </c>
      <c r="G581" s="12">
        <f t="shared" si="240"/>
        <v>1.3999240930047119E-3</v>
      </c>
      <c r="H581" s="11">
        <f t="shared" si="254"/>
        <v>42870</v>
      </c>
      <c r="I581" s="11">
        <f t="shared" si="241"/>
        <v>42870</v>
      </c>
      <c r="J581" s="1">
        <f t="shared" si="255"/>
        <v>18</v>
      </c>
      <c r="K581" s="1">
        <f t="shared" si="263"/>
        <v>13</v>
      </c>
      <c r="L581" s="8">
        <f t="shared" si="242"/>
        <v>1.0010108499999999</v>
      </c>
      <c r="M581" s="14">
        <f t="shared" si="262"/>
        <v>1.0024991299999999</v>
      </c>
      <c r="N581" s="14">
        <f t="shared" si="259"/>
        <v>1.1033311525645928</v>
      </c>
      <c r="O581" s="8">
        <f t="shared" si="261"/>
        <v>1.10444645</v>
      </c>
      <c r="P581" s="8">
        <f t="shared" si="243"/>
        <v>12362.65447146</v>
      </c>
      <c r="Q581" s="13">
        <f t="shared" si="244"/>
        <v>0</v>
      </c>
      <c r="R581" s="21">
        <f t="shared" si="245"/>
        <v>0</v>
      </c>
      <c r="S581" s="8">
        <f t="shared" si="246"/>
        <v>0</v>
      </c>
      <c r="T581" s="10">
        <f t="shared" si="256"/>
        <v>0.119353</v>
      </c>
      <c r="U581" s="13">
        <f t="shared" si="260"/>
        <v>138</v>
      </c>
      <c r="V581" s="13">
        <v>252</v>
      </c>
      <c r="W581" s="14">
        <f t="shared" si="247"/>
        <v>1.063690545</v>
      </c>
      <c r="X581" s="8">
        <f t="shared" si="248"/>
        <v>787.38420093000002</v>
      </c>
      <c r="Y581" s="8">
        <v>0</v>
      </c>
      <c r="Z581" s="9">
        <f t="shared" si="249"/>
        <v>0</v>
      </c>
      <c r="AA581" s="26" t="str">
        <f t="shared" si="257"/>
        <v>INCORP J=</v>
      </c>
      <c r="AB581" s="70">
        <f t="shared" si="258"/>
        <v>43024</v>
      </c>
      <c r="AC581" s="4"/>
      <c r="AD581" s="1"/>
      <c r="AP581" s="1"/>
      <c r="AQ581" s="1"/>
    </row>
    <row r="582" spans="1:43" x14ac:dyDescent="0.2">
      <c r="A582" s="67">
        <f t="shared" si="250"/>
        <v>42864</v>
      </c>
      <c r="B582" s="8">
        <f t="shared" si="239"/>
        <v>13156.94625606</v>
      </c>
      <c r="C582" s="8">
        <f t="shared" si="251"/>
        <v>11193.53</v>
      </c>
      <c r="D582" s="28">
        <f t="shared" si="252"/>
        <v>4821.6899999999996</v>
      </c>
      <c r="E582" s="9">
        <f>IF(K582=1,VLOOKUP(A581,[1]Plan1!$AY$117:$BA$314,3),E581)</f>
        <v>4828.4399999999996</v>
      </c>
      <c r="F582" s="110">
        <f t="shared" si="253"/>
        <v>42843</v>
      </c>
      <c r="G582" s="12">
        <f t="shared" si="240"/>
        <v>1.3999240930047119E-3</v>
      </c>
      <c r="H582" s="11">
        <f t="shared" si="254"/>
        <v>42870</v>
      </c>
      <c r="I582" s="11">
        <f t="shared" si="241"/>
        <v>42870</v>
      </c>
      <c r="J582" s="1">
        <f t="shared" si="255"/>
        <v>18</v>
      </c>
      <c r="K582" s="1">
        <f t="shared" si="263"/>
        <v>14</v>
      </c>
      <c r="L582" s="8">
        <f t="shared" si="242"/>
        <v>1.00108866</v>
      </c>
      <c r="M582" s="14">
        <f t="shared" si="262"/>
        <v>1.0024991299999999</v>
      </c>
      <c r="N582" s="14">
        <f t="shared" si="259"/>
        <v>1.1033311525645928</v>
      </c>
      <c r="O582" s="8">
        <f t="shared" si="261"/>
        <v>1.1045323</v>
      </c>
      <c r="P582" s="8">
        <f t="shared" si="243"/>
        <v>12363.615436010001</v>
      </c>
      <c r="Q582" s="13">
        <f t="shared" si="244"/>
        <v>0</v>
      </c>
      <c r="R582" s="21">
        <f t="shared" si="245"/>
        <v>0</v>
      </c>
      <c r="S582" s="8">
        <f t="shared" si="246"/>
        <v>0</v>
      </c>
      <c r="T582" s="10">
        <f t="shared" si="256"/>
        <v>0.119353</v>
      </c>
      <c r="U582" s="13">
        <f t="shared" si="260"/>
        <v>139</v>
      </c>
      <c r="V582" s="13">
        <v>252</v>
      </c>
      <c r="W582" s="14">
        <f t="shared" si="247"/>
        <v>1.064166572</v>
      </c>
      <c r="X582" s="8">
        <f t="shared" si="248"/>
        <v>793.33082005000006</v>
      </c>
      <c r="Y582" s="8">
        <v>0</v>
      </c>
      <c r="Z582" s="9">
        <f t="shared" si="249"/>
        <v>0</v>
      </c>
      <c r="AA582" s="26" t="str">
        <f t="shared" si="257"/>
        <v>INCORP J=</v>
      </c>
      <c r="AB582" s="70">
        <f t="shared" si="258"/>
        <v>43024</v>
      </c>
      <c r="AC582" s="4"/>
      <c r="AD582" s="1"/>
      <c r="AP582" s="1"/>
      <c r="AQ582" s="1"/>
    </row>
    <row r="583" spans="1:43" x14ac:dyDescent="0.2">
      <c r="A583" s="67">
        <f t="shared" si="250"/>
        <v>42865</v>
      </c>
      <c r="B583" s="8">
        <f t="shared" si="239"/>
        <v>13163.85726911</v>
      </c>
      <c r="C583" s="8">
        <f t="shared" si="251"/>
        <v>11193.53</v>
      </c>
      <c r="D583" s="28">
        <f t="shared" si="252"/>
        <v>4821.6899999999996</v>
      </c>
      <c r="E583" s="9">
        <f>IF(K583=1,VLOOKUP(A582,[1]Plan1!$AY$117:$BA$314,3),E582)</f>
        <v>4828.4399999999996</v>
      </c>
      <c r="F583" s="110">
        <f t="shared" si="253"/>
        <v>42843</v>
      </c>
      <c r="G583" s="12">
        <f t="shared" si="240"/>
        <v>1.3999240930047119E-3</v>
      </c>
      <c r="H583" s="11">
        <f t="shared" si="254"/>
        <v>42870</v>
      </c>
      <c r="I583" s="11">
        <f t="shared" si="241"/>
        <v>42870</v>
      </c>
      <c r="J583" s="1">
        <f t="shared" si="255"/>
        <v>18</v>
      </c>
      <c r="K583" s="1">
        <f t="shared" si="263"/>
        <v>15</v>
      </c>
      <c r="L583" s="8">
        <f t="shared" si="242"/>
        <v>1.0011664600000001</v>
      </c>
      <c r="M583" s="14">
        <f t="shared" si="262"/>
        <v>1.0024991299999999</v>
      </c>
      <c r="N583" s="14">
        <f t="shared" si="259"/>
        <v>1.1033311525645928</v>
      </c>
      <c r="O583" s="8">
        <f t="shared" si="261"/>
        <v>1.1046181399999999</v>
      </c>
      <c r="P583" s="8">
        <f t="shared" si="243"/>
        <v>12364.57628863</v>
      </c>
      <c r="Q583" s="13">
        <f t="shared" si="244"/>
        <v>0</v>
      </c>
      <c r="R583" s="21">
        <f t="shared" si="245"/>
        <v>0</v>
      </c>
      <c r="S583" s="8">
        <f t="shared" si="246"/>
        <v>0</v>
      </c>
      <c r="T583" s="10">
        <f t="shared" si="256"/>
        <v>0.119353</v>
      </c>
      <c r="U583" s="13">
        <f t="shared" si="260"/>
        <v>140</v>
      </c>
      <c r="V583" s="13">
        <v>252</v>
      </c>
      <c r="W583" s="14">
        <f t="shared" si="247"/>
        <v>1.064642812</v>
      </c>
      <c r="X583" s="8">
        <f t="shared" si="248"/>
        <v>799.28098048000004</v>
      </c>
      <c r="Y583" s="8">
        <v>0</v>
      </c>
      <c r="Z583" s="9">
        <f t="shared" si="249"/>
        <v>0</v>
      </c>
      <c r="AA583" s="26" t="str">
        <f t="shared" si="257"/>
        <v>INCORP J=</v>
      </c>
      <c r="AB583" s="70">
        <f t="shared" si="258"/>
        <v>43024</v>
      </c>
      <c r="AC583" s="4"/>
      <c r="AD583" s="1"/>
      <c r="AP583" s="1"/>
      <c r="AQ583" s="1"/>
    </row>
    <row r="584" spans="1:43" x14ac:dyDescent="0.2">
      <c r="A584" s="67">
        <f t="shared" si="250"/>
        <v>42866</v>
      </c>
      <c r="B584" s="8">
        <f t="shared" si="239"/>
        <v>13170.77208203</v>
      </c>
      <c r="C584" s="8">
        <f t="shared" si="251"/>
        <v>11193.53</v>
      </c>
      <c r="D584" s="28">
        <f t="shared" si="252"/>
        <v>4821.6899999999996</v>
      </c>
      <c r="E584" s="9">
        <f>IF(K584=1,VLOOKUP(A583,[1]Plan1!$AY$117:$BA$314,3),E583)</f>
        <v>4828.4399999999996</v>
      </c>
      <c r="F584" s="110">
        <f t="shared" si="253"/>
        <v>42843</v>
      </c>
      <c r="G584" s="12">
        <f t="shared" si="240"/>
        <v>1.3999240930047119E-3</v>
      </c>
      <c r="H584" s="11">
        <f t="shared" si="254"/>
        <v>42870</v>
      </c>
      <c r="I584" s="11">
        <f t="shared" si="241"/>
        <v>42870</v>
      </c>
      <c r="J584" s="1">
        <f t="shared" si="255"/>
        <v>18</v>
      </c>
      <c r="K584" s="1">
        <f t="shared" si="263"/>
        <v>16</v>
      </c>
      <c r="L584" s="8">
        <f t="shared" si="242"/>
        <v>1.0012442800000001</v>
      </c>
      <c r="M584" s="14">
        <f t="shared" si="262"/>
        <v>1.0024991299999999</v>
      </c>
      <c r="N584" s="14">
        <f t="shared" si="259"/>
        <v>1.1033311525645928</v>
      </c>
      <c r="O584" s="8">
        <f t="shared" si="261"/>
        <v>1.1047039999999999</v>
      </c>
      <c r="P584" s="8">
        <f t="shared" si="243"/>
        <v>12365.537365120001</v>
      </c>
      <c r="Q584" s="13">
        <f t="shared" si="244"/>
        <v>0</v>
      </c>
      <c r="R584" s="21">
        <f t="shared" si="245"/>
        <v>0</v>
      </c>
      <c r="S584" s="8">
        <f t="shared" si="246"/>
        <v>0</v>
      </c>
      <c r="T584" s="10">
        <f t="shared" si="256"/>
        <v>0.119353</v>
      </c>
      <c r="U584" s="13">
        <f t="shared" si="260"/>
        <v>141</v>
      </c>
      <c r="V584" s="13">
        <v>252</v>
      </c>
      <c r="W584" s="14">
        <f t="shared" si="247"/>
        <v>1.065119266</v>
      </c>
      <c r="X584" s="8">
        <f t="shared" si="248"/>
        <v>805.23471690999997</v>
      </c>
      <c r="Y584" s="8">
        <v>0</v>
      </c>
      <c r="Z584" s="9">
        <f t="shared" si="249"/>
        <v>0</v>
      </c>
      <c r="AA584" s="26" t="str">
        <f t="shared" si="257"/>
        <v>INCORP J=</v>
      </c>
      <c r="AB584" s="70">
        <f t="shared" si="258"/>
        <v>43024</v>
      </c>
      <c r="AC584" s="4"/>
      <c r="AD584" s="1"/>
      <c r="AP584" s="1"/>
      <c r="AQ584" s="1"/>
    </row>
    <row r="585" spans="1:43" x14ac:dyDescent="0.2">
      <c r="A585" s="67">
        <f t="shared" si="250"/>
        <v>42867</v>
      </c>
      <c r="B585" s="8">
        <f t="shared" si="239"/>
        <v>13177.690313179999</v>
      </c>
      <c r="C585" s="8">
        <f t="shared" si="251"/>
        <v>11193.53</v>
      </c>
      <c r="D585" s="28">
        <f t="shared" si="252"/>
        <v>4821.6899999999996</v>
      </c>
      <c r="E585" s="9">
        <f>IF(K585=1,VLOOKUP(A584,[1]Plan1!$AY$117:$BA$314,3),E584)</f>
        <v>4828.4399999999996</v>
      </c>
      <c r="F585" s="110">
        <f t="shared" si="253"/>
        <v>42843</v>
      </c>
      <c r="G585" s="12">
        <f t="shared" si="240"/>
        <v>1.3999240930047119E-3</v>
      </c>
      <c r="H585" s="11">
        <f t="shared" si="254"/>
        <v>42870</v>
      </c>
      <c r="I585" s="11">
        <f t="shared" si="241"/>
        <v>42870</v>
      </c>
      <c r="J585" s="1">
        <f t="shared" si="255"/>
        <v>18</v>
      </c>
      <c r="K585" s="1">
        <f t="shared" si="263"/>
        <v>17</v>
      </c>
      <c r="L585" s="8">
        <f t="shared" si="242"/>
        <v>1.0013220899999999</v>
      </c>
      <c r="M585" s="14">
        <f t="shared" si="262"/>
        <v>1.0024991299999999</v>
      </c>
      <c r="N585" s="14">
        <f t="shared" si="259"/>
        <v>1.1033311525645928</v>
      </c>
      <c r="O585" s="8">
        <f t="shared" si="261"/>
        <v>1.10478985</v>
      </c>
      <c r="P585" s="8">
        <f t="shared" si="243"/>
        <v>12366.498329669999</v>
      </c>
      <c r="Q585" s="13">
        <f t="shared" si="244"/>
        <v>0</v>
      </c>
      <c r="R585" s="21">
        <f t="shared" si="245"/>
        <v>0</v>
      </c>
      <c r="S585" s="8">
        <f t="shared" si="246"/>
        <v>0</v>
      </c>
      <c r="T585" s="10">
        <f t="shared" si="256"/>
        <v>0.119353</v>
      </c>
      <c r="U585" s="13">
        <f t="shared" si="260"/>
        <v>142</v>
      </c>
      <c r="V585" s="13">
        <v>252</v>
      </c>
      <c r="W585" s="14">
        <f t="shared" si="247"/>
        <v>1.0655959319999999</v>
      </c>
      <c r="X585" s="8">
        <f t="shared" si="248"/>
        <v>811.19198351</v>
      </c>
      <c r="Y585" s="8">
        <v>0</v>
      </c>
      <c r="Z585" s="9">
        <f t="shared" si="249"/>
        <v>0</v>
      </c>
      <c r="AA585" s="26" t="str">
        <f t="shared" si="257"/>
        <v>INCORP J=</v>
      </c>
      <c r="AB585" s="70">
        <f t="shared" si="258"/>
        <v>43024</v>
      </c>
      <c r="AC585" s="4"/>
      <c r="AD585" s="1"/>
      <c r="AP585" s="1"/>
      <c r="AQ585" s="1"/>
    </row>
    <row r="586" spans="1:43" x14ac:dyDescent="0.2">
      <c r="A586" s="67">
        <f t="shared" si="250"/>
        <v>42868</v>
      </c>
      <c r="B586" s="8">
        <f t="shared" ref="B586:B649" si="264">(P586+X586)</f>
        <v>13184.612345739999</v>
      </c>
      <c r="C586" s="8">
        <f t="shared" si="251"/>
        <v>11193.53</v>
      </c>
      <c r="D586" s="28">
        <f t="shared" si="252"/>
        <v>4821.6899999999996</v>
      </c>
      <c r="E586" s="9">
        <f>IF(K586=1,VLOOKUP(A585,[1]Plan1!$AY$117:$BA$314,3),E585)</f>
        <v>4828.4399999999996</v>
      </c>
      <c r="F586" s="110">
        <f t="shared" si="253"/>
        <v>42843</v>
      </c>
      <c r="G586" s="12">
        <f t="shared" ref="G586:G649" si="265">(E586/D586)-1</f>
        <v>1.3999240930047119E-3</v>
      </c>
      <c r="H586" s="11">
        <f t="shared" si="254"/>
        <v>42870</v>
      </c>
      <c r="I586" s="11">
        <f t="shared" ref="I586:I649" si="266">IF(A586&gt;I585,H586,I585)</f>
        <v>42870</v>
      </c>
      <c r="J586" s="1">
        <f t="shared" si="255"/>
        <v>18</v>
      </c>
      <c r="K586" s="1">
        <f t="shared" si="263"/>
        <v>18</v>
      </c>
      <c r="L586" s="8">
        <f t="shared" ref="L586:L649" si="267">TRUNC((E586/D586)^TRUNC((K586/J586),9),8)</f>
        <v>1.0013999200000001</v>
      </c>
      <c r="M586" s="14">
        <f t="shared" si="262"/>
        <v>1.0024991299999999</v>
      </c>
      <c r="N586" s="14">
        <f t="shared" si="259"/>
        <v>1.1033311525645928</v>
      </c>
      <c r="O586" s="8">
        <f t="shared" si="261"/>
        <v>1.1048757199999999</v>
      </c>
      <c r="P586" s="8">
        <f t="shared" ref="P586:P649" si="268">TRUNC(C586*O586,8)</f>
        <v>12367.45951809</v>
      </c>
      <c r="Q586" s="13">
        <f t="shared" ref="Q586:Q649" si="269">IF(VLOOKUP(A586,AE$10:AM$114,9)=VLOOKUP(A585,AE$10:AM$114,9),0,VLOOKUP(A586,AE$10:AM$114,9))</f>
        <v>0</v>
      </c>
      <c r="R586" s="21">
        <f t="shared" ref="R586:R649" si="270">IF(Q586&gt;0,VLOOKUP($A586,$AE$10:$AK$114,7),0)</f>
        <v>0</v>
      </c>
      <c r="S586" s="8">
        <f t="shared" ref="S586:S649" si="271">IF(R586&gt;0,TRUNC(R586*P586,8),0)</f>
        <v>0</v>
      </c>
      <c r="T586" s="10">
        <f t="shared" si="256"/>
        <v>0.119353</v>
      </c>
      <c r="U586" s="13">
        <f t="shared" si="260"/>
        <v>143</v>
      </c>
      <c r="V586" s="13">
        <v>252</v>
      </c>
      <c r="W586" s="14">
        <f t="shared" ref="W586:W649" si="272">ROUND((1+T586)^TRUNC((U586/V586),9),9)</f>
        <v>1.066072812</v>
      </c>
      <c r="X586" s="8">
        <f t="shared" ref="X586:X649" si="273">TRUNC((P586*(W586-1)),8)</f>
        <v>817.15282764999995</v>
      </c>
      <c r="Y586" s="8">
        <v>0</v>
      </c>
      <c r="Z586" s="9">
        <f t="shared" ref="Z586:Z649" si="274">IF(S586&gt;0,S586+X586,0)</f>
        <v>0</v>
      </c>
      <c r="AA586" s="26" t="str">
        <f t="shared" si="257"/>
        <v>INCORP J=</v>
      </c>
      <c r="AB586" s="70">
        <f t="shared" si="258"/>
        <v>43024</v>
      </c>
      <c r="AC586" s="4"/>
      <c r="AD586" s="1"/>
      <c r="AP586" s="1"/>
      <c r="AQ586" s="1"/>
    </row>
    <row r="587" spans="1:43" x14ac:dyDescent="0.2">
      <c r="A587" s="67">
        <f t="shared" ref="A587:A650" si="275">(A586+1)</f>
        <v>42869</v>
      </c>
      <c r="B587" s="8">
        <f t="shared" si="264"/>
        <v>13184.612345739999</v>
      </c>
      <c r="C587" s="8">
        <f t="shared" ref="C587:C650" si="276">TRUNC(IF(Q586&gt;0,VLOOKUP(A586,$AE$12:$AF$114,2),C586),8)</f>
        <v>11193.53</v>
      </c>
      <c r="D587" s="28">
        <f t="shared" ref="D587:D650" si="277">IF(E587=E586,D586,E586)</f>
        <v>4821.6899999999996</v>
      </c>
      <c r="E587" s="9">
        <f>IF(K587=1,VLOOKUP(A586,[1]Plan1!$AY$117:$BA$314,3),E586)</f>
        <v>4828.4399999999996</v>
      </c>
      <c r="F587" s="110">
        <f t="shared" ref="F587:F650" si="278">IF(D587=D586,F586,A587)</f>
        <v>42843</v>
      </c>
      <c r="G587" s="12">
        <f t="shared" si="265"/>
        <v>1.3999240930047119E-3</v>
      </c>
      <c r="H587" s="11">
        <f t="shared" ref="H587:H650" si="279">IF(DAY(A587)=15,VLOOKUP(A587,AJ$118:AP$450,4),H586)</f>
        <v>42870</v>
      </c>
      <c r="I587" s="11">
        <f t="shared" si="266"/>
        <v>42870</v>
      </c>
      <c r="J587" s="1">
        <f t="shared" ref="J587:J650" si="280">IF(I587=I586,J586,NETWORKDAYS(I586,I587,$AE$118:$AE$502)-1)</f>
        <v>18</v>
      </c>
      <c r="K587" s="1">
        <f t="shared" si="263"/>
        <v>18</v>
      </c>
      <c r="L587" s="8">
        <f t="shared" si="267"/>
        <v>1.0013999200000001</v>
      </c>
      <c r="M587" s="14">
        <f t="shared" si="262"/>
        <v>1.0024991299999999</v>
      </c>
      <c r="N587" s="14">
        <f t="shared" si="259"/>
        <v>1.1033311525645928</v>
      </c>
      <c r="O587" s="8">
        <f t="shared" si="261"/>
        <v>1.1048757199999999</v>
      </c>
      <c r="P587" s="8">
        <f t="shared" si="268"/>
        <v>12367.45951809</v>
      </c>
      <c r="Q587" s="13">
        <f t="shared" si="269"/>
        <v>0</v>
      </c>
      <c r="R587" s="21">
        <f t="shared" si="270"/>
        <v>0</v>
      </c>
      <c r="S587" s="8">
        <f t="shared" si="271"/>
        <v>0</v>
      </c>
      <c r="T587" s="10">
        <f t="shared" ref="T587:T650" si="281">IF(Q586&gt;0,VLOOKUP(A586,$AE$11:$AH$20,4),T586)</f>
        <v>0.119353</v>
      </c>
      <c r="U587" s="13">
        <f t="shared" si="260"/>
        <v>143</v>
      </c>
      <c r="V587" s="13">
        <v>252</v>
      </c>
      <c r="W587" s="14">
        <f t="shared" si="272"/>
        <v>1.066072812</v>
      </c>
      <c r="X587" s="8">
        <f t="shared" si="273"/>
        <v>817.15282764999995</v>
      </c>
      <c r="Y587" s="8">
        <v>0</v>
      </c>
      <c r="Z587" s="9">
        <f t="shared" si="274"/>
        <v>0</v>
      </c>
      <c r="AA587" s="26" t="str">
        <f t="shared" ref="AA587:AA650" si="282">IF($Q586&gt;0,VLOOKUP($A586,$AE$10:$AO$114,($AN$7)+1),AA586)</f>
        <v>INCORP J=</v>
      </c>
      <c r="AB587" s="70">
        <f t="shared" ref="AB587:AB650" si="283">IF($Q586&gt;0,VLOOKUP($A586,$AE$10:$AO$114,($AO$7)+1),AB586)</f>
        <v>43024</v>
      </c>
      <c r="AC587" s="4"/>
      <c r="AD587" s="1"/>
      <c r="AP587" s="1"/>
      <c r="AQ587" s="1"/>
    </row>
    <row r="588" spans="1:43" x14ac:dyDescent="0.2">
      <c r="A588" s="67">
        <f t="shared" si="275"/>
        <v>42870</v>
      </c>
      <c r="B588" s="8">
        <f t="shared" si="264"/>
        <v>13184.612345739999</v>
      </c>
      <c r="C588" s="8">
        <f t="shared" si="276"/>
        <v>11193.53</v>
      </c>
      <c r="D588" s="28">
        <f t="shared" si="277"/>
        <v>4821.6899999999996</v>
      </c>
      <c r="E588" s="9">
        <f>IF(K588=1,VLOOKUP(A587,[1]Plan1!$AY$117:$BA$314,3),E587)</f>
        <v>4828.4399999999996</v>
      </c>
      <c r="F588" s="110">
        <f t="shared" si="278"/>
        <v>42843</v>
      </c>
      <c r="G588" s="12">
        <f t="shared" si="265"/>
        <v>1.3999240930047119E-3</v>
      </c>
      <c r="H588" s="11">
        <f t="shared" si="279"/>
        <v>42902</v>
      </c>
      <c r="I588" s="11">
        <f t="shared" si="266"/>
        <v>42870</v>
      </c>
      <c r="J588" s="1">
        <f t="shared" si="280"/>
        <v>18</v>
      </c>
      <c r="K588" s="1">
        <f t="shared" si="263"/>
        <v>18</v>
      </c>
      <c r="L588" s="8">
        <f t="shared" si="267"/>
        <v>1.0013999200000001</v>
      </c>
      <c r="M588" s="14">
        <f t="shared" si="262"/>
        <v>1.0024991299999999</v>
      </c>
      <c r="N588" s="14">
        <f t="shared" si="259"/>
        <v>1.1033311525645928</v>
      </c>
      <c r="O588" s="8">
        <f t="shared" si="261"/>
        <v>1.1048757199999999</v>
      </c>
      <c r="P588" s="8">
        <f t="shared" si="268"/>
        <v>12367.45951809</v>
      </c>
      <c r="Q588" s="13">
        <f t="shared" si="269"/>
        <v>0</v>
      </c>
      <c r="R588" s="21">
        <f t="shared" si="270"/>
        <v>0</v>
      </c>
      <c r="S588" s="8">
        <f t="shared" si="271"/>
        <v>0</v>
      </c>
      <c r="T588" s="10">
        <f t="shared" si="281"/>
        <v>0.119353</v>
      </c>
      <c r="U588" s="13">
        <f t="shared" si="260"/>
        <v>143</v>
      </c>
      <c r="V588" s="13">
        <v>252</v>
      </c>
      <c r="W588" s="14">
        <f t="shared" si="272"/>
        <v>1.066072812</v>
      </c>
      <c r="X588" s="8">
        <f t="shared" si="273"/>
        <v>817.15282764999995</v>
      </c>
      <c r="Y588" s="8">
        <v>0</v>
      </c>
      <c r="Z588" s="9">
        <f t="shared" si="274"/>
        <v>0</v>
      </c>
      <c r="AA588" s="26" t="str">
        <f t="shared" si="282"/>
        <v>INCORP J=</v>
      </c>
      <c r="AB588" s="70">
        <f t="shared" si="283"/>
        <v>43024</v>
      </c>
      <c r="AC588" s="4"/>
      <c r="AD588" s="1"/>
      <c r="AP588" s="1"/>
      <c r="AQ588" s="1"/>
    </row>
    <row r="589" spans="1:43" x14ac:dyDescent="0.2">
      <c r="A589" s="67">
        <f t="shared" si="275"/>
        <v>42871</v>
      </c>
      <c r="B589" s="8">
        <f t="shared" si="264"/>
        <v>13192.288142240001</v>
      </c>
      <c r="C589" s="8">
        <f t="shared" si="276"/>
        <v>11193.53</v>
      </c>
      <c r="D589" s="28">
        <f t="shared" si="277"/>
        <v>4828.4399999999996</v>
      </c>
      <c r="E589" s="9">
        <f>IF(K589=1,VLOOKUP(A588,[1]Plan1!$AY$117:$BA$314,3),E588)</f>
        <v>4843.41</v>
      </c>
      <c r="F589" s="110">
        <f t="shared" si="278"/>
        <v>42871</v>
      </c>
      <c r="G589" s="12">
        <f t="shared" si="265"/>
        <v>3.100380247036405E-3</v>
      </c>
      <c r="H589" s="11">
        <f t="shared" si="279"/>
        <v>42902</v>
      </c>
      <c r="I589" s="11">
        <f t="shared" si="266"/>
        <v>42902</v>
      </c>
      <c r="J589" s="1">
        <f t="shared" si="280"/>
        <v>23</v>
      </c>
      <c r="K589" s="1">
        <f t="shared" si="263"/>
        <v>1</v>
      </c>
      <c r="L589" s="8">
        <f t="shared" si="267"/>
        <v>1.00013459</v>
      </c>
      <c r="M589" s="14">
        <f t="shared" si="262"/>
        <v>1.0013999200000001</v>
      </c>
      <c r="N589" s="14">
        <f t="shared" si="259"/>
        <v>1.1048757279116912</v>
      </c>
      <c r="O589" s="8">
        <f t="shared" si="261"/>
        <v>1.1050244300000001</v>
      </c>
      <c r="P589" s="8">
        <f t="shared" si="268"/>
        <v>12369.12410793</v>
      </c>
      <c r="Q589" s="13">
        <f t="shared" si="269"/>
        <v>0</v>
      </c>
      <c r="R589" s="21">
        <f t="shared" si="270"/>
        <v>0</v>
      </c>
      <c r="S589" s="8">
        <f t="shared" si="271"/>
        <v>0</v>
      </c>
      <c r="T589" s="10">
        <f t="shared" si="281"/>
        <v>0.119353</v>
      </c>
      <c r="U589" s="13">
        <f t="shared" si="260"/>
        <v>144</v>
      </c>
      <c r="V589" s="13">
        <v>252</v>
      </c>
      <c r="W589" s="14">
        <f t="shared" si="272"/>
        <v>1.066549905</v>
      </c>
      <c r="X589" s="8">
        <f t="shared" si="273"/>
        <v>823.16403431000003</v>
      </c>
      <c r="Y589" s="8">
        <v>0</v>
      </c>
      <c r="Z589" s="9">
        <f t="shared" si="274"/>
        <v>0</v>
      </c>
      <c r="AA589" s="26" t="str">
        <f t="shared" si="282"/>
        <v>INCORP J=</v>
      </c>
      <c r="AB589" s="70">
        <f t="shared" si="283"/>
        <v>43024</v>
      </c>
      <c r="AC589" s="4"/>
      <c r="AD589" s="1"/>
      <c r="AP589" s="1"/>
      <c r="AQ589" s="1"/>
    </row>
    <row r="590" spans="1:43" x14ac:dyDescent="0.2">
      <c r="A590" s="67">
        <f t="shared" si="275"/>
        <v>42872</v>
      </c>
      <c r="B590" s="8">
        <f t="shared" si="264"/>
        <v>13199.968532749999</v>
      </c>
      <c r="C590" s="8">
        <f t="shared" si="276"/>
        <v>11193.53</v>
      </c>
      <c r="D590" s="28">
        <f t="shared" si="277"/>
        <v>4828.4399999999996</v>
      </c>
      <c r="E590" s="9">
        <f>IF(K590=1,VLOOKUP(A589,[1]Plan1!$AY$117:$BA$314,3),E589)</f>
        <v>4843.41</v>
      </c>
      <c r="F590" s="110">
        <f t="shared" si="278"/>
        <v>42871</v>
      </c>
      <c r="G590" s="12">
        <f t="shared" si="265"/>
        <v>3.100380247036405E-3</v>
      </c>
      <c r="H590" s="11">
        <f t="shared" si="279"/>
        <v>42902</v>
      </c>
      <c r="I590" s="11">
        <f t="shared" si="266"/>
        <v>42902</v>
      </c>
      <c r="J590" s="1">
        <f t="shared" si="280"/>
        <v>23</v>
      </c>
      <c r="K590" s="1">
        <f t="shared" si="263"/>
        <v>2</v>
      </c>
      <c r="L590" s="8">
        <f t="shared" si="267"/>
        <v>1.0002692099999999</v>
      </c>
      <c r="M590" s="14">
        <f t="shared" si="262"/>
        <v>1.0013999200000001</v>
      </c>
      <c r="N590" s="14">
        <f t="shared" si="259"/>
        <v>1.1048757279116912</v>
      </c>
      <c r="O590" s="8">
        <f t="shared" si="261"/>
        <v>1.10517317</v>
      </c>
      <c r="P590" s="8">
        <f t="shared" si="268"/>
        <v>12370.789033589999</v>
      </c>
      <c r="Q590" s="13">
        <f t="shared" si="269"/>
        <v>0</v>
      </c>
      <c r="R590" s="21">
        <f t="shared" si="270"/>
        <v>0</v>
      </c>
      <c r="S590" s="8">
        <f t="shared" si="271"/>
        <v>0</v>
      </c>
      <c r="T590" s="10">
        <f t="shared" si="281"/>
        <v>0.119353</v>
      </c>
      <c r="U590" s="13">
        <f t="shared" si="260"/>
        <v>145</v>
      </c>
      <c r="V590" s="13">
        <v>252</v>
      </c>
      <c r="W590" s="14">
        <f t="shared" si="272"/>
        <v>1.0670272119999999</v>
      </c>
      <c r="X590" s="8">
        <f t="shared" si="273"/>
        <v>829.17949915999998</v>
      </c>
      <c r="Y590" s="8">
        <v>0</v>
      </c>
      <c r="Z590" s="9">
        <f t="shared" si="274"/>
        <v>0</v>
      </c>
      <c r="AA590" s="26" t="str">
        <f t="shared" si="282"/>
        <v>INCORP J=</v>
      </c>
      <c r="AB590" s="70">
        <f t="shared" si="283"/>
        <v>43024</v>
      </c>
      <c r="AC590" s="4"/>
      <c r="AD590" s="1"/>
      <c r="AP590" s="1"/>
      <c r="AQ590" s="1"/>
    </row>
    <row r="591" spans="1:43" x14ac:dyDescent="0.2">
      <c r="A591" s="67">
        <f t="shared" si="275"/>
        <v>42873</v>
      </c>
      <c r="B591" s="8">
        <f t="shared" si="264"/>
        <v>13207.653386919999</v>
      </c>
      <c r="C591" s="8">
        <f t="shared" si="276"/>
        <v>11193.53</v>
      </c>
      <c r="D591" s="28">
        <f t="shared" si="277"/>
        <v>4828.4399999999996</v>
      </c>
      <c r="E591" s="9">
        <f>IF(K591=1,VLOOKUP(A590,[1]Plan1!$AY$117:$BA$314,3),E590)</f>
        <v>4843.41</v>
      </c>
      <c r="F591" s="110">
        <f t="shared" si="278"/>
        <v>42871</v>
      </c>
      <c r="G591" s="12">
        <f t="shared" si="265"/>
        <v>3.100380247036405E-3</v>
      </c>
      <c r="H591" s="11">
        <f t="shared" si="279"/>
        <v>42902</v>
      </c>
      <c r="I591" s="11">
        <f t="shared" si="266"/>
        <v>42902</v>
      </c>
      <c r="J591" s="1">
        <f t="shared" si="280"/>
        <v>23</v>
      </c>
      <c r="K591" s="1">
        <f t="shared" si="263"/>
        <v>3</v>
      </c>
      <c r="L591" s="8">
        <f t="shared" si="267"/>
        <v>1.0004038500000001</v>
      </c>
      <c r="M591" s="14">
        <f t="shared" si="262"/>
        <v>1.0013999200000001</v>
      </c>
      <c r="N591" s="14">
        <f t="shared" si="259"/>
        <v>1.1048757279116912</v>
      </c>
      <c r="O591" s="8">
        <f t="shared" si="261"/>
        <v>1.1053219299999999</v>
      </c>
      <c r="P591" s="8">
        <f t="shared" si="268"/>
        <v>12372.45418311</v>
      </c>
      <c r="Q591" s="13">
        <f t="shared" si="269"/>
        <v>0</v>
      </c>
      <c r="R591" s="21">
        <f t="shared" si="270"/>
        <v>0</v>
      </c>
      <c r="S591" s="8">
        <f t="shared" si="271"/>
        <v>0</v>
      </c>
      <c r="T591" s="10">
        <f t="shared" si="281"/>
        <v>0.119353</v>
      </c>
      <c r="U591" s="13">
        <f t="shared" si="260"/>
        <v>146</v>
      </c>
      <c r="V591" s="13">
        <v>252</v>
      </c>
      <c r="W591" s="14">
        <f t="shared" si="272"/>
        <v>1.067504732</v>
      </c>
      <c r="X591" s="8">
        <f t="shared" si="273"/>
        <v>835.19920380999997</v>
      </c>
      <c r="Y591" s="8">
        <v>0</v>
      </c>
      <c r="Z591" s="9">
        <f t="shared" si="274"/>
        <v>0</v>
      </c>
      <c r="AA591" s="26" t="str">
        <f t="shared" si="282"/>
        <v>INCORP J=</v>
      </c>
      <c r="AB591" s="70">
        <f t="shared" si="283"/>
        <v>43024</v>
      </c>
      <c r="AC591" s="4"/>
      <c r="AD591" s="1"/>
      <c r="AP591" s="1"/>
      <c r="AQ591" s="1"/>
    </row>
    <row r="592" spans="1:43" x14ac:dyDescent="0.2">
      <c r="A592" s="67">
        <f t="shared" si="275"/>
        <v>42874</v>
      </c>
      <c r="B592" s="8">
        <f t="shared" si="264"/>
        <v>13215.342598990001</v>
      </c>
      <c r="C592" s="8">
        <f t="shared" si="276"/>
        <v>11193.53</v>
      </c>
      <c r="D592" s="28">
        <f t="shared" si="277"/>
        <v>4828.4399999999996</v>
      </c>
      <c r="E592" s="9">
        <f>IF(K592=1,VLOOKUP(A591,[1]Plan1!$AY$117:$BA$314,3),E591)</f>
        <v>4843.41</v>
      </c>
      <c r="F592" s="110">
        <f t="shared" si="278"/>
        <v>42871</v>
      </c>
      <c r="G592" s="12">
        <f t="shared" si="265"/>
        <v>3.100380247036405E-3</v>
      </c>
      <c r="H592" s="11">
        <f t="shared" si="279"/>
        <v>42902</v>
      </c>
      <c r="I592" s="11">
        <f t="shared" si="266"/>
        <v>42902</v>
      </c>
      <c r="J592" s="1">
        <f t="shared" si="280"/>
        <v>23</v>
      </c>
      <c r="K592" s="1">
        <f t="shared" si="263"/>
        <v>4</v>
      </c>
      <c r="L592" s="8">
        <f t="shared" si="267"/>
        <v>1.0005385</v>
      </c>
      <c r="M592" s="14">
        <f t="shared" si="262"/>
        <v>1.0013999200000001</v>
      </c>
      <c r="N592" s="14">
        <f t="shared" si="259"/>
        <v>1.1048757279116912</v>
      </c>
      <c r="O592" s="8">
        <f t="shared" si="261"/>
        <v>1.1054706999999999</v>
      </c>
      <c r="P592" s="8">
        <f t="shared" si="268"/>
        <v>12374.11944457</v>
      </c>
      <c r="Q592" s="13">
        <f t="shared" si="269"/>
        <v>0</v>
      </c>
      <c r="R592" s="21">
        <f t="shared" si="270"/>
        <v>0</v>
      </c>
      <c r="S592" s="8">
        <f t="shared" si="271"/>
        <v>0</v>
      </c>
      <c r="T592" s="10">
        <f t="shared" si="281"/>
        <v>0.119353</v>
      </c>
      <c r="U592" s="13">
        <f t="shared" si="260"/>
        <v>147</v>
      </c>
      <c r="V592" s="13">
        <v>252</v>
      </c>
      <c r="W592" s="14">
        <f t="shared" si="272"/>
        <v>1.0679824659999999</v>
      </c>
      <c r="X592" s="8">
        <f t="shared" si="273"/>
        <v>841.22315442000001</v>
      </c>
      <c r="Y592" s="8">
        <v>0</v>
      </c>
      <c r="Z592" s="9">
        <f t="shared" si="274"/>
        <v>0</v>
      </c>
      <c r="AA592" s="26" t="str">
        <f t="shared" si="282"/>
        <v>INCORP J=</v>
      </c>
      <c r="AB592" s="70">
        <f t="shared" si="283"/>
        <v>43024</v>
      </c>
      <c r="AC592" s="4"/>
      <c r="AD592" s="1"/>
      <c r="AP592" s="1"/>
      <c r="AQ592" s="1"/>
    </row>
    <row r="593" spans="1:43" x14ac:dyDescent="0.2">
      <c r="A593" s="67">
        <f t="shared" si="275"/>
        <v>42875</v>
      </c>
      <c r="B593" s="8">
        <f t="shared" si="264"/>
        <v>13223.036289760001</v>
      </c>
      <c r="C593" s="8">
        <f t="shared" si="276"/>
        <v>11193.53</v>
      </c>
      <c r="D593" s="28">
        <f t="shared" si="277"/>
        <v>4828.4399999999996</v>
      </c>
      <c r="E593" s="9">
        <f>IF(K593=1,VLOOKUP(A592,[1]Plan1!$AY$117:$BA$314,3),E592)</f>
        <v>4843.41</v>
      </c>
      <c r="F593" s="110">
        <f t="shared" si="278"/>
        <v>42871</v>
      </c>
      <c r="G593" s="12">
        <f t="shared" si="265"/>
        <v>3.100380247036405E-3</v>
      </c>
      <c r="H593" s="11">
        <f t="shared" si="279"/>
        <v>42902</v>
      </c>
      <c r="I593" s="11">
        <f t="shared" si="266"/>
        <v>42902</v>
      </c>
      <c r="J593" s="1">
        <f t="shared" si="280"/>
        <v>23</v>
      </c>
      <c r="K593" s="1">
        <f t="shared" si="263"/>
        <v>5</v>
      </c>
      <c r="L593" s="8">
        <f t="shared" si="267"/>
        <v>1.00067317</v>
      </c>
      <c r="M593" s="14">
        <f t="shared" si="262"/>
        <v>1.0013999200000001</v>
      </c>
      <c r="N593" s="14">
        <f t="shared" si="259"/>
        <v>1.1048757279116912</v>
      </c>
      <c r="O593" s="8">
        <f t="shared" si="261"/>
        <v>1.10561949</v>
      </c>
      <c r="P593" s="8">
        <f t="shared" si="268"/>
        <v>12375.78492989</v>
      </c>
      <c r="Q593" s="13">
        <f t="shared" si="269"/>
        <v>0</v>
      </c>
      <c r="R593" s="21">
        <f t="shared" si="270"/>
        <v>0</v>
      </c>
      <c r="S593" s="8">
        <f t="shared" si="271"/>
        <v>0</v>
      </c>
      <c r="T593" s="10">
        <f t="shared" si="281"/>
        <v>0.119353</v>
      </c>
      <c r="U593" s="13">
        <f t="shared" si="260"/>
        <v>148</v>
      </c>
      <c r="V593" s="13">
        <v>252</v>
      </c>
      <c r="W593" s="14">
        <f t="shared" si="272"/>
        <v>1.068460414</v>
      </c>
      <c r="X593" s="8">
        <f t="shared" si="273"/>
        <v>847.25135986999999</v>
      </c>
      <c r="Y593" s="8">
        <v>0</v>
      </c>
      <c r="Z593" s="9">
        <f t="shared" si="274"/>
        <v>0</v>
      </c>
      <c r="AA593" s="26" t="str">
        <f t="shared" si="282"/>
        <v>INCORP J=</v>
      </c>
      <c r="AB593" s="70">
        <f t="shared" si="283"/>
        <v>43024</v>
      </c>
      <c r="AC593" s="4"/>
      <c r="AD593" s="1"/>
      <c r="AP593" s="1"/>
      <c r="AQ593" s="1"/>
    </row>
    <row r="594" spans="1:43" x14ac:dyDescent="0.2">
      <c r="A594" s="67">
        <f t="shared" si="275"/>
        <v>42876</v>
      </c>
      <c r="B594" s="8">
        <f t="shared" si="264"/>
        <v>13223.036289760001</v>
      </c>
      <c r="C594" s="8">
        <f t="shared" si="276"/>
        <v>11193.53</v>
      </c>
      <c r="D594" s="28">
        <f t="shared" si="277"/>
        <v>4828.4399999999996</v>
      </c>
      <c r="E594" s="9">
        <f>IF(K594=1,VLOOKUP(A593,[1]Plan1!$AY$117:$BA$314,3),E593)</f>
        <v>4843.41</v>
      </c>
      <c r="F594" s="110">
        <f t="shared" si="278"/>
        <v>42871</v>
      </c>
      <c r="G594" s="12">
        <f t="shared" si="265"/>
        <v>3.100380247036405E-3</v>
      </c>
      <c r="H594" s="11">
        <f t="shared" si="279"/>
        <v>42902</v>
      </c>
      <c r="I594" s="11">
        <f t="shared" si="266"/>
        <v>42902</v>
      </c>
      <c r="J594" s="1">
        <f t="shared" si="280"/>
        <v>23</v>
      </c>
      <c r="K594" s="1">
        <f t="shared" si="263"/>
        <v>5</v>
      </c>
      <c r="L594" s="8">
        <f t="shared" si="267"/>
        <v>1.00067317</v>
      </c>
      <c r="M594" s="14">
        <f t="shared" si="262"/>
        <v>1.0013999200000001</v>
      </c>
      <c r="N594" s="14">
        <f t="shared" si="259"/>
        <v>1.1048757279116912</v>
      </c>
      <c r="O594" s="8">
        <f t="shared" si="261"/>
        <v>1.10561949</v>
      </c>
      <c r="P594" s="8">
        <f t="shared" si="268"/>
        <v>12375.78492989</v>
      </c>
      <c r="Q594" s="13">
        <f t="shared" si="269"/>
        <v>0</v>
      </c>
      <c r="R594" s="21">
        <f t="shared" si="270"/>
        <v>0</v>
      </c>
      <c r="S594" s="8">
        <f t="shared" si="271"/>
        <v>0</v>
      </c>
      <c r="T594" s="10">
        <f t="shared" si="281"/>
        <v>0.119353</v>
      </c>
      <c r="U594" s="13">
        <f t="shared" si="260"/>
        <v>148</v>
      </c>
      <c r="V594" s="13">
        <v>252</v>
      </c>
      <c r="W594" s="14">
        <f t="shared" si="272"/>
        <v>1.068460414</v>
      </c>
      <c r="X594" s="8">
        <f t="shared" si="273"/>
        <v>847.25135986999999</v>
      </c>
      <c r="Y594" s="8">
        <v>0</v>
      </c>
      <c r="Z594" s="9">
        <f t="shared" si="274"/>
        <v>0</v>
      </c>
      <c r="AA594" s="26" t="str">
        <f t="shared" si="282"/>
        <v>INCORP J=</v>
      </c>
      <c r="AB594" s="70">
        <f t="shared" si="283"/>
        <v>43024</v>
      </c>
      <c r="AC594" s="4"/>
      <c r="AD594" s="1"/>
      <c r="AP594" s="1"/>
      <c r="AQ594" s="1"/>
    </row>
    <row r="595" spans="1:43" x14ac:dyDescent="0.2">
      <c r="A595" s="67">
        <f t="shared" si="275"/>
        <v>42877</v>
      </c>
      <c r="B595" s="8">
        <f t="shared" si="264"/>
        <v>13223.036289760001</v>
      </c>
      <c r="C595" s="8">
        <f t="shared" si="276"/>
        <v>11193.53</v>
      </c>
      <c r="D595" s="28">
        <f t="shared" si="277"/>
        <v>4828.4399999999996</v>
      </c>
      <c r="E595" s="9">
        <f>IF(K595=1,VLOOKUP(A594,[1]Plan1!$AY$117:$BA$314,3),E594)</f>
        <v>4843.41</v>
      </c>
      <c r="F595" s="110">
        <f t="shared" si="278"/>
        <v>42871</v>
      </c>
      <c r="G595" s="12">
        <f t="shared" si="265"/>
        <v>3.100380247036405E-3</v>
      </c>
      <c r="H595" s="11">
        <f t="shared" si="279"/>
        <v>42902</v>
      </c>
      <c r="I595" s="11">
        <f t="shared" si="266"/>
        <v>42902</v>
      </c>
      <c r="J595" s="1">
        <f t="shared" si="280"/>
        <v>23</v>
      </c>
      <c r="K595" s="1">
        <f t="shared" si="263"/>
        <v>5</v>
      </c>
      <c r="L595" s="8">
        <f t="shared" si="267"/>
        <v>1.00067317</v>
      </c>
      <c r="M595" s="14">
        <f t="shared" si="262"/>
        <v>1.0013999200000001</v>
      </c>
      <c r="N595" s="14">
        <f t="shared" si="259"/>
        <v>1.1048757279116912</v>
      </c>
      <c r="O595" s="8">
        <f t="shared" si="261"/>
        <v>1.10561949</v>
      </c>
      <c r="P595" s="8">
        <f t="shared" si="268"/>
        <v>12375.78492989</v>
      </c>
      <c r="Q595" s="13">
        <f t="shared" si="269"/>
        <v>0</v>
      </c>
      <c r="R595" s="21">
        <f t="shared" si="270"/>
        <v>0</v>
      </c>
      <c r="S595" s="8">
        <f t="shared" si="271"/>
        <v>0</v>
      </c>
      <c r="T595" s="10">
        <f t="shared" si="281"/>
        <v>0.119353</v>
      </c>
      <c r="U595" s="13">
        <f t="shared" si="260"/>
        <v>148</v>
      </c>
      <c r="V595" s="13">
        <v>252</v>
      </c>
      <c r="W595" s="14">
        <f t="shared" si="272"/>
        <v>1.068460414</v>
      </c>
      <c r="X595" s="8">
        <f t="shared" si="273"/>
        <v>847.25135986999999</v>
      </c>
      <c r="Y595" s="8">
        <v>0</v>
      </c>
      <c r="Z595" s="9">
        <f t="shared" si="274"/>
        <v>0</v>
      </c>
      <c r="AA595" s="26" t="str">
        <f t="shared" si="282"/>
        <v>INCORP J=</v>
      </c>
      <c r="AB595" s="70">
        <f t="shared" si="283"/>
        <v>43024</v>
      </c>
      <c r="AC595" s="4"/>
      <c r="AD595" s="1"/>
      <c r="AP595" s="1"/>
      <c r="AQ595" s="1"/>
    </row>
    <row r="596" spans="1:43" x14ac:dyDescent="0.2">
      <c r="A596" s="67">
        <f t="shared" si="275"/>
        <v>42878</v>
      </c>
      <c r="B596" s="8">
        <f t="shared" si="264"/>
        <v>13230.734580310002</v>
      </c>
      <c r="C596" s="8">
        <f t="shared" si="276"/>
        <v>11193.53</v>
      </c>
      <c r="D596" s="28">
        <f t="shared" si="277"/>
        <v>4828.4399999999996</v>
      </c>
      <c r="E596" s="9">
        <f>IF(K596=1,VLOOKUP(A595,[1]Plan1!$AY$117:$BA$314,3),E595)</f>
        <v>4843.41</v>
      </c>
      <c r="F596" s="110">
        <f t="shared" si="278"/>
        <v>42871</v>
      </c>
      <c r="G596" s="12">
        <f t="shared" si="265"/>
        <v>3.100380247036405E-3</v>
      </c>
      <c r="H596" s="11">
        <f t="shared" si="279"/>
        <v>42902</v>
      </c>
      <c r="I596" s="11">
        <f t="shared" si="266"/>
        <v>42902</v>
      </c>
      <c r="J596" s="1">
        <f t="shared" si="280"/>
        <v>23</v>
      </c>
      <c r="K596" s="1">
        <f t="shared" si="263"/>
        <v>6</v>
      </c>
      <c r="L596" s="8">
        <f t="shared" si="267"/>
        <v>1.0008078600000001</v>
      </c>
      <c r="M596" s="14">
        <f t="shared" si="262"/>
        <v>1.0013999200000001</v>
      </c>
      <c r="N596" s="14">
        <f t="shared" si="259"/>
        <v>1.1048757279116912</v>
      </c>
      <c r="O596" s="8">
        <f t="shared" si="261"/>
        <v>1.10576831</v>
      </c>
      <c r="P596" s="8">
        <f t="shared" si="268"/>
        <v>12377.450751030001</v>
      </c>
      <c r="Q596" s="13">
        <f t="shared" si="269"/>
        <v>0</v>
      </c>
      <c r="R596" s="21">
        <f t="shared" si="270"/>
        <v>0</v>
      </c>
      <c r="S596" s="8">
        <f t="shared" si="271"/>
        <v>0</v>
      </c>
      <c r="T596" s="10">
        <f t="shared" si="281"/>
        <v>0.119353</v>
      </c>
      <c r="U596" s="13">
        <f t="shared" si="260"/>
        <v>149</v>
      </c>
      <c r="V596" s="13">
        <v>252</v>
      </c>
      <c r="W596" s="14">
        <f t="shared" si="272"/>
        <v>1.0689385760000001</v>
      </c>
      <c r="X596" s="8">
        <f t="shared" si="273"/>
        <v>853.28382927999996</v>
      </c>
      <c r="Y596" s="8">
        <v>0</v>
      </c>
      <c r="Z596" s="9">
        <f t="shared" si="274"/>
        <v>0</v>
      </c>
      <c r="AA596" s="26" t="str">
        <f t="shared" si="282"/>
        <v>INCORP J=</v>
      </c>
      <c r="AB596" s="70">
        <f t="shared" si="283"/>
        <v>43024</v>
      </c>
      <c r="AC596" s="4"/>
      <c r="AD596" s="1"/>
      <c r="AP596" s="1"/>
      <c r="AQ596" s="1"/>
    </row>
    <row r="597" spans="1:43" x14ac:dyDescent="0.2">
      <c r="A597" s="67">
        <f t="shared" si="275"/>
        <v>42879</v>
      </c>
      <c r="B597" s="8">
        <f t="shared" si="264"/>
        <v>13238.437352460001</v>
      </c>
      <c r="C597" s="8">
        <f t="shared" si="276"/>
        <v>11193.53</v>
      </c>
      <c r="D597" s="28">
        <f t="shared" si="277"/>
        <v>4828.4399999999996</v>
      </c>
      <c r="E597" s="9">
        <f>IF(K597=1,VLOOKUP(A596,[1]Plan1!$AY$117:$BA$314,3),E596)</f>
        <v>4843.41</v>
      </c>
      <c r="F597" s="110">
        <f t="shared" si="278"/>
        <v>42871</v>
      </c>
      <c r="G597" s="12">
        <f t="shared" si="265"/>
        <v>3.100380247036405E-3</v>
      </c>
      <c r="H597" s="11">
        <f t="shared" si="279"/>
        <v>42902</v>
      </c>
      <c r="I597" s="11">
        <f t="shared" si="266"/>
        <v>42902</v>
      </c>
      <c r="J597" s="1">
        <f t="shared" si="280"/>
        <v>23</v>
      </c>
      <c r="K597" s="1">
        <f t="shared" si="263"/>
        <v>7</v>
      </c>
      <c r="L597" s="8">
        <f t="shared" si="267"/>
        <v>1.0009425700000001</v>
      </c>
      <c r="M597" s="14">
        <f t="shared" si="262"/>
        <v>1.0013999200000001</v>
      </c>
      <c r="N597" s="14">
        <f t="shared" si="259"/>
        <v>1.1048757279116912</v>
      </c>
      <c r="O597" s="8">
        <f t="shared" si="261"/>
        <v>1.10591715</v>
      </c>
      <c r="P597" s="8">
        <f t="shared" si="268"/>
        <v>12379.116796030001</v>
      </c>
      <c r="Q597" s="13">
        <f t="shared" si="269"/>
        <v>0</v>
      </c>
      <c r="R597" s="21">
        <f t="shared" si="270"/>
        <v>0</v>
      </c>
      <c r="S597" s="8">
        <f t="shared" si="271"/>
        <v>0</v>
      </c>
      <c r="T597" s="10">
        <f t="shared" si="281"/>
        <v>0.119353</v>
      </c>
      <c r="U597" s="13">
        <f t="shared" si="260"/>
        <v>150</v>
      </c>
      <c r="V597" s="13">
        <v>252</v>
      </c>
      <c r="W597" s="14">
        <f t="shared" si="272"/>
        <v>1.0694169520000001</v>
      </c>
      <c r="X597" s="8">
        <f t="shared" si="273"/>
        <v>859.32055643000001</v>
      </c>
      <c r="Y597" s="8">
        <v>0</v>
      </c>
      <c r="Z597" s="9">
        <f t="shared" si="274"/>
        <v>0</v>
      </c>
      <c r="AA597" s="26" t="str">
        <f t="shared" si="282"/>
        <v>INCORP J=</v>
      </c>
      <c r="AB597" s="70">
        <f t="shared" si="283"/>
        <v>43024</v>
      </c>
      <c r="AC597" s="4"/>
      <c r="AD597" s="1"/>
      <c r="AP597" s="1"/>
      <c r="AQ597" s="1"/>
    </row>
    <row r="598" spans="1:43" x14ac:dyDescent="0.2">
      <c r="A598" s="67">
        <f t="shared" si="275"/>
        <v>42880</v>
      </c>
      <c r="B598" s="8">
        <f t="shared" si="264"/>
        <v>13246.14460761</v>
      </c>
      <c r="C598" s="8">
        <f t="shared" si="276"/>
        <v>11193.53</v>
      </c>
      <c r="D598" s="28">
        <f t="shared" si="277"/>
        <v>4828.4399999999996</v>
      </c>
      <c r="E598" s="9">
        <f>IF(K598=1,VLOOKUP(A597,[1]Plan1!$AY$117:$BA$314,3),E597)</f>
        <v>4843.41</v>
      </c>
      <c r="F598" s="110">
        <f t="shared" si="278"/>
        <v>42871</v>
      </c>
      <c r="G598" s="12">
        <f t="shared" si="265"/>
        <v>3.100380247036405E-3</v>
      </c>
      <c r="H598" s="11">
        <f t="shared" si="279"/>
        <v>42902</v>
      </c>
      <c r="I598" s="11">
        <f t="shared" si="266"/>
        <v>42902</v>
      </c>
      <c r="J598" s="1">
        <f t="shared" si="280"/>
        <v>23</v>
      </c>
      <c r="K598" s="1">
        <f t="shared" si="263"/>
        <v>8</v>
      </c>
      <c r="L598" s="8">
        <f t="shared" si="267"/>
        <v>1.0010772999999999</v>
      </c>
      <c r="M598" s="14">
        <f t="shared" si="262"/>
        <v>1.0013999200000001</v>
      </c>
      <c r="N598" s="14">
        <f t="shared" si="259"/>
        <v>1.1048757279116912</v>
      </c>
      <c r="O598" s="8">
        <f t="shared" si="261"/>
        <v>1.1060660099999999</v>
      </c>
      <c r="P598" s="8">
        <f t="shared" si="268"/>
        <v>12380.78306491</v>
      </c>
      <c r="Q598" s="13">
        <f t="shared" si="269"/>
        <v>0</v>
      </c>
      <c r="R598" s="21">
        <f t="shared" si="270"/>
        <v>0</v>
      </c>
      <c r="S598" s="8">
        <f t="shared" si="271"/>
        <v>0</v>
      </c>
      <c r="T598" s="10">
        <f t="shared" si="281"/>
        <v>0.119353</v>
      </c>
      <c r="U598" s="13">
        <f t="shared" si="260"/>
        <v>151</v>
      </c>
      <c r="V598" s="13">
        <v>252</v>
      </c>
      <c r="W598" s="14">
        <f t="shared" si="272"/>
        <v>1.069895542</v>
      </c>
      <c r="X598" s="8">
        <f t="shared" si="273"/>
        <v>865.36154269999997</v>
      </c>
      <c r="Y598" s="8">
        <v>0</v>
      </c>
      <c r="Z598" s="9">
        <f t="shared" si="274"/>
        <v>0</v>
      </c>
      <c r="AA598" s="26" t="str">
        <f t="shared" si="282"/>
        <v>INCORP J=</v>
      </c>
      <c r="AB598" s="70">
        <f t="shared" si="283"/>
        <v>43024</v>
      </c>
      <c r="AC598" s="4"/>
      <c r="AD598" s="1"/>
      <c r="AE598" s="11"/>
      <c r="AF598" s="5"/>
      <c r="AG598" s="1"/>
      <c r="AH598" s="1"/>
      <c r="AI598" s="1"/>
      <c r="AJ598" s="1"/>
      <c r="AK598" s="10"/>
      <c r="AL598" s="1"/>
      <c r="AM598" s="1"/>
      <c r="AN598" s="1"/>
      <c r="AO598" s="1"/>
      <c r="AP598" s="1"/>
      <c r="AQ598" s="1"/>
    </row>
    <row r="599" spans="1:43" x14ac:dyDescent="0.2">
      <c r="A599" s="67">
        <f t="shared" si="275"/>
        <v>42881</v>
      </c>
      <c r="B599" s="8">
        <f t="shared" si="264"/>
        <v>13253.85622734</v>
      </c>
      <c r="C599" s="8">
        <f t="shared" si="276"/>
        <v>11193.53</v>
      </c>
      <c r="D599" s="28">
        <f t="shared" si="277"/>
        <v>4828.4399999999996</v>
      </c>
      <c r="E599" s="9">
        <f>IF(K599=1,VLOOKUP(A598,[1]Plan1!$AY$117:$BA$314,3),E598)</f>
        <v>4843.41</v>
      </c>
      <c r="F599" s="110">
        <f t="shared" si="278"/>
        <v>42871</v>
      </c>
      <c r="G599" s="12">
        <f t="shared" si="265"/>
        <v>3.100380247036405E-3</v>
      </c>
      <c r="H599" s="11">
        <f t="shared" si="279"/>
        <v>42902</v>
      </c>
      <c r="I599" s="11">
        <f t="shared" si="266"/>
        <v>42902</v>
      </c>
      <c r="J599" s="1">
        <f t="shared" si="280"/>
        <v>23</v>
      </c>
      <c r="K599" s="1">
        <f t="shared" si="263"/>
        <v>9</v>
      </c>
      <c r="L599" s="8">
        <f t="shared" si="267"/>
        <v>1.00121204</v>
      </c>
      <c r="M599" s="14">
        <f t="shared" si="262"/>
        <v>1.0013999200000001</v>
      </c>
      <c r="N599" s="14">
        <f t="shared" si="259"/>
        <v>1.1048757279116912</v>
      </c>
      <c r="O599" s="8">
        <f t="shared" si="261"/>
        <v>1.10621488</v>
      </c>
      <c r="P599" s="8">
        <f t="shared" si="268"/>
        <v>12382.44944572</v>
      </c>
      <c r="Q599" s="13">
        <f t="shared" si="269"/>
        <v>0</v>
      </c>
      <c r="R599" s="21">
        <f t="shared" si="270"/>
        <v>0</v>
      </c>
      <c r="S599" s="8">
        <f t="shared" si="271"/>
        <v>0</v>
      </c>
      <c r="T599" s="10">
        <f t="shared" si="281"/>
        <v>0.119353</v>
      </c>
      <c r="U599" s="13">
        <f t="shared" si="260"/>
        <v>152</v>
      </c>
      <c r="V599" s="13">
        <v>252</v>
      </c>
      <c r="W599" s="14">
        <f t="shared" si="272"/>
        <v>1.0703743459999999</v>
      </c>
      <c r="X599" s="8">
        <f t="shared" si="273"/>
        <v>871.40678161999995</v>
      </c>
      <c r="Y599" s="8">
        <v>0</v>
      </c>
      <c r="Z599" s="9">
        <f t="shared" si="274"/>
        <v>0</v>
      </c>
      <c r="AA599" s="26" t="str">
        <f t="shared" si="282"/>
        <v>INCORP J=</v>
      </c>
      <c r="AB599" s="70">
        <f t="shared" si="283"/>
        <v>43024</v>
      </c>
      <c r="AC599" s="4"/>
      <c r="AD599" s="1"/>
      <c r="AE599" s="11"/>
      <c r="AF599" s="5"/>
      <c r="AG599" s="1"/>
      <c r="AH599" s="1"/>
      <c r="AI599" s="1"/>
      <c r="AJ599" s="1"/>
      <c r="AK599" s="10"/>
      <c r="AL599" s="1"/>
      <c r="AM599" s="1"/>
      <c r="AN599" s="1"/>
      <c r="AO599" s="1"/>
      <c r="AP599" s="1"/>
      <c r="AQ599" s="1"/>
    </row>
    <row r="600" spans="1:43" x14ac:dyDescent="0.2">
      <c r="A600" s="67">
        <f t="shared" si="275"/>
        <v>42882</v>
      </c>
      <c r="B600" s="8">
        <f t="shared" si="264"/>
        <v>13261.572452599999</v>
      </c>
      <c r="C600" s="8">
        <f t="shared" si="276"/>
        <v>11193.53</v>
      </c>
      <c r="D600" s="28">
        <f t="shared" si="277"/>
        <v>4828.4399999999996</v>
      </c>
      <c r="E600" s="9">
        <f>IF(K600=1,VLOOKUP(A599,[1]Plan1!$AY$117:$BA$314,3),E599)</f>
        <v>4843.41</v>
      </c>
      <c r="F600" s="110">
        <f t="shared" si="278"/>
        <v>42871</v>
      </c>
      <c r="G600" s="12">
        <f t="shared" si="265"/>
        <v>3.100380247036405E-3</v>
      </c>
      <c r="H600" s="11">
        <f t="shared" si="279"/>
        <v>42902</v>
      </c>
      <c r="I600" s="11">
        <f t="shared" si="266"/>
        <v>42902</v>
      </c>
      <c r="J600" s="1">
        <f t="shared" si="280"/>
        <v>23</v>
      </c>
      <c r="K600" s="1">
        <f t="shared" si="263"/>
        <v>10</v>
      </c>
      <c r="L600" s="8">
        <f t="shared" si="267"/>
        <v>1.00134681</v>
      </c>
      <c r="M600" s="14">
        <f t="shared" si="262"/>
        <v>1.0013999200000001</v>
      </c>
      <c r="N600" s="14">
        <f t="shared" si="259"/>
        <v>1.1048757279116912</v>
      </c>
      <c r="O600" s="8">
        <f t="shared" si="261"/>
        <v>1.1063637799999999</v>
      </c>
      <c r="P600" s="8">
        <f t="shared" si="268"/>
        <v>12384.11616234</v>
      </c>
      <c r="Q600" s="13">
        <f t="shared" si="269"/>
        <v>0</v>
      </c>
      <c r="R600" s="21">
        <f t="shared" si="270"/>
        <v>0</v>
      </c>
      <c r="S600" s="8">
        <f t="shared" si="271"/>
        <v>0</v>
      </c>
      <c r="T600" s="10">
        <f t="shared" si="281"/>
        <v>0.119353</v>
      </c>
      <c r="U600" s="13">
        <f t="shared" si="260"/>
        <v>153</v>
      </c>
      <c r="V600" s="13">
        <v>252</v>
      </c>
      <c r="W600" s="14">
        <f t="shared" si="272"/>
        <v>1.070853364</v>
      </c>
      <c r="X600" s="8">
        <f t="shared" si="273"/>
        <v>877.45629025999995</v>
      </c>
      <c r="Y600" s="8">
        <v>0</v>
      </c>
      <c r="Z600" s="9">
        <f t="shared" si="274"/>
        <v>0</v>
      </c>
      <c r="AA600" s="26" t="str">
        <f t="shared" si="282"/>
        <v>INCORP J=</v>
      </c>
      <c r="AB600" s="70">
        <f t="shared" si="283"/>
        <v>43024</v>
      </c>
      <c r="AC600" s="4"/>
      <c r="AD600" s="1"/>
      <c r="AE600" s="11"/>
      <c r="AF600" s="5"/>
      <c r="AG600" s="1"/>
      <c r="AH600" s="1"/>
      <c r="AI600" s="1"/>
      <c r="AJ600" s="1"/>
      <c r="AK600" s="10"/>
      <c r="AL600" s="1"/>
      <c r="AM600" s="1"/>
      <c r="AN600" s="1"/>
      <c r="AO600" s="1"/>
      <c r="AP600" s="1"/>
      <c r="AQ600" s="1"/>
    </row>
    <row r="601" spans="1:43" x14ac:dyDescent="0.2">
      <c r="A601" s="67">
        <f t="shared" si="275"/>
        <v>42883</v>
      </c>
      <c r="B601" s="8">
        <f t="shared" si="264"/>
        <v>13261.572452599999</v>
      </c>
      <c r="C601" s="8">
        <f t="shared" si="276"/>
        <v>11193.53</v>
      </c>
      <c r="D601" s="28">
        <f t="shared" si="277"/>
        <v>4828.4399999999996</v>
      </c>
      <c r="E601" s="9">
        <f>IF(K601=1,VLOOKUP(A600,[1]Plan1!$AY$117:$BA$314,3),E600)</f>
        <v>4843.41</v>
      </c>
      <c r="F601" s="110">
        <f t="shared" si="278"/>
        <v>42871</v>
      </c>
      <c r="G601" s="12">
        <f t="shared" si="265"/>
        <v>3.100380247036405E-3</v>
      </c>
      <c r="H601" s="11">
        <f t="shared" si="279"/>
        <v>42902</v>
      </c>
      <c r="I601" s="11">
        <f t="shared" si="266"/>
        <v>42902</v>
      </c>
      <c r="J601" s="1">
        <f t="shared" si="280"/>
        <v>23</v>
      </c>
      <c r="K601" s="1">
        <f t="shared" si="263"/>
        <v>10</v>
      </c>
      <c r="L601" s="8">
        <f t="shared" si="267"/>
        <v>1.00134681</v>
      </c>
      <c r="M601" s="14">
        <f t="shared" si="262"/>
        <v>1.0013999200000001</v>
      </c>
      <c r="N601" s="14">
        <f t="shared" si="259"/>
        <v>1.1048757279116912</v>
      </c>
      <c r="O601" s="8">
        <f t="shared" si="261"/>
        <v>1.1063637799999999</v>
      </c>
      <c r="P601" s="8">
        <f t="shared" si="268"/>
        <v>12384.11616234</v>
      </c>
      <c r="Q601" s="13">
        <f t="shared" si="269"/>
        <v>0</v>
      </c>
      <c r="R601" s="21">
        <f t="shared" si="270"/>
        <v>0</v>
      </c>
      <c r="S601" s="8">
        <f t="shared" si="271"/>
        <v>0</v>
      </c>
      <c r="T601" s="10">
        <f t="shared" si="281"/>
        <v>0.119353</v>
      </c>
      <c r="U601" s="13">
        <f t="shared" si="260"/>
        <v>153</v>
      </c>
      <c r="V601" s="13">
        <v>252</v>
      </c>
      <c r="W601" s="14">
        <f t="shared" si="272"/>
        <v>1.070853364</v>
      </c>
      <c r="X601" s="8">
        <f t="shared" si="273"/>
        <v>877.45629025999995</v>
      </c>
      <c r="Y601" s="8">
        <v>0</v>
      </c>
      <c r="Z601" s="9">
        <f t="shared" si="274"/>
        <v>0</v>
      </c>
      <c r="AA601" s="26" t="str">
        <f t="shared" si="282"/>
        <v>INCORP J=</v>
      </c>
      <c r="AB601" s="70">
        <f t="shared" si="283"/>
        <v>43024</v>
      </c>
      <c r="AC601" s="4"/>
      <c r="AD601" s="1"/>
      <c r="AE601" s="11"/>
      <c r="AF601" s="5"/>
      <c r="AG601" s="1"/>
      <c r="AH601" s="1"/>
      <c r="AI601" s="1"/>
      <c r="AJ601" s="1"/>
      <c r="AK601" s="10"/>
      <c r="AL601" s="1"/>
      <c r="AM601" s="1"/>
      <c r="AN601" s="1"/>
      <c r="AO601" s="1"/>
      <c r="AP601" s="1"/>
      <c r="AQ601" s="1"/>
    </row>
    <row r="602" spans="1:43" x14ac:dyDescent="0.2">
      <c r="A602" s="67">
        <f t="shared" si="275"/>
        <v>42884</v>
      </c>
      <c r="B602" s="8">
        <f t="shared" si="264"/>
        <v>13261.572452599999</v>
      </c>
      <c r="C602" s="8">
        <f t="shared" si="276"/>
        <v>11193.53</v>
      </c>
      <c r="D602" s="28">
        <f t="shared" si="277"/>
        <v>4828.4399999999996</v>
      </c>
      <c r="E602" s="9">
        <f>IF(K602=1,VLOOKUP(A601,[1]Plan1!$AY$117:$BA$314,3),E601)</f>
        <v>4843.41</v>
      </c>
      <c r="F602" s="110">
        <f t="shared" si="278"/>
        <v>42871</v>
      </c>
      <c r="G602" s="12">
        <f t="shared" si="265"/>
        <v>3.100380247036405E-3</v>
      </c>
      <c r="H602" s="11">
        <f t="shared" si="279"/>
        <v>42902</v>
      </c>
      <c r="I602" s="11">
        <f t="shared" si="266"/>
        <v>42902</v>
      </c>
      <c r="J602" s="1">
        <f t="shared" si="280"/>
        <v>23</v>
      </c>
      <c r="K602" s="1">
        <f t="shared" si="263"/>
        <v>10</v>
      </c>
      <c r="L602" s="8">
        <f t="shared" si="267"/>
        <v>1.00134681</v>
      </c>
      <c r="M602" s="14">
        <f t="shared" si="262"/>
        <v>1.0013999200000001</v>
      </c>
      <c r="N602" s="14">
        <f t="shared" si="259"/>
        <v>1.1048757279116912</v>
      </c>
      <c r="O602" s="8">
        <f t="shared" si="261"/>
        <v>1.1063637799999999</v>
      </c>
      <c r="P602" s="8">
        <f t="shared" si="268"/>
        <v>12384.11616234</v>
      </c>
      <c r="Q602" s="13">
        <f t="shared" si="269"/>
        <v>0</v>
      </c>
      <c r="R602" s="21">
        <f t="shared" si="270"/>
        <v>0</v>
      </c>
      <c r="S602" s="8">
        <f t="shared" si="271"/>
        <v>0</v>
      </c>
      <c r="T602" s="10">
        <f t="shared" si="281"/>
        <v>0.119353</v>
      </c>
      <c r="U602" s="13">
        <f t="shared" si="260"/>
        <v>153</v>
      </c>
      <c r="V602" s="13">
        <v>252</v>
      </c>
      <c r="W602" s="14">
        <f t="shared" si="272"/>
        <v>1.070853364</v>
      </c>
      <c r="X602" s="8">
        <f t="shared" si="273"/>
        <v>877.45629025999995</v>
      </c>
      <c r="Y602" s="8">
        <v>0</v>
      </c>
      <c r="Z602" s="9">
        <f t="shared" si="274"/>
        <v>0</v>
      </c>
      <c r="AA602" s="26" t="str">
        <f t="shared" si="282"/>
        <v>INCORP J=</v>
      </c>
      <c r="AB602" s="70">
        <f t="shared" si="283"/>
        <v>43024</v>
      </c>
      <c r="AC602" s="4"/>
      <c r="AD602" s="1"/>
      <c r="AE602" s="11"/>
      <c r="AF602" s="5"/>
      <c r="AG602" s="1"/>
      <c r="AH602" s="1"/>
      <c r="AI602" s="1"/>
      <c r="AJ602" s="1"/>
      <c r="AK602" s="10"/>
      <c r="AL602" s="1"/>
      <c r="AM602" s="1"/>
      <c r="AN602" s="1"/>
      <c r="AO602" s="1"/>
      <c r="AP602" s="1"/>
      <c r="AQ602" s="1"/>
    </row>
    <row r="603" spans="1:43" x14ac:dyDescent="0.2">
      <c r="A603" s="67">
        <f t="shared" si="275"/>
        <v>42885</v>
      </c>
      <c r="B603" s="8">
        <f t="shared" si="264"/>
        <v>13269.293177430001</v>
      </c>
      <c r="C603" s="8">
        <f t="shared" si="276"/>
        <v>11193.53</v>
      </c>
      <c r="D603" s="28">
        <f t="shared" si="277"/>
        <v>4828.4399999999996</v>
      </c>
      <c r="E603" s="9">
        <f>IF(K603=1,VLOOKUP(A602,[1]Plan1!$AY$117:$BA$314,3),E602)</f>
        <v>4843.41</v>
      </c>
      <c r="F603" s="110">
        <f t="shared" si="278"/>
        <v>42871</v>
      </c>
      <c r="G603" s="12">
        <f t="shared" si="265"/>
        <v>3.100380247036405E-3</v>
      </c>
      <c r="H603" s="11">
        <f t="shared" si="279"/>
        <v>42902</v>
      </c>
      <c r="I603" s="11">
        <f t="shared" si="266"/>
        <v>42902</v>
      </c>
      <c r="J603" s="1">
        <f t="shared" si="280"/>
        <v>23</v>
      </c>
      <c r="K603" s="1">
        <f t="shared" si="263"/>
        <v>11</v>
      </c>
      <c r="L603" s="8">
        <f t="shared" si="267"/>
        <v>1.00148159</v>
      </c>
      <c r="M603" s="14">
        <f t="shared" si="262"/>
        <v>1.0013999200000001</v>
      </c>
      <c r="N603" s="14">
        <f t="shared" si="259"/>
        <v>1.1048757279116912</v>
      </c>
      <c r="O603" s="8">
        <f t="shared" si="261"/>
        <v>1.1065126999999999</v>
      </c>
      <c r="P603" s="8">
        <f t="shared" si="268"/>
        <v>12385.783102830001</v>
      </c>
      <c r="Q603" s="13">
        <f t="shared" si="269"/>
        <v>0</v>
      </c>
      <c r="R603" s="21">
        <f t="shared" si="270"/>
        <v>0</v>
      </c>
      <c r="S603" s="8">
        <f t="shared" si="271"/>
        <v>0</v>
      </c>
      <c r="T603" s="10">
        <f t="shared" si="281"/>
        <v>0.119353</v>
      </c>
      <c r="U603" s="13">
        <f t="shared" si="260"/>
        <v>154</v>
      </c>
      <c r="V603" s="13">
        <v>252</v>
      </c>
      <c r="W603" s="14">
        <f t="shared" si="272"/>
        <v>1.0713325970000001</v>
      </c>
      <c r="X603" s="8">
        <f t="shared" si="273"/>
        <v>883.51007460000005</v>
      </c>
      <c r="Y603" s="8">
        <v>0</v>
      </c>
      <c r="Z603" s="9">
        <f t="shared" si="274"/>
        <v>0</v>
      </c>
      <c r="AA603" s="26" t="str">
        <f t="shared" si="282"/>
        <v>INCORP J=</v>
      </c>
      <c r="AB603" s="70">
        <f t="shared" si="283"/>
        <v>43024</v>
      </c>
      <c r="AC603" s="4"/>
      <c r="AD603" s="1"/>
      <c r="AE603" s="11"/>
      <c r="AF603" s="5"/>
      <c r="AG603" s="1"/>
      <c r="AH603" s="1"/>
      <c r="AI603" s="1"/>
      <c r="AJ603" s="1"/>
      <c r="AK603" s="10"/>
      <c r="AL603" s="1"/>
      <c r="AM603" s="1"/>
      <c r="AN603" s="1"/>
      <c r="AO603" s="1"/>
      <c r="AP603" s="1"/>
      <c r="AQ603" s="1"/>
    </row>
    <row r="604" spans="1:43" x14ac:dyDescent="0.2">
      <c r="A604" s="67">
        <f t="shared" si="275"/>
        <v>42886</v>
      </c>
      <c r="B604" s="8">
        <f t="shared" si="264"/>
        <v>13277.018270840001</v>
      </c>
      <c r="C604" s="8">
        <f t="shared" si="276"/>
        <v>11193.53</v>
      </c>
      <c r="D604" s="28">
        <f t="shared" si="277"/>
        <v>4828.4399999999996</v>
      </c>
      <c r="E604" s="9">
        <f>IF(K604=1,VLOOKUP(A603,[1]Plan1!$AY$117:$BA$314,3),E603)</f>
        <v>4843.41</v>
      </c>
      <c r="F604" s="110">
        <f t="shared" si="278"/>
        <v>42871</v>
      </c>
      <c r="G604" s="12">
        <f t="shared" si="265"/>
        <v>3.100380247036405E-3</v>
      </c>
      <c r="H604" s="11">
        <f t="shared" si="279"/>
        <v>42902</v>
      </c>
      <c r="I604" s="11">
        <f t="shared" si="266"/>
        <v>42902</v>
      </c>
      <c r="J604" s="1">
        <f t="shared" si="280"/>
        <v>23</v>
      </c>
      <c r="K604" s="1">
        <f t="shared" si="263"/>
        <v>12</v>
      </c>
      <c r="L604" s="8">
        <f t="shared" si="267"/>
        <v>1.0016163899999999</v>
      </c>
      <c r="M604" s="14">
        <f t="shared" si="262"/>
        <v>1.0013999200000001</v>
      </c>
      <c r="N604" s="14">
        <f t="shared" si="259"/>
        <v>1.1048757279116912</v>
      </c>
      <c r="O604" s="8">
        <f t="shared" si="261"/>
        <v>1.1066616300000001</v>
      </c>
      <c r="P604" s="8">
        <f t="shared" si="268"/>
        <v>12387.450155250001</v>
      </c>
      <c r="Q604" s="13">
        <f t="shared" si="269"/>
        <v>0</v>
      </c>
      <c r="R604" s="21">
        <f t="shared" si="270"/>
        <v>0</v>
      </c>
      <c r="S604" s="8">
        <f t="shared" si="271"/>
        <v>0</v>
      </c>
      <c r="T604" s="10">
        <f t="shared" si="281"/>
        <v>0.119353</v>
      </c>
      <c r="U604" s="13">
        <f t="shared" si="260"/>
        <v>155</v>
      </c>
      <c r="V604" s="13">
        <v>252</v>
      </c>
      <c r="W604" s="14">
        <f t="shared" si="272"/>
        <v>1.0718120440000001</v>
      </c>
      <c r="X604" s="8">
        <f t="shared" si="273"/>
        <v>889.56811559000005</v>
      </c>
      <c r="Y604" s="8">
        <v>0</v>
      </c>
      <c r="Z604" s="9">
        <f t="shared" si="274"/>
        <v>0</v>
      </c>
      <c r="AA604" s="26" t="str">
        <f t="shared" si="282"/>
        <v>INCORP J=</v>
      </c>
      <c r="AB604" s="70">
        <f t="shared" si="283"/>
        <v>43024</v>
      </c>
      <c r="AC604" s="4"/>
      <c r="AD604" s="1"/>
      <c r="AE604" s="11"/>
      <c r="AF604" s="5"/>
      <c r="AG604" s="1"/>
      <c r="AH604" s="1"/>
      <c r="AI604" s="1"/>
      <c r="AJ604" s="1"/>
      <c r="AK604" s="10"/>
      <c r="AL604" s="1"/>
      <c r="AM604" s="1"/>
      <c r="AN604" s="1"/>
      <c r="AO604" s="1"/>
      <c r="AP604" s="1"/>
      <c r="AQ604" s="1"/>
    </row>
    <row r="605" spans="1:43" x14ac:dyDescent="0.2">
      <c r="A605" s="67">
        <f t="shared" si="275"/>
        <v>42887</v>
      </c>
      <c r="B605" s="8">
        <f t="shared" si="264"/>
        <v>13284.747854110001</v>
      </c>
      <c r="C605" s="8">
        <f t="shared" si="276"/>
        <v>11193.53</v>
      </c>
      <c r="D605" s="28">
        <f t="shared" si="277"/>
        <v>4828.4399999999996</v>
      </c>
      <c r="E605" s="9">
        <f>IF(K605=1,VLOOKUP(A604,[1]Plan1!$AY$117:$BA$314,3),E604)</f>
        <v>4843.41</v>
      </c>
      <c r="F605" s="110">
        <f t="shared" si="278"/>
        <v>42871</v>
      </c>
      <c r="G605" s="12">
        <f t="shared" si="265"/>
        <v>3.100380247036405E-3</v>
      </c>
      <c r="H605" s="11">
        <f t="shared" si="279"/>
        <v>42902</v>
      </c>
      <c r="I605" s="11">
        <f t="shared" si="266"/>
        <v>42902</v>
      </c>
      <c r="J605" s="1">
        <f t="shared" si="280"/>
        <v>23</v>
      </c>
      <c r="K605" s="1">
        <f t="shared" si="263"/>
        <v>13</v>
      </c>
      <c r="L605" s="8">
        <f t="shared" si="267"/>
        <v>1.0017512</v>
      </c>
      <c r="M605" s="14">
        <f t="shared" si="262"/>
        <v>1.0013999200000001</v>
      </c>
      <c r="N605" s="14">
        <f t="shared" si="259"/>
        <v>1.1048757279116912</v>
      </c>
      <c r="O605" s="8">
        <f t="shared" si="261"/>
        <v>1.1068105800000001</v>
      </c>
      <c r="P605" s="8">
        <f t="shared" si="268"/>
        <v>12389.11743154</v>
      </c>
      <c r="Q605" s="13">
        <f t="shared" si="269"/>
        <v>0</v>
      </c>
      <c r="R605" s="21">
        <f t="shared" si="270"/>
        <v>0</v>
      </c>
      <c r="S605" s="8">
        <f t="shared" si="271"/>
        <v>0</v>
      </c>
      <c r="T605" s="10">
        <f t="shared" si="281"/>
        <v>0.119353</v>
      </c>
      <c r="U605" s="13">
        <f t="shared" si="260"/>
        <v>156</v>
      </c>
      <c r="V605" s="13">
        <v>252</v>
      </c>
      <c r="W605" s="14">
        <f t="shared" si="272"/>
        <v>1.072291705</v>
      </c>
      <c r="X605" s="8">
        <f t="shared" si="273"/>
        <v>895.63042256999995</v>
      </c>
      <c r="Y605" s="8">
        <v>0</v>
      </c>
      <c r="Z605" s="9">
        <f t="shared" si="274"/>
        <v>0</v>
      </c>
      <c r="AA605" s="26" t="str">
        <f t="shared" si="282"/>
        <v>INCORP J=</v>
      </c>
      <c r="AB605" s="70">
        <f t="shared" si="283"/>
        <v>43024</v>
      </c>
      <c r="AC605" s="4"/>
      <c r="AD605" s="1"/>
      <c r="AE605" s="11"/>
      <c r="AF605" s="5"/>
      <c r="AG605" s="1"/>
      <c r="AH605" s="1"/>
      <c r="AI605" s="1"/>
      <c r="AJ605" s="1"/>
      <c r="AK605" s="10"/>
      <c r="AL605" s="1"/>
      <c r="AM605" s="1"/>
      <c r="AN605" s="1"/>
      <c r="AO605" s="1"/>
      <c r="AP605" s="1"/>
      <c r="AQ605" s="1"/>
    </row>
    <row r="606" spans="1:43" x14ac:dyDescent="0.2">
      <c r="A606" s="67">
        <f t="shared" si="275"/>
        <v>42888</v>
      </c>
      <c r="B606" s="8">
        <f t="shared" si="264"/>
        <v>13292.48207348</v>
      </c>
      <c r="C606" s="8">
        <f t="shared" si="276"/>
        <v>11193.53</v>
      </c>
      <c r="D606" s="28">
        <f t="shared" si="277"/>
        <v>4828.4399999999996</v>
      </c>
      <c r="E606" s="9">
        <f>IF(K606=1,VLOOKUP(A605,[1]Plan1!$AY$117:$BA$314,3),E605)</f>
        <v>4843.41</v>
      </c>
      <c r="F606" s="110">
        <f t="shared" si="278"/>
        <v>42871</v>
      </c>
      <c r="G606" s="12">
        <f t="shared" si="265"/>
        <v>3.100380247036405E-3</v>
      </c>
      <c r="H606" s="11">
        <f t="shared" si="279"/>
        <v>42902</v>
      </c>
      <c r="I606" s="11">
        <f t="shared" si="266"/>
        <v>42902</v>
      </c>
      <c r="J606" s="1">
        <f t="shared" si="280"/>
        <v>23</v>
      </c>
      <c r="K606" s="1">
        <f t="shared" si="263"/>
        <v>14</v>
      </c>
      <c r="L606" s="8">
        <f t="shared" si="267"/>
        <v>1.00188604</v>
      </c>
      <c r="M606" s="14">
        <f t="shared" si="262"/>
        <v>1.0013999200000001</v>
      </c>
      <c r="N606" s="14">
        <f t="shared" si="259"/>
        <v>1.1048757279116912</v>
      </c>
      <c r="O606" s="8">
        <f t="shared" si="261"/>
        <v>1.10695956</v>
      </c>
      <c r="P606" s="8">
        <f t="shared" si="268"/>
        <v>12390.78504364</v>
      </c>
      <c r="Q606" s="13">
        <f t="shared" si="269"/>
        <v>0</v>
      </c>
      <c r="R606" s="21">
        <f t="shared" si="270"/>
        <v>0</v>
      </c>
      <c r="S606" s="8">
        <f t="shared" si="271"/>
        <v>0</v>
      </c>
      <c r="T606" s="10">
        <f t="shared" si="281"/>
        <v>0.119353</v>
      </c>
      <c r="U606" s="13">
        <f t="shared" si="260"/>
        <v>157</v>
      </c>
      <c r="V606" s="13">
        <v>252</v>
      </c>
      <c r="W606" s="14">
        <f t="shared" si="272"/>
        <v>1.0727715819999999</v>
      </c>
      <c r="X606" s="8">
        <f t="shared" si="273"/>
        <v>901.69702984000003</v>
      </c>
      <c r="Y606" s="8">
        <v>0</v>
      </c>
      <c r="Z606" s="9">
        <f t="shared" si="274"/>
        <v>0</v>
      </c>
      <c r="AA606" s="26" t="str">
        <f t="shared" si="282"/>
        <v>INCORP J=</v>
      </c>
      <c r="AB606" s="70">
        <f t="shared" si="283"/>
        <v>43024</v>
      </c>
      <c r="AC606" s="4"/>
      <c r="AD606" s="1"/>
      <c r="AE606" s="11"/>
      <c r="AF606" s="5"/>
      <c r="AG606" s="1"/>
      <c r="AH606" s="1"/>
      <c r="AI606" s="1"/>
      <c r="AJ606" s="1"/>
      <c r="AK606" s="10"/>
      <c r="AL606" s="1"/>
      <c r="AM606" s="1"/>
      <c r="AN606" s="1"/>
      <c r="AO606" s="1"/>
      <c r="AP606" s="1"/>
      <c r="AQ606" s="1"/>
    </row>
    <row r="607" spans="1:43" x14ac:dyDescent="0.2">
      <c r="A607" s="67">
        <f t="shared" si="275"/>
        <v>42889</v>
      </c>
      <c r="B607" s="8">
        <f t="shared" si="264"/>
        <v>13300.220785609999</v>
      </c>
      <c r="C607" s="8">
        <f t="shared" si="276"/>
        <v>11193.53</v>
      </c>
      <c r="D607" s="28">
        <f t="shared" si="277"/>
        <v>4828.4399999999996</v>
      </c>
      <c r="E607" s="9">
        <f>IF(K607=1,VLOOKUP(A606,[1]Plan1!$AY$117:$BA$314,3),E606)</f>
        <v>4843.41</v>
      </c>
      <c r="F607" s="110">
        <f t="shared" si="278"/>
        <v>42871</v>
      </c>
      <c r="G607" s="12">
        <f t="shared" si="265"/>
        <v>3.100380247036405E-3</v>
      </c>
      <c r="H607" s="11">
        <f t="shared" si="279"/>
        <v>42902</v>
      </c>
      <c r="I607" s="11">
        <f t="shared" si="266"/>
        <v>42902</v>
      </c>
      <c r="J607" s="1">
        <f t="shared" si="280"/>
        <v>23</v>
      </c>
      <c r="K607" s="1">
        <f t="shared" si="263"/>
        <v>15</v>
      </c>
      <c r="L607" s="8">
        <f t="shared" si="267"/>
        <v>1.0020208900000001</v>
      </c>
      <c r="M607" s="14">
        <f t="shared" si="262"/>
        <v>1.0013999200000001</v>
      </c>
      <c r="N607" s="14">
        <f t="shared" ref="N607:N670" si="284">IF(I607&gt;I606,N606*M607,N606)</f>
        <v>1.1048757279116912</v>
      </c>
      <c r="O607" s="8">
        <f t="shared" si="261"/>
        <v>1.1071085599999999</v>
      </c>
      <c r="P607" s="8">
        <f t="shared" si="268"/>
        <v>12392.45287961</v>
      </c>
      <c r="Q607" s="13">
        <f t="shared" si="269"/>
        <v>0</v>
      </c>
      <c r="R607" s="21">
        <f t="shared" si="270"/>
        <v>0</v>
      </c>
      <c r="S607" s="8">
        <f t="shared" si="271"/>
        <v>0</v>
      </c>
      <c r="T607" s="10">
        <f t="shared" si="281"/>
        <v>0.119353</v>
      </c>
      <c r="U607" s="13">
        <f t="shared" si="260"/>
        <v>158</v>
      </c>
      <c r="V607" s="13">
        <v>252</v>
      </c>
      <c r="W607" s="14">
        <f t="shared" si="272"/>
        <v>1.0732516729999999</v>
      </c>
      <c r="X607" s="8">
        <f t="shared" si="273"/>
        <v>907.76790600000004</v>
      </c>
      <c r="Y607" s="8">
        <v>0</v>
      </c>
      <c r="Z607" s="9">
        <f t="shared" si="274"/>
        <v>0</v>
      </c>
      <c r="AA607" s="26" t="str">
        <f t="shared" si="282"/>
        <v>INCORP J=</v>
      </c>
      <c r="AB607" s="70">
        <f t="shared" si="283"/>
        <v>43024</v>
      </c>
      <c r="AC607" s="4"/>
      <c r="AD607" s="1"/>
      <c r="AE607" s="11"/>
      <c r="AF607" s="5"/>
      <c r="AG607" s="1"/>
      <c r="AH607" s="1"/>
      <c r="AI607" s="1"/>
      <c r="AJ607" s="1"/>
      <c r="AK607" s="10"/>
      <c r="AL607" s="1"/>
      <c r="AM607" s="1"/>
      <c r="AN607" s="1"/>
      <c r="AO607" s="1"/>
      <c r="AP607" s="1"/>
      <c r="AQ607" s="1"/>
    </row>
    <row r="608" spans="1:43" x14ac:dyDescent="0.2">
      <c r="A608" s="67">
        <f t="shared" si="275"/>
        <v>42890</v>
      </c>
      <c r="B608" s="8">
        <f t="shared" si="264"/>
        <v>13300.220785609999</v>
      </c>
      <c r="C608" s="8">
        <f t="shared" si="276"/>
        <v>11193.53</v>
      </c>
      <c r="D608" s="28">
        <f t="shared" si="277"/>
        <v>4828.4399999999996</v>
      </c>
      <c r="E608" s="9">
        <f>IF(K608=1,VLOOKUP(A607,[1]Plan1!$AY$117:$BA$314,3),E607)</f>
        <v>4843.41</v>
      </c>
      <c r="F608" s="110">
        <f t="shared" si="278"/>
        <v>42871</v>
      </c>
      <c r="G608" s="12">
        <f t="shared" si="265"/>
        <v>3.100380247036405E-3</v>
      </c>
      <c r="H608" s="11">
        <f t="shared" si="279"/>
        <v>42902</v>
      </c>
      <c r="I608" s="11">
        <f t="shared" si="266"/>
        <v>42902</v>
      </c>
      <c r="J608" s="1">
        <f t="shared" si="280"/>
        <v>23</v>
      </c>
      <c r="K608" s="1">
        <f t="shared" si="263"/>
        <v>15</v>
      </c>
      <c r="L608" s="8">
        <f t="shared" si="267"/>
        <v>1.0020208900000001</v>
      </c>
      <c r="M608" s="14">
        <f t="shared" si="262"/>
        <v>1.0013999200000001</v>
      </c>
      <c r="N608" s="14">
        <f t="shared" si="284"/>
        <v>1.1048757279116912</v>
      </c>
      <c r="O608" s="8">
        <f t="shared" si="261"/>
        <v>1.1071085599999999</v>
      </c>
      <c r="P608" s="8">
        <f t="shared" si="268"/>
        <v>12392.45287961</v>
      </c>
      <c r="Q608" s="13">
        <f t="shared" si="269"/>
        <v>0</v>
      </c>
      <c r="R608" s="21">
        <f t="shared" si="270"/>
        <v>0</v>
      </c>
      <c r="S608" s="8">
        <f t="shared" si="271"/>
        <v>0</v>
      </c>
      <c r="T608" s="10">
        <f t="shared" si="281"/>
        <v>0.119353</v>
      </c>
      <c r="U608" s="13">
        <f t="shared" si="260"/>
        <v>158</v>
      </c>
      <c r="V608" s="13">
        <v>252</v>
      </c>
      <c r="W608" s="14">
        <f t="shared" si="272"/>
        <v>1.0732516729999999</v>
      </c>
      <c r="X608" s="8">
        <f t="shared" si="273"/>
        <v>907.76790600000004</v>
      </c>
      <c r="Y608" s="8">
        <v>0</v>
      </c>
      <c r="Z608" s="9">
        <f t="shared" si="274"/>
        <v>0</v>
      </c>
      <c r="AA608" s="26" t="str">
        <f t="shared" si="282"/>
        <v>INCORP J=</v>
      </c>
      <c r="AB608" s="70">
        <f t="shared" si="283"/>
        <v>43024</v>
      </c>
      <c r="AC608" s="4"/>
      <c r="AD608" s="1"/>
      <c r="AE608" s="11"/>
      <c r="AF608" s="5"/>
      <c r="AG608" s="1"/>
      <c r="AH608" s="1"/>
      <c r="AI608" s="1"/>
      <c r="AJ608" s="1"/>
      <c r="AK608" s="10"/>
      <c r="AL608" s="1"/>
      <c r="AM608" s="1"/>
      <c r="AN608" s="1"/>
      <c r="AO608" s="1"/>
      <c r="AP608" s="1"/>
      <c r="AQ608" s="1"/>
    </row>
    <row r="609" spans="1:43" x14ac:dyDescent="0.2">
      <c r="A609" s="67">
        <f t="shared" si="275"/>
        <v>42891</v>
      </c>
      <c r="B609" s="8">
        <f t="shared" si="264"/>
        <v>13300.220785609999</v>
      </c>
      <c r="C609" s="8">
        <f t="shared" si="276"/>
        <v>11193.53</v>
      </c>
      <c r="D609" s="28">
        <f t="shared" si="277"/>
        <v>4828.4399999999996</v>
      </c>
      <c r="E609" s="9">
        <f>IF(K609=1,VLOOKUP(A608,[1]Plan1!$AY$117:$BA$314,3),E608)</f>
        <v>4843.41</v>
      </c>
      <c r="F609" s="110">
        <f t="shared" si="278"/>
        <v>42871</v>
      </c>
      <c r="G609" s="12">
        <f t="shared" si="265"/>
        <v>3.100380247036405E-3</v>
      </c>
      <c r="H609" s="11">
        <f t="shared" si="279"/>
        <v>42902</v>
      </c>
      <c r="I609" s="11">
        <f t="shared" si="266"/>
        <v>42902</v>
      </c>
      <c r="J609" s="1">
        <f t="shared" si="280"/>
        <v>23</v>
      </c>
      <c r="K609" s="1">
        <f t="shared" si="263"/>
        <v>15</v>
      </c>
      <c r="L609" s="8">
        <f t="shared" si="267"/>
        <v>1.0020208900000001</v>
      </c>
      <c r="M609" s="14">
        <f t="shared" si="262"/>
        <v>1.0013999200000001</v>
      </c>
      <c r="N609" s="14">
        <f t="shared" si="284"/>
        <v>1.1048757279116912</v>
      </c>
      <c r="O609" s="8">
        <f t="shared" si="261"/>
        <v>1.1071085599999999</v>
      </c>
      <c r="P609" s="8">
        <f t="shared" si="268"/>
        <v>12392.45287961</v>
      </c>
      <c r="Q609" s="13">
        <f t="shared" si="269"/>
        <v>0</v>
      </c>
      <c r="R609" s="21">
        <f t="shared" si="270"/>
        <v>0</v>
      </c>
      <c r="S609" s="8">
        <f t="shared" si="271"/>
        <v>0</v>
      </c>
      <c r="T609" s="10">
        <f t="shared" si="281"/>
        <v>0.119353</v>
      </c>
      <c r="U609" s="13">
        <f t="shared" si="260"/>
        <v>158</v>
      </c>
      <c r="V609" s="13">
        <v>252</v>
      </c>
      <c r="W609" s="14">
        <f t="shared" si="272"/>
        <v>1.0732516729999999</v>
      </c>
      <c r="X609" s="8">
        <f t="shared" si="273"/>
        <v>907.76790600000004</v>
      </c>
      <c r="Y609" s="8">
        <v>0</v>
      </c>
      <c r="Z609" s="9">
        <f t="shared" si="274"/>
        <v>0</v>
      </c>
      <c r="AA609" s="26" t="str">
        <f t="shared" si="282"/>
        <v>INCORP J=</v>
      </c>
      <c r="AB609" s="70">
        <f t="shared" si="283"/>
        <v>43024</v>
      </c>
      <c r="AC609" s="4"/>
      <c r="AD609" s="1"/>
      <c r="AE609" s="11"/>
      <c r="AF609" s="5"/>
      <c r="AG609" s="1"/>
      <c r="AH609" s="1"/>
      <c r="AI609" s="1"/>
      <c r="AJ609" s="1"/>
      <c r="AK609" s="10"/>
      <c r="AL609" s="1"/>
      <c r="AM609" s="1"/>
      <c r="AN609" s="1"/>
      <c r="AO609" s="1"/>
      <c r="AP609" s="1"/>
      <c r="AQ609" s="1"/>
    </row>
    <row r="610" spans="1:43" x14ac:dyDescent="0.2">
      <c r="A610" s="67">
        <f t="shared" si="275"/>
        <v>42892</v>
      </c>
      <c r="B610" s="8">
        <f t="shared" si="264"/>
        <v>13307.96400428</v>
      </c>
      <c r="C610" s="8">
        <f t="shared" si="276"/>
        <v>11193.53</v>
      </c>
      <c r="D610" s="28">
        <f t="shared" si="277"/>
        <v>4828.4399999999996</v>
      </c>
      <c r="E610" s="9">
        <f>IF(K610=1,VLOOKUP(A609,[1]Plan1!$AY$117:$BA$314,3),E609)</f>
        <v>4843.41</v>
      </c>
      <c r="F610" s="110">
        <f t="shared" si="278"/>
        <v>42871</v>
      </c>
      <c r="G610" s="12">
        <f t="shared" si="265"/>
        <v>3.100380247036405E-3</v>
      </c>
      <c r="H610" s="11">
        <f t="shared" si="279"/>
        <v>42902</v>
      </c>
      <c r="I610" s="11">
        <f t="shared" si="266"/>
        <v>42902</v>
      </c>
      <c r="J610" s="1">
        <f t="shared" si="280"/>
        <v>23</v>
      </c>
      <c r="K610" s="1">
        <f t="shared" si="263"/>
        <v>16</v>
      </c>
      <c r="L610" s="8">
        <f t="shared" si="267"/>
        <v>1.0021557699999999</v>
      </c>
      <c r="M610" s="14">
        <f t="shared" si="262"/>
        <v>1.0013999200000001</v>
      </c>
      <c r="N610" s="14">
        <f t="shared" si="284"/>
        <v>1.1048757279116912</v>
      </c>
      <c r="O610" s="8">
        <f t="shared" si="261"/>
        <v>1.10725758</v>
      </c>
      <c r="P610" s="8">
        <f t="shared" si="268"/>
        <v>12394.12093945</v>
      </c>
      <c r="Q610" s="13">
        <f t="shared" si="269"/>
        <v>0</v>
      </c>
      <c r="R610" s="21">
        <f t="shared" si="270"/>
        <v>0</v>
      </c>
      <c r="S610" s="8">
        <f t="shared" si="271"/>
        <v>0</v>
      </c>
      <c r="T610" s="10">
        <f t="shared" si="281"/>
        <v>0.119353</v>
      </c>
      <c r="U610" s="13">
        <f t="shared" si="260"/>
        <v>159</v>
      </c>
      <c r="V610" s="13">
        <v>252</v>
      </c>
      <c r="W610" s="14">
        <f t="shared" si="272"/>
        <v>1.0737319789999999</v>
      </c>
      <c r="X610" s="8">
        <f t="shared" si="273"/>
        <v>913.84306483</v>
      </c>
      <c r="Y610" s="8">
        <v>0</v>
      </c>
      <c r="Z610" s="9">
        <f t="shared" si="274"/>
        <v>0</v>
      </c>
      <c r="AA610" s="26" t="str">
        <f t="shared" si="282"/>
        <v>INCORP J=</v>
      </c>
      <c r="AB610" s="70">
        <f t="shared" si="283"/>
        <v>43024</v>
      </c>
      <c r="AC610" s="4"/>
      <c r="AD610" s="1"/>
      <c r="AE610" s="11"/>
      <c r="AF610" s="5"/>
      <c r="AG610" s="1"/>
      <c r="AH610" s="1"/>
      <c r="AI610" s="1"/>
      <c r="AJ610" s="1"/>
      <c r="AK610" s="10"/>
      <c r="AL610" s="1"/>
      <c r="AM610" s="1"/>
      <c r="AN610" s="1"/>
      <c r="AO610" s="1"/>
      <c r="AP610" s="1"/>
      <c r="AQ610" s="1"/>
    </row>
    <row r="611" spans="1:43" x14ac:dyDescent="0.2">
      <c r="A611" s="67">
        <f t="shared" si="275"/>
        <v>42893</v>
      </c>
      <c r="B611" s="8">
        <f t="shared" si="264"/>
        <v>13315.711610640001</v>
      </c>
      <c r="C611" s="8">
        <f t="shared" si="276"/>
        <v>11193.53</v>
      </c>
      <c r="D611" s="28">
        <f t="shared" si="277"/>
        <v>4828.4399999999996</v>
      </c>
      <c r="E611" s="9">
        <f>IF(K611=1,VLOOKUP(A610,[1]Plan1!$AY$117:$BA$314,3),E610)</f>
        <v>4843.41</v>
      </c>
      <c r="F611" s="110">
        <f t="shared" si="278"/>
        <v>42871</v>
      </c>
      <c r="G611" s="12">
        <f t="shared" si="265"/>
        <v>3.100380247036405E-3</v>
      </c>
      <c r="H611" s="11">
        <f t="shared" si="279"/>
        <v>42902</v>
      </c>
      <c r="I611" s="11">
        <f t="shared" si="266"/>
        <v>42902</v>
      </c>
      <c r="J611" s="1">
        <f t="shared" si="280"/>
        <v>23</v>
      </c>
      <c r="K611" s="1">
        <f t="shared" si="263"/>
        <v>17</v>
      </c>
      <c r="L611" s="8">
        <f t="shared" si="267"/>
        <v>1.0022906499999999</v>
      </c>
      <c r="M611" s="14">
        <f t="shared" si="262"/>
        <v>1.0013999200000001</v>
      </c>
      <c r="N611" s="14">
        <f t="shared" si="284"/>
        <v>1.1048757279116912</v>
      </c>
      <c r="O611" s="8">
        <f t="shared" si="261"/>
        <v>1.10740661</v>
      </c>
      <c r="P611" s="8">
        <f t="shared" si="268"/>
        <v>12395.78911123</v>
      </c>
      <c r="Q611" s="13">
        <f t="shared" si="269"/>
        <v>0</v>
      </c>
      <c r="R611" s="21">
        <f t="shared" si="270"/>
        <v>0</v>
      </c>
      <c r="S611" s="8">
        <f t="shared" si="271"/>
        <v>0</v>
      </c>
      <c r="T611" s="10">
        <f t="shared" si="281"/>
        <v>0.119353</v>
      </c>
      <c r="U611" s="13">
        <f t="shared" si="260"/>
        <v>160</v>
      </c>
      <c r="V611" s="13">
        <v>252</v>
      </c>
      <c r="W611" s="14">
        <f t="shared" si="272"/>
        <v>1.0742125</v>
      </c>
      <c r="X611" s="8">
        <f t="shared" si="273"/>
        <v>919.92249941</v>
      </c>
      <c r="Y611" s="8">
        <v>0</v>
      </c>
      <c r="Z611" s="9">
        <f t="shared" si="274"/>
        <v>0</v>
      </c>
      <c r="AA611" s="26" t="str">
        <f t="shared" si="282"/>
        <v>INCORP J=</v>
      </c>
      <c r="AB611" s="70">
        <f t="shared" si="283"/>
        <v>43024</v>
      </c>
      <c r="AC611" s="4"/>
      <c r="AD611" s="1"/>
      <c r="AE611" s="11"/>
      <c r="AF611" s="5"/>
      <c r="AG611" s="1"/>
      <c r="AH611" s="1"/>
      <c r="AI611" s="1"/>
      <c r="AJ611" s="1"/>
      <c r="AK611" s="10"/>
      <c r="AL611" s="1"/>
      <c r="AM611" s="1"/>
      <c r="AN611" s="1"/>
      <c r="AO611" s="1"/>
      <c r="AP611" s="1"/>
      <c r="AQ611" s="1"/>
    </row>
    <row r="612" spans="1:43" x14ac:dyDescent="0.2">
      <c r="A612" s="67">
        <f t="shared" si="275"/>
        <v>42894</v>
      </c>
      <c r="B612" s="8">
        <f t="shared" si="264"/>
        <v>13323.46384653</v>
      </c>
      <c r="C612" s="8">
        <f t="shared" si="276"/>
        <v>11193.53</v>
      </c>
      <c r="D612" s="28">
        <f t="shared" si="277"/>
        <v>4828.4399999999996</v>
      </c>
      <c r="E612" s="9">
        <f>IF(K612=1,VLOOKUP(A611,[1]Plan1!$AY$117:$BA$314,3),E611)</f>
        <v>4843.41</v>
      </c>
      <c r="F612" s="110">
        <f t="shared" si="278"/>
        <v>42871</v>
      </c>
      <c r="G612" s="12">
        <f t="shared" si="265"/>
        <v>3.100380247036405E-3</v>
      </c>
      <c r="H612" s="11">
        <f t="shared" si="279"/>
        <v>42902</v>
      </c>
      <c r="I612" s="11">
        <f t="shared" si="266"/>
        <v>42902</v>
      </c>
      <c r="J612" s="1">
        <f t="shared" si="280"/>
        <v>23</v>
      </c>
      <c r="K612" s="1">
        <f t="shared" si="263"/>
        <v>18</v>
      </c>
      <c r="L612" s="8">
        <f t="shared" si="267"/>
        <v>1.00242556</v>
      </c>
      <c r="M612" s="14">
        <f t="shared" si="262"/>
        <v>1.0013999200000001</v>
      </c>
      <c r="N612" s="14">
        <f t="shared" si="284"/>
        <v>1.1048757279116912</v>
      </c>
      <c r="O612" s="8">
        <f t="shared" si="261"/>
        <v>1.10755567</v>
      </c>
      <c r="P612" s="8">
        <f t="shared" si="268"/>
        <v>12397.45761881</v>
      </c>
      <c r="Q612" s="13">
        <f t="shared" si="269"/>
        <v>0</v>
      </c>
      <c r="R612" s="21">
        <f t="shared" si="270"/>
        <v>0</v>
      </c>
      <c r="S612" s="8">
        <f t="shared" si="271"/>
        <v>0</v>
      </c>
      <c r="T612" s="10">
        <f t="shared" si="281"/>
        <v>0.119353</v>
      </c>
      <c r="U612" s="13">
        <f t="shared" si="260"/>
        <v>161</v>
      </c>
      <c r="V612" s="13">
        <v>252</v>
      </c>
      <c r="W612" s="14">
        <f t="shared" si="272"/>
        <v>1.0746932360000001</v>
      </c>
      <c r="X612" s="8">
        <f t="shared" si="273"/>
        <v>926.00622771999997</v>
      </c>
      <c r="Y612" s="8">
        <v>0</v>
      </c>
      <c r="Z612" s="9">
        <f t="shared" si="274"/>
        <v>0</v>
      </c>
      <c r="AA612" s="26" t="str">
        <f t="shared" si="282"/>
        <v>INCORP J=</v>
      </c>
      <c r="AB612" s="70">
        <f t="shared" si="283"/>
        <v>43024</v>
      </c>
      <c r="AC612" s="4"/>
      <c r="AD612" s="1"/>
      <c r="AE612" s="11"/>
      <c r="AF612" s="5"/>
      <c r="AG612" s="1"/>
      <c r="AH612" s="1"/>
      <c r="AI612" s="1"/>
      <c r="AJ612" s="1"/>
      <c r="AK612" s="10"/>
      <c r="AL612" s="1"/>
      <c r="AM612" s="1"/>
      <c r="AN612" s="1"/>
      <c r="AO612" s="1"/>
      <c r="AP612" s="1"/>
      <c r="AQ612" s="1"/>
    </row>
    <row r="613" spans="1:43" x14ac:dyDescent="0.2">
      <c r="A613" s="67">
        <f t="shared" si="275"/>
        <v>42895</v>
      </c>
      <c r="B613" s="8">
        <f t="shared" si="264"/>
        <v>13331.220593149999</v>
      </c>
      <c r="C613" s="8">
        <f t="shared" si="276"/>
        <v>11193.53</v>
      </c>
      <c r="D613" s="28">
        <f t="shared" si="277"/>
        <v>4828.4399999999996</v>
      </c>
      <c r="E613" s="9">
        <f>IF(K613=1,VLOOKUP(A612,[1]Plan1!$AY$117:$BA$314,3),E612)</f>
        <v>4843.41</v>
      </c>
      <c r="F613" s="110">
        <f t="shared" si="278"/>
        <v>42871</v>
      </c>
      <c r="G613" s="12">
        <f t="shared" si="265"/>
        <v>3.100380247036405E-3</v>
      </c>
      <c r="H613" s="11">
        <f t="shared" si="279"/>
        <v>42902</v>
      </c>
      <c r="I613" s="11">
        <f t="shared" si="266"/>
        <v>42902</v>
      </c>
      <c r="J613" s="1">
        <f t="shared" si="280"/>
        <v>23</v>
      </c>
      <c r="K613" s="1">
        <f t="shared" si="263"/>
        <v>19</v>
      </c>
      <c r="L613" s="8">
        <f t="shared" si="267"/>
        <v>1.00256049</v>
      </c>
      <c r="M613" s="14">
        <f t="shared" si="262"/>
        <v>1.0013999200000001</v>
      </c>
      <c r="N613" s="14">
        <f t="shared" si="284"/>
        <v>1.1048757279116912</v>
      </c>
      <c r="O613" s="8">
        <f t="shared" si="261"/>
        <v>1.1077047499999999</v>
      </c>
      <c r="P613" s="8">
        <f t="shared" si="268"/>
        <v>12399.12635026</v>
      </c>
      <c r="Q613" s="13">
        <f t="shared" si="269"/>
        <v>0</v>
      </c>
      <c r="R613" s="21">
        <f t="shared" si="270"/>
        <v>0</v>
      </c>
      <c r="S613" s="8">
        <f t="shared" si="271"/>
        <v>0</v>
      </c>
      <c r="T613" s="10">
        <f t="shared" si="281"/>
        <v>0.119353</v>
      </c>
      <c r="U613" s="13">
        <f t="shared" ref="U613:U676" si="285">IF(Q612&gt;0,1,IF(K613=K612,U612,U612+1))</f>
        <v>162</v>
      </c>
      <c r="V613" s="13">
        <v>252</v>
      </c>
      <c r="W613" s="14">
        <f t="shared" si="272"/>
        <v>1.075174187</v>
      </c>
      <c r="X613" s="8">
        <f t="shared" si="273"/>
        <v>932.09424289000003</v>
      </c>
      <c r="Y613" s="8">
        <v>0</v>
      </c>
      <c r="Z613" s="9">
        <f t="shared" si="274"/>
        <v>0</v>
      </c>
      <c r="AA613" s="26" t="str">
        <f t="shared" si="282"/>
        <v>INCORP J=</v>
      </c>
      <c r="AB613" s="70">
        <f t="shared" si="283"/>
        <v>43024</v>
      </c>
      <c r="AC613" s="4"/>
      <c r="AD613" s="1"/>
      <c r="AE613" s="11"/>
      <c r="AF613" s="5"/>
      <c r="AG613" s="1"/>
      <c r="AH613" s="1"/>
      <c r="AI613" s="1"/>
      <c r="AJ613" s="1"/>
      <c r="AK613" s="10"/>
      <c r="AL613" s="1"/>
      <c r="AM613" s="1"/>
      <c r="AN613" s="1"/>
      <c r="AO613" s="1"/>
      <c r="AP613" s="1"/>
      <c r="AQ613" s="1"/>
    </row>
    <row r="614" spans="1:43" x14ac:dyDescent="0.2">
      <c r="A614" s="67">
        <f t="shared" si="275"/>
        <v>42896</v>
      </c>
      <c r="B614" s="8">
        <f t="shared" si="264"/>
        <v>13338.9817315</v>
      </c>
      <c r="C614" s="8">
        <f t="shared" si="276"/>
        <v>11193.53</v>
      </c>
      <c r="D614" s="28">
        <f t="shared" si="277"/>
        <v>4828.4399999999996</v>
      </c>
      <c r="E614" s="9">
        <f>IF(K614=1,VLOOKUP(A613,[1]Plan1!$AY$117:$BA$314,3),E613)</f>
        <v>4843.41</v>
      </c>
      <c r="F614" s="110">
        <f t="shared" si="278"/>
        <v>42871</v>
      </c>
      <c r="G614" s="12">
        <f t="shared" si="265"/>
        <v>3.100380247036405E-3</v>
      </c>
      <c r="H614" s="11">
        <f t="shared" si="279"/>
        <v>42902</v>
      </c>
      <c r="I614" s="11">
        <f t="shared" si="266"/>
        <v>42902</v>
      </c>
      <c r="J614" s="1">
        <f t="shared" si="280"/>
        <v>23</v>
      </c>
      <c r="K614" s="1">
        <f t="shared" si="263"/>
        <v>20</v>
      </c>
      <c r="L614" s="8">
        <f t="shared" si="267"/>
        <v>1.0026954299999999</v>
      </c>
      <c r="M614" s="14">
        <f t="shared" si="262"/>
        <v>1.0013999200000001</v>
      </c>
      <c r="N614" s="14">
        <f t="shared" si="284"/>
        <v>1.1048757279116912</v>
      </c>
      <c r="O614" s="8">
        <f t="shared" si="261"/>
        <v>1.10785384</v>
      </c>
      <c r="P614" s="8">
        <f t="shared" si="268"/>
        <v>12400.795193649999</v>
      </c>
      <c r="Q614" s="13">
        <f t="shared" si="269"/>
        <v>0</v>
      </c>
      <c r="R614" s="21">
        <f t="shared" si="270"/>
        <v>0</v>
      </c>
      <c r="S614" s="8">
        <f t="shared" si="271"/>
        <v>0</v>
      </c>
      <c r="T614" s="10">
        <f t="shared" si="281"/>
        <v>0.119353</v>
      </c>
      <c r="U614" s="13">
        <f t="shared" si="285"/>
        <v>163</v>
      </c>
      <c r="V614" s="13">
        <v>252</v>
      </c>
      <c r="W614" s="14">
        <f t="shared" si="272"/>
        <v>1.0756553529999999</v>
      </c>
      <c r="X614" s="8">
        <f t="shared" si="273"/>
        <v>938.18653785000004</v>
      </c>
      <c r="Y614" s="8">
        <v>0</v>
      </c>
      <c r="Z614" s="9">
        <f t="shared" si="274"/>
        <v>0</v>
      </c>
      <c r="AA614" s="26" t="str">
        <f t="shared" si="282"/>
        <v>INCORP J=</v>
      </c>
      <c r="AB614" s="70">
        <f t="shared" si="283"/>
        <v>43024</v>
      </c>
      <c r="AC614" s="4"/>
      <c r="AD614" s="1"/>
      <c r="AE614" s="11"/>
      <c r="AF614" s="5"/>
      <c r="AG614" s="1"/>
      <c r="AH614" s="1"/>
      <c r="AI614" s="1"/>
      <c r="AJ614" s="1"/>
      <c r="AK614" s="10"/>
      <c r="AL614" s="1"/>
      <c r="AM614" s="1"/>
      <c r="AN614" s="1"/>
      <c r="AO614" s="1"/>
      <c r="AP614" s="1"/>
      <c r="AQ614" s="1"/>
    </row>
    <row r="615" spans="1:43" x14ac:dyDescent="0.2">
      <c r="A615" s="67">
        <f t="shared" si="275"/>
        <v>42897</v>
      </c>
      <c r="B615" s="8">
        <f t="shared" si="264"/>
        <v>13338.9817315</v>
      </c>
      <c r="C615" s="8">
        <f t="shared" si="276"/>
        <v>11193.53</v>
      </c>
      <c r="D615" s="28">
        <f t="shared" si="277"/>
        <v>4828.4399999999996</v>
      </c>
      <c r="E615" s="9">
        <f>IF(K615=1,VLOOKUP(A614,[1]Plan1!$AY$117:$BA$314,3),E614)</f>
        <v>4843.41</v>
      </c>
      <c r="F615" s="110">
        <f t="shared" si="278"/>
        <v>42871</v>
      </c>
      <c r="G615" s="12">
        <f t="shared" si="265"/>
        <v>3.100380247036405E-3</v>
      </c>
      <c r="H615" s="11">
        <f t="shared" si="279"/>
        <v>42902</v>
      </c>
      <c r="I615" s="11">
        <f t="shared" si="266"/>
        <v>42902</v>
      </c>
      <c r="J615" s="1">
        <f t="shared" si="280"/>
        <v>23</v>
      </c>
      <c r="K615" s="1">
        <f t="shared" si="263"/>
        <v>20</v>
      </c>
      <c r="L615" s="8">
        <f t="shared" si="267"/>
        <v>1.0026954299999999</v>
      </c>
      <c r="M615" s="14">
        <f t="shared" si="262"/>
        <v>1.0013999200000001</v>
      </c>
      <c r="N615" s="14">
        <f t="shared" si="284"/>
        <v>1.1048757279116912</v>
      </c>
      <c r="O615" s="8">
        <f t="shared" si="261"/>
        <v>1.10785384</v>
      </c>
      <c r="P615" s="8">
        <f t="shared" si="268"/>
        <v>12400.795193649999</v>
      </c>
      <c r="Q615" s="13">
        <f t="shared" si="269"/>
        <v>0</v>
      </c>
      <c r="R615" s="21">
        <f t="shared" si="270"/>
        <v>0</v>
      </c>
      <c r="S615" s="8">
        <f t="shared" si="271"/>
        <v>0</v>
      </c>
      <c r="T615" s="10">
        <f t="shared" si="281"/>
        <v>0.119353</v>
      </c>
      <c r="U615" s="13">
        <f t="shared" si="285"/>
        <v>163</v>
      </c>
      <c r="V615" s="13">
        <v>252</v>
      </c>
      <c r="W615" s="14">
        <f t="shared" si="272"/>
        <v>1.0756553529999999</v>
      </c>
      <c r="X615" s="8">
        <f t="shared" si="273"/>
        <v>938.18653785000004</v>
      </c>
      <c r="Y615" s="8">
        <v>0</v>
      </c>
      <c r="Z615" s="9">
        <f t="shared" si="274"/>
        <v>0</v>
      </c>
      <c r="AA615" s="26" t="str">
        <f t="shared" si="282"/>
        <v>INCORP J=</v>
      </c>
      <c r="AB615" s="70">
        <f t="shared" si="283"/>
        <v>43024</v>
      </c>
      <c r="AC615" s="4"/>
      <c r="AD615" s="1"/>
      <c r="AE615" s="11"/>
      <c r="AF615" s="5"/>
      <c r="AG615" s="1"/>
      <c r="AH615" s="1"/>
      <c r="AI615" s="1"/>
      <c r="AJ615" s="1"/>
      <c r="AK615" s="10"/>
      <c r="AL615" s="1"/>
      <c r="AM615" s="1"/>
      <c r="AN615" s="1"/>
      <c r="AO615" s="1"/>
      <c r="AP615" s="1"/>
      <c r="AQ615" s="1"/>
    </row>
    <row r="616" spans="1:43" x14ac:dyDescent="0.2">
      <c r="A616" s="67">
        <f t="shared" si="275"/>
        <v>42898</v>
      </c>
      <c r="B616" s="8">
        <f t="shared" si="264"/>
        <v>13338.9817315</v>
      </c>
      <c r="C616" s="8">
        <f t="shared" si="276"/>
        <v>11193.53</v>
      </c>
      <c r="D616" s="28">
        <f t="shared" si="277"/>
        <v>4828.4399999999996</v>
      </c>
      <c r="E616" s="9">
        <f>IF(K616=1,VLOOKUP(A615,[1]Plan1!$AY$117:$BA$314,3),E615)</f>
        <v>4843.41</v>
      </c>
      <c r="F616" s="110">
        <f t="shared" si="278"/>
        <v>42871</v>
      </c>
      <c r="G616" s="12">
        <f t="shared" si="265"/>
        <v>3.100380247036405E-3</v>
      </c>
      <c r="H616" s="11">
        <f t="shared" si="279"/>
        <v>42902</v>
      </c>
      <c r="I616" s="11">
        <f t="shared" si="266"/>
        <v>42902</v>
      </c>
      <c r="J616" s="1">
        <f t="shared" si="280"/>
        <v>23</v>
      </c>
      <c r="K616" s="1">
        <f t="shared" si="263"/>
        <v>20</v>
      </c>
      <c r="L616" s="8">
        <f t="shared" si="267"/>
        <v>1.0026954299999999</v>
      </c>
      <c r="M616" s="14">
        <f t="shared" si="262"/>
        <v>1.0013999200000001</v>
      </c>
      <c r="N616" s="14">
        <f t="shared" si="284"/>
        <v>1.1048757279116912</v>
      </c>
      <c r="O616" s="8">
        <f t="shared" si="261"/>
        <v>1.10785384</v>
      </c>
      <c r="P616" s="8">
        <f t="shared" si="268"/>
        <v>12400.795193649999</v>
      </c>
      <c r="Q616" s="13">
        <f t="shared" si="269"/>
        <v>0</v>
      </c>
      <c r="R616" s="21">
        <f t="shared" si="270"/>
        <v>0</v>
      </c>
      <c r="S616" s="8">
        <f t="shared" si="271"/>
        <v>0</v>
      </c>
      <c r="T616" s="10">
        <f t="shared" si="281"/>
        <v>0.119353</v>
      </c>
      <c r="U616" s="13">
        <f t="shared" si="285"/>
        <v>163</v>
      </c>
      <c r="V616" s="13">
        <v>252</v>
      </c>
      <c r="W616" s="14">
        <f t="shared" si="272"/>
        <v>1.0756553529999999</v>
      </c>
      <c r="X616" s="8">
        <f t="shared" si="273"/>
        <v>938.18653785000004</v>
      </c>
      <c r="Y616" s="8">
        <v>0</v>
      </c>
      <c r="Z616" s="9">
        <f t="shared" si="274"/>
        <v>0</v>
      </c>
      <c r="AA616" s="26" t="str">
        <f t="shared" si="282"/>
        <v>INCORP J=</v>
      </c>
      <c r="AB616" s="70">
        <f t="shared" si="283"/>
        <v>43024</v>
      </c>
      <c r="AC616" s="4"/>
      <c r="AD616" s="1"/>
      <c r="AE616" s="11"/>
      <c r="AF616" s="5"/>
      <c r="AG616" s="1"/>
      <c r="AH616" s="1"/>
      <c r="AI616" s="1"/>
      <c r="AJ616" s="1"/>
      <c r="AK616" s="10"/>
      <c r="AL616" s="1"/>
      <c r="AM616" s="1"/>
      <c r="AN616" s="1"/>
      <c r="AO616" s="1"/>
      <c r="AP616" s="1"/>
      <c r="AQ616" s="1"/>
    </row>
    <row r="617" spans="1:43" x14ac:dyDescent="0.2">
      <c r="A617" s="67">
        <f t="shared" si="275"/>
        <v>42899</v>
      </c>
      <c r="B617" s="8">
        <f t="shared" si="264"/>
        <v>13346.74751614</v>
      </c>
      <c r="C617" s="8">
        <f t="shared" si="276"/>
        <v>11193.53</v>
      </c>
      <c r="D617" s="28">
        <f t="shared" si="277"/>
        <v>4828.4399999999996</v>
      </c>
      <c r="E617" s="9">
        <f>IF(K617=1,VLOOKUP(A616,[1]Plan1!$AY$117:$BA$314,3),E616)</f>
        <v>4843.41</v>
      </c>
      <c r="F617" s="110">
        <f t="shared" si="278"/>
        <v>42871</v>
      </c>
      <c r="G617" s="12">
        <f t="shared" si="265"/>
        <v>3.100380247036405E-3</v>
      </c>
      <c r="H617" s="11">
        <f t="shared" si="279"/>
        <v>42902</v>
      </c>
      <c r="I617" s="11">
        <f t="shared" si="266"/>
        <v>42902</v>
      </c>
      <c r="J617" s="1">
        <f t="shared" si="280"/>
        <v>23</v>
      </c>
      <c r="K617" s="1">
        <f t="shared" si="263"/>
        <v>21</v>
      </c>
      <c r="L617" s="8">
        <f t="shared" si="267"/>
        <v>1.0028303999999999</v>
      </c>
      <c r="M617" s="14">
        <f t="shared" si="262"/>
        <v>1.0013999200000001</v>
      </c>
      <c r="N617" s="14">
        <f t="shared" si="284"/>
        <v>1.1048757279116912</v>
      </c>
      <c r="O617" s="8">
        <f t="shared" ref="O617:O680" si="286">TRUNC(TRUNC((L617*N617),15),8)</f>
        <v>1.1080029600000001</v>
      </c>
      <c r="P617" s="8">
        <f t="shared" si="268"/>
        <v>12402.464372840001</v>
      </c>
      <c r="Q617" s="13">
        <f t="shared" si="269"/>
        <v>0</v>
      </c>
      <c r="R617" s="21">
        <f t="shared" si="270"/>
        <v>0</v>
      </c>
      <c r="S617" s="8">
        <f t="shared" si="271"/>
        <v>0</v>
      </c>
      <c r="T617" s="10">
        <f t="shared" si="281"/>
        <v>0.119353</v>
      </c>
      <c r="U617" s="13">
        <f t="shared" si="285"/>
        <v>164</v>
      </c>
      <c r="V617" s="13">
        <v>252</v>
      </c>
      <c r="W617" s="14">
        <f t="shared" si="272"/>
        <v>1.076136735</v>
      </c>
      <c r="X617" s="8">
        <f t="shared" si="273"/>
        <v>944.28314330000001</v>
      </c>
      <c r="Y617" s="8">
        <v>0</v>
      </c>
      <c r="Z617" s="9">
        <f t="shared" si="274"/>
        <v>0</v>
      </c>
      <c r="AA617" s="26" t="str">
        <f t="shared" si="282"/>
        <v>INCORP J=</v>
      </c>
      <c r="AB617" s="70">
        <f t="shared" si="283"/>
        <v>43024</v>
      </c>
      <c r="AC617" s="4"/>
      <c r="AD617" s="1"/>
      <c r="AE617" s="11"/>
      <c r="AF617" s="5"/>
      <c r="AG617" s="1"/>
      <c r="AH617" s="1"/>
      <c r="AI617" s="1"/>
      <c r="AJ617" s="1"/>
      <c r="AK617" s="10"/>
      <c r="AL617" s="1"/>
      <c r="AM617" s="1"/>
      <c r="AN617" s="1"/>
      <c r="AO617" s="1"/>
      <c r="AP617" s="1"/>
      <c r="AQ617" s="1"/>
    </row>
    <row r="618" spans="1:43" x14ac:dyDescent="0.2">
      <c r="A618" s="67">
        <f t="shared" si="275"/>
        <v>42900</v>
      </c>
      <c r="B618" s="8">
        <f t="shared" si="264"/>
        <v>13354.517815720001</v>
      </c>
      <c r="C618" s="8">
        <f t="shared" si="276"/>
        <v>11193.53</v>
      </c>
      <c r="D618" s="28">
        <f t="shared" si="277"/>
        <v>4828.4399999999996</v>
      </c>
      <c r="E618" s="9">
        <f>IF(K618=1,VLOOKUP(A617,[1]Plan1!$AY$117:$BA$314,3),E617)</f>
        <v>4843.41</v>
      </c>
      <c r="F618" s="110">
        <f t="shared" si="278"/>
        <v>42871</v>
      </c>
      <c r="G618" s="12">
        <f t="shared" si="265"/>
        <v>3.100380247036405E-3</v>
      </c>
      <c r="H618" s="11">
        <f t="shared" si="279"/>
        <v>42902</v>
      </c>
      <c r="I618" s="11">
        <f t="shared" si="266"/>
        <v>42902</v>
      </c>
      <c r="J618" s="1">
        <f t="shared" si="280"/>
        <v>23</v>
      </c>
      <c r="K618" s="1">
        <f t="shared" si="263"/>
        <v>22</v>
      </c>
      <c r="L618" s="8">
        <f t="shared" si="267"/>
        <v>1.00296538</v>
      </c>
      <c r="M618" s="14">
        <f t="shared" ref="M618:M681" si="287">IF(I618&gt;I617,L617,M617)</f>
        <v>1.0013999200000001</v>
      </c>
      <c r="N618" s="14">
        <f t="shared" si="284"/>
        <v>1.1048757279116912</v>
      </c>
      <c r="O618" s="8">
        <f t="shared" si="286"/>
        <v>1.1081521000000001</v>
      </c>
      <c r="P618" s="8">
        <f t="shared" si="268"/>
        <v>12404.133775910001</v>
      </c>
      <c r="Q618" s="13">
        <f t="shared" si="269"/>
        <v>0</v>
      </c>
      <c r="R618" s="21">
        <f t="shared" si="270"/>
        <v>0</v>
      </c>
      <c r="S618" s="8">
        <f t="shared" si="271"/>
        <v>0</v>
      </c>
      <c r="T618" s="10">
        <f t="shared" si="281"/>
        <v>0.119353</v>
      </c>
      <c r="U618" s="13">
        <f t="shared" si="285"/>
        <v>165</v>
      </c>
      <c r="V618" s="13">
        <v>252</v>
      </c>
      <c r="W618" s="14">
        <f t="shared" si="272"/>
        <v>1.076618332</v>
      </c>
      <c r="X618" s="8">
        <f t="shared" si="273"/>
        <v>950.38403980999999</v>
      </c>
      <c r="Y618" s="8">
        <v>0</v>
      </c>
      <c r="Z618" s="9">
        <f t="shared" si="274"/>
        <v>0</v>
      </c>
      <c r="AA618" s="26" t="str">
        <f t="shared" si="282"/>
        <v>INCORP J=</v>
      </c>
      <c r="AB618" s="70">
        <f t="shared" si="283"/>
        <v>43024</v>
      </c>
      <c r="AC618" s="4"/>
      <c r="AD618" s="1"/>
      <c r="AE618" s="11"/>
      <c r="AF618" s="5"/>
      <c r="AG618" s="1"/>
      <c r="AH618" s="1"/>
      <c r="AI618" s="1"/>
      <c r="AJ618" s="1"/>
      <c r="AK618" s="10"/>
      <c r="AL618" s="1"/>
      <c r="AM618" s="1"/>
      <c r="AN618" s="1"/>
      <c r="AO618" s="1"/>
      <c r="AP618" s="1"/>
      <c r="AQ618" s="1"/>
    </row>
    <row r="619" spans="1:43" x14ac:dyDescent="0.2">
      <c r="A619" s="67">
        <f t="shared" si="275"/>
        <v>42901</v>
      </c>
      <c r="B619" s="8">
        <f t="shared" si="264"/>
        <v>13362.29263163</v>
      </c>
      <c r="C619" s="8">
        <f t="shared" si="276"/>
        <v>11193.53</v>
      </c>
      <c r="D619" s="28">
        <f t="shared" si="277"/>
        <v>4828.4399999999996</v>
      </c>
      <c r="E619" s="9">
        <f>IF(K619=1,VLOOKUP(A618,[1]Plan1!$AY$117:$BA$314,3),E618)</f>
        <v>4843.41</v>
      </c>
      <c r="F619" s="110">
        <f t="shared" si="278"/>
        <v>42871</v>
      </c>
      <c r="G619" s="12">
        <f t="shared" si="265"/>
        <v>3.100380247036405E-3</v>
      </c>
      <c r="H619" s="11">
        <f t="shared" si="279"/>
        <v>42933</v>
      </c>
      <c r="I619" s="11">
        <f t="shared" si="266"/>
        <v>42902</v>
      </c>
      <c r="J619" s="1">
        <f t="shared" si="280"/>
        <v>23</v>
      </c>
      <c r="K619" s="1">
        <f t="shared" ref="K619:K682" si="288">(J619-(NETWORKDAYS(A619,I619,AE$118:AE$502)-1))</f>
        <v>23</v>
      </c>
      <c r="L619" s="8">
        <f t="shared" si="267"/>
        <v>1.00310038</v>
      </c>
      <c r="M619" s="14">
        <f t="shared" si="287"/>
        <v>1.0013999200000001</v>
      </c>
      <c r="N619" s="14">
        <f t="shared" si="284"/>
        <v>1.1048757279116912</v>
      </c>
      <c r="O619" s="8">
        <f t="shared" si="286"/>
        <v>1.10830126</v>
      </c>
      <c r="P619" s="8">
        <f t="shared" si="268"/>
        <v>12405.80340284</v>
      </c>
      <c r="Q619" s="13">
        <f t="shared" si="269"/>
        <v>0</v>
      </c>
      <c r="R619" s="21">
        <f t="shared" si="270"/>
        <v>0</v>
      </c>
      <c r="S619" s="8">
        <f t="shared" si="271"/>
        <v>0</v>
      </c>
      <c r="T619" s="10">
        <f t="shared" si="281"/>
        <v>0.119353</v>
      </c>
      <c r="U619" s="13">
        <f t="shared" si="285"/>
        <v>166</v>
      </c>
      <c r="V619" s="13">
        <v>252</v>
      </c>
      <c r="W619" s="14">
        <f t="shared" si="272"/>
        <v>1.0771001440000001</v>
      </c>
      <c r="X619" s="8">
        <f t="shared" si="273"/>
        <v>956.48922878999997</v>
      </c>
      <c r="Y619" s="8">
        <v>0</v>
      </c>
      <c r="Z619" s="9">
        <f t="shared" si="274"/>
        <v>0</v>
      </c>
      <c r="AA619" s="26" t="str">
        <f t="shared" si="282"/>
        <v>INCORP J=</v>
      </c>
      <c r="AB619" s="70">
        <f t="shared" si="283"/>
        <v>43024</v>
      </c>
      <c r="AC619" s="4"/>
      <c r="AD619" s="1"/>
      <c r="AE619" s="11"/>
      <c r="AF619" s="5"/>
      <c r="AG619" s="1"/>
      <c r="AH619" s="1"/>
      <c r="AI619" s="1"/>
      <c r="AJ619" s="1"/>
      <c r="AK619" s="10"/>
      <c r="AL619" s="1"/>
      <c r="AM619" s="1"/>
      <c r="AN619" s="1"/>
      <c r="AO619" s="1"/>
      <c r="AP619" s="1"/>
      <c r="AQ619" s="1"/>
    </row>
    <row r="620" spans="1:43" x14ac:dyDescent="0.2">
      <c r="A620" s="67">
        <f t="shared" si="275"/>
        <v>42902</v>
      </c>
      <c r="B620" s="8">
        <f t="shared" si="264"/>
        <v>13362.29263163</v>
      </c>
      <c r="C620" s="8">
        <f t="shared" si="276"/>
        <v>11193.53</v>
      </c>
      <c r="D620" s="28">
        <f t="shared" si="277"/>
        <v>4828.4399999999996</v>
      </c>
      <c r="E620" s="9">
        <f>IF(K620=1,VLOOKUP(A619,[1]Plan1!$AY$117:$BA$314,3),E619)</f>
        <v>4843.41</v>
      </c>
      <c r="F620" s="110">
        <f t="shared" si="278"/>
        <v>42871</v>
      </c>
      <c r="G620" s="12">
        <f t="shared" si="265"/>
        <v>3.100380247036405E-3</v>
      </c>
      <c r="H620" s="11">
        <f t="shared" si="279"/>
        <v>42933</v>
      </c>
      <c r="I620" s="11">
        <f t="shared" si="266"/>
        <v>42902</v>
      </c>
      <c r="J620" s="1">
        <f t="shared" si="280"/>
        <v>23</v>
      </c>
      <c r="K620" s="1">
        <f t="shared" si="288"/>
        <v>23</v>
      </c>
      <c r="L620" s="8">
        <f t="shared" si="267"/>
        <v>1.00310038</v>
      </c>
      <c r="M620" s="14">
        <f t="shared" si="287"/>
        <v>1.0013999200000001</v>
      </c>
      <c r="N620" s="14">
        <f t="shared" si="284"/>
        <v>1.1048757279116912</v>
      </c>
      <c r="O620" s="8">
        <f t="shared" si="286"/>
        <v>1.10830126</v>
      </c>
      <c r="P620" s="8">
        <f t="shared" si="268"/>
        <v>12405.80340284</v>
      </c>
      <c r="Q620" s="13">
        <f t="shared" si="269"/>
        <v>0</v>
      </c>
      <c r="R620" s="21">
        <f t="shared" si="270"/>
        <v>0</v>
      </c>
      <c r="S620" s="8">
        <f t="shared" si="271"/>
        <v>0</v>
      </c>
      <c r="T620" s="10">
        <f t="shared" si="281"/>
        <v>0.119353</v>
      </c>
      <c r="U620" s="13">
        <f t="shared" si="285"/>
        <v>166</v>
      </c>
      <c r="V620" s="13">
        <v>252</v>
      </c>
      <c r="W620" s="14">
        <f t="shared" si="272"/>
        <v>1.0771001440000001</v>
      </c>
      <c r="X620" s="8">
        <f t="shared" si="273"/>
        <v>956.48922878999997</v>
      </c>
      <c r="Y620" s="8">
        <v>0</v>
      </c>
      <c r="Z620" s="9">
        <f t="shared" si="274"/>
        <v>0</v>
      </c>
      <c r="AA620" s="26" t="str">
        <f t="shared" si="282"/>
        <v>INCORP J=</v>
      </c>
      <c r="AB620" s="70">
        <f t="shared" si="283"/>
        <v>43024</v>
      </c>
      <c r="AC620" s="4"/>
      <c r="AD620" s="1"/>
      <c r="AE620" s="11"/>
      <c r="AF620" s="5"/>
      <c r="AG620" s="1"/>
      <c r="AH620" s="1"/>
      <c r="AI620" s="1"/>
      <c r="AJ620" s="1"/>
      <c r="AK620" s="10"/>
      <c r="AL620" s="1"/>
      <c r="AM620" s="1"/>
      <c r="AN620" s="1"/>
      <c r="AO620" s="1"/>
      <c r="AP620" s="1"/>
      <c r="AQ620" s="1"/>
    </row>
    <row r="621" spans="1:43" x14ac:dyDescent="0.2">
      <c r="A621" s="67">
        <f t="shared" si="275"/>
        <v>42903</v>
      </c>
      <c r="B621" s="8">
        <f t="shared" si="264"/>
        <v>13366.80670005</v>
      </c>
      <c r="C621" s="8">
        <f t="shared" si="276"/>
        <v>11193.53</v>
      </c>
      <c r="D621" s="28">
        <f t="shared" si="277"/>
        <v>4843.41</v>
      </c>
      <c r="E621" s="9">
        <f>IF(K621=1,VLOOKUP(A620,[1]Plan1!$AY$117:$BA$314,3),E620)</f>
        <v>4832.2700000000004</v>
      </c>
      <c r="F621" s="110">
        <f t="shared" si="278"/>
        <v>42903</v>
      </c>
      <c r="G621" s="12">
        <f t="shared" si="265"/>
        <v>-2.3000324151783991E-3</v>
      </c>
      <c r="H621" s="11">
        <f t="shared" si="279"/>
        <v>42933</v>
      </c>
      <c r="I621" s="11">
        <f t="shared" si="266"/>
        <v>42933</v>
      </c>
      <c r="J621" s="1">
        <f t="shared" si="280"/>
        <v>21</v>
      </c>
      <c r="K621" s="1">
        <f t="shared" si="288"/>
        <v>1</v>
      </c>
      <c r="L621" s="8">
        <f t="shared" si="267"/>
        <v>0.99989035000000004</v>
      </c>
      <c r="M621" s="14">
        <f t="shared" si="287"/>
        <v>1.00310038</v>
      </c>
      <c r="N621" s="14">
        <f t="shared" si="284"/>
        <v>1.108301262520994</v>
      </c>
      <c r="O621" s="8">
        <f t="shared" si="286"/>
        <v>1.10817973</v>
      </c>
      <c r="P621" s="8">
        <f t="shared" si="268"/>
        <v>12404.443053139999</v>
      </c>
      <c r="Q621" s="13">
        <f t="shared" si="269"/>
        <v>0</v>
      </c>
      <c r="R621" s="21">
        <f t="shared" si="270"/>
        <v>0</v>
      </c>
      <c r="S621" s="8">
        <f t="shared" si="271"/>
        <v>0</v>
      </c>
      <c r="T621" s="10">
        <f t="shared" si="281"/>
        <v>0.119353</v>
      </c>
      <c r="U621" s="13">
        <f t="shared" si="285"/>
        <v>167</v>
      </c>
      <c r="V621" s="13">
        <v>252</v>
      </c>
      <c r="W621" s="14">
        <f t="shared" si="272"/>
        <v>1.0775821729999999</v>
      </c>
      <c r="X621" s="8">
        <f t="shared" si="273"/>
        <v>962.36364691000006</v>
      </c>
      <c r="Y621" s="8">
        <v>0</v>
      </c>
      <c r="Z621" s="9">
        <f t="shared" si="274"/>
        <v>0</v>
      </c>
      <c r="AA621" s="26" t="str">
        <f t="shared" si="282"/>
        <v>INCORP J=</v>
      </c>
      <c r="AB621" s="70">
        <f t="shared" si="283"/>
        <v>43024</v>
      </c>
      <c r="AC621" s="4"/>
      <c r="AD621" s="1"/>
      <c r="AE621" s="11"/>
      <c r="AF621" s="5"/>
      <c r="AG621" s="1"/>
      <c r="AH621" s="1"/>
      <c r="AI621" s="1"/>
      <c r="AJ621" s="1"/>
      <c r="AK621" s="10"/>
      <c r="AL621" s="1"/>
      <c r="AM621" s="1"/>
      <c r="AN621" s="1"/>
      <c r="AO621" s="1"/>
      <c r="AP621" s="1"/>
      <c r="AQ621" s="1"/>
    </row>
    <row r="622" spans="1:43" x14ac:dyDescent="0.2">
      <c r="A622" s="67">
        <f t="shared" si="275"/>
        <v>42904</v>
      </c>
      <c r="B622" s="8">
        <f t="shared" si="264"/>
        <v>13366.80670005</v>
      </c>
      <c r="C622" s="8">
        <f t="shared" si="276"/>
        <v>11193.53</v>
      </c>
      <c r="D622" s="28">
        <f t="shared" si="277"/>
        <v>4843.41</v>
      </c>
      <c r="E622" s="9">
        <f>IF(K622=1,VLOOKUP(A621,[1]Plan1!$AY$117:$BA$314,3),E621)</f>
        <v>4832.2700000000004</v>
      </c>
      <c r="F622" s="110">
        <f t="shared" si="278"/>
        <v>42903</v>
      </c>
      <c r="G622" s="12">
        <f t="shared" si="265"/>
        <v>-2.3000324151783991E-3</v>
      </c>
      <c r="H622" s="11">
        <f t="shared" si="279"/>
        <v>42933</v>
      </c>
      <c r="I622" s="11">
        <f t="shared" si="266"/>
        <v>42933</v>
      </c>
      <c r="J622" s="1">
        <f t="shared" si="280"/>
        <v>21</v>
      </c>
      <c r="K622" s="1">
        <f t="shared" si="288"/>
        <v>1</v>
      </c>
      <c r="L622" s="8">
        <f t="shared" si="267"/>
        <v>0.99989035000000004</v>
      </c>
      <c r="M622" s="14">
        <f t="shared" si="287"/>
        <v>1.00310038</v>
      </c>
      <c r="N622" s="14">
        <f t="shared" si="284"/>
        <v>1.108301262520994</v>
      </c>
      <c r="O622" s="8">
        <f t="shared" si="286"/>
        <v>1.10817973</v>
      </c>
      <c r="P622" s="8">
        <f t="shared" si="268"/>
        <v>12404.443053139999</v>
      </c>
      <c r="Q622" s="13">
        <f t="shared" si="269"/>
        <v>0</v>
      </c>
      <c r="R622" s="21">
        <f t="shared" si="270"/>
        <v>0</v>
      </c>
      <c r="S622" s="8">
        <f t="shared" si="271"/>
        <v>0</v>
      </c>
      <c r="T622" s="10">
        <f t="shared" si="281"/>
        <v>0.119353</v>
      </c>
      <c r="U622" s="13">
        <f t="shared" si="285"/>
        <v>167</v>
      </c>
      <c r="V622" s="13">
        <v>252</v>
      </c>
      <c r="W622" s="14">
        <f t="shared" si="272"/>
        <v>1.0775821729999999</v>
      </c>
      <c r="X622" s="8">
        <f t="shared" si="273"/>
        <v>962.36364691000006</v>
      </c>
      <c r="Y622" s="8">
        <v>0</v>
      </c>
      <c r="Z622" s="9">
        <f t="shared" si="274"/>
        <v>0</v>
      </c>
      <c r="AA622" s="26" t="str">
        <f t="shared" si="282"/>
        <v>INCORP J=</v>
      </c>
      <c r="AB622" s="70">
        <f t="shared" si="283"/>
        <v>43024</v>
      </c>
      <c r="AC622" s="4"/>
      <c r="AD622" s="1"/>
      <c r="AE622" s="11"/>
      <c r="AF622" s="5"/>
      <c r="AG622" s="1"/>
      <c r="AH622" s="1"/>
      <c r="AI622" s="1"/>
      <c r="AJ622" s="1"/>
      <c r="AK622" s="10"/>
      <c r="AL622" s="1"/>
      <c r="AM622" s="1"/>
      <c r="AN622" s="1"/>
      <c r="AO622" s="1"/>
      <c r="AP622" s="1"/>
      <c r="AQ622" s="1"/>
    </row>
    <row r="623" spans="1:43" x14ac:dyDescent="0.2">
      <c r="A623" s="67">
        <f t="shared" si="275"/>
        <v>42905</v>
      </c>
      <c r="B623" s="8">
        <f t="shared" si="264"/>
        <v>13366.80670005</v>
      </c>
      <c r="C623" s="8">
        <f t="shared" si="276"/>
        <v>11193.53</v>
      </c>
      <c r="D623" s="28">
        <f t="shared" si="277"/>
        <v>4843.41</v>
      </c>
      <c r="E623" s="9">
        <f>IF(K623=1,VLOOKUP(A622,[1]Plan1!$AY$117:$BA$314,3),E622)</f>
        <v>4832.2700000000004</v>
      </c>
      <c r="F623" s="110">
        <f t="shared" si="278"/>
        <v>42903</v>
      </c>
      <c r="G623" s="12">
        <f t="shared" si="265"/>
        <v>-2.3000324151783991E-3</v>
      </c>
      <c r="H623" s="11">
        <f t="shared" si="279"/>
        <v>42933</v>
      </c>
      <c r="I623" s="11">
        <f t="shared" si="266"/>
        <v>42933</v>
      </c>
      <c r="J623" s="1">
        <f t="shared" si="280"/>
        <v>21</v>
      </c>
      <c r="K623" s="1">
        <f t="shared" si="288"/>
        <v>1</v>
      </c>
      <c r="L623" s="8">
        <f t="shared" si="267"/>
        <v>0.99989035000000004</v>
      </c>
      <c r="M623" s="14">
        <f t="shared" si="287"/>
        <v>1.00310038</v>
      </c>
      <c r="N623" s="14">
        <f t="shared" si="284"/>
        <v>1.108301262520994</v>
      </c>
      <c r="O623" s="8">
        <f t="shared" si="286"/>
        <v>1.10817973</v>
      </c>
      <c r="P623" s="8">
        <f t="shared" si="268"/>
        <v>12404.443053139999</v>
      </c>
      <c r="Q623" s="13">
        <f t="shared" si="269"/>
        <v>0</v>
      </c>
      <c r="R623" s="21">
        <f t="shared" si="270"/>
        <v>0</v>
      </c>
      <c r="S623" s="8">
        <f t="shared" si="271"/>
        <v>0</v>
      </c>
      <c r="T623" s="10">
        <f t="shared" si="281"/>
        <v>0.119353</v>
      </c>
      <c r="U623" s="13">
        <f t="shared" si="285"/>
        <v>167</v>
      </c>
      <c r="V623" s="13">
        <v>252</v>
      </c>
      <c r="W623" s="14">
        <f t="shared" si="272"/>
        <v>1.0775821729999999</v>
      </c>
      <c r="X623" s="8">
        <f t="shared" si="273"/>
        <v>962.36364691000006</v>
      </c>
      <c r="Y623" s="8">
        <v>0</v>
      </c>
      <c r="Z623" s="9">
        <f t="shared" si="274"/>
        <v>0</v>
      </c>
      <c r="AA623" s="26" t="str">
        <f t="shared" si="282"/>
        <v>INCORP J=</v>
      </c>
      <c r="AB623" s="70">
        <f t="shared" si="283"/>
        <v>43024</v>
      </c>
      <c r="AC623" s="4"/>
      <c r="AD623" s="1"/>
      <c r="AE623" s="11"/>
      <c r="AF623" s="5"/>
      <c r="AG623" s="1"/>
      <c r="AH623" s="1"/>
      <c r="AI623" s="1"/>
      <c r="AJ623" s="1"/>
      <c r="AK623" s="10"/>
      <c r="AL623" s="1"/>
      <c r="AM623" s="1"/>
      <c r="AN623" s="1"/>
      <c r="AO623" s="1"/>
      <c r="AP623" s="1"/>
      <c r="AQ623" s="1"/>
    </row>
    <row r="624" spans="1:43" x14ac:dyDescent="0.2">
      <c r="A624" s="67">
        <f t="shared" si="275"/>
        <v>42906</v>
      </c>
      <c r="B624" s="8">
        <f t="shared" si="264"/>
        <v>13371.322485709999</v>
      </c>
      <c r="C624" s="8">
        <f t="shared" si="276"/>
        <v>11193.53</v>
      </c>
      <c r="D624" s="28">
        <f t="shared" si="277"/>
        <v>4843.41</v>
      </c>
      <c r="E624" s="9">
        <f>IF(K624=1,VLOOKUP(A623,[1]Plan1!$AY$117:$BA$314,3),E623)</f>
        <v>4832.2700000000004</v>
      </c>
      <c r="F624" s="110">
        <f t="shared" si="278"/>
        <v>42903</v>
      </c>
      <c r="G624" s="12">
        <f t="shared" si="265"/>
        <v>-2.3000324151783991E-3</v>
      </c>
      <c r="H624" s="11">
        <f t="shared" si="279"/>
        <v>42933</v>
      </c>
      <c r="I624" s="11">
        <f t="shared" si="266"/>
        <v>42933</v>
      </c>
      <c r="J624" s="1">
        <f t="shared" si="280"/>
        <v>21</v>
      </c>
      <c r="K624" s="1">
        <f t="shared" si="288"/>
        <v>2</v>
      </c>
      <c r="L624" s="8">
        <f t="shared" si="267"/>
        <v>0.99978071999999996</v>
      </c>
      <c r="M624" s="14">
        <f t="shared" si="287"/>
        <v>1.00310038</v>
      </c>
      <c r="N624" s="14">
        <f t="shared" si="284"/>
        <v>1.108301262520994</v>
      </c>
      <c r="O624" s="8">
        <f t="shared" si="286"/>
        <v>1.1080582299999999</v>
      </c>
      <c r="P624" s="8">
        <f t="shared" si="268"/>
        <v>12403.083039249999</v>
      </c>
      <c r="Q624" s="13">
        <f t="shared" si="269"/>
        <v>0</v>
      </c>
      <c r="R624" s="21">
        <f t="shared" si="270"/>
        <v>0</v>
      </c>
      <c r="S624" s="8">
        <f t="shared" si="271"/>
        <v>0</v>
      </c>
      <c r="T624" s="10">
        <f t="shared" si="281"/>
        <v>0.119353</v>
      </c>
      <c r="U624" s="13">
        <f t="shared" si="285"/>
        <v>168</v>
      </c>
      <c r="V624" s="13">
        <v>252</v>
      </c>
      <c r="W624" s="14">
        <f t="shared" si="272"/>
        <v>1.078064417</v>
      </c>
      <c r="X624" s="8">
        <f t="shared" si="273"/>
        <v>968.23944645999995</v>
      </c>
      <c r="Y624" s="8">
        <v>0</v>
      </c>
      <c r="Z624" s="9">
        <f t="shared" si="274"/>
        <v>0</v>
      </c>
      <c r="AA624" s="26" t="str">
        <f t="shared" si="282"/>
        <v>INCORP J=</v>
      </c>
      <c r="AB624" s="70">
        <f t="shared" si="283"/>
        <v>43024</v>
      </c>
      <c r="AC624" s="4"/>
      <c r="AD624" s="1"/>
      <c r="AE624" s="11"/>
      <c r="AF624" s="5"/>
      <c r="AG624" s="1"/>
      <c r="AH624" s="1"/>
      <c r="AI624" s="1"/>
      <c r="AJ624" s="1"/>
      <c r="AK624" s="10"/>
      <c r="AL624" s="1"/>
      <c r="AM624" s="1"/>
      <c r="AN624" s="1"/>
      <c r="AO624" s="1"/>
      <c r="AP624" s="1"/>
      <c r="AQ624" s="1"/>
    </row>
    <row r="625" spans="1:43" x14ac:dyDescent="0.2">
      <c r="A625" s="67">
        <f t="shared" si="275"/>
        <v>42907</v>
      </c>
      <c r="B625" s="8">
        <f t="shared" si="264"/>
        <v>13375.83963841</v>
      </c>
      <c r="C625" s="8">
        <f t="shared" si="276"/>
        <v>11193.53</v>
      </c>
      <c r="D625" s="28">
        <f t="shared" si="277"/>
        <v>4843.41</v>
      </c>
      <c r="E625" s="9">
        <f>IF(K625=1,VLOOKUP(A624,[1]Plan1!$AY$117:$BA$314,3),E624)</f>
        <v>4832.2700000000004</v>
      </c>
      <c r="F625" s="110">
        <f t="shared" si="278"/>
        <v>42903</v>
      </c>
      <c r="G625" s="12">
        <f t="shared" si="265"/>
        <v>-2.3000324151783991E-3</v>
      </c>
      <c r="H625" s="11">
        <f t="shared" si="279"/>
        <v>42933</v>
      </c>
      <c r="I625" s="11">
        <f t="shared" si="266"/>
        <v>42933</v>
      </c>
      <c r="J625" s="1">
        <f t="shared" si="280"/>
        <v>21</v>
      </c>
      <c r="K625" s="1">
        <f t="shared" si="288"/>
        <v>3</v>
      </c>
      <c r="L625" s="8">
        <f t="shared" si="267"/>
        <v>0.99967108999999998</v>
      </c>
      <c r="M625" s="14">
        <f t="shared" si="287"/>
        <v>1.00310038</v>
      </c>
      <c r="N625" s="14">
        <f t="shared" si="284"/>
        <v>1.108301262520994</v>
      </c>
      <c r="O625" s="8">
        <f t="shared" si="286"/>
        <v>1.10793673</v>
      </c>
      <c r="P625" s="8">
        <f t="shared" si="268"/>
        <v>12401.72302535</v>
      </c>
      <c r="Q625" s="13">
        <f t="shared" si="269"/>
        <v>0</v>
      </c>
      <c r="R625" s="21">
        <f t="shared" si="270"/>
        <v>0</v>
      </c>
      <c r="S625" s="8">
        <f t="shared" si="271"/>
        <v>0</v>
      </c>
      <c r="T625" s="10">
        <f t="shared" si="281"/>
        <v>0.119353</v>
      </c>
      <c r="U625" s="13">
        <f t="shared" si="285"/>
        <v>169</v>
      </c>
      <c r="V625" s="13">
        <v>252</v>
      </c>
      <c r="W625" s="14">
        <f t="shared" si="272"/>
        <v>1.078546877</v>
      </c>
      <c r="X625" s="8">
        <f t="shared" si="273"/>
        <v>974.11661305999996</v>
      </c>
      <c r="Y625" s="8">
        <v>0</v>
      </c>
      <c r="Z625" s="9">
        <f t="shared" si="274"/>
        <v>0</v>
      </c>
      <c r="AA625" s="26" t="str">
        <f t="shared" si="282"/>
        <v>INCORP J=</v>
      </c>
      <c r="AB625" s="70">
        <f t="shared" si="283"/>
        <v>43024</v>
      </c>
      <c r="AC625" s="4"/>
      <c r="AD625" s="1"/>
      <c r="AE625" s="11"/>
      <c r="AF625" s="5"/>
      <c r="AG625" s="1"/>
      <c r="AH625" s="1"/>
      <c r="AI625" s="1"/>
      <c r="AJ625" s="1"/>
      <c r="AK625" s="10"/>
      <c r="AL625" s="1"/>
      <c r="AM625" s="1"/>
      <c r="AN625" s="1"/>
      <c r="AO625" s="1"/>
      <c r="AP625" s="1"/>
      <c r="AQ625" s="1"/>
    </row>
    <row r="626" spans="1:43" x14ac:dyDescent="0.2">
      <c r="A626" s="67">
        <f t="shared" si="275"/>
        <v>42908</v>
      </c>
      <c r="B626" s="8">
        <f t="shared" si="264"/>
        <v>13380.358507229999</v>
      </c>
      <c r="C626" s="8">
        <f t="shared" si="276"/>
        <v>11193.53</v>
      </c>
      <c r="D626" s="28">
        <f t="shared" si="277"/>
        <v>4843.41</v>
      </c>
      <c r="E626" s="9">
        <f>IF(K626=1,VLOOKUP(A625,[1]Plan1!$AY$117:$BA$314,3),E625)</f>
        <v>4832.2700000000004</v>
      </c>
      <c r="F626" s="110">
        <f t="shared" si="278"/>
        <v>42903</v>
      </c>
      <c r="G626" s="12">
        <f t="shared" si="265"/>
        <v>-2.3000324151783991E-3</v>
      </c>
      <c r="H626" s="11">
        <f t="shared" si="279"/>
        <v>42933</v>
      </c>
      <c r="I626" s="11">
        <f t="shared" si="266"/>
        <v>42933</v>
      </c>
      <c r="J626" s="1">
        <f t="shared" si="280"/>
        <v>21</v>
      </c>
      <c r="K626" s="1">
        <f t="shared" si="288"/>
        <v>4</v>
      </c>
      <c r="L626" s="8">
        <f t="shared" si="267"/>
        <v>0.99956149000000005</v>
      </c>
      <c r="M626" s="14">
        <f t="shared" si="287"/>
        <v>1.00310038</v>
      </c>
      <c r="N626" s="14">
        <f t="shared" si="284"/>
        <v>1.108301262520994</v>
      </c>
      <c r="O626" s="8">
        <f t="shared" si="286"/>
        <v>1.10781526</v>
      </c>
      <c r="P626" s="8">
        <f t="shared" si="268"/>
        <v>12400.36334726</v>
      </c>
      <c r="Q626" s="13">
        <f t="shared" si="269"/>
        <v>0</v>
      </c>
      <c r="R626" s="21">
        <f t="shared" si="270"/>
        <v>0</v>
      </c>
      <c r="S626" s="8">
        <f t="shared" si="271"/>
        <v>0</v>
      </c>
      <c r="T626" s="10">
        <f t="shared" si="281"/>
        <v>0.119353</v>
      </c>
      <c r="U626" s="13">
        <f t="shared" si="285"/>
        <v>170</v>
      </c>
      <c r="V626" s="13">
        <v>252</v>
      </c>
      <c r="W626" s="14">
        <f t="shared" si="272"/>
        <v>1.0790295519999999</v>
      </c>
      <c r="X626" s="8">
        <f t="shared" si="273"/>
        <v>979.99515997000003</v>
      </c>
      <c r="Y626" s="8">
        <v>0</v>
      </c>
      <c r="Z626" s="9">
        <f t="shared" si="274"/>
        <v>0</v>
      </c>
      <c r="AA626" s="26" t="str">
        <f t="shared" si="282"/>
        <v>INCORP J=</v>
      </c>
      <c r="AB626" s="70">
        <f t="shared" si="283"/>
        <v>43024</v>
      </c>
      <c r="AC626" s="4"/>
      <c r="AD626" s="1"/>
      <c r="AE626" s="11"/>
      <c r="AF626" s="5"/>
      <c r="AG626" s="1"/>
      <c r="AH626" s="1"/>
      <c r="AI626" s="1"/>
      <c r="AJ626" s="1"/>
      <c r="AK626" s="10"/>
      <c r="AL626" s="1"/>
      <c r="AM626" s="1"/>
      <c r="AN626" s="1"/>
      <c r="AO626" s="1"/>
      <c r="AP626" s="1"/>
      <c r="AQ626" s="1"/>
    </row>
    <row r="627" spans="1:43" x14ac:dyDescent="0.2">
      <c r="A627" s="67">
        <f t="shared" si="275"/>
        <v>42909</v>
      </c>
      <c r="B627" s="8">
        <f t="shared" si="264"/>
        <v>13384.878754070001</v>
      </c>
      <c r="C627" s="8">
        <f t="shared" si="276"/>
        <v>11193.53</v>
      </c>
      <c r="D627" s="28">
        <f t="shared" si="277"/>
        <v>4843.41</v>
      </c>
      <c r="E627" s="9">
        <f>IF(K627=1,VLOOKUP(A626,[1]Plan1!$AY$117:$BA$314,3),E626)</f>
        <v>4832.2700000000004</v>
      </c>
      <c r="F627" s="110">
        <f t="shared" si="278"/>
        <v>42903</v>
      </c>
      <c r="G627" s="12">
        <f t="shared" si="265"/>
        <v>-2.3000324151783991E-3</v>
      </c>
      <c r="H627" s="11">
        <f t="shared" si="279"/>
        <v>42933</v>
      </c>
      <c r="I627" s="11">
        <f t="shared" si="266"/>
        <v>42933</v>
      </c>
      <c r="J627" s="1">
        <f t="shared" si="280"/>
        <v>21</v>
      </c>
      <c r="K627" s="1">
        <f t="shared" si="288"/>
        <v>5</v>
      </c>
      <c r="L627" s="8">
        <f t="shared" si="267"/>
        <v>0.99945189000000001</v>
      </c>
      <c r="M627" s="14">
        <f t="shared" si="287"/>
        <v>1.00310038</v>
      </c>
      <c r="N627" s="14">
        <f t="shared" si="284"/>
        <v>1.108301262520994</v>
      </c>
      <c r="O627" s="8">
        <f t="shared" si="286"/>
        <v>1.1076937899999999</v>
      </c>
      <c r="P627" s="8">
        <f t="shared" si="268"/>
        <v>12399.003669170001</v>
      </c>
      <c r="Q627" s="13">
        <f t="shared" si="269"/>
        <v>0</v>
      </c>
      <c r="R627" s="21">
        <f t="shared" si="270"/>
        <v>0</v>
      </c>
      <c r="S627" s="8">
        <f t="shared" si="271"/>
        <v>0</v>
      </c>
      <c r="T627" s="10">
        <f t="shared" si="281"/>
        <v>0.119353</v>
      </c>
      <c r="U627" s="13">
        <f t="shared" si="285"/>
        <v>171</v>
      </c>
      <c r="V627" s="13">
        <v>252</v>
      </c>
      <c r="W627" s="14">
        <f t="shared" si="272"/>
        <v>1.0795124439999999</v>
      </c>
      <c r="X627" s="8">
        <f t="shared" si="273"/>
        <v>985.87508490000005</v>
      </c>
      <c r="Y627" s="8">
        <v>0</v>
      </c>
      <c r="Z627" s="9">
        <f t="shared" si="274"/>
        <v>0</v>
      </c>
      <c r="AA627" s="26" t="str">
        <f t="shared" si="282"/>
        <v>INCORP J=</v>
      </c>
      <c r="AB627" s="70">
        <f t="shared" si="283"/>
        <v>43024</v>
      </c>
      <c r="AC627" s="4"/>
      <c r="AD627" s="1"/>
      <c r="AE627" s="11"/>
      <c r="AF627" s="5"/>
      <c r="AG627" s="1"/>
      <c r="AH627" s="1"/>
      <c r="AI627" s="1"/>
      <c r="AJ627" s="1"/>
      <c r="AK627" s="10"/>
      <c r="AL627" s="1"/>
      <c r="AM627" s="1"/>
      <c r="AN627" s="1"/>
      <c r="AO627" s="1"/>
      <c r="AP627" s="1"/>
      <c r="AQ627" s="1"/>
    </row>
    <row r="628" spans="1:43" x14ac:dyDescent="0.2">
      <c r="A628" s="67">
        <f t="shared" si="275"/>
        <v>42910</v>
      </c>
      <c r="B628" s="8">
        <f t="shared" si="264"/>
        <v>13389.40048654</v>
      </c>
      <c r="C628" s="8">
        <f t="shared" si="276"/>
        <v>11193.53</v>
      </c>
      <c r="D628" s="28">
        <f t="shared" si="277"/>
        <v>4843.41</v>
      </c>
      <c r="E628" s="9">
        <f>IF(K628=1,VLOOKUP(A627,[1]Plan1!$AY$117:$BA$314,3),E627)</f>
        <v>4832.2700000000004</v>
      </c>
      <c r="F628" s="110">
        <f t="shared" si="278"/>
        <v>42903</v>
      </c>
      <c r="G628" s="12">
        <f t="shared" si="265"/>
        <v>-2.3000324151783991E-3</v>
      </c>
      <c r="H628" s="11">
        <f t="shared" si="279"/>
        <v>42933</v>
      </c>
      <c r="I628" s="11">
        <f t="shared" si="266"/>
        <v>42933</v>
      </c>
      <c r="J628" s="1">
        <f t="shared" si="280"/>
        <v>21</v>
      </c>
      <c r="K628" s="1">
        <f t="shared" si="288"/>
        <v>6</v>
      </c>
      <c r="L628" s="8">
        <f t="shared" si="267"/>
        <v>0.99934230000000002</v>
      </c>
      <c r="M628" s="14">
        <f t="shared" si="287"/>
        <v>1.00310038</v>
      </c>
      <c r="N628" s="14">
        <f t="shared" si="284"/>
        <v>1.108301262520994</v>
      </c>
      <c r="O628" s="8">
        <f t="shared" si="286"/>
        <v>1.10757233</v>
      </c>
      <c r="P628" s="8">
        <f t="shared" si="268"/>
        <v>12397.64410302</v>
      </c>
      <c r="Q628" s="13">
        <f t="shared" si="269"/>
        <v>0</v>
      </c>
      <c r="R628" s="21">
        <f t="shared" si="270"/>
        <v>0</v>
      </c>
      <c r="S628" s="8">
        <f t="shared" si="271"/>
        <v>0</v>
      </c>
      <c r="T628" s="10">
        <f t="shared" si="281"/>
        <v>0.119353</v>
      </c>
      <c r="U628" s="13">
        <f t="shared" si="285"/>
        <v>172</v>
      </c>
      <c r="V628" s="13">
        <v>252</v>
      </c>
      <c r="W628" s="14">
        <f t="shared" si="272"/>
        <v>1.079995552</v>
      </c>
      <c r="X628" s="8">
        <f t="shared" si="273"/>
        <v>991.75638351999999</v>
      </c>
      <c r="Y628" s="8">
        <v>0</v>
      </c>
      <c r="Z628" s="9">
        <f t="shared" si="274"/>
        <v>0</v>
      </c>
      <c r="AA628" s="26" t="str">
        <f t="shared" si="282"/>
        <v>INCORP J=</v>
      </c>
      <c r="AB628" s="70">
        <f t="shared" si="283"/>
        <v>43024</v>
      </c>
      <c r="AC628" s="4"/>
      <c r="AD628" s="1"/>
      <c r="AE628" s="11"/>
      <c r="AF628" s="5"/>
      <c r="AG628" s="1"/>
      <c r="AH628" s="1"/>
      <c r="AI628" s="1"/>
      <c r="AJ628" s="1"/>
      <c r="AK628" s="10"/>
      <c r="AL628" s="1"/>
      <c r="AM628" s="1"/>
      <c r="AN628" s="1"/>
      <c r="AO628" s="1"/>
      <c r="AP628" s="1"/>
      <c r="AQ628" s="1"/>
    </row>
    <row r="629" spans="1:43" x14ac:dyDescent="0.2">
      <c r="A629" s="67">
        <f t="shared" si="275"/>
        <v>42911</v>
      </c>
      <c r="B629" s="8">
        <f t="shared" si="264"/>
        <v>13389.40048654</v>
      </c>
      <c r="C629" s="8">
        <f t="shared" si="276"/>
        <v>11193.53</v>
      </c>
      <c r="D629" s="28">
        <f t="shared" si="277"/>
        <v>4843.41</v>
      </c>
      <c r="E629" s="9">
        <f>IF(K629=1,VLOOKUP(A628,[1]Plan1!$AY$117:$BA$314,3),E628)</f>
        <v>4832.2700000000004</v>
      </c>
      <c r="F629" s="110">
        <f t="shared" si="278"/>
        <v>42903</v>
      </c>
      <c r="G629" s="12">
        <f t="shared" si="265"/>
        <v>-2.3000324151783991E-3</v>
      </c>
      <c r="H629" s="11">
        <f t="shared" si="279"/>
        <v>42933</v>
      </c>
      <c r="I629" s="11">
        <f t="shared" si="266"/>
        <v>42933</v>
      </c>
      <c r="J629" s="1">
        <f t="shared" si="280"/>
        <v>21</v>
      </c>
      <c r="K629" s="1">
        <f t="shared" si="288"/>
        <v>6</v>
      </c>
      <c r="L629" s="8">
        <f t="shared" si="267"/>
        <v>0.99934230000000002</v>
      </c>
      <c r="M629" s="14">
        <f t="shared" si="287"/>
        <v>1.00310038</v>
      </c>
      <c r="N629" s="14">
        <f t="shared" si="284"/>
        <v>1.108301262520994</v>
      </c>
      <c r="O629" s="8">
        <f t="shared" si="286"/>
        <v>1.10757233</v>
      </c>
      <c r="P629" s="8">
        <f t="shared" si="268"/>
        <v>12397.64410302</v>
      </c>
      <c r="Q629" s="13">
        <f t="shared" si="269"/>
        <v>0</v>
      </c>
      <c r="R629" s="21">
        <f t="shared" si="270"/>
        <v>0</v>
      </c>
      <c r="S629" s="8">
        <f t="shared" si="271"/>
        <v>0</v>
      </c>
      <c r="T629" s="10">
        <f t="shared" si="281"/>
        <v>0.119353</v>
      </c>
      <c r="U629" s="13">
        <f t="shared" si="285"/>
        <v>172</v>
      </c>
      <c r="V629" s="13">
        <v>252</v>
      </c>
      <c r="W629" s="14">
        <f t="shared" si="272"/>
        <v>1.079995552</v>
      </c>
      <c r="X629" s="8">
        <f t="shared" si="273"/>
        <v>991.75638351999999</v>
      </c>
      <c r="Y629" s="8">
        <v>0</v>
      </c>
      <c r="Z629" s="9">
        <f t="shared" si="274"/>
        <v>0</v>
      </c>
      <c r="AA629" s="26" t="str">
        <f t="shared" si="282"/>
        <v>INCORP J=</v>
      </c>
      <c r="AB629" s="70">
        <f t="shared" si="283"/>
        <v>43024</v>
      </c>
      <c r="AC629" s="4"/>
      <c r="AD629" s="1"/>
      <c r="AE629" s="11"/>
      <c r="AF629" s="5"/>
      <c r="AG629" s="1"/>
      <c r="AH629" s="1"/>
      <c r="AI629" s="1"/>
      <c r="AJ629" s="1"/>
      <c r="AK629" s="10"/>
      <c r="AL629" s="1"/>
      <c r="AM629" s="1"/>
      <c r="AN629" s="1"/>
      <c r="AO629" s="1"/>
      <c r="AP629" s="1"/>
      <c r="AQ629" s="1"/>
    </row>
    <row r="630" spans="1:43" x14ac:dyDescent="0.2">
      <c r="A630" s="67">
        <f t="shared" si="275"/>
        <v>42912</v>
      </c>
      <c r="B630" s="8">
        <f t="shared" si="264"/>
        <v>13389.40048654</v>
      </c>
      <c r="C630" s="8">
        <f t="shared" si="276"/>
        <v>11193.53</v>
      </c>
      <c r="D630" s="28">
        <f t="shared" si="277"/>
        <v>4843.41</v>
      </c>
      <c r="E630" s="9">
        <f>IF(K630=1,VLOOKUP(A629,[1]Plan1!$AY$117:$BA$314,3),E629)</f>
        <v>4832.2700000000004</v>
      </c>
      <c r="F630" s="110">
        <f t="shared" si="278"/>
        <v>42903</v>
      </c>
      <c r="G630" s="12">
        <f t="shared" si="265"/>
        <v>-2.3000324151783991E-3</v>
      </c>
      <c r="H630" s="11">
        <f t="shared" si="279"/>
        <v>42933</v>
      </c>
      <c r="I630" s="11">
        <f t="shared" si="266"/>
        <v>42933</v>
      </c>
      <c r="J630" s="1">
        <f t="shared" si="280"/>
        <v>21</v>
      </c>
      <c r="K630" s="1">
        <f t="shared" si="288"/>
        <v>6</v>
      </c>
      <c r="L630" s="8">
        <f t="shared" si="267"/>
        <v>0.99934230000000002</v>
      </c>
      <c r="M630" s="14">
        <f t="shared" si="287"/>
        <v>1.00310038</v>
      </c>
      <c r="N630" s="14">
        <f t="shared" si="284"/>
        <v>1.108301262520994</v>
      </c>
      <c r="O630" s="8">
        <f t="shared" si="286"/>
        <v>1.10757233</v>
      </c>
      <c r="P630" s="8">
        <f t="shared" si="268"/>
        <v>12397.64410302</v>
      </c>
      <c r="Q630" s="13">
        <f t="shared" si="269"/>
        <v>0</v>
      </c>
      <c r="R630" s="21">
        <f t="shared" si="270"/>
        <v>0</v>
      </c>
      <c r="S630" s="8">
        <f t="shared" si="271"/>
        <v>0</v>
      </c>
      <c r="T630" s="10">
        <f t="shared" si="281"/>
        <v>0.119353</v>
      </c>
      <c r="U630" s="13">
        <f t="shared" si="285"/>
        <v>172</v>
      </c>
      <c r="V630" s="13">
        <v>252</v>
      </c>
      <c r="W630" s="14">
        <f t="shared" si="272"/>
        <v>1.079995552</v>
      </c>
      <c r="X630" s="8">
        <f t="shared" si="273"/>
        <v>991.75638351999999</v>
      </c>
      <c r="Y630" s="8">
        <v>0</v>
      </c>
      <c r="Z630" s="9">
        <f t="shared" si="274"/>
        <v>0</v>
      </c>
      <c r="AA630" s="26" t="str">
        <f t="shared" si="282"/>
        <v>INCORP J=</v>
      </c>
      <c r="AB630" s="70">
        <f t="shared" si="283"/>
        <v>43024</v>
      </c>
      <c r="AC630" s="4"/>
      <c r="AD630" s="1"/>
      <c r="AE630" s="11"/>
      <c r="AF630" s="5"/>
      <c r="AG630" s="1"/>
      <c r="AH630" s="1"/>
      <c r="AI630" s="1"/>
      <c r="AJ630" s="1"/>
      <c r="AK630" s="10"/>
      <c r="AL630" s="1"/>
      <c r="AM630" s="1"/>
      <c r="AN630" s="1"/>
      <c r="AO630" s="1"/>
      <c r="AP630" s="1"/>
      <c r="AQ630" s="1"/>
    </row>
    <row r="631" spans="1:43" x14ac:dyDescent="0.2">
      <c r="A631" s="67">
        <f t="shared" si="275"/>
        <v>42913</v>
      </c>
      <c r="B631" s="8">
        <f t="shared" si="264"/>
        <v>13393.92382486</v>
      </c>
      <c r="C631" s="8">
        <f t="shared" si="276"/>
        <v>11193.53</v>
      </c>
      <c r="D631" s="28">
        <f t="shared" si="277"/>
        <v>4843.41</v>
      </c>
      <c r="E631" s="9">
        <f>IF(K631=1,VLOOKUP(A630,[1]Plan1!$AY$117:$BA$314,3),E630)</f>
        <v>4832.2700000000004</v>
      </c>
      <c r="F631" s="110">
        <f t="shared" si="278"/>
        <v>42903</v>
      </c>
      <c r="G631" s="12">
        <f t="shared" si="265"/>
        <v>-2.3000324151783991E-3</v>
      </c>
      <c r="H631" s="11">
        <f t="shared" si="279"/>
        <v>42933</v>
      </c>
      <c r="I631" s="11">
        <f t="shared" si="266"/>
        <v>42933</v>
      </c>
      <c r="J631" s="1">
        <f t="shared" si="280"/>
        <v>21</v>
      </c>
      <c r="K631" s="1">
        <f t="shared" si="288"/>
        <v>7</v>
      </c>
      <c r="L631" s="8">
        <f t="shared" si="267"/>
        <v>0.99923273000000001</v>
      </c>
      <c r="M631" s="14">
        <f t="shared" si="287"/>
        <v>1.00310038</v>
      </c>
      <c r="N631" s="14">
        <f t="shared" si="284"/>
        <v>1.108301262520994</v>
      </c>
      <c r="O631" s="8">
        <f t="shared" si="286"/>
        <v>1.10745089</v>
      </c>
      <c r="P631" s="8">
        <f t="shared" si="268"/>
        <v>12396.28476074</v>
      </c>
      <c r="Q631" s="13">
        <f t="shared" si="269"/>
        <v>0</v>
      </c>
      <c r="R631" s="21">
        <f t="shared" si="270"/>
        <v>0</v>
      </c>
      <c r="S631" s="8">
        <f t="shared" si="271"/>
        <v>0</v>
      </c>
      <c r="T631" s="10">
        <f t="shared" si="281"/>
        <v>0.119353</v>
      </c>
      <c r="U631" s="13">
        <f t="shared" si="285"/>
        <v>173</v>
      </c>
      <c r="V631" s="13">
        <v>252</v>
      </c>
      <c r="W631" s="14">
        <f t="shared" si="272"/>
        <v>1.0804788759999999</v>
      </c>
      <c r="X631" s="8">
        <f t="shared" si="273"/>
        <v>997.63906411999994</v>
      </c>
      <c r="Y631" s="8">
        <v>0</v>
      </c>
      <c r="Z631" s="9">
        <f t="shared" si="274"/>
        <v>0</v>
      </c>
      <c r="AA631" s="26" t="str">
        <f t="shared" si="282"/>
        <v>INCORP J=</v>
      </c>
      <c r="AB631" s="70">
        <f t="shared" si="283"/>
        <v>43024</v>
      </c>
      <c r="AC631" s="4"/>
      <c r="AD631" s="1"/>
      <c r="AE631" s="11"/>
      <c r="AF631" s="5"/>
      <c r="AG631" s="1"/>
      <c r="AH631" s="1"/>
      <c r="AI631" s="1"/>
      <c r="AJ631" s="1"/>
      <c r="AK631" s="10"/>
      <c r="AL631" s="1"/>
      <c r="AM631" s="1"/>
      <c r="AN631" s="1"/>
      <c r="AO631" s="1"/>
      <c r="AP631" s="1"/>
      <c r="AQ631" s="1"/>
    </row>
    <row r="632" spans="1:43" x14ac:dyDescent="0.2">
      <c r="A632" s="67">
        <f t="shared" si="275"/>
        <v>42914</v>
      </c>
      <c r="B632" s="8">
        <f t="shared" si="264"/>
        <v>13398.448768460001</v>
      </c>
      <c r="C632" s="8">
        <f t="shared" si="276"/>
        <v>11193.53</v>
      </c>
      <c r="D632" s="28">
        <f t="shared" si="277"/>
        <v>4843.41</v>
      </c>
      <c r="E632" s="9">
        <f>IF(K632=1,VLOOKUP(A631,[1]Plan1!$AY$117:$BA$314,3),E631)</f>
        <v>4832.2700000000004</v>
      </c>
      <c r="F632" s="110">
        <f t="shared" si="278"/>
        <v>42903</v>
      </c>
      <c r="G632" s="12">
        <f t="shared" si="265"/>
        <v>-2.3000324151783991E-3</v>
      </c>
      <c r="H632" s="11">
        <f t="shared" si="279"/>
        <v>42933</v>
      </c>
      <c r="I632" s="11">
        <f t="shared" si="266"/>
        <v>42933</v>
      </c>
      <c r="J632" s="1">
        <f t="shared" si="280"/>
        <v>21</v>
      </c>
      <c r="K632" s="1">
        <f t="shared" si="288"/>
        <v>8</v>
      </c>
      <c r="L632" s="8">
        <f t="shared" si="267"/>
        <v>0.99912316999999995</v>
      </c>
      <c r="M632" s="14">
        <f t="shared" si="287"/>
        <v>1.00310038</v>
      </c>
      <c r="N632" s="14">
        <f t="shared" si="284"/>
        <v>1.108301262520994</v>
      </c>
      <c r="O632" s="8">
        <f t="shared" si="286"/>
        <v>1.10732947</v>
      </c>
      <c r="P632" s="8">
        <f t="shared" si="268"/>
        <v>12394.92564232</v>
      </c>
      <c r="Q632" s="13">
        <f t="shared" si="269"/>
        <v>0</v>
      </c>
      <c r="R632" s="21">
        <f t="shared" si="270"/>
        <v>0</v>
      </c>
      <c r="S632" s="8">
        <f t="shared" si="271"/>
        <v>0</v>
      </c>
      <c r="T632" s="10">
        <f t="shared" si="281"/>
        <v>0.119353</v>
      </c>
      <c r="U632" s="13">
        <f t="shared" si="285"/>
        <v>174</v>
      </c>
      <c r="V632" s="13">
        <v>252</v>
      </c>
      <c r="W632" s="14">
        <f t="shared" si="272"/>
        <v>1.080962416</v>
      </c>
      <c r="X632" s="8">
        <f t="shared" si="273"/>
        <v>1003.52312614</v>
      </c>
      <c r="Y632" s="8">
        <v>0</v>
      </c>
      <c r="Z632" s="9">
        <f t="shared" si="274"/>
        <v>0</v>
      </c>
      <c r="AA632" s="26" t="str">
        <f t="shared" si="282"/>
        <v>INCORP J=</v>
      </c>
      <c r="AB632" s="70">
        <f t="shared" si="283"/>
        <v>43024</v>
      </c>
      <c r="AC632" s="4"/>
      <c r="AD632" s="1"/>
      <c r="AE632" s="11"/>
      <c r="AF632" s="5"/>
      <c r="AG632" s="1"/>
      <c r="AH632" s="1"/>
      <c r="AI632" s="1"/>
      <c r="AJ632" s="1"/>
      <c r="AK632" s="10"/>
      <c r="AL632" s="1"/>
      <c r="AM632" s="1"/>
      <c r="AN632" s="1"/>
      <c r="AO632" s="1"/>
      <c r="AP632" s="1"/>
      <c r="AQ632" s="1"/>
    </row>
    <row r="633" spans="1:43" x14ac:dyDescent="0.2">
      <c r="A633" s="67">
        <f t="shared" si="275"/>
        <v>42915</v>
      </c>
      <c r="B633" s="8">
        <f t="shared" si="264"/>
        <v>13402.9750871</v>
      </c>
      <c r="C633" s="8">
        <f t="shared" si="276"/>
        <v>11193.53</v>
      </c>
      <c r="D633" s="28">
        <f t="shared" si="277"/>
        <v>4843.41</v>
      </c>
      <c r="E633" s="9">
        <f>IF(K633=1,VLOOKUP(A632,[1]Plan1!$AY$117:$BA$314,3),E632)</f>
        <v>4832.2700000000004</v>
      </c>
      <c r="F633" s="110">
        <f t="shared" si="278"/>
        <v>42903</v>
      </c>
      <c r="G633" s="12">
        <f t="shared" si="265"/>
        <v>-2.3000324151783991E-3</v>
      </c>
      <c r="H633" s="11">
        <f t="shared" si="279"/>
        <v>42933</v>
      </c>
      <c r="I633" s="11">
        <f t="shared" si="266"/>
        <v>42933</v>
      </c>
      <c r="J633" s="1">
        <f t="shared" si="280"/>
        <v>21</v>
      </c>
      <c r="K633" s="1">
        <f t="shared" si="288"/>
        <v>9</v>
      </c>
      <c r="L633" s="8">
        <f t="shared" si="267"/>
        <v>0.99901362000000005</v>
      </c>
      <c r="M633" s="14">
        <f t="shared" si="287"/>
        <v>1.00310038</v>
      </c>
      <c r="N633" s="14">
        <f t="shared" si="284"/>
        <v>1.108301262520994</v>
      </c>
      <c r="O633" s="8">
        <f t="shared" si="286"/>
        <v>1.1072080500000001</v>
      </c>
      <c r="P633" s="8">
        <f t="shared" si="268"/>
        <v>12393.56652391</v>
      </c>
      <c r="Q633" s="13">
        <f t="shared" si="269"/>
        <v>0</v>
      </c>
      <c r="R633" s="21">
        <f t="shared" si="270"/>
        <v>0</v>
      </c>
      <c r="S633" s="8">
        <f t="shared" si="271"/>
        <v>0</v>
      </c>
      <c r="T633" s="10">
        <f t="shared" si="281"/>
        <v>0.119353</v>
      </c>
      <c r="U633" s="13">
        <f t="shared" si="285"/>
        <v>175</v>
      </c>
      <c r="V633" s="13">
        <v>252</v>
      </c>
      <c r="W633" s="14">
        <f t="shared" si="272"/>
        <v>1.081446173</v>
      </c>
      <c r="X633" s="8">
        <f t="shared" si="273"/>
        <v>1009.40856319</v>
      </c>
      <c r="Y633" s="8">
        <v>0</v>
      </c>
      <c r="Z633" s="9">
        <f t="shared" si="274"/>
        <v>0</v>
      </c>
      <c r="AA633" s="26" t="str">
        <f t="shared" si="282"/>
        <v>INCORP J=</v>
      </c>
      <c r="AB633" s="70">
        <f t="shared" si="283"/>
        <v>43024</v>
      </c>
      <c r="AC633" s="4"/>
      <c r="AD633" s="1"/>
      <c r="AE633" s="11"/>
      <c r="AF633" s="5"/>
      <c r="AG633" s="1"/>
      <c r="AH633" s="1"/>
      <c r="AI633" s="1"/>
      <c r="AJ633" s="1"/>
      <c r="AK633" s="10"/>
      <c r="AL633" s="1"/>
      <c r="AM633" s="1"/>
      <c r="AN633" s="1"/>
      <c r="AO633" s="1"/>
      <c r="AP633" s="1"/>
      <c r="AQ633" s="1"/>
    </row>
    <row r="634" spans="1:43" x14ac:dyDescent="0.2">
      <c r="A634" s="67">
        <f t="shared" si="275"/>
        <v>42916</v>
      </c>
      <c r="B634" s="8">
        <f t="shared" si="264"/>
        <v>13407.5030097</v>
      </c>
      <c r="C634" s="8">
        <f t="shared" si="276"/>
        <v>11193.53</v>
      </c>
      <c r="D634" s="28">
        <f t="shared" si="277"/>
        <v>4843.41</v>
      </c>
      <c r="E634" s="9">
        <f>IF(K634=1,VLOOKUP(A633,[1]Plan1!$AY$117:$BA$314,3),E633)</f>
        <v>4832.2700000000004</v>
      </c>
      <c r="F634" s="110">
        <f t="shared" si="278"/>
        <v>42903</v>
      </c>
      <c r="G634" s="12">
        <f t="shared" si="265"/>
        <v>-2.3000324151783991E-3</v>
      </c>
      <c r="H634" s="11">
        <f t="shared" si="279"/>
        <v>42933</v>
      </c>
      <c r="I634" s="11">
        <f t="shared" si="266"/>
        <v>42933</v>
      </c>
      <c r="J634" s="1">
        <f t="shared" si="280"/>
        <v>21</v>
      </c>
      <c r="K634" s="1">
        <f t="shared" si="288"/>
        <v>10</v>
      </c>
      <c r="L634" s="8">
        <f t="shared" si="267"/>
        <v>0.99890407999999997</v>
      </c>
      <c r="M634" s="14">
        <f t="shared" si="287"/>
        <v>1.00310038</v>
      </c>
      <c r="N634" s="14">
        <f t="shared" si="284"/>
        <v>1.108301262520994</v>
      </c>
      <c r="O634" s="8">
        <f t="shared" si="286"/>
        <v>1.1070866500000001</v>
      </c>
      <c r="P634" s="8">
        <f t="shared" si="268"/>
        <v>12392.207629369999</v>
      </c>
      <c r="Q634" s="13">
        <f t="shared" si="269"/>
        <v>0</v>
      </c>
      <c r="R634" s="21">
        <f t="shared" si="270"/>
        <v>0</v>
      </c>
      <c r="S634" s="8">
        <f t="shared" si="271"/>
        <v>0</v>
      </c>
      <c r="T634" s="10">
        <f t="shared" si="281"/>
        <v>0.119353</v>
      </c>
      <c r="U634" s="13">
        <f t="shared" si="285"/>
        <v>176</v>
      </c>
      <c r="V634" s="13">
        <v>252</v>
      </c>
      <c r="W634" s="14">
        <f t="shared" si="272"/>
        <v>1.0819301459999999</v>
      </c>
      <c r="X634" s="8">
        <f t="shared" si="273"/>
        <v>1015.2953803299999</v>
      </c>
      <c r="Y634" s="8">
        <v>0</v>
      </c>
      <c r="Z634" s="9">
        <f t="shared" si="274"/>
        <v>0</v>
      </c>
      <c r="AA634" s="26" t="str">
        <f t="shared" si="282"/>
        <v>INCORP J=</v>
      </c>
      <c r="AB634" s="70">
        <f t="shared" si="283"/>
        <v>43024</v>
      </c>
      <c r="AC634" s="4"/>
      <c r="AD634" s="1"/>
      <c r="AE634" s="11"/>
      <c r="AF634" s="5"/>
      <c r="AG634" s="1"/>
      <c r="AH634" s="1"/>
      <c r="AI634" s="1"/>
      <c r="AJ634" s="1"/>
      <c r="AK634" s="10"/>
      <c r="AL634" s="1"/>
      <c r="AM634" s="1"/>
      <c r="AN634" s="1"/>
      <c r="AO634" s="1"/>
      <c r="AP634" s="1"/>
      <c r="AQ634" s="1"/>
    </row>
    <row r="635" spans="1:43" x14ac:dyDescent="0.2">
      <c r="A635" s="67">
        <f t="shared" si="275"/>
        <v>42917</v>
      </c>
      <c r="B635" s="8">
        <f t="shared" si="264"/>
        <v>13412.0325481</v>
      </c>
      <c r="C635" s="8">
        <f t="shared" si="276"/>
        <v>11193.53</v>
      </c>
      <c r="D635" s="28">
        <f t="shared" si="277"/>
        <v>4843.41</v>
      </c>
      <c r="E635" s="9">
        <f>IF(K635=1,VLOOKUP(A634,[1]Plan1!$AY$117:$BA$314,3),E634)</f>
        <v>4832.2700000000004</v>
      </c>
      <c r="F635" s="110">
        <f t="shared" si="278"/>
        <v>42903</v>
      </c>
      <c r="G635" s="12">
        <f t="shared" si="265"/>
        <v>-2.3000324151783991E-3</v>
      </c>
      <c r="H635" s="11">
        <f t="shared" si="279"/>
        <v>42933</v>
      </c>
      <c r="I635" s="11">
        <f t="shared" si="266"/>
        <v>42933</v>
      </c>
      <c r="J635" s="1">
        <f t="shared" si="280"/>
        <v>21</v>
      </c>
      <c r="K635" s="1">
        <f t="shared" si="288"/>
        <v>11</v>
      </c>
      <c r="L635" s="8">
        <f t="shared" si="267"/>
        <v>0.99879456</v>
      </c>
      <c r="M635" s="14">
        <f t="shared" si="287"/>
        <v>1.00310038</v>
      </c>
      <c r="N635" s="14">
        <f t="shared" si="284"/>
        <v>1.108301262520994</v>
      </c>
      <c r="O635" s="8">
        <f t="shared" si="286"/>
        <v>1.1069652699999999</v>
      </c>
      <c r="P635" s="8">
        <f t="shared" si="268"/>
        <v>12390.8489587</v>
      </c>
      <c r="Q635" s="13">
        <f t="shared" si="269"/>
        <v>0</v>
      </c>
      <c r="R635" s="21">
        <f t="shared" si="270"/>
        <v>0</v>
      </c>
      <c r="S635" s="8">
        <f t="shared" si="271"/>
        <v>0</v>
      </c>
      <c r="T635" s="10">
        <f t="shared" si="281"/>
        <v>0.119353</v>
      </c>
      <c r="U635" s="13">
        <f t="shared" si="285"/>
        <v>177</v>
      </c>
      <c r="V635" s="13">
        <v>252</v>
      </c>
      <c r="W635" s="14">
        <f t="shared" si="272"/>
        <v>1.082414336</v>
      </c>
      <c r="X635" s="8">
        <f t="shared" si="273"/>
        <v>1021.1835894</v>
      </c>
      <c r="Y635" s="8">
        <v>0</v>
      </c>
      <c r="Z635" s="9">
        <f t="shared" si="274"/>
        <v>0</v>
      </c>
      <c r="AA635" s="26" t="str">
        <f t="shared" si="282"/>
        <v>INCORP J=</v>
      </c>
      <c r="AB635" s="70">
        <f t="shared" si="283"/>
        <v>43024</v>
      </c>
      <c r="AC635" s="4"/>
      <c r="AD635" s="1"/>
      <c r="AE635" s="11"/>
      <c r="AF635" s="5"/>
      <c r="AG635" s="1"/>
      <c r="AH635" s="1"/>
      <c r="AI635" s="1"/>
      <c r="AJ635" s="1"/>
      <c r="AK635" s="10"/>
      <c r="AL635" s="1"/>
      <c r="AM635" s="1"/>
      <c r="AN635" s="1"/>
      <c r="AO635" s="1"/>
      <c r="AP635" s="1"/>
      <c r="AQ635" s="1"/>
    </row>
    <row r="636" spans="1:43" x14ac:dyDescent="0.2">
      <c r="A636" s="67">
        <f t="shared" si="275"/>
        <v>42918</v>
      </c>
      <c r="B636" s="8">
        <f t="shared" si="264"/>
        <v>13412.0325481</v>
      </c>
      <c r="C636" s="8">
        <f t="shared" si="276"/>
        <v>11193.53</v>
      </c>
      <c r="D636" s="28">
        <f t="shared" si="277"/>
        <v>4843.41</v>
      </c>
      <c r="E636" s="9">
        <f>IF(K636=1,VLOOKUP(A635,[1]Plan1!$AY$117:$BA$314,3),E635)</f>
        <v>4832.2700000000004</v>
      </c>
      <c r="F636" s="110">
        <f t="shared" si="278"/>
        <v>42903</v>
      </c>
      <c r="G636" s="12">
        <f t="shared" si="265"/>
        <v>-2.3000324151783991E-3</v>
      </c>
      <c r="H636" s="11">
        <f t="shared" si="279"/>
        <v>42933</v>
      </c>
      <c r="I636" s="11">
        <f t="shared" si="266"/>
        <v>42933</v>
      </c>
      <c r="J636" s="1">
        <f t="shared" si="280"/>
        <v>21</v>
      </c>
      <c r="K636" s="1">
        <f t="shared" si="288"/>
        <v>11</v>
      </c>
      <c r="L636" s="8">
        <f t="shared" si="267"/>
        <v>0.99879456</v>
      </c>
      <c r="M636" s="14">
        <f t="shared" si="287"/>
        <v>1.00310038</v>
      </c>
      <c r="N636" s="14">
        <f t="shared" si="284"/>
        <v>1.108301262520994</v>
      </c>
      <c r="O636" s="8">
        <f t="shared" si="286"/>
        <v>1.1069652699999999</v>
      </c>
      <c r="P636" s="8">
        <f t="shared" si="268"/>
        <v>12390.8489587</v>
      </c>
      <c r="Q636" s="13">
        <f t="shared" si="269"/>
        <v>0</v>
      </c>
      <c r="R636" s="21">
        <f t="shared" si="270"/>
        <v>0</v>
      </c>
      <c r="S636" s="8">
        <f t="shared" si="271"/>
        <v>0</v>
      </c>
      <c r="T636" s="10">
        <f t="shared" si="281"/>
        <v>0.119353</v>
      </c>
      <c r="U636" s="13">
        <f t="shared" si="285"/>
        <v>177</v>
      </c>
      <c r="V636" s="13">
        <v>252</v>
      </c>
      <c r="W636" s="14">
        <f t="shared" si="272"/>
        <v>1.082414336</v>
      </c>
      <c r="X636" s="8">
        <f t="shared" si="273"/>
        <v>1021.1835894</v>
      </c>
      <c r="Y636" s="8">
        <v>0</v>
      </c>
      <c r="Z636" s="9">
        <f t="shared" si="274"/>
        <v>0</v>
      </c>
      <c r="AA636" s="26" t="str">
        <f t="shared" si="282"/>
        <v>INCORP J=</v>
      </c>
      <c r="AB636" s="70">
        <f t="shared" si="283"/>
        <v>43024</v>
      </c>
      <c r="AC636" s="4"/>
      <c r="AD636" s="1"/>
      <c r="AE636" s="11"/>
      <c r="AF636" s="5"/>
      <c r="AG636" s="1"/>
      <c r="AH636" s="1"/>
      <c r="AI636" s="1"/>
      <c r="AJ636" s="1"/>
      <c r="AK636" s="10"/>
      <c r="AL636" s="1"/>
      <c r="AM636" s="1"/>
      <c r="AN636" s="1"/>
      <c r="AO636" s="1"/>
      <c r="AP636" s="1"/>
      <c r="AQ636" s="1"/>
    </row>
    <row r="637" spans="1:43" x14ac:dyDescent="0.2">
      <c r="A637" s="67">
        <f t="shared" si="275"/>
        <v>42919</v>
      </c>
      <c r="B637" s="8">
        <f t="shared" si="264"/>
        <v>13412.0325481</v>
      </c>
      <c r="C637" s="8">
        <f t="shared" si="276"/>
        <v>11193.53</v>
      </c>
      <c r="D637" s="28">
        <f t="shared" si="277"/>
        <v>4843.41</v>
      </c>
      <c r="E637" s="9">
        <f>IF(K637=1,VLOOKUP(A636,[1]Plan1!$AY$117:$BA$314,3),E636)</f>
        <v>4832.2700000000004</v>
      </c>
      <c r="F637" s="110">
        <f t="shared" si="278"/>
        <v>42903</v>
      </c>
      <c r="G637" s="12">
        <f t="shared" si="265"/>
        <v>-2.3000324151783991E-3</v>
      </c>
      <c r="H637" s="11">
        <f t="shared" si="279"/>
        <v>42933</v>
      </c>
      <c r="I637" s="11">
        <f t="shared" si="266"/>
        <v>42933</v>
      </c>
      <c r="J637" s="1">
        <f t="shared" si="280"/>
        <v>21</v>
      </c>
      <c r="K637" s="1">
        <f t="shared" si="288"/>
        <v>11</v>
      </c>
      <c r="L637" s="8">
        <f t="shared" si="267"/>
        <v>0.99879456</v>
      </c>
      <c r="M637" s="14">
        <f t="shared" si="287"/>
        <v>1.00310038</v>
      </c>
      <c r="N637" s="14">
        <f t="shared" si="284"/>
        <v>1.108301262520994</v>
      </c>
      <c r="O637" s="8">
        <f t="shared" si="286"/>
        <v>1.1069652699999999</v>
      </c>
      <c r="P637" s="8">
        <f t="shared" si="268"/>
        <v>12390.8489587</v>
      </c>
      <c r="Q637" s="13">
        <f t="shared" si="269"/>
        <v>0</v>
      </c>
      <c r="R637" s="21">
        <f t="shared" si="270"/>
        <v>0</v>
      </c>
      <c r="S637" s="8">
        <f t="shared" si="271"/>
        <v>0</v>
      </c>
      <c r="T637" s="10">
        <f t="shared" si="281"/>
        <v>0.119353</v>
      </c>
      <c r="U637" s="13">
        <f t="shared" si="285"/>
        <v>177</v>
      </c>
      <c r="V637" s="13">
        <v>252</v>
      </c>
      <c r="W637" s="14">
        <f t="shared" si="272"/>
        <v>1.082414336</v>
      </c>
      <c r="X637" s="8">
        <f t="shared" si="273"/>
        <v>1021.1835894</v>
      </c>
      <c r="Y637" s="8">
        <v>0</v>
      </c>
      <c r="Z637" s="9">
        <f t="shared" si="274"/>
        <v>0</v>
      </c>
      <c r="AA637" s="26" t="str">
        <f t="shared" si="282"/>
        <v>INCORP J=</v>
      </c>
      <c r="AB637" s="70">
        <f t="shared" si="283"/>
        <v>43024</v>
      </c>
      <c r="AC637" s="4"/>
      <c r="AD637" s="1"/>
      <c r="AE637" s="11"/>
      <c r="AF637" s="5"/>
      <c r="AG637" s="1"/>
      <c r="AH637" s="1"/>
      <c r="AI637" s="1"/>
      <c r="AJ637" s="1"/>
      <c r="AK637" s="10"/>
      <c r="AL637" s="1"/>
      <c r="AM637" s="1"/>
      <c r="AN637" s="1"/>
      <c r="AO637" s="1"/>
      <c r="AP637" s="1"/>
      <c r="AQ637" s="1"/>
    </row>
    <row r="638" spans="1:43" x14ac:dyDescent="0.2">
      <c r="A638" s="67">
        <f t="shared" si="275"/>
        <v>42920</v>
      </c>
      <c r="B638" s="8">
        <f t="shared" si="264"/>
        <v>13416.563446919999</v>
      </c>
      <c r="C638" s="8">
        <f t="shared" si="276"/>
        <v>11193.53</v>
      </c>
      <c r="D638" s="28">
        <f t="shared" si="277"/>
        <v>4843.41</v>
      </c>
      <c r="E638" s="9">
        <f>IF(K638=1,VLOOKUP(A637,[1]Plan1!$AY$117:$BA$314,3),E637)</f>
        <v>4832.2700000000004</v>
      </c>
      <c r="F638" s="110">
        <f t="shared" si="278"/>
        <v>42903</v>
      </c>
      <c r="G638" s="12">
        <f t="shared" si="265"/>
        <v>-2.3000324151783991E-3</v>
      </c>
      <c r="H638" s="11">
        <f t="shared" si="279"/>
        <v>42933</v>
      </c>
      <c r="I638" s="11">
        <f t="shared" si="266"/>
        <v>42933</v>
      </c>
      <c r="J638" s="1">
        <f t="shared" si="280"/>
        <v>21</v>
      </c>
      <c r="K638" s="1">
        <f t="shared" si="288"/>
        <v>12</v>
      </c>
      <c r="L638" s="8">
        <f t="shared" si="267"/>
        <v>0.99868504000000002</v>
      </c>
      <c r="M638" s="14">
        <f t="shared" si="287"/>
        <v>1.00310038</v>
      </c>
      <c r="N638" s="14">
        <f t="shared" si="284"/>
        <v>1.108301262520994</v>
      </c>
      <c r="O638" s="8">
        <f t="shared" si="286"/>
        <v>1.1068438899999999</v>
      </c>
      <c r="P638" s="8">
        <f t="shared" si="268"/>
        <v>12389.49028803</v>
      </c>
      <c r="Q638" s="13">
        <f t="shared" si="269"/>
        <v>0</v>
      </c>
      <c r="R638" s="21">
        <f t="shared" si="270"/>
        <v>0</v>
      </c>
      <c r="S638" s="8">
        <f t="shared" si="271"/>
        <v>0</v>
      </c>
      <c r="T638" s="10">
        <f t="shared" si="281"/>
        <v>0.119353</v>
      </c>
      <c r="U638" s="13">
        <f t="shared" si="285"/>
        <v>178</v>
      </c>
      <c r="V638" s="13">
        <v>252</v>
      </c>
      <c r="W638" s="14">
        <f t="shared" si="272"/>
        <v>1.082898742</v>
      </c>
      <c r="X638" s="8">
        <f t="shared" si="273"/>
        <v>1027.0731588900001</v>
      </c>
      <c r="Y638" s="8">
        <v>0</v>
      </c>
      <c r="Z638" s="9">
        <f t="shared" si="274"/>
        <v>0</v>
      </c>
      <c r="AA638" s="26" t="str">
        <f t="shared" si="282"/>
        <v>INCORP J=</v>
      </c>
      <c r="AB638" s="70">
        <f t="shared" si="283"/>
        <v>43024</v>
      </c>
      <c r="AC638" s="4"/>
      <c r="AD638" s="1"/>
      <c r="AE638" s="11"/>
      <c r="AF638" s="5"/>
      <c r="AG638" s="1"/>
      <c r="AH638" s="1"/>
      <c r="AI638" s="1"/>
      <c r="AJ638" s="1"/>
      <c r="AK638" s="10"/>
      <c r="AL638" s="1"/>
      <c r="AM638" s="1"/>
      <c r="AN638" s="1"/>
      <c r="AO638" s="1"/>
      <c r="AP638" s="1"/>
      <c r="AQ638" s="1"/>
    </row>
    <row r="639" spans="1:43" x14ac:dyDescent="0.2">
      <c r="A639" s="67">
        <f t="shared" si="275"/>
        <v>42921</v>
      </c>
      <c r="B639" s="8">
        <f t="shared" si="264"/>
        <v>13421.0959726</v>
      </c>
      <c r="C639" s="8">
        <f t="shared" si="276"/>
        <v>11193.53</v>
      </c>
      <c r="D639" s="28">
        <f t="shared" si="277"/>
        <v>4843.41</v>
      </c>
      <c r="E639" s="9">
        <f>IF(K639=1,VLOOKUP(A638,[1]Plan1!$AY$117:$BA$314,3),E638)</f>
        <v>4832.2700000000004</v>
      </c>
      <c r="F639" s="110">
        <f t="shared" si="278"/>
        <v>42903</v>
      </c>
      <c r="G639" s="12">
        <f t="shared" si="265"/>
        <v>-2.3000324151783991E-3</v>
      </c>
      <c r="H639" s="11">
        <f t="shared" si="279"/>
        <v>42933</v>
      </c>
      <c r="I639" s="11">
        <f t="shared" si="266"/>
        <v>42933</v>
      </c>
      <c r="J639" s="1">
        <f t="shared" si="280"/>
        <v>21</v>
      </c>
      <c r="K639" s="1">
        <f t="shared" si="288"/>
        <v>13</v>
      </c>
      <c r="L639" s="8">
        <f t="shared" si="267"/>
        <v>0.99857554000000004</v>
      </c>
      <c r="M639" s="14">
        <f t="shared" si="287"/>
        <v>1.00310038</v>
      </c>
      <c r="N639" s="14">
        <f t="shared" si="284"/>
        <v>1.108301262520994</v>
      </c>
      <c r="O639" s="8">
        <f t="shared" si="286"/>
        <v>1.1067225300000001</v>
      </c>
      <c r="P639" s="8">
        <f t="shared" si="268"/>
        <v>12388.131841230001</v>
      </c>
      <c r="Q639" s="13">
        <f t="shared" si="269"/>
        <v>0</v>
      </c>
      <c r="R639" s="21">
        <f t="shared" si="270"/>
        <v>0</v>
      </c>
      <c r="S639" s="8">
        <f t="shared" si="271"/>
        <v>0</v>
      </c>
      <c r="T639" s="10">
        <f t="shared" si="281"/>
        <v>0.119353</v>
      </c>
      <c r="U639" s="13">
        <f t="shared" si="285"/>
        <v>179</v>
      </c>
      <c r="V639" s="13">
        <v>252</v>
      </c>
      <c r="W639" s="14">
        <f t="shared" si="272"/>
        <v>1.0833833660000001</v>
      </c>
      <c r="X639" s="8">
        <f t="shared" si="273"/>
        <v>1032.9641313699999</v>
      </c>
      <c r="Y639" s="8">
        <v>0</v>
      </c>
      <c r="Z639" s="9">
        <f t="shared" si="274"/>
        <v>0</v>
      </c>
      <c r="AA639" s="26" t="str">
        <f t="shared" si="282"/>
        <v>INCORP J=</v>
      </c>
      <c r="AB639" s="70">
        <f t="shared" si="283"/>
        <v>43024</v>
      </c>
      <c r="AC639" s="4"/>
      <c r="AD639" s="1"/>
      <c r="AE639" s="11"/>
      <c r="AF639" s="5"/>
      <c r="AG639" s="1"/>
      <c r="AH639" s="1"/>
      <c r="AI639" s="1"/>
      <c r="AJ639" s="1"/>
      <c r="AK639" s="10"/>
      <c r="AL639" s="1"/>
      <c r="AM639" s="1"/>
      <c r="AN639" s="1"/>
      <c r="AO639" s="1"/>
      <c r="AP639" s="1"/>
      <c r="AQ639" s="1"/>
    </row>
    <row r="640" spans="1:43" x14ac:dyDescent="0.2">
      <c r="A640" s="67">
        <f t="shared" si="275"/>
        <v>42922</v>
      </c>
      <c r="B640" s="8">
        <f t="shared" si="264"/>
        <v>13425.62997846</v>
      </c>
      <c r="C640" s="8">
        <f t="shared" si="276"/>
        <v>11193.53</v>
      </c>
      <c r="D640" s="28">
        <f t="shared" si="277"/>
        <v>4843.41</v>
      </c>
      <c r="E640" s="9">
        <f>IF(K640=1,VLOOKUP(A639,[1]Plan1!$AY$117:$BA$314,3),E639)</f>
        <v>4832.2700000000004</v>
      </c>
      <c r="F640" s="110">
        <f t="shared" si="278"/>
        <v>42903</v>
      </c>
      <c r="G640" s="12">
        <f t="shared" si="265"/>
        <v>-2.3000324151783991E-3</v>
      </c>
      <c r="H640" s="11">
        <f t="shared" si="279"/>
        <v>42933</v>
      </c>
      <c r="I640" s="11">
        <f t="shared" si="266"/>
        <v>42933</v>
      </c>
      <c r="J640" s="1">
        <f t="shared" si="280"/>
        <v>21</v>
      </c>
      <c r="K640" s="1">
        <f t="shared" si="288"/>
        <v>14</v>
      </c>
      <c r="L640" s="8">
        <f t="shared" si="267"/>
        <v>0.99846604999999999</v>
      </c>
      <c r="M640" s="14">
        <f t="shared" si="287"/>
        <v>1.00310038</v>
      </c>
      <c r="N640" s="14">
        <f t="shared" si="284"/>
        <v>1.108301262520994</v>
      </c>
      <c r="O640" s="8">
        <f t="shared" si="286"/>
        <v>1.10660118</v>
      </c>
      <c r="P640" s="8">
        <f t="shared" si="268"/>
        <v>12386.773506359999</v>
      </c>
      <c r="Q640" s="13">
        <f t="shared" si="269"/>
        <v>0</v>
      </c>
      <c r="R640" s="21">
        <f t="shared" si="270"/>
        <v>0</v>
      </c>
      <c r="S640" s="8">
        <f t="shared" si="271"/>
        <v>0</v>
      </c>
      <c r="T640" s="10">
        <f t="shared" si="281"/>
        <v>0.119353</v>
      </c>
      <c r="U640" s="13">
        <f t="shared" si="285"/>
        <v>180</v>
      </c>
      <c r="V640" s="13">
        <v>252</v>
      </c>
      <c r="W640" s="14">
        <f t="shared" si="272"/>
        <v>1.083868206</v>
      </c>
      <c r="X640" s="8">
        <f t="shared" si="273"/>
        <v>1038.8564721</v>
      </c>
      <c r="Y640" s="8">
        <v>0</v>
      </c>
      <c r="Z640" s="9">
        <f t="shared" si="274"/>
        <v>0</v>
      </c>
      <c r="AA640" s="26" t="str">
        <f t="shared" si="282"/>
        <v>INCORP J=</v>
      </c>
      <c r="AB640" s="70">
        <f t="shared" si="283"/>
        <v>43024</v>
      </c>
      <c r="AC640" s="4"/>
      <c r="AD640" s="1"/>
      <c r="AE640" s="11"/>
      <c r="AF640" s="5"/>
      <c r="AG640" s="1"/>
      <c r="AH640" s="1"/>
      <c r="AI640" s="1"/>
      <c r="AJ640" s="1"/>
      <c r="AK640" s="10"/>
      <c r="AL640" s="1"/>
      <c r="AM640" s="1"/>
      <c r="AN640" s="1"/>
      <c r="AO640" s="1"/>
      <c r="AP640" s="1"/>
      <c r="AQ640" s="1"/>
    </row>
    <row r="641" spans="1:43" x14ac:dyDescent="0.2">
      <c r="A641" s="67">
        <f t="shared" si="275"/>
        <v>42923</v>
      </c>
      <c r="B641" s="8">
        <f t="shared" si="264"/>
        <v>13430.165476190001</v>
      </c>
      <c r="C641" s="8">
        <f t="shared" si="276"/>
        <v>11193.53</v>
      </c>
      <c r="D641" s="28">
        <f t="shared" si="277"/>
        <v>4843.41</v>
      </c>
      <c r="E641" s="9">
        <f>IF(K641=1,VLOOKUP(A640,[1]Plan1!$AY$117:$BA$314,3),E640)</f>
        <v>4832.2700000000004</v>
      </c>
      <c r="F641" s="110">
        <f t="shared" si="278"/>
        <v>42903</v>
      </c>
      <c r="G641" s="12">
        <f t="shared" si="265"/>
        <v>-2.3000324151783991E-3</v>
      </c>
      <c r="H641" s="11">
        <f t="shared" si="279"/>
        <v>42933</v>
      </c>
      <c r="I641" s="11">
        <f t="shared" si="266"/>
        <v>42933</v>
      </c>
      <c r="J641" s="1">
        <f t="shared" si="280"/>
        <v>21</v>
      </c>
      <c r="K641" s="1">
        <f t="shared" si="288"/>
        <v>15</v>
      </c>
      <c r="L641" s="8">
        <f t="shared" si="267"/>
        <v>0.99835657</v>
      </c>
      <c r="M641" s="14">
        <f t="shared" si="287"/>
        <v>1.00310038</v>
      </c>
      <c r="N641" s="14">
        <f t="shared" si="284"/>
        <v>1.108301262520994</v>
      </c>
      <c r="O641" s="8">
        <f t="shared" si="286"/>
        <v>1.10647984</v>
      </c>
      <c r="P641" s="8">
        <f t="shared" si="268"/>
        <v>12385.41528343</v>
      </c>
      <c r="Q641" s="13">
        <f t="shared" si="269"/>
        <v>0</v>
      </c>
      <c r="R641" s="21">
        <f t="shared" si="270"/>
        <v>0</v>
      </c>
      <c r="S641" s="8">
        <f t="shared" si="271"/>
        <v>0</v>
      </c>
      <c r="T641" s="10">
        <f t="shared" si="281"/>
        <v>0.119353</v>
      </c>
      <c r="U641" s="13">
        <f t="shared" si="285"/>
        <v>181</v>
      </c>
      <c r="V641" s="13">
        <v>252</v>
      </c>
      <c r="W641" s="14">
        <f t="shared" si="272"/>
        <v>1.0843532629999999</v>
      </c>
      <c r="X641" s="8">
        <f t="shared" si="273"/>
        <v>1044.7501927599999</v>
      </c>
      <c r="Y641" s="8">
        <v>0</v>
      </c>
      <c r="Z641" s="9">
        <f t="shared" si="274"/>
        <v>0</v>
      </c>
      <c r="AA641" s="26" t="str">
        <f t="shared" si="282"/>
        <v>INCORP J=</v>
      </c>
      <c r="AB641" s="70">
        <f t="shared" si="283"/>
        <v>43024</v>
      </c>
      <c r="AC641" s="4"/>
      <c r="AD641" s="1"/>
      <c r="AE641" s="11"/>
      <c r="AF641" s="5"/>
      <c r="AG641" s="1"/>
      <c r="AH641" s="1"/>
      <c r="AI641" s="1"/>
      <c r="AJ641" s="1"/>
      <c r="AK641" s="10"/>
      <c r="AL641" s="1"/>
      <c r="AM641" s="1"/>
      <c r="AN641" s="1"/>
      <c r="AO641" s="1"/>
      <c r="AP641" s="1"/>
      <c r="AQ641" s="1"/>
    </row>
    <row r="642" spans="1:43" x14ac:dyDescent="0.2">
      <c r="A642" s="67">
        <f t="shared" si="275"/>
        <v>42924</v>
      </c>
      <c r="B642" s="8">
        <f t="shared" si="264"/>
        <v>13434.702707929999</v>
      </c>
      <c r="C642" s="8">
        <f t="shared" si="276"/>
        <v>11193.53</v>
      </c>
      <c r="D642" s="28">
        <f t="shared" si="277"/>
        <v>4843.41</v>
      </c>
      <c r="E642" s="9">
        <f>IF(K642=1,VLOOKUP(A641,[1]Plan1!$AY$117:$BA$314,3),E641)</f>
        <v>4832.2700000000004</v>
      </c>
      <c r="F642" s="110">
        <f t="shared" si="278"/>
        <v>42903</v>
      </c>
      <c r="G642" s="12">
        <f t="shared" si="265"/>
        <v>-2.3000324151783991E-3</v>
      </c>
      <c r="H642" s="11">
        <f t="shared" si="279"/>
        <v>42933</v>
      </c>
      <c r="I642" s="11">
        <f t="shared" si="266"/>
        <v>42933</v>
      </c>
      <c r="J642" s="1">
        <f t="shared" si="280"/>
        <v>21</v>
      </c>
      <c r="K642" s="1">
        <f t="shared" si="288"/>
        <v>16</v>
      </c>
      <c r="L642" s="8">
        <f t="shared" si="267"/>
        <v>0.99824710999999999</v>
      </c>
      <c r="M642" s="14">
        <f t="shared" si="287"/>
        <v>1.00310038</v>
      </c>
      <c r="N642" s="14">
        <f t="shared" si="284"/>
        <v>1.108301262520994</v>
      </c>
      <c r="O642" s="8">
        <f t="shared" si="286"/>
        <v>1.1063585300000001</v>
      </c>
      <c r="P642" s="8">
        <f t="shared" si="268"/>
        <v>12384.05739631</v>
      </c>
      <c r="Q642" s="13">
        <f t="shared" si="269"/>
        <v>0</v>
      </c>
      <c r="R642" s="21">
        <f t="shared" si="270"/>
        <v>0</v>
      </c>
      <c r="S642" s="8">
        <f t="shared" si="271"/>
        <v>0</v>
      </c>
      <c r="T642" s="10">
        <f t="shared" si="281"/>
        <v>0.119353</v>
      </c>
      <c r="U642" s="13">
        <f t="shared" si="285"/>
        <v>182</v>
      </c>
      <c r="V642" s="13">
        <v>252</v>
      </c>
      <c r="W642" s="14">
        <f t="shared" si="272"/>
        <v>1.084838537</v>
      </c>
      <c r="X642" s="8">
        <f t="shared" si="273"/>
        <v>1050.64531162</v>
      </c>
      <c r="Y642" s="8">
        <v>0</v>
      </c>
      <c r="Z642" s="9">
        <f t="shared" si="274"/>
        <v>0</v>
      </c>
      <c r="AA642" s="26" t="str">
        <f t="shared" si="282"/>
        <v>INCORP J=</v>
      </c>
      <c r="AB642" s="70">
        <f t="shared" si="283"/>
        <v>43024</v>
      </c>
      <c r="AC642" s="4"/>
      <c r="AD642" s="1"/>
      <c r="AE642" s="11"/>
      <c r="AF642" s="5"/>
      <c r="AG642" s="1"/>
      <c r="AH642" s="1"/>
      <c r="AI642" s="1"/>
      <c r="AJ642" s="1"/>
      <c r="AK642" s="10"/>
      <c r="AL642" s="1"/>
      <c r="AM642" s="1"/>
      <c r="AN642" s="1"/>
      <c r="AO642" s="1"/>
      <c r="AP642" s="1"/>
      <c r="AQ642" s="1"/>
    </row>
    <row r="643" spans="1:43" x14ac:dyDescent="0.2">
      <c r="A643" s="67">
        <f t="shared" si="275"/>
        <v>42925</v>
      </c>
      <c r="B643" s="8">
        <f t="shared" si="264"/>
        <v>13434.702707929999</v>
      </c>
      <c r="C643" s="8">
        <f t="shared" si="276"/>
        <v>11193.53</v>
      </c>
      <c r="D643" s="28">
        <f t="shared" si="277"/>
        <v>4843.41</v>
      </c>
      <c r="E643" s="9">
        <f>IF(K643=1,VLOOKUP(A642,[1]Plan1!$AY$117:$BA$314,3),E642)</f>
        <v>4832.2700000000004</v>
      </c>
      <c r="F643" s="110">
        <f t="shared" si="278"/>
        <v>42903</v>
      </c>
      <c r="G643" s="12">
        <f t="shared" si="265"/>
        <v>-2.3000324151783991E-3</v>
      </c>
      <c r="H643" s="11">
        <f t="shared" si="279"/>
        <v>42933</v>
      </c>
      <c r="I643" s="11">
        <f t="shared" si="266"/>
        <v>42933</v>
      </c>
      <c r="J643" s="1">
        <f t="shared" si="280"/>
        <v>21</v>
      </c>
      <c r="K643" s="1">
        <f t="shared" si="288"/>
        <v>16</v>
      </c>
      <c r="L643" s="8">
        <f t="shared" si="267"/>
        <v>0.99824710999999999</v>
      </c>
      <c r="M643" s="14">
        <f t="shared" si="287"/>
        <v>1.00310038</v>
      </c>
      <c r="N643" s="14">
        <f t="shared" si="284"/>
        <v>1.108301262520994</v>
      </c>
      <c r="O643" s="8">
        <f t="shared" si="286"/>
        <v>1.1063585300000001</v>
      </c>
      <c r="P643" s="8">
        <f t="shared" si="268"/>
        <v>12384.05739631</v>
      </c>
      <c r="Q643" s="13">
        <f t="shared" si="269"/>
        <v>0</v>
      </c>
      <c r="R643" s="21">
        <f t="shared" si="270"/>
        <v>0</v>
      </c>
      <c r="S643" s="8">
        <f t="shared" si="271"/>
        <v>0</v>
      </c>
      <c r="T643" s="10">
        <f t="shared" si="281"/>
        <v>0.119353</v>
      </c>
      <c r="U643" s="13">
        <f t="shared" si="285"/>
        <v>182</v>
      </c>
      <c r="V643" s="13">
        <v>252</v>
      </c>
      <c r="W643" s="14">
        <f t="shared" si="272"/>
        <v>1.084838537</v>
      </c>
      <c r="X643" s="8">
        <f t="shared" si="273"/>
        <v>1050.64531162</v>
      </c>
      <c r="Y643" s="8">
        <v>0</v>
      </c>
      <c r="Z643" s="9">
        <f t="shared" si="274"/>
        <v>0</v>
      </c>
      <c r="AA643" s="26" t="str">
        <f t="shared" si="282"/>
        <v>INCORP J=</v>
      </c>
      <c r="AB643" s="70">
        <f t="shared" si="283"/>
        <v>43024</v>
      </c>
      <c r="AC643" s="4"/>
      <c r="AD643" s="1"/>
      <c r="AE643" s="11"/>
      <c r="AF643" s="5"/>
      <c r="AG643" s="1"/>
      <c r="AH643" s="1"/>
      <c r="AI643" s="1"/>
      <c r="AJ643" s="1"/>
      <c r="AK643" s="10"/>
      <c r="AL643" s="1"/>
      <c r="AM643" s="1"/>
      <c r="AN643" s="1"/>
      <c r="AO643" s="1"/>
      <c r="AP643" s="1"/>
      <c r="AQ643" s="1"/>
    </row>
    <row r="644" spans="1:43" x14ac:dyDescent="0.2">
      <c r="A644" s="67">
        <f t="shared" si="275"/>
        <v>42926</v>
      </c>
      <c r="B644" s="8">
        <f t="shared" si="264"/>
        <v>13434.702707929999</v>
      </c>
      <c r="C644" s="8">
        <f t="shared" si="276"/>
        <v>11193.53</v>
      </c>
      <c r="D644" s="28">
        <f t="shared" si="277"/>
        <v>4843.41</v>
      </c>
      <c r="E644" s="9">
        <f>IF(K644=1,VLOOKUP(A643,[1]Plan1!$AY$117:$BA$314,3),E643)</f>
        <v>4832.2700000000004</v>
      </c>
      <c r="F644" s="110">
        <f t="shared" si="278"/>
        <v>42903</v>
      </c>
      <c r="G644" s="12">
        <f t="shared" si="265"/>
        <v>-2.3000324151783991E-3</v>
      </c>
      <c r="H644" s="11">
        <f t="shared" si="279"/>
        <v>42933</v>
      </c>
      <c r="I644" s="11">
        <f t="shared" si="266"/>
        <v>42933</v>
      </c>
      <c r="J644" s="1">
        <f t="shared" si="280"/>
        <v>21</v>
      </c>
      <c r="K644" s="1">
        <f t="shared" si="288"/>
        <v>16</v>
      </c>
      <c r="L644" s="8">
        <f t="shared" si="267"/>
        <v>0.99824710999999999</v>
      </c>
      <c r="M644" s="14">
        <f t="shared" si="287"/>
        <v>1.00310038</v>
      </c>
      <c r="N644" s="14">
        <f t="shared" si="284"/>
        <v>1.108301262520994</v>
      </c>
      <c r="O644" s="8">
        <f t="shared" si="286"/>
        <v>1.1063585300000001</v>
      </c>
      <c r="P644" s="8">
        <f t="shared" si="268"/>
        <v>12384.05739631</v>
      </c>
      <c r="Q644" s="13">
        <f t="shared" si="269"/>
        <v>0</v>
      </c>
      <c r="R644" s="21">
        <f t="shared" si="270"/>
        <v>0</v>
      </c>
      <c r="S644" s="8">
        <f t="shared" si="271"/>
        <v>0</v>
      </c>
      <c r="T644" s="10">
        <f t="shared" si="281"/>
        <v>0.119353</v>
      </c>
      <c r="U644" s="13">
        <f t="shared" si="285"/>
        <v>182</v>
      </c>
      <c r="V644" s="13">
        <v>252</v>
      </c>
      <c r="W644" s="14">
        <f t="shared" si="272"/>
        <v>1.084838537</v>
      </c>
      <c r="X644" s="8">
        <f t="shared" si="273"/>
        <v>1050.64531162</v>
      </c>
      <c r="Y644" s="8">
        <v>0</v>
      </c>
      <c r="Z644" s="9">
        <f t="shared" si="274"/>
        <v>0</v>
      </c>
      <c r="AA644" s="26" t="str">
        <f t="shared" si="282"/>
        <v>INCORP J=</v>
      </c>
      <c r="AB644" s="70">
        <f t="shared" si="283"/>
        <v>43024</v>
      </c>
      <c r="AC644" s="4"/>
      <c r="AD644" s="1"/>
      <c r="AE644" s="11"/>
      <c r="AF644" s="5"/>
      <c r="AG644" s="1"/>
      <c r="AH644" s="1"/>
      <c r="AI644" s="1"/>
      <c r="AJ644" s="1"/>
      <c r="AK644" s="10"/>
      <c r="AL644" s="1"/>
      <c r="AM644" s="1"/>
      <c r="AN644" s="1"/>
      <c r="AO644" s="1"/>
      <c r="AP644" s="1"/>
      <c r="AQ644" s="1"/>
    </row>
    <row r="645" spans="1:43" x14ac:dyDescent="0.2">
      <c r="A645" s="67">
        <f t="shared" si="275"/>
        <v>42927</v>
      </c>
      <c r="B645" s="8">
        <f t="shared" si="264"/>
        <v>13439.24130881</v>
      </c>
      <c r="C645" s="8">
        <f t="shared" si="276"/>
        <v>11193.53</v>
      </c>
      <c r="D645" s="28">
        <f t="shared" si="277"/>
        <v>4843.41</v>
      </c>
      <c r="E645" s="9">
        <f>IF(K645=1,VLOOKUP(A644,[1]Plan1!$AY$117:$BA$314,3),E644)</f>
        <v>4832.2700000000004</v>
      </c>
      <c r="F645" s="110">
        <f t="shared" si="278"/>
        <v>42903</v>
      </c>
      <c r="G645" s="12">
        <f t="shared" si="265"/>
        <v>-2.3000324151783991E-3</v>
      </c>
      <c r="H645" s="11">
        <f t="shared" si="279"/>
        <v>42933</v>
      </c>
      <c r="I645" s="11">
        <f t="shared" si="266"/>
        <v>42933</v>
      </c>
      <c r="J645" s="1">
        <f t="shared" si="280"/>
        <v>21</v>
      </c>
      <c r="K645" s="1">
        <f t="shared" si="288"/>
        <v>17</v>
      </c>
      <c r="L645" s="8">
        <f t="shared" si="267"/>
        <v>0.99813766000000004</v>
      </c>
      <c r="M645" s="14">
        <f t="shared" si="287"/>
        <v>1.00310038</v>
      </c>
      <c r="N645" s="14">
        <f t="shared" si="284"/>
        <v>1.108301262520994</v>
      </c>
      <c r="O645" s="8">
        <f t="shared" si="286"/>
        <v>1.1062372199999999</v>
      </c>
      <c r="P645" s="8">
        <f t="shared" si="268"/>
        <v>12382.69950918</v>
      </c>
      <c r="Q645" s="13">
        <f t="shared" si="269"/>
        <v>0</v>
      </c>
      <c r="R645" s="21">
        <f t="shared" si="270"/>
        <v>0</v>
      </c>
      <c r="S645" s="8">
        <f t="shared" si="271"/>
        <v>0</v>
      </c>
      <c r="T645" s="10">
        <f t="shared" si="281"/>
        <v>0.119353</v>
      </c>
      <c r="U645" s="13">
        <f t="shared" si="285"/>
        <v>183</v>
      </c>
      <c r="V645" s="13">
        <v>252</v>
      </c>
      <c r="W645" s="14">
        <f t="shared" si="272"/>
        <v>1.0853240280000001</v>
      </c>
      <c r="X645" s="8">
        <f t="shared" si="273"/>
        <v>1056.54179963</v>
      </c>
      <c r="Y645" s="8">
        <v>0</v>
      </c>
      <c r="Z645" s="9">
        <f t="shared" si="274"/>
        <v>0</v>
      </c>
      <c r="AA645" s="26" t="str">
        <f t="shared" si="282"/>
        <v>INCORP J=</v>
      </c>
      <c r="AB645" s="70">
        <f t="shared" si="283"/>
        <v>43024</v>
      </c>
      <c r="AC645" s="4"/>
      <c r="AD645" s="1"/>
      <c r="AE645" s="11"/>
      <c r="AF645" s="5"/>
      <c r="AG645" s="1"/>
      <c r="AH645" s="1"/>
      <c r="AI645" s="1"/>
      <c r="AJ645" s="1"/>
      <c r="AK645" s="10"/>
      <c r="AL645" s="1"/>
      <c r="AM645" s="1"/>
      <c r="AN645" s="1"/>
      <c r="AO645" s="1"/>
      <c r="AP645" s="1"/>
      <c r="AQ645" s="1"/>
    </row>
    <row r="646" spans="1:43" x14ac:dyDescent="0.2">
      <c r="A646" s="67">
        <f t="shared" si="275"/>
        <v>42928</v>
      </c>
      <c r="B646" s="8">
        <f t="shared" si="264"/>
        <v>13443.781411890001</v>
      </c>
      <c r="C646" s="8">
        <f t="shared" si="276"/>
        <v>11193.53</v>
      </c>
      <c r="D646" s="28">
        <f t="shared" si="277"/>
        <v>4843.41</v>
      </c>
      <c r="E646" s="9">
        <f>IF(K646=1,VLOOKUP(A645,[1]Plan1!$AY$117:$BA$314,3),E645)</f>
        <v>4832.2700000000004</v>
      </c>
      <c r="F646" s="110">
        <f t="shared" si="278"/>
        <v>42903</v>
      </c>
      <c r="G646" s="12">
        <f t="shared" si="265"/>
        <v>-2.3000324151783991E-3</v>
      </c>
      <c r="H646" s="11">
        <f t="shared" si="279"/>
        <v>42933</v>
      </c>
      <c r="I646" s="11">
        <f t="shared" si="266"/>
        <v>42933</v>
      </c>
      <c r="J646" s="1">
        <f t="shared" si="280"/>
        <v>21</v>
      </c>
      <c r="K646" s="1">
        <f t="shared" si="288"/>
        <v>18</v>
      </c>
      <c r="L646" s="8">
        <f t="shared" si="267"/>
        <v>0.99802820999999997</v>
      </c>
      <c r="M646" s="14">
        <f t="shared" si="287"/>
        <v>1.00310038</v>
      </c>
      <c r="N646" s="14">
        <f t="shared" si="284"/>
        <v>1.108301262520994</v>
      </c>
      <c r="O646" s="8">
        <f t="shared" si="286"/>
        <v>1.1061159199999999</v>
      </c>
      <c r="P646" s="8">
        <f t="shared" si="268"/>
        <v>12381.341733990001</v>
      </c>
      <c r="Q646" s="13">
        <f t="shared" si="269"/>
        <v>0</v>
      </c>
      <c r="R646" s="21">
        <f t="shared" si="270"/>
        <v>0</v>
      </c>
      <c r="S646" s="8">
        <f t="shared" si="271"/>
        <v>0</v>
      </c>
      <c r="T646" s="10">
        <f t="shared" si="281"/>
        <v>0.119353</v>
      </c>
      <c r="U646" s="13">
        <f t="shared" si="285"/>
        <v>184</v>
      </c>
      <c r="V646" s="13">
        <v>252</v>
      </c>
      <c r="W646" s="14">
        <f t="shared" si="272"/>
        <v>1.0858097369999999</v>
      </c>
      <c r="X646" s="8">
        <f t="shared" si="273"/>
        <v>1062.4396779000001</v>
      </c>
      <c r="Y646" s="8">
        <v>0</v>
      </c>
      <c r="Z646" s="9">
        <f t="shared" si="274"/>
        <v>0</v>
      </c>
      <c r="AA646" s="26" t="str">
        <f t="shared" si="282"/>
        <v>INCORP J=</v>
      </c>
      <c r="AB646" s="70">
        <f t="shared" si="283"/>
        <v>43024</v>
      </c>
      <c r="AC646" s="4"/>
      <c r="AD646" s="1"/>
      <c r="AE646" s="11"/>
      <c r="AF646" s="5"/>
      <c r="AG646" s="1"/>
      <c r="AH646" s="1"/>
      <c r="AI646" s="1"/>
      <c r="AJ646" s="1"/>
      <c r="AK646" s="10"/>
      <c r="AL646" s="1"/>
      <c r="AM646" s="1"/>
      <c r="AN646" s="1"/>
      <c r="AO646" s="1"/>
      <c r="AP646" s="1"/>
      <c r="AQ646" s="1"/>
    </row>
    <row r="647" spans="1:43" x14ac:dyDescent="0.2">
      <c r="A647" s="67">
        <f t="shared" si="275"/>
        <v>42929</v>
      </c>
      <c r="B647" s="8">
        <f t="shared" si="264"/>
        <v>13448.32324724</v>
      </c>
      <c r="C647" s="8">
        <f t="shared" si="276"/>
        <v>11193.53</v>
      </c>
      <c r="D647" s="28">
        <f t="shared" si="277"/>
        <v>4843.41</v>
      </c>
      <c r="E647" s="9">
        <f>IF(K647=1,VLOOKUP(A646,[1]Plan1!$AY$117:$BA$314,3),E646)</f>
        <v>4832.2700000000004</v>
      </c>
      <c r="F647" s="110">
        <f t="shared" si="278"/>
        <v>42903</v>
      </c>
      <c r="G647" s="12">
        <f t="shared" si="265"/>
        <v>-2.3000324151783991E-3</v>
      </c>
      <c r="H647" s="11">
        <f t="shared" si="279"/>
        <v>42933</v>
      </c>
      <c r="I647" s="11">
        <f t="shared" si="266"/>
        <v>42933</v>
      </c>
      <c r="J647" s="1">
        <f t="shared" si="280"/>
        <v>21</v>
      </c>
      <c r="K647" s="1">
        <f t="shared" si="288"/>
        <v>19</v>
      </c>
      <c r="L647" s="8">
        <f t="shared" si="267"/>
        <v>0.99791878999999994</v>
      </c>
      <c r="M647" s="14">
        <f t="shared" si="287"/>
        <v>1.00310038</v>
      </c>
      <c r="N647" s="14">
        <f t="shared" si="284"/>
        <v>1.108301262520994</v>
      </c>
      <c r="O647" s="8">
        <f t="shared" si="286"/>
        <v>1.10599465</v>
      </c>
      <c r="P647" s="8">
        <f t="shared" si="268"/>
        <v>12379.98429461</v>
      </c>
      <c r="Q647" s="13">
        <f t="shared" si="269"/>
        <v>0</v>
      </c>
      <c r="R647" s="21">
        <f t="shared" si="270"/>
        <v>0</v>
      </c>
      <c r="S647" s="8">
        <f t="shared" si="271"/>
        <v>0</v>
      </c>
      <c r="T647" s="10">
        <f t="shared" si="281"/>
        <v>0.119353</v>
      </c>
      <c r="U647" s="13">
        <f t="shared" si="285"/>
        <v>185</v>
      </c>
      <c r="V647" s="13">
        <v>252</v>
      </c>
      <c r="W647" s="14">
        <f t="shared" si="272"/>
        <v>1.086295663</v>
      </c>
      <c r="X647" s="8">
        <f t="shared" si="273"/>
        <v>1068.33895263</v>
      </c>
      <c r="Y647" s="8">
        <v>0</v>
      </c>
      <c r="Z647" s="9">
        <f t="shared" si="274"/>
        <v>0</v>
      </c>
      <c r="AA647" s="26" t="str">
        <f t="shared" si="282"/>
        <v>INCORP J=</v>
      </c>
      <c r="AB647" s="70">
        <f t="shared" si="283"/>
        <v>43024</v>
      </c>
      <c r="AC647" s="4"/>
      <c r="AD647" s="1"/>
      <c r="AE647" s="11"/>
      <c r="AF647" s="5"/>
      <c r="AG647" s="1"/>
      <c r="AH647" s="1"/>
      <c r="AI647" s="1"/>
      <c r="AJ647" s="1"/>
      <c r="AK647" s="10"/>
      <c r="AL647" s="1"/>
      <c r="AM647" s="1"/>
      <c r="AN647" s="1"/>
      <c r="AO647" s="1"/>
      <c r="AP647" s="1"/>
      <c r="AQ647" s="1"/>
    </row>
    <row r="648" spans="1:43" x14ac:dyDescent="0.2">
      <c r="A648" s="67">
        <f t="shared" si="275"/>
        <v>42930</v>
      </c>
      <c r="B648" s="8">
        <f t="shared" si="264"/>
        <v>13452.866449520001</v>
      </c>
      <c r="C648" s="8">
        <f t="shared" si="276"/>
        <v>11193.53</v>
      </c>
      <c r="D648" s="28">
        <f t="shared" si="277"/>
        <v>4843.41</v>
      </c>
      <c r="E648" s="9">
        <f>IF(K648=1,VLOOKUP(A647,[1]Plan1!$AY$117:$BA$314,3),E647)</f>
        <v>4832.2700000000004</v>
      </c>
      <c r="F648" s="110">
        <f t="shared" si="278"/>
        <v>42903</v>
      </c>
      <c r="G648" s="12">
        <f t="shared" si="265"/>
        <v>-2.3000324151783991E-3</v>
      </c>
      <c r="H648" s="11">
        <f t="shared" si="279"/>
        <v>42933</v>
      </c>
      <c r="I648" s="11">
        <f t="shared" si="266"/>
        <v>42933</v>
      </c>
      <c r="J648" s="1">
        <f t="shared" si="280"/>
        <v>21</v>
      </c>
      <c r="K648" s="1">
        <f t="shared" si="288"/>
        <v>20</v>
      </c>
      <c r="L648" s="8">
        <f t="shared" si="267"/>
        <v>0.99780937000000003</v>
      </c>
      <c r="M648" s="14">
        <f t="shared" si="287"/>
        <v>1.00310038</v>
      </c>
      <c r="N648" s="14">
        <f t="shared" si="284"/>
        <v>1.108301262520994</v>
      </c>
      <c r="O648" s="8">
        <f t="shared" si="286"/>
        <v>1.10587338</v>
      </c>
      <c r="P648" s="8">
        <f t="shared" si="268"/>
        <v>12378.626855230001</v>
      </c>
      <c r="Q648" s="13">
        <f t="shared" si="269"/>
        <v>0</v>
      </c>
      <c r="R648" s="21">
        <f t="shared" si="270"/>
        <v>0</v>
      </c>
      <c r="S648" s="8">
        <f t="shared" si="271"/>
        <v>0</v>
      </c>
      <c r="T648" s="10">
        <f t="shared" si="281"/>
        <v>0.119353</v>
      </c>
      <c r="U648" s="13">
        <f t="shared" si="285"/>
        <v>186</v>
      </c>
      <c r="V648" s="13">
        <v>252</v>
      </c>
      <c r="W648" s="14">
        <f t="shared" si="272"/>
        <v>1.0867818060000001</v>
      </c>
      <c r="X648" s="8">
        <f t="shared" si="273"/>
        <v>1074.23959429</v>
      </c>
      <c r="Y648" s="8">
        <v>0</v>
      </c>
      <c r="Z648" s="9">
        <f t="shared" si="274"/>
        <v>0</v>
      </c>
      <c r="AA648" s="26" t="str">
        <f t="shared" si="282"/>
        <v>INCORP J=</v>
      </c>
      <c r="AB648" s="70">
        <f t="shared" si="283"/>
        <v>43024</v>
      </c>
      <c r="AC648" s="4"/>
      <c r="AD648" s="1"/>
      <c r="AE648" s="11"/>
      <c r="AF648" s="5"/>
      <c r="AG648" s="1"/>
      <c r="AH648" s="1"/>
      <c r="AI648" s="1"/>
      <c r="AJ648" s="1"/>
      <c r="AK648" s="10"/>
      <c r="AL648" s="1"/>
      <c r="AM648" s="1"/>
      <c r="AN648" s="1"/>
      <c r="AO648" s="1"/>
      <c r="AP648" s="1"/>
      <c r="AQ648" s="1"/>
    </row>
    <row r="649" spans="1:43" x14ac:dyDescent="0.2">
      <c r="A649" s="67">
        <f t="shared" si="275"/>
        <v>42931</v>
      </c>
      <c r="B649" s="8">
        <f t="shared" si="264"/>
        <v>13457.411151929999</v>
      </c>
      <c r="C649" s="8">
        <f t="shared" si="276"/>
        <v>11193.53</v>
      </c>
      <c r="D649" s="28">
        <f t="shared" si="277"/>
        <v>4843.41</v>
      </c>
      <c r="E649" s="9">
        <f>IF(K649=1,VLOOKUP(A648,[1]Plan1!$AY$117:$BA$314,3),E648)</f>
        <v>4832.2700000000004</v>
      </c>
      <c r="F649" s="110">
        <f t="shared" si="278"/>
        <v>42903</v>
      </c>
      <c r="G649" s="12">
        <f t="shared" si="265"/>
        <v>-2.3000324151783991E-3</v>
      </c>
      <c r="H649" s="11">
        <f t="shared" si="279"/>
        <v>42962</v>
      </c>
      <c r="I649" s="11">
        <f t="shared" si="266"/>
        <v>42933</v>
      </c>
      <c r="J649" s="1">
        <f t="shared" si="280"/>
        <v>21</v>
      </c>
      <c r="K649" s="1">
        <f t="shared" si="288"/>
        <v>21</v>
      </c>
      <c r="L649" s="8">
        <f t="shared" si="267"/>
        <v>0.99769996000000005</v>
      </c>
      <c r="M649" s="14">
        <f t="shared" si="287"/>
        <v>1.00310038</v>
      </c>
      <c r="N649" s="14">
        <f t="shared" si="284"/>
        <v>1.108301262520994</v>
      </c>
      <c r="O649" s="8">
        <f t="shared" si="286"/>
        <v>1.10575212</v>
      </c>
      <c r="P649" s="8">
        <f t="shared" si="268"/>
        <v>12377.269527779999</v>
      </c>
      <c r="Q649" s="13">
        <f t="shared" si="269"/>
        <v>0</v>
      </c>
      <c r="R649" s="21">
        <f t="shared" si="270"/>
        <v>0</v>
      </c>
      <c r="S649" s="8">
        <f t="shared" si="271"/>
        <v>0</v>
      </c>
      <c r="T649" s="10">
        <f t="shared" si="281"/>
        <v>0.119353</v>
      </c>
      <c r="U649" s="13">
        <f t="shared" si="285"/>
        <v>187</v>
      </c>
      <c r="V649" s="13">
        <v>252</v>
      </c>
      <c r="W649" s="14">
        <f t="shared" si="272"/>
        <v>1.087268167</v>
      </c>
      <c r="X649" s="8">
        <f t="shared" si="273"/>
        <v>1080.1416241500001</v>
      </c>
      <c r="Y649" s="8">
        <v>0</v>
      </c>
      <c r="Z649" s="9">
        <f t="shared" si="274"/>
        <v>0</v>
      </c>
      <c r="AA649" s="26" t="str">
        <f t="shared" si="282"/>
        <v>INCORP J=</v>
      </c>
      <c r="AB649" s="70">
        <f t="shared" si="283"/>
        <v>43024</v>
      </c>
      <c r="AC649" s="4"/>
      <c r="AD649" s="1"/>
      <c r="AE649" s="11"/>
      <c r="AF649" s="5"/>
      <c r="AG649" s="1"/>
      <c r="AH649" s="1"/>
      <c r="AI649" s="1"/>
      <c r="AJ649" s="1"/>
      <c r="AK649" s="10"/>
      <c r="AL649" s="1"/>
      <c r="AM649" s="1"/>
      <c r="AN649" s="1"/>
      <c r="AO649" s="1"/>
      <c r="AP649" s="1"/>
      <c r="AQ649" s="1"/>
    </row>
    <row r="650" spans="1:43" x14ac:dyDescent="0.2">
      <c r="A650" s="67">
        <f t="shared" si="275"/>
        <v>42932</v>
      </c>
      <c r="B650" s="8">
        <f t="shared" ref="B650:B713" si="289">(P650+X650)</f>
        <v>13457.411151929999</v>
      </c>
      <c r="C650" s="8">
        <f t="shared" si="276"/>
        <v>11193.53</v>
      </c>
      <c r="D650" s="28">
        <f t="shared" si="277"/>
        <v>4843.41</v>
      </c>
      <c r="E650" s="9">
        <f>IF(K650=1,VLOOKUP(A649,[1]Plan1!$AY$117:$BA$314,3),E649)</f>
        <v>4832.2700000000004</v>
      </c>
      <c r="F650" s="110">
        <f t="shared" si="278"/>
        <v>42903</v>
      </c>
      <c r="G650" s="12">
        <f t="shared" ref="G650:G713" si="290">(E650/D650)-1</f>
        <v>-2.3000324151783991E-3</v>
      </c>
      <c r="H650" s="11">
        <f t="shared" si="279"/>
        <v>42962</v>
      </c>
      <c r="I650" s="11">
        <f t="shared" ref="I650:I713" si="291">IF(A650&gt;I649,H650,I649)</f>
        <v>42933</v>
      </c>
      <c r="J650" s="1">
        <f t="shared" si="280"/>
        <v>21</v>
      </c>
      <c r="K650" s="1">
        <f t="shared" si="288"/>
        <v>21</v>
      </c>
      <c r="L650" s="8">
        <f t="shared" ref="L650:L713" si="292">TRUNC((E650/D650)^TRUNC((K650/J650),9),8)</f>
        <v>0.99769996000000005</v>
      </c>
      <c r="M650" s="14">
        <f t="shared" si="287"/>
        <v>1.00310038</v>
      </c>
      <c r="N650" s="14">
        <f t="shared" si="284"/>
        <v>1.108301262520994</v>
      </c>
      <c r="O650" s="8">
        <f t="shared" si="286"/>
        <v>1.10575212</v>
      </c>
      <c r="P650" s="8">
        <f t="shared" ref="P650:P713" si="293">TRUNC(C650*O650,8)</f>
        <v>12377.269527779999</v>
      </c>
      <c r="Q650" s="13">
        <f t="shared" ref="Q650:Q713" si="294">IF(VLOOKUP(A650,AE$10:AM$114,9)=VLOOKUP(A649,AE$10:AM$114,9),0,VLOOKUP(A650,AE$10:AM$114,9))</f>
        <v>0</v>
      </c>
      <c r="R650" s="21">
        <f t="shared" ref="R650:R713" si="295">IF(Q650&gt;0,VLOOKUP($A650,$AE$10:$AK$114,7),0)</f>
        <v>0</v>
      </c>
      <c r="S650" s="8">
        <f t="shared" ref="S650:S713" si="296">IF(R650&gt;0,TRUNC(R650*P650,8),0)</f>
        <v>0</v>
      </c>
      <c r="T650" s="10">
        <f t="shared" si="281"/>
        <v>0.119353</v>
      </c>
      <c r="U650" s="13">
        <f t="shared" si="285"/>
        <v>187</v>
      </c>
      <c r="V650" s="13">
        <v>252</v>
      </c>
      <c r="W650" s="14">
        <f t="shared" ref="W650:W713" si="297">ROUND((1+T650)^TRUNC((U650/V650),9),9)</f>
        <v>1.087268167</v>
      </c>
      <c r="X650" s="8">
        <f t="shared" ref="X650:X713" si="298">TRUNC((P650*(W650-1)),8)</f>
        <v>1080.1416241500001</v>
      </c>
      <c r="Y650" s="8">
        <v>0</v>
      </c>
      <c r="Z650" s="9">
        <f t="shared" ref="Z650:Z713" si="299">IF(S650&gt;0,S650+X650,0)</f>
        <v>0</v>
      </c>
      <c r="AA650" s="26" t="str">
        <f t="shared" si="282"/>
        <v>INCORP J=</v>
      </c>
      <c r="AB650" s="70">
        <f t="shared" si="283"/>
        <v>43024</v>
      </c>
      <c r="AC650" s="4"/>
      <c r="AD650" s="1"/>
      <c r="AE650" s="11"/>
      <c r="AF650" s="5"/>
      <c r="AG650" s="1"/>
      <c r="AH650" s="1"/>
      <c r="AI650" s="1"/>
      <c r="AJ650" s="1"/>
      <c r="AK650" s="10"/>
      <c r="AL650" s="1"/>
      <c r="AM650" s="1"/>
      <c r="AN650" s="1"/>
      <c r="AO650" s="1"/>
      <c r="AP650" s="1"/>
      <c r="AQ650" s="1"/>
    </row>
    <row r="651" spans="1:43" x14ac:dyDescent="0.2">
      <c r="A651" s="67">
        <f t="shared" ref="A651:A714" si="300">(A650+1)</f>
        <v>42933</v>
      </c>
      <c r="B651" s="8">
        <f t="shared" si="289"/>
        <v>13457.411151929999</v>
      </c>
      <c r="C651" s="8">
        <f t="shared" ref="C651:C714" si="301">TRUNC(IF(Q650&gt;0,VLOOKUP(A650,$AE$12:$AF$114,2),C650),8)</f>
        <v>11193.53</v>
      </c>
      <c r="D651" s="28">
        <f t="shared" ref="D651:D714" si="302">IF(E651=E650,D650,E650)</f>
        <v>4843.41</v>
      </c>
      <c r="E651" s="9">
        <f>IF(K651=1,VLOOKUP(A650,[1]Plan1!$AY$117:$BA$314,3),E650)</f>
        <v>4832.2700000000004</v>
      </c>
      <c r="F651" s="110">
        <f t="shared" ref="F651:F714" si="303">IF(D651=D650,F650,A651)</f>
        <v>42903</v>
      </c>
      <c r="G651" s="12">
        <f t="shared" si="290"/>
        <v>-2.3000324151783991E-3</v>
      </c>
      <c r="H651" s="11">
        <f t="shared" ref="H651:H714" si="304">IF(DAY(A651)=15,VLOOKUP(A651,AJ$118:AP$450,4),H650)</f>
        <v>42962</v>
      </c>
      <c r="I651" s="11">
        <f t="shared" si="291"/>
        <v>42933</v>
      </c>
      <c r="J651" s="1">
        <f t="shared" ref="J651:J714" si="305">IF(I651=I650,J650,NETWORKDAYS(I650,I651,$AE$118:$AE$502)-1)</f>
        <v>21</v>
      </c>
      <c r="K651" s="1">
        <f t="shared" si="288"/>
        <v>21</v>
      </c>
      <c r="L651" s="8">
        <f t="shared" si="292"/>
        <v>0.99769996000000005</v>
      </c>
      <c r="M651" s="14">
        <f t="shared" si="287"/>
        <v>1.00310038</v>
      </c>
      <c r="N651" s="14">
        <f t="shared" si="284"/>
        <v>1.108301262520994</v>
      </c>
      <c r="O651" s="8">
        <f t="shared" si="286"/>
        <v>1.10575212</v>
      </c>
      <c r="P651" s="8">
        <f t="shared" si="293"/>
        <v>12377.269527779999</v>
      </c>
      <c r="Q651" s="13">
        <f t="shared" si="294"/>
        <v>0</v>
      </c>
      <c r="R651" s="21">
        <f t="shared" si="295"/>
        <v>0</v>
      </c>
      <c r="S651" s="8">
        <f t="shared" si="296"/>
        <v>0</v>
      </c>
      <c r="T651" s="10">
        <f t="shared" ref="T651:T714" si="306">IF(Q650&gt;0,VLOOKUP(A650,$AE$11:$AH$20,4),T650)</f>
        <v>0.119353</v>
      </c>
      <c r="U651" s="13">
        <f t="shared" si="285"/>
        <v>187</v>
      </c>
      <c r="V651" s="13">
        <v>252</v>
      </c>
      <c r="W651" s="14">
        <f t="shared" si="297"/>
        <v>1.087268167</v>
      </c>
      <c r="X651" s="8">
        <f t="shared" si="298"/>
        <v>1080.1416241500001</v>
      </c>
      <c r="Y651" s="8">
        <v>0</v>
      </c>
      <c r="Z651" s="9">
        <f t="shared" si="299"/>
        <v>0</v>
      </c>
      <c r="AA651" s="26" t="str">
        <f t="shared" ref="AA651:AA714" si="307">IF($Q650&gt;0,VLOOKUP($A650,$AE$10:$AO$114,($AN$7)+1),AA650)</f>
        <v>INCORP J=</v>
      </c>
      <c r="AB651" s="70">
        <f t="shared" ref="AB651:AB714" si="308">IF($Q650&gt;0,VLOOKUP($A650,$AE$10:$AO$114,($AO$7)+1),AB650)</f>
        <v>43024</v>
      </c>
      <c r="AC651" s="4"/>
      <c r="AD651" s="1"/>
      <c r="AE651" s="11"/>
      <c r="AF651" s="5"/>
      <c r="AG651" s="1"/>
      <c r="AH651" s="1"/>
      <c r="AI651" s="1"/>
      <c r="AJ651" s="1"/>
      <c r="AK651" s="10"/>
      <c r="AL651" s="1"/>
      <c r="AM651" s="1"/>
      <c r="AN651" s="1"/>
      <c r="AO651" s="1"/>
      <c r="AP651" s="1"/>
      <c r="AQ651" s="1"/>
    </row>
    <row r="652" spans="1:43" x14ac:dyDescent="0.2">
      <c r="A652" s="67">
        <f t="shared" si="300"/>
        <v>42934</v>
      </c>
      <c r="B652" s="8">
        <f t="shared" si="289"/>
        <v>13464.970989810001</v>
      </c>
      <c r="C652" s="8">
        <f t="shared" si="301"/>
        <v>11193.53</v>
      </c>
      <c r="D652" s="28">
        <f t="shared" si="302"/>
        <v>4832.2700000000004</v>
      </c>
      <c r="E652" s="9">
        <f>IF(K652=1,VLOOKUP(A651,[1]Plan1!$AY$117:$BA$314,3),E651)</f>
        <v>4843.87</v>
      </c>
      <c r="F652" s="110">
        <f t="shared" si="303"/>
        <v>42934</v>
      </c>
      <c r="G652" s="12">
        <f t="shared" si="290"/>
        <v>2.4005281161854075E-3</v>
      </c>
      <c r="H652" s="11">
        <f t="shared" si="304"/>
        <v>42962</v>
      </c>
      <c r="I652" s="11">
        <f t="shared" si="291"/>
        <v>42962</v>
      </c>
      <c r="J652" s="1">
        <f t="shared" si="305"/>
        <v>21</v>
      </c>
      <c r="K652" s="1">
        <f t="shared" si="288"/>
        <v>1</v>
      </c>
      <c r="L652" s="8">
        <f t="shared" si="292"/>
        <v>1.00011418</v>
      </c>
      <c r="M652" s="14">
        <f t="shared" si="287"/>
        <v>0.99769996000000005</v>
      </c>
      <c r="N652" s="14">
        <f t="shared" si="284"/>
        <v>1.1057521252851452</v>
      </c>
      <c r="O652" s="8">
        <f t="shared" si="286"/>
        <v>1.10587838</v>
      </c>
      <c r="P652" s="8">
        <f t="shared" si="293"/>
        <v>12378.68282288</v>
      </c>
      <c r="Q652" s="13">
        <f t="shared" si="294"/>
        <v>0</v>
      </c>
      <c r="R652" s="21">
        <f t="shared" si="295"/>
        <v>0</v>
      </c>
      <c r="S652" s="8">
        <f t="shared" si="296"/>
        <v>0</v>
      </c>
      <c r="T652" s="10">
        <f t="shared" si="306"/>
        <v>0.119353</v>
      </c>
      <c r="U652" s="13">
        <f t="shared" si="285"/>
        <v>188</v>
      </c>
      <c r="V652" s="13">
        <v>252</v>
      </c>
      <c r="W652" s="14">
        <f t="shared" si="297"/>
        <v>1.0877547460000001</v>
      </c>
      <c r="X652" s="8">
        <f t="shared" si="298"/>
        <v>1086.28816693</v>
      </c>
      <c r="Y652" s="8">
        <v>0</v>
      </c>
      <c r="Z652" s="9">
        <f t="shared" si="299"/>
        <v>0</v>
      </c>
      <c r="AA652" s="26" t="str">
        <f t="shared" si="307"/>
        <v>INCORP J=</v>
      </c>
      <c r="AB652" s="70">
        <f t="shared" si="308"/>
        <v>43024</v>
      </c>
      <c r="AC652" s="4"/>
      <c r="AD652" s="1"/>
      <c r="AE652" s="11"/>
      <c r="AF652" s="5"/>
      <c r="AG652" s="1"/>
      <c r="AH652" s="1"/>
      <c r="AI652" s="1"/>
      <c r="AJ652" s="1"/>
      <c r="AK652" s="10"/>
      <c r="AL652" s="1"/>
      <c r="AM652" s="1"/>
      <c r="AN652" s="1"/>
      <c r="AO652" s="1"/>
      <c r="AP652" s="1"/>
      <c r="AQ652" s="1"/>
    </row>
    <row r="653" spans="1:43" x14ac:dyDescent="0.2">
      <c r="A653" s="67">
        <f t="shared" si="300"/>
        <v>42935</v>
      </c>
      <c r="B653" s="8">
        <f t="shared" si="289"/>
        <v>13472.5349019</v>
      </c>
      <c r="C653" s="8">
        <f t="shared" si="301"/>
        <v>11193.53</v>
      </c>
      <c r="D653" s="28">
        <f t="shared" si="302"/>
        <v>4832.2700000000004</v>
      </c>
      <c r="E653" s="9">
        <f>IF(K653=1,VLOOKUP(A652,[1]Plan1!$AY$117:$BA$314,3),E652)</f>
        <v>4843.87</v>
      </c>
      <c r="F653" s="110">
        <f t="shared" si="303"/>
        <v>42934</v>
      </c>
      <c r="G653" s="12">
        <f t="shared" si="290"/>
        <v>2.4005281161854075E-3</v>
      </c>
      <c r="H653" s="11">
        <f t="shared" si="304"/>
        <v>42962</v>
      </c>
      <c r="I653" s="11">
        <f t="shared" si="291"/>
        <v>42962</v>
      </c>
      <c r="J653" s="1">
        <f t="shared" si="305"/>
        <v>21</v>
      </c>
      <c r="K653" s="1">
        <f t="shared" si="288"/>
        <v>2</v>
      </c>
      <c r="L653" s="8">
        <f t="shared" si="292"/>
        <v>1.0002283700000001</v>
      </c>
      <c r="M653" s="14">
        <f t="shared" si="287"/>
        <v>0.99769996000000005</v>
      </c>
      <c r="N653" s="14">
        <f t="shared" si="284"/>
        <v>1.1057521252851452</v>
      </c>
      <c r="O653" s="8">
        <f t="shared" si="286"/>
        <v>1.1060046400000001</v>
      </c>
      <c r="P653" s="8">
        <f t="shared" si="293"/>
        <v>12380.096117970001</v>
      </c>
      <c r="Q653" s="13">
        <f t="shared" si="294"/>
        <v>0</v>
      </c>
      <c r="R653" s="21">
        <f t="shared" si="295"/>
        <v>0</v>
      </c>
      <c r="S653" s="8">
        <f t="shared" si="296"/>
        <v>0</v>
      </c>
      <c r="T653" s="10">
        <f t="shared" si="306"/>
        <v>0.119353</v>
      </c>
      <c r="U653" s="13">
        <f t="shared" si="285"/>
        <v>189</v>
      </c>
      <c r="V653" s="13">
        <v>252</v>
      </c>
      <c r="W653" s="14">
        <f t="shared" si="297"/>
        <v>1.0882415430000001</v>
      </c>
      <c r="X653" s="8">
        <f t="shared" si="298"/>
        <v>1092.43878393</v>
      </c>
      <c r="Y653" s="8">
        <v>0</v>
      </c>
      <c r="Z653" s="9">
        <f t="shared" si="299"/>
        <v>0</v>
      </c>
      <c r="AA653" s="26" t="str">
        <f t="shared" si="307"/>
        <v>INCORP J=</v>
      </c>
      <c r="AB653" s="70">
        <f t="shared" si="308"/>
        <v>43024</v>
      </c>
      <c r="AC653" s="2"/>
      <c r="AD653" s="16"/>
      <c r="AE653" s="3"/>
      <c r="AF653" s="22"/>
      <c r="AG653" s="16"/>
      <c r="AH653" s="16"/>
      <c r="AI653" s="16"/>
      <c r="AJ653" s="16"/>
      <c r="AK653" s="15"/>
      <c r="AL653" s="16"/>
      <c r="AM653" s="16"/>
      <c r="AN653" s="16"/>
      <c r="AO653" s="16"/>
      <c r="AP653" s="16"/>
      <c r="AQ653" s="16"/>
    </row>
    <row r="654" spans="1:43" x14ac:dyDescent="0.2">
      <c r="A654" s="67">
        <f t="shared" si="300"/>
        <v>42936</v>
      </c>
      <c r="B654" s="8">
        <f t="shared" si="289"/>
        <v>13480.10324237</v>
      </c>
      <c r="C654" s="8">
        <f t="shared" si="301"/>
        <v>11193.53</v>
      </c>
      <c r="D654" s="28">
        <f t="shared" si="302"/>
        <v>4832.2700000000004</v>
      </c>
      <c r="E654" s="9">
        <f>IF(K654=1,VLOOKUP(A653,[1]Plan1!$AY$117:$BA$314,3),E653)</f>
        <v>4843.87</v>
      </c>
      <c r="F654" s="110">
        <f t="shared" si="303"/>
        <v>42934</v>
      </c>
      <c r="G654" s="12">
        <f t="shared" si="290"/>
        <v>2.4005281161854075E-3</v>
      </c>
      <c r="H654" s="11">
        <f t="shared" si="304"/>
        <v>42962</v>
      </c>
      <c r="I654" s="11">
        <f t="shared" si="291"/>
        <v>42962</v>
      </c>
      <c r="J654" s="1">
        <f t="shared" si="305"/>
        <v>21</v>
      </c>
      <c r="K654" s="1">
        <f t="shared" si="288"/>
        <v>3</v>
      </c>
      <c r="L654" s="8">
        <f t="shared" si="292"/>
        <v>1.0003425800000001</v>
      </c>
      <c r="M654" s="14">
        <f t="shared" si="287"/>
        <v>0.99769996000000005</v>
      </c>
      <c r="N654" s="14">
        <f t="shared" si="284"/>
        <v>1.1057521252851452</v>
      </c>
      <c r="O654" s="8">
        <f t="shared" si="286"/>
        <v>1.10613093</v>
      </c>
      <c r="P654" s="8">
        <f t="shared" si="293"/>
        <v>12381.50974888</v>
      </c>
      <c r="Q654" s="13">
        <f t="shared" si="294"/>
        <v>0</v>
      </c>
      <c r="R654" s="21">
        <f t="shared" si="295"/>
        <v>0</v>
      </c>
      <c r="S654" s="8">
        <f t="shared" si="296"/>
        <v>0</v>
      </c>
      <c r="T654" s="10">
        <f t="shared" si="306"/>
        <v>0.119353</v>
      </c>
      <c r="U654" s="13">
        <f t="shared" si="285"/>
        <v>190</v>
      </c>
      <c r="V654" s="13">
        <v>252</v>
      </c>
      <c r="W654" s="14">
        <f t="shared" si="297"/>
        <v>1.088728557</v>
      </c>
      <c r="X654" s="8">
        <f t="shared" si="298"/>
        <v>1098.5934934899999</v>
      </c>
      <c r="Y654" s="8">
        <v>0</v>
      </c>
      <c r="Z654" s="9">
        <f t="shared" si="299"/>
        <v>0</v>
      </c>
      <c r="AA654" s="26" t="str">
        <f t="shared" si="307"/>
        <v>INCORP J=</v>
      </c>
      <c r="AB654" s="70">
        <f t="shared" si="308"/>
        <v>43024</v>
      </c>
      <c r="AC654" s="4"/>
      <c r="AD654" s="1"/>
      <c r="AE654" s="11"/>
      <c r="AF654" s="5"/>
      <c r="AG654" s="1"/>
      <c r="AH654" s="1"/>
      <c r="AI654" s="1"/>
      <c r="AJ654" s="1"/>
      <c r="AK654" s="10"/>
      <c r="AL654" s="1"/>
      <c r="AM654" s="1"/>
      <c r="AN654" s="1"/>
      <c r="AO654" s="1"/>
      <c r="AP654" s="1"/>
      <c r="AQ654" s="1"/>
    </row>
    <row r="655" spans="1:43" x14ac:dyDescent="0.2">
      <c r="A655" s="67">
        <f t="shared" si="300"/>
        <v>42937</v>
      </c>
      <c r="B655" s="8">
        <f t="shared" si="289"/>
        <v>13487.675659230001</v>
      </c>
      <c r="C655" s="8">
        <f t="shared" si="301"/>
        <v>11193.53</v>
      </c>
      <c r="D655" s="28">
        <f t="shared" si="302"/>
        <v>4832.2700000000004</v>
      </c>
      <c r="E655" s="9">
        <f>IF(K655=1,VLOOKUP(A654,[1]Plan1!$AY$117:$BA$314,3),E654)</f>
        <v>4843.87</v>
      </c>
      <c r="F655" s="110">
        <f t="shared" si="303"/>
        <v>42934</v>
      </c>
      <c r="G655" s="12">
        <f t="shared" si="290"/>
        <v>2.4005281161854075E-3</v>
      </c>
      <c r="H655" s="11">
        <f t="shared" si="304"/>
        <v>42962</v>
      </c>
      <c r="I655" s="11">
        <f t="shared" si="291"/>
        <v>42962</v>
      </c>
      <c r="J655" s="1">
        <f t="shared" si="305"/>
        <v>21</v>
      </c>
      <c r="K655" s="1">
        <f t="shared" si="288"/>
        <v>4</v>
      </c>
      <c r="L655" s="8">
        <f t="shared" si="292"/>
        <v>1.0004567900000001</v>
      </c>
      <c r="M655" s="14">
        <f t="shared" si="287"/>
        <v>0.99769996000000005</v>
      </c>
      <c r="N655" s="14">
        <f t="shared" si="284"/>
        <v>1.1057521252851452</v>
      </c>
      <c r="O655" s="8">
        <f t="shared" si="286"/>
        <v>1.10625722</v>
      </c>
      <c r="P655" s="8">
        <f t="shared" si="293"/>
        <v>12382.923379780001</v>
      </c>
      <c r="Q655" s="13">
        <f t="shared" si="294"/>
        <v>0</v>
      </c>
      <c r="R655" s="21">
        <f t="shared" si="295"/>
        <v>0</v>
      </c>
      <c r="S655" s="8">
        <f t="shared" si="296"/>
        <v>0</v>
      </c>
      <c r="T655" s="10">
        <f t="shared" si="306"/>
        <v>0.119353</v>
      </c>
      <c r="U655" s="13">
        <f t="shared" si="285"/>
        <v>191</v>
      </c>
      <c r="V655" s="13">
        <v>252</v>
      </c>
      <c r="W655" s="14">
        <f t="shared" si="297"/>
        <v>1.089215789</v>
      </c>
      <c r="X655" s="8">
        <f t="shared" si="298"/>
        <v>1104.7522794500001</v>
      </c>
      <c r="Y655" s="8">
        <v>0</v>
      </c>
      <c r="Z655" s="9">
        <f t="shared" si="299"/>
        <v>0</v>
      </c>
      <c r="AA655" s="26" t="str">
        <f t="shared" si="307"/>
        <v>INCORP J=</v>
      </c>
      <c r="AB655" s="70">
        <f t="shared" si="308"/>
        <v>43024</v>
      </c>
      <c r="AC655" s="18"/>
      <c r="AD655" s="6"/>
      <c r="AE655" s="23"/>
      <c r="AF655" s="20"/>
      <c r="AG655" s="6"/>
      <c r="AH655" s="6"/>
      <c r="AI655" s="6"/>
      <c r="AJ655" s="6"/>
      <c r="AK655" s="19"/>
      <c r="AL655" s="6"/>
      <c r="AM655" s="6"/>
      <c r="AN655" s="6"/>
      <c r="AO655" s="6"/>
      <c r="AP655" s="6"/>
      <c r="AQ655" s="6"/>
    </row>
    <row r="656" spans="1:43" x14ac:dyDescent="0.2">
      <c r="A656" s="67">
        <f t="shared" si="300"/>
        <v>42938</v>
      </c>
      <c r="B656" s="8">
        <f t="shared" si="289"/>
        <v>13495.252519329999</v>
      </c>
      <c r="C656" s="8">
        <f t="shared" si="301"/>
        <v>11193.53</v>
      </c>
      <c r="D656" s="28">
        <f t="shared" si="302"/>
        <v>4832.2700000000004</v>
      </c>
      <c r="E656" s="9">
        <f>IF(K656=1,VLOOKUP(A655,[1]Plan1!$AY$117:$BA$314,3),E655)</f>
        <v>4843.87</v>
      </c>
      <c r="F656" s="110">
        <f t="shared" si="303"/>
        <v>42934</v>
      </c>
      <c r="G656" s="12">
        <f t="shared" si="290"/>
        <v>2.4005281161854075E-3</v>
      </c>
      <c r="H656" s="11">
        <f t="shared" si="304"/>
        <v>42962</v>
      </c>
      <c r="I656" s="11">
        <f t="shared" si="291"/>
        <v>42962</v>
      </c>
      <c r="J656" s="1">
        <f t="shared" si="305"/>
        <v>21</v>
      </c>
      <c r="K656" s="1">
        <f t="shared" si="288"/>
        <v>5</v>
      </c>
      <c r="L656" s="8">
        <f t="shared" si="292"/>
        <v>1.0005710299999999</v>
      </c>
      <c r="M656" s="14">
        <f t="shared" si="287"/>
        <v>0.99769996000000005</v>
      </c>
      <c r="N656" s="14">
        <f t="shared" si="284"/>
        <v>1.1057521252851452</v>
      </c>
      <c r="O656" s="8">
        <f t="shared" si="286"/>
        <v>1.1063835399999999</v>
      </c>
      <c r="P656" s="8">
        <f t="shared" si="293"/>
        <v>12384.33734649</v>
      </c>
      <c r="Q656" s="13">
        <f t="shared" si="294"/>
        <v>0</v>
      </c>
      <c r="R656" s="21">
        <f t="shared" si="295"/>
        <v>0</v>
      </c>
      <c r="S656" s="8">
        <f t="shared" si="296"/>
        <v>0</v>
      </c>
      <c r="T656" s="10">
        <f t="shared" si="306"/>
        <v>0.119353</v>
      </c>
      <c r="U656" s="13">
        <f t="shared" si="285"/>
        <v>192</v>
      </c>
      <c r="V656" s="13">
        <v>252</v>
      </c>
      <c r="W656" s="14">
        <f t="shared" si="297"/>
        <v>1.0897032390000001</v>
      </c>
      <c r="X656" s="8">
        <f t="shared" si="298"/>
        <v>1110.91517284</v>
      </c>
      <c r="Y656" s="8">
        <v>0</v>
      </c>
      <c r="Z656" s="9">
        <f t="shared" si="299"/>
        <v>0</v>
      </c>
      <c r="AA656" s="26" t="str">
        <f t="shared" si="307"/>
        <v>INCORP J=</v>
      </c>
      <c r="AB656" s="70">
        <f t="shared" si="308"/>
        <v>43024</v>
      </c>
      <c r="AC656" s="4"/>
      <c r="AD656" s="1"/>
      <c r="AE656" s="11"/>
      <c r="AF656" s="5"/>
      <c r="AG656" s="1"/>
      <c r="AH656" s="1"/>
      <c r="AI656" s="1"/>
      <c r="AJ656" s="1"/>
      <c r="AK656" s="10"/>
      <c r="AL656" s="1"/>
      <c r="AM656" s="1"/>
      <c r="AN656" s="1"/>
      <c r="AO656" s="1"/>
      <c r="AP656" s="1"/>
      <c r="AQ656" s="1"/>
    </row>
    <row r="657" spans="1:43" x14ac:dyDescent="0.2">
      <c r="A657" s="67">
        <f t="shared" si="300"/>
        <v>42939</v>
      </c>
      <c r="B657" s="8">
        <f t="shared" si="289"/>
        <v>13495.252519329999</v>
      </c>
      <c r="C657" s="8">
        <f t="shared" si="301"/>
        <v>11193.53</v>
      </c>
      <c r="D657" s="28">
        <f t="shared" si="302"/>
        <v>4832.2700000000004</v>
      </c>
      <c r="E657" s="9">
        <f>IF(K657=1,VLOOKUP(A656,[1]Plan1!$AY$117:$BA$314,3),E656)</f>
        <v>4843.87</v>
      </c>
      <c r="F657" s="110">
        <f t="shared" si="303"/>
        <v>42934</v>
      </c>
      <c r="G657" s="12">
        <f t="shared" si="290"/>
        <v>2.4005281161854075E-3</v>
      </c>
      <c r="H657" s="11">
        <f t="shared" si="304"/>
        <v>42962</v>
      </c>
      <c r="I657" s="11">
        <f t="shared" si="291"/>
        <v>42962</v>
      </c>
      <c r="J657" s="1">
        <f t="shared" si="305"/>
        <v>21</v>
      </c>
      <c r="K657" s="1">
        <f t="shared" si="288"/>
        <v>5</v>
      </c>
      <c r="L657" s="8">
        <f t="shared" si="292"/>
        <v>1.0005710299999999</v>
      </c>
      <c r="M657" s="14">
        <f t="shared" si="287"/>
        <v>0.99769996000000005</v>
      </c>
      <c r="N657" s="14">
        <f t="shared" si="284"/>
        <v>1.1057521252851452</v>
      </c>
      <c r="O657" s="8">
        <f t="shared" si="286"/>
        <v>1.1063835399999999</v>
      </c>
      <c r="P657" s="8">
        <f t="shared" si="293"/>
        <v>12384.33734649</v>
      </c>
      <c r="Q657" s="13">
        <f t="shared" si="294"/>
        <v>0</v>
      </c>
      <c r="R657" s="21">
        <f t="shared" si="295"/>
        <v>0</v>
      </c>
      <c r="S657" s="8">
        <f t="shared" si="296"/>
        <v>0</v>
      </c>
      <c r="T657" s="10">
        <f t="shared" si="306"/>
        <v>0.119353</v>
      </c>
      <c r="U657" s="13">
        <f t="shared" si="285"/>
        <v>192</v>
      </c>
      <c r="V657" s="13">
        <v>252</v>
      </c>
      <c r="W657" s="14">
        <f t="shared" si="297"/>
        <v>1.0897032390000001</v>
      </c>
      <c r="X657" s="8">
        <f t="shared" si="298"/>
        <v>1110.91517284</v>
      </c>
      <c r="Y657" s="8">
        <v>0</v>
      </c>
      <c r="Z657" s="9">
        <f t="shared" si="299"/>
        <v>0</v>
      </c>
      <c r="AA657" s="26" t="str">
        <f t="shared" si="307"/>
        <v>INCORP J=</v>
      </c>
      <c r="AB657" s="70">
        <f t="shared" si="308"/>
        <v>43024</v>
      </c>
      <c r="AC657" s="4"/>
      <c r="AD657" s="1"/>
      <c r="AE657" s="11"/>
      <c r="AF657" s="5"/>
      <c r="AG657" s="1"/>
      <c r="AH657" s="1"/>
      <c r="AI657" s="1"/>
      <c r="AJ657" s="1"/>
      <c r="AK657" s="10"/>
      <c r="AL657" s="1"/>
      <c r="AM657" s="1"/>
      <c r="AN657" s="1"/>
      <c r="AO657" s="1"/>
      <c r="AP657" s="1"/>
      <c r="AQ657" s="1"/>
    </row>
    <row r="658" spans="1:43" x14ac:dyDescent="0.2">
      <c r="A658" s="67">
        <f t="shared" si="300"/>
        <v>42940</v>
      </c>
      <c r="B658" s="8">
        <f t="shared" si="289"/>
        <v>13495.252519329999</v>
      </c>
      <c r="C658" s="8">
        <f t="shared" si="301"/>
        <v>11193.53</v>
      </c>
      <c r="D658" s="28">
        <f t="shared" si="302"/>
        <v>4832.2700000000004</v>
      </c>
      <c r="E658" s="9">
        <f>IF(K658=1,VLOOKUP(A657,[1]Plan1!$AY$117:$BA$314,3),E657)</f>
        <v>4843.87</v>
      </c>
      <c r="F658" s="110">
        <f t="shared" si="303"/>
        <v>42934</v>
      </c>
      <c r="G658" s="12">
        <f t="shared" si="290"/>
        <v>2.4005281161854075E-3</v>
      </c>
      <c r="H658" s="11">
        <f t="shared" si="304"/>
        <v>42962</v>
      </c>
      <c r="I658" s="11">
        <f t="shared" si="291"/>
        <v>42962</v>
      </c>
      <c r="J658" s="1">
        <f t="shared" si="305"/>
        <v>21</v>
      </c>
      <c r="K658" s="1">
        <f t="shared" si="288"/>
        <v>5</v>
      </c>
      <c r="L658" s="8">
        <f t="shared" si="292"/>
        <v>1.0005710299999999</v>
      </c>
      <c r="M658" s="14">
        <f t="shared" si="287"/>
        <v>0.99769996000000005</v>
      </c>
      <c r="N658" s="14">
        <f t="shared" si="284"/>
        <v>1.1057521252851452</v>
      </c>
      <c r="O658" s="8">
        <f t="shared" si="286"/>
        <v>1.1063835399999999</v>
      </c>
      <c r="P658" s="8">
        <f t="shared" si="293"/>
        <v>12384.33734649</v>
      </c>
      <c r="Q658" s="13">
        <f t="shared" si="294"/>
        <v>0</v>
      </c>
      <c r="R658" s="21">
        <f t="shared" si="295"/>
        <v>0</v>
      </c>
      <c r="S658" s="8">
        <f t="shared" si="296"/>
        <v>0</v>
      </c>
      <c r="T658" s="10">
        <f t="shared" si="306"/>
        <v>0.119353</v>
      </c>
      <c r="U658" s="13">
        <f t="shared" si="285"/>
        <v>192</v>
      </c>
      <c r="V658" s="13">
        <v>252</v>
      </c>
      <c r="W658" s="14">
        <f t="shared" si="297"/>
        <v>1.0897032390000001</v>
      </c>
      <c r="X658" s="8">
        <f t="shared" si="298"/>
        <v>1110.91517284</v>
      </c>
      <c r="Y658" s="8">
        <v>0</v>
      </c>
      <c r="Z658" s="9">
        <f t="shared" si="299"/>
        <v>0</v>
      </c>
      <c r="AA658" s="26" t="str">
        <f t="shared" si="307"/>
        <v>INCORP J=</v>
      </c>
      <c r="AB658" s="70">
        <f t="shared" si="308"/>
        <v>43024</v>
      </c>
      <c r="AC658" s="4"/>
      <c r="AD658" s="1"/>
      <c r="AE658" s="11"/>
      <c r="AF658" s="5"/>
      <c r="AG658" s="1"/>
      <c r="AH658" s="1"/>
      <c r="AI658" s="1"/>
      <c r="AJ658" s="1"/>
      <c r="AK658" s="10"/>
      <c r="AL658" s="1"/>
      <c r="AM658" s="1"/>
      <c r="AN658" s="1"/>
      <c r="AO658" s="1"/>
      <c r="AP658" s="1"/>
      <c r="AQ658" s="1"/>
    </row>
    <row r="659" spans="1:43" x14ac:dyDescent="0.2">
      <c r="A659" s="67">
        <f t="shared" si="300"/>
        <v>42941</v>
      </c>
      <c r="B659" s="8">
        <f t="shared" si="289"/>
        <v>13502.83347039</v>
      </c>
      <c r="C659" s="8">
        <f t="shared" si="301"/>
        <v>11193.53</v>
      </c>
      <c r="D659" s="28">
        <f t="shared" si="302"/>
        <v>4832.2700000000004</v>
      </c>
      <c r="E659" s="9">
        <f>IF(K659=1,VLOOKUP(A658,[1]Plan1!$AY$117:$BA$314,3),E658)</f>
        <v>4843.87</v>
      </c>
      <c r="F659" s="110">
        <f t="shared" si="303"/>
        <v>42934</v>
      </c>
      <c r="G659" s="12">
        <f t="shared" si="290"/>
        <v>2.4005281161854075E-3</v>
      </c>
      <c r="H659" s="11">
        <f t="shared" si="304"/>
        <v>42962</v>
      </c>
      <c r="I659" s="11">
        <f t="shared" si="291"/>
        <v>42962</v>
      </c>
      <c r="J659" s="1">
        <f t="shared" si="305"/>
        <v>21</v>
      </c>
      <c r="K659" s="1">
        <f t="shared" si="288"/>
        <v>6</v>
      </c>
      <c r="L659" s="8">
        <f t="shared" si="292"/>
        <v>1.00068527</v>
      </c>
      <c r="M659" s="14">
        <f t="shared" si="287"/>
        <v>0.99769996000000005</v>
      </c>
      <c r="N659" s="14">
        <f t="shared" si="284"/>
        <v>1.1057521252851452</v>
      </c>
      <c r="O659" s="8">
        <f t="shared" si="286"/>
        <v>1.1065098600000001</v>
      </c>
      <c r="P659" s="8">
        <f t="shared" si="293"/>
        <v>12385.7513132</v>
      </c>
      <c r="Q659" s="13">
        <f t="shared" si="294"/>
        <v>0</v>
      </c>
      <c r="R659" s="21">
        <f t="shared" si="295"/>
        <v>0</v>
      </c>
      <c r="S659" s="8">
        <f t="shared" si="296"/>
        <v>0</v>
      </c>
      <c r="T659" s="10">
        <f t="shared" si="306"/>
        <v>0.119353</v>
      </c>
      <c r="U659" s="13">
        <f t="shared" si="285"/>
        <v>193</v>
      </c>
      <c r="V659" s="13">
        <v>252</v>
      </c>
      <c r="W659" s="14">
        <f t="shared" si="297"/>
        <v>1.0901909080000001</v>
      </c>
      <c r="X659" s="8">
        <f t="shared" si="298"/>
        <v>1117.0821571900001</v>
      </c>
      <c r="Y659" s="8">
        <v>0</v>
      </c>
      <c r="Z659" s="9">
        <f t="shared" si="299"/>
        <v>0</v>
      </c>
      <c r="AA659" s="26" t="str">
        <f t="shared" si="307"/>
        <v>INCORP J=</v>
      </c>
      <c r="AB659" s="70">
        <f t="shared" si="308"/>
        <v>43024</v>
      </c>
      <c r="AC659" s="4"/>
      <c r="AD659" s="1"/>
      <c r="AE659" s="11"/>
      <c r="AF659" s="5"/>
      <c r="AG659" s="1"/>
      <c r="AH659" s="1"/>
      <c r="AI659" s="1"/>
      <c r="AJ659" s="1"/>
      <c r="AK659" s="10"/>
      <c r="AL659" s="1"/>
      <c r="AM659" s="1"/>
      <c r="AN659" s="1"/>
      <c r="AO659" s="1"/>
      <c r="AP659" s="1"/>
      <c r="AQ659" s="1"/>
    </row>
    <row r="660" spans="1:43" x14ac:dyDescent="0.2">
      <c r="A660" s="67">
        <f t="shared" si="300"/>
        <v>42942</v>
      </c>
      <c r="B660" s="8">
        <f t="shared" si="289"/>
        <v>13510.41873274</v>
      </c>
      <c r="C660" s="8">
        <f t="shared" si="301"/>
        <v>11193.53</v>
      </c>
      <c r="D660" s="28">
        <f t="shared" si="302"/>
        <v>4832.2700000000004</v>
      </c>
      <c r="E660" s="9">
        <f>IF(K660=1,VLOOKUP(A659,[1]Plan1!$AY$117:$BA$314,3),E659)</f>
        <v>4843.87</v>
      </c>
      <c r="F660" s="110">
        <f t="shared" si="303"/>
        <v>42934</v>
      </c>
      <c r="G660" s="12">
        <f t="shared" si="290"/>
        <v>2.4005281161854075E-3</v>
      </c>
      <c r="H660" s="11">
        <f t="shared" si="304"/>
        <v>42962</v>
      </c>
      <c r="I660" s="11">
        <f t="shared" si="291"/>
        <v>42962</v>
      </c>
      <c r="J660" s="1">
        <f t="shared" si="305"/>
        <v>21</v>
      </c>
      <c r="K660" s="1">
        <f t="shared" si="288"/>
        <v>7</v>
      </c>
      <c r="L660" s="8">
        <f t="shared" si="292"/>
        <v>1.0007995300000001</v>
      </c>
      <c r="M660" s="14">
        <f t="shared" si="287"/>
        <v>0.99769996000000005</v>
      </c>
      <c r="N660" s="14">
        <f t="shared" si="284"/>
        <v>1.1057521252851452</v>
      </c>
      <c r="O660" s="8">
        <f t="shared" si="286"/>
        <v>1.1066362000000001</v>
      </c>
      <c r="P660" s="8">
        <f t="shared" si="293"/>
        <v>12387.165503779999</v>
      </c>
      <c r="Q660" s="13">
        <f t="shared" si="294"/>
        <v>0</v>
      </c>
      <c r="R660" s="21">
        <f t="shared" si="295"/>
        <v>0</v>
      </c>
      <c r="S660" s="8">
        <f t="shared" si="296"/>
        <v>0</v>
      </c>
      <c r="T660" s="10">
        <f t="shared" si="306"/>
        <v>0.119353</v>
      </c>
      <c r="U660" s="13">
        <f t="shared" si="285"/>
        <v>194</v>
      </c>
      <c r="V660" s="13">
        <v>252</v>
      </c>
      <c r="W660" s="14">
        <f t="shared" si="297"/>
        <v>1.090678794</v>
      </c>
      <c r="X660" s="8">
        <f t="shared" si="298"/>
        <v>1123.2532289599999</v>
      </c>
      <c r="Y660" s="8">
        <v>0</v>
      </c>
      <c r="Z660" s="9">
        <f t="shared" si="299"/>
        <v>0</v>
      </c>
      <c r="AA660" s="26" t="str">
        <f t="shared" si="307"/>
        <v>INCORP J=</v>
      </c>
      <c r="AB660" s="70">
        <f t="shared" si="308"/>
        <v>43024</v>
      </c>
      <c r="AC660" s="4"/>
      <c r="AD660" s="1"/>
      <c r="AE660" s="11"/>
      <c r="AF660" s="5"/>
      <c r="AG660" s="1"/>
      <c r="AH660" s="1"/>
      <c r="AI660" s="1"/>
      <c r="AJ660" s="1"/>
      <c r="AK660" s="10"/>
      <c r="AL660" s="1"/>
      <c r="AM660" s="1"/>
      <c r="AN660" s="1"/>
      <c r="AO660" s="1"/>
      <c r="AP660" s="1"/>
      <c r="AQ660" s="1"/>
    </row>
    <row r="661" spans="1:43" x14ac:dyDescent="0.2">
      <c r="A661" s="67">
        <f t="shared" si="300"/>
        <v>42943</v>
      </c>
      <c r="B661" s="8">
        <f t="shared" si="289"/>
        <v>13518.008332379999</v>
      </c>
      <c r="C661" s="8">
        <f t="shared" si="301"/>
        <v>11193.53</v>
      </c>
      <c r="D661" s="28">
        <f t="shared" si="302"/>
        <v>4832.2700000000004</v>
      </c>
      <c r="E661" s="9">
        <f>IF(K661=1,VLOOKUP(A660,[1]Plan1!$AY$117:$BA$314,3),E660)</f>
        <v>4843.87</v>
      </c>
      <c r="F661" s="110">
        <f t="shared" si="303"/>
        <v>42934</v>
      </c>
      <c r="G661" s="12">
        <f t="shared" si="290"/>
        <v>2.4005281161854075E-3</v>
      </c>
      <c r="H661" s="11">
        <f t="shared" si="304"/>
        <v>42962</v>
      </c>
      <c r="I661" s="11">
        <f t="shared" si="291"/>
        <v>42962</v>
      </c>
      <c r="J661" s="1">
        <f t="shared" si="305"/>
        <v>21</v>
      </c>
      <c r="K661" s="1">
        <f t="shared" si="288"/>
        <v>8</v>
      </c>
      <c r="L661" s="8">
        <f t="shared" si="292"/>
        <v>1.0009138</v>
      </c>
      <c r="M661" s="14">
        <f t="shared" si="287"/>
        <v>0.99769996000000005</v>
      </c>
      <c r="N661" s="14">
        <f t="shared" si="284"/>
        <v>1.1057521252851452</v>
      </c>
      <c r="O661" s="8">
        <f t="shared" si="286"/>
        <v>1.10676256</v>
      </c>
      <c r="P661" s="8">
        <f t="shared" si="293"/>
        <v>12388.57991823</v>
      </c>
      <c r="Q661" s="13">
        <f t="shared" si="294"/>
        <v>0</v>
      </c>
      <c r="R661" s="21">
        <f t="shared" si="295"/>
        <v>0</v>
      </c>
      <c r="S661" s="8">
        <f t="shared" si="296"/>
        <v>0</v>
      </c>
      <c r="T661" s="10">
        <f t="shared" si="306"/>
        <v>0.119353</v>
      </c>
      <c r="U661" s="13">
        <f t="shared" si="285"/>
        <v>195</v>
      </c>
      <c r="V661" s="13">
        <v>252</v>
      </c>
      <c r="W661" s="14">
        <f t="shared" si="297"/>
        <v>1.0911668990000001</v>
      </c>
      <c r="X661" s="8">
        <f t="shared" si="298"/>
        <v>1129.42841415</v>
      </c>
      <c r="Y661" s="8">
        <v>0</v>
      </c>
      <c r="Z661" s="9">
        <f t="shared" si="299"/>
        <v>0</v>
      </c>
      <c r="AA661" s="26" t="str">
        <f t="shared" si="307"/>
        <v>INCORP J=</v>
      </c>
      <c r="AB661" s="70">
        <f t="shared" si="308"/>
        <v>43024</v>
      </c>
      <c r="AC661" s="4"/>
      <c r="AD661" s="1"/>
      <c r="AE661" s="11"/>
      <c r="AF661" s="5"/>
      <c r="AG661" s="1"/>
      <c r="AH661" s="1"/>
      <c r="AI661" s="1"/>
      <c r="AJ661" s="1"/>
      <c r="AK661" s="10"/>
      <c r="AL661" s="1"/>
      <c r="AM661" s="1"/>
      <c r="AN661" s="1"/>
      <c r="AO661" s="1"/>
      <c r="AP661" s="1"/>
      <c r="AQ661" s="1"/>
    </row>
    <row r="662" spans="1:43" x14ac:dyDescent="0.2">
      <c r="A662" s="67">
        <f t="shared" si="300"/>
        <v>42944</v>
      </c>
      <c r="B662" s="8">
        <f t="shared" si="289"/>
        <v>13525.60214841</v>
      </c>
      <c r="C662" s="8">
        <f t="shared" si="301"/>
        <v>11193.53</v>
      </c>
      <c r="D662" s="28">
        <f t="shared" si="302"/>
        <v>4832.2700000000004</v>
      </c>
      <c r="E662" s="9">
        <f>IF(K662=1,VLOOKUP(A661,[1]Plan1!$AY$117:$BA$314,3),E661)</f>
        <v>4843.87</v>
      </c>
      <c r="F662" s="110">
        <f t="shared" si="303"/>
        <v>42934</v>
      </c>
      <c r="G662" s="12">
        <f t="shared" si="290"/>
        <v>2.4005281161854075E-3</v>
      </c>
      <c r="H662" s="11">
        <f t="shared" si="304"/>
        <v>42962</v>
      </c>
      <c r="I662" s="11">
        <f t="shared" si="291"/>
        <v>42962</v>
      </c>
      <c r="J662" s="1">
        <f t="shared" si="305"/>
        <v>21</v>
      </c>
      <c r="K662" s="1">
        <f t="shared" si="288"/>
        <v>9</v>
      </c>
      <c r="L662" s="8">
        <f t="shared" si="292"/>
        <v>1.0010280899999999</v>
      </c>
      <c r="M662" s="14">
        <f t="shared" si="287"/>
        <v>0.99769996000000005</v>
      </c>
      <c r="N662" s="14">
        <f t="shared" si="284"/>
        <v>1.1057521252851452</v>
      </c>
      <c r="O662" s="8">
        <f t="shared" si="286"/>
        <v>1.10688893</v>
      </c>
      <c r="P662" s="8">
        <f t="shared" si="293"/>
        <v>12389.994444620001</v>
      </c>
      <c r="Q662" s="13">
        <f t="shared" si="294"/>
        <v>0</v>
      </c>
      <c r="R662" s="21">
        <f t="shared" si="295"/>
        <v>0</v>
      </c>
      <c r="S662" s="8">
        <f t="shared" si="296"/>
        <v>0</v>
      </c>
      <c r="T662" s="10">
        <f t="shared" si="306"/>
        <v>0.119353</v>
      </c>
      <c r="U662" s="13">
        <f t="shared" si="285"/>
        <v>196</v>
      </c>
      <c r="V662" s="13">
        <v>252</v>
      </c>
      <c r="W662" s="14">
        <f t="shared" si="297"/>
        <v>1.0916552230000001</v>
      </c>
      <c r="X662" s="8">
        <f t="shared" si="298"/>
        <v>1135.60770379</v>
      </c>
      <c r="Y662" s="8">
        <v>0</v>
      </c>
      <c r="Z662" s="9">
        <f t="shared" si="299"/>
        <v>0</v>
      </c>
      <c r="AA662" s="26" t="str">
        <f t="shared" si="307"/>
        <v>INCORP J=</v>
      </c>
      <c r="AB662" s="70">
        <f t="shared" si="308"/>
        <v>43024</v>
      </c>
      <c r="AC662" s="4"/>
      <c r="AD662" s="1"/>
      <c r="AE662" s="11"/>
      <c r="AF662" s="5"/>
      <c r="AG662" s="1"/>
      <c r="AH662" s="1"/>
      <c r="AI662" s="1"/>
      <c r="AJ662" s="1"/>
      <c r="AK662" s="10"/>
      <c r="AL662" s="1"/>
      <c r="AM662" s="1"/>
      <c r="AN662" s="1"/>
      <c r="AO662" s="1"/>
      <c r="AP662" s="1"/>
      <c r="AQ662" s="1"/>
    </row>
    <row r="663" spans="1:43" x14ac:dyDescent="0.2">
      <c r="A663" s="67">
        <f t="shared" si="300"/>
        <v>42945</v>
      </c>
      <c r="B663" s="8">
        <f t="shared" si="289"/>
        <v>13533.20029174</v>
      </c>
      <c r="C663" s="8">
        <f t="shared" si="301"/>
        <v>11193.53</v>
      </c>
      <c r="D663" s="28">
        <f t="shared" si="302"/>
        <v>4832.2700000000004</v>
      </c>
      <c r="E663" s="9">
        <f>IF(K663=1,VLOOKUP(A662,[1]Plan1!$AY$117:$BA$314,3),E662)</f>
        <v>4843.87</v>
      </c>
      <c r="F663" s="110">
        <f t="shared" si="303"/>
        <v>42934</v>
      </c>
      <c r="G663" s="12">
        <f t="shared" si="290"/>
        <v>2.4005281161854075E-3</v>
      </c>
      <c r="H663" s="11">
        <f t="shared" si="304"/>
        <v>42962</v>
      </c>
      <c r="I663" s="11">
        <f t="shared" si="291"/>
        <v>42962</v>
      </c>
      <c r="J663" s="1">
        <f t="shared" si="305"/>
        <v>21</v>
      </c>
      <c r="K663" s="1">
        <f t="shared" si="288"/>
        <v>10</v>
      </c>
      <c r="L663" s="8">
        <f t="shared" si="292"/>
        <v>1.00114239</v>
      </c>
      <c r="M663" s="14">
        <f t="shared" si="287"/>
        <v>0.99769996000000005</v>
      </c>
      <c r="N663" s="14">
        <f t="shared" si="284"/>
        <v>1.1057521252851452</v>
      </c>
      <c r="O663" s="8">
        <f t="shared" si="286"/>
        <v>1.1070153199999999</v>
      </c>
      <c r="P663" s="8">
        <f t="shared" si="293"/>
        <v>12391.409194870001</v>
      </c>
      <c r="Q663" s="13">
        <f t="shared" si="294"/>
        <v>0</v>
      </c>
      <c r="R663" s="21">
        <f t="shared" si="295"/>
        <v>0</v>
      </c>
      <c r="S663" s="8">
        <f t="shared" si="296"/>
        <v>0</v>
      </c>
      <c r="T663" s="10">
        <f t="shared" si="306"/>
        <v>0.119353</v>
      </c>
      <c r="U663" s="13">
        <f t="shared" si="285"/>
        <v>197</v>
      </c>
      <c r="V663" s="13">
        <v>252</v>
      </c>
      <c r="W663" s="14">
        <f t="shared" si="297"/>
        <v>1.0921437650000001</v>
      </c>
      <c r="X663" s="8">
        <f t="shared" si="298"/>
        <v>1141.79109687</v>
      </c>
      <c r="Y663" s="8">
        <v>0</v>
      </c>
      <c r="Z663" s="9">
        <f t="shared" si="299"/>
        <v>0</v>
      </c>
      <c r="AA663" s="26" t="str">
        <f t="shared" si="307"/>
        <v>INCORP J=</v>
      </c>
      <c r="AB663" s="70">
        <f t="shared" si="308"/>
        <v>43024</v>
      </c>
      <c r="AC663" s="4"/>
      <c r="AD663" s="1"/>
      <c r="AE663" s="11"/>
      <c r="AF663" s="5"/>
      <c r="AG663" s="1"/>
      <c r="AH663" s="1"/>
      <c r="AI663" s="1"/>
      <c r="AJ663" s="1"/>
      <c r="AK663" s="10"/>
      <c r="AL663" s="1"/>
      <c r="AM663" s="1"/>
      <c r="AN663" s="1"/>
      <c r="AO663" s="1"/>
      <c r="AP663" s="1"/>
      <c r="AQ663" s="1"/>
    </row>
    <row r="664" spans="1:43" x14ac:dyDescent="0.2">
      <c r="A664" s="67">
        <f t="shared" si="300"/>
        <v>42946</v>
      </c>
      <c r="B664" s="8">
        <f t="shared" si="289"/>
        <v>13533.20029174</v>
      </c>
      <c r="C664" s="8">
        <f t="shared" si="301"/>
        <v>11193.53</v>
      </c>
      <c r="D664" s="28">
        <f t="shared" si="302"/>
        <v>4832.2700000000004</v>
      </c>
      <c r="E664" s="9">
        <f>IF(K664=1,VLOOKUP(A663,[1]Plan1!$AY$117:$BA$314,3),E663)</f>
        <v>4843.87</v>
      </c>
      <c r="F664" s="110">
        <f t="shared" si="303"/>
        <v>42934</v>
      </c>
      <c r="G664" s="12">
        <f t="shared" si="290"/>
        <v>2.4005281161854075E-3</v>
      </c>
      <c r="H664" s="11">
        <f t="shared" si="304"/>
        <v>42962</v>
      </c>
      <c r="I664" s="11">
        <f t="shared" si="291"/>
        <v>42962</v>
      </c>
      <c r="J664" s="1">
        <f t="shared" si="305"/>
        <v>21</v>
      </c>
      <c r="K664" s="1">
        <f t="shared" si="288"/>
        <v>10</v>
      </c>
      <c r="L664" s="8">
        <f t="shared" si="292"/>
        <v>1.00114239</v>
      </c>
      <c r="M664" s="14">
        <f t="shared" si="287"/>
        <v>0.99769996000000005</v>
      </c>
      <c r="N664" s="14">
        <f t="shared" si="284"/>
        <v>1.1057521252851452</v>
      </c>
      <c r="O664" s="8">
        <f t="shared" si="286"/>
        <v>1.1070153199999999</v>
      </c>
      <c r="P664" s="8">
        <f t="shared" si="293"/>
        <v>12391.409194870001</v>
      </c>
      <c r="Q664" s="13">
        <f t="shared" si="294"/>
        <v>0</v>
      </c>
      <c r="R664" s="21">
        <f t="shared" si="295"/>
        <v>0</v>
      </c>
      <c r="S664" s="8">
        <f t="shared" si="296"/>
        <v>0</v>
      </c>
      <c r="T664" s="10">
        <f t="shared" si="306"/>
        <v>0.119353</v>
      </c>
      <c r="U664" s="13">
        <f t="shared" si="285"/>
        <v>197</v>
      </c>
      <c r="V664" s="13">
        <v>252</v>
      </c>
      <c r="W664" s="14">
        <f t="shared" si="297"/>
        <v>1.0921437650000001</v>
      </c>
      <c r="X664" s="8">
        <f t="shared" si="298"/>
        <v>1141.79109687</v>
      </c>
      <c r="Y664" s="8">
        <v>0</v>
      </c>
      <c r="Z664" s="9">
        <f t="shared" si="299"/>
        <v>0</v>
      </c>
      <c r="AA664" s="26" t="str">
        <f t="shared" si="307"/>
        <v>INCORP J=</v>
      </c>
      <c r="AB664" s="70">
        <f t="shared" si="308"/>
        <v>43024</v>
      </c>
      <c r="AC664" s="4"/>
      <c r="AD664" s="1"/>
      <c r="AE664" s="11"/>
      <c r="AF664" s="5"/>
      <c r="AG664" s="1"/>
      <c r="AH664" s="1"/>
      <c r="AI664" s="1"/>
      <c r="AJ664" s="1"/>
      <c r="AK664" s="10"/>
      <c r="AL664" s="1"/>
      <c r="AM664" s="1"/>
      <c r="AN664" s="1"/>
      <c r="AO664" s="1"/>
      <c r="AP664" s="1"/>
      <c r="AQ664" s="1"/>
    </row>
    <row r="665" spans="1:43" x14ac:dyDescent="0.2">
      <c r="A665" s="67">
        <f t="shared" si="300"/>
        <v>42947</v>
      </c>
      <c r="B665" s="8">
        <f t="shared" si="289"/>
        <v>13533.20029174</v>
      </c>
      <c r="C665" s="8">
        <f t="shared" si="301"/>
        <v>11193.53</v>
      </c>
      <c r="D665" s="28">
        <f t="shared" si="302"/>
        <v>4832.2700000000004</v>
      </c>
      <c r="E665" s="9">
        <f>IF(K665=1,VLOOKUP(A664,[1]Plan1!$AY$117:$BA$314,3),E664)</f>
        <v>4843.87</v>
      </c>
      <c r="F665" s="110">
        <f t="shared" si="303"/>
        <v>42934</v>
      </c>
      <c r="G665" s="12">
        <f t="shared" si="290"/>
        <v>2.4005281161854075E-3</v>
      </c>
      <c r="H665" s="11">
        <f t="shared" si="304"/>
        <v>42962</v>
      </c>
      <c r="I665" s="11">
        <f t="shared" si="291"/>
        <v>42962</v>
      </c>
      <c r="J665" s="1">
        <f t="shared" si="305"/>
        <v>21</v>
      </c>
      <c r="K665" s="1">
        <f t="shared" si="288"/>
        <v>10</v>
      </c>
      <c r="L665" s="8">
        <f t="shared" si="292"/>
        <v>1.00114239</v>
      </c>
      <c r="M665" s="14">
        <f t="shared" si="287"/>
        <v>0.99769996000000005</v>
      </c>
      <c r="N665" s="14">
        <f t="shared" si="284"/>
        <v>1.1057521252851452</v>
      </c>
      <c r="O665" s="8">
        <f t="shared" si="286"/>
        <v>1.1070153199999999</v>
      </c>
      <c r="P665" s="8">
        <f t="shared" si="293"/>
        <v>12391.409194870001</v>
      </c>
      <c r="Q665" s="13">
        <f t="shared" si="294"/>
        <v>0</v>
      </c>
      <c r="R665" s="21">
        <f t="shared" si="295"/>
        <v>0</v>
      </c>
      <c r="S665" s="8">
        <f t="shared" si="296"/>
        <v>0</v>
      </c>
      <c r="T665" s="10">
        <f t="shared" si="306"/>
        <v>0.119353</v>
      </c>
      <c r="U665" s="13">
        <f t="shared" si="285"/>
        <v>197</v>
      </c>
      <c r="V665" s="13">
        <v>252</v>
      </c>
      <c r="W665" s="14">
        <f t="shared" si="297"/>
        <v>1.0921437650000001</v>
      </c>
      <c r="X665" s="8">
        <f t="shared" si="298"/>
        <v>1141.79109687</v>
      </c>
      <c r="Y665" s="8">
        <v>0</v>
      </c>
      <c r="Z665" s="9">
        <f t="shared" si="299"/>
        <v>0</v>
      </c>
      <c r="AA665" s="26" t="str">
        <f t="shared" si="307"/>
        <v>INCORP J=</v>
      </c>
      <c r="AB665" s="70">
        <f t="shared" si="308"/>
        <v>43024</v>
      </c>
      <c r="AC665" s="4"/>
      <c r="AD665" s="1"/>
      <c r="AE665" s="11"/>
      <c r="AF665" s="5"/>
      <c r="AG665" s="1"/>
      <c r="AH665" s="1"/>
      <c r="AI665" s="1"/>
      <c r="AJ665" s="1"/>
      <c r="AK665" s="10"/>
      <c r="AL665" s="1"/>
      <c r="AM665" s="1"/>
      <c r="AN665" s="1"/>
      <c r="AO665" s="1"/>
      <c r="AP665" s="1"/>
      <c r="AQ665" s="1"/>
    </row>
    <row r="666" spans="1:43" x14ac:dyDescent="0.2">
      <c r="A666" s="67">
        <f t="shared" si="300"/>
        <v>42948</v>
      </c>
      <c r="B666" s="8">
        <f t="shared" si="289"/>
        <v>13540.80265374</v>
      </c>
      <c r="C666" s="8">
        <f t="shared" si="301"/>
        <v>11193.53</v>
      </c>
      <c r="D666" s="28">
        <f t="shared" si="302"/>
        <v>4832.2700000000004</v>
      </c>
      <c r="E666" s="9">
        <f>IF(K666=1,VLOOKUP(A665,[1]Plan1!$AY$117:$BA$314,3),E665)</f>
        <v>4843.87</v>
      </c>
      <c r="F666" s="110">
        <f t="shared" si="303"/>
        <v>42934</v>
      </c>
      <c r="G666" s="12">
        <f t="shared" si="290"/>
        <v>2.4005281161854075E-3</v>
      </c>
      <c r="H666" s="11">
        <f t="shared" si="304"/>
        <v>42962</v>
      </c>
      <c r="I666" s="11">
        <f t="shared" si="291"/>
        <v>42962</v>
      </c>
      <c r="J666" s="1">
        <f t="shared" si="305"/>
        <v>21</v>
      </c>
      <c r="K666" s="1">
        <f t="shared" si="288"/>
        <v>11</v>
      </c>
      <c r="L666" s="8">
        <f t="shared" si="292"/>
        <v>1.0012567000000001</v>
      </c>
      <c r="M666" s="14">
        <f t="shared" si="287"/>
        <v>0.99769996000000005</v>
      </c>
      <c r="N666" s="14">
        <f t="shared" si="284"/>
        <v>1.1057521252851452</v>
      </c>
      <c r="O666" s="8">
        <f t="shared" si="286"/>
        <v>1.10714172</v>
      </c>
      <c r="P666" s="8">
        <f t="shared" si="293"/>
        <v>12392.82405707</v>
      </c>
      <c r="Q666" s="13">
        <f t="shared" si="294"/>
        <v>0</v>
      </c>
      <c r="R666" s="21">
        <f t="shared" si="295"/>
        <v>0</v>
      </c>
      <c r="S666" s="8">
        <f t="shared" si="296"/>
        <v>0</v>
      </c>
      <c r="T666" s="10">
        <f t="shared" si="306"/>
        <v>0.119353</v>
      </c>
      <c r="U666" s="13">
        <f t="shared" si="285"/>
        <v>198</v>
      </c>
      <c r="V666" s="13">
        <v>252</v>
      </c>
      <c r="W666" s="14">
        <f t="shared" si="297"/>
        <v>1.092632526</v>
      </c>
      <c r="X666" s="8">
        <f t="shared" si="298"/>
        <v>1147.9785966699999</v>
      </c>
      <c r="Y666" s="8">
        <v>0</v>
      </c>
      <c r="Z666" s="9">
        <f t="shared" si="299"/>
        <v>0</v>
      </c>
      <c r="AA666" s="26" t="str">
        <f t="shared" si="307"/>
        <v>INCORP J=</v>
      </c>
      <c r="AB666" s="70">
        <f t="shared" si="308"/>
        <v>43024</v>
      </c>
      <c r="AC666" s="4"/>
      <c r="AD666" s="1"/>
      <c r="AE666" s="11"/>
      <c r="AF666" s="5"/>
      <c r="AG666" s="1"/>
      <c r="AH666" s="1"/>
      <c r="AI666" s="1"/>
      <c r="AJ666" s="1"/>
      <c r="AK666" s="10"/>
      <c r="AL666" s="1"/>
      <c r="AM666" s="1"/>
      <c r="AN666" s="1"/>
      <c r="AO666" s="1"/>
      <c r="AP666" s="1"/>
      <c r="AQ666" s="1"/>
    </row>
    <row r="667" spans="1:43" x14ac:dyDescent="0.2">
      <c r="A667" s="67">
        <f t="shared" si="300"/>
        <v>42949</v>
      </c>
      <c r="B667" s="8">
        <f t="shared" si="289"/>
        <v>13548.4092231</v>
      </c>
      <c r="C667" s="8">
        <f t="shared" si="301"/>
        <v>11193.53</v>
      </c>
      <c r="D667" s="28">
        <f t="shared" si="302"/>
        <v>4832.2700000000004</v>
      </c>
      <c r="E667" s="9">
        <f>IF(K667=1,VLOOKUP(A666,[1]Plan1!$AY$117:$BA$314,3),E666)</f>
        <v>4843.87</v>
      </c>
      <c r="F667" s="110">
        <f t="shared" si="303"/>
        <v>42934</v>
      </c>
      <c r="G667" s="12">
        <f t="shared" si="290"/>
        <v>2.4005281161854075E-3</v>
      </c>
      <c r="H667" s="11">
        <f t="shared" si="304"/>
        <v>42962</v>
      </c>
      <c r="I667" s="11">
        <f t="shared" si="291"/>
        <v>42962</v>
      </c>
      <c r="J667" s="1">
        <f t="shared" si="305"/>
        <v>21</v>
      </c>
      <c r="K667" s="1">
        <f t="shared" si="288"/>
        <v>12</v>
      </c>
      <c r="L667" s="8">
        <f t="shared" si="292"/>
        <v>1.0013710199999999</v>
      </c>
      <c r="M667" s="14">
        <f t="shared" si="287"/>
        <v>0.99769996000000005</v>
      </c>
      <c r="N667" s="14">
        <f t="shared" si="284"/>
        <v>1.1057521252851452</v>
      </c>
      <c r="O667" s="8">
        <f t="shared" si="286"/>
        <v>1.10726813</v>
      </c>
      <c r="P667" s="8">
        <f t="shared" si="293"/>
        <v>12394.23903119</v>
      </c>
      <c r="Q667" s="13">
        <f t="shared" si="294"/>
        <v>0</v>
      </c>
      <c r="R667" s="21">
        <f t="shared" si="295"/>
        <v>0</v>
      </c>
      <c r="S667" s="8">
        <f t="shared" si="296"/>
        <v>0</v>
      </c>
      <c r="T667" s="10">
        <f t="shared" si="306"/>
        <v>0.119353</v>
      </c>
      <c r="U667" s="13">
        <f t="shared" si="285"/>
        <v>199</v>
      </c>
      <c r="V667" s="13">
        <v>252</v>
      </c>
      <c r="W667" s="14">
        <f t="shared" si="297"/>
        <v>1.093121505</v>
      </c>
      <c r="X667" s="8">
        <f t="shared" si="298"/>
        <v>1154.1701919100001</v>
      </c>
      <c r="Y667" s="8">
        <v>0</v>
      </c>
      <c r="Z667" s="9">
        <f t="shared" si="299"/>
        <v>0</v>
      </c>
      <c r="AA667" s="26" t="str">
        <f t="shared" si="307"/>
        <v>INCORP J=</v>
      </c>
      <c r="AB667" s="70">
        <f t="shared" si="308"/>
        <v>43024</v>
      </c>
      <c r="AC667" s="4"/>
      <c r="AD667" s="1"/>
      <c r="AE667" s="11"/>
      <c r="AF667" s="5"/>
      <c r="AG667" s="1"/>
      <c r="AH667" s="1"/>
      <c r="AI667" s="1"/>
      <c r="AJ667" s="1"/>
      <c r="AK667" s="10"/>
      <c r="AL667" s="1"/>
      <c r="AM667" s="1"/>
      <c r="AN667" s="1"/>
      <c r="AO667" s="1"/>
      <c r="AP667" s="1"/>
      <c r="AQ667" s="1"/>
    </row>
    <row r="668" spans="1:43" x14ac:dyDescent="0.2">
      <c r="A668" s="67">
        <f t="shared" si="300"/>
        <v>42950</v>
      </c>
      <c r="B668" s="8">
        <f t="shared" si="289"/>
        <v>13556.02013572</v>
      </c>
      <c r="C668" s="8">
        <f t="shared" si="301"/>
        <v>11193.53</v>
      </c>
      <c r="D668" s="28">
        <f t="shared" si="302"/>
        <v>4832.2700000000004</v>
      </c>
      <c r="E668" s="9">
        <f>IF(K668=1,VLOOKUP(A667,[1]Plan1!$AY$117:$BA$314,3),E667)</f>
        <v>4843.87</v>
      </c>
      <c r="F668" s="110">
        <f t="shared" si="303"/>
        <v>42934</v>
      </c>
      <c r="G668" s="12">
        <f t="shared" si="290"/>
        <v>2.4005281161854075E-3</v>
      </c>
      <c r="H668" s="11">
        <f t="shared" si="304"/>
        <v>42962</v>
      </c>
      <c r="I668" s="11">
        <f t="shared" si="291"/>
        <v>42962</v>
      </c>
      <c r="J668" s="1">
        <f t="shared" si="305"/>
        <v>21</v>
      </c>
      <c r="K668" s="1">
        <f t="shared" si="288"/>
        <v>13</v>
      </c>
      <c r="L668" s="8">
        <f t="shared" si="292"/>
        <v>1.00148536</v>
      </c>
      <c r="M668" s="14">
        <f t="shared" si="287"/>
        <v>0.99769996000000005</v>
      </c>
      <c r="N668" s="14">
        <f t="shared" si="284"/>
        <v>1.1057521252851452</v>
      </c>
      <c r="O668" s="8">
        <f t="shared" si="286"/>
        <v>1.1073945599999999</v>
      </c>
      <c r="P668" s="8">
        <f t="shared" si="293"/>
        <v>12395.65422919</v>
      </c>
      <c r="Q668" s="13">
        <f t="shared" si="294"/>
        <v>0</v>
      </c>
      <c r="R668" s="21">
        <f t="shared" si="295"/>
        <v>0</v>
      </c>
      <c r="S668" s="8">
        <f t="shared" si="296"/>
        <v>0</v>
      </c>
      <c r="T668" s="10">
        <f t="shared" si="306"/>
        <v>0.119353</v>
      </c>
      <c r="U668" s="13">
        <f t="shared" si="285"/>
        <v>200</v>
      </c>
      <c r="V668" s="13">
        <v>252</v>
      </c>
      <c r="W668" s="14">
        <f t="shared" si="297"/>
        <v>1.093610703</v>
      </c>
      <c r="X668" s="8">
        <f t="shared" si="298"/>
        <v>1160.3659065300001</v>
      </c>
      <c r="Y668" s="8">
        <v>0</v>
      </c>
      <c r="Z668" s="9">
        <f t="shared" si="299"/>
        <v>0</v>
      </c>
      <c r="AA668" s="26" t="str">
        <f t="shared" si="307"/>
        <v>INCORP J=</v>
      </c>
      <c r="AB668" s="70">
        <f t="shared" si="308"/>
        <v>43024</v>
      </c>
      <c r="AC668" s="4"/>
      <c r="AD668" s="1"/>
      <c r="AE668" s="11"/>
      <c r="AF668" s="5"/>
      <c r="AG668" s="1"/>
      <c r="AH668" s="1"/>
      <c r="AI668" s="1"/>
      <c r="AJ668" s="1"/>
      <c r="AK668" s="10"/>
      <c r="AL668" s="1"/>
      <c r="AM668" s="1"/>
      <c r="AN668" s="1"/>
      <c r="AO668" s="1"/>
      <c r="AP668" s="1"/>
      <c r="AQ668" s="1"/>
    </row>
    <row r="669" spans="1:43" x14ac:dyDescent="0.2">
      <c r="A669" s="67">
        <f t="shared" si="300"/>
        <v>42951</v>
      </c>
      <c r="B669" s="8">
        <f t="shared" si="289"/>
        <v>13563.635270409999</v>
      </c>
      <c r="C669" s="8">
        <f t="shared" si="301"/>
        <v>11193.53</v>
      </c>
      <c r="D669" s="28">
        <f t="shared" si="302"/>
        <v>4832.2700000000004</v>
      </c>
      <c r="E669" s="9">
        <f>IF(K669=1,VLOOKUP(A668,[1]Plan1!$AY$117:$BA$314,3),E668)</f>
        <v>4843.87</v>
      </c>
      <c r="F669" s="110">
        <f t="shared" si="303"/>
        <v>42934</v>
      </c>
      <c r="G669" s="12">
        <f t="shared" si="290"/>
        <v>2.4005281161854075E-3</v>
      </c>
      <c r="H669" s="11">
        <f t="shared" si="304"/>
        <v>42962</v>
      </c>
      <c r="I669" s="11">
        <f t="shared" si="291"/>
        <v>42962</v>
      </c>
      <c r="J669" s="1">
        <f t="shared" si="305"/>
        <v>21</v>
      </c>
      <c r="K669" s="1">
        <f t="shared" si="288"/>
        <v>14</v>
      </c>
      <c r="L669" s="8">
        <f t="shared" si="292"/>
        <v>1.00159971</v>
      </c>
      <c r="M669" s="14">
        <f t="shared" si="287"/>
        <v>0.99769996000000005</v>
      </c>
      <c r="N669" s="14">
        <f t="shared" si="284"/>
        <v>1.1057521252851452</v>
      </c>
      <c r="O669" s="8">
        <f t="shared" si="286"/>
        <v>1.107521</v>
      </c>
      <c r="P669" s="8">
        <f t="shared" si="293"/>
        <v>12397.06953913</v>
      </c>
      <c r="Q669" s="13">
        <f t="shared" si="294"/>
        <v>0</v>
      </c>
      <c r="R669" s="21">
        <f t="shared" si="295"/>
        <v>0</v>
      </c>
      <c r="S669" s="8">
        <f t="shared" si="296"/>
        <v>0</v>
      </c>
      <c r="T669" s="10">
        <f t="shared" si="306"/>
        <v>0.119353</v>
      </c>
      <c r="U669" s="13">
        <f t="shared" si="285"/>
        <v>201</v>
      </c>
      <c r="V669" s="13">
        <v>252</v>
      </c>
      <c r="W669" s="14">
        <f t="shared" si="297"/>
        <v>1.09410012</v>
      </c>
      <c r="X669" s="8">
        <f t="shared" si="298"/>
        <v>1166.5657312799999</v>
      </c>
      <c r="Y669" s="8">
        <v>0</v>
      </c>
      <c r="Z669" s="9">
        <f t="shared" si="299"/>
        <v>0</v>
      </c>
      <c r="AA669" s="26" t="str">
        <f t="shared" si="307"/>
        <v>INCORP J=</v>
      </c>
      <c r="AB669" s="70">
        <f t="shared" si="308"/>
        <v>43024</v>
      </c>
      <c r="AC669" s="4"/>
      <c r="AD669" s="1"/>
      <c r="AE669" s="11"/>
      <c r="AF669" s="5"/>
      <c r="AG669" s="1"/>
      <c r="AH669" s="1"/>
      <c r="AI669" s="1"/>
      <c r="AJ669" s="1"/>
      <c r="AK669" s="10"/>
      <c r="AL669" s="1"/>
      <c r="AM669" s="1"/>
      <c r="AN669" s="1"/>
      <c r="AO669" s="1"/>
      <c r="AP669" s="1"/>
      <c r="AQ669" s="1"/>
    </row>
    <row r="670" spans="1:43" x14ac:dyDescent="0.2">
      <c r="A670" s="67">
        <f t="shared" si="300"/>
        <v>42952</v>
      </c>
      <c r="B670" s="8">
        <f t="shared" si="289"/>
        <v>13571.25475074</v>
      </c>
      <c r="C670" s="8">
        <f t="shared" si="301"/>
        <v>11193.53</v>
      </c>
      <c r="D670" s="28">
        <f t="shared" si="302"/>
        <v>4832.2700000000004</v>
      </c>
      <c r="E670" s="9">
        <f>IF(K670=1,VLOOKUP(A669,[1]Plan1!$AY$117:$BA$314,3),E669)</f>
        <v>4843.87</v>
      </c>
      <c r="F670" s="110">
        <f t="shared" si="303"/>
        <v>42934</v>
      </c>
      <c r="G670" s="12">
        <f t="shared" si="290"/>
        <v>2.4005281161854075E-3</v>
      </c>
      <c r="H670" s="11">
        <f t="shared" si="304"/>
        <v>42962</v>
      </c>
      <c r="I670" s="11">
        <f t="shared" si="291"/>
        <v>42962</v>
      </c>
      <c r="J670" s="1">
        <f t="shared" si="305"/>
        <v>21</v>
      </c>
      <c r="K670" s="1">
        <f t="shared" si="288"/>
        <v>15</v>
      </c>
      <c r="L670" s="8">
        <f t="shared" si="292"/>
        <v>1.00171407</v>
      </c>
      <c r="M670" s="14">
        <f t="shared" si="287"/>
        <v>0.99769996000000005</v>
      </c>
      <c r="N670" s="14">
        <f t="shared" si="284"/>
        <v>1.1057521252851452</v>
      </c>
      <c r="O670" s="8">
        <f t="shared" si="286"/>
        <v>1.1076474599999999</v>
      </c>
      <c r="P670" s="8">
        <f t="shared" si="293"/>
        <v>12398.48507293</v>
      </c>
      <c r="Q670" s="13">
        <f t="shared" si="294"/>
        <v>0</v>
      </c>
      <c r="R670" s="21">
        <f t="shared" si="295"/>
        <v>0</v>
      </c>
      <c r="S670" s="8">
        <f t="shared" si="296"/>
        <v>0</v>
      </c>
      <c r="T670" s="10">
        <f t="shared" si="306"/>
        <v>0.119353</v>
      </c>
      <c r="U670" s="13">
        <f t="shared" si="285"/>
        <v>202</v>
      </c>
      <c r="V670" s="13">
        <v>252</v>
      </c>
      <c r="W670" s="14">
        <f t="shared" si="297"/>
        <v>1.094589756</v>
      </c>
      <c r="X670" s="8">
        <f t="shared" si="298"/>
        <v>1172.7696778100001</v>
      </c>
      <c r="Y670" s="8">
        <v>0</v>
      </c>
      <c r="Z670" s="9">
        <f t="shared" si="299"/>
        <v>0</v>
      </c>
      <c r="AA670" s="26" t="str">
        <f t="shared" si="307"/>
        <v>INCORP J=</v>
      </c>
      <c r="AB670" s="70">
        <f t="shared" si="308"/>
        <v>43024</v>
      </c>
      <c r="AC670" s="4"/>
      <c r="AD670" s="1"/>
      <c r="AE670" s="11"/>
      <c r="AF670" s="5"/>
      <c r="AG670" s="1"/>
      <c r="AH670" s="1"/>
      <c r="AI670" s="1"/>
      <c r="AJ670" s="1"/>
      <c r="AK670" s="10"/>
      <c r="AL670" s="1"/>
      <c r="AM670" s="1"/>
      <c r="AN670" s="1"/>
      <c r="AO670" s="1"/>
      <c r="AP670" s="1"/>
      <c r="AQ670" s="1"/>
    </row>
    <row r="671" spans="1:43" x14ac:dyDescent="0.2">
      <c r="A671" s="67">
        <f t="shared" si="300"/>
        <v>42953</v>
      </c>
      <c r="B671" s="8">
        <f t="shared" si="289"/>
        <v>13571.25475074</v>
      </c>
      <c r="C671" s="8">
        <f t="shared" si="301"/>
        <v>11193.53</v>
      </c>
      <c r="D671" s="28">
        <f t="shared" si="302"/>
        <v>4832.2700000000004</v>
      </c>
      <c r="E671" s="9">
        <f>IF(K671=1,VLOOKUP(A670,[1]Plan1!$AY$117:$BA$314,3),E670)</f>
        <v>4843.87</v>
      </c>
      <c r="F671" s="110">
        <f t="shared" si="303"/>
        <v>42934</v>
      </c>
      <c r="G671" s="12">
        <f t="shared" si="290"/>
        <v>2.4005281161854075E-3</v>
      </c>
      <c r="H671" s="11">
        <f t="shared" si="304"/>
        <v>42962</v>
      </c>
      <c r="I671" s="11">
        <f t="shared" si="291"/>
        <v>42962</v>
      </c>
      <c r="J671" s="1">
        <f t="shared" si="305"/>
        <v>21</v>
      </c>
      <c r="K671" s="1">
        <f t="shared" si="288"/>
        <v>15</v>
      </c>
      <c r="L671" s="8">
        <f t="shared" si="292"/>
        <v>1.00171407</v>
      </c>
      <c r="M671" s="14">
        <f t="shared" si="287"/>
        <v>0.99769996000000005</v>
      </c>
      <c r="N671" s="14">
        <f t="shared" ref="N671:N734" si="309">IF(I671&gt;I670,N670*M671,N670)</f>
        <v>1.1057521252851452</v>
      </c>
      <c r="O671" s="8">
        <f t="shared" si="286"/>
        <v>1.1076474599999999</v>
      </c>
      <c r="P671" s="8">
        <f t="shared" si="293"/>
        <v>12398.48507293</v>
      </c>
      <c r="Q671" s="13">
        <f t="shared" si="294"/>
        <v>0</v>
      </c>
      <c r="R671" s="21">
        <f t="shared" si="295"/>
        <v>0</v>
      </c>
      <c r="S671" s="8">
        <f t="shared" si="296"/>
        <v>0</v>
      </c>
      <c r="T671" s="10">
        <f t="shared" si="306"/>
        <v>0.119353</v>
      </c>
      <c r="U671" s="13">
        <f t="shared" si="285"/>
        <v>202</v>
      </c>
      <c r="V671" s="13">
        <v>252</v>
      </c>
      <c r="W671" s="14">
        <f t="shared" si="297"/>
        <v>1.094589756</v>
      </c>
      <c r="X671" s="8">
        <f t="shared" si="298"/>
        <v>1172.7696778100001</v>
      </c>
      <c r="Y671" s="8">
        <v>0</v>
      </c>
      <c r="Z671" s="9">
        <f t="shared" si="299"/>
        <v>0</v>
      </c>
      <c r="AA671" s="26" t="str">
        <f t="shared" si="307"/>
        <v>INCORP J=</v>
      </c>
      <c r="AB671" s="70">
        <f t="shared" si="308"/>
        <v>43024</v>
      </c>
      <c r="AC671" s="4"/>
      <c r="AD671" s="1"/>
      <c r="AE671" s="11"/>
      <c r="AF671" s="5"/>
      <c r="AG671" s="1"/>
      <c r="AH671" s="1"/>
      <c r="AI671" s="1"/>
      <c r="AJ671" s="1"/>
      <c r="AK671" s="10"/>
      <c r="AL671" s="1"/>
      <c r="AM671" s="1"/>
      <c r="AN671" s="1"/>
      <c r="AO671" s="1"/>
      <c r="AP671" s="1"/>
      <c r="AQ671" s="1"/>
    </row>
    <row r="672" spans="1:43" x14ac:dyDescent="0.2">
      <c r="A672" s="67">
        <f t="shared" si="300"/>
        <v>42954</v>
      </c>
      <c r="B672" s="8">
        <f t="shared" si="289"/>
        <v>13571.25475074</v>
      </c>
      <c r="C672" s="8">
        <f t="shared" si="301"/>
        <v>11193.53</v>
      </c>
      <c r="D672" s="28">
        <f t="shared" si="302"/>
        <v>4832.2700000000004</v>
      </c>
      <c r="E672" s="9">
        <f>IF(K672=1,VLOOKUP(A671,[1]Plan1!$AY$117:$BA$314,3),E671)</f>
        <v>4843.87</v>
      </c>
      <c r="F672" s="110">
        <f t="shared" si="303"/>
        <v>42934</v>
      </c>
      <c r="G672" s="12">
        <f t="shared" si="290"/>
        <v>2.4005281161854075E-3</v>
      </c>
      <c r="H672" s="11">
        <f t="shared" si="304"/>
        <v>42962</v>
      </c>
      <c r="I672" s="11">
        <f t="shared" si="291"/>
        <v>42962</v>
      </c>
      <c r="J672" s="1">
        <f t="shared" si="305"/>
        <v>21</v>
      </c>
      <c r="K672" s="1">
        <f t="shared" si="288"/>
        <v>15</v>
      </c>
      <c r="L672" s="8">
        <f t="shared" si="292"/>
        <v>1.00171407</v>
      </c>
      <c r="M672" s="14">
        <f t="shared" si="287"/>
        <v>0.99769996000000005</v>
      </c>
      <c r="N672" s="14">
        <f t="shared" si="309"/>
        <v>1.1057521252851452</v>
      </c>
      <c r="O672" s="8">
        <f t="shared" si="286"/>
        <v>1.1076474599999999</v>
      </c>
      <c r="P672" s="8">
        <f t="shared" si="293"/>
        <v>12398.48507293</v>
      </c>
      <c r="Q672" s="13">
        <f t="shared" si="294"/>
        <v>0</v>
      </c>
      <c r="R672" s="21">
        <f t="shared" si="295"/>
        <v>0</v>
      </c>
      <c r="S672" s="8">
        <f t="shared" si="296"/>
        <v>0</v>
      </c>
      <c r="T672" s="10">
        <f t="shared" si="306"/>
        <v>0.119353</v>
      </c>
      <c r="U672" s="13">
        <f t="shared" si="285"/>
        <v>202</v>
      </c>
      <c r="V672" s="13">
        <v>252</v>
      </c>
      <c r="W672" s="14">
        <f t="shared" si="297"/>
        <v>1.094589756</v>
      </c>
      <c r="X672" s="8">
        <f t="shared" si="298"/>
        <v>1172.7696778100001</v>
      </c>
      <c r="Y672" s="8">
        <v>0</v>
      </c>
      <c r="Z672" s="9">
        <f t="shared" si="299"/>
        <v>0</v>
      </c>
      <c r="AA672" s="26" t="str">
        <f t="shared" si="307"/>
        <v>INCORP J=</v>
      </c>
      <c r="AB672" s="70">
        <f t="shared" si="308"/>
        <v>43024</v>
      </c>
      <c r="AC672" s="4"/>
      <c r="AD672" s="1"/>
      <c r="AE672" s="11"/>
      <c r="AF672" s="5"/>
      <c r="AG672" s="1"/>
      <c r="AH672" s="1"/>
      <c r="AI672" s="1"/>
      <c r="AJ672" s="1"/>
      <c r="AK672" s="10"/>
      <c r="AL672" s="1"/>
      <c r="AM672" s="1"/>
      <c r="AN672" s="1"/>
      <c r="AO672" s="1"/>
      <c r="AP672" s="1"/>
      <c r="AQ672" s="1"/>
    </row>
    <row r="673" spans="1:43" x14ac:dyDescent="0.2">
      <c r="A673" s="67">
        <f t="shared" si="300"/>
        <v>42955</v>
      </c>
      <c r="B673" s="8">
        <f t="shared" si="289"/>
        <v>13578.87846783</v>
      </c>
      <c r="C673" s="8">
        <f t="shared" si="301"/>
        <v>11193.53</v>
      </c>
      <c r="D673" s="28">
        <f t="shared" si="302"/>
        <v>4832.2700000000004</v>
      </c>
      <c r="E673" s="9">
        <f>IF(K673=1,VLOOKUP(A672,[1]Plan1!$AY$117:$BA$314,3),E672)</f>
        <v>4843.87</v>
      </c>
      <c r="F673" s="110">
        <f t="shared" si="303"/>
        <v>42934</v>
      </c>
      <c r="G673" s="12">
        <f t="shared" si="290"/>
        <v>2.4005281161854075E-3</v>
      </c>
      <c r="H673" s="11">
        <f t="shared" si="304"/>
        <v>42962</v>
      </c>
      <c r="I673" s="11">
        <f t="shared" si="291"/>
        <v>42962</v>
      </c>
      <c r="J673" s="1">
        <f t="shared" si="305"/>
        <v>21</v>
      </c>
      <c r="K673" s="1">
        <f t="shared" si="288"/>
        <v>16</v>
      </c>
      <c r="L673" s="8">
        <f t="shared" si="292"/>
        <v>1.0018284500000001</v>
      </c>
      <c r="M673" s="14">
        <f t="shared" si="287"/>
        <v>0.99769996000000005</v>
      </c>
      <c r="N673" s="14">
        <f t="shared" si="309"/>
        <v>1.1057521252851452</v>
      </c>
      <c r="O673" s="8">
        <f t="shared" si="286"/>
        <v>1.10777393</v>
      </c>
      <c r="P673" s="8">
        <f t="shared" si="293"/>
        <v>12399.90071867</v>
      </c>
      <c r="Q673" s="13">
        <f t="shared" si="294"/>
        <v>0</v>
      </c>
      <c r="R673" s="21">
        <f t="shared" si="295"/>
        <v>0</v>
      </c>
      <c r="S673" s="8">
        <f t="shared" si="296"/>
        <v>0</v>
      </c>
      <c r="T673" s="10">
        <f t="shared" si="306"/>
        <v>0.119353</v>
      </c>
      <c r="U673" s="13">
        <f t="shared" si="285"/>
        <v>203</v>
      </c>
      <c r="V673" s="13">
        <v>252</v>
      </c>
      <c r="W673" s="14">
        <f t="shared" si="297"/>
        <v>1.0950796119999999</v>
      </c>
      <c r="X673" s="8">
        <f t="shared" si="298"/>
        <v>1178.97774916</v>
      </c>
      <c r="Y673" s="8">
        <v>0</v>
      </c>
      <c r="Z673" s="9">
        <f t="shared" si="299"/>
        <v>0</v>
      </c>
      <c r="AA673" s="26" t="str">
        <f t="shared" si="307"/>
        <v>INCORP J=</v>
      </c>
      <c r="AB673" s="70">
        <f t="shared" si="308"/>
        <v>43024</v>
      </c>
      <c r="AC673" s="4"/>
      <c r="AD673" s="1"/>
      <c r="AE673" s="11"/>
      <c r="AF673" s="5"/>
      <c r="AG673" s="1"/>
      <c r="AH673" s="1"/>
      <c r="AI673" s="1"/>
      <c r="AJ673" s="1"/>
      <c r="AK673" s="10"/>
      <c r="AL673" s="1"/>
      <c r="AM673" s="1"/>
      <c r="AN673" s="1"/>
      <c r="AO673" s="1"/>
      <c r="AP673" s="1"/>
      <c r="AQ673" s="1"/>
    </row>
    <row r="674" spans="1:43" x14ac:dyDescent="0.2">
      <c r="A674" s="67">
        <f t="shared" si="300"/>
        <v>42956</v>
      </c>
      <c r="B674" s="8">
        <f t="shared" si="289"/>
        <v>13586.5065206</v>
      </c>
      <c r="C674" s="8">
        <f t="shared" si="301"/>
        <v>11193.53</v>
      </c>
      <c r="D674" s="28">
        <f t="shared" si="302"/>
        <v>4832.2700000000004</v>
      </c>
      <c r="E674" s="9">
        <f>IF(K674=1,VLOOKUP(A673,[1]Plan1!$AY$117:$BA$314,3),E673)</f>
        <v>4843.87</v>
      </c>
      <c r="F674" s="110">
        <f t="shared" si="303"/>
        <v>42934</v>
      </c>
      <c r="G674" s="12">
        <f t="shared" si="290"/>
        <v>2.4005281161854075E-3</v>
      </c>
      <c r="H674" s="11">
        <f t="shared" si="304"/>
        <v>42962</v>
      </c>
      <c r="I674" s="11">
        <f t="shared" si="291"/>
        <v>42962</v>
      </c>
      <c r="J674" s="1">
        <f t="shared" si="305"/>
        <v>21</v>
      </c>
      <c r="K674" s="1">
        <f t="shared" si="288"/>
        <v>17</v>
      </c>
      <c r="L674" s="8">
        <f t="shared" si="292"/>
        <v>1.0019428399999999</v>
      </c>
      <c r="M674" s="14">
        <f t="shared" si="287"/>
        <v>0.99769996000000005</v>
      </c>
      <c r="N674" s="14">
        <f t="shared" si="309"/>
        <v>1.1057521252851452</v>
      </c>
      <c r="O674" s="8">
        <f t="shared" si="286"/>
        <v>1.10790042</v>
      </c>
      <c r="P674" s="8">
        <f t="shared" si="293"/>
        <v>12401.31658828</v>
      </c>
      <c r="Q674" s="13">
        <f t="shared" si="294"/>
        <v>0</v>
      </c>
      <c r="R674" s="21">
        <f t="shared" si="295"/>
        <v>0</v>
      </c>
      <c r="S674" s="8">
        <f t="shared" si="296"/>
        <v>0</v>
      </c>
      <c r="T674" s="10">
        <f t="shared" si="306"/>
        <v>0.119353</v>
      </c>
      <c r="U674" s="13">
        <f t="shared" si="285"/>
        <v>204</v>
      </c>
      <c r="V674" s="13">
        <v>252</v>
      </c>
      <c r="W674" s="14">
        <f t="shared" si="297"/>
        <v>1.0955696859999999</v>
      </c>
      <c r="X674" s="8">
        <f t="shared" si="298"/>
        <v>1185.18993232</v>
      </c>
      <c r="Y674" s="8">
        <v>0</v>
      </c>
      <c r="Z674" s="9">
        <f t="shared" si="299"/>
        <v>0</v>
      </c>
      <c r="AA674" s="26" t="str">
        <f t="shared" si="307"/>
        <v>INCORP J=</v>
      </c>
      <c r="AB674" s="70">
        <f t="shared" si="308"/>
        <v>43024</v>
      </c>
      <c r="AC674" s="4"/>
      <c r="AD674" s="1"/>
      <c r="AE674" s="11"/>
      <c r="AF674" s="5"/>
      <c r="AG674" s="1"/>
      <c r="AH674" s="1"/>
      <c r="AI674" s="1"/>
      <c r="AJ674" s="1"/>
      <c r="AK674" s="10"/>
      <c r="AL674" s="1"/>
      <c r="AM674" s="1"/>
      <c r="AN674" s="1"/>
      <c r="AO674" s="1"/>
      <c r="AP674" s="1"/>
      <c r="AQ674" s="1"/>
    </row>
    <row r="675" spans="1:43" x14ac:dyDescent="0.2">
      <c r="A675" s="67">
        <f t="shared" si="300"/>
        <v>42957</v>
      </c>
      <c r="B675" s="8">
        <f t="shared" si="289"/>
        <v>13594.13881242</v>
      </c>
      <c r="C675" s="8">
        <f t="shared" si="301"/>
        <v>11193.53</v>
      </c>
      <c r="D675" s="28">
        <f t="shared" si="302"/>
        <v>4832.2700000000004</v>
      </c>
      <c r="E675" s="9">
        <f>IF(K675=1,VLOOKUP(A674,[1]Plan1!$AY$117:$BA$314,3),E674)</f>
        <v>4843.87</v>
      </c>
      <c r="F675" s="110">
        <f t="shared" si="303"/>
        <v>42934</v>
      </c>
      <c r="G675" s="12">
        <f t="shared" si="290"/>
        <v>2.4005281161854075E-3</v>
      </c>
      <c r="H675" s="11">
        <f t="shared" si="304"/>
        <v>42962</v>
      </c>
      <c r="I675" s="11">
        <f t="shared" si="291"/>
        <v>42962</v>
      </c>
      <c r="J675" s="1">
        <f t="shared" si="305"/>
        <v>21</v>
      </c>
      <c r="K675" s="1">
        <f t="shared" si="288"/>
        <v>18</v>
      </c>
      <c r="L675" s="8">
        <f t="shared" si="292"/>
        <v>1.0020572400000001</v>
      </c>
      <c r="M675" s="14">
        <f t="shared" si="287"/>
        <v>0.99769996000000005</v>
      </c>
      <c r="N675" s="14">
        <f t="shared" si="309"/>
        <v>1.1057521252851452</v>
      </c>
      <c r="O675" s="8">
        <f t="shared" si="286"/>
        <v>1.1080269199999999</v>
      </c>
      <c r="P675" s="8">
        <f t="shared" si="293"/>
        <v>12402.73256982</v>
      </c>
      <c r="Q675" s="13">
        <f t="shared" si="294"/>
        <v>0</v>
      </c>
      <c r="R675" s="21">
        <f t="shared" si="295"/>
        <v>0</v>
      </c>
      <c r="S675" s="8">
        <f t="shared" si="296"/>
        <v>0</v>
      </c>
      <c r="T675" s="10">
        <f t="shared" si="306"/>
        <v>0.119353</v>
      </c>
      <c r="U675" s="13">
        <f t="shared" si="285"/>
        <v>205</v>
      </c>
      <c r="V675" s="13">
        <v>252</v>
      </c>
      <c r="W675" s="14">
        <f t="shared" si="297"/>
        <v>1.0960599799999999</v>
      </c>
      <c r="X675" s="8">
        <f t="shared" si="298"/>
        <v>1191.4062426</v>
      </c>
      <c r="Y675" s="8">
        <v>0</v>
      </c>
      <c r="Z675" s="9">
        <f t="shared" si="299"/>
        <v>0</v>
      </c>
      <c r="AA675" s="26" t="str">
        <f t="shared" si="307"/>
        <v>INCORP J=</v>
      </c>
      <c r="AB675" s="70">
        <f t="shared" si="308"/>
        <v>43024</v>
      </c>
      <c r="AC675" s="4"/>
      <c r="AD675" s="1"/>
      <c r="AE675" s="11"/>
      <c r="AF675" s="5"/>
      <c r="AG675" s="1"/>
      <c r="AH675" s="1"/>
      <c r="AI675" s="1"/>
      <c r="AJ675" s="1"/>
      <c r="AK675" s="10"/>
      <c r="AL675" s="1"/>
      <c r="AM675" s="1"/>
      <c r="AN675" s="1"/>
      <c r="AO675" s="1"/>
      <c r="AP675" s="1"/>
      <c r="AQ675" s="1"/>
    </row>
    <row r="676" spans="1:43" x14ac:dyDescent="0.2">
      <c r="A676" s="67">
        <f t="shared" si="300"/>
        <v>42958</v>
      </c>
      <c r="B676" s="8">
        <f t="shared" si="289"/>
        <v>13601.775331979999</v>
      </c>
      <c r="C676" s="8">
        <f t="shared" si="301"/>
        <v>11193.53</v>
      </c>
      <c r="D676" s="28">
        <f t="shared" si="302"/>
        <v>4832.2700000000004</v>
      </c>
      <c r="E676" s="9">
        <f>IF(K676=1,VLOOKUP(A675,[1]Plan1!$AY$117:$BA$314,3),E675)</f>
        <v>4843.87</v>
      </c>
      <c r="F676" s="110">
        <f t="shared" si="303"/>
        <v>42934</v>
      </c>
      <c r="G676" s="12">
        <f t="shared" si="290"/>
        <v>2.4005281161854075E-3</v>
      </c>
      <c r="H676" s="11">
        <f t="shared" si="304"/>
        <v>42962</v>
      </c>
      <c r="I676" s="11">
        <f t="shared" si="291"/>
        <v>42962</v>
      </c>
      <c r="J676" s="1">
        <f t="shared" si="305"/>
        <v>21</v>
      </c>
      <c r="K676" s="1">
        <f t="shared" si="288"/>
        <v>19</v>
      </c>
      <c r="L676" s="8">
        <f t="shared" si="292"/>
        <v>1.00217165</v>
      </c>
      <c r="M676" s="14">
        <f t="shared" si="287"/>
        <v>0.99769996000000005</v>
      </c>
      <c r="N676" s="14">
        <f t="shared" si="309"/>
        <v>1.1057521252851452</v>
      </c>
      <c r="O676" s="8">
        <f t="shared" si="286"/>
        <v>1.10815343</v>
      </c>
      <c r="P676" s="8">
        <f t="shared" si="293"/>
        <v>12404.1486633</v>
      </c>
      <c r="Q676" s="13">
        <f t="shared" si="294"/>
        <v>0</v>
      </c>
      <c r="R676" s="21">
        <f t="shared" si="295"/>
        <v>0</v>
      </c>
      <c r="S676" s="8">
        <f t="shared" si="296"/>
        <v>0</v>
      </c>
      <c r="T676" s="10">
        <f t="shared" si="306"/>
        <v>0.119353</v>
      </c>
      <c r="U676" s="13">
        <f t="shared" si="285"/>
        <v>206</v>
      </c>
      <c r="V676" s="13">
        <v>252</v>
      </c>
      <c r="W676" s="14">
        <f t="shared" si="297"/>
        <v>1.0965504930000001</v>
      </c>
      <c r="X676" s="8">
        <f t="shared" si="298"/>
        <v>1197.62666868</v>
      </c>
      <c r="Y676" s="8">
        <v>0</v>
      </c>
      <c r="Z676" s="9">
        <f t="shared" si="299"/>
        <v>0</v>
      </c>
      <c r="AA676" s="26" t="str">
        <f t="shared" si="307"/>
        <v>INCORP J=</v>
      </c>
      <c r="AB676" s="70">
        <f t="shared" si="308"/>
        <v>43024</v>
      </c>
      <c r="AC676" s="4"/>
      <c r="AD676" s="1"/>
      <c r="AE676" s="11"/>
      <c r="AF676" s="5"/>
      <c r="AG676" s="1"/>
      <c r="AH676" s="1"/>
      <c r="AI676" s="1"/>
      <c r="AJ676" s="1"/>
      <c r="AK676" s="10"/>
      <c r="AL676" s="1"/>
      <c r="AM676" s="1"/>
      <c r="AN676" s="1"/>
      <c r="AO676" s="1"/>
      <c r="AP676" s="1"/>
      <c r="AQ676" s="1"/>
    </row>
    <row r="677" spans="1:43" x14ac:dyDescent="0.2">
      <c r="A677" s="67">
        <f t="shared" si="300"/>
        <v>42959</v>
      </c>
      <c r="B677" s="8">
        <f t="shared" si="289"/>
        <v>13609.416215590001</v>
      </c>
      <c r="C677" s="8">
        <f t="shared" si="301"/>
        <v>11193.53</v>
      </c>
      <c r="D677" s="28">
        <f t="shared" si="302"/>
        <v>4832.2700000000004</v>
      </c>
      <c r="E677" s="9">
        <f>IF(K677=1,VLOOKUP(A676,[1]Plan1!$AY$117:$BA$314,3),E676)</f>
        <v>4843.87</v>
      </c>
      <c r="F677" s="110">
        <f t="shared" si="303"/>
        <v>42934</v>
      </c>
      <c r="G677" s="12">
        <f t="shared" si="290"/>
        <v>2.4005281161854075E-3</v>
      </c>
      <c r="H677" s="11">
        <f t="shared" si="304"/>
        <v>42962</v>
      </c>
      <c r="I677" s="11">
        <f t="shared" si="291"/>
        <v>42962</v>
      </c>
      <c r="J677" s="1">
        <f t="shared" si="305"/>
        <v>21</v>
      </c>
      <c r="K677" s="1">
        <f t="shared" si="288"/>
        <v>20</v>
      </c>
      <c r="L677" s="8">
        <f t="shared" si="292"/>
        <v>1.00228608</v>
      </c>
      <c r="M677" s="14">
        <f t="shared" si="287"/>
        <v>0.99769996000000005</v>
      </c>
      <c r="N677" s="14">
        <f t="shared" si="309"/>
        <v>1.1057521252851452</v>
      </c>
      <c r="O677" s="8">
        <f t="shared" si="286"/>
        <v>1.10827996</v>
      </c>
      <c r="P677" s="8">
        <f t="shared" si="293"/>
        <v>12405.564980650001</v>
      </c>
      <c r="Q677" s="13">
        <f t="shared" si="294"/>
        <v>0</v>
      </c>
      <c r="R677" s="21">
        <f t="shared" si="295"/>
        <v>0</v>
      </c>
      <c r="S677" s="8">
        <f t="shared" si="296"/>
        <v>0</v>
      </c>
      <c r="T677" s="10">
        <f t="shared" si="306"/>
        <v>0.119353</v>
      </c>
      <c r="U677" s="13">
        <f t="shared" ref="U677:U740" si="310">IF(Q676&gt;0,1,IF(K677=K676,U676,U676+1))</f>
        <v>207</v>
      </c>
      <c r="V677" s="13">
        <v>252</v>
      </c>
      <c r="W677" s="14">
        <f t="shared" si="297"/>
        <v>1.097041226</v>
      </c>
      <c r="X677" s="8">
        <f t="shared" si="298"/>
        <v>1203.85123494</v>
      </c>
      <c r="Y677" s="8">
        <v>0</v>
      </c>
      <c r="Z677" s="9">
        <f t="shared" si="299"/>
        <v>0</v>
      </c>
      <c r="AA677" s="26" t="str">
        <f t="shared" si="307"/>
        <v>INCORP J=</v>
      </c>
      <c r="AB677" s="70">
        <f t="shared" si="308"/>
        <v>43024</v>
      </c>
      <c r="AC677" s="4"/>
      <c r="AD677" s="1"/>
      <c r="AE677" s="11"/>
      <c r="AF677" s="5"/>
      <c r="AG677" s="1"/>
      <c r="AH677" s="1"/>
      <c r="AI677" s="1"/>
      <c r="AJ677" s="1"/>
      <c r="AK677" s="10"/>
      <c r="AL677" s="1"/>
      <c r="AM677" s="1"/>
      <c r="AN677" s="1"/>
      <c r="AO677" s="1"/>
      <c r="AP677" s="1"/>
      <c r="AQ677" s="1"/>
    </row>
    <row r="678" spans="1:43" x14ac:dyDescent="0.2">
      <c r="A678" s="67">
        <f t="shared" si="300"/>
        <v>42960</v>
      </c>
      <c r="B678" s="8">
        <f t="shared" si="289"/>
        <v>13609.416215590001</v>
      </c>
      <c r="C678" s="8">
        <f t="shared" si="301"/>
        <v>11193.53</v>
      </c>
      <c r="D678" s="28">
        <f t="shared" si="302"/>
        <v>4832.2700000000004</v>
      </c>
      <c r="E678" s="9">
        <f>IF(K678=1,VLOOKUP(A677,[1]Plan1!$AY$117:$BA$314,3),E677)</f>
        <v>4843.87</v>
      </c>
      <c r="F678" s="110">
        <f t="shared" si="303"/>
        <v>42934</v>
      </c>
      <c r="G678" s="12">
        <f t="shared" si="290"/>
        <v>2.4005281161854075E-3</v>
      </c>
      <c r="H678" s="11">
        <f t="shared" si="304"/>
        <v>42962</v>
      </c>
      <c r="I678" s="11">
        <f t="shared" si="291"/>
        <v>42962</v>
      </c>
      <c r="J678" s="1">
        <f t="shared" si="305"/>
        <v>21</v>
      </c>
      <c r="K678" s="1">
        <f t="shared" si="288"/>
        <v>20</v>
      </c>
      <c r="L678" s="8">
        <f t="shared" si="292"/>
        <v>1.00228608</v>
      </c>
      <c r="M678" s="14">
        <f t="shared" si="287"/>
        <v>0.99769996000000005</v>
      </c>
      <c r="N678" s="14">
        <f t="shared" si="309"/>
        <v>1.1057521252851452</v>
      </c>
      <c r="O678" s="8">
        <f t="shared" si="286"/>
        <v>1.10827996</v>
      </c>
      <c r="P678" s="8">
        <f t="shared" si="293"/>
        <v>12405.564980650001</v>
      </c>
      <c r="Q678" s="13">
        <f t="shared" si="294"/>
        <v>0</v>
      </c>
      <c r="R678" s="21">
        <f t="shared" si="295"/>
        <v>0</v>
      </c>
      <c r="S678" s="8">
        <f t="shared" si="296"/>
        <v>0</v>
      </c>
      <c r="T678" s="10">
        <f t="shared" si="306"/>
        <v>0.119353</v>
      </c>
      <c r="U678" s="13">
        <f t="shared" si="310"/>
        <v>207</v>
      </c>
      <c r="V678" s="13">
        <v>252</v>
      </c>
      <c r="W678" s="14">
        <f t="shared" si="297"/>
        <v>1.097041226</v>
      </c>
      <c r="X678" s="8">
        <f t="shared" si="298"/>
        <v>1203.85123494</v>
      </c>
      <c r="Y678" s="8">
        <v>0</v>
      </c>
      <c r="Z678" s="9">
        <f t="shared" si="299"/>
        <v>0</v>
      </c>
      <c r="AA678" s="26" t="str">
        <f t="shared" si="307"/>
        <v>INCORP J=</v>
      </c>
      <c r="AB678" s="70">
        <f t="shared" si="308"/>
        <v>43024</v>
      </c>
      <c r="AC678" s="4"/>
      <c r="AD678" s="1"/>
      <c r="AE678" s="11"/>
      <c r="AF678" s="5"/>
      <c r="AG678" s="1"/>
      <c r="AH678" s="1"/>
      <c r="AI678" s="1"/>
      <c r="AJ678" s="1"/>
      <c r="AK678" s="10"/>
      <c r="AL678" s="1"/>
      <c r="AM678" s="1"/>
      <c r="AN678" s="1"/>
      <c r="AO678" s="1"/>
      <c r="AP678" s="1"/>
      <c r="AQ678" s="1"/>
    </row>
    <row r="679" spans="1:43" x14ac:dyDescent="0.2">
      <c r="A679" s="67">
        <f t="shared" si="300"/>
        <v>42961</v>
      </c>
      <c r="B679" s="8">
        <f t="shared" si="289"/>
        <v>13609.416215590001</v>
      </c>
      <c r="C679" s="8">
        <f t="shared" si="301"/>
        <v>11193.53</v>
      </c>
      <c r="D679" s="28">
        <f t="shared" si="302"/>
        <v>4832.2700000000004</v>
      </c>
      <c r="E679" s="9">
        <f>IF(K679=1,VLOOKUP(A678,[1]Plan1!$AY$117:$BA$314,3),E678)</f>
        <v>4843.87</v>
      </c>
      <c r="F679" s="110">
        <f t="shared" si="303"/>
        <v>42934</v>
      </c>
      <c r="G679" s="12">
        <f t="shared" si="290"/>
        <v>2.4005281161854075E-3</v>
      </c>
      <c r="H679" s="11">
        <f t="shared" si="304"/>
        <v>42962</v>
      </c>
      <c r="I679" s="11">
        <f t="shared" si="291"/>
        <v>42962</v>
      </c>
      <c r="J679" s="1">
        <f t="shared" si="305"/>
        <v>21</v>
      </c>
      <c r="K679" s="1">
        <f t="shared" si="288"/>
        <v>20</v>
      </c>
      <c r="L679" s="8">
        <f t="shared" si="292"/>
        <v>1.00228608</v>
      </c>
      <c r="M679" s="14">
        <f t="shared" si="287"/>
        <v>0.99769996000000005</v>
      </c>
      <c r="N679" s="14">
        <f t="shared" si="309"/>
        <v>1.1057521252851452</v>
      </c>
      <c r="O679" s="8">
        <f t="shared" si="286"/>
        <v>1.10827996</v>
      </c>
      <c r="P679" s="8">
        <f t="shared" si="293"/>
        <v>12405.564980650001</v>
      </c>
      <c r="Q679" s="13">
        <f t="shared" si="294"/>
        <v>0</v>
      </c>
      <c r="R679" s="21">
        <f t="shared" si="295"/>
        <v>0</v>
      </c>
      <c r="S679" s="8">
        <f t="shared" si="296"/>
        <v>0</v>
      </c>
      <c r="T679" s="10">
        <f t="shared" si="306"/>
        <v>0.119353</v>
      </c>
      <c r="U679" s="13">
        <f t="shared" si="310"/>
        <v>207</v>
      </c>
      <c r="V679" s="13">
        <v>252</v>
      </c>
      <c r="W679" s="14">
        <f t="shared" si="297"/>
        <v>1.097041226</v>
      </c>
      <c r="X679" s="8">
        <f t="shared" si="298"/>
        <v>1203.85123494</v>
      </c>
      <c r="Y679" s="8">
        <v>0</v>
      </c>
      <c r="Z679" s="9">
        <f t="shared" si="299"/>
        <v>0</v>
      </c>
      <c r="AA679" s="26" t="str">
        <f t="shared" si="307"/>
        <v>INCORP J=</v>
      </c>
      <c r="AB679" s="70">
        <f t="shared" si="308"/>
        <v>43024</v>
      </c>
      <c r="AC679" s="4"/>
      <c r="AD679" s="1"/>
      <c r="AE679" s="11"/>
      <c r="AF679" s="5"/>
      <c r="AG679" s="1"/>
      <c r="AH679" s="1"/>
      <c r="AI679" s="1"/>
      <c r="AJ679" s="1"/>
      <c r="AK679" s="10"/>
      <c r="AL679" s="1"/>
      <c r="AM679" s="1"/>
      <c r="AN679" s="1"/>
      <c r="AO679" s="1"/>
      <c r="AP679" s="1"/>
      <c r="AQ679" s="1"/>
    </row>
    <row r="680" spans="1:43" x14ac:dyDescent="0.2">
      <c r="A680" s="67">
        <f t="shared" si="300"/>
        <v>42962</v>
      </c>
      <c r="B680" s="8">
        <f t="shared" si="289"/>
        <v>13617.061329249998</v>
      </c>
      <c r="C680" s="8">
        <f t="shared" si="301"/>
        <v>11193.53</v>
      </c>
      <c r="D680" s="28">
        <f t="shared" si="302"/>
        <v>4832.2700000000004</v>
      </c>
      <c r="E680" s="9">
        <f>IF(K680=1,VLOOKUP(A679,[1]Plan1!$AY$117:$BA$314,3),E679)</f>
        <v>4843.87</v>
      </c>
      <c r="F680" s="110">
        <f t="shared" si="303"/>
        <v>42934</v>
      </c>
      <c r="G680" s="12">
        <f t="shared" si="290"/>
        <v>2.4005281161854075E-3</v>
      </c>
      <c r="H680" s="11">
        <f t="shared" si="304"/>
        <v>42993</v>
      </c>
      <c r="I680" s="11">
        <f t="shared" si="291"/>
        <v>42962</v>
      </c>
      <c r="J680" s="1">
        <f t="shared" si="305"/>
        <v>21</v>
      </c>
      <c r="K680" s="1">
        <f t="shared" si="288"/>
        <v>21</v>
      </c>
      <c r="L680" s="8">
        <f t="shared" si="292"/>
        <v>1.0024005199999999</v>
      </c>
      <c r="M680" s="14">
        <f t="shared" si="287"/>
        <v>0.99769996000000005</v>
      </c>
      <c r="N680" s="14">
        <f t="shared" si="309"/>
        <v>1.1057521252851452</v>
      </c>
      <c r="O680" s="8">
        <f t="shared" si="286"/>
        <v>1.1084065000000001</v>
      </c>
      <c r="P680" s="8">
        <f t="shared" si="293"/>
        <v>12406.981409939999</v>
      </c>
      <c r="Q680" s="13">
        <f t="shared" si="294"/>
        <v>0</v>
      </c>
      <c r="R680" s="21">
        <f t="shared" si="295"/>
        <v>0</v>
      </c>
      <c r="S680" s="8">
        <f t="shared" si="296"/>
        <v>0</v>
      </c>
      <c r="T680" s="10">
        <f t="shared" si="306"/>
        <v>0.119353</v>
      </c>
      <c r="U680" s="13">
        <f t="shared" si="310"/>
        <v>208</v>
      </c>
      <c r="V680" s="13">
        <v>252</v>
      </c>
      <c r="W680" s="14">
        <f t="shared" si="297"/>
        <v>1.097532178</v>
      </c>
      <c r="X680" s="8">
        <f t="shared" si="298"/>
        <v>1210.0799193099999</v>
      </c>
      <c r="Y680" s="8">
        <v>0</v>
      </c>
      <c r="Z680" s="9">
        <f t="shared" si="299"/>
        <v>0</v>
      </c>
      <c r="AA680" s="26" t="str">
        <f t="shared" si="307"/>
        <v>INCORP J=</v>
      </c>
      <c r="AB680" s="70">
        <f t="shared" si="308"/>
        <v>43024</v>
      </c>
      <c r="AC680" s="4"/>
      <c r="AD680" s="1"/>
      <c r="AE680" s="11"/>
      <c r="AF680" s="5"/>
      <c r="AG680" s="1"/>
      <c r="AH680" s="1"/>
      <c r="AI680" s="1"/>
      <c r="AJ680" s="1"/>
      <c r="AK680" s="10"/>
      <c r="AL680" s="1"/>
      <c r="AM680" s="1"/>
      <c r="AN680" s="1"/>
      <c r="AO680" s="1"/>
      <c r="AP680" s="1"/>
      <c r="AQ680" s="1"/>
    </row>
    <row r="681" spans="1:43" x14ac:dyDescent="0.2">
      <c r="A681" s="67">
        <f t="shared" si="300"/>
        <v>42963</v>
      </c>
      <c r="B681" s="8">
        <f t="shared" si="289"/>
        <v>13624.33028753</v>
      </c>
      <c r="C681" s="8">
        <f t="shared" si="301"/>
        <v>11193.53</v>
      </c>
      <c r="D681" s="28">
        <f t="shared" si="302"/>
        <v>4843.87</v>
      </c>
      <c r="E681" s="9">
        <f>IF(K681=1,VLOOKUP(A680,[1]Plan1!$AY$117:$BA$314,3),E680)</f>
        <v>4853.07</v>
      </c>
      <c r="F681" s="110">
        <f t="shared" si="303"/>
        <v>42963</v>
      </c>
      <c r="G681" s="12">
        <f t="shared" si="290"/>
        <v>1.8993077848910023E-3</v>
      </c>
      <c r="H681" s="11">
        <f t="shared" si="304"/>
        <v>42993</v>
      </c>
      <c r="I681" s="11">
        <f t="shared" si="291"/>
        <v>42993</v>
      </c>
      <c r="J681" s="1">
        <f t="shared" si="305"/>
        <v>22</v>
      </c>
      <c r="K681" s="1">
        <f t="shared" si="288"/>
        <v>1</v>
      </c>
      <c r="L681" s="8">
        <f t="shared" si="292"/>
        <v>1.0000862500000001</v>
      </c>
      <c r="M681" s="14">
        <f t="shared" si="287"/>
        <v>1.0024005199999999</v>
      </c>
      <c r="N681" s="14">
        <f t="shared" si="309"/>
        <v>1.1084065053769345</v>
      </c>
      <c r="O681" s="8">
        <f t="shared" ref="O681:O744" si="311">TRUNC(TRUNC((L681*N681),15),8)</f>
        <v>1.1085020999999999</v>
      </c>
      <c r="P681" s="8">
        <f t="shared" si="293"/>
        <v>12408.05151141</v>
      </c>
      <c r="Q681" s="13">
        <f t="shared" si="294"/>
        <v>0</v>
      </c>
      <c r="R681" s="21">
        <f t="shared" si="295"/>
        <v>0</v>
      </c>
      <c r="S681" s="8">
        <f t="shared" si="296"/>
        <v>0</v>
      </c>
      <c r="T681" s="10">
        <f t="shared" si="306"/>
        <v>0.119353</v>
      </c>
      <c r="U681" s="13">
        <f t="shared" si="310"/>
        <v>209</v>
      </c>
      <c r="V681" s="13">
        <v>252</v>
      </c>
      <c r="W681" s="14">
        <f t="shared" si="297"/>
        <v>1.0980233500000001</v>
      </c>
      <c r="X681" s="8">
        <f t="shared" si="298"/>
        <v>1216.27877612</v>
      </c>
      <c r="Y681" s="8">
        <v>0</v>
      </c>
      <c r="Z681" s="9">
        <f t="shared" si="299"/>
        <v>0</v>
      </c>
      <c r="AA681" s="26" t="str">
        <f t="shared" si="307"/>
        <v>INCORP J=</v>
      </c>
      <c r="AB681" s="70">
        <f t="shared" si="308"/>
        <v>43024</v>
      </c>
      <c r="AC681" s="4"/>
      <c r="AD681" s="1"/>
      <c r="AE681" s="11"/>
      <c r="AF681" s="5"/>
      <c r="AG681" s="1"/>
      <c r="AH681" s="1"/>
      <c r="AI681" s="1"/>
      <c r="AJ681" s="1"/>
      <c r="AK681" s="10"/>
      <c r="AL681" s="1"/>
      <c r="AM681" s="1"/>
      <c r="AN681" s="1"/>
      <c r="AO681" s="1"/>
      <c r="AP681" s="1"/>
      <c r="AQ681" s="1"/>
    </row>
    <row r="682" spans="1:43" x14ac:dyDescent="0.2">
      <c r="A682" s="67">
        <f t="shared" si="300"/>
        <v>42964</v>
      </c>
      <c r="B682" s="8">
        <f t="shared" si="289"/>
        <v>13631.60314997</v>
      </c>
      <c r="C682" s="8">
        <f t="shared" si="301"/>
        <v>11193.53</v>
      </c>
      <c r="D682" s="28">
        <f t="shared" si="302"/>
        <v>4843.87</v>
      </c>
      <c r="E682" s="9">
        <f>IF(K682=1,VLOOKUP(A681,[1]Plan1!$AY$117:$BA$314,3),E681)</f>
        <v>4853.07</v>
      </c>
      <c r="F682" s="110">
        <f t="shared" si="303"/>
        <v>42963</v>
      </c>
      <c r="G682" s="12">
        <f t="shared" si="290"/>
        <v>1.8993077848910023E-3</v>
      </c>
      <c r="H682" s="11">
        <f t="shared" si="304"/>
        <v>42993</v>
      </c>
      <c r="I682" s="11">
        <f t="shared" si="291"/>
        <v>42993</v>
      </c>
      <c r="J682" s="1">
        <f t="shared" si="305"/>
        <v>22</v>
      </c>
      <c r="K682" s="1">
        <f t="shared" si="288"/>
        <v>2</v>
      </c>
      <c r="L682" s="8">
        <f t="shared" si="292"/>
        <v>1.0001725100000001</v>
      </c>
      <c r="M682" s="14">
        <f t="shared" ref="M682:M745" si="312">IF(I682&gt;I681,L681,M681)</f>
        <v>1.0024005199999999</v>
      </c>
      <c r="N682" s="14">
        <f t="shared" si="309"/>
        <v>1.1084065053769345</v>
      </c>
      <c r="O682" s="8">
        <f t="shared" si="311"/>
        <v>1.10859771</v>
      </c>
      <c r="P682" s="8">
        <f t="shared" si="293"/>
        <v>12409.12172481</v>
      </c>
      <c r="Q682" s="13">
        <f t="shared" si="294"/>
        <v>0</v>
      </c>
      <c r="R682" s="21">
        <f t="shared" si="295"/>
        <v>0</v>
      </c>
      <c r="S682" s="8">
        <f t="shared" si="296"/>
        <v>0</v>
      </c>
      <c r="T682" s="10">
        <f t="shared" si="306"/>
        <v>0.119353</v>
      </c>
      <c r="U682" s="13">
        <f t="shared" si="310"/>
        <v>210</v>
      </c>
      <c r="V682" s="13">
        <v>252</v>
      </c>
      <c r="W682" s="14">
        <f t="shared" si="297"/>
        <v>1.0985147420000001</v>
      </c>
      <c r="X682" s="8">
        <f t="shared" si="298"/>
        <v>1222.4814251600001</v>
      </c>
      <c r="Y682" s="8">
        <v>0</v>
      </c>
      <c r="Z682" s="9">
        <f t="shared" si="299"/>
        <v>0</v>
      </c>
      <c r="AA682" s="26" t="str">
        <f t="shared" si="307"/>
        <v>INCORP J=</v>
      </c>
      <c r="AB682" s="70">
        <f t="shared" si="308"/>
        <v>43024</v>
      </c>
      <c r="AC682" s="4"/>
      <c r="AD682" s="1"/>
      <c r="AE682" s="11"/>
      <c r="AF682" s="5"/>
      <c r="AG682" s="1"/>
      <c r="AH682" s="1"/>
      <c r="AI682" s="1"/>
      <c r="AJ682" s="1"/>
      <c r="AK682" s="10"/>
      <c r="AL682" s="1"/>
      <c r="AM682" s="1"/>
      <c r="AN682" s="1"/>
      <c r="AO682" s="1"/>
      <c r="AP682" s="1"/>
      <c r="AQ682" s="1"/>
    </row>
    <row r="683" spans="1:43" x14ac:dyDescent="0.2">
      <c r="A683" s="67">
        <f t="shared" si="300"/>
        <v>42965</v>
      </c>
      <c r="B683" s="8">
        <f t="shared" si="289"/>
        <v>13638.87991747</v>
      </c>
      <c r="C683" s="8">
        <f t="shared" si="301"/>
        <v>11193.53</v>
      </c>
      <c r="D683" s="28">
        <f t="shared" si="302"/>
        <v>4843.87</v>
      </c>
      <c r="E683" s="9">
        <f>IF(K683=1,VLOOKUP(A682,[1]Plan1!$AY$117:$BA$314,3),E682)</f>
        <v>4853.07</v>
      </c>
      <c r="F683" s="110">
        <f t="shared" si="303"/>
        <v>42963</v>
      </c>
      <c r="G683" s="12">
        <f t="shared" si="290"/>
        <v>1.8993077848910023E-3</v>
      </c>
      <c r="H683" s="11">
        <f t="shared" si="304"/>
        <v>42993</v>
      </c>
      <c r="I683" s="11">
        <f t="shared" si="291"/>
        <v>42993</v>
      </c>
      <c r="J683" s="1">
        <f t="shared" si="305"/>
        <v>22</v>
      </c>
      <c r="K683" s="1">
        <f t="shared" ref="K683:K746" si="313">(J683-(NETWORKDAYS(A683,I683,AE$118:AE$502)-1))</f>
        <v>3</v>
      </c>
      <c r="L683" s="8">
        <f t="shared" si="292"/>
        <v>1.00025878</v>
      </c>
      <c r="M683" s="14">
        <f t="shared" si="312"/>
        <v>1.0024005199999999</v>
      </c>
      <c r="N683" s="14">
        <f t="shared" si="309"/>
        <v>1.1084065053769345</v>
      </c>
      <c r="O683" s="8">
        <f t="shared" si="311"/>
        <v>1.1086933299999999</v>
      </c>
      <c r="P683" s="8">
        <f t="shared" si="293"/>
        <v>12410.192050150001</v>
      </c>
      <c r="Q683" s="13">
        <f t="shared" si="294"/>
        <v>0</v>
      </c>
      <c r="R683" s="21">
        <f t="shared" si="295"/>
        <v>0</v>
      </c>
      <c r="S683" s="8">
        <f t="shared" si="296"/>
        <v>0</v>
      </c>
      <c r="T683" s="10">
        <f t="shared" si="306"/>
        <v>0.119353</v>
      </c>
      <c r="U683" s="13">
        <f t="shared" si="310"/>
        <v>211</v>
      </c>
      <c r="V683" s="13">
        <v>252</v>
      </c>
      <c r="W683" s="14">
        <f t="shared" si="297"/>
        <v>1.0990063539999999</v>
      </c>
      <c r="X683" s="8">
        <f t="shared" si="298"/>
        <v>1228.6878673199999</v>
      </c>
      <c r="Y683" s="8">
        <v>0</v>
      </c>
      <c r="Z683" s="9">
        <f t="shared" si="299"/>
        <v>0</v>
      </c>
      <c r="AA683" s="26" t="str">
        <f t="shared" si="307"/>
        <v>INCORP J=</v>
      </c>
      <c r="AB683" s="70">
        <f t="shared" si="308"/>
        <v>43024</v>
      </c>
      <c r="AC683" s="4"/>
      <c r="AD683" s="1"/>
      <c r="AE683" s="11"/>
      <c r="AF683" s="5"/>
      <c r="AG683" s="1"/>
      <c r="AH683" s="1"/>
      <c r="AI683" s="1"/>
      <c r="AJ683" s="1"/>
      <c r="AK683" s="10"/>
      <c r="AL683" s="1"/>
      <c r="AM683" s="1"/>
      <c r="AN683" s="1"/>
      <c r="AO683" s="1"/>
      <c r="AP683" s="1"/>
      <c r="AQ683" s="1"/>
    </row>
    <row r="684" spans="1:43" x14ac:dyDescent="0.2">
      <c r="A684" s="67">
        <f t="shared" si="300"/>
        <v>42966</v>
      </c>
      <c r="B684" s="8">
        <f t="shared" si="289"/>
        <v>13646.16071396</v>
      </c>
      <c r="C684" s="8">
        <f t="shared" si="301"/>
        <v>11193.53</v>
      </c>
      <c r="D684" s="28">
        <f t="shared" si="302"/>
        <v>4843.87</v>
      </c>
      <c r="E684" s="9">
        <f>IF(K684=1,VLOOKUP(A683,[1]Plan1!$AY$117:$BA$314,3),E683)</f>
        <v>4853.07</v>
      </c>
      <c r="F684" s="110">
        <f t="shared" si="303"/>
        <v>42963</v>
      </c>
      <c r="G684" s="12">
        <f t="shared" si="290"/>
        <v>1.8993077848910023E-3</v>
      </c>
      <c r="H684" s="11">
        <f t="shared" si="304"/>
        <v>42993</v>
      </c>
      <c r="I684" s="11">
        <f t="shared" si="291"/>
        <v>42993</v>
      </c>
      <c r="J684" s="1">
        <f t="shared" si="305"/>
        <v>22</v>
      </c>
      <c r="K684" s="1">
        <f t="shared" si="313"/>
        <v>4</v>
      </c>
      <c r="L684" s="8">
        <f t="shared" si="292"/>
        <v>1.0003450599999999</v>
      </c>
      <c r="M684" s="14">
        <f t="shared" si="312"/>
        <v>1.0024005199999999</v>
      </c>
      <c r="N684" s="14">
        <f t="shared" si="309"/>
        <v>1.1084065053769345</v>
      </c>
      <c r="O684" s="8">
        <f t="shared" si="311"/>
        <v>1.10878897</v>
      </c>
      <c r="P684" s="8">
        <f t="shared" si="293"/>
        <v>12411.26259936</v>
      </c>
      <c r="Q684" s="13">
        <f t="shared" si="294"/>
        <v>0</v>
      </c>
      <c r="R684" s="21">
        <f t="shared" si="295"/>
        <v>0</v>
      </c>
      <c r="S684" s="8">
        <f t="shared" si="296"/>
        <v>0</v>
      </c>
      <c r="T684" s="10">
        <f t="shared" si="306"/>
        <v>0.119353</v>
      </c>
      <c r="U684" s="13">
        <f t="shared" si="310"/>
        <v>212</v>
      </c>
      <c r="V684" s="13">
        <v>252</v>
      </c>
      <c r="W684" s="14">
        <f t="shared" si="297"/>
        <v>1.0994981859999999</v>
      </c>
      <c r="X684" s="8">
        <f t="shared" si="298"/>
        <v>1234.8981146000001</v>
      </c>
      <c r="Y684" s="8">
        <v>0</v>
      </c>
      <c r="Z684" s="9">
        <f t="shared" si="299"/>
        <v>0</v>
      </c>
      <c r="AA684" s="26" t="str">
        <f t="shared" si="307"/>
        <v>INCORP J=</v>
      </c>
      <c r="AB684" s="70">
        <f t="shared" si="308"/>
        <v>43024</v>
      </c>
      <c r="AC684" s="4"/>
      <c r="AD684" s="1"/>
      <c r="AE684" s="11"/>
      <c r="AF684" s="5"/>
      <c r="AG684" s="1"/>
      <c r="AH684" s="1"/>
      <c r="AI684" s="1"/>
      <c r="AJ684" s="1"/>
      <c r="AK684" s="10"/>
      <c r="AL684" s="1"/>
      <c r="AM684" s="1"/>
      <c r="AN684" s="1"/>
      <c r="AO684" s="1"/>
      <c r="AP684" s="1"/>
      <c r="AQ684" s="1"/>
    </row>
    <row r="685" spans="1:43" x14ac:dyDescent="0.2">
      <c r="A685" s="67">
        <f t="shared" si="300"/>
        <v>42967</v>
      </c>
      <c r="B685" s="8">
        <f t="shared" si="289"/>
        <v>13646.16071396</v>
      </c>
      <c r="C685" s="8">
        <f t="shared" si="301"/>
        <v>11193.53</v>
      </c>
      <c r="D685" s="28">
        <f t="shared" si="302"/>
        <v>4843.87</v>
      </c>
      <c r="E685" s="9">
        <f>IF(K685=1,VLOOKUP(A684,[1]Plan1!$AY$117:$BA$314,3),E684)</f>
        <v>4853.07</v>
      </c>
      <c r="F685" s="110">
        <f t="shared" si="303"/>
        <v>42963</v>
      </c>
      <c r="G685" s="12">
        <f t="shared" si="290"/>
        <v>1.8993077848910023E-3</v>
      </c>
      <c r="H685" s="11">
        <f t="shared" si="304"/>
        <v>42993</v>
      </c>
      <c r="I685" s="11">
        <f t="shared" si="291"/>
        <v>42993</v>
      </c>
      <c r="J685" s="1">
        <f t="shared" si="305"/>
        <v>22</v>
      </c>
      <c r="K685" s="1">
        <f t="shared" si="313"/>
        <v>4</v>
      </c>
      <c r="L685" s="8">
        <f t="shared" si="292"/>
        <v>1.0003450599999999</v>
      </c>
      <c r="M685" s="14">
        <f t="shared" si="312"/>
        <v>1.0024005199999999</v>
      </c>
      <c r="N685" s="14">
        <f t="shared" si="309"/>
        <v>1.1084065053769345</v>
      </c>
      <c r="O685" s="8">
        <f t="shared" si="311"/>
        <v>1.10878897</v>
      </c>
      <c r="P685" s="8">
        <f t="shared" si="293"/>
        <v>12411.26259936</v>
      </c>
      <c r="Q685" s="13">
        <f t="shared" si="294"/>
        <v>0</v>
      </c>
      <c r="R685" s="21">
        <f t="shared" si="295"/>
        <v>0</v>
      </c>
      <c r="S685" s="8">
        <f t="shared" si="296"/>
        <v>0</v>
      </c>
      <c r="T685" s="10">
        <f t="shared" si="306"/>
        <v>0.119353</v>
      </c>
      <c r="U685" s="13">
        <f t="shared" si="310"/>
        <v>212</v>
      </c>
      <c r="V685" s="13">
        <v>252</v>
      </c>
      <c r="W685" s="14">
        <f t="shared" si="297"/>
        <v>1.0994981859999999</v>
      </c>
      <c r="X685" s="8">
        <f t="shared" si="298"/>
        <v>1234.8981146000001</v>
      </c>
      <c r="Y685" s="8">
        <v>0</v>
      </c>
      <c r="Z685" s="9">
        <f t="shared" si="299"/>
        <v>0</v>
      </c>
      <c r="AA685" s="26" t="str">
        <f t="shared" si="307"/>
        <v>INCORP J=</v>
      </c>
      <c r="AB685" s="70">
        <f t="shared" si="308"/>
        <v>43024</v>
      </c>
      <c r="AC685" s="4"/>
      <c r="AD685" s="1"/>
      <c r="AE685" s="11"/>
      <c r="AF685" s="5"/>
      <c r="AG685" s="1"/>
      <c r="AH685" s="1"/>
      <c r="AI685" s="1"/>
      <c r="AJ685" s="1"/>
      <c r="AK685" s="10"/>
      <c r="AL685" s="1"/>
      <c r="AM685" s="1"/>
      <c r="AN685" s="1"/>
      <c r="AO685" s="1"/>
      <c r="AP685" s="1"/>
      <c r="AQ685" s="1"/>
    </row>
    <row r="686" spans="1:43" x14ac:dyDescent="0.2">
      <c r="A686" s="67">
        <f t="shared" si="300"/>
        <v>42968</v>
      </c>
      <c r="B686" s="8">
        <f t="shared" si="289"/>
        <v>13646.16071396</v>
      </c>
      <c r="C686" s="8">
        <f t="shared" si="301"/>
        <v>11193.53</v>
      </c>
      <c r="D686" s="28">
        <f t="shared" si="302"/>
        <v>4843.87</v>
      </c>
      <c r="E686" s="9">
        <f>IF(K686=1,VLOOKUP(A685,[1]Plan1!$AY$117:$BA$314,3),E685)</f>
        <v>4853.07</v>
      </c>
      <c r="F686" s="110">
        <f t="shared" si="303"/>
        <v>42963</v>
      </c>
      <c r="G686" s="12">
        <f t="shared" si="290"/>
        <v>1.8993077848910023E-3</v>
      </c>
      <c r="H686" s="11">
        <f t="shared" si="304"/>
        <v>42993</v>
      </c>
      <c r="I686" s="11">
        <f t="shared" si="291"/>
        <v>42993</v>
      </c>
      <c r="J686" s="1">
        <f t="shared" si="305"/>
        <v>22</v>
      </c>
      <c r="K686" s="1">
        <f t="shared" si="313"/>
        <v>4</v>
      </c>
      <c r="L686" s="8">
        <f t="shared" si="292"/>
        <v>1.0003450599999999</v>
      </c>
      <c r="M686" s="14">
        <f t="shared" si="312"/>
        <v>1.0024005199999999</v>
      </c>
      <c r="N686" s="14">
        <f t="shared" si="309"/>
        <v>1.1084065053769345</v>
      </c>
      <c r="O686" s="8">
        <f t="shared" si="311"/>
        <v>1.10878897</v>
      </c>
      <c r="P686" s="8">
        <f t="shared" si="293"/>
        <v>12411.26259936</v>
      </c>
      <c r="Q686" s="13">
        <f t="shared" si="294"/>
        <v>0</v>
      </c>
      <c r="R686" s="21">
        <f t="shared" si="295"/>
        <v>0</v>
      </c>
      <c r="S686" s="8">
        <f t="shared" si="296"/>
        <v>0</v>
      </c>
      <c r="T686" s="10">
        <f t="shared" si="306"/>
        <v>0.119353</v>
      </c>
      <c r="U686" s="13">
        <f t="shared" si="310"/>
        <v>212</v>
      </c>
      <c r="V686" s="13">
        <v>252</v>
      </c>
      <c r="W686" s="14">
        <f t="shared" si="297"/>
        <v>1.0994981859999999</v>
      </c>
      <c r="X686" s="8">
        <f t="shared" si="298"/>
        <v>1234.8981146000001</v>
      </c>
      <c r="Y686" s="8">
        <v>0</v>
      </c>
      <c r="Z686" s="9">
        <f t="shared" si="299"/>
        <v>0</v>
      </c>
      <c r="AA686" s="26" t="str">
        <f t="shared" si="307"/>
        <v>INCORP J=</v>
      </c>
      <c r="AB686" s="70">
        <f t="shared" si="308"/>
        <v>43024</v>
      </c>
      <c r="AC686" s="4"/>
      <c r="AD686" s="1"/>
      <c r="AE686" s="11"/>
      <c r="AF686" s="5"/>
      <c r="AG686" s="1"/>
      <c r="AH686" s="1"/>
      <c r="AI686" s="1"/>
      <c r="AJ686" s="1"/>
      <c r="AK686" s="10"/>
      <c r="AL686" s="1"/>
      <c r="AM686" s="1"/>
      <c r="AN686" s="1"/>
      <c r="AO686" s="1"/>
      <c r="AP686" s="1"/>
      <c r="AQ686" s="1"/>
    </row>
    <row r="687" spans="1:43" x14ac:dyDescent="0.2">
      <c r="A687" s="67">
        <f t="shared" si="300"/>
        <v>42969</v>
      </c>
      <c r="B687" s="8">
        <f t="shared" si="289"/>
        <v>13653.445171089999</v>
      </c>
      <c r="C687" s="8">
        <f t="shared" si="301"/>
        <v>11193.53</v>
      </c>
      <c r="D687" s="28">
        <f t="shared" si="302"/>
        <v>4843.87</v>
      </c>
      <c r="E687" s="9">
        <f>IF(K687=1,VLOOKUP(A686,[1]Plan1!$AY$117:$BA$314,3),E686)</f>
        <v>4853.07</v>
      </c>
      <c r="F687" s="110">
        <f t="shared" si="303"/>
        <v>42963</v>
      </c>
      <c r="G687" s="12">
        <f t="shared" si="290"/>
        <v>1.8993077848910023E-3</v>
      </c>
      <c r="H687" s="11">
        <f t="shared" si="304"/>
        <v>42993</v>
      </c>
      <c r="I687" s="11">
        <f t="shared" si="291"/>
        <v>42993</v>
      </c>
      <c r="J687" s="1">
        <f t="shared" si="305"/>
        <v>22</v>
      </c>
      <c r="K687" s="1">
        <f t="shared" si="313"/>
        <v>5</v>
      </c>
      <c r="L687" s="8">
        <f t="shared" si="292"/>
        <v>1.00043134</v>
      </c>
      <c r="M687" s="14">
        <f t="shared" si="312"/>
        <v>1.0024005199999999</v>
      </c>
      <c r="N687" s="14">
        <f t="shared" si="309"/>
        <v>1.1084065053769345</v>
      </c>
      <c r="O687" s="8">
        <f t="shared" si="311"/>
        <v>1.1088846000000001</v>
      </c>
      <c r="P687" s="8">
        <f t="shared" si="293"/>
        <v>12412.33303663</v>
      </c>
      <c r="Q687" s="13">
        <f t="shared" si="294"/>
        <v>0</v>
      </c>
      <c r="R687" s="21">
        <f t="shared" si="295"/>
        <v>0</v>
      </c>
      <c r="S687" s="8">
        <f t="shared" si="296"/>
        <v>0</v>
      </c>
      <c r="T687" s="10">
        <f t="shared" si="306"/>
        <v>0.119353</v>
      </c>
      <c r="U687" s="13">
        <f t="shared" si="310"/>
        <v>213</v>
      </c>
      <c r="V687" s="13">
        <v>252</v>
      </c>
      <c r="W687" s="14">
        <f t="shared" si="297"/>
        <v>1.099990238</v>
      </c>
      <c r="X687" s="8">
        <f t="shared" si="298"/>
        <v>1241.1121344600001</v>
      </c>
      <c r="Y687" s="8">
        <v>0</v>
      </c>
      <c r="Z687" s="9">
        <f t="shared" si="299"/>
        <v>0</v>
      </c>
      <c r="AA687" s="26" t="str">
        <f t="shared" si="307"/>
        <v>INCORP J=</v>
      </c>
      <c r="AB687" s="70">
        <f t="shared" si="308"/>
        <v>43024</v>
      </c>
      <c r="AC687" s="4"/>
      <c r="AD687" s="1"/>
      <c r="AE687" s="11"/>
      <c r="AF687" s="5"/>
      <c r="AG687" s="1"/>
      <c r="AH687" s="1"/>
      <c r="AI687" s="1"/>
      <c r="AJ687" s="1"/>
      <c r="AK687" s="10"/>
      <c r="AL687" s="1"/>
      <c r="AM687" s="1"/>
      <c r="AN687" s="1"/>
      <c r="AO687" s="1"/>
      <c r="AP687" s="1"/>
      <c r="AQ687" s="1"/>
    </row>
    <row r="688" spans="1:43" x14ac:dyDescent="0.2">
      <c r="A688" s="67">
        <f t="shared" si="300"/>
        <v>42970</v>
      </c>
      <c r="B688" s="8">
        <f t="shared" si="289"/>
        <v>13660.73353578</v>
      </c>
      <c r="C688" s="8">
        <f t="shared" si="301"/>
        <v>11193.53</v>
      </c>
      <c r="D688" s="28">
        <f t="shared" si="302"/>
        <v>4843.87</v>
      </c>
      <c r="E688" s="9">
        <f>IF(K688=1,VLOOKUP(A687,[1]Plan1!$AY$117:$BA$314,3),E687)</f>
        <v>4853.07</v>
      </c>
      <c r="F688" s="110">
        <f t="shared" si="303"/>
        <v>42963</v>
      </c>
      <c r="G688" s="12">
        <f t="shared" si="290"/>
        <v>1.8993077848910023E-3</v>
      </c>
      <c r="H688" s="11">
        <f t="shared" si="304"/>
        <v>42993</v>
      </c>
      <c r="I688" s="11">
        <f t="shared" si="291"/>
        <v>42993</v>
      </c>
      <c r="J688" s="1">
        <f t="shared" si="305"/>
        <v>22</v>
      </c>
      <c r="K688" s="1">
        <f t="shared" si="313"/>
        <v>6</v>
      </c>
      <c r="L688" s="8">
        <f t="shared" si="292"/>
        <v>1.00051763</v>
      </c>
      <c r="M688" s="14">
        <f t="shared" si="312"/>
        <v>1.0024005199999999</v>
      </c>
      <c r="N688" s="14">
        <f t="shared" si="309"/>
        <v>1.1084065053769345</v>
      </c>
      <c r="O688" s="8">
        <f t="shared" si="311"/>
        <v>1.10898024</v>
      </c>
      <c r="P688" s="8">
        <f t="shared" si="293"/>
        <v>12413.40358584</v>
      </c>
      <c r="Q688" s="13">
        <f t="shared" si="294"/>
        <v>0</v>
      </c>
      <c r="R688" s="21">
        <f t="shared" si="295"/>
        <v>0</v>
      </c>
      <c r="S688" s="8">
        <f t="shared" si="296"/>
        <v>0</v>
      </c>
      <c r="T688" s="10">
        <f t="shared" si="306"/>
        <v>0.119353</v>
      </c>
      <c r="U688" s="13">
        <f t="shared" si="310"/>
        <v>214</v>
      </c>
      <c r="V688" s="13">
        <v>252</v>
      </c>
      <c r="W688" s="14">
        <f t="shared" si="297"/>
        <v>1.10048251</v>
      </c>
      <c r="X688" s="8">
        <f t="shared" si="298"/>
        <v>1247.32994994</v>
      </c>
      <c r="Y688" s="8">
        <v>0</v>
      </c>
      <c r="Z688" s="9">
        <f t="shared" si="299"/>
        <v>0</v>
      </c>
      <c r="AA688" s="26" t="str">
        <f t="shared" si="307"/>
        <v>INCORP J=</v>
      </c>
      <c r="AB688" s="70">
        <f t="shared" si="308"/>
        <v>43024</v>
      </c>
      <c r="AC688" s="4"/>
      <c r="AD688" s="1"/>
      <c r="AE688" s="11"/>
      <c r="AF688" s="5"/>
      <c r="AG688" s="1"/>
      <c r="AH688" s="1"/>
      <c r="AI688" s="1"/>
      <c r="AJ688" s="1"/>
      <c r="AK688" s="10"/>
      <c r="AL688" s="1"/>
      <c r="AM688" s="1"/>
      <c r="AN688" s="1"/>
      <c r="AO688" s="1"/>
      <c r="AP688" s="1"/>
      <c r="AQ688" s="1"/>
    </row>
    <row r="689" spans="1:43" x14ac:dyDescent="0.2">
      <c r="A689" s="67">
        <f t="shared" si="300"/>
        <v>42971</v>
      </c>
      <c r="B689" s="8">
        <f t="shared" si="289"/>
        <v>13668.025932140001</v>
      </c>
      <c r="C689" s="8">
        <f t="shared" si="301"/>
        <v>11193.53</v>
      </c>
      <c r="D689" s="28">
        <f t="shared" si="302"/>
        <v>4843.87</v>
      </c>
      <c r="E689" s="9">
        <f>IF(K689=1,VLOOKUP(A688,[1]Plan1!$AY$117:$BA$314,3),E688)</f>
        <v>4853.07</v>
      </c>
      <c r="F689" s="110">
        <f t="shared" si="303"/>
        <v>42963</v>
      </c>
      <c r="G689" s="12">
        <f t="shared" si="290"/>
        <v>1.8993077848910023E-3</v>
      </c>
      <c r="H689" s="11">
        <f t="shared" si="304"/>
        <v>42993</v>
      </c>
      <c r="I689" s="11">
        <f t="shared" si="291"/>
        <v>42993</v>
      </c>
      <c r="J689" s="1">
        <f t="shared" si="305"/>
        <v>22</v>
      </c>
      <c r="K689" s="1">
        <f t="shared" si="313"/>
        <v>7</v>
      </c>
      <c r="L689" s="8">
        <f t="shared" si="292"/>
        <v>1.00060393</v>
      </c>
      <c r="M689" s="14">
        <f t="shared" si="312"/>
        <v>1.0024005199999999</v>
      </c>
      <c r="N689" s="14">
        <f t="shared" si="309"/>
        <v>1.1084065053769345</v>
      </c>
      <c r="O689" s="8">
        <f t="shared" si="311"/>
        <v>1.1090758999999999</v>
      </c>
      <c r="P689" s="8">
        <f t="shared" si="293"/>
        <v>12414.474358920001</v>
      </c>
      <c r="Q689" s="13">
        <f t="shared" si="294"/>
        <v>0</v>
      </c>
      <c r="R689" s="21">
        <f t="shared" si="295"/>
        <v>0</v>
      </c>
      <c r="S689" s="8">
        <f t="shared" si="296"/>
        <v>0</v>
      </c>
      <c r="T689" s="10">
        <f t="shared" si="306"/>
        <v>0.119353</v>
      </c>
      <c r="U689" s="13">
        <f t="shared" si="310"/>
        <v>215</v>
      </c>
      <c r="V689" s="13">
        <v>252</v>
      </c>
      <c r="W689" s="14">
        <f t="shared" si="297"/>
        <v>1.100975002</v>
      </c>
      <c r="X689" s="8">
        <f t="shared" si="298"/>
        <v>1253.5515732199999</v>
      </c>
      <c r="Y689" s="8">
        <v>0</v>
      </c>
      <c r="Z689" s="9">
        <f t="shared" si="299"/>
        <v>0</v>
      </c>
      <c r="AA689" s="26" t="str">
        <f t="shared" si="307"/>
        <v>INCORP J=</v>
      </c>
      <c r="AB689" s="70">
        <f t="shared" si="308"/>
        <v>43024</v>
      </c>
      <c r="AC689" s="4"/>
      <c r="AD689" s="1"/>
      <c r="AE689" s="11"/>
      <c r="AF689" s="5"/>
      <c r="AG689" s="1"/>
      <c r="AH689" s="1"/>
      <c r="AI689" s="1"/>
      <c r="AJ689" s="1"/>
      <c r="AK689" s="10"/>
      <c r="AL689" s="1"/>
      <c r="AM689" s="1"/>
      <c r="AN689" s="1"/>
      <c r="AO689" s="1"/>
      <c r="AP689" s="1"/>
      <c r="AQ689" s="1"/>
    </row>
    <row r="690" spans="1:43" x14ac:dyDescent="0.2">
      <c r="A690" s="67">
        <f t="shared" si="300"/>
        <v>42972</v>
      </c>
      <c r="B690" s="8">
        <f t="shared" si="289"/>
        <v>13675.32225032</v>
      </c>
      <c r="C690" s="8">
        <f t="shared" si="301"/>
        <v>11193.53</v>
      </c>
      <c r="D690" s="28">
        <f t="shared" si="302"/>
        <v>4843.87</v>
      </c>
      <c r="E690" s="9">
        <f>IF(K690=1,VLOOKUP(A689,[1]Plan1!$AY$117:$BA$314,3),E689)</f>
        <v>4853.07</v>
      </c>
      <c r="F690" s="110">
        <f t="shared" si="303"/>
        <v>42963</v>
      </c>
      <c r="G690" s="12">
        <f t="shared" si="290"/>
        <v>1.8993077848910023E-3</v>
      </c>
      <c r="H690" s="11">
        <f t="shared" si="304"/>
        <v>42993</v>
      </c>
      <c r="I690" s="11">
        <f t="shared" si="291"/>
        <v>42993</v>
      </c>
      <c r="J690" s="1">
        <f t="shared" si="305"/>
        <v>22</v>
      </c>
      <c r="K690" s="1">
        <f t="shared" si="313"/>
        <v>8</v>
      </c>
      <c r="L690" s="8">
        <f t="shared" si="292"/>
        <v>1.00069024</v>
      </c>
      <c r="M690" s="14">
        <f t="shared" si="312"/>
        <v>1.0024005199999999</v>
      </c>
      <c r="N690" s="14">
        <f t="shared" si="309"/>
        <v>1.1084065053769345</v>
      </c>
      <c r="O690" s="8">
        <f t="shared" si="311"/>
        <v>1.10917157</v>
      </c>
      <c r="P690" s="8">
        <f t="shared" si="293"/>
        <v>12415.54524394</v>
      </c>
      <c r="Q690" s="13">
        <f t="shared" si="294"/>
        <v>0</v>
      </c>
      <c r="R690" s="21">
        <f t="shared" si="295"/>
        <v>0</v>
      </c>
      <c r="S690" s="8">
        <f t="shared" si="296"/>
        <v>0</v>
      </c>
      <c r="T690" s="10">
        <f t="shared" si="306"/>
        <v>0.119353</v>
      </c>
      <c r="U690" s="13">
        <f t="shared" si="310"/>
        <v>216</v>
      </c>
      <c r="V690" s="13">
        <v>252</v>
      </c>
      <c r="W690" s="14">
        <f t="shared" si="297"/>
        <v>1.1014677150000001</v>
      </c>
      <c r="X690" s="8">
        <f t="shared" si="298"/>
        <v>1259.7770063800001</v>
      </c>
      <c r="Y690" s="8">
        <v>0</v>
      </c>
      <c r="Z690" s="9">
        <f t="shared" si="299"/>
        <v>0</v>
      </c>
      <c r="AA690" s="26" t="str">
        <f t="shared" si="307"/>
        <v>INCORP J=</v>
      </c>
      <c r="AB690" s="70">
        <f t="shared" si="308"/>
        <v>43024</v>
      </c>
      <c r="AC690" s="4"/>
      <c r="AD690" s="1"/>
      <c r="AE690" s="11"/>
      <c r="AF690" s="5"/>
      <c r="AG690" s="1"/>
      <c r="AH690" s="1"/>
      <c r="AI690" s="1"/>
      <c r="AJ690" s="1"/>
      <c r="AK690" s="10"/>
      <c r="AL690" s="1"/>
      <c r="AM690" s="1"/>
      <c r="AN690" s="1"/>
      <c r="AO690" s="1"/>
      <c r="AP690" s="1"/>
      <c r="AQ690" s="1"/>
    </row>
    <row r="691" spans="1:43" x14ac:dyDescent="0.2">
      <c r="A691" s="67">
        <f t="shared" si="300"/>
        <v>42973</v>
      </c>
      <c r="B691" s="8">
        <f t="shared" si="289"/>
        <v>13682.62224449</v>
      </c>
      <c r="C691" s="8">
        <f t="shared" si="301"/>
        <v>11193.53</v>
      </c>
      <c r="D691" s="28">
        <f t="shared" si="302"/>
        <v>4843.87</v>
      </c>
      <c r="E691" s="9">
        <f>IF(K691=1,VLOOKUP(A690,[1]Plan1!$AY$117:$BA$314,3),E690)</f>
        <v>4853.07</v>
      </c>
      <c r="F691" s="110">
        <f t="shared" si="303"/>
        <v>42963</v>
      </c>
      <c r="G691" s="12">
        <f t="shared" si="290"/>
        <v>1.8993077848910023E-3</v>
      </c>
      <c r="H691" s="11">
        <f t="shared" si="304"/>
        <v>42993</v>
      </c>
      <c r="I691" s="11">
        <f t="shared" si="291"/>
        <v>42993</v>
      </c>
      <c r="J691" s="1">
        <f t="shared" si="305"/>
        <v>22</v>
      </c>
      <c r="K691" s="1">
        <f t="shared" si="313"/>
        <v>9</v>
      </c>
      <c r="L691" s="8">
        <f t="shared" si="292"/>
        <v>1.0007765500000001</v>
      </c>
      <c r="M691" s="14">
        <f t="shared" si="312"/>
        <v>1.0024005199999999</v>
      </c>
      <c r="N691" s="14">
        <f t="shared" si="309"/>
        <v>1.1084065053769345</v>
      </c>
      <c r="O691" s="8">
        <f t="shared" si="311"/>
        <v>1.1092672299999999</v>
      </c>
      <c r="P691" s="8">
        <f t="shared" si="293"/>
        <v>12416.61601702</v>
      </c>
      <c r="Q691" s="13">
        <f t="shared" si="294"/>
        <v>0</v>
      </c>
      <c r="R691" s="21">
        <f t="shared" si="295"/>
        <v>0</v>
      </c>
      <c r="S691" s="8">
        <f t="shared" si="296"/>
        <v>0</v>
      </c>
      <c r="T691" s="10">
        <f t="shared" si="306"/>
        <v>0.119353</v>
      </c>
      <c r="U691" s="13">
        <f t="shared" si="310"/>
        <v>217</v>
      </c>
      <c r="V691" s="13">
        <v>252</v>
      </c>
      <c r="W691" s="14">
        <f t="shared" si="297"/>
        <v>1.101960649</v>
      </c>
      <c r="X691" s="8">
        <f t="shared" si="298"/>
        <v>1266.0062274700001</v>
      </c>
      <c r="Y691" s="8">
        <v>0</v>
      </c>
      <c r="Z691" s="9">
        <f t="shared" si="299"/>
        <v>0</v>
      </c>
      <c r="AA691" s="26" t="str">
        <f t="shared" si="307"/>
        <v>INCORP J=</v>
      </c>
      <c r="AB691" s="70">
        <f t="shared" si="308"/>
        <v>43024</v>
      </c>
      <c r="AC691" s="4"/>
      <c r="AD691" s="1"/>
      <c r="AE691" s="11"/>
      <c r="AF691" s="5"/>
      <c r="AG691" s="1"/>
      <c r="AH691" s="1"/>
      <c r="AI691" s="1"/>
      <c r="AJ691" s="1"/>
      <c r="AK691" s="10"/>
      <c r="AL691" s="1"/>
      <c r="AM691" s="1"/>
      <c r="AN691" s="1"/>
      <c r="AO691" s="1"/>
      <c r="AP691" s="1"/>
      <c r="AQ691" s="1"/>
    </row>
    <row r="692" spans="1:43" x14ac:dyDescent="0.2">
      <c r="A692" s="67">
        <f t="shared" si="300"/>
        <v>42974</v>
      </c>
      <c r="B692" s="8">
        <f t="shared" si="289"/>
        <v>13682.62224449</v>
      </c>
      <c r="C692" s="8">
        <f t="shared" si="301"/>
        <v>11193.53</v>
      </c>
      <c r="D692" s="28">
        <f t="shared" si="302"/>
        <v>4843.87</v>
      </c>
      <c r="E692" s="9">
        <f>IF(K692=1,VLOOKUP(A691,[1]Plan1!$AY$117:$BA$314,3),E691)</f>
        <v>4853.07</v>
      </c>
      <c r="F692" s="110">
        <f t="shared" si="303"/>
        <v>42963</v>
      </c>
      <c r="G692" s="12">
        <f t="shared" si="290"/>
        <v>1.8993077848910023E-3</v>
      </c>
      <c r="H692" s="11">
        <f t="shared" si="304"/>
        <v>42993</v>
      </c>
      <c r="I692" s="11">
        <f t="shared" si="291"/>
        <v>42993</v>
      </c>
      <c r="J692" s="1">
        <f t="shared" si="305"/>
        <v>22</v>
      </c>
      <c r="K692" s="1">
        <f t="shared" si="313"/>
        <v>9</v>
      </c>
      <c r="L692" s="8">
        <f t="shared" si="292"/>
        <v>1.0007765500000001</v>
      </c>
      <c r="M692" s="14">
        <f t="shared" si="312"/>
        <v>1.0024005199999999</v>
      </c>
      <c r="N692" s="14">
        <f t="shared" si="309"/>
        <v>1.1084065053769345</v>
      </c>
      <c r="O692" s="8">
        <f t="shared" si="311"/>
        <v>1.1092672299999999</v>
      </c>
      <c r="P692" s="8">
        <f t="shared" si="293"/>
        <v>12416.61601702</v>
      </c>
      <c r="Q692" s="13">
        <f t="shared" si="294"/>
        <v>0</v>
      </c>
      <c r="R692" s="21">
        <f t="shared" si="295"/>
        <v>0</v>
      </c>
      <c r="S692" s="8">
        <f t="shared" si="296"/>
        <v>0</v>
      </c>
      <c r="T692" s="10">
        <f t="shared" si="306"/>
        <v>0.119353</v>
      </c>
      <c r="U692" s="13">
        <f t="shared" si="310"/>
        <v>217</v>
      </c>
      <c r="V692" s="13">
        <v>252</v>
      </c>
      <c r="W692" s="14">
        <f t="shared" si="297"/>
        <v>1.101960649</v>
      </c>
      <c r="X692" s="8">
        <f t="shared" si="298"/>
        <v>1266.0062274700001</v>
      </c>
      <c r="Y692" s="8">
        <v>0</v>
      </c>
      <c r="Z692" s="9">
        <f t="shared" si="299"/>
        <v>0</v>
      </c>
      <c r="AA692" s="26" t="str">
        <f t="shared" si="307"/>
        <v>INCORP J=</v>
      </c>
      <c r="AB692" s="70">
        <f t="shared" si="308"/>
        <v>43024</v>
      </c>
      <c r="AC692" s="4"/>
      <c r="AD692" s="1"/>
      <c r="AE692" s="11"/>
      <c r="AF692" s="5"/>
      <c r="AG692" s="1"/>
      <c r="AH692" s="1"/>
      <c r="AI692" s="1"/>
      <c r="AJ692" s="1"/>
      <c r="AK692" s="10"/>
      <c r="AL692" s="1"/>
      <c r="AM692" s="1"/>
      <c r="AN692" s="1"/>
      <c r="AO692" s="1"/>
      <c r="AP692" s="1"/>
      <c r="AQ692" s="1"/>
    </row>
    <row r="693" spans="1:43" x14ac:dyDescent="0.2">
      <c r="A693" s="67">
        <f t="shared" si="300"/>
        <v>42975</v>
      </c>
      <c r="B693" s="8">
        <f t="shared" si="289"/>
        <v>13682.62224449</v>
      </c>
      <c r="C693" s="8">
        <f t="shared" si="301"/>
        <v>11193.53</v>
      </c>
      <c r="D693" s="28">
        <f t="shared" si="302"/>
        <v>4843.87</v>
      </c>
      <c r="E693" s="9">
        <f>IF(K693=1,VLOOKUP(A692,[1]Plan1!$AY$117:$BA$314,3),E692)</f>
        <v>4853.07</v>
      </c>
      <c r="F693" s="110">
        <f t="shared" si="303"/>
        <v>42963</v>
      </c>
      <c r="G693" s="12">
        <f t="shared" si="290"/>
        <v>1.8993077848910023E-3</v>
      </c>
      <c r="H693" s="11">
        <f t="shared" si="304"/>
        <v>42993</v>
      </c>
      <c r="I693" s="11">
        <f t="shared" si="291"/>
        <v>42993</v>
      </c>
      <c r="J693" s="1">
        <f t="shared" si="305"/>
        <v>22</v>
      </c>
      <c r="K693" s="1">
        <f t="shared" si="313"/>
        <v>9</v>
      </c>
      <c r="L693" s="8">
        <f t="shared" si="292"/>
        <v>1.0007765500000001</v>
      </c>
      <c r="M693" s="14">
        <f t="shared" si="312"/>
        <v>1.0024005199999999</v>
      </c>
      <c r="N693" s="14">
        <f t="shared" si="309"/>
        <v>1.1084065053769345</v>
      </c>
      <c r="O693" s="8">
        <f t="shared" si="311"/>
        <v>1.1092672299999999</v>
      </c>
      <c r="P693" s="8">
        <f t="shared" si="293"/>
        <v>12416.61601702</v>
      </c>
      <c r="Q693" s="13">
        <f t="shared" si="294"/>
        <v>0</v>
      </c>
      <c r="R693" s="21">
        <f t="shared" si="295"/>
        <v>0</v>
      </c>
      <c r="S693" s="8">
        <f t="shared" si="296"/>
        <v>0</v>
      </c>
      <c r="T693" s="10">
        <f t="shared" si="306"/>
        <v>0.119353</v>
      </c>
      <c r="U693" s="13">
        <f t="shared" si="310"/>
        <v>217</v>
      </c>
      <c r="V693" s="13">
        <v>252</v>
      </c>
      <c r="W693" s="14">
        <f t="shared" si="297"/>
        <v>1.101960649</v>
      </c>
      <c r="X693" s="8">
        <f t="shared" si="298"/>
        <v>1266.0062274700001</v>
      </c>
      <c r="Y693" s="8">
        <v>0</v>
      </c>
      <c r="Z693" s="9">
        <f t="shared" si="299"/>
        <v>0</v>
      </c>
      <c r="AA693" s="26" t="str">
        <f t="shared" si="307"/>
        <v>INCORP J=</v>
      </c>
      <c r="AB693" s="70">
        <f t="shared" si="308"/>
        <v>43024</v>
      </c>
      <c r="AC693" s="4"/>
      <c r="AD693" s="1"/>
      <c r="AE693" s="11"/>
      <c r="AF693" s="5"/>
      <c r="AG693" s="1"/>
      <c r="AH693" s="1"/>
      <c r="AI693" s="1"/>
      <c r="AJ693" s="1"/>
      <c r="AK693" s="10"/>
      <c r="AL693" s="1"/>
      <c r="AM693" s="1"/>
      <c r="AN693" s="1"/>
      <c r="AO693" s="1"/>
      <c r="AP693" s="1"/>
      <c r="AQ693" s="1"/>
    </row>
    <row r="694" spans="1:43" x14ac:dyDescent="0.2">
      <c r="A694" s="67">
        <f t="shared" si="300"/>
        <v>42976</v>
      </c>
      <c r="B694" s="8">
        <f t="shared" si="289"/>
        <v>13689.92626059</v>
      </c>
      <c r="C694" s="8">
        <f t="shared" si="301"/>
        <v>11193.53</v>
      </c>
      <c r="D694" s="28">
        <f t="shared" si="302"/>
        <v>4843.87</v>
      </c>
      <c r="E694" s="9">
        <f>IF(K694=1,VLOOKUP(A693,[1]Plan1!$AY$117:$BA$314,3),E693)</f>
        <v>4853.07</v>
      </c>
      <c r="F694" s="110">
        <f t="shared" si="303"/>
        <v>42963</v>
      </c>
      <c r="G694" s="12">
        <f t="shared" si="290"/>
        <v>1.8993077848910023E-3</v>
      </c>
      <c r="H694" s="11">
        <f t="shared" si="304"/>
        <v>42993</v>
      </c>
      <c r="I694" s="11">
        <f t="shared" si="291"/>
        <v>42993</v>
      </c>
      <c r="J694" s="1">
        <f t="shared" si="305"/>
        <v>22</v>
      </c>
      <c r="K694" s="1">
        <f t="shared" si="313"/>
        <v>10</v>
      </c>
      <c r="L694" s="8">
        <f t="shared" si="292"/>
        <v>1.00086287</v>
      </c>
      <c r="M694" s="14">
        <f t="shared" si="312"/>
        <v>1.0024005199999999</v>
      </c>
      <c r="N694" s="14">
        <f t="shared" si="309"/>
        <v>1.1084065053769345</v>
      </c>
      <c r="O694" s="8">
        <f t="shared" si="311"/>
        <v>1.10936291</v>
      </c>
      <c r="P694" s="8">
        <f t="shared" si="293"/>
        <v>12417.68701397</v>
      </c>
      <c r="Q694" s="13">
        <f t="shared" si="294"/>
        <v>0</v>
      </c>
      <c r="R694" s="21">
        <f t="shared" si="295"/>
        <v>0</v>
      </c>
      <c r="S694" s="8">
        <f t="shared" si="296"/>
        <v>0</v>
      </c>
      <c r="T694" s="10">
        <f t="shared" si="306"/>
        <v>0.119353</v>
      </c>
      <c r="U694" s="13">
        <f t="shared" si="310"/>
        <v>218</v>
      </c>
      <c r="V694" s="13">
        <v>252</v>
      </c>
      <c r="W694" s="14">
        <f t="shared" si="297"/>
        <v>1.1024538020000001</v>
      </c>
      <c r="X694" s="8">
        <f t="shared" si="298"/>
        <v>1272.2392466199999</v>
      </c>
      <c r="Y694" s="8">
        <v>0</v>
      </c>
      <c r="Z694" s="9">
        <f t="shared" si="299"/>
        <v>0</v>
      </c>
      <c r="AA694" s="26" t="str">
        <f t="shared" si="307"/>
        <v>INCORP J=</v>
      </c>
      <c r="AB694" s="70">
        <f t="shared" si="308"/>
        <v>43024</v>
      </c>
      <c r="AC694" s="4"/>
      <c r="AD694" s="1"/>
      <c r="AE694" s="11"/>
      <c r="AF694" s="5"/>
      <c r="AG694" s="1"/>
      <c r="AH694" s="1"/>
      <c r="AI694" s="1"/>
      <c r="AJ694" s="1"/>
      <c r="AK694" s="10"/>
      <c r="AL694" s="1"/>
      <c r="AM694" s="1"/>
      <c r="AN694" s="1"/>
      <c r="AO694" s="1"/>
      <c r="AP694" s="1"/>
      <c r="AQ694" s="1"/>
    </row>
    <row r="695" spans="1:43" x14ac:dyDescent="0.2">
      <c r="A695" s="67">
        <f t="shared" si="300"/>
        <v>42977</v>
      </c>
      <c r="B695" s="8">
        <f t="shared" si="289"/>
        <v>13697.234213440001</v>
      </c>
      <c r="C695" s="8">
        <f t="shared" si="301"/>
        <v>11193.53</v>
      </c>
      <c r="D695" s="28">
        <f t="shared" si="302"/>
        <v>4843.87</v>
      </c>
      <c r="E695" s="9">
        <f>IF(K695=1,VLOOKUP(A694,[1]Plan1!$AY$117:$BA$314,3),E694)</f>
        <v>4853.07</v>
      </c>
      <c r="F695" s="110">
        <f t="shared" si="303"/>
        <v>42963</v>
      </c>
      <c r="G695" s="12">
        <f t="shared" si="290"/>
        <v>1.8993077848910023E-3</v>
      </c>
      <c r="H695" s="11">
        <f t="shared" si="304"/>
        <v>42993</v>
      </c>
      <c r="I695" s="11">
        <f t="shared" si="291"/>
        <v>42993</v>
      </c>
      <c r="J695" s="1">
        <f t="shared" si="305"/>
        <v>22</v>
      </c>
      <c r="K695" s="1">
        <f t="shared" si="313"/>
        <v>11</v>
      </c>
      <c r="L695" s="8">
        <f t="shared" si="292"/>
        <v>1.0009492</v>
      </c>
      <c r="M695" s="14">
        <f t="shared" si="312"/>
        <v>1.0024005199999999</v>
      </c>
      <c r="N695" s="14">
        <f t="shared" si="309"/>
        <v>1.1084065053769345</v>
      </c>
      <c r="O695" s="8">
        <f t="shared" si="311"/>
        <v>1.1094586</v>
      </c>
      <c r="P695" s="8">
        <f t="shared" si="293"/>
        <v>12418.75812285</v>
      </c>
      <c r="Q695" s="13">
        <f t="shared" si="294"/>
        <v>0</v>
      </c>
      <c r="R695" s="21">
        <f t="shared" si="295"/>
        <v>0</v>
      </c>
      <c r="S695" s="8">
        <f t="shared" si="296"/>
        <v>0</v>
      </c>
      <c r="T695" s="10">
        <f t="shared" si="306"/>
        <v>0.119353</v>
      </c>
      <c r="U695" s="13">
        <f t="shared" si="310"/>
        <v>219</v>
      </c>
      <c r="V695" s="13">
        <v>252</v>
      </c>
      <c r="W695" s="14">
        <f t="shared" si="297"/>
        <v>1.1029471769999999</v>
      </c>
      <c r="X695" s="8">
        <f t="shared" si="298"/>
        <v>1278.47609059</v>
      </c>
      <c r="Y695" s="8">
        <v>0</v>
      </c>
      <c r="Z695" s="9">
        <f t="shared" si="299"/>
        <v>0</v>
      </c>
      <c r="AA695" s="26" t="str">
        <f t="shared" si="307"/>
        <v>INCORP J=</v>
      </c>
      <c r="AB695" s="70">
        <f t="shared" si="308"/>
        <v>43024</v>
      </c>
      <c r="AC695" s="4"/>
      <c r="AD695" s="1"/>
      <c r="AE695" s="11"/>
      <c r="AF695" s="5"/>
      <c r="AG695" s="1"/>
      <c r="AH695" s="1"/>
      <c r="AI695" s="1"/>
      <c r="AJ695" s="1"/>
      <c r="AK695" s="10"/>
      <c r="AL695" s="1"/>
      <c r="AM695" s="1"/>
      <c r="AN695" s="1"/>
      <c r="AO695" s="1"/>
      <c r="AP695" s="1"/>
      <c r="AQ695" s="1"/>
    </row>
    <row r="696" spans="1:43" x14ac:dyDescent="0.2">
      <c r="A696" s="67">
        <f t="shared" si="300"/>
        <v>42978</v>
      </c>
      <c r="B696" s="8">
        <f t="shared" si="289"/>
        <v>13704.54595557</v>
      </c>
      <c r="C696" s="8">
        <f t="shared" si="301"/>
        <v>11193.53</v>
      </c>
      <c r="D696" s="28">
        <f t="shared" si="302"/>
        <v>4843.87</v>
      </c>
      <c r="E696" s="9">
        <f>IF(K696=1,VLOOKUP(A695,[1]Plan1!$AY$117:$BA$314,3),E695)</f>
        <v>4853.07</v>
      </c>
      <c r="F696" s="110">
        <f t="shared" si="303"/>
        <v>42963</v>
      </c>
      <c r="G696" s="12">
        <f t="shared" si="290"/>
        <v>1.8993077848910023E-3</v>
      </c>
      <c r="H696" s="11">
        <f t="shared" si="304"/>
        <v>42993</v>
      </c>
      <c r="I696" s="11">
        <f t="shared" si="291"/>
        <v>42993</v>
      </c>
      <c r="J696" s="1">
        <f t="shared" si="305"/>
        <v>22</v>
      </c>
      <c r="K696" s="1">
        <f t="shared" si="313"/>
        <v>12</v>
      </c>
      <c r="L696" s="8">
        <f t="shared" si="292"/>
        <v>1.00103553</v>
      </c>
      <c r="M696" s="14">
        <f t="shared" si="312"/>
        <v>1.0024005199999999</v>
      </c>
      <c r="N696" s="14">
        <f t="shared" si="309"/>
        <v>1.1084065053769345</v>
      </c>
      <c r="O696" s="8">
        <f t="shared" si="311"/>
        <v>1.1095542899999999</v>
      </c>
      <c r="P696" s="8">
        <f t="shared" si="293"/>
        <v>12419.829231739999</v>
      </c>
      <c r="Q696" s="13">
        <f t="shared" si="294"/>
        <v>0</v>
      </c>
      <c r="R696" s="21">
        <f t="shared" si="295"/>
        <v>0</v>
      </c>
      <c r="S696" s="8">
        <f t="shared" si="296"/>
        <v>0</v>
      </c>
      <c r="T696" s="10">
        <f t="shared" si="306"/>
        <v>0.119353</v>
      </c>
      <c r="U696" s="13">
        <f t="shared" si="310"/>
        <v>220</v>
      </c>
      <c r="V696" s="13">
        <v>252</v>
      </c>
      <c r="W696" s="14">
        <f t="shared" si="297"/>
        <v>1.1034407719999999</v>
      </c>
      <c r="X696" s="8">
        <f t="shared" si="298"/>
        <v>1284.7167238300001</v>
      </c>
      <c r="Y696" s="8">
        <v>0</v>
      </c>
      <c r="Z696" s="9">
        <f t="shared" si="299"/>
        <v>0</v>
      </c>
      <c r="AA696" s="26" t="str">
        <f t="shared" si="307"/>
        <v>INCORP J=</v>
      </c>
      <c r="AB696" s="70">
        <f t="shared" si="308"/>
        <v>43024</v>
      </c>
      <c r="AC696" s="4"/>
      <c r="AD696" s="1"/>
      <c r="AE696" s="11"/>
      <c r="AF696" s="5"/>
      <c r="AG696" s="1"/>
      <c r="AH696" s="1"/>
      <c r="AI696" s="1"/>
      <c r="AJ696" s="1"/>
      <c r="AK696" s="10"/>
      <c r="AL696" s="1"/>
      <c r="AM696" s="1"/>
      <c r="AN696" s="1"/>
      <c r="AO696" s="1"/>
      <c r="AP696" s="1"/>
      <c r="AQ696" s="1"/>
    </row>
    <row r="697" spans="1:43" x14ac:dyDescent="0.2">
      <c r="A697" s="67">
        <f t="shared" si="300"/>
        <v>42979</v>
      </c>
      <c r="B697" s="8">
        <f t="shared" si="289"/>
        <v>13711.86175968</v>
      </c>
      <c r="C697" s="8">
        <f t="shared" si="301"/>
        <v>11193.53</v>
      </c>
      <c r="D697" s="28">
        <f t="shared" si="302"/>
        <v>4843.87</v>
      </c>
      <c r="E697" s="9">
        <f>IF(K697=1,VLOOKUP(A696,[1]Plan1!$AY$117:$BA$314,3),E696)</f>
        <v>4853.07</v>
      </c>
      <c r="F697" s="110">
        <f t="shared" si="303"/>
        <v>42963</v>
      </c>
      <c r="G697" s="12">
        <f t="shared" si="290"/>
        <v>1.8993077848910023E-3</v>
      </c>
      <c r="H697" s="11">
        <f t="shared" si="304"/>
        <v>42993</v>
      </c>
      <c r="I697" s="11">
        <f t="shared" si="291"/>
        <v>42993</v>
      </c>
      <c r="J697" s="1">
        <f t="shared" si="305"/>
        <v>22</v>
      </c>
      <c r="K697" s="1">
        <f t="shared" si="313"/>
        <v>13</v>
      </c>
      <c r="L697" s="8">
        <f t="shared" si="292"/>
        <v>1.0011218799999999</v>
      </c>
      <c r="M697" s="14">
        <f t="shared" si="312"/>
        <v>1.0024005199999999</v>
      </c>
      <c r="N697" s="14">
        <f t="shared" si="309"/>
        <v>1.1084065053769345</v>
      </c>
      <c r="O697" s="8">
        <f t="shared" si="311"/>
        <v>1.10965</v>
      </c>
      <c r="P697" s="8">
        <f t="shared" si="293"/>
        <v>12420.9005645</v>
      </c>
      <c r="Q697" s="13">
        <f t="shared" si="294"/>
        <v>0</v>
      </c>
      <c r="R697" s="21">
        <f t="shared" si="295"/>
        <v>0</v>
      </c>
      <c r="S697" s="8">
        <f t="shared" si="296"/>
        <v>0</v>
      </c>
      <c r="T697" s="10">
        <f t="shared" si="306"/>
        <v>0.119353</v>
      </c>
      <c r="U697" s="13">
        <f t="shared" si="310"/>
        <v>221</v>
      </c>
      <c r="V697" s="13">
        <v>252</v>
      </c>
      <c r="W697" s="14">
        <f t="shared" si="297"/>
        <v>1.1039345890000001</v>
      </c>
      <c r="X697" s="8">
        <f t="shared" si="298"/>
        <v>1290.96119518</v>
      </c>
      <c r="Y697" s="8">
        <v>0</v>
      </c>
      <c r="Z697" s="9">
        <f t="shared" si="299"/>
        <v>0</v>
      </c>
      <c r="AA697" s="26" t="str">
        <f t="shared" si="307"/>
        <v>INCORP J=</v>
      </c>
      <c r="AB697" s="70">
        <f t="shared" si="308"/>
        <v>43024</v>
      </c>
      <c r="AC697" s="4"/>
      <c r="AD697" s="1"/>
      <c r="AE697" s="11"/>
      <c r="AF697" s="5"/>
      <c r="AG697" s="1"/>
      <c r="AH697" s="1"/>
      <c r="AI697" s="1"/>
      <c r="AJ697" s="1"/>
      <c r="AK697" s="10"/>
      <c r="AL697" s="1"/>
      <c r="AM697" s="1"/>
      <c r="AN697" s="1"/>
      <c r="AO697" s="1"/>
      <c r="AP697" s="1"/>
      <c r="AQ697" s="1"/>
    </row>
    <row r="698" spans="1:43" x14ac:dyDescent="0.2">
      <c r="A698" s="67">
        <f t="shared" si="300"/>
        <v>42980</v>
      </c>
      <c r="B698" s="8">
        <f t="shared" si="289"/>
        <v>13719.181354689999</v>
      </c>
      <c r="C698" s="8">
        <f t="shared" si="301"/>
        <v>11193.53</v>
      </c>
      <c r="D698" s="28">
        <f t="shared" si="302"/>
        <v>4843.87</v>
      </c>
      <c r="E698" s="9">
        <f>IF(K698=1,VLOOKUP(A697,[1]Plan1!$AY$117:$BA$314,3),E697)</f>
        <v>4853.07</v>
      </c>
      <c r="F698" s="110">
        <f t="shared" si="303"/>
        <v>42963</v>
      </c>
      <c r="G698" s="12">
        <f t="shared" si="290"/>
        <v>1.8993077848910023E-3</v>
      </c>
      <c r="H698" s="11">
        <f t="shared" si="304"/>
        <v>42993</v>
      </c>
      <c r="I698" s="11">
        <f t="shared" si="291"/>
        <v>42993</v>
      </c>
      <c r="J698" s="1">
        <f t="shared" si="305"/>
        <v>22</v>
      </c>
      <c r="K698" s="1">
        <f t="shared" si="313"/>
        <v>14</v>
      </c>
      <c r="L698" s="8">
        <f t="shared" si="292"/>
        <v>1.00120823</v>
      </c>
      <c r="M698" s="14">
        <f t="shared" si="312"/>
        <v>1.0024005199999999</v>
      </c>
      <c r="N698" s="14">
        <f t="shared" si="309"/>
        <v>1.1084065053769345</v>
      </c>
      <c r="O698" s="8">
        <f t="shared" si="311"/>
        <v>1.1097457100000001</v>
      </c>
      <c r="P698" s="8">
        <f t="shared" si="293"/>
        <v>12421.97189725</v>
      </c>
      <c r="Q698" s="13">
        <f t="shared" si="294"/>
        <v>0</v>
      </c>
      <c r="R698" s="21">
        <f t="shared" si="295"/>
        <v>0</v>
      </c>
      <c r="S698" s="8">
        <f t="shared" si="296"/>
        <v>0</v>
      </c>
      <c r="T698" s="10">
        <f t="shared" si="306"/>
        <v>0.119353</v>
      </c>
      <c r="U698" s="13">
        <f t="shared" si="310"/>
        <v>222</v>
      </c>
      <c r="V698" s="13">
        <v>252</v>
      </c>
      <c r="W698" s="14">
        <f t="shared" si="297"/>
        <v>1.104428626</v>
      </c>
      <c r="X698" s="8">
        <f t="shared" si="298"/>
        <v>1297.2094574400001</v>
      </c>
      <c r="Y698" s="8">
        <v>0</v>
      </c>
      <c r="Z698" s="9">
        <f t="shared" si="299"/>
        <v>0</v>
      </c>
      <c r="AA698" s="26" t="str">
        <f t="shared" si="307"/>
        <v>INCORP J=</v>
      </c>
      <c r="AB698" s="70">
        <f t="shared" si="308"/>
        <v>43024</v>
      </c>
      <c r="AC698" s="4"/>
      <c r="AD698" s="1"/>
      <c r="AE698" s="11"/>
      <c r="AF698" s="5"/>
      <c r="AG698" s="1"/>
      <c r="AH698" s="1"/>
      <c r="AI698" s="1"/>
      <c r="AJ698" s="1"/>
      <c r="AK698" s="10"/>
      <c r="AL698" s="1"/>
      <c r="AM698" s="1"/>
      <c r="AN698" s="1"/>
      <c r="AO698" s="1"/>
      <c r="AP698" s="1"/>
      <c r="AQ698" s="1"/>
    </row>
    <row r="699" spans="1:43" x14ac:dyDescent="0.2">
      <c r="A699" s="67">
        <f t="shared" si="300"/>
        <v>42981</v>
      </c>
      <c r="B699" s="8">
        <f t="shared" si="289"/>
        <v>13719.181354689999</v>
      </c>
      <c r="C699" s="8">
        <f t="shared" si="301"/>
        <v>11193.53</v>
      </c>
      <c r="D699" s="28">
        <f t="shared" si="302"/>
        <v>4843.87</v>
      </c>
      <c r="E699" s="9">
        <f>IF(K699=1,VLOOKUP(A698,[1]Plan1!$AY$117:$BA$314,3),E698)</f>
        <v>4853.07</v>
      </c>
      <c r="F699" s="110">
        <f t="shared" si="303"/>
        <v>42963</v>
      </c>
      <c r="G699" s="12">
        <f t="shared" si="290"/>
        <v>1.8993077848910023E-3</v>
      </c>
      <c r="H699" s="11">
        <f t="shared" si="304"/>
        <v>42993</v>
      </c>
      <c r="I699" s="11">
        <f t="shared" si="291"/>
        <v>42993</v>
      </c>
      <c r="J699" s="1">
        <f t="shared" si="305"/>
        <v>22</v>
      </c>
      <c r="K699" s="1">
        <f t="shared" si="313"/>
        <v>14</v>
      </c>
      <c r="L699" s="8">
        <f t="shared" si="292"/>
        <v>1.00120823</v>
      </c>
      <c r="M699" s="14">
        <f t="shared" si="312"/>
        <v>1.0024005199999999</v>
      </c>
      <c r="N699" s="14">
        <f t="shared" si="309"/>
        <v>1.1084065053769345</v>
      </c>
      <c r="O699" s="8">
        <f t="shared" si="311"/>
        <v>1.1097457100000001</v>
      </c>
      <c r="P699" s="8">
        <f t="shared" si="293"/>
        <v>12421.97189725</v>
      </c>
      <c r="Q699" s="13">
        <f t="shared" si="294"/>
        <v>0</v>
      </c>
      <c r="R699" s="21">
        <f t="shared" si="295"/>
        <v>0</v>
      </c>
      <c r="S699" s="8">
        <f t="shared" si="296"/>
        <v>0</v>
      </c>
      <c r="T699" s="10">
        <f t="shared" si="306"/>
        <v>0.119353</v>
      </c>
      <c r="U699" s="13">
        <f t="shared" si="310"/>
        <v>222</v>
      </c>
      <c r="V699" s="13">
        <v>252</v>
      </c>
      <c r="W699" s="14">
        <f t="shared" si="297"/>
        <v>1.104428626</v>
      </c>
      <c r="X699" s="8">
        <f t="shared" si="298"/>
        <v>1297.2094574400001</v>
      </c>
      <c r="Y699" s="8">
        <v>0</v>
      </c>
      <c r="Z699" s="9">
        <f t="shared" si="299"/>
        <v>0</v>
      </c>
      <c r="AA699" s="26" t="str">
        <f t="shared" si="307"/>
        <v>INCORP J=</v>
      </c>
      <c r="AB699" s="70">
        <f t="shared" si="308"/>
        <v>43024</v>
      </c>
      <c r="AC699" s="4"/>
      <c r="AD699" s="1"/>
      <c r="AE699" s="11"/>
      <c r="AF699" s="5"/>
      <c r="AG699" s="1"/>
      <c r="AH699" s="1"/>
      <c r="AI699" s="1"/>
      <c r="AJ699" s="1"/>
      <c r="AK699" s="10"/>
      <c r="AL699" s="1"/>
      <c r="AM699" s="1"/>
      <c r="AN699" s="1"/>
      <c r="AO699" s="1"/>
      <c r="AP699" s="1"/>
      <c r="AQ699" s="1"/>
    </row>
    <row r="700" spans="1:43" x14ac:dyDescent="0.2">
      <c r="A700" s="67">
        <f t="shared" si="300"/>
        <v>42982</v>
      </c>
      <c r="B700" s="8">
        <f t="shared" si="289"/>
        <v>13719.181354689999</v>
      </c>
      <c r="C700" s="8">
        <f t="shared" si="301"/>
        <v>11193.53</v>
      </c>
      <c r="D700" s="28">
        <f t="shared" si="302"/>
        <v>4843.87</v>
      </c>
      <c r="E700" s="9">
        <f>IF(K700=1,VLOOKUP(A699,[1]Plan1!$AY$117:$BA$314,3),E699)</f>
        <v>4853.07</v>
      </c>
      <c r="F700" s="110">
        <f t="shared" si="303"/>
        <v>42963</v>
      </c>
      <c r="G700" s="12">
        <f t="shared" si="290"/>
        <v>1.8993077848910023E-3</v>
      </c>
      <c r="H700" s="11">
        <f t="shared" si="304"/>
        <v>42993</v>
      </c>
      <c r="I700" s="11">
        <f t="shared" si="291"/>
        <v>42993</v>
      </c>
      <c r="J700" s="1">
        <f t="shared" si="305"/>
        <v>22</v>
      </c>
      <c r="K700" s="1">
        <f t="shared" si="313"/>
        <v>14</v>
      </c>
      <c r="L700" s="8">
        <f t="shared" si="292"/>
        <v>1.00120823</v>
      </c>
      <c r="M700" s="14">
        <f t="shared" si="312"/>
        <v>1.0024005199999999</v>
      </c>
      <c r="N700" s="14">
        <f t="shared" si="309"/>
        <v>1.1084065053769345</v>
      </c>
      <c r="O700" s="8">
        <f t="shared" si="311"/>
        <v>1.1097457100000001</v>
      </c>
      <c r="P700" s="8">
        <f t="shared" si="293"/>
        <v>12421.97189725</v>
      </c>
      <c r="Q700" s="13">
        <f t="shared" si="294"/>
        <v>0</v>
      </c>
      <c r="R700" s="21">
        <f t="shared" si="295"/>
        <v>0</v>
      </c>
      <c r="S700" s="8">
        <f t="shared" si="296"/>
        <v>0</v>
      </c>
      <c r="T700" s="10">
        <f t="shared" si="306"/>
        <v>0.119353</v>
      </c>
      <c r="U700" s="13">
        <f t="shared" si="310"/>
        <v>222</v>
      </c>
      <c r="V700" s="13">
        <v>252</v>
      </c>
      <c r="W700" s="14">
        <f t="shared" si="297"/>
        <v>1.104428626</v>
      </c>
      <c r="X700" s="8">
        <f t="shared" si="298"/>
        <v>1297.2094574400001</v>
      </c>
      <c r="Y700" s="8">
        <v>0</v>
      </c>
      <c r="Z700" s="9">
        <f t="shared" si="299"/>
        <v>0</v>
      </c>
      <c r="AA700" s="26" t="str">
        <f t="shared" si="307"/>
        <v>INCORP J=</v>
      </c>
      <c r="AB700" s="70">
        <f t="shared" si="308"/>
        <v>43024</v>
      </c>
      <c r="AC700" s="4"/>
      <c r="AD700" s="1"/>
      <c r="AE700" s="11"/>
      <c r="AF700" s="5"/>
      <c r="AG700" s="1"/>
      <c r="AH700" s="1"/>
      <c r="AI700" s="1"/>
      <c r="AJ700" s="1"/>
      <c r="AK700" s="10"/>
      <c r="AL700" s="1"/>
      <c r="AM700" s="1"/>
      <c r="AN700" s="1"/>
      <c r="AO700" s="1"/>
      <c r="AP700" s="1"/>
      <c r="AQ700" s="1"/>
    </row>
    <row r="701" spans="1:43" x14ac:dyDescent="0.2">
      <c r="A701" s="67">
        <f t="shared" si="300"/>
        <v>42983</v>
      </c>
      <c r="B701" s="8">
        <f t="shared" si="289"/>
        <v>13726.504877429999</v>
      </c>
      <c r="C701" s="8">
        <f t="shared" si="301"/>
        <v>11193.53</v>
      </c>
      <c r="D701" s="28">
        <f t="shared" si="302"/>
        <v>4843.87</v>
      </c>
      <c r="E701" s="9">
        <f>IF(K701=1,VLOOKUP(A700,[1]Plan1!$AY$117:$BA$314,3),E700)</f>
        <v>4853.07</v>
      </c>
      <c r="F701" s="110">
        <f t="shared" si="303"/>
        <v>42963</v>
      </c>
      <c r="G701" s="12">
        <f t="shared" si="290"/>
        <v>1.8993077848910023E-3</v>
      </c>
      <c r="H701" s="11">
        <f t="shared" si="304"/>
        <v>42993</v>
      </c>
      <c r="I701" s="11">
        <f t="shared" si="291"/>
        <v>42993</v>
      </c>
      <c r="J701" s="1">
        <f t="shared" si="305"/>
        <v>22</v>
      </c>
      <c r="K701" s="1">
        <f t="shared" si="313"/>
        <v>15</v>
      </c>
      <c r="L701" s="8">
        <f t="shared" si="292"/>
        <v>1.0012945900000001</v>
      </c>
      <c r="M701" s="14">
        <f t="shared" si="312"/>
        <v>1.0024005199999999</v>
      </c>
      <c r="N701" s="14">
        <f t="shared" si="309"/>
        <v>1.1084065053769345</v>
      </c>
      <c r="O701" s="8">
        <f t="shared" si="311"/>
        <v>1.1098414299999999</v>
      </c>
      <c r="P701" s="8">
        <f t="shared" si="293"/>
        <v>12423.04334194</v>
      </c>
      <c r="Q701" s="13">
        <f t="shared" si="294"/>
        <v>0</v>
      </c>
      <c r="R701" s="21">
        <f t="shared" si="295"/>
        <v>0</v>
      </c>
      <c r="S701" s="8">
        <f t="shared" si="296"/>
        <v>0</v>
      </c>
      <c r="T701" s="10">
        <f t="shared" si="306"/>
        <v>0.119353</v>
      </c>
      <c r="U701" s="13">
        <f t="shared" si="310"/>
        <v>223</v>
      </c>
      <c r="V701" s="13">
        <v>252</v>
      </c>
      <c r="W701" s="14">
        <f t="shared" si="297"/>
        <v>1.104922884</v>
      </c>
      <c r="X701" s="8">
        <f t="shared" si="298"/>
        <v>1303.46153549</v>
      </c>
      <c r="Y701" s="8">
        <v>0</v>
      </c>
      <c r="Z701" s="9">
        <f t="shared" si="299"/>
        <v>0</v>
      </c>
      <c r="AA701" s="26" t="str">
        <f t="shared" si="307"/>
        <v>INCORP J=</v>
      </c>
      <c r="AB701" s="70">
        <f t="shared" si="308"/>
        <v>43024</v>
      </c>
      <c r="AC701" s="4"/>
      <c r="AD701" s="1"/>
      <c r="AE701" s="11"/>
      <c r="AF701" s="5"/>
      <c r="AG701" s="1"/>
      <c r="AH701" s="1"/>
      <c r="AI701" s="1"/>
      <c r="AJ701" s="1"/>
      <c r="AK701" s="10"/>
      <c r="AL701" s="1"/>
      <c r="AM701" s="1"/>
      <c r="AN701" s="1"/>
      <c r="AO701" s="1"/>
      <c r="AP701" s="1"/>
      <c r="AQ701" s="1"/>
    </row>
    <row r="702" spans="1:43" x14ac:dyDescent="0.2">
      <c r="A702" s="67">
        <f t="shared" si="300"/>
        <v>42984</v>
      </c>
      <c r="B702" s="8">
        <f t="shared" si="289"/>
        <v>13733.83221746</v>
      </c>
      <c r="C702" s="8">
        <f t="shared" si="301"/>
        <v>11193.53</v>
      </c>
      <c r="D702" s="28">
        <f t="shared" si="302"/>
        <v>4843.87</v>
      </c>
      <c r="E702" s="9">
        <f>IF(K702=1,VLOOKUP(A701,[1]Plan1!$AY$117:$BA$314,3),E701)</f>
        <v>4853.07</v>
      </c>
      <c r="F702" s="110">
        <f t="shared" si="303"/>
        <v>42963</v>
      </c>
      <c r="G702" s="12">
        <f t="shared" si="290"/>
        <v>1.8993077848910023E-3</v>
      </c>
      <c r="H702" s="11">
        <f t="shared" si="304"/>
        <v>42993</v>
      </c>
      <c r="I702" s="11">
        <f t="shared" si="291"/>
        <v>42993</v>
      </c>
      <c r="J702" s="1">
        <f t="shared" si="305"/>
        <v>22</v>
      </c>
      <c r="K702" s="1">
        <f t="shared" si="313"/>
        <v>16</v>
      </c>
      <c r="L702" s="8">
        <f t="shared" si="292"/>
        <v>1.0013809499999999</v>
      </c>
      <c r="M702" s="14">
        <f t="shared" si="312"/>
        <v>1.0024005199999999</v>
      </c>
      <c r="N702" s="14">
        <f t="shared" si="309"/>
        <v>1.1084065053769345</v>
      </c>
      <c r="O702" s="8">
        <f t="shared" si="311"/>
        <v>1.1099371499999999</v>
      </c>
      <c r="P702" s="8">
        <f t="shared" si="293"/>
        <v>12424.11478663</v>
      </c>
      <c r="Q702" s="13">
        <f t="shared" si="294"/>
        <v>0</v>
      </c>
      <c r="R702" s="21">
        <f t="shared" si="295"/>
        <v>0</v>
      </c>
      <c r="S702" s="8">
        <f t="shared" si="296"/>
        <v>0</v>
      </c>
      <c r="T702" s="10">
        <f t="shared" si="306"/>
        <v>0.119353</v>
      </c>
      <c r="U702" s="13">
        <f t="shared" si="310"/>
        <v>224</v>
      </c>
      <c r="V702" s="13">
        <v>252</v>
      </c>
      <c r="W702" s="14">
        <f t="shared" si="297"/>
        <v>1.105417364</v>
      </c>
      <c r="X702" s="8">
        <f t="shared" si="298"/>
        <v>1309.71743083</v>
      </c>
      <c r="Y702" s="8">
        <v>0</v>
      </c>
      <c r="Z702" s="9">
        <f t="shared" si="299"/>
        <v>0</v>
      </c>
      <c r="AA702" s="26" t="str">
        <f t="shared" si="307"/>
        <v>INCORP J=</v>
      </c>
      <c r="AB702" s="70">
        <f t="shared" si="308"/>
        <v>43024</v>
      </c>
      <c r="AC702" s="4"/>
      <c r="AD702" s="1"/>
      <c r="AE702" s="11"/>
      <c r="AF702" s="5"/>
      <c r="AG702" s="1"/>
      <c r="AH702" s="1"/>
      <c r="AI702" s="1"/>
      <c r="AJ702" s="1"/>
      <c r="AK702" s="10"/>
      <c r="AL702" s="1"/>
      <c r="AM702" s="1"/>
      <c r="AN702" s="1"/>
      <c r="AO702" s="1"/>
      <c r="AP702" s="1"/>
      <c r="AQ702" s="1"/>
    </row>
    <row r="703" spans="1:43" x14ac:dyDescent="0.2">
      <c r="A703" s="67">
        <f t="shared" si="300"/>
        <v>42985</v>
      </c>
      <c r="B703" s="8">
        <f t="shared" si="289"/>
        <v>13741.16373446</v>
      </c>
      <c r="C703" s="8">
        <f t="shared" si="301"/>
        <v>11193.53</v>
      </c>
      <c r="D703" s="28">
        <f t="shared" si="302"/>
        <v>4843.87</v>
      </c>
      <c r="E703" s="9">
        <f>IF(K703=1,VLOOKUP(A702,[1]Plan1!$AY$117:$BA$314,3),E702)</f>
        <v>4853.07</v>
      </c>
      <c r="F703" s="110">
        <f t="shared" si="303"/>
        <v>42963</v>
      </c>
      <c r="G703" s="12">
        <f t="shared" si="290"/>
        <v>1.8993077848910023E-3</v>
      </c>
      <c r="H703" s="11">
        <f t="shared" si="304"/>
        <v>42993</v>
      </c>
      <c r="I703" s="11">
        <f t="shared" si="291"/>
        <v>42993</v>
      </c>
      <c r="J703" s="1">
        <f t="shared" si="305"/>
        <v>22</v>
      </c>
      <c r="K703" s="1">
        <f t="shared" si="313"/>
        <v>17</v>
      </c>
      <c r="L703" s="8">
        <f t="shared" si="292"/>
        <v>1.0014673300000001</v>
      </c>
      <c r="M703" s="14">
        <f t="shared" si="312"/>
        <v>1.0024005199999999</v>
      </c>
      <c r="N703" s="14">
        <f t="shared" si="309"/>
        <v>1.1084065053769345</v>
      </c>
      <c r="O703" s="8">
        <f t="shared" si="311"/>
        <v>1.1100329</v>
      </c>
      <c r="P703" s="8">
        <f t="shared" si="293"/>
        <v>12425.18656713</v>
      </c>
      <c r="Q703" s="13">
        <f t="shared" si="294"/>
        <v>0</v>
      </c>
      <c r="R703" s="21">
        <f t="shared" si="295"/>
        <v>0</v>
      </c>
      <c r="S703" s="8">
        <f t="shared" si="296"/>
        <v>0</v>
      </c>
      <c r="T703" s="10">
        <f t="shared" si="306"/>
        <v>0.119353</v>
      </c>
      <c r="U703" s="13">
        <f t="shared" si="310"/>
        <v>225</v>
      </c>
      <c r="V703" s="13">
        <v>252</v>
      </c>
      <c r="W703" s="14">
        <f t="shared" si="297"/>
        <v>1.1059120650000001</v>
      </c>
      <c r="X703" s="8">
        <f t="shared" si="298"/>
        <v>1315.9771673299999</v>
      </c>
      <c r="Y703" s="8">
        <v>0</v>
      </c>
      <c r="Z703" s="9">
        <f t="shared" si="299"/>
        <v>0</v>
      </c>
      <c r="AA703" s="26" t="str">
        <f t="shared" si="307"/>
        <v>INCORP J=</v>
      </c>
      <c r="AB703" s="70">
        <f t="shared" si="308"/>
        <v>43024</v>
      </c>
      <c r="AC703" s="4"/>
      <c r="AD703" s="1"/>
      <c r="AE703" s="11"/>
      <c r="AF703" s="5"/>
      <c r="AG703" s="1"/>
      <c r="AH703" s="1"/>
      <c r="AI703" s="1"/>
      <c r="AJ703" s="1"/>
      <c r="AK703" s="10"/>
      <c r="AL703" s="1"/>
      <c r="AM703" s="1"/>
      <c r="AN703" s="1"/>
      <c r="AO703" s="1"/>
      <c r="AP703" s="1"/>
      <c r="AQ703" s="1"/>
    </row>
    <row r="704" spans="1:43" x14ac:dyDescent="0.2">
      <c r="A704" s="67">
        <f t="shared" si="300"/>
        <v>42986</v>
      </c>
      <c r="B704" s="8">
        <f t="shared" si="289"/>
        <v>13741.16373446</v>
      </c>
      <c r="C704" s="8">
        <f t="shared" si="301"/>
        <v>11193.53</v>
      </c>
      <c r="D704" s="28">
        <f t="shared" si="302"/>
        <v>4843.87</v>
      </c>
      <c r="E704" s="9">
        <f>IF(K704=1,VLOOKUP(A703,[1]Plan1!$AY$117:$BA$314,3),E703)</f>
        <v>4853.07</v>
      </c>
      <c r="F704" s="110">
        <f t="shared" si="303"/>
        <v>42963</v>
      </c>
      <c r="G704" s="12">
        <f t="shared" si="290"/>
        <v>1.8993077848910023E-3</v>
      </c>
      <c r="H704" s="11">
        <f t="shared" si="304"/>
        <v>42993</v>
      </c>
      <c r="I704" s="11">
        <f t="shared" si="291"/>
        <v>42993</v>
      </c>
      <c r="J704" s="1">
        <f t="shared" si="305"/>
        <v>22</v>
      </c>
      <c r="K704" s="1">
        <f t="shared" si="313"/>
        <v>17</v>
      </c>
      <c r="L704" s="8">
        <f t="shared" si="292"/>
        <v>1.0014673300000001</v>
      </c>
      <c r="M704" s="14">
        <f t="shared" si="312"/>
        <v>1.0024005199999999</v>
      </c>
      <c r="N704" s="14">
        <f t="shared" si="309"/>
        <v>1.1084065053769345</v>
      </c>
      <c r="O704" s="8">
        <f t="shared" si="311"/>
        <v>1.1100329</v>
      </c>
      <c r="P704" s="8">
        <f t="shared" si="293"/>
        <v>12425.18656713</v>
      </c>
      <c r="Q704" s="13">
        <f t="shared" si="294"/>
        <v>0</v>
      </c>
      <c r="R704" s="21">
        <f t="shared" si="295"/>
        <v>0</v>
      </c>
      <c r="S704" s="8">
        <f t="shared" si="296"/>
        <v>0</v>
      </c>
      <c r="T704" s="10">
        <f t="shared" si="306"/>
        <v>0.119353</v>
      </c>
      <c r="U704" s="13">
        <f t="shared" si="310"/>
        <v>225</v>
      </c>
      <c r="V704" s="13">
        <v>252</v>
      </c>
      <c r="W704" s="14">
        <f t="shared" si="297"/>
        <v>1.1059120650000001</v>
      </c>
      <c r="X704" s="8">
        <f t="shared" si="298"/>
        <v>1315.9771673299999</v>
      </c>
      <c r="Y704" s="8">
        <v>0</v>
      </c>
      <c r="Z704" s="9">
        <f t="shared" si="299"/>
        <v>0</v>
      </c>
      <c r="AA704" s="26" t="str">
        <f t="shared" si="307"/>
        <v>INCORP J=</v>
      </c>
      <c r="AB704" s="70">
        <f t="shared" si="308"/>
        <v>43024</v>
      </c>
      <c r="AC704" s="4"/>
      <c r="AD704" s="1"/>
      <c r="AE704" s="11"/>
      <c r="AF704" s="5"/>
      <c r="AG704" s="1"/>
      <c r="AH704" s="1"/>
      <c r="AI704" s="1"/>
      <c r="AJ704" s="1"/>
      <c r="AK704" s="10"/>
      <c r="AL704" s="1"/>
      <c r="AM704" s="1"/>
      <c r="AN704" s="1"/>
      <c r="AO704" s="1"/>
      <c r="AP704" s="1"/>
      <c r="AQ704" s="1"/>
    </row>
    <row r="705" spans="1:43" x14ac:dyDescent="0.2">
      <c r="A705" s="67">
        <f t="shared" si="300"/>
        <v>42987</v>
      </c>
      <c r="B705" s="8">
        <f t="shared" si="289"/>
        <v>13748.49893423</v>
      </c>
      <c r="C705" s="8">
        <f t="shared" si="301"/>
        <v>11193.53</v>
      </c>
      <c r="D705" s="28">
        <f t="shared" si="302"/>
        <v>4843.87</v>
      </c>
      <c r="E705" s="9">
        <f>IF(K705=1,VLOOKUP(A704,[1]Plan1!$AY$117:$BA$314,3),E704)</f>
        <v>4853.07</v>
      </c>
      <c r="F705" s="110">
        <f t="shared" si="303"/>
        <v>42963</v>
      </c>
      <c r="G705" s="12">
        <f t="shared" si="290"/>
        <v>1.8993077848910023E-3</v>
      </c>
      <c r="H705" s="11">
        <f t="shared" si="304"/>
        <v>42993</v>
      </c>
      <c r="I705" s="11">
        <f t="shared" si="291"/>
        <v>42993</v>
      </c>
      <c r="J705" s="1">
        <f t="shared" si="305"/>
        <v>22</v>
      </c>
      <c r="K705" s="1">
        <f t="shared" si="313"/>
        <v>18</v>
      </c>
      <c r="L705" s="8">
        <f t="shared" si="292"/>
        <v>1.00155371</v>
      </c>
      <c r="M705" s="14">
        <f t="shared" si="312"/>
        <v>1.0024005199999999</v>
      </c>
      <c r="N705" s="14">
        <f t="shared" si="309"/>
        <v>1.1084065053769345</v>
      </c>
      <c r="O705" s="8">
        <f t="shared" si="311"/>
        <v>1.1101286400000001</v>
      </c>
      <c r="P705" s="8">
        <f t="shared" si="293"/>
        <v>12426.25823569</v>
      </c>
      <c r="Q705" s="13">
        <f t="shared" si="294"/>
        <v>0</v>
      </c>
      <c r="R705" s="21">
        <f t="shared" si="295"/>
        <v>0</v>
      </c>
      <c r="S705" s="8">
        <f t="shared" si="296"/>
        <v>0</v>
      </c>
      <c r="T705" s="10">
        <f t="shared" si="306"/>
        <v>0.119353</v>
      </c>
      <c r="U705" s="13">
        <f t="shared" si="310"/>
        <v>226</v>
      </c>
      <c r="V705" s="13">
        <v>252</v>
      </c>
      <c r="W705" s="14">
        <f t="shared" si="297"/>
        <v>1.106406987</v>
      </c>
      <c r="X705" s="8">
        <f t="shared" si="298"/>
        <v>1322.24069854</v>
      </c>
      <c r="Y705" s="8">
        <v>0</v>
      </c>
      <c r="Z705" s="9">
        <f t="shared" si="299"/>
        <v>0</v>
      </c>
      <c r="AA705" s="26" t="str">
        <f t="shared" si="307"/>
        <v>INCORP J=</v>
      </c>
      <c r="AB705" s="70">
        <f t="shared" si="308"/>
        <v>43024</v>
      </c>
      <c r="AC705" s="4"/>
      <c r="AD705" s="1"/>
      <c r="AE705" s="11"/>
      <c r="AF705" s="5"/>
      <c r="AG705" s="1"/>
      <c r="AH705" s="1"/>
      <c r="AI705" s="1"/>
      <c r="AJ705" s="1"/>
      <c r="AK705" s="10"/>
      <c r="AL705" s="1"/>
      <c r="AM705" s="1"/>
      <c r="AN705" s="1"/>
      <c r="AO705" s="1"/>
      <c r="AP705" s="1"/>
      <c r="AQ705" s="1"/>
    </row>
    <row r="706" spans="1:43" x14ac:dyDescent="0.2">
      <c r="A706" s="67">
        <f t="shared" si="300"/>
        <v>42988</v>
      </c>
      <c r="B706" s="8">
        <f t="shared" si="289"/>
        <v>13748.49893423</v>
      </c>
      <c r="C706" s="8">
        <f t="shared" si="301"/>
        <v>11193.53</v>
      </c>
      <c r="D706" s="28">
        <f t="shared" si="302"/>
        <v>4843.87</v>
      </c>
      <c r="E706" s="9">
        <f>IF(K706=1,VLOOKUP(A705,[1]Plan1!$AY$117:$BA$314,3),E705)</f>
        <v>4853.07</v>
      </c>
      <c r="F706" s="110">
        <f t="shared" si="303"/>
        <v>42963</v>
      </c>
      <c r="G706" s="12">
        <f t="shared" si="290"/>
        <v>1.8993077848910023E-3</v>
      </c>
      <c r="H706" s="11">
        <f t="shared" si="304"/>
        <v>42993</v>
      </c>
      <c r="I706" s="11">
        <f t="shared" si="291"/>
        <v>42993</v>
      </c>
      <c r="J706" s="1">
        <f t="shared" si="305"/>
        <v>22</v>
      </c>
      <c r="K706" s="1">
        <f t="shared" si="313"/>
        <v>18</v>
      </c>
      <c r="L706" s="8">
        <f t="shared" si="292"/>
        <v>1.00155371</v>
      </c>
      <c r="M706" s="14">
        <f t="shared" si="312"/>
        <v>1.0024005199999999</v>
      </c>
      <c r="N706" s="14">
        <f t="shared" si="309"/>
        <v>1.1084065053769345</v>
      </c>
      <c r="O706" s="8">
        <f t="shared" si="311"/>
        <v>1.1101286400000001</v>
      </c>
      <c r="P706" s="8">
        <f t="shared" si="293"/>
        <v>12426.25823569</v>
      </c>
      <c r="Q706" s="13">
        <f t="shared" si="294"/>
        <v>0</v>
      </c>
      <c r="R706" s="21">
        <f t="shared" si="295"/>
        <v>0</v>
      </c>
      <c r="S706" s="8">
        <f t="shared" si="296"/>
        <v>0</v>
      </c>
      <c r="T706" s="10">
        <f t="shared" si="306"/>
        <v>0.119353</v>
      </c>
      <c r="U706" s="13">
        <f t="shared" si="310"/>
        <v>226</v>
      </c>
      <c r="V706" s="13">
        <v>252</v>
      </c>
      <c r="W706" s="14">
        <f t="shared" si="297"/>
        <v>1.106406987</v>
      </c>
      <c r="X706" s="8">
        <f t="shared" si="298"/>
        <v>1322.24069854</v>
      </c>
      <c r="Y706" s="8">
        <v>0</v>
      </c>
      <c r="Z706" s="9">
        <f t="shared" si="299"/>
        <v>0</v>
      </c>
      <c r="AA706" s="26" t="str">
        <f t="shared" si="307"/>
        <v>INCORP J=</v>
      </c>
      <c r="AB706" s="70">
        <f t="shared" si="308"/>
        <v>43024</v>
      </c>
      <c r="AC706" s="4"/>
      <c r="AD706" s="1"/>
      <c r="AE706" s="11"/>
      <c r="AF706" s="5"/>
      <c r="AG706" s="1"/>
      <c r="AH706" s="1"/>
      <c r="AI706" s="1"/>
      <c r="AJ706" s="1"/>
      <c r="AK706" s="10"/>
      <c r="AL706" s="1"/>
      <c r="AM706" s="1"/>
      <c r="AN706" s="1"/>
      <c r="AO706" s="1"/>
      <c r="AP706" s="1"/>
      <c r="AQ706" s="1"/>
    </row>
    <row r="707" spans="1:43" x14ac:dyDescent="0.2">
      <c r="A707" s="67">
        <f t="shared" si="300"/>
        <v>42989</v>
      </c>
      <c r="B707" s="8">
        <f t="shared" si="289"/>
        <v>13748.49893423</v>
      </c>
      <c r="C707" s="8">
        <f t="shared" si="301"/>
        <v>11193.53</v>
      </c>
      <c r="D707" s="28">
        <f t="shared" si="302"/>
        <v>4843.87</v>
      </c>
      <c r="E707" s="9">
        <f>IF(K707=1,VLOOKUP(A706,[1]Plan1!$AY$117:$BA$314,3),E706)</f>
        <v>4853.07</v>
      </c>
      <c r="F707" s="110">
        <f t="shared" si="303"/>
        <v>42963</v>
      </c>
      <c r="G707" s="12">
        <f t="shared" si="290"/>
        <v>1.8993077848910023E-3</v>
      </c>
      <c r="H707" s="11">
        <f t="shared" si="304"/>
        <v>42993</v>
      </c>
      <c r="I707" s="11">
        <f t="shared" si="291"/>
        <v>42993</v>
      </c>
      <c r="J707" s="1">
        <f t="shared" si="305"/>
        <v>22</v>
      </c>
      <c r="K707" s="1">
        <f t="shared" si="313"/>
        <v>18</v>
      </c>
      <c r="L707" s="8">
        <f t="shared" si="292"/>
        <v>1.00155371</v>
      </c>
      <c r="M707" s="14">
        <f t="shared" si="312"/>
        <v>1.0024005199999999</v>
      </c>
      <c r="N707" s="14">
        <f t="shared" si="309"/>
        <v>1.1084065053769345</v>
      </c>
      <c r="O707" s="8">
        <f t="shared" si="311"/>
        <v>1.1101286400000001</v>
      </c>
      <c r="P707" s="8">
        <f t="shared" si="293"/>
        <v>12426.25823569</v>
      </c>
      <c r="Q707" s="13">
        <f t="shared" si="294"/>
        <v>0</v>
      </c>
      <c r="R707" s="21">
        <f t="shared" si="295"/>
        <v>0</v>
      </c>
      <c r="S707" s="8">
        <f t="shared" si="296"/>
        <v>0</v>
      </c>
      <c r="T707" s="10">
        <f t="shared" si="306"/>
        <v>0.119353</v>
      </c>
      <c r="U707" s="13">
        <f t="shared" si="310"/>
        <v>226</v>
      </c>
      <c r="V707" s="13">
        <v>252</v>
      </c>
      <c r="W707" s="14">
        <f t="shared" si="297"/>
        <v>1.106406987</v>
      </c>
      <c r="X707" s="8">
        <f t="shared" si="298"/>
        <v>1322.24069854</v>
      </c>
      <c r="Y707" s="8">
        <v>0</v>
      </c>
      <c r="Z707" s="9">
        <f t="shared" si="299"/>
        <v>0</v>
      </c>
      <c r="AA707" s="26" t="str">
        <f t="shared" si="307"/>
        <v>INCORP J=</v>
      </c>
      <c r="AB707" s="70">
        <f t="shared" si="308"/>
        <v>43024</v>
      </c>
      <c r="AC707" s="4"/>
      <c r="AD707" s="1"/>
      <c r="AE707" s="11"/>
      <c r="AF707" s="5"/>
      <c r="AG707" s="1"/>
      <c r="AH707" s="1"/>
      <c r="AI707" s="1"/>
      <c r="AJ707" s="1"/>
      <c r="AK707" s="10"/>
      <c r="AL707" s="1"/>
      <c r="AM707" s="1"/>
      <c r="AN707" s="1"/>
      <c r="AO707" s="1"/>
      <c r="AP707" s="1"/>
      <c r="AQ707" s="1"/>
    </row>
    <row r="708" spans="1:43" x14ac:dyDescent="0.2">
      <c r="A708" s="67">
        <f t="shared" si="300"/>
        <v>42990</v>
      </c>
      <c r="B708" s="8">
        <f t="shared" si="289"/>
        <v>13755.83807756</v>
      </c>
      <c r="C708" s="8">
        <f t="shared" si="301"/>
        <v>11193.53</v>
      </c>
      <c r="D708" s="28">
        <f t="shared" si="302"/>
        <v>4843.87</v>
      </c>
      <c r="E708" s="9">
        <f>IF(K708=1,VLOOKUP(A707,[1]Plan1!$AY$117:$BA$314,3),E707)</f>
        <v>4853.07</v>
      </c>
      <c r="F708" s="110">
        <f t="shared" si="303"/>
        <v>42963</v>
      </c>
      <c r="G708" s="12">
        <f t="shared" si="290"/>
        <v>1.8993077848910023E-3</v>
      </c>
      <c r="H708" s="11">
        <f t="shared" si="304"/>
        <v>42993</v>
      </c>
      <c r="I708" s="11">
        <f t="shared" si="291"/>
        <v>42993</v>
      </c>
      <c r="J708" s="1">
        <f t="shared" si="305"/>
        <v>22</v>
      </c>
      <c r="K708" s="1">
        <f t="shared" si="313"/>
        <v>19</v>
      </c>
      <c r="L708" s="8">
        <f t="shared" si="292"/>
        <v>1.00164009</v>
      </c>
      <c r="M708" s="14">
        <f t="shared" si="312"/>
        <v>1.0024005199999999</v>
      </c>
      <c r="N708" s="14">
        <f t="shared" si="309"/>
        <v>1.1084065053769345</v>
      </c>
      <c r="O708" s="8">
        <f t="shared" si="311"/>
        <v>1.1102243899999999</v>
      </c>
      <c r="P708" s="8">
        <f t="shared" si="293"/>
        <v>12427.330016190001</v>
      </c>
      <c r="Q708" s="13">
        <f t="shared" si="294"/>
        <v>0</v>
      </c>
      <c r="R708" s="21">
        <f t="shared" si="295"/>
        <v>0</v>
      </c>
      <c r="S708" s="8">
        <f t="shared" si="296"/>
        <v>0</v>
      </c>
      <c r="T708" s="10">
        <f t="shared" si="306"/>
        <v>0.119353</v>
      </c>
      <c r="U708" s="13">
        <f t="shared" si="310"/>
        <v>227</v>
      </c>
      <c r="V708" s="13">
        <v>252</v>
      </c>
      <c r="W708" s="14">
        <f t="shared" si="297"/>
        <v>1.106902131</v>
      </c>
      <c r="X708" s="8">
        <f t="shared" si="298"/>
        <v>1328.50806137</v>
      </c>
      <c r="Y708" s="8">
        <v>0</v>
      </c>
      <c r="Z708" s="9">
        <f t="shared" si="299"/>
        <v>0</v>
      </c>
      <c r="AA708" s="26" t="str">
        <f t="shared" si="307"/>
        <v>INCORP J=</v>
      </c>
      <c r="AB708" s="70">
        <f t="shared" si="308"/>
        <v>43024</v>
      </c>
      <c r="AC708" s="4"/>
      <c r="AD708" s="1"/>
      <c r="AE708" s="11"/>
      <c r="AF708" s="5"/>
      <c r="AG708" s="1"/>
      <c r="AH708" s="1"/>
      <c r="AI708" s="1"/>
      <c r="AJ708" s="1"/>
      <c r="AK708" s="10"/>
      <c r="AL708" s="1"/>
      <c r="AM708" s="1"/>
      <c r="AN708" s="1"/>
      <c r="AO708" s="1"/>
      <c r="AP708" s="1"/>
      <c r="AQ708" s="1"/>
    </row>
    <row r="709" spans="1:43" x14ac:dyDescent="0.2">
      <c r="A709" s="67">
        <f t="shared" si="300"/>
        <v>42991</v>
      </c>
      <c r="B709" s="8">
        <f t="shared" si="289"/>
        <v>13763.181152880001</v>
      </c>
      <c r="C709" s="8">
        <f t="shared" si="301"/>
        <v>11193.53</v>
      </c>
      <c r="D709" s="28">
        <f t="shared" si="302"/>
        <v>4843.87</v>
      </c>
      <c r="E709" s="9">
        <f>IF(K709=1,VLOOKUP(A708,[1]Plan1!$AY$117:$BA$314,3),E708)</f>
        <v>4853.07</v>
      </c>
      <c r="F709" s="110">
        <f t="shared" si="303"/>
        <v>42963</v>
      </c>
      <c r="G709" s="12">
        <f t="shared" si="290"/>
        <v>1.8993077848910023E-3</v>
      </c>
      <c r="H709" s="11">
        <f t="shared" si="304"/>
        <v>42993</v>
      </c>
      <c r="I709" s="11">
        <f t="shared" si="291"/>
        <v>42993</v>
      </c>
      <c r="J709" s="1">
        <f t="shared" si="305"/>
        <v>22</v>
      </c>
      <c r="K709" s="1">
        <f t="shared" si="313"/>
        <v>20</v>
      </c>
      <c r="L709" s="8">
        <f t="shared" si="292"/>
        <v>1.00172649</v>
      </c>
      <c r="M709" s="14">
        <f t="shared" si="312"/>
        <v>1.0024005199999999</v>
      </c>
      <c r="N709" s="14">
        <f t="shared" si="309"/>
        <v>1.1084065053769345</v>
      </c>
      <c r="O709" s="8">
        <f t="shared" si="311"/>
        <v>1.11032015</v>
      </c>
      <c r="P709" s="8">
        <f t="shared" si="293"/>
        <v>12428.401908620001</v>
      </c>
      <c r="Q709" s="13">
        <f t="shared" si="294"/>
        <v>0</v>
      </c>
      <c r="R709" s="21">
        <f t="shared" si="295"/>
        <v>0</v>
      </c>
      <c r="S709" s="8">
        <f t="shared" si="296"/>
        <v>0</v>
      </c>
      <c r="T709" s="10">
        <f t="shared" si="306"/>
        <v>0.119353</v>
      </c>
      <c r="U709" s="13">
        <f t="shared" si="310"/>
        <v>228</v>
      </c>
      <c r="V709" s="13">
        <v>252</v>
      </c>
      <c r="W709" s="14">
        <f t="shared" si="297"/>
        <v>1.1073974959999999</v>
      </c>
      <c r="X709" s="8">
        <f t="shared" si="298"/>
        <v>1334.77924426</v>
      </c>
      <c r="Y709" s="8">
        <v>0</v>
      </c>
      <c r="Z709" s="9">
        <f t="shared" si="299"/>
        <v>0</v>
      </c>
      <c r="AA709" s="26" t="str">
        <f t="shared" si="307"/>
        <v>INCORP J=</v>
      </c>
      <c r="AB709" s="70">
        <f t="shared" si="308"/>
        <v>43024</v>
      </c>
      <c r="AC709" s="4"/>
      <c r="AD709" s="1"/>
      <c r="AE709" s="11"/>
      <c r="AF709" s="5"/>
      <c r="AG709" s="1"/>
      <c r="AH709" s="1"/>
      <c r="AI709" s="1"/>
      <c r="AJ709" s="1"/>
      <c r="AK709" s="10"/>
      <c r="AL709" s="1"/>
      <c r="AM709" s="1"/>
      <c r="AN709" s="1"/>
      <c r="AO709" s="1"/>
      <c r="AP709" s="1"/>
      <c r="AQ709" s="1"/>
    </row>
    <row r="710" spans="1:43" x14ac:dyDescent="0.2">
      <c r="A710" s="67">
        <f t="shared" si="300"/>
        <v>42992</v>
      </c>
      <c r="B710" s="8">
        <f t="shared" si="289"/>
        <v>13770.528173530001</v>
      </c>
      <c r="C710" s="8">
        <f t="shared" si="301"/>
        <v>11193.53</v>
      </c>
      <c r="D710" s="28">
        <f t="shared" si="302"/>
        <v>4843.87</v>
      </c>
      <c r="E710" s="9">
        <f>IF(K710=1,VLOOKUP(A709,[1]Plan1!$AY$117:$BA$314,3),E709)</f>
        <v>4853.07</v>
      </c>
      <c r="F710" s="110">
        <f t="shared" si="303"/>
        <v>42963</v>
      </c>
      <c r="G710" s="12">
        <f t="shared" si="290"/>
        <v>1.8993077848910023E-3</v>
      </c>
      <c r="H710" s="11">
        <f t="shared" si="304"/>
        <v>42993</v>
      </c>
      <c r="I710" s="11">
        <f t="shared" si="291"/>
        <v>42993</v>
      </c>
      <c r="J710" s="1">
        <f t="shared" si="305"/>
        <v>22</v>
      </c>
      <c r="K710" s="1">
        <f t="shared" si="313"/>
        <v>21</v>
      </c>
      <c r="L710" s="8">
        <f t="shared" si="292"/>
        <v>1.0018128900000001</v>
      </c>
      <c r="M710" s="14">
        <f t="shared" si="312"/>
        <v>1.0024005199999999</v>
      </c>
      <c r="N710" s="14">
        <f t="shared" si="309"/>
        <v>1.1084065053769345</v>
      </c>
      <c r="O710" s="8">
        <f t="shared" si="311"/>
        <v>1.1104159199999999</v>
      </c>
      <c r="P710" s="8">
        <f t="shared" si="293"/>
        <v>12429.473912990001</v>
      </c>
      <c r="Q710" s="13">
        <f t="shared" si="294"/>
        <v>0</v>
      </c>
      <c r="R710" s="21">
        <f t="shared" si="295"/>
        <v>0</v>
      </c>
      <c r="S710" s="8">
        <f t="shared" si="296"/>
        <v>0</v>
      </c>
      <c r="T710" s="10">
        <f t="shared" si="306"/>
        <v>0.119353</v>
      </c>
      <c r="U710" s="13">
        <f t="shared" si="310"/>
        <v>229</v>
      </c>
      <c r="V710" s="13">
        <v>252</v>
      </c>
      <c r="W710" s="14">
        <f t="shared" si="297"/>
        <v>1.107893083</v>
      </c>
      <c r="X710" s="8">
        <f t="shared" si="298"/>
        <v>1341.0542605400001</v>
      </c>
      <c r="Y710" s="8">
        <v>0</v>
      </c>
      <c r="Z710" s="9">
        <f t="shared" si="299"/>
        <v>0</v>
      </c>
      <c r="AA710" s="26" t="str">
        <f t="shared" si="307"/>
        <v>INCORP J=</v>
      </c>
      <c r="AB710" s="70">
        <f t="shared" si="308"/>
        <v>43024</v>
      </c>
      <c r="AC710" s="4"/>
      <c r="AD710" s="1"/>
      <c r="AE710" s="11"/>
      <c r="AF710" s="5"/>
      <c r="AG710" s="1"/>
      <c r="AH710" s="1"/>
      <c r="AI710" s="1"/>
      <c r="AJ710" s="1"/>
      <c r="AK710" s="10"/>
      <c r="AL710" s="1"/>
      <c r="AM710" s="1"/>
      <c r="AN710" s="1"/>
      <c r="AO710" s="1"/>
      <c r="AP710" s="1"/>
      <c r="AQ710" s="1"/>
    </row>
    <row r="711" spans="1:43" x14ac:dyDescent="0.2">
      <c r="A711" s="67">
        <f t="shared" si="300"/>
        <v>42993</v>
      </c>
      <c r="B711" s="8">
        <f t="shared" si="289"/>
        <v>13777.87914037</v>
      </c>
      <c r="C711" s="8">
        <f t="shared" si="301"/>
        <v>11193.53</v>
      </c>
      <c r="D711" s="28">
        <f t="shared" si="302"/>
        <v>4843.87</v>
      </c>
      <c r="E711" s="9">
        <f>IF(K711=1,VLOOKUP(A710,[1]Plan1!$AY$117:$BA$314,3),E710)</f>
        <v>4853.07</v>
      </c>
      <c r="F711" s="110">
        <f t="shared" si="303"/>
        <v>42963</v>
      </c>
      <c r="G711" s="12">
        <f t="shared" si="290"/>
        <v>1.8993077848910023E-3</v>
      </c>
      <c r="H711" s="11">
        <f t="shared" si="304"/>
        <v>43024</v>
      </c>
      <c r="I711" s="11">
        <f t="shared" si="291"/>
        <v>42993</v>
      </c>
      <c r="J711" s="1">
        <f t="shared" si="305"/>
        <v>22</v>
      </c>
      <c r="K711" s="1">
        <f t="shared" si="313"/>
        <v>22</v>
      </c>
      <c r="L711" s="8">
        <f t="shared" si="292"/>
        <v>1.0018993</v>
      </c>
      <c r="M711" s="14">
        <f t="shared" si="312"/>
        <v>1.0024005199999999</v>
      </c>
      <c r="N711" s="14">
        <f t="shared" si="309"/>
        <v>1.1084065053769345</v>
      </c>
      <c r="O711" s="8">
        <f t="shared" si="311"/>
        <v>1.1105117</v>
      </c>
      <c r="P711" s="8">
        <f t="shared" si="293"/>
        <v>12430.5460293</v>
      </c>
      <c r="Q711" s="13">
        <f t="shared" si="294"/>
        <v>0</v>
      </c>
      <c r="R711" s="21">
        <f t="shared" si="295"/>
        <v>0</v>
      </c>
      <c r="S711" s="8">
        <f t="shared" si="296"/>
        <v>0</v>
      </c>
      <c r="T711" s="10">
        <f t="shared" si="306"/>
        <v>0.119353</v>
      </c>
      <c r="U711" s="13">
        <f t="shared" si="310"/>
        <v>230</v>
      </c>
      <c r="V711" s="13">
        <v>252</v>
      </c>
      <c r="W711" s="14">
        <f t="shared" si="297"/>
        <v>1.108388892</v>
      </c>
      <c r="X711" s="8">
        <f t="shared" si="298"/>
        <v>1347.3331110700001</v>
      </c>
      <c r="Y711" s="8">
        <v>0</v>
      </c>
      <c r="Z711" s="9">
        <f t="shared" si="299"/>
        <v>0</v>
      </c>
      <c r="AA711" s="26" t="str">
        <f t="shared" si="307"/>
        <v>INCORP J=</v>
      </c>
      <c r="AB711" s="70">
        <f t="shared" si="308"/>
        <v>43024</v>
      </c>
      <c r="AC711" s="4"/>
      <c r="AD711" s="1"/>
      <c r="AE711" s="11"/>
      <c r="AF711" s="5"/>
      <c r="AG711" s="1"/>
      <c r="AH711" s="1"/>
      <c r="AI711" s="1"/>
      <c r="AJ711" s="1"/>
      <c r="AK711" s="10"/>
      <c r="AL711" s="1"/>
      <c r="AM711" s="1"/>
      <c r="AN711" s="1"/>
      <c r="AO711" s="1"/>
      <c r="AP711" s="1"/>
      <c r="AQ711" s="1"/>
    </row>
    <row r="712" spans="1:43" x14ac:dyDescent="0.2">
      <c r="A712" s="67">
        <f t="shared" si="300"/>
        <v>42994</v>
      </c>
      <c r="B712" s="8">
        <f t="shared" si="289"/>
        <v>13785.1460508</v>
      </c>
      <c r="C712" s="8">
        <f t="shared" si="301"/>
        <v>11193.53</v>
      </c>
      <c r="D712" s="28">
        <f t="shared" si="302"/>
        <v>4853.07</v>
      </c>
      <c r="E712" s="9">
        <f>IF(K712=1,VLOOKUP(A711,[1]Plan1!$AY$117:$BA$314,3),E711)</f>
        <v>4860.83</v>
      </c>
      <c r="F712" s="110">
        <f t="shared" si="303"/>
        <v>42994</v>
      </c>
      <c r="G712" s="12">
        <f t="shared" si="290"/>
        <v>1.5989878571709415E-3</v>
      </c>
      <c r="H712" s="11">
        <f t="shared" si="304"/>
        <v>43024</v>
      </c>
      <c r="I712" s="11">
        <f t="shared" si="291"/>
        <v>43024</v>
      </c>
      <c r="J712" s="1">
        <f t="shared" si="305"/>
        <v>20</v>
      </c>
      <c r="K712" s="1">
        <f t="shared" si="313"/>
        <v>1</v>
      </c>
      <c r="L712" s="8">
        <f t="shared" si="292"/>
        <v>1.0000798799999999</v>
      </c>
      <c r="M712" s="14">
        <f t="shared" si="312"/>
        <v>1.0018993</v>
      </c>
      <c r="N712" s="14">
        <f t="shared" si="309"/>
        <v>1.110511701852597</v>
      </c>
      <c r="O712" s="8">
        <f t="shared" si="311"/>
        <v>1.1106004</v>
      </c>
      <c r="P712" s="8">
        <f t="shared" si="293"/>
        <v>12431.53889541</v>
      </c>
      <c r="Q712" s="13">
        <f t="shared" si="294"/>
        <v>0</v>
      </c>
      <c r="R712" s="21">
        <f t="shared" si="295"/>
        <v>0</v>
      </c>
      <c r="S712" s="8">
        <f t="shared" si="296"/>
        <v>0</v>
      </c>
      <c r="T712" s="10">
        <f t="shared" si="306"/>
        <v>0.119353</v>
      </c>
      <c r="U712" s="13">
        <f t="shared" si="310"/>
        <v>231</v>
      </c>
      <c r="V712" s="13">
        <v>252</v>
      </c>
      <c r="W712" s="14">
        <f t="shared" si="297"/>
        <v>1.108884923</v>
      </c>
      <c r="X712" s="8">
        <f t="shared" si="298"/>
        <v>1353.6071553899999</v>
      </c>
      <c r="Y712" s="8">
        <v>0</v>
      </c>
      <c r="Z712" s="9">
        <f t="shared" si="299"/>
        <v>0</v>
      </c>
      <c r="AA712" s="26" t="str">
        <f t="shared" si="307"/>
        <v>INCORP J=</v>
      </c>
      <c r="AB712" s="70">
        <f t="shared" si="308"/>
        <v>43024</v>
      </c>
      <c r="AC712" s="4"/>
      <c r="AD712" s="1"/>
      <c r="AE712" s="11"/>
      <c r="AF712" s="5"/>
      <c r="AG712" s="1"/>
      <c r="AH712" s="1"/>
      <c r="AI712" s="1"/>
      <c r="AJ712" s="1"/>
      <c r="AK712" s="10"/>
      <c r="AL712" s="1"/>
      <c r="AM712" s="1"/>
      <c r="AN712" s="1"/>
      <c r="AO712" s="1"/>
      <c r="AP712" s="1"/>
      <c r="AQ712" s="1"/>
    </row>
    <row r="713" spans="1:43" x14ac:dyDescent="0.2">
      <c r="A713" s="67">
        <f t="shared" si="300"/>
        <v>42995</v>
      </c>
      <c r="B713" s="8">
        <f t="shared" si="289"/>
        <v>13785.1460508</v>
      </c>
      <c r="C713" s="8">
        <f t="shared" si="301"/>
        <v>11193.53</v>
      </c>
      <c r="D713" s="28">
        <f t="shared" si="302"/>
        <v>4853.07</v>
      </c>
      <c r="E713" s="9">
        <f>IF(K713=1,VLOOKUP(A712,[1]Plan1!$AY$117:$BA$314,3),E712)</f>
        <v>4860.83</v>
      </c>
      <c r="F713" s="110">
        <f t="shared" si="303"/>
        <v>42994</v>
      </c>
      <c r="G713" s="12">
        <f t="shared" si="290"/>
        <v>1.5989878571709415E-3</v>
      </c>
      <c r="H713" s="11">
        <f t="shared" si="304"/>
        <v>43024</v>
      </c>
      <c r="I713" s="11">
        <f t="shared" si="291"/>
        <v>43024</v>
      </c>
      <c r="J713" s="1">
        <f t="shared" si="305"/>
        <v>20</v>
      </c>
      <c r="K713" s="1">
        <f t="shared" si="313"/>
        <v>1</v>
      </c>
      <c r="L713" s="8">
        <f t="shared" si="292"/>
        <v>1.0000798799999999</v>
      </c>
      <c r="M713" s="14">
        <f t="shared" si="312"/>
        <v>1.0018993</v>
      </c>
      <c r="N713" s="14">
        <f t="shared" si="309"/>
        <v>1.110511701852597</v>
      </c>
      <c r="O713" s="8">
        <f t="shared" si="311"/>
        <v>1.1106004</v>
      </c>
      <c r="P713" s="8">
        <f t="shared" si="293"/>
        <v>12431.53889541</v>
      </c>
      <c r="Q713" s="13">
        <f t="shared" si="294"/>
        <v>0</v>
      </c>
      <c r="R713" s="21">
        <f t="shared" si="295"/>
        <v>0</v>
      </c>
      <c r="S713" s="8">
        <f t="shared" si="296"/>
        <v>0</v>
      </c>
      <c r="T713" s="10">
        <f t="shared" si="306"/>
        <v>0.119353</v>
      </c>
      <c r="U713" s="13">
        <f t="shared" si="310"/>
        <v>231</v>
      </c>
      <c r="V713" s="13">
        <v>252</v>
      </c>
      <c r="W713" s="14">
        <f t="shared" si="297"/>
        <v>1.108884923</v>
      </c>
      <c r="X713" s="8">
        <f t="shared" si="298"/>
        <v>1353.6071553899999</v>
      </c>
      <c r="Y713" s="8">
        <v>0</v>
      </c>
      <c r="Z713" s="9">
        <f t="shared" si="299"/>
        <v>0</v>
      </c>
      <c r="AA713" s="26" t="str">
        <f t="shared" si="307"/>
        <v>INCORP J=</v>
      </c>
      <c r="AB713" s="70">
        <f t="shared" si="308"/>
        <v>43024</v>
      </c>
      <c r="AC713" s="4"/>
      <c r="AD713" s="1"/>
      <c r="AE713" s="11"/>
      <c r="AF713" s="5"/>
      <c r="AG713" s="1"/>
      <c r="AH713" s="1"/>
      <c r="AI713" s="1"/>
      <c r="AJ713" s="1"/>
      <c r="AK713" s="10"/>
      <c r="AL713" s="1"/>
      <c r="AM713" s="1"/>
      <c r="AN713" s="1"/>
      <c r="AO713" s="1"/>
      <c r="AP713" s="1"/>
      <c r="AQ713" s="1"/>
    </row>
    <row r="714" spans="1:43" x14ac:dyDescent="0.2">
      <c r="A714" s="67">
        <f t="shared" si="300"/>
        <v>42996</v>
      </c>
      <c r="B714" s="8">
        <f t="shared" ref="B714:B777" si="314">(P714+X714)</f>
        <v>13785.1460508</v>
      </c>
      <c r="C714" s="8">
        <f t="shared" si="301"/>
        <v>11193.53</v>
      </c>
      <c r="D714" s="28">
        <f t="shared" si="302"/>
        <v>4853.07</v>
      </c>
      <c r="E714" s="9">
        <f>IF(K714=1,VLOOKUP(A713,[1]Plan1!$AY$117:$BA$314,3),E713)</f>
        <v>4860.83</v>
      </c>
      <c r="F714" s="110">
        <f t="shared" si="303"/>
        <v>42994</v>
      </c>
      <c r="G714" s="12">
        <f t="shared" ref="G714:G777" si="315">(E714/D714)-1</f>
        <v>1.5989878571709415E-3</v>
      </c>
      <c r="H714" s="11">
        <f t="shared" si="304"/>
        <v>43024</v>
      </c>
      <c r="I714" s="11">
        <f t="shared" ref="I714:I777" si="316">IF(A714&gt;I713,H714,I713)</f>
        <v>43024</v>
      </c>
      <c r="J714" s="1">
        <f t="shared" si="305"/>
        <v>20</v>
      </c>
      <c r="K714" s="1">
        <f t="shared" si="313"/>
        <v>1</v>
      </c>
      <c r="L714" s="8">
        <f t="shared" ref="L714:L777" si="317">TRUNC((E714/D714)^TRUNC((K714/J714),9),8)</f>
        <v>1.0000798799999999</v>
      </c>
      <c r="M714" s="14">
        <f t="shared" si="312"/>
        <v>1.0018993</v>
      </c>
      <c r="N714" s="14">
        <f t="shared" si="309"/>
        <v>1.110511701852597</v>
      </c>
      <c r="O714" s="8">
        <f t="shared" si="311"/>
        <v>1.1106004</v>
      </c>
      <c r="P714" s="8">
        <f t="shared" ref="P714:P777" si="318">TRUNC(C714*O714,8)</f>
        <v>12431.53889541</v>
      </c>
      <c r="Q714" s="13">
        <f t="shared" ref="Q714:Q777" si="319">IF(VLOOKUP(A714,AE$10:AM$114,9)=VLOOKUP(A713,AE$10:AM$114,9),0,VLOOKUP(A714,AE$10:AM$114,9))</f>
        <v>0</v>
      </c>
      <c r="R714" s="21">
        <f t="shared" ref="R714:R777" si="320">IF(Q714&gt;0,VLOOKUP($A714,$AE$10:$AK$114,7),0)</f>
        <v>0</v>
      </c>
      <c r="S714" s="8">
        <f t="shared" ref="S714:S777" si="321">IF(R714&gt;0,TRUNC(R714*P714,8),0)</f>
        <v>0</v>
      </c>
      <c r="T714" s="10">
        <f t="shared" si="306"/>
        <v>0.119353</v>
      </c>
      <c r="U714" s="13">
        <f t="shared" si="310"/>
        <v>231</v>
      </c>
      <c r="V714" s="13">
        <v>252</v>
      </c>
      <c r="W714" s="14">
        <f t="shared" ref="W714:W777" si="322">ROUND((1+T714)^TRUNC((U714/V714),9),9)</f>
        <v>1.108884923</v>
      </c>
      <c r="X714" s="8">
        <f t="shared" ref="X714:X777" si="323">TRUNC((P714*(W714-1)),8)</f>
        <v>1353.6071553899999</v>
      </c>
      <c r="Y714" s="8">
        <v>0</v>
      </c>
      <c r="Z714" s="9">
        <f t="shared" ref="Z714:Z777" si="324">IF(S714&gt;0,S714+X714,0)</f>
        <v>0</v>
      </c>
      <c r="AA714" s="26" t="str">
        <f t="shared" si="307"/>
        <v>INCORP J=</v>
      </c>
      <c r="AB714" s="70">
        <f t="shared" si="308"/>
        <v>43024</v>
      </c>
      <c r="AC714" s="4"/>
      <c r="AD714" s="1"/>
      <c r="AE714" s="11"/>
      <c r="AF714" s="5"/>
      <c r="AG714" s="1"/>
      <c r="AH714" s="1"/>
      <c r="AI714" s="1"/>
      <c r="AJ714" s="1"/>
      <c r="AK714" s="10"/>
      <c r="AL714" s="1"/>
      <c r="AM714" s="1"/>
      <c r="AN714" s="1"/>
      <c r="AO714" s="1"/>
      <c r="AP714" s="1"/>
      <c r="AQ714" s="1"/>
    </row>
    <row r="715" spans="1:43" x14ac:dyDescent="0.2">
      <c r="A715" s="67">
        <f t="shared" ref="A715:A778" si="325">(A714+1)</f>
        <v>42997</v>
      </c>
      <c r="B715" s="8">
        <f t="shared" si="314"/>
        <v>13792.417078779999</v>
      </c>
      <c r="C715" s="8">
        <f t="shared" ref="C715:C778" si="326">TRUNC(IF(Q714&gt;0,VLOOKUP(A714,$AE$12:$AF$114,2),C714),8)</f>
        <v>11193.53</v>
      </c>
      <c r="D715" s="28">
        <f t="shared" ref="D715:D778" si="327">IF(E715=E714,D714,E714)</f>
        <v>4853.07</v>
      </c>
      <c r="E715" s="9">
        <f>IF(K715=1,VLOOKUP(A714,[1]Plan1!$AY$117:$BA$314,3),E714)</f>
        <v>4860.83</v>
      </c>
      <c r="F715" s="110">
        <f t="shared" ref="F715:F778" si="328">IF(D715=D714,F714,A715)</f>
        <v>42994</v>
      </c>
      <c r="G715" s="12">
        <f t="shared" si="315"/>
        <v>1.5989878571709415E-3</v>
      </c>
      <c r="H715" s="11">
        <f t="shared" ref="H715:H778" si="329">IF(DAY(A715)=15,VLOOKUP(A715,AJ$118:AP$450,4),H714)</f>
        <v>43024</v>
      </c>
      <c r="I715" s="11">
        <f t="shared" si="316"/>
        <v>43024</v>
      </c>
      <c r="J715" s="1">
        <f t="shared" ref="J715:J778" si="330">IF(I715=I714,J714,NETWORKDAYS(I714,I715,$AE$118:$AE$502)-1)</f>
        <v>20</v>
      </c>
      <c r="K715" s="1">
        <f t="shared" si="313"/>
        <v>2</v>
      </c>
      <c r="L715" s="8">
        <f t="shared" si="317"/>
        <v>1.0001597799999999</v>
      </c>
      <c r="M715" s="14">
        <f t="shared" si="312"/>
        <v>1.0018993</v>
      </c>
      <c r="N715" s="14">
        <f t="shared" si="309"/>
        <v>1.110511701852597</v>
      </c>
      <c r="O715" s="8">
        <f t="shared" si="311"/>
        <v>1.1106891299999999</v>
      </c>
      <c r="P715" s="8">
        <f t="shared" si="318"/>
        <v>12432.53209732</v>
      </c>
      <c r="Q715" s="13">
        <f t="shared" si="319"/>
        <v>0</v>
      </c>
      <c r="R715" s="21">
        <f t="shared" si="320"/>
        <v>0</v>
      </c>
      <c r="S715" s="8">
        <f t="shared" si="321"/>
        <v>0</v>
      </c>
      <c r="T715" s="10">
        <f t="shared" ref="T715:T778" si="331">IF(Q714&gt;0,VLOOKUP(A714,$AE$11:$AH$20,4),T714)</f>
        <v>0.119353</v>
      </c>
      <c r="U715" s="13">
        <f t="shared" si="310"/>
        <v>232</v>
      </c>
      <c r="V715" s="13">
        <v>252</v>
      </c>
      <c r="W715" s="14">
        <f t="shared" si="322"/>
        <v>1.1093811760000001</v>
      </c>
      <c r="X715" s="8">
        <f t="shared" si="323"/>
        <v>1359.8849814600001</v>
      </c>
      <c r="Y715" s="8">
        <v>0</v>
      </c>
      <c r="Z715" s="9">
        <f t="shared" si="324"/>
        <v>0</v>
      </c>
      <c r="AA715" s="26" t="str">
        <f t="shared" ref="AA715:AA778" si="332">IF($Q714&gt;0,VLOOKUP($A714,$AE$10:$AO$114,($AN$7)+1),AA714)</f>
        <v>INCORP J=</v>
      </c>
      <c r="AB715" s="70">
        <f t="shared" ref="AB715:AB778" si="333">IF($Q714&gt;0,VLOOKUP($A714,$AE$10:$AO$114,($AO$7)+1),AB714)</f>
        <v>43024</v>
      </c>
      <c r="AC715" s="4"/>
      <c r="AD715" s="1"/>
      <c r="AE715" s="11"/>
      <c r="AF715" s="5"/>
      <c r="AG715" s="1"/>
      <c r="AH715" s="1"/>
      <c r="AI715" s="1"/>
      <c r="AJ715" s="1"/>
      <c r="AK715" s="10"/>
      <c r="AL715" s="1"/>
      <c r="AM715" s="1"/>
      <c r="AN715" s="1"/>
      <c r="AO715" s="1"/>
      <c r="AP715" s="1"/>
      <c r="AQ715" s="1"/>
    </row>
    <row r="716" spans="1:43" x14ac:dyDescent="0.2">
      <c r="A716" s="67">
        <f t="shared" si="325"/>
        <v>42998</v>
      </c>
      <c r="B716" s="8">
        <f t="shared" si="314"/>
        <v>13799.691840330001</v>
      </c>
      <c r="C716" s="8">
        <f t="shared" si="326"/>
        <v>11193.53</v>
      </c>
      <c r="D716" s="28">
        <f t="shared" si="327"/>
        <v>4853.07</v>
      </c>
      <c r="E716" s="9">
        <f>IF(K716=1,VLOOKUP(A715,[1]Plan1!$AY$117:$BA$314,3),E715)</f>
        <v>4860.83</v>
      </c>
      <c r="F716" s="110">
        <f t="shared" si="328"/>
        <v>42994</v>
      </c>
      <c r="G716" s="12">
        <f t="shared" si="315"/>
        <v>1.5989878571709415E-3</v>
      </c>
      <c r="H716" s="11">
        <f t="shared" si="329"/>
        <v>43024</v>
      </c>
      <c r="I716" s="11">
        <f t="shared" si="316"/>
        <v>43024</v>
      </c>
      <c r="J716" s="1">
        <f t="shared" si="330"/>
        <v>20</v>
      </c>
      <c r="K716" s="1">
        <f t="shared" si="313"/>
        <v>3</v>
      </c>
      <c r="L716" s="8">
        <f t="shared" si="317"/>
        <v>1.00023968</v>
      </c>
      <c r="M716" s="14">
        <f t="shared" si="312"/>
        <v>1.0018993</v>
      </c>
      <c r="N716" s="14">
        <f t="shared" si="309"/>
        <v>1.110511701852597</v>
      </c>
      <c r="O716" s="8">
        <f t="shared" si="311"/>
        <v>1.11077786</v>
      </c>
      <c r="P716" s="8">
        <f t="shared" si="318"/>
        <v>12433.52529924</v>
      </c>
      <c r="Q716" s="13">
        <f t="shared" si="319"/>
        <v>0</v>
      </c>
      <c r="R716" s="21">
        <f t="shared" si="320"/>
        <v>0</v>
      </c>
      <c r="S716" s="8">
        <f t="shared" si="321"/>
        <v>0</v>
      </c>
      <c r="T716" s="10">
        <f t="shared" si="331"/>
        <v>0.119353</v>
      </c>
      <c r="U716" s="13">
        <f t="shared" si="310"/>
        <v>233</v>
      </c>
      <c r="V716" s="13">
        <v>252</v>
      </c>
      <c r="W716" s="14">
        <f t="shared" si="322"/>
        <v>1.10987765</v>
      </c>
      <c r="X716" s="8">
        <f t="shared" si="323"/>
        <v>1366.16654109</v>
      </c>
      <c r="Y716" s="8">
        <v>0</v>
      </c>
      <c r="Z716" s="9">
        <f t="shared" si="324"/>
        <v>0</v>
      </c>
      <c r="AA716" s="26" t="str">
        <f t="shared" si="332"/>
        <v>INCORP J=</v>
      </c>
      <c r="AB716" s="70">
        <f t="shared" si="333"/>
        <v>43024</v>
      </c>
      <c r="AC716" s="4"/>
      <c r="AD716" s="1"/>
      <c r="AE716" s="11"/>
      <c r="AF716" s="5"/>
      <c r="AG716" s="1"/>
      <c r="AH716" s="1"/>
      <c r="AI716" s="1"/>
      <c r="AJ716" s="1"/>
      <c r="AK716" s="10"/>
      <c r="AL716" s="1"/>
      <c r="AM716" s="1"/>
      <c r="AN716" s="1"/>
      <c r="AO716" s="1"/>
      <c r="AP716" s="1"/>
      <c r="AQ716" s="1"/>
    </row>
    <row r="717" spans="1:43" x14ac:dyDescent="0.2">
      <c r="A717" s="67">
        <f t="shared" si="325"/>
        <v>42999</v>
      </c>
      <c r="B717" s="8">
        <f t="shared" si="314"/>
        <v>13806.970609560001</v>
      </c>
      <c r="C717" s="8">
        <f t="shared" si="326"/>
        <v>11193.53</v>
      </c>
      <c r="D717" s="28">
        <f t="shared" si="327"/>
        <v>4853.07</v>
      </c>
      <c r="E717" s="9">
        <f>IF(K717=1,VLOOKUP(A716,[1]Plan1!$AY$117:$BA$314,3),E716)</f>
        <v>4860.83</v>
      </c>
      <c r="F717" s="110">
        <f t="shared" si="328"/>
        <v>42994</v>
      </c>
      <c r="G717" s="12">
        <f t="shared" si="315"/>
        <v>1.5989878571709415E-3</v>
      </c>
      <c r="H717" s="11">
        <f t="shared" si="329"/>
        <v>43024</v>
      </c>
      <c r="I717" s="11">
        <f t="shared" si="316"/>
        <v>43024</v>
      </c>
      <c r="J717" s="1">
        <f t="shared" si="330"/>
        <v>20</v>
      </c>
      <c r="K717" s="1">
        <f t="shared" si="313"/>
        <v>4</v>
      </c>
      <c r="L717" s="8">
        <f t="shared" si="317"/>
        <v>1.0003195899999999</v>
      </c>
      <c r="M717" s="14">
        <f t="shared" si="312"/>
        <v>1.0018993</v>
      </c>
      <c r="N717" s="14">
        <f t="shared" si="309"/>
        <v>1.110511701852597</v>
      </c>
      <c r="O717" s="8">
        <f t="shared" si="311"/>
        <v>1.11086661</v>
      </c>
      <c r="P717" s="8">
        <f t="shared" si="318"/>
        <v>12434.51872503</v>
      </c>
      <c r="Q717" s="13">
        <f t="shared" si="319"/>
        <v>0</v>
      </c>
      <c r="R717" s="21">
        <f t="shared" si="320"/>
        <v>0</v>
      </c>
      <c r="S717" s="8">
        <f t="shared" si="321"/>
        <v>0</v>
      </c>
      <c r="T717" s="10">
        <f t="shared" si="331"/>
        <v>0.119353</v>
      </c>
      <c r="U717" s="13">
        <f t="shared" si="310"/>
        <v>234</v>
      </c>
      <c r="V717" s="13">
        <v>252</v>
      </c>
      <c r="W717" s="14">
        <f t="shared" si="322"/>
        <v>1.110374347</v>
      </c>
      <c r="X717" s="8">
        <f t="shared" si="323"/>
        <v>1372.4518845299999</v>
      </c>
      <c r="Y717" s="8">
        <v>0</v>
      </c>
      <c r="Z717" s="9">
        <f t="shared" si="324"/>
        <v>0</v>
      </c>
      <c r="AA717" s="26" t="str">
        <f t="shared" si="332"/>
        <v>INCORP J=</v>
      </c>
      <c r="AB717" s="70">
        <f t="shared" si="333"/>
        <v>43024</v>
      </c>
      <c r="AC717" s="4"/>
      <c r="AD717" s="1"/>
      <c r="AE717" s="11"/>
      <c r="AF717" s="5"/>
      <c r="AG717" s="1"/>
      <c r="AH717" s="1"/>
      <c r="AI717" s="1"/>
      <c r="AJ717" s="1"/>
      <c r="AK717" s="10"/>
      <c r="AL717" s="1"/>
      <c r="AM717" s="1"/>
      <c r="AN717" s="1"/>
      <c r="AO717" s="1"/>
      <c r="AP717" s="1"/>
      <c r="AQ717" s="1"/>
    </row>
    <row r="718" spans="1:43" x14ac:dyDescent="0.2">
      <c r="A718" s="67">
        <f t="shared" si="325"/>
        <v>43000</v>
      </c>
      <c r="B718" s="8">
        <f t="shared" si="314"/>
        <v>13814.253014420001</v>
      </c>
      <c r="C718" s="8">
        <f t="shared" si="326"/>
        <v>11193.53</v>
      </c>
      <c r="D718" s="28">
        <f t="shared" si="327"/>
        <v>4853.07</v>
      </c>
      <c r="E718" s="9">
        <f>IF(K718=1,VLOOKUP(A717,[1]Plan1!$AY$117:$BA$314,3),E717)</f>
        <v>4860.83</v>
      </c>
      <c r="F718" s="110">
        <f t="shared" si="328"/>
        <v>42994</v>
      </c>
      <c r="G718" s="12">
        <f t="shared" si="315"/>
        <v>1.5989878571709415E-3</v>
      </c>
      <c r="H718" s="11">
        <f t="shared" si="329"/>
        <v>43024</v>
      </c>
      <c r="I718" s="11">
        <f t="shared" si="316"/>
        <v>43024</v>
      </c>
      <c r="J718" s="1">
        <f t="shared" si="330"/>
        <v>20</v>
      </c>
      <c r="K718" s="1">
        <f t="shared" si="313"/>
        <v>5</v>
      </c>
      <c r="L718" s="8">
        <f t="shared" si="317"/>
        <v>1.0003995000000001</v>
      </c>
      <c r="M718" s="14">
        <f t="shared" si="312"/>
        <v>1.0018993</v>
      </c>
      <c r="N718" s="14">
        <f t="shared" si="309"/>
        <v>1.110511701852597</v>
      </c>
      <c r="O718" s="8">
        <f t="shared" si="311"/>
        <v>1.11095535</v>
      </c>
      <c r="P718" s="8">
        <f t="shared" si="318"/>
        <v>12435.512038880001</v>
      </c>
      <c r="Q718" s="13">
        <f t="shared" si="319"/>
        <v>0</v>
      </c>
      <c r="R718" s="21">
        <f t="shared" si="320"/>
        <v>0</v>
      </c>
      <c r="S718" s="8">
        <f t="shared" si="321"/>
        <v>0</v>
      </c>
      <c r="T718" s="10">
        <f t="shared" si="331"/>
        <v>0.119353</v>
      </c>
      <c r="U718" s="13">
        <f t="shared" si="310"/>
        <v>235</v>
      </c>
      <c r="V718" s="13">
        <v>252</v>
      </c>
      <c r="W718" s="14">
        <f t="shared" si="322"/>
        <v>1.1108712670000001</v>
      </c>
      <c r="X718" s="8">
        <f t="shared" si="323"/>
        <v>1378.7409755399999</v>
      </c>
      <c r="Y718" s="8">
        <v>0</v>
      </c>
      <c r="Z718" s="9">
        <f t="shared" si="324"/>
        <v>0</v>
      </c>
      <c r="AA718" s="26" t="str">
        <f t="shared" si="332"/>
        <v>INCORP J=</v>
      </c>
      <c r="AB718" s="70">
        <f t="shared" si="333"/>
        <v>43024</v>
      </c>
      <c r="AC718" s="4"/>
      <c r="AD718" s="1"/>
      <c r="AE718" s="11"/>
      <c r="AF718" s="5"/>
      <c r="AG718" s="1"/>
      <c r="AH718" s="1"/>
      <c r="AI718" s="1"/>
      <c r="AJ718" s="1"/>
      <c r="AK718" s="10"/>
      <c r="AL718" s="1"/>
      <c r="AM718" s="1"/>
      <c r="AN718" s="1"/>
      <c r="AO718" s="1"/>
      <c r="AP718" s="1"/>
      <c r="AQ718" s="1"/>
    </row>
    <row r="719" spans="1:43" x14ac:dyDescent="0.2">
      <c r="A719" s="67">
        <f t="shared" si="325"/>
        <v>43001</v>
      </c>
      <c r="B719" s="8">
        <f t="shared" si="314"/>
        <v>13821.53927935</v>
      </c>
      <c r="C719" s="8">
        <f t="shared" si="326"/>
        <v>11193.53</v>
      </c>
      <c r="D719" s="28">
        <f t="shared" si="327"/>
        <v>4853.07</v>
      </c>
      <c r="E719" s="9">
        <f>IF(K719=1,VLOOKUP(A718,[1]Plan1!$AY$117:$BA$314,3),E718)</f>
        <v>4860.83</v>
      </c>
      <c r="F719" s="110">
        <f t="shared" si="328"/>
        <v>42994</v>
      </c>
      <c r="G719" s="12">
        <f t="shared" si="315"/>
        <v>1.5989878571709415E-3</v>
      </c>
      <c r="H719" s="11">
        <f t="shared" si="329"/>
        <v>43024</v>
      </c>
      <c r="I719" s="11">
        <f t="shared" si="316"/>
        <v>43024</v>
      </c>
      <c r="J719" s="1">
        <f t="shared" si="330"/>
        <v>20</v>
      </c>
      <c r="K719" s="1">
        <f t="shared" si="313"/>
        <v>6</v>
      </c>
      <c r="L719" s="8">
        <f t="shared" si="317"/>
        <v>1.00047942</v>
      </c>
      <c r="M719" s="14">
        <f t="shared" si="312"/>
        <v>1.0018993</v>
      </c>
      <c r="N719" s="14">
        <f t="shared" si="309"/>
        <v>1.110511701852597</v>
      </c>
      <c r="O719" s="8">
        <f t="shared" si="311"/>
        <v>1.1110441</v>
      </c>
      <c r="P719" s="8">
        <f t="shared" si="318"/>
        <v>12436.505464669999</v>
      </c>
      <c r="Q719" s="13">
        <f t="shared" si="319"/>
        <v>0</v>
      </c>
      <c r="R719" s="21">
        <f t="shared" si="320"/>
        <v>0</v>
      </c>
      <c r="S719" s="8">
        <f t="shared" si="321"/>
        <v>0</v>
      </c>
      <c r="T719" s="10">
        <f t="shared" si="331"/>
        <v>0.119353</v>
      </c>
      <c r="U719" s="13">
        <f t="shared" si="310"/>
        <v>236</v>
      </c>
      <c r="V719" s="13">
        <v>252</v>
      </c>
      <c r="W719" s="14">
        <f t="shared" si="322"/>
        <v>1.1113684079999999</v>
      </c>
      <c r="X719" s="8">
        <f t="shared" si="323"/>
        <v>1385.03381468</v>
      </c>
      <c r="Y719" s="8">
        <v>0</v>
      </c>
      <c r="Z719" s="9">
        <f t="shared" si="324"/>
        <v>0</v>
      </c>
      <c r="AA719" s="26" t="str">
        <f t="shared" si="332"/>
        <v>INCORP J=</v>
      </c>
      <c r="AB719" s="70">
        <f t="shared" si="333"/>
        <v>43024</v>
      </c>
      <c r="AC719" s="4"/>
      <c r="AD719" s="1"/>
      <c r="AE719" s="11"/>
      <c r="AF719" s="5"/>
      <c r="AG719" s="1"/>
      <c r="AH719" s="1"/>
      <c r="AI719" s="1"/>
      <c r="AJ719" s="1"/>
      <c r="AK719" s="10"/>
      <c r="AL719" s="1"/>
      <c r="AM719" s="1"/>
      <c r="AN719" s="1"/>
      <c r="AO719" s="1"/>
      <c r="AP719" s="1"/>
      <c r="AQ719" s="1"/>
    </row>
    <row r="720" spans="1:43" x14ac:dyDescent="0.2">
      <c r="A720" s="67">
        <f t="shared" si="325"/>
        <v>43002</v>
      </c>
      <c r="B720" s="8">
        <f t="shared" si="314"/>
        <v>13821.53927935</v>
      </c>
      <c r="C720" s="8">
        <f t="shared" si="326"/>
        <v>11193.53</v>
      </c>
      <c r="D720" s="28">
        <f t="shared" si="327"/>
        <v>4853.07</v>
      </c>
      <c r="E720" s="9">
        <f>IF(K720=1,VLOOKUP(A719,[1]Plan1!$AY$117:$BA$314,3),E719)</f>
        <v>4860.83</v>
      </c>
      <c r="F720" s="110">
        <f t="shared" si="328"/>
        <v>42994</v>
      </c>
      <c r="G720" s="12">
        <f t="shared" si="315"/>
        <v>1.5989878571709415E-3</v>
      </c>
      <c r="H720" s="11">
        <f t="shared" si="329"/>
        <v>43024</v>
      </c>
      <c r="I720" s="11">
        <f t="shared" si="316"/>
        <v>43024</v>
      </c>
      <c r="J720" s="1">
        <f t="shared" si="330"/>
        <v>20</v>
      </c>
      <c r="K720" s="1">
        <f t="shared" si="313"/>
        <v>6</v>
      </c>
      <c r="L720" s="8">
        <f t="shared" si="317"/>
        <v>1.00047942</v>
      </c>
      <c r="M720" s="14">
        <f t="shared" si="312"/>
        <v>1.0018993</v>
      </c>
      <c r="N720" s="14">
        <f t="shared" si="309"/>
        <v>1.110511701852597</v>
      </c>
      <c r="O720" s="8">
        <f t="shared" si="311"/>
        <v>1.1110441</v>
      </c>
      <c r="P720" s="8">
        <f t="shared" si="318"/>
        <v>12436.505464669999</v>
      </c>
      <c r="Q720" s="13">
        <f t="shared" si="319"/>
        <v>0</v>
      </c>
      <c r="R720" s="21">
        <f t="shared" si="320"/>
        <v>0</v>
      </c>
      <c r="S720" s="8">
        <f t="shared" si="321"/>
        <v>0</v>
      </c>
      <c r="T720" s="10">
        <f t="shared" si="331"/>
        <v>0.119353</v>
      </c>
      <c r="U720" s="13">
        <f t="shared" si="310"/>
        <v>236</v>
      </c>
      <c r="V720" s="13">
        <v>252</v>
      </c>
      <c r="W720" s="14">
        <f t="shared" si="322"/>
        <v>1.1113684079999999</v>
      </c>
      <c r="X720" s="8">
        <f t="shared" si="323"/>
        <v>1385.03381468</v>
      </c>
      <c r="Y720" s="8">
        <v>0</v>
      </c>
      <c r="Z720" s="9">
        <f t="shared" si="324"/>
        <v>0</v>
      </c>
      <c r="AA720" s="26" t="str">
        <f t="shared" si="332"/>
        <v>INCORP J=</v>
      </c>
      <c r="AB720" s="70">
        <f t="shared" si="333"/>
        <v>43024</v>
      </c>
      <c r="AC720" s="4"/>
      <c r="AD720" s="1"/>
      <c r="AE720" s="11"/>
      <c r="AF720" s="5"/>
      <c r="AG720" s="1"/>
      <c r="AH720" s="1"/>
      <c r="AI720" s="1"/>
      <c r="AJ720" s="1"/>
      <c r="AK720" s="10"/>
      <c r="AL720" s="1"/>
      <c r="AM720" s="1"/>
      <c r="AN720" s="1"/>
      <c r="AO720" s="1"/>
      <c r="AP720" s="1"/>
      <c r="AQ720" s="1"/>
    </row>
    <row r="721" spans="1:43" x14ac:dyDescent="0.2">
      <c r="A721" s="67">
        <f t="shared" si="325"/>
        <v>43003</v>
      </c>
      <c r="B721" s="8">
        <f t="shared" si="314"/>
        <v>13821.53927935</v>
      </c>
      <c r="C721" s="8">
        <f t="shared" si="326"/>
        <v>11193.53</v>
      </c>
      <c r="D721" s="28">
        <f t="shared" si="327"/>
        <v>4853.07</v>
      </c>
      <c r="E721" s="9">
        <f>IF(K721=1,VLOOKUP(A720,[1]Plan1!$AY$117:$BA$314,3),E720)</f>
        <v>4860.83</v>
      </c>
      <c r="F721" s="110">
        <f t="shared" si="328"/>
        <v>42994</v>
      </c>
      <c r="G721" s="12">
        <f t="shared" si="315"/>
        <v>1.5989878571709415E-3</v>
      </c>
      <c r="H721" s="11">
        <f t="shared" si="329"/>
        <v>43024</v>
      </c>
      <c r="I721" s="11">
        <f t="shared" si="316"/>
        <v>43024</v>
      </c>
      <c r="J721" s="1">
        <f t="shared" si="330"/>
        <v>20</v>
      </c>
      <c r="K721" s="1">
        <f t="shared" si="313"/>
        <v>6</v>
      </c>
      <c r="L721" s="8">
        <f t="shared" si="317"/>
        <v>1.00047942</v>
      </c>
      <c r="M721" s="14">
        <f t="shared" si="312"/>
        <v>1.0018993</v>
      </c>
      <c r="N721" s="14">
        <f t="shared" si="309"/>
        <v>1.110511701852597</v>
      </c>
      <c r="O721" s="8">
        <f t="shared" si="311"/>
        <v>1.1110441</v>
      </c>
      <c r="P721" s="8">
        <f t="shared" si="318"/>
        <v>12436.505464669999</v>
      </c>
      <c r="Q721" s="13">
        <f t="shared" si="319"/>
        <v>0</v>
      </c>
      <c r="R721" s="21">
        <f t="shared" si="320"/>
        <v>0</v>
      </c>
      <c r="S721" s="8">
        <f t="shared" si="321"/>
        <v>0</v>
      </c>
      <c r="T721" s="10">
        <f t="shared" si="331"/>
        <v>0.119353</v>
      </c>
      <c r="U721" s="13">
        <f t="shared" si="310"/>
        <v>236</v>
      </c>
      <c r="V721" s="13">
        <v>252</v>
      </c>
      <c r="W721" s="14">
        <f t="shared" si="322"/>
        <v>1.1113684079999999</v>
      </c>
      <c r="X721" s="8">
        <f t="shared" si="323"/>
        <v>1385.03381468</v>
      </c>
      <c r="Y721" s="8">
        <v>0</v>
      </c>
      <c r="Z721" s="9">
        <f t="shared" si="324"/>
        <v>0</v>
      </c>
      <c r="AA721" s="26" t="str">
        <f t="shared" si="332"/>
        <v>INCORP J=</v>
      </c>
      <c r="AB721" s="70">
        <f t="shared" si="333"/>
        <v>43024</v>
      </c>
      <c r="AC721" s="4"/>
      <c r="AD721" s="1"/>
      <c r="AE721" s="11"/>
      <c r="AF721" s="5"/>
      <c r="AG721" s="1"/>
      <c r="AH721" s="1"/>
      <c r="AI721" s="1"/>
      <c r="AJ721" s="1"/>
      <c r="AK721" s="10"/>
      <c r="AL721" s="1"/>
      <c r="AM721" s="1"/>
      <c r="AN721" s="1"/>
      <c r="AO721" s="1"/>
      <c r="AP721" s="1"/>
      <c r="AQ721" s="1"/>
    </row>
    <row r="722" spans="1:43" x14ac:dyDescent="0.2">
      <c r="A722" s="67">
        <f t="shared" si="325"/>
        <v>43004</v>
      </c>
      <c r="B722" s="8">
        <f t="shared" si="314"/>
        <v>13828.829430040001</v>
      </c>
      <c r="C722" s="8">
        <f t="shared" si="326"/>
        <v>11193.53</v>
      </c>
      <c r="D722" s="28">
        <f t="shared" si="327"/>
        <v>4853.07</v>
      </c>
      <c r="E722" s="9">
        <f>IF(K722=1,VLOOKUP(A721,[1]Plan1!$AY$117:$BA$314,3),E721)</f>
        <v>4860.83</v>
      </c>
      <c r="F722" s="110">
        <f t="shared" si="328"/>
        <v>42994</v>
      </c>
      <c r="G722" s="12">
        <f t="shared" si="315"/>
        <v>1.5989878571709415E-3</v>
      </c>
      <c r="H722" s="11">
        <f t="shared" si="329"/>
        <v>43024</v>
      </c>
      <c r="I722" s="11">
        <f t="shared" si="316"/>
        <v>43024</v>
      </c>
      <c r="J722" s="1">
        <f t="shared" si="330"/>
        <v>20</v>
      </c>
      <c r="K722" s="1">
        <f t="shared" si="313"/>
        <v>7</v>
      </c>
      <c r="L722" s="8">
        <f t="shared" si="317"/>
        <v>1.0005593500000001</v>
      </c>
      <c r="M722" s="14">
        <f t="shared" si="312"/>
        <v>1.0018993</v>
      </c>
      <c r="N722" s="14">
        <f t="shared" si="309"/>
        <v>1.110511701852597</v>
      </c>
      <c r="O722" s="8">
        <f t="shared" si="311"/>
        <v>1.1111328600000001</v>
      </c>
      <c r="P722" s="8">
        <f t="shared" si="318"/>
        <v>12437.499002390001</v>
      </c>
      <c r="Q722" s="13">
        <f t="shared" si="319"/>
        <v>0</v>
      </c>
      <c r="R722" s="21">
        <f t="shared" si="320"/>
        <v>0</v>
      </c>
      <c r="S722" s="8">
        <f t="shared" si="321"/>
        <v>0</v>
      </c>
      <c r="T722" s="10">
        <f t="shared" si="331"/>
        <v>0.119353</v>
      </c>
      <c r="U722" s="13">
        <f t="shared" si="310"/>
        <v>237</v>
      </c>
      <c r="V722" s="13">
        <v>252</v>
      </c>
      <c r="W722" s="14">
        <f t="shared" si="322"/>
        <v>1.111865772</v>
      </c>
      <c r="X722" s="8">
        <f t="shared" si="323"/>
        <v>1391.33042765</v>
      </c>
      <c r="Y722" s="8">
        <v>0</v>
      </c>
      <c r="Z722" s="9">
        <f t="shared" si="324"/>
        <v>0</v>
      </c>
      <c r="AA722" s="26" t="str">
        <f t="shared" si="332"/>
        <v>INCORP J=</v>
      </c>
      <c r="AB722" s="70">
        <f t="shared" si="333"/>
        <v>43024</v>
      </c>
      <c r="AC722" s="4"/>
      <c r="AD722" s="1"/>
      <c r="AE722" s="11"/>
      <c r="AF722" s="5"/>
      <c r="AG722" s="1"/>
      <c r="AH722" s="1"/>
      <c r="AI722" s="1"/>
      <c r="AJ722" s="1"/>
      <c r="AK722" s="10"/>
      <c r="AL722" s="1"/>
      <c r="AM722" s="1"/>
      <c r="AN722" s="1"/>
      <c r="AO722" s="1"/>
      <c r="AP722" s="1"/>
      <c r="AQ722" s="1"/>
    </row>
    <row r="723" spans="1:43" x14ac:dyDescent="0.2">
      <c r="A723" s="67">
        <f t="shared" si="325"/>
        <v>43005</v>
      </c>
      <c r="B723" s="8">
        <f t="shared" si="314"/>
        <v>13836.12334281</v>
      </c>
      <c r="C723" s="8">
        <f t="shared" si="326"/>
        <v>11193.53</v>
      </c>
      <c r="D723" s="28">
        <f t="shared" si="327"/>
        <v>4853.07</v>
      </c>
      <c r="E723" s="9">
        <f>IF(K723=1,VLOOKUP(A722,[1]Plan1!$AY$117:$BA$314,3),E722)</f>
        <v>4860.83</v>
      </c>
      <c r="F723" s="110">
        <f t="shared" si="328"/>
        <v>42994</v>
      </c>
      <c r="G723" s="12">
        <f t="shared" si="315"/>
        <v>1.5989878571709415E-3</v>
      </c>
      <c r="H723" s="11">
        <f t="shared" si="329"/>
        <v>43024</v>
      </c>
      <c r="I723" s="11">
        <f t="shared" si="316"/>
        <v>43024</v>
      </c>
      <c r="J723" s="1">
        <f t="shared" si="330"/>
        <v>20</v>
      </c>
      <c r="K723" s="1">
        <f t="shared" si="313"/>
        <v>8</v>
      </c>
      <c r="L723" s="8">
        <f t="shared" si="317"/>
        <v>1.0006392799999999</v>
      </c>
      <c r="M723" s="14">
        <f t="shared" si="312"/>
        <v>1.0018993</v>
      </c>
      <c r="N723" s="14">
        <f t="shared" si="309"/>
        <v>1.110511701852597</v>
      </c>
      <c r="O723" s="8">
        <f t="shared" si="311"/>
        <v>1.11122162</v>
      </c>
      <c r="P723" s="8">
        <f t="shared" si="318"/>
        <v>12438.492540110001</v>
      </c>
      <c r="Q723" s="13">
        <f t="shared" si="319"/>
        <v>0</v>
      </c>
      <c r="R723" s="21">
        <f t="shared" si="320"/>
        <v>0</v>
      </c>
      <c r="S723" s="8">
        <f t="shared" si="321"/>
        <v>0</v>
      </c>
      <c r="T723" s="10">
        <f t="shared" si="331"/>
        <v>0.119353</v>
      </c>
      <c r="U723" s="13">
        <f t="shared" si="310"/>
        <v>238</v>
      </c>
      <c r="V723" s="13">
        <v>252</v>
      </c>
      <c r="W723" s="14">
        <f t="shared" si="322"/>
        <v>1.1123633589999999</v>
      </c>
      <c r="X723" s="8">
        <f t="shared" si="323"/>
        <v>1397.6308027</v>
      </c>
      <c r="Y723" s="8">
        <v>0</v>
      </c>
      <c r="Z723" s="9">
        <f t="shared" si="324"/>
        <v>0</v>
      </c>
      <c r="AA723" s="26" t="str">
        <f t="shared" si="332"/>
        <v>INCORP J=</v>
      </c>
      <c r="AB723" s="70">
        <f t="shared" si="333"/>
        <v>43024</v>
      </c>
      <c r="AC723" s="4"/>
      <c r="AD723" s="1"/>
      <c r="AE723" s="11"/>
      <c r="AF723" s="5"/>
      <c r="AG723" s="1"/>
      <c r="AH723" s="1"/>
      <c r="AI723" s="1"/>
      <c r="AJ723" s="1"/>
      <c r="AK723" s="10"/>
      <c r="AL723" s="1"/>
      <c r="AM723" s="1"/>
      <c r="AN723" s="1"/>
      <c r="AO723" s="1"/>
      <c r="AP723" s="1"/>
      <c r="AQ723" s="1"/>
    </row>
    <row r="724" spans="1:43" x14ac:dyDescent="0.2">
      <c r="A724" s="67">
        <f t="shared" si="325"/>
        <v>43006</v>
      </c>
      <c r="B724" s="8">
        <f t="shared" si="314"/>
        <v>13843.421255040001</v>
      </c>
      <c r="C724" s="8">
        <f t="shared" si="326"/>
        <v>11193.53</v>
      </c>
      <c r="D724" s="28">
        <f t="shared" si="327"/>
        <v>4853.07</v>
      </c>
      <c r="E724" s="9">
        <f>IF(K724=1,VLOOKUP(A723,[1]Plan1!$AY$117:$BA$314,3),E723)</f>
        <v>4860.83</v>
      </c>
      <c r="F724" s="110">
        <f t="shared" si="328"/>
        <v>42994</v>
      </c>
      <c r="G724" s="12">
        <f t="shared" si="315"/>
        <v>1.5989878571709415E-3</v>
      </c>
      <c r="H724" s="11">
        <f t="shared" si="329"/>
        <v>43024</v>
      </c>
      <c r="I724" s="11">
        <f t="shared" si="316"/>
        <v>43024</v>
      </c>
      <c r="J724" s="1">
        <f t="shared" si="330"/>
        <v>20</v>
      </c>
      <c r="K724" s="1">
        <f t="shared" si="313"/>
        <v>9</v>
      </c>
      <c r="L724" s="8">
        <f t="shared" si="317"/>
        <v>1.0007192199999999</v>
      </c>
      <c r="M724" s="14">
        <f t="shared" si="312"/>
        <v>1.0018993</v>
      </c>
      <c r="N724" s="14">
        <f t="shared" si="309"/>
        <v>1.110511701852597</v>
      </c>
      <c r="O724" s="8">
        <f t="shared" si="311"/>
        <v>1.1113104</v>
      </c>
      <c r="P724" s="8">
        <f t="shared" si="318"/>
        <v>12439.48630171</v>
      </c>
      <c r="Q724" s="13">
        <f t="shared" si="319"/>
        <v>0</v>
      </c>
      <c r="R724" s="21">
        <f t="shared" si="320"/>
        <v>0</v>
      </c>
      <c r="S724" s="8">
        <f t="shared" si="321"/>
        <v>0</v>
      </c>
      <c r="T724" s="10">
        <f t="shared" si="331"/>
        <v>0.119353</v>
      </c>
      <c r="U724" s="13">
        <f t="shared" si="310"/>
        <v>239</v>
      </c>
      <c r="V724" s="13">
        <v>252</v>
      </c>
      <c r="W724" s="14">
        <f t="shared" si="322"/>
        <v>1.112861168</v>
      </c>
      <c r="X724" s="8">
        <f t="shared" si="323"/>
        <v>1403.9349533300001</v>
      </c>
      <c r="Y724" s="8">
        <v>0</v>
      </c>
      <c r="Z724" s="9">
        <f t="shared" si="324"/>
        <v>0</v>
      </c>
      <c r="AA724" s="26" t="str">
        <f t="shared" si="332"/>
        <v>INCORP J=</v>
      </c>
      <c r="AB724" s="70">
        <f t="shared" si="333"/>
        <v>43024</v>
      </c>
      <c r="AC724" s="4"/>
      <c r="AD724" s="1"/>
      <c r="AE724" s="11"/>
      <c r="AF724" s="5"/>
      <c r="AG724" s="1"/>
      <c r="AH724" s="1"/>
      <c r="AI724" s="1"/>
      <c r="AJ724" s="1"/>
      <c r="AK724" s="10"/>
      <c r="AL724" s="1"/>
      <c r="AM724" s="1"/>
      <c r="AN724" s="1"/>
      <c r="AO724" s="1"/>
      <c r="AP724" s="1"/>
      <c r="AQ724" s="1"/>
    </row>
    <row r="725" spans="1:43" x14ac:dyDescent="0.2">
      <c r="A725" s="67">
        <f t="shared" si="325"/>
        <v>43007</v>
      </c>
      <c r="B725" s="8">
        <f t="shared" si="314"/>
        <v>13850.72294333</v>
      </c>
      <c r="C725" s="8">
        <f t="shared" si="326"/>
        <v>11193.53</v>
      </c>
      <c r="D725" s="28">
        <f t="shared" si="327"/>
        <v>4853.07</v>
      </c>
      <c r="E725" s="9">
        <f>IF(K725=1,VLOOKUP(A724,[1]Plan1!$AY$117:$BA$314,3),E724)</f>
        <v>4860.83</v>
      </c>
      <c r="F725" s="110">
        <f t="shared" si="328"/>
        <v>42994</v>
      </c>
      <c r="G725" s="12">
        <f t="shared" si="315"/>
        <v>1.5989878571709415E-3</v>
      </c>
      <c r="H725" s="11">
        <f t="shared" si="329"/>
        <v>43024</v>
      </c>
      <c r="I725" s="11">
        <f t="shared" si="316"/>
        <v>43024</v>
      </c>
      <c r="J725" s="1">
        <f t="shared" si="330"/>
        <v>20</v>
      </c>
      <c r="K725" s="1">
        <f t="shared" si="313"/>
        <v>10</v>
      </c>
      <c r="L725" s="8">
        <f t="shared" si="317"/>
        <v>1.0007991700000001</v>
      </c>
      <c r="M725" s="14">
        <f t="shared" si="312"/>
        <v>1.0018993</v>
      </c>
      <c r="N725" s="14">
        <f t="shared" si="309"/>
        <v>1.110511701852597</v>
      </c>
      <c r="O725" s="8">
        <f t="shared" si="311"/>
        <v>1.11139918</v>
      </c>
      <c r="P725" s="8">
        <f t="shared" si="318"/>
        <v>12440.4800633</v>
      </c>
      <c r="Q725" s="13">
        <f t="shared" si="319"/>
        <v>0</v>
      </c>
      <c r="R725" s="21">
        <f t="shared" si="320"/>
        <v>0</v>
      </c>
      <c r="S725" s="8">
        <f t="shared" si="321"/>
        <v>0</v>
      </c>
      <c r="T725" s="10">
        <f t="shared" si="331"/>
        <v>0.119353</v>
      </c>
      <c r="U725" s="13">
        <f t="shared" si="310"/>
        <v>240</v>
      </c>
      <c r="V725" s="13">
        <v>252</v>
      </c>
      <c r="W725" s="14">
        <f t="shared" si="322"/>
        <v>1.113359201</v>
      </c>
      <c r="X725" s="8">
        <f t="shared" si="323"/>
        <v>1410.2428800299999</v>
      </c>
      <c r="Y725" s="8">
        <v>0</v>
      </c>
      <c r="Z725" s="9">
        <f t="shared" si="324"/>
        <v>0</v>
      </c>
      <c r="AA725" s="26" t="str">
        <f t="shared" si="332"/>
        <v>INCORP J=</v>
      </c>
      <c r="AB725" s="70">
        <f t="shared" si="333"/>
        <v>43024</v>
      </c>
      <c r="AC725" s="4"/>
      <c r="AD725" s="1"/>
      <c r="AE725" s="11"/>
      <c r="AF725" s="5"/>
      <c r="AG725" s="1"/>
      <c r="AH725" s="1"/>
      <c r="AI725" s="1"/>
      <c r="AJ725" s="1"/>
      <c r="AK725" s="10"/>
      <c r="AL725" s="1"/>
      <c r="AM725" s="1"/>
      <c r="AN725" s="1"/>
      <c r="AO725" s="1"/>
      <c r="AP725" s="1"/>
      <c r="AQ725" s="1"/>
    </row>
    <row r="726" spans="1:43" x14ac:dyDescent="0.2">
      <c r="A726" s="67">
        <f t="shared" si="325"/>
        <v>43008</v>
      </c>
      <c r="B726" s="8">
        <f t="shared" si="314"/>
        <v>13858.02850816</v>
      </c>
      <c r="C726" s="8">
        <f t="shared" si="326"/>
        <v>11193.53</v>
      </c>
      <c r="D726" s="28">
        <f t="shared" si="327"/>
        <v>4853.07</v>
      </c>
      <c r="E726" s="9">
        <f>IF(K726=1,VLOOKUP(A725,[1]Plan1!$AY$117:$BA$314,3),E725)</f>
        <v>4860.83</v>
      </c>
      <c r="F726" s="110">
        <f t="shared" si="328"/>
        <v>42994</v>
      </c>
      <c r="G726" s="12">
        <f t="shared" si="315"/>
        <v>1.5989878571709415E-3</v>
      </c>
      <c r="H726" s="11">
        <f t="shared" si="329"/>
        <v>43024</v>
      </c>
      <c r="I726" s="11">
        <f t="shared" si="316"/>
        <v>43024</v>
      </c>
      <c r="J726" s="1">
        <f t="shared" si="330"/>
        <v>20</v>
      </c>
      <c r="K726" s="1">
        <f t="shared" si="313"/>
        <v>11</v>
      </c>
      <c r="L726" s="8">
        <f t="shared" si="317"/>
        <v>1.00087912</v>
      </c>
      <c r="M726" s="14">
        <f t="shared" si="312"/>
        <v>1.0018993</v>
      </c>
      <c r="N726" s="14">
        <f t="shared" si="309"/>
        <v>1.110511701852597</v>
      </c>
      <c r="O726" s="8">
        <f t="shared" si="311"/>
        <v>1.11148797</v>
      </c>
      <c r="P726" s="8">
        <f t="shared" si="318"/>
        <v>12441.47393683</v>
      </c>
      <c r="Q726" s="13">
        <f t="shared" si="319"/>
        <v>0</v>
      </c>
      <c r="R726" s="21">
        <f t="shared" si="320"/>
        <v>0</v>
      </c>
      <c r="S726" s="8">
        <f t="shared" si="321"/>
        <v>0</v>
      </c>
      <c r="T726" s="10">
        <f t="shared" si="331"/>
        <v>0.119353</v>
      </c>
      <c r="U726" s="13">
        <f t="shared" si="310"/>
        <v>241</v>
      </c>
      <c r="V726" s="13">
        <v>252</v>
      </c>
      <c r="W726" s="14">
        <f t="shared" si="322"/>
        <v>1.1138574560000001</v>
      </c>
      <c r="X726" s="8">
        <f t="shared" si="323"/>
        <v>1416.55457133</v>
      </c>
      <c r="Y726" s="8">
        <v>0</v>
      </c>
      <c r="Z726" s="9">
        <f t="shared" si="324"/>
        <v>0</v>
      </c>
      <c r="AA726" s="26" t="str">
        <f t="shared" si="332"/>
        <v>INCORP J=</v>
      </c>
      <c r="AB726" s="70">
        <f t="shared" si="333"/>
        <v>43024</v>
      </c>
      <c r="AC726" s="4"/>
      <c r="AD726" s="1"/>
      <c r="AE726" s="11"/>
      <c r="AF726" s="5"/>
      <c r="AG726" s="1"/>
      <c r="AH726" s="1"/>
      <c r="AI726" s="1"/>
      <c r="AJ726" s="1"/>
      <c r="AK726" s="10"/>
      <c r="AL726" s="1"/>
      <c r="AM726" s="1"/>
      <c r="AN726" s="1"/>
      <c r="AO726" s="1"/>
      <c r="AP726" s="1"/>
      <c r="AQ726" s="1"/>
    </row>
    <row r="727" spans="1:43" x14ac:dyDescent="0.2">
      <c r="A727" s="67">
        <f t="shared" si="325"/>
        <v>43009</v>
      </c>
      <c r="B727" s="8">
        <f t="shared" si="314"/>
        <v>13858.02850816</v>
      </c>
      <c r="C727" s="8">
        <f t="shared" si="326"/>
        <v>11193.53</v>
      </c>
      <c r="D727" s="28">
        <f t="shared" si="327"/>
        <v>4853.07</v>
      </c>
      <c r="E727" s="9">
        <f>IF(K727=1,VLOOKUP(A726,[1]Plan1!$AY$117:$BA$314,3),E726)</f>
        <v>4860.83</v>
      </c>
      <c r="F727" s="110">
        <f t="shared" si="328"/>
        <v>42994</v>
      </c>
      <c r="G727" s="12">
        <f t="shared" si="315"/>
        <v>1.5989878571709415E-3</v>
      </c>
      <c r="H727" s="11">
        <f t="shared" si="329"/>
        <v>43024</v>
      </c>
      <c r="I727" s="11">
        <f t="shared" si="316"/>
        <v>43024</v>
      </c>
      <c r="J727" s="1">
        <f t="shared" si="330"/>
        <v>20</v>
      </c>
      <c r="K727" s="1">
        <f t="shared" si="313"/>
        <v>11</v>
      </c>
      <c r="L727" s="8">
        <f t="shared" si="317"/>
        <v>1.00087912</v>
      </c>
      <c r="M727" s="14">
        <f t="shared" si="312"/>
        <v>1.0018993</v>
      </c>
      <c r="N727" s="14">
        <f t="shared" si="309"/>
        <v>1.110511701852597</v>
      </c>
      <c r="O727" s="8">
        <f t="shared" si="311"/>
        <v>1.11148797</v>
      </c>
      <c r="P727" s="8">
        <f t="shared" si="318"/>
        <v>12441.47393683</v>
      </c>
      <c r="Q727" s="13">
        <f t="shared" si="319"/>
        <v>0</v>
      </c>
      <c r="R727" s="21">
        <f t="shared" si="320"/>
        <v>0</v>
      </c>
      <c r="S727" s="8">
        <f t="shared" si="321"/>
        <v>0</v>
      </c>
      <c r="T727" s="10">
        <f t="shared" si="331"/>
        <v>0.119353</v>
      </c>
      <c r="U727" s="13">
        <f t="shared" si="310"/>
        <v>241</v>
      </c>
      <c r="V727" s="13">
        <v>252</v>
      </c>
      <c r="W727" s="14">
        <f t="shared" si="322"/>
        <v>1.1138574560000001</v>
      </c>
      <c r="X727" s="8">
        <f t="shared" si="323"/>
        <v>1416.55457133</v>
      </c>
      <c r="Y727" s="8">
        <v>0</v>
      </c>
      <c r="Z727" s="9">
        <f t="shared" si="324"/>
        <v>0</v>
      </c>
      <c r="AA727" s="26" t="str">
        <f t="shared" si="332"/>
        <v>INCORP J=</v>
      </c>
      <c r="AB727" s="70">
        <f t="shared" si="333"/>
        <v>43024</v>
      </c>
      <c r="AC727" s="4"/>
      <c r="AD727" s="1"/>
      <c r="AE727" s="11"/>
      <c r="AF727" s="5"/>
      <c r="AG727" s="1"/>
      <c r="AH727" s="1"/>
      <c r="AI727" s="1"/>
      <c r="AJ727" s="1"/>
      <c r="AK727" s="10"/>
      <c r="AL727" s="1"/>
      <c r="AM727" s="1"/>
      <c r="AN727" s="1"/>
      <c r="AO727" s="1"/>
      <c r="AP727" s="1"/>
      <c r="AQ727" s="1"/>
    </row>
    <row r="728" spans="1:43" x14ac:dyDescent="0.2">
      <c r="A728" s="67">
        <f t="shared" si="325"/>
        <v>43010</v>
      </c>
      <c r="B728" s="8">
        <f t="shared" si="314"/>
        <v>13858.02850816</v>
      </c>
      <c r="C728" s="8">
        <f t="shared" si="326"/>
        <v>11193.53</v>
      </c>
      <c r="D728" s="28">
        <f t="shared" si="327"/>
        <v>4853.07</v>
      </c>
      <c r="E728" s="9">
        <f>IF(K728=1,VLOOKUP(A727,[1]Plan1!$AY$117:$BA$314,3),E727)</f>
        <v>4860.83</v>
      </c>
      <c r="F728" s="110">
        <f t="shared" si="328"/>
        <v>42994</v>
      </c>
      <c r="G728" s="12">
        <f t="shared" si="315"/>
        <v>1.5989878571709415E-3</v>
      </c>
      <c r="H728" s="11">
        <f t="shared" si="329"/>
        <v>43024</v>
      </c>
      <c r="I728" s="11">
        <f t="shared" si="316"/>
        <v>43024</v>
      </c>
      <c r="J728" s="1">
        <f t="shared" si="330"/>
        <v>20</v>
      </c>
      <c r="K728" s="1">
        <f t="shared" si="313"/>
        <v>11</v>
      </c>
      <c r="L728" s="8">
        <f t="shared" si="317"/>
        <v>1.00087912</v>
      </c>
      <c r="M728" s="14">
        <f t="shared" si="312"/>
        <v>1.0018993</v>
      </c>
      <c r="N728" s="14">
        <f t="shared" si="309"/>
        <v>1.110511701852597</v>
      </c>
      <c r="O728" s="8">
        <f t="shared" si="311"/>
        <v>1.11148797</v>
      </c>
      <c r="P728" s="8">
        <f t="shared" si="318"/>
        <v>12441.47393683</v>
      </c>
      <c r="Q728" s="13">
        <f t="shared" si="319"/>
        <v>0</v>
      </c>
      <c r="R728" s="21">
        <f t="shared" si="320"/>
        <v>0</v>
      </c>
      <c r="S728" s="8">
        <f t="shared" si="321"/>
        <v>0</v>
      </c>
      <c r="T728" s="10">
        <f t="shared" si="331"/>
        <v>0.119353</v>
      </c>
      <c r="U728" s="13">
        <f t="shared" si="310"/>
        <v>241</v>
      </c>
      <c r="V728" s="13">
        <v>252</v>
      </c>
      <c r="W728" s="14">
        <f t="shared" si="322"/>
        <v>1.1138574560000001</v>
      </c>
      <c r="X728" s="8">
        <f t="shared" si="323"/>
        <v>1416.55457133</v>
      </c>
      <c r="Y728" s="8">
        <v>0</v>
      </c>
      <c r="Z728" s="9">
        <f t="shared" si="324"/>
        <v>0</v>
      </c>
      <c r="AA728" s="26" t="str">
        <f t="shared" si="332"/>
        <v>INCORP J=</v>
      </c>
      <c r="AB728" s="70">
        <f t="shared" si="333"/>
        <v>43024</v>
      </c>
      <c r="AC728" s="4"/>
      <c r="AD728" s="1"/>
      <c r="AE728" s="11"/>
      <c r="AF728" s="5"/>
      <c r="AG728" s="1"/>
      <c r="AH728" s="1"/>
      <c r="AI728" s="1"/>
      <c r="AJ728" s="1"/>
      <c r="AK728" s="10"/>
      <c r="AL728" s="1"/>
      <c r="AM728" s="1"/>
      <c r="AN728" s="1"/>
      <c r="AO728" s="1"/>
      <c r="AP728" s="1"/>
      <c r="AQ728" s="1"/>
    </row>
    <row r="729" spans="1:43" x14ac:dyDescent="0.2">
      <c r="A729" s="67">
        <f t="shared" si="325"/>
        <v>43011</v>
      </c>
      <c r="B729" s="8">
        <f t="shared" si="314"/>
        <v>13865.3379628</v>
      </c>
      <c r="C729" s="8">
        <f t="shared" si="326"/>
        <v>11193.53</v>
      </c>
      <c r="D729" s="28">
        <f t="shared" si="327"/>
        <v>4853.07</v>
      </c>
      <c r="E729" s="9">
        <f>IF(K729=1,VLOOKUP(A728,[1]Plan1!$AY$117:$BA$314,3),E728)</f>
        <v>4860.83</v>
      </c>
      <c r="F729" s="110">
        <f t="shared" si="328"/>
        <v>42994</v>
      </c>
      <c r="G729" s="12">
        <f t="shared" si="315"/>
        <v>1.5989878571709415E-3</v>
      </c>
      <c r="H729" s="11">
        <f t="shared" si="329"/>
        <v>43024</v>
      </c>
      <c r="I729" s="11">
        <f t="shared" si="316"/>
        <v>43024</v>
      </c>
      <c r="J729" s="1">
        <f t="shared" si="330"/>
        <v>20</v>
      </c>
      <c r="K729" s="1">
        <f t="shared" si="313"/>
        <v>12</v>
      </c>
      <c r="L729" s="8">
        <f t="shared" si="317"/>
        <v>1.0009590799999999</v>
      </c>
      <c r="M729" s="14">
        <f t="shared" si="312"/>
        <v>1.0018993</v>
      </c>
      <c r="N729" s="14">
        <f t="shared" si="309"/>
        <v>1.110511701852597</v>
      </c>
      <c r="O729" s="8">
        <f t="shared" si="311"/>
        <v>1.1115767700000001</v>
      </c>
      <c r="P729" s="8">
        <f t="shared" si="318"/>
        <v>12442.467922289999</v>
      </c>
      <c r="Q729" s="13">
        <f t="shared" si="319"/>
        <v>0</v>
      </c>
      <c r="R729" s="21">
        <f t="shared" si="320"/>
        <v>0</v>
      </c>
      <c r="S729" s="8">
        <f t="shared" si="321"/>
        <v>0</v>
      </c>
      <c r="T729" s="10">
        <f t="shared" si="331"/>
        <v>0.119353</v>
      </c>
      <c r="U729" s="13">
        <f t="shared" si="310"/>
        <v>242</v>
      </c>
      <c r="V729" s="13">
        <v>252</v>
      </c>
      <c r="W729" s="14">
        <f t="shared" si="322"/>
        <v>1.114355934</v>
      </c>
      <c r="X729" s="8">
        <f t="shared" si="323"/>
        <v>1422.8700405100001</v>
      </c>
      <c r="Y729" s="8">
        <v>0</v>
      </c>
      <c r="Z729" s="9">
        <f t="shared" si="324"/>
        <v>0</v>
      </c>
      <c r="AA729" s="26" t="str">
        <f t="shared" si="332"/>
        <v>INCORP J=</v>
      </c>
      <c r="AB729" s="70">
        <f t="shared" si="333"/>
        <v>43024</v>
      </c>
      <c r="AC729" s="4"/>
      <c r="AD729" s="1"/>
      <c r="AE729" s="11"/>
      <c r="AF729" s="5"/>
      <c r="AG729" s="1"/>
      <c r="AH729" s="1"/>
      <c r="AI729" s="1"/>
      <c r="AJ729" s="1"/>
      <c r="AK729" s="10"/>
      <c r="AL729" s="1"/>
      <c r="AM729" s="1"/>
      <c r="AN729" s="1"/>
      <c r="AO729" s="1"/>
      <c r="AP729" s="1"/>
      <c r="AQ729" s="1"/>
    </row>
    <row r="730" spans="1:43" x14ac:dyDescent="0.2">
      <c r="A730" s="67">
        <f t="shared" si="325"/>
        <v>43012</v>
      </c>
      <c r="B730" s="8">
        <f t="shared" si="314"/>
        <v>13872.651183309999</v>
      </c>
      <c r="C730" s="8">
        <f t="shared" si="326"/>
        <v>11193.53</v>
      </c>
      <c r="D730" s="28">
        <f t="shared" si="327"/>
        <v>4853.07</v>
      </c>
      <c r="E730" s="9">
        <f>IF(K730=1,VLOOKUP(A729,[1]Plan1!$AY$117:$BA$314,3),E729)</f>
        <v>4860.83</v>
      </c>
      <c r="F730" s="110">
        <f t="shared" si="328"/>
        <v>42994</v>
      </c>
      <c r="G730" s="12">
        <f t="shared" si="315"/>
        <v>1.5989878571709415E-3</v>
      </c>
      <c r="H730" s="11">
        <f t="shared" si="329"/>
        <v>43024</v>
      </c>
      <c r="I730" s="11">
        <f t="shared" si="316"/>
        <v>43024</v>
      </c>
      <c r="J730" s="1">
        <f t="shared" si="330"/>
        <v>20</v>
      </c>
      <c r="K730" s="1">
        <f t="shared" si="313"/>
        <v>13</v>
      </c>
      <c r="L730" s="8">
        <f t="shared" si="317"/>
        <v>1.0010390499999999</v>
      </c>
      <c r="M730" s="14">
        <f t="shared" si="312"/>
        <v>1.0018993</v>
      </c>
      <c r="N730" s="14">
        <f t="shared" si="309"/>
        <v>1.110511701852597</v>
      </c>
      <c r="O730" s="8">
        <f t="shared" si="311"/>
        <v>1.11166557</v>
      </c>
      <c r="P730" s="8">
        <f t="shared" si="318"/>
        <v>12443.46190776</v>
      </c>
      <c r="Q730" s="13">
        <f t="shared" si="319"/>
        <v>0</v>
      </c>
      <c r="R730" s="21">
        <f t="shared" si="320"/>
        <v>0</v>
      </c>
      <c r="S730" s="8">
        <f t="shared" si="321"/>
        <v>0</v>
      </c>
      <c r="T730" s="10">
        <f t="shared" si="331"/>
        <v>0.119353</v>
      </c>
      <c r="U730" s="13">
        <f t="shared" si="310"/>
        <v>243</v>
      </c>
      <c r="V730" s="13">
        <v>252</v>
      </c>
      <c r="W730" s="14">
        <f t="shared" si="322"/>
        <v>1.1148546349999999</v>
      </c>
      <c r="X730" s="8">
        <f t="shared" si="323"/>
        <v>1429.18927555</v>
      </c>
      <c r="Y730" s="8">
        <v>0</v>
      </c>
      <c r="Z730" s="9">
        <f t="shared" si="324"/>
        <v>0</v>
      </c>
      <c r="AA730" s="26" t="str">
        <f t="shared" si="332"/>
        <v>INCORP J=</v>
      </c>
      <c r="AB730" s="70">
        <f t="shared" si="333"/>
        <v>43024</v>
      </c>
      <c r="AC730" s="4"/>
      <c r="AD730" s="1"/>
      <c r="AE730" s="11"/>
      <c r="AF730" s="5"/>
      <c r="AG730" s="1"/>
      <c r="AH730" s="1"/>
      <c r="AI730" s="1"/>
      <c r="AJ730" s="1"/>
      <c r="AK730" s="10"/>
      <c r="AL730" s="1"/>
      <c r="AM730" s="1"/>
      <c r="AN730" s="1"/>
      <c r="AO730" s="1"/>
      <c r="AP730" s="1"/>
      <c r="AQ730" s="1"/>
    </row>
    <row r="731" spans="1:43" x14ac:dyDescent="0.2">
      <c r="A731" s="67">
        <f t="shared" si="325"/>
        <v>43013</v>
      </c>
      <c r="B731" s="8">
        <f t="shared" si="314"/>
        <v>13879.96829517</v>
      </c>
      <c r="C731" s="8">
        <f t="shared" si="326"/>
        <v>11193.53</v>
      </c>
      <c r="D731" s="28">
        <f t="shared" si="327"/>
        <v>4853.07</v>
      </c>
      <c r="E731" s="9">
        <f>IF(K731=1,VLOOKUP(A730,[1]Plan1!$AY$117:$BA$314,3),E730)</f>
        <v>4860.83</v>
      </c>
      <c r="F731" s="110">
        <f t="shared" si="328"/>
        <v>42994</v>
      </c>
      <c r="G731" s="12">
        <f t="shared" si="315"/>
        <v>1.5989878571709415E-3</v>
      </c>
      <c r="H731" s="11">
        <f t="shared" si="329"/>
        <v>43024</v>
      </c>
      <c r="I731" s="11">
        <f t="shared" si="316"/>
        <v>43024</v>
      </c>
      <c r="J731" s="1">
        <f t="shared" si="330"/>
        <v>20</v>
      </c>
      <c r="K731" s="1">
        <f t="shared" si="313"/>
        <v>14</v>
      </c>
      <c r="L731" s="8">
        <f t="shared" si="317"/>
        <v>1.00111902</v>
      </c>
      <c r="M731" s="14">
        <f t="shared" si="312"/>
        <v>1.0018993</v>
      </c>
      <c r="N731" s="14">
        <f t="shared" si="309"/>
        <v>1.110511701852597</v>
      </c>
      <c r="O731" s="8">
        <f t="shared" si="311"/>
        <v>1.11175438</v>
      </c>
      <c r="P731" s="8">
        <f t="shared" si="318"/>
        <v>12444.45600516</v>
      </c>
      <c r="Q731" s="13">
        <f t="shared" si="319"/>
        <v>0</v>
      </c>
      <c r="R731" s="21">
        <f t="shared" si="320"/>
        <v>0</v>
      </c>
      <c r="S731" s="8">
        <f t="shared" si="321"/>
        <v>0</v>
      </c>
      <c r="T731" s="10">
        <f t="shared" si="331"/>
        <v>0.119353</v>
      </c>
      <c r="U731" s="13">
        <f t="shared" si="310"/>
        <v>244</v>
      </c>
      <c r="V731" s="13">
        <v>252</v>
      </c>
      <c r="W731" s="14">
        <f t="shared" si="322"/>
        <v>1.1153535590000001</v>
      </c>
      <c r="X731" s="8">
        <f t="shared" si="323"/>
        <v>1435.51229001</v>
      </c>
      <c r="Y731" s="8">
        <v>0</v>
      </c>
      <c r="Z731" s="9">
        <f t="shared" si="324"/>
        <v>0</v>
      </c>
      <c r="AA731" s="26" t="str">
        <f t="shared" si="332"/>
        <v>INCORP J=</v>
      </c>
      <c r="AB731" s="70">
        <f t="shared" si="333"/>
        <v>43024</v>
      </c>
      <c r="AC731" s="4"/>
      <c r="AD731" s="1"/>
      <c r="AE731" s="11"/>
      <c r="AF731" s="5"/>
      <c r="AG731" s="1"/>
      <c r="AH731" s="1"/>
      <c r="AI731" s="1"/>
      <c r="AJ731" s="1"/>
      <c r="AK731" s="10"/>
      <c r="AL731" s="1"/>
      <c r="AM731" s="1"/>
      <c r="AN731" s="1"/>
      <c r="AO731" s="1"/>
      <c r="AP731" s="1"/>
      <c r="AQ731" s="1"/>
    </row>
    <row r="732" spans="1:43" x14ac:dyDescent="0.2">
      <c r="A732" s="67">
        <f t="shared" si="325"/>
        <v>43014</v>
      </c>
      <c r="B732" s="8">
        <f t="shared" si="314"/>
        <v>13887.28931167</v>
      </c>
      <c r="C732" s="8">
        <f t="shared" si="326"/>
        <v>11193.53</v>
      </c>
      <c r="D732" s="28">
        <f t="shared" si="327"/>
        <v>4853.07</v>
      </c>
      <c r="E732" s="9">
        <f>IF(K732=1,VLOOKUP(A731,[1]Plan1!$AY$117:$BA$314,3),E731)</f>
        <v>4860.83</v>
      </c>
      <c r="F732" s="110">
        <f t="shared" si="328"/>
        <v>42994</v>
      </c>
      <c r="G732" s="12">
        <f t="shared" si="315"/>
        <v>1.5989878571709415E-3</v>
      </c>
      <c r="H732" s="11">
        <f t="shared" si="329"/>
        <v>43024</v>
      </c>
      <c r="I732" s="11">
        <f t="shared" si="316"/>
        <v>43024</v>
      </c>
      <c r="J732" s="1">
        <f t="shared" si="330"/>
        <v>20</v>
      </c>
      <c r="K732" s="1">
        <f t="shared" si="313"/>
        <v>15</v>
      </c>
      <c r="L732" s="8">
        <f t="shared" si="317"/>
        <v>1.001199</v>
      </c>
      <c r="M732" s="14">
        <f t="shared" si="312"/>
        <v>1.0018993</v>
      </c>
      <c r="N732" s="14">
        <f t="shared" si="309"/>
        <v>1.110511701852597</v>
      </c>
      <c r="O732" s="8">
        <f t="shared" si="311"/>
        <v>1.1118432</v>
      </c>
      <c r="P732" s="8">
        <f t="shared" si="318"/>
        <v>12445.45021449</v>
      </c>
      <c r="Q732" s="13">
        <f t="shared" si="319"/>
        <v>0</v>
      </c>
      <c r="R732" s="21">
        <f t="shared" si="320"/>
        <v>0</v>
      </c>
      <c r="S732" s="8">
        <f t="shared" si="321"/>
        <v>0</v>
      </c>
      <c r="T732" s="10">
        <f t="shared" si="331"/>
        <v>0.119353</v>
      </c>
      <c r="U732" s="13">
        <f t="shared" si="310"/>
        <v>245</v>
      </c>
      <c r="V732" s="13">
        <v>252</v>
      </c>
      <c r="W732" s="14">
        <f t="shared" si="322"/>
        <v>1.1158527069999999</v>
      </c>
      <c r="X732" s="8">
        <f t="shared" si="323"/>
        <v>1441.83909718</v>
      </c>
      <c r="Y732" s="8">
        <v>0</v>
      </c>
      <c r="Z732" s="9">
        <f t="shared" si="324"/>
        <v>0</v>
      </c>
      <c r="AA732" s="26" t="str">
        <f t="shared" si="332"/>
        <v>INCORP J=</v>
      </c>
      <c r="AB732" s="70">
        <f t="shared" si="333"/>
        <v>43024</v>
      </c>
      <c r="AC732" s="4"/>
      <c r="AD732" s="1"/>
      <c r="AE732" s="11"/>
      <c r="AF732" s="5"/>
      <c r="AG732" s="1"/>
      <c r="AH732" s="1"/>
      <c r="AI732" s="1"/>
      <c r="AJ732" s="1"/>
      <c r="AK732" s="10"/>
      <c r="AL732" s="1"/>
      <c r="AM732" s="1"/>
      <c r="AN732" s="1"/>
      <c r="AO732" s="1"/>
      <c r="AP732" s="1"/>
      <c r="AQ732" s="1"/>
    </row>
    <row r="733" spans="1:43" x14ac:dyDescent="0.2">
      <c r="A733" s="67">
        <f t="shared" si="325"/>
        <v>43015</v>
      </c>
      <c r="B733" s="8">
        <f t="shared" si="314"/>
        <v>13894.614096249999</v>
      </c>
      <c r="C733" s="8">
        <f t="shared" si="326"/>
        <v>11193.53</v>
      </c>
      <c r="D733" s="28">
        <f t="shared" si="327"/>
        <v>4853.07</v>
      </c>
      <c r="E733" s="9">
        <f>IF(K733=1,VLOOKUP(A732,[1]Plan1!$AY$117:$BA$314,3),E732)</f>
        <v>4860.83</v>
      </c>
      <c r="F733" s="110">
        <f t="shared" si="328"/>
        <v>42994</v>
      </c>
      <c r="G733" s="12">
        <f t="shared" si="315"/>
        <v>1.5989878571709415E-3</v>
      </c>
      <c r="H733" s="11">
        <f t="shared" si="329"/>
        <v>43024</v>
      </c>
      <c r="I733" s="11">
        <f t="shared" si="316"/>
        <v>43024</v>
      </c>
      <c r="J733" s="1">
        <f t="shared" si="330"/>
        <v>20</v>
      </c>
      <c r="K733" s="1">
        <f t="shared" si="313"/>
        <v>16</v>
      </c>
      <c r="L733" s="8">
        <f t="shared" si="317"/>
        <v>1.0012789799999999</v>
      </c>
      <c r="M733" s="14">
        <f t="shared" si="312"/>
        <v>1.0018993</v>
      </c>
      <c r="N733" s="14">
        <f t="shared" si="309"/>
        <v>1.110511701852597</v>
      </c>
      <c r="O733" s="8">
        <f t="shared" si="311"/>
        <v>1.11193202</v>
      </c>
      <c r="P733" s="8">
        <f t="shared" si="318"/>
        <v>12446.44442383</v>
      </c>
      <c r="Q733" s="13">
        <f t="shared" si="319"/>
        <v>0</v>
      </c>
      <c r="R733" s="21">
        <f t="shared" si="320"/>
        <v>0</v>
      </c>
      <c r="S733" s="8">
        <f t="shared" si="321"/>
        <v>0</v>
      </c>
      <c r="T733" s="10">
        <f t="shared" si="331"/>
        <v>0.119353</v>
      </c>
      <c r="U733" s="13">
        <f t="shared" si="310"/>
        <v>246</v>
      </c>
      <c r="V733" s="13">
        <v>252</v>
      </c>
      <c r="W733" s="14">
        <f t="shared" si="322"/>
        <v>1.116352078</v>
      </c>
      <c r="X733" s="8">
        <f t="shared" si="323"/>
        <v>1448.1696724200001</v>
      </c>
      <c r="Y733" s="8">
        <v>0</v>
      </c>
      <c r="Z733" s="9">
        <f t="shared" si="324"/>
        <v>0</v>
      </c>
      <c r="AA733" s="26" t="str">
        <f t="shared" si="332"/>
        <v>INCORP J=</v>
      </c>
      <c r="AB733" s="70">
        <f t="shared" si="333"/>
        <v>43024</v>
      </c>
      <c r="AC733" s="4"/>
      <c r="AD733" s="1"/>
      <c r="AE733" s="11"/>
      <c r="AF733" s="5"/>
      <c r="AG733" s="1"/>
      <c r="AH733" s="1"/>
      <c r="AI733" s="1"/>
      <c r="AJ733" s="1"/>
      <c r="AK733" s="10"/>
      <c r="AL733" s="1"/>
      <c r="AM733" s="1"/>
      <c r="AN733" s="1"/>
      <c r="AO733" s="1"/>
      <c r="AP733" s="1"/>
      <c r="AQ733" s="1"/>
    </row>
    <row r="734" spans="1:43" x14ac:dyDescent="0.2">
      <c r="A734" s="67">
        <f t="shared" si="325"/>
        <v>43016</v>
      </c>
      <c r="B734" s="8">
        <f t="shared" si="314"/>
        <v>13894.614096249999</v>
      </c>
      <c r="C734" s="8">
        <f t="shared" si="326"/>
        <v>11193.53</v>
      </c>
      <c r="D734" s="28">
        <f t="shared" si="327"/>
        <v>4853.07</v>
      </c>
      <c r="E734" s="9">
        <f>IF(K734=1,VLOOKUP(A733,[1]Plan1!$AY$117:$BA$314,3),E733)</f>
        <v>4860.83</v>
      </c>
      <c r="F734" s="110">
        <f t="shared" si="328"/>
        <v>42994</v>
      </c>
      <c r="G734" s="12">
        <f t="shared" si="315"/>
        <v>1.5989878571709415E-3</v>
      </c>
      <c r="H734" s="11">
        <f t="shared" si="329"/>
        <v>43024</v>
      </c>
      <c r="I734" s="11">
        <f t="shared" si="316"/>
        <v>43024</v>
      </c>
      <c r="J734" s="1">
        <f t="shared" si="330"/>
        <v>20</v>
      </c>
      <c r="K734" s="1">
        <f t="shared" si="313"/>
        <v>16</v>
      </c>
      <c r="L734" s="8">
        <f t="shared" si="317"/>
        <v>1.0012789799999999</v>
      </c>
      <c r="M734" s="14">
        <f t="shared" si="312"/>
        <v>1.0018993</v>
      </c>
      <c r="N734" s="14">
        <f t="shared" si="309"/>
        <v>1.110511701852597</v>
      </c>
      <c r="O734" s="8">
        <f t="shared" si="311"/>
        <v>1.11193202</v>
      </c>
      <c r="P734" s="8">
        <f t="shared" si="318"/>
        <v>12446.44442383</v>
      </c>
      <c r="Q734" s="13">
        <f t="shared" si="319"/>
        <v>0</v>
      </c>
      <c r="R734" s="21">
        <f t="shared" si="320"/>
        <v>0</v>
      </c>
      <c r="S734" s="8">
        <f t="shared" si="321"/>
        <v>0</v>
      </c>
      <c r="T734" s="10">
        <f t="shared" si="331"/>
        <v>0.119353</v>
      </c>
      <c r="U734" s="13">
        <f t="shared" si="310"/>
        <v>246</v>
      </c>
      <c r="V734" s="13">
        <v>252</v>
      </c>
      <c r="W734" s="14">
        <f t="shared" si="322"/>
        <v>1.116352078</v>
      </c>
      <c r="X734" s="8">
        <f t="shared" si="323"/>
        <v>1448.1696724200001</v>
      </c>
      <c r="Y734" s="8">
        <v>0</v>
      </c>
      <c r="Z734" s="9">
        <f t="shared" si="324"/>
        <v>0</v>
      </c>
      <c r="AA734" s="26" t="str">
        <f t="shared" si="332"/>
        <v>INCORP J=</v>
      </c>
      <c r="AB734" s="70">
        <f t="shared" si="333"/>
        <v>43024</v>
      </c>
      <c r="AC734" s="4"/>
      <c r="AD734" s="1"/>
      <c r="AE734" s="11"/>
      <c r="AF734" s="5"/>
      <c r="AG734" s="1"/>
      <c r="AH734" s="1"/>
      <c r="AI734" s="1"/>
      <c r="AJ734" s="1"/>
      <c r="AK734" s="10"/>
      <c r="AL734" s="1"/>
      <c r="AM734" s="1"/>
      <c r="AN734" s="1"/>
      <c r="AO734" s="1"/>
      <c r="AP734" s="1"/>
      <c r="AQ734" s="1"/>
    </row>
    <row r="735" spans="1:43" x14ac:dyDescent="0.2">
      <c r="A735" s="67">
        <f t="shared" si="325"/>
        <v>43017</v>
      </c>
      <c r="B735" s="8">
        <f t="shared" si="314"/>
        <v>13894.614096249999</v>
      </c>
      <c r="C735" s="8">
        <f t="shared" si="326"/>
        <v>11193.53</v>
      </c>
      <c r="D735" s="28">
        <f t="shared" si="327"/>
        <v>4853.07</v>
      </c>
      <c r="E735" s="9">
        <f>IF(K735=1,VLOOKUP(A734,[1]Plan1!$AY$117:$BA$314,3),E734)</f>
        <v>4860.83</v>
      </c>
      <c r="F735" s="110">
        <f t="shared" si="328"/>
        <v>42994</v>
      </c>
      <c r="G735" s="12">
        <f t="shared" si="315"/>
        <v>1.5989878571709415E-3</v>
      </c>
      <c r="H735" s="11">
        <f t="shared" si="329"/>
        <v>43024</v>
      </c>
      <c r="I735" s="11">
        <f t="shared" si="316"/>
        <v>43024</v>
      </c>
      <c r="J735" s="1">
        <f t="shared" si="330"/>
        <v>20</v>
      </c>
      <c r="K735" s="1">
        <f t="shared" si="313"/>
        <v>16</v>
      </c>
      <c r="L735" s="8">
        <f t="shared" si="317"/>
        <v>1.0012789799999999</v>
      </c>
      <c r="M735" s="14">
        <f t="shared" si="312"/>
        <v>1.0018993</v>
      </c>
      <c r="N735" s="14">
        <f t="shared" ref="N735:N798" si="334">IF(I735&gt;I734,N734*M735,N734)</f>
        <v>1.110511701852597</v>
      </c>
      <c r="O735" s="8">
        <f t="shared" si="311"/>
        <v>1.11193202</v>
      </c>
      <c r="P735" s="8">
        <f t="shared" si="318"/>
        <v>12446.44442383</v>
      </c>
      <c r="Q735" s="13">
        <f t="shared" si="319"/>
        <v>0</v>
      </c>
      <c r="R735" s="21">
        <f t="shared" si="320"/>
        <v>0</v>
      </c>
      <c r="S735" s="8">
        <f t="shared" si="321"/>
        <v>0</v>
      </c>
      <c r="T735" s="10">
        <f t="shared" si="331"/>
        <v>0.119353</v>
      </c>
      <c r="U735" s="13">
        <f t="shared" si="310"/>
        <v>246</v>
      </c>
      <c r="V735" s="13">
        <v>252</v>
      </c>
      <c r="W735" s="14">
        <f t="shared" si="322"/>
        <v>1.116352078</v>
      </c>
      <c r="X735" s="8">
        <f t="shared" si="323"/>
        <v>1448.1696724200001</v>
      </c>
      <c r="Y735" s="8">
        <v>0</v>
      </c>
      <c r="Z735" s="9">
        <f t="shared" si="324"/>
        <v>0</v>
      </c>
      <c r="AA735" s="26" t="str">
        <f t="shared" si="332"/>
        <v>INCORP J=</v>
      </c>
      <c r="AB735" s="70">
        <f t="shared" si="333"/>
        <v>43024</v>
      </c>
      <c r="AC735" s="4"/>
      <c r="AD735" s="1"/>
      <c r="AE735" s="11"/>
      <c r="AF735" s="5"/>
      <c r="AG735" s="1"/>
      <c r="AH735" s="1"/>
      <c r="AI735" s="1"/>
      <c r="AJ735" s="1"/>
      <c r="AK735" s="10"/>
      <c r="AL735" s="1"/>
      <c r="AM735" s="1"/>
      <c r="AN735" s="1"/>
      <c r="AO735" s="1"/>
      <c r="AP735" s="1"/>
      <c r="AQ735" s="1"/>
    </row>
    <row r="736" spans="1:43" x14ac:dyDescent="0.2">
      <c r="A736" s="67">
        <f t="shared" si="325"/>
        <v>43018</v>
      </c>
      <c r="B736" s="8">
        <f t="shared" si="314"/>
        <v>13901.94277458</v>
      </c>
      <c r="C736" s="8">
        <f t="shared" si="326"/>
        <v>11193.53</v>
      </c>
      <c r="D736" s="28">
        <f t="shared" si="327"/>
        <v>4853.07</v>
      </c>
      <c r="E736" s="9">
        <f>IF(K736=1,VLOOKUP(A735,[1]Plan1!$AY$117:$BA$314,3),E735)</f>
        <v>4860.83</v>
      </c>
      <c r="F736" s="110">
        <f t="shared" si="328"/>
        <v>42994</v>
      </c>
      <c r="G736" s="12">
        <f t="shared" si="315"/>
        <v>1.5989878571709415E-3</v>
      </c>
      <c r="H736" s="11">
        <f t="shared" si="329"/>
        <v>43024</v>
      </c>
      <c r="I736" s="11">
        <f t="shared" si="316"/>
        <v>43024</v>
      </c>
      <c r="J736" s="1">
        <f t="shared" si="330"/>
        <v>20</v>
      </c>
      <c r="K736" s="1">
        <f t="shared" si="313"/>
        <v>17</v>
      </c>
      <c r="L736" s="8">
        <f t="shared" si="317"/>
        <v>1.0013589700000001</v>
      </c>
      <c r="M736" s="14">
        <f t="shared" si="312"/>
        <v>1.0018993</v>
      </c>
      <c r="N736" s="14">
        <f t="shared" si="334"/>
        <v>1.110511701852597</v>
      </c>
      <c r="O736" s="8">
        <f t="shared" si="311"/>
        <v>1.1120208499999999</v>
      </c>
      <c r="P736" s="8">
        <f t="shared" si="318"/>
        <v>12447.4387451</v>
      </c>
      <c r="Q736" s="13">
        <f t="shared" si="319"/>
        <v>0</v>
      </c>
      <c r="R736" s="21">
        <f t="shared" si="320"/>
        <v>0</v>
      </c>
      <c r="S736" s="8">
        <f t="shared" si="321"/>
        <v>0</v>
      </c>
      <c r="T736" s="10">
        <f t="shared" si="331"/>
        <v>0.119353</v>
      </c>
      <c r="U736" s="13">
        <f t="shared" si="310"/>
        <v>247</v>
      </c>
      <c r="V736" s="13">
        <v>252</v>
      </c>
      <c r="W736" s="14">
        <f t="shared" si="322"/>
        <v>1.1168516719999999</v>
      </c>
      <c r="X736" s="8">
        <f t="shared" si="323"/>
        <v>1454.5040294800001</v>
      </c>
      <c r="Y736" s="8">
        <v>0</v>
      </c>
      <c r="Z736" s="9">
        <f t="shared" si="324"/>
        <v>0</v>
      </c>
      <c r="AA736" s="26" t="str">
        <f t="shared" si="332"/>
        <v>INCORP J=</v>
      </c>
      <c r="AB736" s="70">
        <f t="shared" si="333"/>
        <v>43024</v>
      </c>
      <c r="AC736" s="4"/>
      <c r="AD736" s="1"/>
      <c r="AE736" s="11"/>
      <c r="AF736" s="5"/>
      <c r="AG736" s="1"/>
      <c r="AH736" s="1"/>
      <c r="AI736" s="1"/>
      <c r="AJ736" s="1"/>
      <c r="AK736" s="10"/>
      <c r="AL736" s="1"/>
      <c r="AM736" s="1"/>
      <c r="AN736" s="1"/>
      <c r="AO736" s="1"/>
      <c r="AP736" s="1"/>
      <c r="AQ736" s="1"/>
    </row>
    <row r="737" spans="1:43" x14ac:dyDescent="0.2">
      <c r="A737" s="67">
        <f t="shared" si="325"/>
        <v>43019</v>
      </c>
      <c r="B737" s="8">
        <f t="shared" si="314"/>
        <v>13909.275359929999</v>
      </c>
      <c r="C737" s="8">
        <f t="shared" si="326"/>
        <v>11193.53</v>
      </c>
      <c r="D737" s="28">
        <f t="shared" si="327"/>
        <v>4853.07</v>
      </c>
      <c r="E737" s="9">
        <f>IF(K737=1,VLOOKUP(A736,[1]Plan1!$AY$117:$BA$314,3),E736)</f>
        <v>4860.83</v>
      </c>
      <c r="F737" s="110">
        <f t="shared" si="328"/>
        <v>42994</v>
      </c>
      <c r="G737" s="12">
        <f t="shared" si="315"/>
        <v>1.5989878571709415E-3</v>
      </c>
      <c r="H737" s="11">
        <f t="shared" si="329"/>
        <v>43024</v>
      </c>
      <c r="I737" s="11">
        <f t="shared" si="316"/>
        <v>43024</v>
      </c>
      <c r="J737" s="1">
        <f t="shared" si="330"/>
        <v>20</v>
      </c>
      <c r="K737" s="1">
        <f t="shared" si="313"/>
        <v>18</v>
      </c>
      <c r="L737" s="8">
        <f t="shared" si="317"/>
        <v>1.0014389699999999</v>
      </c>
      <c r="M737" s="14">
        <f t="shared" si="312"/>
        <v>1.0018993</v>
      </c>
      <c r="N737" s="14">
        <f t="shared" si="334"/>
        <v>1.110511701852597</v>
      </c>
      <c r="O737" s="8">
        <f t="shared" si="311"/>
        <v>1.11210969</v>
      </c>
      <c r="P737" s="8">
        <f t="shared" si="318"/>
        <v>12448.4331783</v>
      </c>
      <c r="Q737" s="13">
        <f t="shared" si="319"/>
        <v>0</v>
      </c>
      <c r="R737" s="21">
        <f t="shared" si="320"/>
        <v>0</v>
      </c>
      <c r="S737" s="8">
        <f t="shared" si="321"/>
        <v>0</v>
      </c>
      <c r="T737" s="10">
        <f t="shared" si="331"/>
        <v>0.119353</v>
      </c>
      <c r="U737" s="13">
        <f t="shared" si="310"/>
        <v>248</v>
      </c>
      <c r="V737" s="13">
        <v>252</v>
      </c>
      <c r="W737" s="14">
        <f t="shared" si="322"/>
        <v>1.1173514899999999</v>
      </c>
      <c r="X737" s="8">
        <f t="shared" si="323"/>
        <v>1460.8421816299999</v>
      </c>
      <c r="Y737" s="8">
        <v>0</v>
      </c>
      <c r="Z737" s="9">
        <f t="shared" si="324"/>
        <v>0</v>
      </c>
      <c r="AA737" s="26" t="str">
        <f t="shared" si="332"/>
        <v>INCORP J=</v>
      </c>
      <c r="AB737" s="70">
        <f t="shared" si="333"/>
        <v>43024</v>
      </c>
      <c r="AC737" s="4"/>
      <c r="AD737" s="1"/>
      <c r="AE737" s="11"/>
      <c r="AF737" s="5"/>
      <c r="AG737" s="1"/>
      <c r="AH737" s="1"/>
      <c r="AI737" s="1"/>
      <c r="AJ737" s="1"/>
      <c r="AK737" s="10"/>
      <c r="AL737" s="1"/>
      <c r="AM737" s="1"/>
      <c r="AN737" s="1"/>
      <c r="AO737" s="1"/>
      <c r="AP737" s="1"/>
      <c r="AQ737" s="1"/>
    </row>
    <row r="738" spans="1:43" x14ac:dyDescent="0.2">
      <c r="A738" s="67">
        <f t="shared" si="325"/>
        <v>43020</v>
      </c>
      <c r="B738" s="8">
        <f t="shared" si="314"/>
        <v>13916.611728039999</v>
      </c>
      <c r="C738" s="8">
        <f t="shared" si="326"/>
        <v>11193.53</v>
      </c>
      <c r="D738" s="28">
        <f t="shared" si="327"/>
        <v>4853.07</v>
      </c>
      <c r="E738" s="9">
        <f>IF(K738=1,VLOOKUP(A737,[1]Plan1!$AY$117:$BA$314,3),E737)</f>
        <v>4860.83</v>
      </c>
      <c r="F738" s="110">
        <f t="shared" si="328"/>
        <v>42994</v>
      </c>
      <c r="G738" s="12">
        <f t="shared" si="315"/>
        <v>1.5989878571709415E-3</v>
      </c>
      <c r="H738" s="11">
        <f t="shared" si="329"/>
        <v>43024</v>
      </c>
      <c r="I738" s="11">
        <f t="shared" si="316"/>
        <v>43024</v>
      </c>
      <c r="J738" s="1">
        <f t="shared" si="330"/>
        <v>20</v>
      </c>
      <c r="K738" s="1">
        <f t="shared" si="313"/>
        <v>19</v>
      </c>
      <c r="L738" s="8">
        <f t="shared" si="317"/>
        <v>1.00151897</v>
      </c>
      <c r="M738" s="14">
        <f t="shared" si="312"/>
        <v>1.0018993</v>
      </c>
      <c r="N738" s="14">
        <f t="shared" si="334"/>
        <v>1.110511701852597</v>
      </c>
      <c r="O738" s="8">
        <f t="shared" si="311"/>
        <v>1.1121985299999999</v>
      </c>
      <c r="P738" s="8">
        <f t="shared" si="318"/>
        <v>12449.42761151</v>
      </c>
      <c r="Q738" s="13">
        <f t="shared" si="319"/>
        <v>0</v>
      </c>
      <c r="R738" s="21">
        <f t="shared" si="320"/>
        <v>0</v>
      </c>
      <c r="S738" s="8">
        <f t="shared" si="321"/>
        <v>0</v>
      </c>
      <c r="T738" s="10">
        <f t="shared" si="331"/>
        <v>0.119353</v>
      </c>
      <c r="U738" s="13">
        <f t="shared" si="310"/>
        <v>249</v>
      </c>
      <c r="V738" s="13">
        <v>252</v>
      </c>
      <c r="W738" s="14">
        <f t="shared" si="322"/>
        <v>1.117851532</v>
      </c>
      <c r="X738" s="8">
        <f t="shared" si="323"/>
        <v>1467.18411653</v>
      </c>
      <c r="Y738" s="8">
        <v>0</v>
      </c>
      <c r="Z738" s="9">
        <f t="shared" si="324"/>
        <v>0</v>
      </c>
      <c r="AA738" s="26" t="str">
        <f t="shared" si="332"/>
        <v>INCORP J=</v>
      </c>
      <c r="AB738" s="70">
        <f t="shared" si="333"/>
        <v>43024</v>
      </c>
      <c r="AC738" s="4"/>
      <c r="AD738" s="1"/>
      <c r="AE738" s="11"/>
      <c r="AF738" s="5"/>
      <c r="AG738" s="1"/>
      <c r="AH738" s="1"/>
      <c r="AI738" s="1"/>
      <c r="AJ738" s="1"/>
      <c r="AK738" s="10"/>
      <c r="AL738" s="1"/>
      <c r="AM738" s="1"/>
      <c r="AN738" s="1"/>
      <c r="AO738" s="1"/>
      <c r="AP738" s="1"/>
      <c r="AQ738" s="1"/>
    </row>
    <row r="739" spans="1:43" x14ac:dyDescent="0.2">
      <c r="A739" s="67">
        <f t="shared" si="325"/>
        <v>43021</v>
      </c>
      <c r="B739" s="8">
        <f t="shared" si="314"/>
        <v>13916.611728039999</v>
      </c>
      <c r="C739" s="8">
        <f t="shared" si="326"/>
        <v>11193.53</v>
      </c>
      <c r="D739" s="28">
        <f t="shared" si="327"/>
        <v>4853.07</v>
      </c>
      <c r="E739" s="9">
        <f>IF(K739=1,VLOOKUP(A738,[1]Plan1!$AY$117:$BA$314,3),E738)</f>
        <v>4860.83</v>
      </c>
      <c r="F739" s="110">
        <f t="shared" si="328"/>
        <v>42994</v>
      </c>
      <c r="G739" s="12">
        <f t="shared" si="315"/>
        <v>1.5989878571709415E-3</v>
      </c>
      <c r="H739" s="11">
        <f t="shared" si="329"/>
        <v>43024</v>
      </c>
      <c r="I739" s="11">
        <f t="shared" si="316"/>
        <v>43024</v>
      </c>
      <c r="J739" s="1">
        <f t="shared" si="330"/>
        <v>20</v>
      </c>
      <c r="K739" s="1">
        <f t="shared" si="313"/>
        <v>19</v>
      </c>
      <c r="L739" s="8">
        <f t="shared" si="317"/>
        <v>1.00151897</v>
      </c>
      <c r="M739" s="14">
        <f t="shared" si="312"/>
        <v>1.0018993</v>
      </c>
      <c r="N739" s="14">
        <f t="shared" si="334"/>
        <v>1.110511701852597</v>
      </c>
      <c r="O739" s="8">
        <f t="shared" si="311"/>
        <v>1.1121985299999999</v>
      </c>
      <c r="P739" s="8">
        <f t="shared" si="318"/>
        <v>12449.42761151</v>
      </c>
      <c r="Q739" s="13">
        <f t="shared" si="319"/>
        <v>0</v>
      </c>
      <c r="R739" s="21">
        <f t="shared" si="320"/>
        <v>0</v>
      </c>
      <c r="S739" s="8">
        <f t="shared" si="321"/>
        <v>0</v>
      </c>
      <c r="T739" s="10">
        <f t="shared" si="331"/>
        <v>0.119353</v>
      </c>
      <c r="U739" s="13">
        <f t="shared" si="310"/>
        <v>249</v>
      </c>
      <c r="V739" s="13">
        <v>252</v>
      </c>
      <c r="W739" s="14">
        <f t="shared" si="322"/>
        <v>1.117851532</v>
      </c>
      <c r="X739" s="8">
        <f t="shared" si="323"/>
        <v>1467.18411653</v>
      </c>
      <c r="Y739" s="8">
        <v>0</v>
      </c>
      <c r="Z739" s="9">
        <f t="shared" si="324"/>
        <v>0</v>
      </c>
      <c r="AA739" s="26" t="str">
        <f t="shared" si="332"/>
        <v>INCORP J=</v>
      </c>
      <c r="AB739" s="70">
        <f t="shared" si="333"/>
        <v>43024</v>
      </c>
      <c r="AC739" s="4"/>
      <c r="AD739" s="1"/>
      <c r="AE739" s="11"/>
      <c r="AF739" s="5"/>
      <c r="AG739" s="1"/>
      <c r="AH739" s="1"/>
      <c r="AI739" s="1"/>
      <c r="AJ739" s="1"/>
      <c r="AK739" s="10"/>
      <c r="AL739" s="1"/>
      <c r="AM739" s="1"/>
      <c r="AN739" s="1"/>
      <c r="AO739" s="1"/>
      <c r="AP739" s="1"/>
      <c r="AQ739" s="1"/>
    </row>
    <row r="740" spans="1:43" x14ac:dyDescent="0.2">
      <c r="A740" s="67">
        <f t="shared" si="325"/>
        <v>43022</v>
      </c>
      <c r="B740" s="8">
        <f t="shared" si="314"/>
        <v>13923.95199229</v>
      </c>
      <c r="C740" s="8">
        <f t="shared" si="326"/>
        <v>11193.53</v>
      </c>
      <c r="D740" s="28">
        <f t="shared" si="327"/>
        <v>4853.07</v>
      </c>
      <c r="E740" s="9">
        <f>IF(K740=1,VLOOKUP(A739,[1]Plan1!$AY$117:$BA$314,3),E739)</f>
        <v>4860.83</v>
      </c>
      <c r="F740" s="110">
        <f t="shared" si="328"/>
        <v>42994</v>
      </c>
      <c r="G740" s="12">
        <f t="shared" si="315"/>
        <v>1.5989878571709415E-3</v>
      </c>
      <c r="H740" s="11">
        <f t="shared" si="329"/>
        <v>43024</v>
      </c>
      <c r="I740" s="11">
        <f t="shared" si="316"/>
        <v>43024</v>
      </c>
      <c r="J740" s="1">
        <f t="shared" si="330"/>
        <v>20</v>
      </c>
      <c r="K740" s="1">
        <f t="shared" si="313"/>
        <v>20</v>
      </c>
      <c r="L740" s="8">
        <f t="shared" si="317"/>
        <v>1.00159898</v>
      </c>
      <c r="M740" s="14">
        <f t="shared" si="312"/>
        <v>1.0018993</v>
      </c>
      <c r="N740" s="14">
        <f t="shared" si="334"/>
        <v>1.110511701852597</v>
      </c>
      <c r="O740" s="8">
        <f t="shared" si="311"/>
        <v>1.1122873799999999</v>
      </c>
      <c r="P740" s="8">
        <f t="shared" si="318"/>
        <v>12450.42215665</v>
      </c>
      <c r="Q740" s="13">
        <f t="shared" si="319"/>
        <v>0</v>
      </c>
      <c r="R740" s="21">
        <f t="shared" si="320"/>
        <v>0</v>
      </c>
      <c r="S740" s="8">
        <f t="shared" si="321"/>
        <v>0</v>
      </c>
      <c r="T740" s="10">
        <f t="shared" si="331"/>
        <v>0.119353</v>
      </c>
      <c r="U740" s="13">
        <f t="shared" si="310"/>
        <v>250</v>
      </c>
      <c r="V740" s="13">
        <v>252</v>
      </c>
      <c r="W740" s="14">
        <f t="shared" si="322"/>
        <v>1.1183517970000001</v>
      </c>
      <c r="X740" s="8">
        <f t="shared" si="323"/>
        <v>1473.5298356400001</v>
      </c>
      <c r="Y740" s="8">
        <v>0</v>
      </c>
      <c r="Z740" s="9">
        <f t="shared" si="324"/>
        <v>0</v>
      </c>
      <c r="AA740" s="26" t="str">
        <f t="shared" si="332"/>
        <v>INCORP J=</v>
      </c>
      <c r="AB740" s="70">
        <f t="shared" si="333"/>
        <v>43024</v>
      </c>
      <c r="AC740" s="18"/>
      <c r="AD740" s="6"/>
      <c r="AE740" s="23"/>
      <c r="AF740" s="20"/>
      <c r="AG740" s="6"/>
      <c r="AH740" s="6"/>
      <c r="AI740" s="6"/>
      <c r="AJ740" s="6"/>
      <c r="AK740" s="19"/>
      <c r="AL740" s="6"/>
      <c r="AM740" s="6"/>
      <c r="AN740" s="6"/>
      <c r="AO740" s="6"/>
      <c r="AP740" s="6"/>
      <c r="AQ740" s="6"/>
    </row>
    <row r="741" spans="1:43" x14ac:dyDescent="0.2">
      <c r="A741" s="67">
        <f t="shared" si="325"/>
        <v>43023</v>
      </c>
      <c r="B741" s="8">
        <f t="shared" si="314"/>
        <v>13923.95199229</v>
      </c>
      <c r="C741" s="8">
        <f t="shared" si="326"/>
        <v>11193.53</v>
      </c>
      <c r="D741" s="28">
        <f t="shared" si="327"/>
        <v>4853.07</v>
      </c>
      <c r="E741" s="9">
        <f>IF(K741=1,VLOOKUP(A740,[1]Plan1!$AY$117:$BA$314,3),E740)</f>
        <v>4860.83</v>
      </c>
      <c r="F741" s="110">
        <f t="shared" si="328"/>
        <v>42994</v>
      </c>
      <c r="G741" s="12">
        <f t="shared" si="315"/>
        <v>1.5989878571709415E-3</v>
      </c>
      <c r="H741" s="11">
        <f t="shared" si="329"/>
        <v>43055</v>
      </c>
      <c r="I741" s="11">
        <f t="shared" si="316"/>
        <v>43024</v>
      </c>
      <c r="J741" s="1">
        <f t="shared" si="330"/>
        <v>20</v>
      </c>
      <c r="K741" s="1">
        <f t="shared" si="313"/>
        <v>20</v>
      </c>
      <c r="L741" s="8">
        <f t="shared" si="317"/>
        <v>1.00159898</v>
      </c>
      <c r="M741" s="14">
        <f t="shared" si="312"/>
        <v>1.0018993</v>
      </c>
      <c r="N741" s="14">
        <f t="shared" si="334"/>
        <v>1.110511701852597</v>
      </c>
      <c r="O741" s="8">
        <f t="shared" si="311"/>
        <v>1.1122873799999999</v>
      </c>
      <c r="P741" s="8">
        <f t="shared" si="318"/>
        <v>12450.42215665</v>
      </c>
      <c r="Q741" s="13">
        <f t="shared" si="319"/>
        <v>0</v>
      </c>
      <c r="R741" s="21">
        <f t="shared" si="320"/>
        <v>0</v>
      </c>
      <c r="S741" s="8">
        <f t="shared" si="321"/>
        <v>0</v>
      </c>
      <c r="T741" s="10">
        <f t="shared" si="331"/>
        <v>0.119353</v>
      </c>
      <c r="U741" s="13">
        <f t="shared" ref="U741:U804" si="335">IF(Q740&gt;0,1,IF(K741=K740,U740,U740+1))</f>
        <v>250</v>
      </c>
      <c r="V741" s="13">
        <v>252</v>
      </c>
      <c r="W741" s="14">
        <f t="shared" si="322"/>
        <v>1.1183517970000001</v>
      </c>
      <c r="X741" s="8">
        <f t="shared" si="323"/>
        <v>1473.5298356400001</v>
      </c>
      <c r="Y741" s="8">
        <v>0</v>
      </c>
      <c r="Z741" s="9">
        <f t="shared" si="324"/>
        <v>0</v>
      </c>
      <c r="AA741" s="26" t="str">
        <f t="shared" si="332"/>
        <v>INCORP J=</v>
      </c>
      <c r="AB741" s="70">
        <f t="shared" si="333"/>
        <v>43024</v>
      </c>
      <c r="AC741" s="18"/>
      <c r="AD741" s="6"/>
      <c r="AE741" s="23"/>
      <c r="AF741" s="20"/>
      <c r="AG741" s="6"/>
      <c r="AH741" s="6"/>
      <c r="AI741" s="6"/>
      <c r="AJ741" s="6"/>
      <c r="AK741" s="19"/>
      <c r="AL741" s="6"/>
      <c r="AM741" s="6"/>
      <c r="AN741" s="6"/>
      <c r="AO741" s="6"/>
      <c r="AP741" s="6"/>
      <c r="AQ741" s="6"/>
    </row>
    <row r="742" spans="1:43" ht="15.75" x14ac:dyDescent="0.25">
      <c r="A742" s="71">
        <f t="shared" si="325"/>
        <v>43024</v>
      </c>
      <c r="B742" s="72">
        <f t="shared" si="314"/>
        <v>13923.95199229</v>
      </c>
      <c r="C742" s="72">
        <f t="shared" si="326"/>
        <v>11193.53</v>
      </c>
      <c r="D742" s="73">
        <f t="shared" si="327"/>
        <v>4853.07</v>
      </c>
      <c r="E742" s="9">
        <f>IF(K742=1,VLOOKUP(A741,[1]Plan1!$AY$117:$BA$314,3),E741)</f>
        <v>4860.83</v>
      </c>
      <c r="F742" s="111">
        <f t="shared" si="328"/>
        <v>42994</v>
      </c>
      <c r="G742" s="76">
        <f t="shared" si="315"/>
        <v>1.5989878571709415E-3</v>
      </c>
      <c r="H742" s="75">
        <f t="shared" si="329"/>
        <v>43055</v>
      </c>
      <c r="I742" s="75">
        <f t="shared" si="316"/>
        <v>43024</v>
      </c>
      <c r="J742" s="77">
        <f t="shared" si="330"/>
        <v>20</v>
      </c>
      <c r="K742" s="77">
        <f t="shared" si="313"/>
        <v>20</v>
      </c>
      <c r="L742" s="72">
        <f t="shared" si="317"/>
        <v>1.00159898</v>
      </c>
      <c r="M742" s="78">
        <f t="shared" si="312"/>
        <v>1.0018993</v>
      </c>
      <c r="N742" s="78">
        <f t="shared" si="334"/>
        <v>1.110511701852597</v>
      </c>
      <c r="O742" s="72">
        <f t="shared" si="311"/>
        <v>1.1122873799999999</v>
      </c>
      <c r="P742" s="72">
        <f t="shared" si="318"/>
        <v>12450.42215665</v>
      </c>
      <c r="Q742" s="79">
        <f t="shared" si="319"/>
        <v>2</v>
      </c>
      <c r="R742" s="80">
        <f t="shared" si="320"/>
        <v>0</v>
      </c>
      <c r="S742" s="72">
        <f t="shared" si="321"/>
        <v>0</v>
      </c>
      <c r="T742" s="81">
        <f t="shared" si="331"/>
        <v>0.119353</v>
      </c>
      <c r="U742" s="79">
        <f t="shared" si="335"/>
        <v>250</v>
      </c>
      <c r="V742" s="79">
        <v>252</v>
      </c>
      <c r="W742" s="78">
        <f t="shared" si="322"/>
        <v>1.1183517970000001</v>
      </c>
      <c r="X742" s="72">
        <f t="shared" si="323"/>
        <v>1473.5298356400001</v>
      </c>
      <c r="Y742" s="72">
        <v>0</v>
      </c>
      <c r="Z742" s="74">
        <f t="shared" si="324"/>
        <v>0</v>
      </c>
      <c r="AA742" s="82" t="str">
        <f t="shared" si="332"/>
        <v>INCORP J=</v>
      </c>
      <c r="AB742" s="150">
        <f t="shared" si="333"/>
        <v>43024</v>
      </c>
      <c r="AC742" s="4"/>
      <c r="AD742" s="1"/>
      <c r="AE742" s="11"/>
      <c r="AF742" s="5"/>
      <c r="AG742" s="1"/>
      <c r="AH742" s="1"/>
      <c r="AI742" s="1"/>
      <c r="AJ742" s="1"/>
      <c r="AK742" s="10"/>
      <c r="AL742" s="1"/>
      <c r="AM742" s="1"/>
      <c r="AN742" s="1"/>
      <c r="AO742" s="1"/>
      <c r="AP742" s="1"/>
      <c r="AQ742" s="1"/>
    </row>
    <row r="743" spans="1:43" ht="18.75" x14ac:dyDescent="0.2">
      <c r="A743" s="67">
        <f t="shared" si="325"/>
        <v>43025</v>
      </c>
      <c r="B743" s="8">
        <f t="shared" si="314"/>
        <v>13932.964353680001</v>
      </c>
      <c r="C743" s="87">
        <f t="shared" si="326"/>
        <v>12518.304390269999</v>
      </c>
      <c r="D743" s="28">
        <f t="shared" si="327"/>
        <v>4860.83</v>
      </c>
      <c r="E743" s="9">
        <f>IF(K743=1,VLOOKUP(A742,[1]Plan1!$AY$117:$BA$314,3),E742)</f>
        <v>4881.25</v>
      </c>
      <c r="F743" s="110">
        <f t="shared" si="328"/>
        <v>43025</v>
      </c>
      <c r="G743" s="12">
        <f t="shared" si="315"/>
        <v>4.2009286479880448E-3</v>
      </c>
      <c r="H743" s="11">
        <f t="shared" si="329"/>
        <v>43055</v>
      </c>
      <c r="I743" s="11">
        <f t="shared" si="316"/>
        <v>43055</v>
      </c>
      <c r="J743" s="1">
        <f t="shared" si="330"/>
        <v>21</v>
      </c>
      <c r="K743" s="1">
        <f t="shared" si="313"/>
        <v>1</v>
      </c>
      <c r="L743" s="8">
        <f t="shared" si="317"/>
        <v>1.0001996399999999</v>
      </c>
      <c r="M743" s="14">
        <f t="shared" si="312"/>
        <v>1.00159898</v>
      </c>
      <c r="N743" s="14">
        <f t="shared" si="334"/>
        <v>1.1122873878536252</v>
      </c>
      <c r="O743" s="8">
        <f t="shared" si="311"/>
        <v>1.11250944</v>
      </c>
      <c r="P743" s="8">
        <f t="shared" si="318"/>
        <v>13926.731806960001</v>
      </c>
      <c r="Q743" s="13">
        <f t="shared" si="319"/>
        <v>0</v>
      </c>
      <c r="R743" s="21">
        <f t="shared" si="320"/>
        <v>0</v>
      </c>
      <c r="S743" s="8">
        <f t="shared" si="321"/>
        <v>0</v>
      </c>
      <c r="T743" s="10">
        <f t="shared" si="331"/>
        <v>0.119353</v>
      </c>
      <c r="U743" s="13">
        <f t="shared" si="335"/>
        <v>1</v>
      </c>
      <c r="V743" s="13">
        <v>252</v>
      </c>
      <c r="W743" s="14">
        <f t="shared" si="322"/>
        <v>1.0004475239999999</v>
      </c>
      <c r="X743" s="8">
        <f t="shared" si="323"/>
        <v>6.2325467200000002</v>
      </c>
      <c r="Y743" s="8">
        <v>0</v>
      </c>
      <c r="Z743" s="9">
        <f t="shared" si="324"/>
        <v>0</v>
      </c>
      <c r="AA743" s="26" t="str">
        <f t="shared" si="332"/>
        <v>A+J=</v>
      </c>
      <c r="AB743" s="70">
        <f t="shared" si="333"/>
        <v>43388</v>
      </c>
      <c r="AC743" s="4"/>
      <c r="AD743" s="1"/>
      <c r="AE743" s="11"/>
      <c r="AF743" s="5"/>
      <c r="AG743" s="1"/>
      <c r="AH743" s="1"/>
      <c r="AI743" s="1"/>
      <c r="AJ743" s="1"/>
      <c r="AK743" s="10"/>
      <c r="AL743" s="1"/>
      <c r="AM743" s="1"/>
      <c r="AN743" s="1"/>
      <c r="AO743" s="1"/>
      <c r="AP743" s="1"/>
      <c r="AQ743" s="1"/>
    </row>
    <row r="744" spans="1:43" x14ac:dyDescent="0.2">
      <c r="A744" s="67">
        <f t="shared" si="325"/>
        <v>43026</v>
      </c>
      <c r="B744" s="8">
        <f t="shared" si="314"/>
        <v>13941.98261553</v>
      </c>
      <c r="C744" s="8">
        <f t="shared" si="326"/>
        <v>12518.304390269999</v>
      </c>
      <c r="D744" s="28">
        <f t="shared" si="327"/>
        <v>4860.83</v>
      </c>
      <c r="E744" s="9">
        <f>IF(K744=1,VLOOKUP(A743,[1]Plan1!$AY$117:$BA$314,3),E743)</f>
        <v>4881.25</v>
      </c>
      <c r="F744" s="110">
        <f t="shared" si="328"/>
        <v>43025</v>
      </c>
      <c r="G744" s="12">
        <f t="shared" si="315"/>
        <v>4.2009286479880448E-3</v>
      </c>
      <c r="H744" s="11">
        <f t="shared" si="329"/>
        <v>43055</v>
      </c>
      <c r="I744" s="11">
        <f t="shared" si="316"/>
        <v>43055</v>
      </c>
      <c r="J744" s="1">
        <f t="shared" si="330"/>
        <v>21</v>
      </c>
      <c r="K744" s="1">
        <f t="shared" si="313"/>
        <v>2</v>
      </c>
      <c r="L744" s="8">
        <f t="shared" si="317"/>
        <v>1.00039933</v>
      </c>
      <c r="M744" s="14">
        <f t="shared" si="312"/>
        <v>1.00159898</v>
      </c>
      <c r="N744" s="14">
        <f t="shared" si="334"/>
        <v>1.1122873878536252</v>
      </c>
      <c r="O744" s="8">
        <f t="shared" si="311"/>
        <v>1.1127315499999999</v>
      </c>
      <c r="P744" s="8">
        <f t="shared" si="318"/>
        <v>13929.512247549999</v>
      </c>
      <c r="Q744" s="13">
        <f t="shared" si="319"/>
        <v>0</v>
      </c>
      <c r="R744" s="21">
        <f t="shared" si="320"/>
        <v>0</v>
      </c>
      <c r="S744" s="8">
        <f t="shared" si="321"/>
        <v>0</v>
      </c>
      <c r="T744" s="10">
        <f t="shared" si="331"/>
        <v>0.119353</v>
      </c>
      <c r="U744" s="13">
        <f t="shared" si="335"/>
        <v>2</v>
      </c>
      <c r="V744" s="13">
        <v>252</v>
      </c>
      <c r="W744" s="14">
        <f t="shared" si="322"/>
        <v>1.000895248</v>
      </c>
      <c r="X744" s="8">
        <f t="shared" si="323"/>
        <v>12.470367980000001</v>
      </c>
      <c r="Y744" s="8">
        <v>0</v>
      </c>
      <c r="Z744" s="9">
        <f t="shared" si="324"/>
        <v>0</v>
      </c>
      <c r="AA744" s="26" t="str">
        <f t="shared" si="332"/>
        <v>A+J=</v>
      </c>
      <c r="AB744" s="70">
        <f t="shared" si="333"/>
        <v>43388</v>
      </c>
      <c r="AC744" s="4"/>
      <c r="AD744" s="1"/>
      <c r="AE744" s="11"/>
      <c r="AF744" s="5"/>
      <c r="AG744" s="1"/>
      <c r="AH744" s="1"/>
      <c r="AI744" s="1"/>
      <c r="AJ744" s="1"/>
      <c r="AK744" s="10"/>
      <c r="AL744" s="1"/>
      <c r="AM744" s="1"/>
      <c r="AN744" s="1"/>
      <c r="AO744" s="1"/>
      <c r="AP744" s="1"/>
      <c r="AQ744" s="1"/>
    </row>
    <row r="745" spans="1:43" x14ac:dyDescent="0.2">
      <c r="A745" s="67">
        <f t="shared" si="325"/>
        <v>43027</v>
      </c>
      <c r="B745" s="8">
        <f t="shared" si="314"/>
        <v>13951.0066689</v>
      </c>
      <c r="C745" s="8">
        <f t="shared" si="326"/>
        <v>12518.304390269999</v>
      </c>
      <c r="D745" s="28">
        <f t="shared" si="327"/>
        <v>4860.83</v>
      </c>
      <c r="E745" s="9">
        <f>IF(K745=1,VLOOKUP(A744,[1]Plan1!$AY$117:$BA$314,3),E744)</f>
        <v>4881.25</v>
      </c>
      <c r="F745" s="110">
        <f t="shared" si="328"/>
        <v>43025</v>
      </c>
      <c r="G745" s="12">
        <f t="shared" si="315"/>
        <v>4.2009286479880448E-3</v>
      </c>
      <c r="H745" s="11">
        <f t="shared" si="329"/>
        <v>43055</v>
      </c>
      <c r="I745" s="11">
        <f t="shared" si="316"/>
        <v>43055</v>
      </c>
      <c r="J745" s="1">
        <f t="shared" si="330"/>
        <v>21</v>
      </c>
      <c r="K745" s="1">
        <f t="shared" si="313"/>
        <v>3</v>
      </c>
      <c r="L745" s="8">
        <f t="shared" si="317"/>
        <v>1.0005990499999999</v>
      </c>
      <c r="M745" s="14">
        <f t="shared" si="312"/>
        <v>1.00159898</v>
      </c>
      <c r="N745" s="14">
        <f t="shared" si="334"/>
        <v>1.1122873878536252</v>
      </c>
      <c r="O745" s="8">
        <f t="shared" ref="O745:O808" si="336">TRUNC(TRUNC((L745*N745),15),8)</f>
        <v>1.1129537</v>
      </c>
      <c r="P745" s="8">
        <f t="shared" si="318"/>
        <v>13932.29318887</v>
      </c>
      <c r="Q745" s="13">
        <f t="shared" si="319"/>
        <v>0</v>
      </c>
      <c r="R745" s="21">
        <f t="shared" si="320"/>
        <v>0</v>
      </c>
      <c r="S745" s="8">
        <f t="shared" si="321"/>
        <v>0</v>
      </c>
      <c r="T745" s="10">
        <f t="shared" si="331"/>
        <v>0.119353</v>
      </c>
      <c r="U745" s="13">
        <f t="shared" si="335"/>
        <v>3</v>
      </c>
      <c r="V745" s="13">
        <v>252</v>
      </c>
      <c r="W745" s="14">
        <f t="shared" si="322"/>
        <v>1.001343173</v>
      </c>
      <c r="X745" s="8">
        <f t="shared" si="323"/>
        <v>18.713480029999999</v>
      </c>
      <c r="Y745" s="8">
        <v>0</v>
      </c>
      <c r="Z745" s="9">
        <f t="shared" si="324"/>
        <v>0</v>
      </c>
      <c r="AA745" s="26" t="str">
        <f t="shared" si="332"/>
        <v>A+J=</v>
      </c>
      <c r="AB745" s="70">
        <f t="shared" si="333"/>
        <v>43388</v>
      </c>
      <c r="AC745" s="4"/>
      <c r="AD745" s="1"/>
      <c r="AE745" s="11"/>
      <c r="AF745" s="5"/>
      <c r="AG745" s="1"/>
      <c r="AH745" s="1"/>
      <c r="AI745" s="1"/>
      <c r="AJ745" s="1"/>
      <c r="AK745" s="10"/>
      <c r="AL745" s="1"/>
      <c r="AM745" s="1"/>
      <c r="AN745" s="1"/>
      <c r="AO745" s="1"/>
      <c r="AP745" s="1"/>
      <c r="AQ745" s="1"/>
    </row>
    <row r="746" spans="1:43" x14ac:dyDescent="0.2">
      <c r="A746" s="67">
        <f t="shared" si="325"/>
        <v>43028</v>
      </c>
      <c r="B746" s="8">
        <f t="shared" si="314"/>
        <v>13960.036502230001</v>
      </c>
      <c r="C746" s="8">
        <f t="shared" si="326"/>
        <v>12518.304390269999</v>
      </c>
      <c r="D746" s="28">
        <f t="shared" si="327"/>
        <v>4860.83</v>
      </c>
      <c r="E746" s="9">
        <f>IF(K746=1,VLOOKUP(A745,[1]Plan1!$AY$117:$BA$314,3),E745)</f>
        <v>4881.25</v>
      </c>
      <c r="F746" s="110">
        <f t="shared" si="328"/>
        <v>43025</v>
      </c>
      <c r="G746" s="12">
        <f t="shared" si="315"/>
        <v>4.2009286479880448E-3</v>
      </c>
      <c r="H746" s="11">
        <f t="shared" si="329"/>
        <v>43055</v>
      </c>
      <c r="I746" s="11">
        <f t="shared" si="316"/>
        <v>43055</v>
      </c>
      <c r="J746" s="1">
        <f t="shared" si="330"/>
        <v>21</v>
      </c>
      <c r="K746" s="1">
        <f t="shared" si="313"/>
        <v>4</v>
      </c>
      <c r="L746" s="8">
        <f t="shared" si="317"/>
        <v>1.00079881</v>
      </c>
      <c r="M746" s="14">
        <f t="shared" ref="M746:M809" si="337">IF(I746&gt;I745,L745,M745)</f>
        <v>1.00159898</v>
      </c>
      <c r="N746" s="14">
        <f t="shared" si="334"/>
        <v>1.1122873878536252</v>
      </c>
      <c r="O746" s="8">
        <f t="shared" si="336"/>
        <v>1.1131758899999999</v>
      </c>
      <c r="P746" s="8">
        <f t="shared" si="318"/>
        <v>13935.07463092</v>
      </c>
      <c r="Q746" s="13">
        <f t="shared" si="319"/>
        <v>0</v>
      </c>
      <c r="R746" s="21">
        <f t="shared" si="320"/>
        <v>0</v>
      </c>
      <c r="S746" s="8">
        <f t="shared" si="321"/>
        <v>0</v>
      </c>
      <c r="T746" s="10">
        <f t="shared" si="331"/>
        <v>0.119353</v>
      </c>
      <c r="U746" s="13">
        <f t="shared" si="335"/>
        <v>4</v>
      </c>
      <c r="V746" s="13">
        <v>252</v>
      </c>
      <c r="W746" s="14">
        <f t="shared" si="322"/>
        <v>1.0017912980000001</v>
      </c>
      <c r="X746" s="8">
        <f t="shared" si="323"/>
        <v>24.961871309999999</v>
      </c>
      <c r="Y746" s="8">
        <v>0</v>
      </c>
      <c r="Z746" s="9">
        <f t="shared" si="324"/>
        <v>0</v>
      </c>
      <c r="AA746" s="26" t="str">
        <f t="shared" si="332"/>
        <v>A+J=</v>
      </c>
      <c r="AB746" s="70">
        <f t="shared" si="333"/>
        <v>43388</v>
      </c>
      <c r="AC746" s="4"/>
      <c r="AD746" s="1"/>
      <c r="AE746" s="11"/>
      <c r="AF746" s="5"/>
      <c r="AG746" s="1"/>
      <c r="AH746" s="1"/>
      <c r="AI746" s="1"/>
      <c r="AJ746" s="1"/>
      <c r="AK746" s="10"/>
      <c r="AL746" s="1"/>
      <c r="AM746" s="1"/>
      <c r="AN746" s="1"/>
      <c r="AO746" s="1"/>
      <c r="AP746" s="1"/>
      <c r="AQ746" s="1"/>
    </row>
    <row r="747" spans="1:43" x14ac:dyDescent="0.2">
      <c r="A747" s="67">
        <f t="shared" si="325"/>
        <v>43029</v>
      </c>
      <c r="B747" s="8">
        <f t="shared" si="314"/>
        <v>13969.072382729999</v>
      </c>
      <c r="C747" s="8">
        <f t="shared" si="326"/>
        <v>12518.304390269999</v>
      </c>
      <c r="D747" s="28">
        <f t="shared" si="327"/>
        <v>4860.83</v>
      </c>
      <c r="E747" s="9">
        <f>IF(K747=1,VLOOKUP(A746,[1]Plan1!$AY$117:$BA$314,3),E746)</f>
        <v>4881.25</v>
      </c>
      <c r="F747" s="110">
        <f t="shared" si="328"/>
        <v>43025</v>
      </c>
      <c r="G747" s="12">
        <f t="shared" si="315"/>
        <v>4.2009286479880448E-3</v>
      </c>
      <c r="H747" s="11">
        <f t="shared" si="329"/>
        <v>43055</v>
      </c>
      <c r="I747" s="11">
        <f t="shared" si="316"/>
        <v>43055</v>
      </c>
      <c r="J747" s="1">
        <f t="shared" si="330"/>
        <v>21</v>
      </c>
      <c r="K747" s="1">
        <f t="shared" ref="K747:K810" si="338">(J747-(NETWORKDAYS(A747,I747,AE$118:AE$502)-1))</f>
        <v>5</v>
      </c>
      <c r="L747" s="8">
        <f t="shared" si="317"/>
        <v>1.0009986200000001</v>
      </c>
      <c r="M747" s="14">
        <f t="shared" si="337"/>
        <v>1.00159898</v>
      </c>
      <c r="N747" s="14">
        <f t="shared" si="334"/>
        <v>1.1122873878536252</v>
      </c>
      <c r="O747" s="8">
        <f t="shared" si="336"/>
        <v>1.1133981399999999</v>
      </c>
      <c r="P747" s="8">
        <f t="shared" si="318"/>
        <v>13937.85682408</v>
      </c>
      <c r="Q747" s="13">
        <f t="shared" si="319"/>
        <v>0</v>
      </c>
      <c r="R747" s="21">
        <f t="shared" si="320"/>
        <v>0</v>
      </c>
      <c r="S747" s="8">
        <f t="shared" si="321"/>
        <v>0</v>
      </c>
      <c r="T747" s="10">
        <f t="shared" si="331"/>
        <v>0.119353</v>
      </c>
      <c r="U747" s="13">
        <f t="shared" si="335"/>
        <v>5</v>
      </c>
      <c r="V747" s="13">
        <v>252</v>
      </c>
      <c r="W747" s="14">
        <f t="shared" si="322"/>
        <v>1.002239624</v>
      </c>
      <c r="X747" s="8">
        <f t="shared" si="323"/>
        <v>31.215558649999998</v>
      </c>
      <c r="Y747" s="8">
        <v>0</v>
      </c>
      <c r="Z747" s="9">
        <f t="shared" si="324"/>
        <v>0</v>
      </c>
      <c r="AA747" s="26" t="str">
        <f t="shared" si="332"/>
        <v>A+J=</v>
      </c>
      <c r="AB747" s="70">
        <f t="shared" si="333"/>
        <v>43388</v>
      </c>
      <c r="AC747" s="4"/>
      <c r="AD747" s="1"/>
      <c r="AE747" s="11"/>
      <c r="AF747" s="5"/>
      <c r="AG747" s="1"/>
      <c r="AH747" s="1"/>
      <c r="AI747" s="1"/>
      <c r="AJ747" s="1"/>
      <c r="AK747" s="10"/>
      <c r="AL747" s="1"/>
      <c r="AM747" s="1"/>
      <c r="AN747" s="1"/>
      <c r="AO747" s="1"/>
      <c r="AP747" s="1"/>
      <c r="AQ747" s="1"/>
    </row>
    <row r="748" spans="1:43" x14ac:dyDescent="0.2">
      <c r="A748" s="67">
        <f t="shared" si="325"/>
        <v>43030</v>
      </c>
      <c r="B748" s="8">
        <f t="shared" si="314"/>
        <v>13969.072382729999</v>
      </c>
      <c r="C748" s="8">
        <f t="shared" si="326"/>
        <v>12518.304390269999</v>
      </c>
      <c r="D748" s="28">
        <f t="shared" si="327"/>
        <v>4860.83</v>
      </c>
      <c r="E748" s="9">
        <f>IF(K748=1,VLOOKUP(A747,[1]Plan1!$AY$117:$BA$314,3),E747)</f>
        <v>4881.25</v>
      </c>
      <c r="F748" s="110">
        <f t="shared" si="328"/>
        <v>43025</v>
      </c>
      <c r="G748" s="12">
        <f t="shared" si="315"/>
        <v>4.2009286479880448E-3</v>
      </c>
      <c r="H748" s="11">
        <f t="shared" si="329"/>
        <v>43055</v>
      </c>
      <c r="I748" s="11">
        <f t="shared" si="316"/>
        <v>43055</v>
      </c>
      <c r="J748" s="1">
        <f t="shared" si="330"/>
        <v>21</v>
      </c>
      <c r="K748" s="1">
        <f t="shared" si="338"/>
        <v>5</v>
      </c>
      <c r="L748" s="8">
        <f t="shared" si="317"/>
        <v>1.0009986200000001</v>
      </c>
      <c r="M748" s="14">
        <f t="shared" si="337"/>
        <v>1.00159898</v>
      </c>
      <c r="N748" s="14">
        <f t="shared" si="334"/>
        <v>1.1122873878536252</v>
      </c>
      <c r="O748" s="8">
        <f t="shared" si="336"/>
        <v>1.1133981399999999</v>
      </c>
      <c r="P748" s="8">
        <f t="shared" si="318"/>
        <v>13937.85682408</v>
      </c>
      <c r="Q748" s="13">
        <f t="shared" si="319"/>
        <v>0</v>
      </c>
      <c r="R748" s="21">
        <f t="shared" si="320"/>
        <v>0</v>
      </c>
      <c r="S748" s="8">
        <f t="shared" si="321"/>
        <v>0</v>
      </c>
      <c r="T748" s="10">
        <f t="shared" si="331"/>
        <v>0.119353</v>
      </c>
      <c r="U748" s="13">
        <f t="shared" si="335"/>
        <v>5</v>
      </c>
      <c r="V748" s="13">
        <v>252</v>
      </c>
      <c r="W748" s="14">
        <f t="shared" si="322"/>
        <v>1.002239624</v>
      </c>
      <c r="X748" s="8">
        <f t="shared" si="323"/>
        <v>31.215558649999998</v>
      </c>
      <c r="Y748" s="8">
        <v>0</v>
      </c>
      <c r="Z748" s="9">
        <f t="shared" si="324"/>
        <v>0</v>
      </c>
      <c r="AA748" s="26" t="str">
        <f t="shared" si="332"/>
        <v>A+J=</v>
      </c>
      <c r="AB748" s="70">
        <f t="shared" si="333"/>
        <v>43388</v>
      </c>
      <c r="AC748" s="4"/>
      <c r="AD748" s="1"/>
      <c r="AE748" s="11"/>
      <c r="AF748" s="5"/>
      <c r="AG748" s="1"/>
      <c r="AH748" s="1"/>
      <c r="AI748" s="1"/>
      <c r="AJ748" s="1"/>
      <c r="AK748" s="10"/>
      <c r="AL748" s="1"/>
      <c r="AM748" s="1"/>
      <c r="AN748" s="1"/>
      <c r="AO748" s="1"/>
      <c r="AP748" s="1"/>
      <c r="AQ748" s="1"/>
    </row>
    <row r="749" spans="1:43" x14ac:dyDescent="0.2">
      <c r="A749" s="67">
        <f t="shared" si="325"/>
        <v>43031</v>
      </c>
      <c r="B749" s="8">
        <f t="shared" si="314"/>
        <v>13969.072382729999</v>
      </c>
      <c r="C749" s="8">
        <f t="shared" si="326"/>
        <v>12518.304390269999</v>
      </c>
      <c r="D749" s="28">
        <f t="shared" si="327"/>
        <v>4860.83</v>
      </c>
      <c r="E749" s="9">
        <f>IF(K749=1,VLOOKUP(A748,[1]Plan1!$AY$117:$BA$314,3),E748)</f>
        <v>4881.25</v>
      </c>
      <c r="F749" s="110">
        <f t="shared" si="328"/>
        <v>43025</v>
      </c>
      <c r="G749" s="12">
        <f t="shared" si="315"/>
        <v>4.2009286479880448E-3</v>
      </c>
      <c r="H749" s="11">
        <f t="shared" si="329"/>
        <v>43055</v>
      </c>
      <c r="I749" s="11">
        <f t="shared" si="316"/>
        <v>43055</v>
      </c>
      <c r="J749" s="1">
        <f t="shared" si="330"/>
        <v>21</v>
      </c>
      <c r="K749" s="1">
        <f t="shared" si="338"/>
        <v>5</v>
      </c>
      <c r="L749" s="8">
        <f t="shared" si="317"/>
        <v>1.0009986200000001</v>
      </c>
      <c r="M749" s="14">
        <f t="shared" si="337"/>
        <v>1.00159898</v>
      </c>
      <c r="N749" s="14">
        <f t="shared" si="334"/>
        <v>1.1122873878536252</v>
      </c>
      <c r="O749" s="8">
        <f t="shared" si="336"/>
        <v>1.1133981399999999</v>
      </c>
      <c r="P749" s="8">
        <f t="shared" si="318"/>
        <v>13937.85682408</v>
      </c>
      <c r="Q749" s="13">
        <f t="shared" si="319"/>
        <v>0</v>
      </c>
      <c r="R749" s="21">
        <f t="shared" si="320"/>
        <v>0</v>
      </c>
      <c r="S749" s="8">
        <f t="shared" si="321"/>
        <v>0</v>
      </c>
      <c r="T749" s="10">
        <f t="shared" si="331"/>
        <v>0.119353</v>
      </c>
      <c r="U749" s="13">
        <f t="shared" si="335"/>
        <v>5</v>
      </c>
      <c r="V749" s="13">
        <v>252</v>
      </c>
      <c r="W749" s="14">
        <f t="shared" si="322"/>
        <v>1.002239624</v>
      </c>
      <c r="X749" s="8">
        <f t="shared" si="323"/>
        <v>31.215558649999998</v>
      </c>
      <c r="Y749" s="8">
        <v>0</v>
      </c>
      <c r="Z749" s="9">
        <f t="shared" si="324"/>
        <v>0</v>
      </c>
      <c r="AA749" s="26" t="str">
        <f t="shared" si="332"/>
        <v>A+J=</v>
      </c>
      <c r="AB749" s="70">
        <f t="shared" si="333"/>
        <v>43388</v>
      </c>
      <c r="AC749" s="4"/>
      <c r="AD749" s="1"/>
      <c r="AE749" s="11"/>
      <c r="AF749" s="5"/>
      <c r="AG749" s="1"/>
      <c r="AH749" s="1"/>
      <c r="AI749" s="1"/>
      <c r="AJ749" s="1"/>
      <c r="AK749" s="10"/>
      <c r="AL749" s="1"/>
      <c r="AM749" s="1"/>
      <c r="AN749" s="1"/>
      <c r="AO749" s="1"/>
      <c r="AP749" s="1"/>
      <c r="AQ749" s="1"/>
    </row>
    <row r="750" spans="1:43" x14ac:dyDescent="0.2">
      <c r="A750" s="67">
        <f t="shared" si="325"/>
        <v>43032</v>
      </c>
      <c r="B750" s="8">
        <f t="shared" si="314"/>
        <v>13978.113797030001</v>
      </c>
      <c r="C750" s="8">
        <f t="shared" si="326"/>
        <v>12518.304390269999</v>
      </c>
      <c r="D750" s="28">
        <f t="shared" si="327"/>
        <v>4860.83</v>
      </c>
      <c r="E750" s="9">
        <f>IF(K750=1,VLOOKUP(A749,[1]Plan1!$AY$117:$BA$314,3),E749)</f>
        <v>4881.25</v>
      </c>
      <c r="F750" s="110">
        <f t="shared" si="328"/>
        <v>43025</v>
      </c>
      <c r="G750" s="12">
        <f t="shared" si="315"/>
        <v>4.2009286479880448E-3</v>
      </c>
      <c r="H750" s="11">
        <f t="shared" si="329"/>
        <v>43055</v>
      </c>
      <c r="I750" s="11">
        <f t="shared" si="316"/>
        <v>43055</v>
      </c>
      <c r="J750" s="1">
        <f t="shared" si="330"/>
        <v>21</v>
      </c>
      <c r="K750" s="1">
        <f t="shared" si="338"/>
        <v>6</v>
      </c>
      <c r="L750" s="8">
        <f t="shared" si="317"/>
        <v>1.0011984599999999</v>
      </c>
      <c r="M750" s="14">
        <f t="shared" si="337"/>
        <v>1.00159898</v>
      </c>
      <c r="N750" s="14">
        <f t="shared" si="334"/>
        <v>1.1122873878536252</v>
      </c>
      <c r="O750" s="8">
        <f t="shared" si="336"/>
        <v>1.11362041</v>
      </c>
      <c r="P750" s="8">
        <f t="shared" si="318"/>
        <v>13940.639267590001</v>
      </c>
      <c r="Q750" s="13">
        <f t="shared" si="319"/>
        <v>0</v>
      </c>
      <c r="R750" s="21">
        <f t="shared" si="320"/>
        <v>0</v>
      </c>
      <c r="S750" s="8">
        <f t="shared" si="321"/>
        <v>0</v>
      </c>
      <c r="T750" s="10">
        <f t="shared" si="331"/>
        <v>0.119353</v>
      </c>
      <c r="U750" s="13">
        <f t="shared" si="335"/>
        <v>6</v>
      </c>
      <c r="V750" s="13">
        <v>252</v>
      </c>
      <c r="W750" s="14">
        <f t="shared" si="322"/>
        <v>1.00268815</v>
      </c>
      <c r="X750" s="8">
        <f t="shared" si="323"/>
        <v>37.474529439999998</v>
      </c>
      <c r="Y750" s="8">
        <v>0</v>
      </c>
      <c r="Z750" s="9">
        <f t="shared" si="324"/>
        <v>0</v>
      </c>
      <c r="AA750" s="26" t="str">
        <f t="shared" si="332"/>
        <v>A+J=</v>
      </c>
      <c r="AB750" s="70">
        <f t="shared" si="333"/>
        <v>43388</v>
      </c>
      <c r="AC750" s="4"/>
      <c r="AD750" s="1"/>
      <c r="AE750" s="11"/>
      <c r="AF750" s="5"/>
      <c r="AG750" s="1"/>
      <c r="AH750" s="1"/>
      <c r="AI750" s="1"/>
      <c r="AJ750" s="1"/>
      <c r="AK750" s="10"/>
      <c r="AL750" s="1"/>
      <c r="AM750" s="1"/>
      <c r="AN750" s="1"/>
      <c r="AO750" s="1"/>
      <c r="AP750" s="1"/>
      <c r="AQ750" s="1"/>
    </row>
    <row r="751" spans="1:43" x14ac:dyDescent="0.2">
      <c r="A751" s="67">
        <f t="shared" si="325"/>
        <v>43033</v>
      </c>
      <c r="B751" s="8">
        <f t="shared" si="314"/>
        <v>13987.161388999999</v>
      </c>
      <c r="C751" s="8">
        <f t="shared" si="326"/>
        <v>12518.304390269999</v>
      </c>
      <c r="D751" s="28">
        <f t="shared" si="327"/>
        <v>4860.83</v>
      </c>
      <c r="E751" s="9">
        <f>IF(K751=1,VLOOKUP(A750,[1]Plan1!$AY$117:$BA$314,3),E750)</f>
        <v>4881.25</v>
      </c>
      <c r="F751" s="110">
        <f t="shared" si="328"/>
        <v>43025</v>
      </c>
      <c r="G751" s="12">
        <f t="shared" si="315"/>
        <v>4.2009286479880448E-3</v>
      </c>
      <c r="H751" s="11">
        <f t="shared" si="329"/>
        <v>43055</v>
      </c>
      <c r="I751" s="11">
        <f t="shared" si="316"/>
        <v>43055</v>
      </c>
      <c r="J751" s="1">
        <f t="shared" si="330"/>
        <v>21</v>
      </c>
      <c r="K751" s="1">
        <f t="shared" si="338"/>
        <v>7</v>
      </c>
      <c r="L751" s="8">
        <f t="shared" si="317"/>
        <v>1.0013983500000001</v>
      </c>
      <c r="M751" s="14">
        <f t="shared" si="337"/>
        <v>1.00159898</v>
      </c>
      <c r="N751" s="14">
        <f t="shared" si="334"/>
        <v>1.1122873878536252</v>
      </c>
      <c r="O751" s="8">
        <f t="shared" si="336"/>
        <v>1.1138427500000001</v>
      </c>
      <c r="P751" s="8">
        <f t="shared" si="318"/>
        <v>13943.42258739</v>
      </c>
      <c r="Q751" s="13">
        <f t="shared" si="319"/>
        <v>0</v>
      </c>
      <c r="R751" s="21">
        <f t="shared" si="320"/>
        <v>0</v>
      </c>
      <c r="S751" s="8">
        <f t="shared" si="321"/>
        <v>0</v>
      </c>
      <c r="T751" s="10">
        <f t="shared" si="331"/>
        <v>0.119353</v>
      </c>
      <c r="U751" s="13">
        <f t="shared" si="335"/>
        <v>7</v>
      </c>
      <c r="V751" s="13">
        <v>252</v>
      </c>
      <c r="W751" s="14">
        <f t="shared" si="322"/>
        <v>1.003136877</v>
      </c>
      <c r="X751" s="8">
        <f t="shared" si="323"/>
        <v>43.738801610000003</v>
      </c>
      <c r="Y751" s="8">
        <v>0</v>
      </c>
      <c r="Z751" s="9">
        <f t="shared" si="324"/>
        <v>0</v>
      </c>
      <c r="AA751" s="26" t="str">
        <f t="shared" si="332"/>
        <v>A+J=</v>
      </c>
      <c r="AB751" s="70">
        <f t="shared" si="333"/>
        <v>43388</v>
      </c>
      <c r="AC751" s="4"/>
      <c r="AD751" s="1"/>
      <c r="AE751" s="11"/>
      <c r="AF751" s="5"/>
      <c r="AG751" s="1"/>
      <c r="AH751" s="1"/>
      <c r="AI751" s="1"/>
      <c r="AJ751" s="1"/>
      <c r="AK751" s="10"/>
      <c r="AL751" s="1"/>
      <c r="AM751" s="1"/>
      <c r="AN751" s="1"/>
      <c r="AO751" s="1"/>
      <c r="AP751" s="1"/>
      <c r="AQ751" s="1"/>
    </row>
    <row r="752" spans="1:43" x14ac:dyDescent="0.2">
      <c r="A752" s="67">
        <f t="shared" si="325"/>
        <v>43034</v>
      </c>
      <c r="B752" s="8">
        <f t="shared" si="314"/>
        <v>13996.214658950001</v>
      </c>
      <c r="C752" s="8">
        <f t="shared" si="326"/>
        <v>12518.304390269999</v>
      </c>
      <c r="D752" s="28">
        <f t="shared" si="327"/>
        <v>4860.83</v>
      </c>
      <c r="E752" s="9">
        <f>IF(K752=1,VLOOKUP(A751,[1]Plan1!$AY$117:$BA$314,3),E751)</f>
        <v>4881.25</v>
      </c>
      <c r="F752" s="110">
        <f t="shared" si="328"/>
        <v>43025</v>
      </c>
      <c r="G752" s="12">
        <f t="shared" si="315"/>
        <v>4.2009286479880448E-3</v>
      </c>
      <c r="H752" s="11">
        <f t="shared" si="329"/>
        <v>43055</v>
      </c>
      <c r="I752" s="11">
        <f t="shared" si="316"/>
        <v>43055</v>
      </c>
      <c r="J752" s="1">
        <f t="shared" si="330"/>
        <v>21</v>
      </c>
      <c r="K752" s="1">
        <f t="shared" si="338"/>
        <v>8</v>
      </c>
      <c r="L752" s="8">
        <f t="shared" si="317"/>
        <v>1.0015982699999999</v>
      </c>
      <c r="M752" s="14">
        <f t="shared" si="337"/>
        <v>1.00159898</v>
      </c>
      <c r="N752" s="14">
        <f t="shared" si="334"/>
        <v>1.1122873878536252</v>
      </c>
      <c r="O752" s="8">
        <f t="shared" si="336"/>
        <v>1.11406512</v>
      </c>
      <c r="P752" s="8">
        <f t="shared" si="318"/>
        <v>13946.20628274</v>
      </c>
      <c r="Q752" s="13">
        <f t="shared" si="319"/>
        <v>0</v>
      </c>
      <c r="R752" s="21">
        <f t="shared" si="320"/>
        <v>0</v>
      </c>
      <c r="S752" s="8">
        <f t="shared" si="321"/>
        <v>0</v>
      </c>
      <c r="T752" s="10">
        <f t="shared" si="331"/>
        <v>0.119353</v>
      </c>
      <c r="U752" s="13">
        <f t="shared" si="335"/>
        <v>8</v>
      </c>
      <c r="V752" s="13">
        <v>252</v>
      </c>
      <c r="W752" s="14">
        <f t="shared" si="322"/>
        <v>1.0035858049999999</v>
      </c>
      <c r="X752" s="8">
        <f t="shared" si="323"/>
        <v>50.008376210000002</v>
      </c>
      <c r="Y752" s="8">
        <v>0</v>
      </c>
      <c r="Z752" s="9">
        <f t="shared" si="324"/>
        <v>0</v>
      </c>
      <c r="AA752" s="26" t="str">
        <f t="shared" si="332"/>
        <v>A+J=</v>
      </c>
      <c r="AB752" s="70">
        <f t="shared" si="333"/>
        <v>43388</v>
      </c>
      <c r="AC752" s="4"/>
      <c r="AD752" s="1"/>
      <c r="AE752" s="11"/>
      <c r="AF752" s="5"/>
      <c r="AG752" s="1"/>
      <c r="AH752" s="1"/>
      <c r="AI752" s="1"/>
      <c r="AJ752" s="1"/>
      <c r="AK752" s="10"/>
      <c r="AL752" s="1"/>
      <c r="AM752" s="1"/>
      <c r="AN752" s="1"/>
      <c r="AO752" s="1"/>
      <c r="AP752" s="1"/>
      <c r="AQ752" s="1"/>
    </row>
    <row r="753" spans="1:43" x14ac:dyDescent="0.2">
      <c r="A753" s="67">
        <f t="shared" si="325"/>
        <v>43035</v>
      </c>
      <c r="B753" s="8">
        <f t="shared" si="314"/>
        <v>14005.273860450001</v>
      </c>
      <c r="C753" s="8">
        <f t="shared" si="326"/>
        <v>12518.304390269999</v>
      </c>
      <c r="D753" s="28">
        <f t="shared" si="327"/>
        <v>4860.83</v>
      </c>
      <c r="E753" s="9">
        <f>IF(K753=1,VLOOKUP(A752,[1]Plan1!$AY$117:$BA$314,3),E752)</f>
        <v>4881.25</v>
      </c>
      <c r="F753" s="110">
        <f t="shared" si="328"/>
        <v>43025</v>
      </c>
      <c r="G753" s="12">
        <f t="shared" si="315"/>
        <v>4.2009286479880448E-3</v>
      </c>
      <c r="H753" s="11">
        <f t="shared" si="329"/>
        <v>43055</v>
      </c>
      <c r="I753" s="11">
        <f t="shared" si="316"/>
        <v>43055</v>
      </c>
      <c r="J753" s="1">
        <f t="shared" si="330"/>
        <v>21</v>
      </c>
      <c r="K753" s="1">
        <f t="shared" si="338"/>
        <v>9</v>
      </c>
      <c r="L753" s="8">
        <f t="shared" si="317"/>
        <v>1.0017982400000001</v>
      </c>
      <c r="M753" s="14">
        <f t="shared" si="337"/>
        <v>1.00159898</v>
      </c>
      <c r="N753" s="14">
        <f t="shared" si="334"/>
        <v>1.1122873878536252</v>
      </c>
      <c r="O753" s="8">
        <f t="shared" si="336"/>
        <v>1.1142875400000001</v>
      </c>
      <c r="P753" s="8">
        <f t="shared" si="318"/>
        <v>13948.990604000001</v>
      </c>
      <c r="Q753" s="13">
        <f t="shared" si="319"/>
        <v>0</v>
      </c>
      <c r="R753" s="21">
        <f t="shared" si="320"/>
        <v>0</v>
      </c>
      <c r="S753" s="8">
        <f t="shared" si="321"/>
        <v>0</v>
      </c>
      <c r="T753" s="10">
        <f t="shared" si="331"/>
        <v>0.119353</v>
      </c>
      <c r="U753" s="13">
        <f t="shared" si="335"/>
        <v>9</v>
      </c>
      <c r="V753" s="13">
        <v>252</v>
      </c>
      <c r="W753" s="14">
        <f t="shared" si="322"/>
        <v>1.0040349340000001</v>
      </c>
      <c r="X753" s="8">
        <f t="shared" si="323"/>
        <v>56.283256450000003</v>
      </c>
      <c r="Y753" s="8">
        <v>0</v>
      </c>
      <c r="Z753" s="9">
        <f t="shared" si="324"/>
        <v>0</v>
      </c>
      <c r="AA753" s="26" t="str">
        <f t="shared" si="332"/>
        <v>A+J=</v>
      </c>
      <c r="AB753" s="70">
        <f t="shared" si="333"/>
        <v>43388</v>
      </c>
      <c r="AC753" s="4"/>
      <c r="AD753" s="1"/>
      <c r="AE753" s="11"/>
      <c r="AF753" s="5"/>
      <c r="AG753" s="1"/>
      <c r="AH753" s="1"/>
      <c r="AI753" s="1"/>
      <c r="AJ753" s="1"/>
      <c r="AK753" s="10"/>
      <c r="AL753" s="1"/>
      <c r="AM753" s="1"/>
      <c r="AN753" s="1"/>
      <c r="AO753" s="1"/>
      <c r="AP753" s="1"/>
      <c r="AQ753" s="1"/>
    </row>
    <row r="754" spans="1:43" x14ac:dyDescent="0.2">
      <c r="A754" s="67">
        <f t="shared" si="325"/>
        <v>43036</v>
      </c>
      <c r="B754" s="8">
        <f t="shared" si="314"/>
        <v>14014.338870259999</v>
      </c>
      <c r="C754" s="8">
        <f t="shared" si="326"/>
        <v>12518.304390269999</v>
      </c>
      <c r="D754" s="28">
        <f t="shared" si="327"/>
        <v>4860.83</v>
      </c>
      <c r="E754" s="9">
        <f>IF(K754=1,VLOOKUP(A753,[1]Plan1!$AY$117:$BA$314,3),E753)</f>
        <v>4881.25</v>
      </c>
      <c r="F754" s="110">
        <f t="shared" si="328"/>
        <v>43025</v>
      </c>
      <c r="G754" s="12">
        <f t="shared" si="315"/>
        <v>4.2009286479880448E-3</v>
      </c>
      <c r="H754" s="11">
        <f t="shared" si="329"/>
        <v>43055</v>
      </c>
      <c r="I754" s="11">
        <f t="shared" si="316"/>
        <v>43055</v>
      </c>
      <c r="J754" s="1">
        <f t="shared" si="330"/>
        <v>21</v>
      </c>
      <c r="K754" s="1">
        <f t="shared" si="338"/>
        <v>10</v>
      </c>
      <c r="L754" s="8">
        <f t="shared" si="317"/>
        <v>1.00199824</v>
      </c>
      <c r="M754" s="14">
        <f t="shared" si="337"/>
        <v>1.00159898</v>
      </c>
      <c r="N754" s="14">
        <f t="shared" si="334"/>
        <v>1.1122873878536252</v>
      </c>
      <c r="O754" s="8">
        <f t="shared" si="336"/>
        <v>1.1145099999999999</v>
      </c>
      <c r="P754" s="8">
        <f t="shared" si="318"/>
        <v>13951.775425989999</v>
      </c>
      <c r="Q754" s="13">
        <f t="shared" si="319"/>
        <v>0</v>
      </c>
      <c r="R754" s="21">
        <f t="shared" si="320"/>
        <v>0</v>
      </c>
      <c r="S754" s="8">
        <f t="shared" si="321"/>
        <v>0</v>
      </c>
      <c r="T754" s="10">
        <f t="shared" si="331"/>
        <v>0.119353</v>
      </c>
      <c r="U754" s="13">
        <f t="shared" si="335"/>
        <v>10</v>
      </c>
      <c r="V754" s="13">
        <v>252</v>
      </c>
      <c r="W754" s="14">
        <f t="shared" si="322"/>
        <v>1.004484264</v>
      </c>
      <c r="X754" s="8">
        <f t="shared" si="323"/>
        <v>62.563444269999998</v>
      </c>
      <c r="Y754" s="8">
        <v>0</v>
      </c>
      <c r="Z754" s="9">
        <f t="shared" si="324"/>
        <v>0</v>
      </c>
      <c r="AA754" s="26" t="str">
        <f t="shared" si="332"/>
        <v>A+J=</v>
      </c>
      <c r="AB754" s="70">
        <f t="shared" si="333"/>
        <v>43388</v>
      </c>
      <c r="AC754" s="4"/>
      <c r="AD754" s="1"/>
      <c r="AE754" s="11"/>
      <c r="AF754" s="5"/>
      <c r="AG754" s="1"/>
      <c r="AH754" s="1"/>
      <c r="AI754" s="1"/>
      <c r="AJ754" s="1"/>
      <c r="AK754" s="10"/>
      <c r="AL754" s="1"/>
      <c r="AM754" s="1"/>
      <c r="AN754" s="1"/>
      <c r="AO754" s="1"/>
      <c r="AP754" s="1"/>
      <c r="AQ754" s="1"/>
    </row>
    <row r="755" spans="1:43" x14ac:dyDescent="0.2">
      <c r="A755" s="67">
        <f t="shared" si="325"/>
        <v>43037</v>
      </c>
      <c r="B755" s="8">
        <f t="shared" si="314"/>
        <v>14014.338870259999</v>
      </c>
      <c r="C755" s="8">
        <f t="shared" si="326"/>
        <v>12518.304390269999</v>
      </c>
      <c r="D755" s="28">
        <f t="shared" si="327"/>
        <v>4860.83</v>
      </c>
      <c r="E755" s="9">
        <f>IF(K755=1,VLOOKUP(A754,[1]Plan1!$AY$117:$BA$314,3),E754)</f>
        <v>4881.25</v>
      </c>
      <c r="F755" s="110">
        <f t="shared" si="328"/>
        <v>43025</v>
      </c>
      <c r="G755" s="12">
        <f t="shared" si="315"/>
        <v>4.2009286479880448E-3</v>
      </c>
      <c r="H755" s="11">
        <f t="shared" si="329"/>
        <v>43055</v>
      </c>
      <c r="I755" s="11">
        <f t="shared" si="316"/>
        <v>43055</v>
      </c>
      <c r="J755" s="1">
        <f t="shared" si="330"/>
        <v>21</v>
      </c>
      <c r="K755" s="1">
        <f t="shared" si="338"/>
        <v>10</v>
      </c>
      <c r="L755" s="8">
        <f t="shared" si="317"/>
        <v>1.00199824</v>
      </c>
      <c r="M755" s="14">
        <f t="shared" si="337"/>
        <v>1.00159898</v>
      </c>
      <c r="N755" s="14">
        <f t="shared" si="334"/>
        <v>1.1122873878536252</v>
      </c>
      <c r="O755" s="8">
        <f t="shared" si="336"/>
        <v>1.1145099999999999</v>
      </c>
      <c r="P755" s="8">
        <f t="shared" si="318"/>
        <v>13951.775425989999</v>
      </c>
      <c r="Q755" s="13">
        <f t="shared" si="319"/>
        <v>0</v>
      </c>
      <c r="R755" s="21">
        <f t="shared" si="320"/>
        <v>0</v>
      </c>
      <c r="S755" s="8">
        <f t="shared" si="321"/>
        <v>0</v>
      </c>
      <c r="T755" s="10">
        <f t="shared" si="331"/>
        <v>0.119353</v>
      </c>
      <c r="U755" s="13">
        <f t="shared" si="335"/>
        <v>10</v>
      </c>
      <c r="V755" s="13">
        <v>252</v>
      </c>
      <c r="W755" s="14">
        <f t="shared" si="322"/>
        <v>1.004484264</v>
      </c>
      <c r="X755" s="8">
        <f t="shared" si="323"/>
        <v>62.563444269999998</v>
      </c>
      <c r="Y755" s="8">
        <v>0</v>
      </c>
      <c r="Z755" s="9">
        <f t="shared" si="324"/>
        <v>0</v>
      </c>
      <c r="AA755" s="26" t="str">
        <f t="shared" si="332"/>
        <v>A+J=</v>
      </c>
      <c r="AB755" s="70">
        <f t="shared" si="333"/>
        <v>43388</v>
      </c>
      <c r="AC755" s="4"/>
      <c r="AD755" s="1"/>
      <c r="AE755" s="11"/>
      <c r="AF755" s="5"/>
      <c r="AG755" s="1"/>
      <c r="AH755" s="1"/>
      <c r="AI755" s="1"/>
      <c r="AJ755" s="1"/>
      <c r="AK755" s="10"/>
      <c r="AL755" s="1"/>
      <c r="AM755" s="1"/>
      <c r="AN755" s="1"/>
      <c r="AO755" s="1"/>
      <c r="AP755" s="1"/>
      <c r="AQ755" s="1"/>
    </row>
    <row r="756" spans="1:43" x14ac:dyDescent="0.2">
      <c r="A756" s="67">
        <f t="shared" si="325"/>
        <v>43038</v>
      </c>
      <c r="B756" s="8">
        <f t="shared" si="314"/>
        <v>14014.338870259999</v>
      </c>
      <c r="C756" s="8">
        <f t="shared" si="326"/>
        <v>12518.304390269999</v>
      </c>
      <c r="D756" s="28">
        <f t="shared" si="327"/>
        <v>4860.83</v>
      </c>
      <c r="E756" s="9">
        <f>IF(K756=1,VLOOKUP(A755,[1]Plan1!$AY$117:$BA$314,3),E755)</f>
        <v>4881.25</v>
      </c>
      <c r="F756" s="110">
        <f t="shared" si="328"/>
        <v>43025</v>
      </c>
      <c r="G756" s="12">
        <f t="shared" si="315"/>
        <v>4.2009286479880448E-3</v>
      </c>
      <c r="H756" s="11">
        <f t="shared" si="329"/>
        <v>43055</v>
      </c>
      <c r="I756" s="11">
        <f t="shared" si="316"/>
        <v>43055</v>
      </c>
      <c r="J756" s="1">
        <f t="shared" si="330"/>
        <v>21</v>
      </c>
      <c r="K756" s="1">
        <f t="shared" si="338"/>
        <v>10</v>
      </c>
      <c r="L756" s="8">
        <f t="shared" si="317"/>
        <v>1.00199824</v>
      </c>
      <c r="M756" s="14">
        <f t="shared" si="337"/>
        <v>1.00159898</v>
      </c>
      <c r="N756" s="14">
        <f t="shared" si="334"/>
        <v>1.1122873878536252</v>
      </c>
      <c r="O756" s="8">
        <f t="shared" si="336"/>
        <v>1.1145099999999999</v>
      </c>
      <c r="P756" s="8">
        <f t="shared" si="318"/>
        <v>13951.775425989999</v>
      </c>
      <c r="Q756" s="13">
        <f t="shared" si="319"/>
        <v>0</v>
      </c>
      <c r="R756" s="21">
        <f t="shared" si="320"/>
        <v>0</v>
      </c>
      <c r="S756" s="8">
        <f t="shared" si="321"/>
        <v>0</v>
      </c>
      <c r="T756" s="10">
        <f t="shared" si="331"/>
        <v>0.119353</v>
      </c>
      <c r="U756" s="13">
        <f t="shared" si="335"/>
        <v>10</v>
      </c>
      <c r="V756" s="13">
        <v>252</v>
      </c>
      <c r="W756" s="14">
        <f t="shared" si="322"/>
        <v>1.004484264</v>
      </c>
      <c r="X756" s="8">
        <f t="shared" si="323"/>
        <v>62.563444269999998</v>
      </c>
      <c r="Y756" s="8">
        <v>0</v>
      </c>
      <c r="Z756" s="9">
        <f t="shared" si="324"/>
        <v>0</v>
      </c>
      <c r="AA756" s="26" t="str">
        <f t="shared" si="332"/>
        <v>A+J=</v>
      </c>
      <c r="AB756" s="70">
        <f t="shared" si="333"/>
        <v>43388</v>
      </c>
      <c r="AC756" s="4"/>
      <c r="AD756" s="1"/>
      <c r="AE756" s="11"/>
      <c r="AF756" s="5"/>
      <c r="AG756" s="1"/>
      <c r="AH756" s="1"/>
      <c r="AI756" s="1"/>
      <c r="AJ756" s="1"/>
      <c r="AK756" s="10"/>
      <c r="AL756" s="1"/>
      <c r="AM756" s="1"/>
      <c r="AN756" s="1"/>
      <c r="AO756" s="1"/>
      <c r="AP756" s="1"/>
      <c r="AQ756" s="1"/>
    </row>
    <row r="757" spans="1:43" x14ac:dyDescent="0.2">
      <c r="A757" s="67">
        <f t="shared" si="325"/>
        <v>43039</v>
      </c>
      <c r="B757" s="8">
        <f t="shared" si="314"/>
        <v>14023.40969076</v>
      </c>
      <c r="C757" s="8">
        <f t="shared" si="326"/>
        <v>12518.304390269999</v>
      </c>
      <c r="D757" s="28">
        <f t="shared" si="327"/>
        <v>4860.83</v>
      </c>
      <c r="E757" s="9">
        <f>IF(K757=1,VLOOKUP(A756,[1]Plan1!$AY$117:$BA$314,3),E756)</f>
        <v>4881.25</v>
      </c>
      <c r="F757" s="110">
        <f t="shared" si="328"/>
        <v>43025</v>
      </c>
      <c r="G757" s="12">
        <f t="shared" si="315"/>
        <v>4.2009286479880448E-3</v>
      </c>
      <c r="H757" s="11">
        <f t="shared" si="329"/>
        <v>43055</v>
      </c>
      <c r="I757" s="11">
        <f t="shared" si="316"/>
        <v>43055</v>
      </c>
      <c r="J757" s="1">
        <f t="shared" si="330"/>
        <v>21</v>
      </c>
      <c r="K757" s="1">
        <f t="shared" si="338"/>
        <v>11</v>
      </c>
      <c r="L757" s="8">
        <f t="shared" si="317"/>
        <v>1.00219828</v>
      </c>
      <c r="M757" s="14">
        <f t="shared" si="337"/>
        <v>1.00159898</v>
      </c>
      <c r="N757" s="14">
        <f t="shared" si="334"/>
        <v>1.1122873878536252</v>
      </c>
      <c r="O757" s="8">
        <f t="shared" si="336"/>
        <v>1.1147324999999999</v>
      </c>
      <c r="P757" s="8">
        <f t="shared" si="318"/>
        <v>13954.56074872</v>
      </c>
      <c r="Q757" s="13">
        <f t="shared" si="319"/>
        <v>0</v>
      </c>
      <c r="R757" s="21">
        <f t="shared" si="320"/>
        <v>0</v>
      </c>
      <c r="S757" s="8">
        <f t="shared" si="321"/>
        <v>0</v>
      </c>
      <c r="T757" s="10">
        <f t="shared" si="331"/>
        <v>0.119353</v>
      </c>
      <c r="U757" s="13">
        <f t="shared" si="335"/>
        <v>11</v>
      </c>
      <c r="V757" s="13">
        <v>252</v>
      </c>
      <c r="W757" s="14">
        <f t="shared" si="322"/>
        <v>1.0049337949999999</v>
      </c>
      <c r="X757" s="8">
        <f t="shared" si="323"/>
        <v>68.848942039999997</v>
      </c>
      <c r="Y757" s="8">
        <v>0</v>
      </c>
      <c r="Z757" s="9">
        <f t="shared" si="324"/>
        <v>0</v>
      </c>
      <c r="AA757" s="26" t="str">
        <f t="shared" si="332"/>
        <v>A+J=</v>
      </c>
      <c r="AB757" s="70">
        <f t="shared" si="333"/>
        <v>43388</v>
      </c>
      <c r="AC757" s="4"/>
      <c r="AD757" s="1"/>
      <c r="AE757" s="11"/>
      <c r="AF757" s="5"/>
      <c r="AG757" s="1"/>
      <c r="AH757" s="1"/>
      <c r="AI757" s="1"/>
      <c r="AJ757" s="1"/>
      <c r="AK757" s="10"/>
      <c r="AL757" s="1"/>
      <c r="AM757" s="1"/>
      <c r="AN757" s="1"/>
      <c r="AO757" s="1"/>
      <c r="AP757" s="1"/>
      <c r="AQ757" s="1"/>
    </row>
    <row r="758" spans="1:43" x14ac:dyDescent="0.2">
      <c r="A758" s="67">
        <f t="shared" si="325"/>
        <v>43040</v>
      </c>
      <c r="B758" s="8">
        <f t="shared" si="314"/>
        <v>14032.48657601</v>
      </c>
      <c r="C758" s="8">
        <f t="shared" si="326"/>
        <v>12518.304390269999</v>
      </c>
      <c r="D758" s="28">
        <f t="shared" si="327"/>
        <v>4860.83</v>
      </c>
      <c r="E758" s="9">
        <f>IF(K758=1,VLOOKUP(A757,[1]Plan1!$AY$117:$BA$314,3),E757)</f>
        <v>4881.25</v>
      </c>
      <c r="F758" s="110">
        <f t="shared" si="328"/>
        <v>43025</v>
      </c>
      <c r="G758" s="12">
        <f t="shared" si="315"/>
        <v>4.2009286479880448E-3</v>
      </c>
      <c r="H758" s="11">
        <f t="shared" si="329"/>
        <v>43055</v>
      </c>
      <c r="I758" s="11">
        <f t="shared" si="316"/>
        <v>43055</v>
      </c>
      <c r="J758" s="1">
        <f t="shared" si="330"/>
        <v>21</v>
      </c>
      <c r="K758" s="1">
        <f t="shared" si="338"/>
        <v>12</v>
      </c>
      <c r="L758" s="8">
        <f t="shared" si="317"/>
        <v>1.0023983700000001</v>
      </c>
      <c r="M758" s="14">
        <f t="shared" si="337"/>
        <v>1.00159898</v>
      </c>
      <c r="N758" s="14">
        <f t="shared" si="334"/>
        <v>1.1122873878536252</v>
      </c>
      <c r="O758" s="8">
        <f t="shared" si="336"/>
        <v>1.11495506</v>
      </c>
      <c r="P758" s="8">
        <f t="shared" si="318"/>
        <v>13957.34682255</v>
      </c>
      <c r="Q758" s="13">
        <f t="shared" si="319"/>
        <v>0</v>
      </c>
      <c r="R758" s="21">
        <f t="shared" si="320"/>
        <v>0</v>
      </c>
      <c r="S758" s="8">
        <f t="shared" si="321"/>
        <v>0</v>
      </c>
      <c r="T758" s="10">
        <f t="shared" si="331"/>
        <v>0.119353</v>
      </c>
      <c r="U758" s="13">
        <f t="shared" si="335"/>
        <v>12</v>
      </c>
      <c r="V758" s="13">
        <v>252</v>
      </c>
      <c r="W758" s="14">
        <f t="shared" si="322"/>
        <v>1.005383527</v>
      </c>
      <c r="X758" s="8">
        <f t="shared" si="323"/>
        <v>75.139753459999994</v>
      </c>
      <c r="Y758" s="8">
        <v>0</v>
      </c>
      <c r="Z758" s="9">
        <f t="shared" si="324"/>
        <v>0</v>
      </c>
      <c r="AA758" s="26" t="str">
        <f t="shared" si="332"/>
        <v>A+J=</v>
      </c>
      <c r="AB758" s="70">
        <f t="shared" si="333"/>
        <v>43388</v>
      </c>
      <c r="AC758" s="4"/>
      <c r="AD758" s="1"/>
      <c r="AE758" s="11"/>
      <c r="AF758" s="5"/>
      <c r="AG758" s="1"/>
      <c r="AH758" s="1"/>
      <c r="AI758" s="1"/>
      <c r="AJ758" s="1"/>
      <c r="AK758" s="10"/>
      <c r="AL758" s="1"/>
      <c r="AM758" s="1"/>
      <c r="AN758" s="1"/>
      <c r="AO758" s="1"/>
      <c r="AP758" s="1"/>
      <c r="AQ758" s="1"/>
    </row>
    <row r="759" spans="1:43" x14ac:dyDescent="0.2">
      <c r="A759" s="67">
        <f t="shared" si="325"/>
        <v>43041</v>
      </c>
      <c r="B759" s="8">
        <f t="shared" si="314"/>
        <v>14041.569150949999</v>
      </c>
      <c r="C759" s="8">
        <f t="shared" si="326"/>
        <v>12518.304390269999</v>
      </c>
      <c r="D759" s="28">
        <f t="shared" si="327"/>
        <v>4860.83</v>
      </c>
      <c r="E759" s="9">
        <f>IF(K759=1,VLOOKUP(A758,[1]Plan1!$AY$117:$BA$314,3),E758)</f>
        <v>4881.25</v>
      </c>
      <c r="F759" s="110">
        <f t="shared" si="328"/>
        <v>43025</v>
      </c>
      <c r="G759" s="12">
        <f t="shared" si="315"/>
        <v>4.2009286479880448E-3</v>
      </c>
      <c r="H759" s="11">
        <f t="shared" si="329"/>
        <v>43055</v>
      </c>
      <c r="I759" s="11">
        <f t="shared" si="316"/>
        <v>43055</v>
      </c>
      <c r="J759" s="1">
        <f t="shared" si="330"/>
        <v>21</v>
      </c>
      <c r="K759" s="1">
        <f t="shared" si="338"/>
        <v>13</v>
      </c>
      <c r="L759" s="8">
        <f t="shared" si="317"/>
        <v>1.00259849</v>
      </c>
      <c r="M759" s="14">
        <f t="shared" si="337"/>
        <v>1.00159898</v>
      </c>
      <c r="N759" s="14">
        <f t="shared" si="334"/>
        <v>1.1122873878536252</v>
      </c>
      <c r="O759" s="8">
        <f t="shared" si="336"/>
        <v>1.1151776499999999</v>
      </c>
      <c r="P759" s="8">
        <f t="shared" si="318"/>
        <v>13960.13327192</v>
      </c>
      <c r="Q759" s="13">
        <f t="shared" si="319"/>
        <v>0</v>
      </c>
      <c r="R759" s="21">
        <f t="shared" si="320"/>
        <v>0</v>
      </c>
      <c r="S759" s="8">
        <f t="shared" si="321"/>
        <v>0</v>
      </c>
      <c r="T759" s="10">
        <f t="shared" si="331"/>
        <v>0.119353</v>
      </c>
      <c r="U759" s="13">
        <f t="shared" si="335"/>
        <v>13</v>
      </c>
      <c r="V759" s="13">
        <v>252</v>
      </c>
      <c r="W759" s="14">
        <f t="shared" si="322"/>
        <v>1.0058334600000001</v>
      </c>
      <c r="X759" s="8">
        <f t="shared" si="323"/>
        <v>81.435879029999995</v>
      </c>
      <c r="Y759" s="8">
        <v>0</v>
      </c>
      <c r="Z759" s="9">
        <f t="shared" si="324"/>
        <v>0</v>
      </c>
      <c r="AA759" s="26" t="str">
        <f t="shared" si="332"/>
        <v>A+J=</v>
      </c>
      <c r="AB759" s="70">
        <f t="shared" si="333"/>
        <v>43388</v>
      </c>
      <c r="AC759" s="4"/>
      <c r="AD759" s="1"/>
      <c r="AE759" s="11"/>
      <c r="AF759" s="5"/>
      <c r="AG759" s="1"/>
      <c r="AH759" s="1"/>
      <c r="AI759" s="1"/>
      <c r="AJ759" s="1"/>
      <c r="AK759" s="10"/>
      <c r="AL759" s="1"/>
      <c r="AM759" s="1"/>
      <c r="AN759" s="1"/>
      <c r="AO759" s="1"/>
      <c r="AP759" s="1"/>
      <c r="AQ759" s="1"/>
    </row>
    <row r="760" spans="1:43" x14ac:dyDescent="0.2">
      <c r="A760" s="67">
        <f t="shared" si="325"/>
        <v>43042</v>
      </c>
      <c r="B760" s="8">
        <f t="shared" si="314"/>
        <v>14041.569150949999</v>
      </c>
      <c r="C760" s="8">
        <f t="shared" si="326"/>
        <v>12518.304390269999</v>
      </c>
      <c r="D760" s="28">
        <f t="shared" si="327"/>
        <v>4860.83</v>
      </c>
      <c r="E760" s="9">
        <f>IF(K760=1,VLOOKUP(A759,[1]Plan1!$AY$117:$BA$314,3),E759)</f>
        <v>4881.25</v>
      </c>
      <c r="F760" s="110">
        <f t="shared" si="328"/>
        <v>43025</v>
      </c>
      <c r="G760" s="12">
        <f t="shared" si="315"/>
        <v>4.2009286479880448E-3</v>
      </c>
      <c r="H760" s="11">
        <f t="shared" si="329"/>
        <v>43055</v>
      </c>
      <c r="I760" s="11">
        <f t="shared" si="316"/>
        <v>43055</v>
      </c>
      <c r="J760" s="1">
        <f t="shared" si="330"/>
        <v>21</v>
      </c>
      <c r="K760" s="1">
        <f t="shared" si="338"/>
        <v>13</v>
      </c>
      <c r="L760" s="8">
        <f t="shared" si="317"/>
        <v>1.00259849</v>
      </c>
      <c r="M760" s="14">
        <f t="shared" si="337"/>
        <v>1.00159898</v>
      </c>
      <c r="N760" s="14">
        <f t="shared" si="334"/>
        <v>1.1122873878536252</v>
      </c>
      <c r="O760" s="8">
        <f t="shared" si="336"/>
        <v>1.1151776499999999</v>
      </c>
      <c r="P760" s="8">
        <f t="shared" si="318"/>
        <v>13960.13327192</v>
      </c>
      <c r="Q760" s="13">
        <f t="shared" si="319"/>
        <v>0</v>
      </c>
      <c r="R760" s="21">
        <f t="shared" si="320"/>
        <v>0</v>
      </c>
      <c r="S760" s="8">
        <f t="shared" si="321"/>
        <v>0</v>
      </c>
      <c r="T760" s="10">
        <f t="shared" si="331"/>
        <v>0.119353</v>
      </c>
      <c r="U760" s="13">
        <f t="shared" si="335"/>
        <v>13</v>
      </c>
      <c r="V760" s="13">
        <v>252</v>
      </c>
      <c r="W760" s="14">
        <f t="shared" si="322"/>
        <v>1.0058334600000001</v>
      </c>
      <c r="X760" s="8">
        <f t="shared" si="323"/>
        <v>81.435879029999995</v>
      </c>
      <c r="Y760" s="8">
        <v>0</v>
      </c>
      <c r="Z760" s="9">
        <f t="shared" si="324"/>
        <v>0</v>
      </c>
      <c r="AA760" s="26" t="str">
        <f t="shared" si="332"/>
        <v>A+J=</v>
      </c>
      <c r="AB760" s="70">
        <f t="shared" si="333"/>
        <v>43388</v>
      </c>
      <c r="AC760" s="4"/>
      <c r="AD760" s="1"/>
      <c r="AE760" s="11"/>
      <c r="AF760" s="5"/>
      <c r="AG760" s="1"/>
      <c r="AH760" s="1"/>
      <c r="AI760" s="1"/>
      <c r="AJ760" s="1"/>
      <c r="AK760" s="10"/>
      <c r="AL760" s="1"/>
      <c r="AM760" s="1"/>
      <c r="AN760" s="1"/>
      <c r="AO760" s="1"/>
      <c r="AP760" s="1"/>
      <c r="AQ760" s="1"/>
    </row>
    <row r="761" spans="1:43" x14ac:dyDescent="0.2">
      <c r="A761" s="67">
        <f t="shared" si="325"/>
        <v>43043</v>
      </c>
      <c r="B761" s="8">
        <f t="shared" si="314"/>
        <v>14050.65780965</v>
      </c>
      <c r="C761" s="8">
        <f t="shared" si="326"/>
        <v>12518.304390269999</v>
      </c>
      <c r="D761" s="28">
        <f t="shared" si="327"/>
        <v>4860.83</v>
      </c>
      <c r="E761" s="9">
        <f>IF(K761=1,VLOOKUP(A760,[1]Plan1!$AY$117:$BA$314,3),E760)</f>
        <v>4881.25</v>
      </c>
      <c r="F761" s="110">
        <f t="shared" si="328"/>
        <v>43025</v>
      </c>
      <c r="G761" s="12">
        <f t="shared" si="315"/>
        <v>4.2009286479880448E-3</v>
      </c>
      <c r="H761" s="11">
        <f t="shared" si="329"/>
        <v>43055</v>
      </c>
      <c r="I761" s="11">
        <f t="shared" si="316"/>
        <v>43055</v>
      </c>
      <c r="J761" s="1">
        <f t="shared" si="330"/>
        <v>21</v>
      </c>
      <c r="K761" s="1">
        <f t="shared" si="338"/>
        <v>14</v>
      </c>
      <c r="L761" s="8">
        <f t="shared" si="317"/>
        <v>1.0027986600000001</v>
      </c>
      <c r="M761" s="14">
        <f t="shared" si="337"/>
        <v>1.00159898</v>
      </c>
      <c r="N761" s="14">
        <f t="shared" si="334"/>
        <v>1.1122873878536252</v>
      </c>
      <c r="O761" s="8">
        <f t="shared" si="336"/>
        <v>1.1154002999999999</v>
      </c>
      <c r="P761" s="8">
        <f t="shared" si="318"/>
        <v>13962.92047239</v>
      </c>
      <c r="Q761" s="13">
        <f t="shared" si="319"/>
        <v>0</v>
      </c>
      <c r="R761" s="21">
        <f t="shared" si="320"/>
        <v>0</v>
      </c>
      <c r="S761" s="8">
        <f t="shared" si="321"/>
        <v>0</v>
      </c>
      <c r="T761" s="10">
        <f t="shared" si="331"/>
        <v>0.119353</v>
      </c>
      <c r="U761" s="13">
        <f t="shared" si="335"/>
        <v>14</v>
      </c>
      <c r="V761" s="13">
        <v>252</v>
      </c>
      <c r="W761" s="14">
        <f t="shared" si="322"/>
        <v>1.006283595</v>
      </c>
      <c r="X761" s="8">
        <f t="shared" si="323"/>
        <v>87.737337260000004</v>
      </c>
      <c r="Y761" s="8">
        <v>0</v>
      </c>
      <c r="Z761" s="9">
        <f t="shared" si="324"/>
        <v>0</v>
      </c>
      <c r="AA761" s="26" t="str">
        <f t="shared" si="332"/>
        <v>A+J=</v>
      </c>
      <c r="AB761" s="70">
        <f t="shared" si="333"/>
        <v>43388</v>
      </c>
      <c r="AC761" s="4"/>
      <c r="AD761" s="1"/>
      <c r="AE761" s="11"/>
      <c r="AF761" s="5"/>
      <c r="AG761" s="1"/>
      <c r="AH761" s="1"/>
      <c r="AI761" s="1"/>
      <c r="AJ761" s="1"/>
      <c r="AK761" s="10"/>
      <c r="AL761" s="1"/>
      <c r="AM761" s="1"/>
      <c r="AN761" s="1"/>
      <c r="AO761" s="1"/>
      <c r="AP761" s="1"/>
      <c r="AQ761" s="1"/>
    </row>
    <row r="762" spans="1:43" x14ac:dyDescent="0.2">
      <c r="A762" s="67">
        <f t="shared" si="325"/>
        <v>43044</v>
      </c>
      <c r="B762" s="8">
        <f t="shared" si="314"/>
        <v>14050.65780965</v>
      </c>
      <c r="C762" s="8">
        <f t="shared" si="326"/>
        <v>12518.304390269999</v>
      </c>
      <c r="D762" s="28">
        <f t="shared" si="327"/>
        <v>4860.83</v>
      </c>
      <c r="E762" s="9">
        <f>IF(K762=1,VLOOKUP(A761,[1]Plan1!$AY$117:$BA$314,3),E761)</f>
        <v>4881.25</v>
      </c>
      <c r="F762" s="110">
        <f t="shared" si="328"/>
        <v>43025</v>
      </c>
      <c r="G762" s="12">
        <f t="shared" si="315"/>
        <v>4.2009286479880448E-3</v>
      </c>
      <c r="H762" s="11">
        <f t="shared" si="329"/>
        <v>43055</v>
      </c>
      <c r="I762" s="11">
        <f t="shared" si="316"/>
        <v>43055</v>
      </c>
      <c r="J762" s="1">
        <f t="shared" si="330"/>
        <v>21</v>
      </c>
      <c r="K762" s="1">
        <f t="shared" si="338"/>
        <v>14</v>
      </c>
      <c r="L762" s="8">
        <f t="shared" si="317"/>
        <v>1.0027986600000001</v>
      </c>
      <c r="M762" s="14">
        <f t="shared" si="337"/>
        <v>1.00159898</v>
      </c>
      <c r="N762" s="14">
        <f t="shared" si="334"/>
        <v>1.1122873878536252</v>
      </c>
      <c r="O762" s="8">
        <f t="shared" si="336"/>
        <v>1.1154002999999999</v>
      </c>
      <c r="P762" s="8">
        <f t="shared" si="318"/>
        <v>13962.92047239</v>
      </c>
      <c r="Q762" s="13">
        <f t="shared" si="319"/>
        <v>0</v>
      </c>
      <c r="R762" s="21">
        <f t="shared" si="320"/>
        <v>0</v>
      </c>
      <c r="S762" s="8">
        <f t="shared" si="321"/>
        <v>0</v>
      </c>
      <c r="T762" s="10">
        <f t="shared" si="331"/>
        <v>0.119353</v>
      </c>
      <c r="U762" s="13">
        <f t="shared" si="335"/>
        <v>14</v>
      </c>
      <c r="V762" s="13">
        <v>252</v>
      </c>
      <c r="W762" s="14">
        <f t="shared" si="322"/>
        <v>1.006283595</v>
      </c>
      <c r="X762" s="8">
        <f t="shared" si="323"/>
        <v>87.737337260000004</v>
      </c>
      <c r="Y762" s="8">
        <v>0</v>
      </c>
      <c r="Z762" s="9">
        <f t="shared" si="324"/>
        <v>0</v>
      </c>
      <c r="AA762" s="26" t="str">
        <f t="shared" si="332"/>
        <v>A+J=</v>
      </c>
      <c r="AB762" s="70">
        <f t="shared" si="333"/>
        <v>43388</v>
      </c>
      <c r="AC762" s="4"/>
      <c r="AD762" s="1"/>
      <c r="AE762" s="11"/>
      <c r="AF762" s="5"/>
      <c r="AG762" s="1"/>
      <c r="AH762" s="1"/>
      <c r="AI762" s="1"/>
      <c r="AJ762" s="1"/>
      <c r="AK762" s="10"/>
      <c r="AL762" s="1"/>
      <c r="AM762" s="1"/>
      <c r="AN762" s="1"/>
      <c r="AO762" s="1"/>
      <c r="AP762" s="1"/>
      <c r="AQ762" s="1"/>
    </row>
    <row r="763" spans="1:43" x14ac:dyDescent="0.2">
      <c r="A763" s="67">
        <f t="shared" si="325"/>
        <v>43045</v>
      </c>
      <c r="B763" s="8">
        <f t="shared" si="314"/>
        <v>14050.65780965</v>
      </c>
      <c r="C763" s="8">
        <f t="shared" si="326"/>
        <v>12518.304390269999</v>
      </c>
      <c r="D763" s="28">
        <f t="shared" si="327"/>
        <v>4860.83</v>
      </c>
      <c r="E763" s="9">
        <f>IF(K763=1,VLOOKUP(A762,[1]Plan1!$AY$117:$BA$314,3),E762)</f>
        <v>4881.25</v>
      </c>
      <c r="F763" s="110">
        <f t="shared" si="328"/>
        <v>43025</v>
      </c>
      <c r="G763" s="12">
        <f t="shared" si="315"/>
        <v>4.2009286479880448E-3</v>
      </c>
      <c r="H763" s="11">
        <f t="shared" si="329"/>
        <v>43055</v>
      </c>
      <c r="I763" s="11">
        <f t="shared" si="316"/>
        <v>43055</v>
      </c>
      <c r="J763" s="1">
        <f t="shared" si="330"/>
        <v>21</v>
      </c>
      <c r="K763" s="1">
        <f t="shared" si="338"/>
        <v>14</v>
      </c>
      <c r="L763" s="8">
        <f t="shared" si="317"/>
        <v>1.0027986600000001</v>
      </c>
      <c r="M763" s="14">
        <f t="shared" si="337"/>
        <v>1.00159898</v>
      </c>
      <c r="N763" s="14">
        <f t="shared" si="334"/>
        <v>1.1122873878536252</v>
      </c>
      <c r="O763" s="8">
        <f t="shared" si="336"/>
        <v>1.1154002999999999</v>
      </c>
      <c r="P763" s="8">
        <f t="shared" si="318"/>
        <v>13962.92047239</v>
      </c>
      <c r="Q763" s="13">
        <f t="shared" si="319"/>
        <v>0</v>
      </c>
      <c r="R763" s="21">
        <f t="shared" si="320"/>
        <v>0</v>
      </c>
      <c r="S763" s="8">
        <f t="shared" si="321"/>
        <v>0</v>
      </c>
      <c r="T763" s="10">
        <f t="shared" si="331"/>
        <v>0.119353</v>
      </c>
      <c r="U763" s="13">
        <f t="shared" si="335"/>
        <v>14</v>
      </c>
      <c r="V763" s="13">
        <v>252</v>
      </c>
      <c r="W763" s="14">
        <f t="shared" si="322"/>
        <v>1.006283595</v>
      </c>
      <c r="X763" s="8">
        <f t="shared" si="323"/>
        <v>87.737337260000004</v>
      </c>
      <c r="Y763" s="8">
        <v>0</v>
      </c>
      <c r="Z763" s="9">
        <f t="shared" si="324"/>
        <v>0</v>
      </c>
      <c r="AA763" s="26" t="str">
        <f t="shared" si="332"/>
        <v>A+J=</v>
      </c>
      <c r="AB763" s="70">
        <f t="shared" si="333"/>
        <v>43388</v>
      </c>
      <c r="AC763" s="4"/>
      <c r="AD763" s="1"/>
      <c r="AE763" s="11"/>
      <c r="AF763" s="5"/>
      <c r="AG763" s="1"/>
      <c r="AH763" s="1"/>
      <c r="AI763" s="1"/>
      <c r="AJ763" s="1"/>
      <c r="AK763" s="10"/>
      <c r="AL763" s="1"/>
      <c r="AM763" s="1"/>
      <c r="AN763" s="1"/>
      <c r="AO763" s="1"/>
      <c r="AP763" s="1"/>
      <c r="AQ763" s="1"/>
    </row>
    <row r="764" spans="1:43" x14ac:dyDescent="0.2">
      <c r="A764" s="67">
        <f t="shared" si="325"/>
        <v>43046</v>
      </c>
      <c r="B764" s="8">
        <f t="shared" si="314"/>
        <v>14059.75216278</v>
      </c>
      <c r="C764" s="8">
        <f t="shared" si="326"/>
        <v>12518.304390269999</v>
      </c>
      <c r="D764" s="28">
        <f t="shared" si="327"/>
        <v>4860.83</v>
      </c>
      <c r="E764" s="9">
        <f>IF(K764=1,VLOOKUP(A763,[1]Plan1!$AY$117:$BA$314,3),E763)</f>
        <v>4881.25</v>
      </c>
      <c r="F764" s="110">
        <f t="shared" si="328"/>
        <v>43025</v>
      </c>
      <c r="G764" s="12">
        <f t="shared" si="315"/>
        <v>4.2009286479880448E-3</v>
      </c>
      <c r="H764" s="11">
        <f t="shared" si="329"/>
        <v>43055</v>
      </c>
      <c r="I764" s="11">
        <f t="shared" si="316"/>
        <v>43055</v>
      </c>
      <c r="J764" s="1">
        <f t="shared" si="330"/>
        <v>21</v>
      </c>
      <c r="K764" s="1">
        <f t="shared" si="338"/>
        <v>15</v>
      </c>
      <c r="L764" s="8">
        <f t="shared" si="317"/>
        <v>1.0029988599999999</v>
      </c>
      <c r="M764" s="14">
        <f t="shared" si="337"/>
        <v>1.00159898</v>
      </c>
      <c r="N764" s="14">
        <f t="shared" si="334"/>
        <v>1.1122873878536252</v>
      </c>
      <c r="O764" s="8">
        <f t="shared" si="336"/>
        <v>1.1156229799999999</v>
      </c>
      <c r="P764" s="8">
        <f t="shared" si="318"/>
        <v>13965.70804842</v>
      </c>
      <c r="Q764" s="13">
        <f t="shared" si="319"/>
        <v>0</v>
      </c>
      <c r="R764" s="21">
        <f t="shared" si="320"/>
        <v>0</v>
      </c>
      <c r="S764" s="8">
        <f t="shared" si="321"/>
        <v>0</v>
      </c>
      <c r="T764" s="10">
        <f t="shared" si="331"/>
        <v>0.119353</v>
      </c>
      <c r="U764" s="13">
        <f t="shared" si="335"/>
        <v>15</v>
      </c>
      <c r="V764" s="13">
        <v>252</v>
      </c>
      <c r="W764" s="14">
        <f t="shared" si="322"/>
        <v>1.0067339310000001</v>
      </c>
      <c r="X764" s="8">
        <f t="shared" si="323"/>
        <v>94.044114359999995</v>
      </c>
      <c r="Y764" s="8">
        <v>0</v>
      </c>
      <c r="Z764" s="9">
        <f t="shared" si="324"/>
        <v>0</v>
      </c>
      <c r="AA764" s="26" t="str">
        <f t="shared" si="332"/>
        <v>A+J=</v>
      </c>
      <c r="AB764" s="70">
        <f t="shared" si="333"/>
        <v>43388</v>
      </c>
      <c r="AC764" s="4"/>
      <c r="AD764" s="1"/>
      <c r="AE764" s="11"/>
      <c r="AF764" s="5"/>
      <c r="AG764" s="1"/>
      <c r="AH764" s="1"/>
      <c r="AI764" s="1"/>
      <c r="AJ764" s="1"/>
      <c r="AK764" s="10"/>
      <c r="AL764" s="1"/>
      <c r="AM764" s="1"/>
      <c r="AN764" s="1"/>
      <c r="AO764" s="1"/>
      <c r="AP764" s="1"/>
      <c r="AQ764" s="1"/>
    </row>
    <row r="765" spans="1:43" x14ac:dyDescent="0.2">
      <c r="A765" s="67">
        <f t="shared" si="325"/>
        <v>43047</v>
      </c>
      <c r="B765" s="8">
        <f t="shared" si="314"/>
        <v>14068.85235255</v>
      </c>
      <c r="C765" s="8">
        <f t="shared" si="326"/>
        <v>12518.304390269999</v>
      </c>
      <c r="D765" s="28">
        <f t="shared" si="327"/>
        <v>4860.83</v>
      </c>
      <c r="E765" s="9">
        <f>IF(K765=1,VLOOKUP(A764,[1]Plan1!$AY$117:$BA$314,3),E764)</f>
        <v>4881.25</v>
      </c>
      <c r="F765" s="110">
        <f t="shared" si="328"/>
        <v>43025</v>
      </c>
      <c r="G765" s="12">
        <f t="shared" si="315"/>
        <v>4.2009286479880448E-3</v>
      </c>
      <c r="H765" s="11">
        <f t="shared" si="329"/>
        <v>43055</v>
      </c>
      <c r="I765" s="11">
        <f t="shared" si="316"/>
        <v>43055</v>
      </c>
      <c r="J765" s="1">
        <f t="shared" si="330"/>
        <v>21</v>
      </c>
      <c r="K765" s="1">
        <f t="shared" si="338"/>
        <v>16</v>
      </c>
      <c r="L765" s="8">
        <f t="shared" si="317"/>
        <v>1.0031991</v>
      </c>
      <c r="M765" s="14">
        <f t="shared" si="337"/>
        <v>1.00159898</v>
      </c>
      <c r="N765" s="14">
        <f t="shared" si="334"/>
        <v>1.1122873878536252</v>
      </c>
      <c r="O765" s="8">
        <f t="shared" si="336"/>
        <v>1.1158456999999999</v>
      </c>
      <c r="P765" s="8">
        <f t="shared" si="318"/>
        <v>13968.496125170001</v>
      </c>
      <c r="Q765" s="13">
        <f t="shared" si="319"/>
        <v>0</v>
      </c>
      <c r="R765" s="21">
        <f t="shared" si="320"/>
        <v>0</v>
      </c>
      <c r="S765" s="8">
        <f t="shared" si="321"/>
        <v>0</v>
      </c>
      <c r="T765" s="10">
        <f t="shared" si="331"/>
        <v>0.119353</v>
      </c>
      <c r="U765" s="13">
        <f t="shared" si="335"/>
        <v>16</v>
      </c>
      <c r="V765" s="13">
        <v>252</v>
      </c>
      <c r="W765" s="14">
        <f t="shared" si="322"/>
        <v>1.007184469</v>
      </c>
      <c r="X765" s="8">
        <f t="shared" si="323"/>
        <v>100.35622738000001</v>
      </c>
      <c r="Y765" s="8">
        <v>0</v>
      </c>
      <c r="Z765" s="9">
        <f t="shared" si="324"/>
        <v>0</v>
      </c>
      <c r="AA765" s="26" t="str">
        <f t="shared" si="332"/>
        <v>A+J=</v>
      </c>
      <c r="AB765" s="70">
        <f t="shared" si="333"/>
        <v>43388</v>
      </c>
      <c r="AC765" s="4"/>
      <c r="AD765" s="1"/>
      <c r="AE765" s="11"/>
      <c r="AF765" s="5"/>
      <c r="AG765" s="1"/>
      <c r="AH765" s="1"/>
      <c r="AI765" s="1"/>
      <c r="AJ765" s="1"/>
      <c r="AK765" s="10"/>
      <c r="AL765" s="1"/>
      <c r="AM765" s="1"/>
      <c r="AN765" s="1"/>
      <c r="AO765" s="1"/>
      <c r="AP765" s="1"/>
      <c r="AQ765" s="1"/>
    </row>
    <row r="766" spans="1:43" x14ac:dyDescent="0.2">
      <c r="A766" s="67">
        <f t="shared" si="325"/>
        <v>43048</v>
      </c>
      <c r="B766" s="8">
        <f t="shared" si="314"/>
        <v>14077.958619659999</v>
      </c>
      <c r="C766" s="8">
        <f t="shared" si="326"/>
        <v>12518.304390269999</v>
      </c>
      <c r="D766" s="28">
        <f t="shared" si="327"/>
        <v>4860.83</v>
      </c>
      <c r="E766" s="9">
        <f>IF(K766=1,VLOOKUP(A765,[1]Plan1!$AY$117:$BA$314,3),E765)</f>
        <v>4881.25</v>
      </c>
      <c r="F766" s="110">
        <f t="shared" si="328"/>
        <v>43025</v>
      </c>
      <c r="G766" s="12">
        <f t="shared" si="315"/>
        <v>4.2009286479880448E-3</v>
      </c>
      <c r="H766" s="11">
        <f t="shared" si="329"/>
        <v>43055</v>
      </c>
      <c r="I766" s="11">
        <f t="shared" si="316"/>
        <v>43055</v>
      </c>
      <c r="J766" s="1">
        <f t="shared" si="330"/>
        <v>21</v>
      </c>
      <c r="K766" s="1">
        <f t="shared" si="338"/>
        <v>17</v>
      </c>
      <c r="L766" s="8">
        <f t="shared" si="317"/>
        <v>1.00339939</v>
      </c>
      <c r="M766" s="14">
        <f t="shared" si="337"/>
        <v>1.00159898</v>
      </c>
      <c r="N766" s="14">
        <f t="shared" si="334"/>
        <v>1.1122873878536252</v>
      </c>
      <c r="O766" s="8">
        <f t="shared" si="336"/>
        <v>1.11606848</v>
      </c>
      <c r="P766" s="8">
        <f t="shared" si="318"/>
        <v>13971.28495302</v>
      </c>
      <c r="Q766" s="13">
        <f t="shared" si="319"/>
        <v>0</v>
      </c>
      <c r="R766" s="21">
        <f t="shared" si="320"/>
        <v>0</v>
      </c>
      <c r="S766" s="8">
        <f t="shared" si="321"/>
        <v>0</v>
      </c>
      <c r="T766" s="10">
        <f t="shared" si="331"/>
        <v>0.119353</v>
      </c>
      <c r="U766" s="13">
        <f t="shared" si="335"/>
        <v>17</v>
      </c>
      <c r="V766" s="13">
        <v>252</v>
      </c>
      <c r="W766" s="14">
        <f t="shared" si="322"/>
        <v>1.0076352079999999</v>
      </c>
      <c r="X766" s="8">
        <f t="shared" si="323"/>
        <v>106.67366663999999</v>
      </c>
      <c r="Y766" s="8">
        <v>0</v>
      </c>
      <c r="Z766" s="9">
        <f t="shared" si="324"/>
        <v>0</v>
      </c>
      <c r="AA766" s="26" t="str">
        <f t="shared" si="332"/>
        <v>A+J=</v>
      </c>
      <c r="AB766" s="70">
        <f t="shared" si="333"/>
        <v>43388</v>
      </c>
      <c r="AC766" s="4"/>
      <c r="AD766" s="1"/>
      <c r="AE766" s="11"/>
      <c r="AF766" s="5"/>
      <c r="AG766" s="1"/>
      <c r="AH766" s="1"/>
      <c r="AI766" s="1"/>
      <c r="AJ766" s="1"/>
      <c r="AK766" s="10"/>
      <c r="AL766" s="1"/>
      <c r="AM766" s="1"/>
      <c r="AN766" s="1"/>
      <c r="AO766" s="1"/>
      <c r="AP766" s="1"/>
      <c r="AQ766" s="1"/>
    </row>
    <row r="767" spans="1:43" x14ac:dyDescent="0.2">
      <c r="A767" s="67">
        <f t="shared" si="325"/>
        <v>43049</v>
      </c>
      <c r="B767" s="8">
        <f t="shared" si="314"/>
        <v>14087.07060218</v>
      </c>
      <c r="C767" s="8">
        <f t="shared" si="326"/>
        <v>12518.304390269999</v>
      </c>
      <c r="D767" s="28">
        <f t="shared" si="327"/>
        <v>4860.83</v>
      </c>
      <c r="E767" s="9">
        <f>IF(K767=1,VLOOKUP(A766,[1]Plan1!$AY$117:$BA$314,3),E766)</f>
        <v>4881.25</v>
      </c>
      <c r="F767" s="110">
        <f t="shared" si="328"/>
        <v>43025</v>
      </c>
      <c r="G767" s="12">
        <f t="shared" si="315"/>
        <v>4.2009286479880448E-3</v>
      </c>
      <c r="H767" s="11">
        <f t="shared" si="329"/>
        <v>43055</v>
      </c>
      <c r="I767" s="11">
        <f t="shared" si="316"/>
        <v>43055</v>
      </c>
      <c r="J767" s="1">
        <f t="shared" si="330"/>
        <v>21</v>
      </c>
      <c r="K767" s="1">
        <f t="shared" si="338"/>
        <v>18</v>
      </c>
      <c r="L767" s="8">
        <f t="shared" si="317"/>
        <v>1.00359971</v>
      </c>
      <c r="M767" s="14">
        <f t="shared" si="337"/>
        <v>1.00159898</v>
      </c>
      <c r="N767" s="14">
        <f t="shared" si="334"/>
        <v>1.1122873878536252</v>
      </c>
      <c r="O767" s="8">
        <f t="shared" si="336"/>
        <v>1.1162912899999999</v>
      </c>
      <c r="P767" s="8">
        <f t="shared" si="318"/>
        <v>13974.07415642</v>
      </c>
      <c r="Q767" s="13">
        <f t="shared" si="319"/>
        <v>0</v>
      </c>
      <c r="R767" s="21">
        <f t="shared" si="320"/>
        <v>0</v>
      </c>
      <c r="S767" s="8">
        <f t="shared" si="321"/>
        <v>0</v>
      </c>
      <c r="T767" s="10">
        <f t="shared" si="331"/>
        <v>0.119353</v>
      </c>
      <c r="U767" s="13">
        <f t="shared" si="335"/>
        <v>18</v>
      </c>
      <c r="V767" s="13">
        <v>252</v>
      </c>
      <c r="W767" s="14">
        <f t="shared" si="322"/>
        <v>1.0080861489999999</v>
      </c>
      <c r="X767" s="8">
        <f t="shared" si="323"/>
        <v>112.99644576</v>
      </c>
      <c r="Y767" s="8">
        <v>0</v>
      </c>
      <c r="Z767" s="9">
        <f t="shared" si="324"/>
        <v>0</v>
      </c>
      <c r="AA767" s="26" t="str">
        <f t="shared" si="332"/>
        <v>A+J=</v>
      </c>
      <c r="AB767" s="70">
        <f t="shared" si="333"/>
        <v>43388</v>
      </c>
      <c r="AC767" s="4"/>
      <c r="AD767" s="1"/>
      <c r="AE767" s="11"/>
      <c r="AF767" s="5"/>
      <c r="AG767" s="1"/>
      <c r="AH767" s="1"/>
      <c r="AI767" s="1"/>
      <c r="AJ767" s="1"/>
      <c r="AK767" s="10"/>
      <c r="AL767" s="1"/>
      <c r="AM767" s="1"/>
      <c r="AN767" s="1"/>
      <c r="AO767" s="1"/>
      <c r="AP767" s="1"/>
      <c r="AQ767" s="1"/>
    </row>
    <row r="768" spans="1:43" x14ac:dyDescent="0.2">
      <c r="A768" s="67">
        <f t="shared" si="325"/>
        <v>43050</v>
      </c>
      <c r="B768" s="8">
        <f t="shared" si="314"/>
        <v>14096.18868107</v>
      </c>
      <c r="C768" s="8">
        <f t="shared" si="326"/>
        <v>12518.304390269999</v>
      </c>
      <c r="D768" s="28">
        <f t="shared" si="327"/>
        <v>4860.83</v>
      </c>
      <c r="E768" s="9">
        <f>IF(K768=1,VLOOKUP(A767,[1]Plan1!$AY$117:$BA$314,3),E767)</f>
        <v>4881.25</v>
      </c>
      <c r="F768" s="110">
        <f t="shared" si="328"/>
        <v>43025</v>
      </c>
      <c r="G768" s="12">
        <f t="shared" si="315"/>
        <v>4.2009286479880448E-3</v>
      </c>
      <c r="H768" s="11">
        <f t="shared" si="329"/>
        <v>43055</v>
      </c>
      <c r="I768" s="11">
        <f t="shared" si="316"/>
        <v>43055</v>
      </c>
      <c r="J768" s="1">
        <f t="shared" si="330"/>
        <v>21</v>
      </c>
      <c r="K768" s="1">
        <f t="shared" si="338"/>
        <v>19</v>
      </c>
      <c r="L768" s="8">
        <f t="shared" si="317"/>
        <v>1.00380008</v>
      </c>
      <c r="M768" s="14">
        <f t="shared" si="337"/>
        <v>1.00159898</v>
      </c>
      <c r="N768" s="14">
        <f t="shared" si="334"/>
        <v>1.1122873878536252</v>
      </c>
      <c r="O768" s="8">
        <f t="shared" si="336"/>
        <v>1.1165141599999999</v>
      </c>
      <c r="P768" s="8">
        <f t="shared" si="318"/>
        <v>13976.86411092</v>
      </c>
      <c r="Q768" s="13">
        <f t="shared" si="319"/>
        <v>0</v>
      </c>
      <c r="R768" s="21">
        <f t="shared" si="320"/>
        <v>0</v>
      </c>
      <c r="S768" s="8">
        <f t="shared" si="321"/>
        <v>0</v>
      </c>
      <c r="T768" s="10">
        <f t="shared" si="331"/>
        <v>0.119353</v>
      </c>
      <c r="U768" s="13">
        <f t="shared" si="335"/>
        <v>19</v>
      </c>
      <c r="V768" s="13">
        <v>252</v>
      </c>
      <c r="W768" s="14">
        <f t="shared" si="322"/>
        <v>1.008537292</v>
      </c>
      <c r="X768" s="8">
        <f t="shared" si="323"/>
        <v>119.32457015</v>
      </c>
      <c r="Y768" s="8">
        <v>0</v>
      </c>
      <c r="Z768" s="9">
        <f t="shared" si="324"/>
        <v>0</v>
      </c>
      <c r="AA768" s="26" t="str">
        <f t="shared" si="332"/>
        <v>A+J=</v>
      </c>
      <c r="AB768" s="70">
        <f t="shared" si="333"/>
        <v>43388</v>
      </c>
      <c r="AC768" s="4"/>
      <c r="AD768" s="1"/>
      <c r="AE768" s="11"/>
      <c r="AF768" s="5"/>
      <c r="AG768" s="1"/>
      <c r="AH768" s="1"/>
      <c r="AI768" s="1"/>
      <c r="AJ768" s="1"/>
      <c r="AK768" s="10"/>
      <c r="AL768" s="1"/>
      <c r="AM768" s="1"/>
      <c r="AN768" s="1"/>
      <c r="AO768" s="1"/>
      <c r="AP768" s="1"/>
      <c r="AQ768" s="1"/>
    </row>
    <row r="769" spans="1:43" x14ac:dyDescent="0.2">
      <c r="A769" s="67">
        <f t="shared" si="325"/>
        <v>43051</v>
      </c>
      <c r="B769" s="8">
        <f t="shared" si="314"/>
        <v>14096.18868107</v>
      </c>
      <c r="C769" s="8">
        <f t="shared" si="326"/>
        <v>12518.304390269999</v>
      </c>
      <c r="D769" s="28">
        <f t="shared" si="327"/>
        <v>4860.83</v>
      </c>
      <c r="E769" s="9">
        <f>IF(K769=1,VLOOKUP(A768,[1]Plan1!$AY$117:$BA$314,3),E768)</f>
        <v>4881.25</v>
      </c>
      <c r="F769" s="110">
        <f t="shared" si="328"/>
        <v>43025</v>
      </c>
      <c r="G769" s="12">
        <f t="shared" si="315"/>
        <v>4.2009286479880448E-3</v>
      </c>
      <c r="H769" s="11">
        <f t="shared" si="329"/>
        <v>43055</v>
      </c>
      <c r="I769" s="11">
        <f t="shared" si="316"/>
        <v>43055</v>
      </c>
      <c r="J769" s="1">
        <f t="shared" si="330"/>
        <v>21</v>
      </c>
      <c r="K769" s="1">
        <f t="shared" si="338"/>
        <v>19</v>
      </c>
      <c r="L769" s="8">
        <f t="shared" si="317"/>
        <v>1.00380008</v>
      </c>
      <c r="M769" s="14">
        <f t="shared" si="337"/>
        <v>1.00159898</v>
      </c>
      <c r="N769" s="14">
        <f t="shared" si="334"/>
        <v>1.1122873878536252</v>
      </c>
      <c r="O769" s="8">
        <f t="shared" si="336"/>
        <v>1.1165141599999999</v>
      </c>
      <c r="P769" s="8">
        <f t="shared" si="318"/>
        <v>13976.86411092</v>
      </c>
      <c r="Q769" s="13">
        <f t="shared" si="319"/>
        <v>0</v>
      </c>
      <c r="R769" s="21">
        <f t="shared" si="320"/>
        <v>0</v>
      </c>
      <c r="S769" s="8">
        <f t="shared" si="321"/>
        <v>0</v>
      </c>
      <c r="T769" s="10">
        <f t="shared" si="331"/>
        <v>0.119353</v>
      </c>
      <c r="U769" s="13">
        <f t="shared" si="335"/>
        <v>19</v>
      </c>
      <c r="V769" s="13">
        <v>252</v>
      </c>
      <c r="W769" s="14">
        <f t="shared" si="322"/>
        <v>1.008537292</v>
      </c>
      <c r="X769" s="8">
        <f t="shared" si="323"/>
        <v>119.32457015</v>
      </c>
      <c r="Y769" s="8">
        <v>0</v>
      </c>
      <c r="Z769" s="9">
        <f t="shared" si="324"/>
        <v>0</v>
      </c>
      <c r="AA769" s="26" t="str">
        <f t="shared" si="332"/>
        <v>A+J=</v>
      </c>
      <c r="AB769" s="70">
        <f t="shared" si="333"/>
        <v>43388</v>
      </c>
      <c r="AC769" s="4"/>
      <c r="AD769" s="1"/>
      <c r="AE769" s="11"/>
      <c r="AF769" s="5"/>
      <c r="AG769" s="1"/>
      <c r="AH769" s="1"/>
      <c r="AI769" s="1"/>
      <c r="AJ769" s="1"/>
      <c r="AK769" s="10"/>
      <c r="AL769" s="1"/>
      <c r="AM769" s="1"/>
      <c r="AN769" s="1"/>
      <c r="AO769" s="1"/>
      <c r="AP769" s="1"/>
      <c r="AQ769" s="1"/>
    </row>
    <row r="770" spans="1:43" x14ac:dyDescent="0.2">
      <c r="A770" s="67">
        <f t="shared" si="325"/>
        <v>43052</v>
      </c>
      <c r="B770" s="8">
        <f t="shared" si="314"/>
        <v>14096.18868107</v>
      </c>
      <c r="C770" s="8">
        <f t="shared" si="326"/>
        <v>12518.304390269999</v>
      </c>
      <c r="D770" s="28">
        <f t="shared" si="327"/>
        <v>4860.83</v>
      </c>
      <c r="E770" s="9">
        <f>IF(K770=1,VLOOKUP(A769,[1]Plan1!$AY$117:$BA$314,3),E769)</f>
        <v>4881.25</v>
      </c>
      <c r="F770" s="110">
        <f t="shared" si="328"/>
        <v>43025</v>
      </c>
      <c r="G770" s="12">
        <f t="shared" si="315"/>
        <v>4.2009286479880448E-3</v>
      </c>
      <c r="H770" s="11">
        <f t="shared" si="329"/>
        <v>43055</v>
      </c>
      <c r="I770" s="11">
        <f t="shared" si="316"/>
        <v>43055</v>
      </c>
      <c r="J770" s="1">
        <f t="shared" si="330"/>
        <v>21</v>
      </c>
      <c r="K770" s="1">
        <f t="shared" si="338"/>
        <v>19</v>
      </c>
      <c r="L770" s="8">
        <f t="shared" si="317"/>
        <v>1.00380008</v>
      </c>
      <c r="M770" s="14">
        <f t="shared" si="337"/>
        <v>1.00159898</v>
      </c>
      <c r="N770" s="14">
        <f t="shared" si="334"/>
        <v>1.1122873878536252</v>
      </c>
      <c r="O770" s="8">
        <f t="shared" si="336"/>
        <v>1.1165141599999999</v>
      </c>
      <c r="P770" s="8">
        <f t="shared" si="318"/>
        <v>13976.86411092</v>
      </c>
      <c r="Q770" s="13">
        <f t="shared" si="319"/>
        <v>0</v>
      </c>
      <c r="R770" s="21">
        <f t="shared" si="320"/>
        <v>0</v>
      </c>
      <c r="S770" s="8">
        <f t="shared" si="321"/>
        <v>0</v>
      </c>
      <c r="T770" s="10">
        <f t="shared" si="331"/>
        <v>0.119353</v>
      </c>
      <c r="U770" s="13">
        <f t="shared" si="335"/>
        <v>19</v>
      </c>
      <c r="V770" s="13">
        <v>252</v>
      </c>
      <c r="W770" s="14">
        <f t="shared" si="322"/>
        <v>1.008537292</v>
      </c>
      <c r="X770" s="8">
        <f t="shared" si="323"/>
        <v>119.32457015</v>
      </c>
      <c r="Y770" s="8">
        <v>0</v>
      </c>
      <c r="Z770" s="9">
        <f t="shared" si="324"/>
        <v>0</v>
      </c>
      <c r="AA770" s="26" t="str">
        <f t="shared" si="332"/>
        <v>A+J=</v>
      </c>
      <c r="AB770" s="70">
        <f t="shared" si="333"/>
        <v>43388</v>
      </c>
      <c r="AC770" s="4"/>
      <c r="AD770" s="1"/>
      <c r="AE770" s="11"/>
      <c r="AF770" s="5"/>
      <c r="AG770" s="1"/>
      <c r="AH770" s="1"/>
      <c r="AI770" s="1"/>
      <c r="AJ770" s="1"/>
      <c r="AK770" s="10"/>
      <c r="AL770" s="1"/>
      <c r="AM770" s="1"/>
      <c r="AN770" s="1"/>
      <c r="AO770" s="1"/>
      <c r="AP770" s="1"/>
      <c r="AQ770" s="1"/>
    </row>
    <row r="771" spans="1:43" x14ac:dyDescent="0.2">
      <c r="A771" s="67">
        <f t="shared" si="325"/>
        <v>43053</v>
      </c>
      <c r="B771" s="8">
        <f t="shared" si="314"/>
        <v>14105.31260643</v>
      </c>
      <c r="C771" s="8">
        <f t="shared" si="326"/>
        <v>12518.304390269999</v>
      </c>
      <c r="D771" s="28">
        <f t="shared" si="327"/>
        <v>4860.83</v>
      </c>
      <c r="E771" s="9">
        <f>IF(K771=1,VLOOKUP(A770,[1]Plan1!$AY$117:$BA$314,3),E770)</f>
        <v>4881.25</v>
      </c>
      <c r="F771" s="110">
        <f t="shared" si="328"/>
        <v>43025</v>
      </c>
      <c r="G771" s="12">
        <f t="shared" si="315"/>
        <v>4.2009286479880448E-3</v>
      </c>
      <c r="H771" s="11">
        <f t="shared" si="329"/>
        <v>43055</v>
      </c>
      <c r="I771" s="11">
        <f t="shared" si="316"/>
        <v>43055</v>
      </c>
      <c r="J771" s="1">
        <f t="shared" si="330"/>
        <v>21</v>
      </c>
      <c r="K771" s="1">
        <f t="shared" si="338"/>
        <v>20</v>
      </c>
      <c r="L771" s="8">
        <f t="shared" si="317"/>
        <v>1.00400048</v>
      </c>
      <c r="M771" s="14">
        <f t="shared" si="337"/>
        <v>1.00159898</v>
      </c>
      <c r="N771" s="14">
        <f t="shared" si="334"/>
        <v>1.1122873878536252</v>
      </c>
      <c r="O771" s="8">
        <f t="shared" si="336"/>
        <v>1.1167370700000001</v>
      </c>
      <c r="P771" s="8">
        <f t="shared" si="318"/>
        <v>13979.65456615</v>
      </c>
      <c r="Q771" s="13">
        <f t="shared" si="319"/>
        <v>0</v>
      </c>
      <c r="R771" s="21">
        <f t="shared" si="320"/>
        <v>0</v>
      </c>
      <c r="S771" s="8">
        <f t="shared" si="321"/>
        <v>0</v>
      </c>
      <c r="T771" s="10">
        <f t="shared" si="331"/>
        <v>0.119353</v>
      </c>
      <c r="U771" s="13">
        <f t="shared" si="335"/>
        <v>20</v>
      </c>
      <c r="V771" s="13">
        <v>252</v>
      </c>
      <c r="W771" s="14">
        <f t="shared" si="322"/>
        <v>1.0089886370000001</v>
      </c>
      <c r="X771" s="8">
        <f t="shared" si="323"/>
        <v>125.65804027999999</v>
      </c>
      <c r="Y771" s="8">
        <v>0</v>
      </c>
      <c r="Z771" s="9">
        <f t="shared" si="324"/>
        <v>0</v>
      </c>
      <c r="AA771" s="26" t="str">
        <f t="shared" si="332"/>
        <v>A+J=</v>
      </c>
      <c r="AB771" s="70">
        <f t="shared" si="333"/>
        <v>43388</v>
      </c>
      <c r="AC771" s="4"/>
      <c r="AD771" s="1"/>
      <c r="AE771" s="11"/>
      <c r="AF771" s="5"/>
      <c r="AG771" s="1"/>
      <c r="AH771" s="1"/>
      <c r="AI771" s="1"/>
      <c r="AJ771" s="1"/>
      <c r="AK771" s="10"/>
      <c r="AL771" s="1"/>
      <c r="AM771" s="1"/>
      <c r="AN771" s="1"/>
      <c r="AO771" s="1"/>
      <c r="AP771" s="1"/>
      <c r="AQ771" s="1"/>
    </row>
    <row r="772" spans="1:43" x14ac:dyDescent="0.2">
      <c r="A772" s="67">
        <f t="shared" si="325"/>
        <v>43054</v>
      </c>
      <c r="B772" s="8">
        <f t="shared" si="314"/>
        <v>14114.442240259999</v>
      </c>
      <c r="C772" s="8">
        <f t="shared" si="326"/>
        <v>12518.304390269999</v>
      </c>
      <c r="D772" s="28">
        <f t="shared" si="327"/>
        <v>4860.83</v>
      </c>
      <c r="E772" s="9">
        <f>IF(K772=1,VLOOKUP(A771,[1]Plan1!$AY$117:$BA$314,3),E771)</f>
        <v>4881.25</v>
      </c>
      <c r="F772" s="110">
        <f t="shared" si="328"/>
        <v>43025</v>
      </c>
      <c r="G772" s="12">
        <f t="shared" si="315"/>
        <v>4.2009286479880448E-3</v>
      </c>
      <c r="H772" s="11">
        <f t="shared" si="329"/>
        <v>43084</v>
      </c>
      <c r="I772" s="11">
        <f t="shared" si="316"/>
        <v>43055</v>
      </c>
      <c r="J772" s="1">
        <f t="shared" si="330"/>
        <v>21</v>
      </c>
      <c r="K772" s="1">
        <f t="shared" si="338"/>
        <v>21</v>
      </c>
      <c r="L772" s="8">
        <f t="shared" si="317"/>
        <v>1.0042009199999999</v>
      </c>
      <c r="M772" s="14">
        <f t="shared" si="337"/>
        <v>1.00159898</v>
      </c>
      <c r="N772" s="14">
        <f t="shared" si="334"/>
        <v>1.1122873878536252</v>
      </c>
      <c r="O772" s="8">
        <f t="shared" si="336"/>
        <v>1.1169600099999999</v>
      </c>
      <c r="P772" s="8">
        <f t="shared" si="318"/>
        <v>13982.445396929999</v>
      </c>
      <c r="Q772" s="13">
        <f t="shared" si="319"/>
        <v>0</v>
      </c>
      <c r="R772" s="21">
        <f t="shared" si="320"/>
        <v>0</v>
      </c>
      <c r="S772" s="8">
        <f t="shared" si="321"/>
        <v>0</v>
      </c>
      <c r="T772" s="10">
        <f t="shared" si="331"/>
        <v>0.119353</v>
      </c>
      <c r="U772" s="13">
        <f t="shared" si="335"/>
        <v>21</v>
      </c>
      <c r="V772" s="13">
        <v>252</v>
      </c>
      <c r="W772" s="14">
        <f t="shared" si="322"/>
        <v>1.0094401829999999</v>
      </c>
      <c r="X772" s="8">
        <f t="shared" si="323"/>
        <v>131.99684332999999</v>
      </c>
      <c r="Y772" s="8">
        <v>0</v>
      </c>
      <c r="Z772" s="9">
        <f t="shared" si="324"/>
        <v>0</v>
      </c>
      <c r="AA772" s="26" t="str">
        <f t="shared" si="332"/>
        <v>A+J=</v>
      </c>
      <c r="AB772" s="70">
        <f t="shared" si="333"/>
        <v>43388</v>
      </c>
      <c r="AC772" s="4"/>
      <c r="AD772" s="1"/>
      <c r="AE772" s="11"/>
      <c r="AF772" s="5"/>
      <c r="AG772" s="1"/>
      <c r="AH772" s="1"/>
      <c r="AI772" s="1"/>
      <c r="AJ772" s="1"/>
      <c r="AK772" s="10"/>
      <c r="AL772" s="1"/>
      <c r="AM772" s="1"/>
      <c r="AN772" s="1"/>
      <c r="AO772" s="1"/>
      <c r="AP772" s="1"/>
      <c r="AQ772" s="1"/>
    </row>
    <row r="773" spans="1:43" x14ac:dyDescent="0.2">
      <c r="A773" s="67">
        <f t="shared" si="325"/>
        <v>43055</v>
      </c>
      <c r="B773" s="8">
        <f t="shared" si="314"/>
        <v>14114.442240259999</v>
      </c>
      <c r="C773" s="8">
        <f t="shared" si="326"/>
        <v>12518.304390269999</v>
      </c>
      <c r="D773" s="28">
        <f t="shared" si="327"/>
        <v>4860.83</v>
      </c>
      <c r="E773" s="9">
        <f>IF(K773=1,VLOOKUP(A772,[1]Plan1!$AY$117:$BA$314,3),E772)</f>
        <v>4881.25</v>
      </c>
      <c r="F773" s="110">
        <f t="shared" si="328"/>
        <v>43025</v>
      </c>
      <c r="G773" s="12">
        <f t="shared" si="315"/>
        <v>4.2009286479880448E-3</v>
      </c>
      <c r="H773" s="11">
        <f t="shared" si="329"/>
        <v>43084</v>
      </c>
      <c r="I773" s="11">
        <f t="shared" si="316"/>
        <v>43055</v>
      </c>
      <c r="J773" s="1">
        <f t="shared" si="330"/>
        <v>21</v>
      </c>
      <c r="K773" s="1">
        <f t="shared" si="338"/>
        <v>21</v>
      </c>
      <c r="L773" s="8">
        <f t="shared" si="317"/>
        <v>1.0042009199999999</v>
      </c>
      <c r="M773" s="14">
        <f t="shared" si="337"/>
        <v>1.00159898</v>
      </c>
      <c r="N773" s="14">
        <f t="shared" si="334"/>
        <v>1.1122873878536252</v>
      </c>
      <c r="O773" s="8">
        <f t="shared" si="336"/>
        <v>1.1169600099999999</v>
      </c>
      <c r="P773" s="8">
        <f t="shared" si="318"/>
        <v>13982.445396929999</v>
      </c>
      <c r="Q773" s="13">
        <f t="shared" si="319"/>
        <v>0</v>
      </c>
      <c r="R773" s="21">
        <f t="shared" si="320"/>
        <v>0</v>
      </c>
      <c r="S773" s="8">
        <f t="shared" si="321"/>
        <v>0</v>
      </c>
      <c r="T773" s="10">
        <f t="shared" si="331"/>
        <v>0.119353</v>
      </c>
      <c r="U773" s="13">
        <f t="shared" si="335"/>
        <v>21</v>
      </c>
      <c r="V773" s="13">
        <v>252</v>
      </c>
      <c r="W773" s="14">
        <f t="shared" si="322"/>
        <v>1.0094401829999999</v>
      </c>
      <c r="X773" s="8">
        <f t="shared" si="323"/>
        <v>131.99684332999999</v>
      </c>
      <c r="Y773" s="8">
        <v>0</v>
      </c>
      <c r="Z773" s="9">
        <f t="shared" si="324"/>
        <v>0</v>
      </c>
      <c r="AA773" s="26" t="str">
        <f t="shared" si="332"/>
        <v>A+J=</v>
      </c>
      <c r="AB773" s="70">
        <f t="shared" si="333"/>
        <v>43388</v>
      </c>
      <c r="AC773" s="4"/>
      <c r="AD773" s="1"/>
      <c r="AE773" s="11"/>
      <c r="AF773" s="5"/>
      <c r="AG773" s="1"/>
      <c r="AH773" s="1"/>
      <c r="AI773" s="1"/>
      <c r="AJ773" s="1"/>
      <c r="AK773" s="10"/>
      <c r="AL773" s="1"/>
      <c r="AM773" s="1"/>
      <c r="AN773" s="1"/>
      <c r="AO773" s="1"/>
      <c r="AP773" s="1"/>
      <c r="AQ773" s="1"/>
    </row>
    <row r="774" spans="1:43" x14ac:dyDescent="0.2">
      <c r="A774" s="67">
        <f t="shared" si="325"/>
        <v>43056</v>
      </c>
      <c r="B774" s="8">
        <f t="shared" si="314"/>
        <v>14122.639439940001</v>
      </c>
      <c r="C774" s="8">
        <f t="shared" si="326"/>
        <v>12518.304390269999</v>
      </c>
      <c r="D774" s="28">
        <f t="shared" si="327"/>
        <v>4881.25</v>
      </c>
      <c r="E774" s="9">
        <f>IF(K774=1,VLOOKUP(A773,[1]Plan1!$AY$117:$BA$314,3),E773)</f>
        <v>4894.92</v>
      </c>
      <c r="F774" s="110">
        <f t="shared" si="328"/>
        <v>43056</v>
      </c>
      <c r="G774" s="12">
        <f t="shared" si="315"/>
        <v>2.8005121638925434E-3</v>
      </c>
      <c r="H774" s="11">
        <f t="shared" si="329"/>
        <v>43084</v>
      </c>
      <c r="I774" s="11">
        <f t="shared" si="316"/>
        <v>43084</v>
      </c>
      <c r="J774" s="1">
        <f t="shared" si="330"/>
        <v>21</v>
      </c>
      <c r="K774" s="1">
        <f t="shared" si="338"/>
        <v>1</v>
      </c>
      <c r="L774" s="8">
        <f t="shared" si="317"/>
        <v>1.00013318</v>
      </c>
      <c r="M774" s="14">
        <f t="shared" si="337"/>
        <v>1.0042009199999999</v>
      </c>
      <c r="N774" s="14">
        <f t="shared" si="334"/>
        <v>1.1169600181870072</v>
      </c>
      <c r="O774" s="8">
        <f t="shared" si="336"/>
        <v>1.11710877</v>
      </c>
      <c r="P774" s="8">
        <f t="shared" si="318"/>
        <v>13984.307619900001</v>
      </c>
      <c r="Q774" s="13">
        <f t="shared" si="319"/>
        <v>0</v>
      </c>
      <c r="R774" s="21">
        <f t="shared" si="320"/>
        <v>0</v>
      </c>
      <c r="S774" s="8">
        <f t="shared" si="321"/>
        <v>0</v>
      </c>
      <c r="T774" s="10">
        <f t="shared" si="331"/>
        <v>0.119353</v>
      </c>
      <c r="U774" s="13">
        <f t="shared" si="335"/>
        <v>22</v>
      </c>
      <c r="V774" s="13">
        <v>252</v>
      </c>
      <c r="W774" s="14">
        <f t="shared" si="322"/>
        <v>1.0098919319999999</v>
      </c>
      <c r="X774" s="8">
        <f t="shared" si="323"/>
        <v>138.33182004</v>
      </c>
      <c r="Y774" s="8">
        <v>0</v>
      </c>
      <c r="Z774" s="9">
        <f t="shared" si="324"/>
        <v>0</v>
      </c>
      <c r="AA774" s="26" t="str">
        <f t="shared" si="332"/>
        <v>A+J=</v>
      </c>
      <c r="AB774" s="70">
        <f t="shared" si="333"/>
        <v>43388</v>
      </c>
      <c r="AC774" s="4"/>
      <c r="AD774" s="1"/>
      <c r="AE774" s="11"/>
      <c r="AF774" s="5"/>
      <c r="AG774" s="1"/>
      <c r="AH774" s="1"/>
      <c r="AI774" s="1"/>
      <c r="AJ774" s="1"/>
      <c r="AK774" s="10"/>
      <c r="AL774" s="1"/>
      <c r="AM774" s="1"/>
      <c r="AN774" s="1"/>
      <c r="AO774" s="1"/>
      <c r="AP774" s="1"/>
      <c r="AQ774" s="1"/>
    </row>
    <row r="775" spans="1:43" x14ac:dyDescent="0.2">
      <c r="A775" s="67">
        <f t="shared" si="325"/>
        <v>43057</v>
      </c>
      <c r="B775" s="8">
        <f t="shared" si="314"/>
        <v>14130.841273800001</v>
      </c>
      <c r="C775" s="8">
        <f t="shared" si="326"/>
        <v>12518.304390269999</v>
      </c>
      <c r="D775" s="28">
        <f t="shared" si="327"/>
        <v>4881.25</v>
      </c>
      <c r="E775" s="9">
        <f>IF(K775=1,VLOOKUP(A774,[1]Plan1!$AY$117:$BA$314,3),E774)</f>
        <v>4894.92</v>
      </c>
      <c r="F775" s="110">
        <f t="shared" si="328"/>
        <v>43056</v>
      </c>
      <c r="G775" s="12">
        <f t="shared" si="315"/>
        <v>2.8005121638925434E-3</v>
      </c>
      <c r="H775" s="11">
        <f t="shared" si="329"/>
        <v>43084</v>
      </c>
      <c r="I775" s="11">
        <f t="shared" si="316"/>
        <v>43084</v>
      </c>
      <c r="J775" s="1">
        <f t="shared" si="330"/>
        <v>21</v>
      </c>
      <c r="K775" s="1">
        <f t="shared" si="338"/>
        <v>2</v>
      </c>
      <c r="L775" s="8">
        <f t="shared" si="317"/>
        <v>1.0002663700000001</v>
      </c>
      <c r="M775" s="14">
        <f t="shared" si="337"/>
        <v>1.0042009199999999</v>
      </c>
      <c r="N775" s="14">
        <f t="shared" si="334"/>
        <v>1.1169600181870072</v>
      </c>
      <c r="O775" s="8">
        <f t="shared" si="336"/>
        <v>1.11725754</v>
      </c>
      <c r="P775" s="8">
        <f t="shared" si="318"/>
        <v>13986.16996804</v>
      </c>
      <c r="Q775" s="13">
        <f t="shared" si="319"/>
        <v>0</v>
      </c>
      <c r="R775" s="21">
        <f t="shared" si="320"/>
        <v>0</v>
      </c>
      <c r="S775" s="8">
        <f t="shared" si="321"/>
        <v>0</v>
      </c>
      <c r="T775" s="10">
        <f t="shared" si="331"/>
        <v>0.119353</v>
      </c>
      <c r="U775" s="13">
        <f t="shared" si="335"/>
        <v>23</v>
      </c>
      <c r="V775" s="13">
        <v>252</v>
      </c>
      <c r="W775" s="14">
        <f t="shared" si="322"/>
        <v>1.010343883</v>
      </c>
      <c r="X775" s="8">
        <f t="shared" si="323"/>
        <v>144.67130576</v>
      </c>
      <c r="Y775" s="8">
        <v>0</v>
      </c>
      <c r="Z775" s="9">
        <f t="shared" si="324"/>
        <v>0</v>
      </c>
      <c r="AA775" s="26" t="str">
        <f t="shared" si="332"/>
        <v>A+J=</v>
      </c>
      <c r="AB775" s="70">
        <f t="shared" si="333"/>
        <v>43388</v>
      </c>
      <c r="AC775" s="4"/>
      <c r="AD775" s="1"/>
      <c r="AE775" s="11"/>
      <c r="AF775" s="5"/>
      <c r="AG775" s="1"/>
      <c r="AH775" s="1"/>
      <c r="AI775" s="1"/>
      <c r="AJ775" s="1"/>
      <c r="AK775" s="10"/>
      <c r="AL775" s="1"/>
      <c r="AM775" s="1"/>
      <c r="AN775" s="1"/>
      <c r="AO775" s="1"/>
      <c r="AP775" s="1"/>
      <c r="AQ775" s="1"/>
    </row>
    <row r="776" spans="1:43" x14ac:dyDescent="0.2">
      <c r="A776" s="67">
        <f t="shared" si="325"/>
        <v>43058</v>
      </c>
      <c r="B776" s="8">
        <f t="shared" si="314"/>
        <v>14130.841273800001</v>
      </c>
      <c r="C776" s="8">
        <f t="shared" si="326"/>
        <v>12518.304390269999</v>
      </c>
      <c r="D776" s="28">
        <f t="shared" si="327"/>
        <v>4881.25</v>
      </c>
      <c r="E776" s="9">
        <f>IF(K776=1,VLOOKUP(A775,[1]Plan1!$AY$117:$BA$314,3),E775)</f>
        <v>4894.92</v>
      </c>
      <c r="F776" s="110">
        <f t="shared" si="328"/>
        <v>43056</v>
      </c>
      <c r="G776" s="12">
        <f t="shared" si="315"/>
        <v>2.8005121638925434E-3</v>
      </c>
      <c r="H776" s="11">
        <f t="shared" si="329"/>
        <v>43084</v>
      </c>
      <c r="I776" s="11">
        <f t="shared" si="316"/>
        <v>43084</v>
      </c>
      <c r="J776" s="1">
        <f t="shared" si="330"/>
        <v>21</v>
      </c>
      <c r="K776" s="1">
        <f t="shared" si="338"/>
        <v>2</v>
      </c>
      <c r="L776" s="8">
        <f t="shared" si="317"/>
        <v>1.0002663700000001</v>
      </c>
      <c r="M776" s="14">
        <f t="shared" si="337"/>
        <v>1.0042009199999999</v>
      </c>
      <c r="N776" s="14">
        <f t="shared" si="334"/>
        <v>1.1169600181870072</v>
      </c>
      <c r="O776" s="8">
        <f t="shared" si="336"/>
        <v>1.11725754</v>
      </c>
      <c r="P776" s="8">
        <f t="shared" si="318"/>
        <v>13986.16996804</v>
      </c>
      <c r="Q776" s="13">
        <f t="shared" si="319"/>
        <v>0</v>
      </c>
      <c r="R776" s="21">
        <f t="shared" si="320"/>
        <v>0</v>
      </c>
      <c r="S776" s="8">
        <f t="shared" si="321"/>
        <v>0</v>
      </c>
      <c r="T776" s="10">
        <f t="shared" si="331"/>
        <v>0.119353</v>
      </c>
      <c r="U776" s="13">
        <f t="shared" si="335"/>
        <v>23</v>
      </c>
      <c r="V776" s="13">
        <v>252</v>
      </c>
      <c r="W776" s="14">
        <f t="shared" si="322"/>
        <v>1.010343883</v>
      </c>
      <c r="X776" s="8">
        <f t="shared" si="323"/>
        <v>144.67130576</v>
      </c>
      <c r="Y776" s="8">
        <v>0</v>
      </c>
      <c r="Z776" s="9">
        <f t="shared" si="324"/>
        <v>0</v>
      </c>
      <c r="AA776" s="26" t="str">
        <f t="shared" si="332"/>
        <v>A+J=</v>
      </c>
      <c r="AB776" s="70">
        <f t="shared" si="333"/>
        <v>43388</v>
      </c>
      <c r="AC776" s="4"/>
      <c r="AD776" s="1"/>
      <c r="AE776" s="11"/>
      <c r="AF776" s="5"/>
      <c r="AG776" s="1"/>
      <c r="AH776" s="1"/>
      <c r="AI776" s="1"/>
      <c r="AJ776" s="1"/>
      <c r="AK776" s="10"/>
      <c r="AL776" s="1"/>
      <c r="AM776" s="1"/>
      <c r="AN776" s="1"/>
      <c r="AO776" s="1"/>
      <c r="AP776" s="1"/>
      <c r="AQ776" s="1"/>
    </row>
    <row r="777" spans="1:43" x14ac:dyDescent="0.2">
      <c r="A777" s="67">
        <f t="shared" si="325"/>
        <v>43059</v>
      </c>
      <c r="B777" s="8">
        <f t="shared" si="314"/>
        <v>14130.841273800001</v>
      </c>
      <c r="C777" s="8">
        <f t="shared" si="326"/>
        <v>12518.304390269999</v>
      </c>
      <c r="D777" s="28">
        <f t="shared" si="327"/>
        <v>4881.25</v>
      </c>
      <c r="E777" s="9">
        <f>IF(K777=1,VLOOKUP(A776,[1]Plan1!$AY$117:$BA$314,3),E776)</f>
        <v>4894.92</v>
      </c>
      <c r="F777" s="110">
        <f t="shared" si="328"/>
        <v>43056</v>
      </c>
      <c r="G777" s="12">
        <f t="shared" si="315"/>
        <v>2.8005121638925434E-3</v>
      </c>
      <c r="H777" s="11">
        <f t="shared" si="329"/>
        <v>43084</v>
      </c>
      <c r="I777" s="11">
        <f t="shared" si="316"/>
        <v>43084</v>
      </c>
      <c r="J777" s="1">
        <f t="shared" si="330"/>
        <v>21</v>
      </c>
      <c r="K777" s="1">
        <f t="shared" si="338"/>
        <v>2</v>
      </c>
      <c r="L777" s="8">
        <f t="shared" si="317"/>
        <v>1.0002663700000001</v>
      </c>
      <c r="M777" s="14">
        <f t="shared" si="337"/>
        <v>1.0042009199999999</v>
      </c>
      <c r="N777" s="14">
        <f t="shared" si="334"/>
        <v>1.1169600181870072</v>
      </c>
      <c r="O777" s="8">
        <f t="shared" si="336"/>
        <v>1.11725754</v>
      </c>
      <c r="P777" s="8">
        <f t="shared" si="318"/>
        <v>13986.16996804</v>
      </c>
      <c r="Q777" s="13">
        <f t="shared" si="319"/>
        <v>0</v>
      </c>
      <c r="R777" s="21">
        <f t="shared" si="320"/>
        <v>0</v>
      </c>
      <c r="S777" s="8">
        <f t="shared" si="321"/>
        <v>0</v>
      </c>
      <c r="T777" s="10">
        <f t="shared" si="331"/>
        <v>0.119353</v>
      </c>
      <c r="U777" s="13">
        <f t="shared" si="335"/>
        <v>23</v>
      </c>
      <c r="V777" s="13">
        <v>252</v>
      </c>
      <c r="W777" s="14">
        <f t="shared" si="322"/>
        <v>1.010343883</v>
      </c>
      <c r="X777" s="8">
        <f t="shared" si="323"/>
        <v>144.67130576</v>
      </c>
      <c r="Y777" s="8">
        <v>0</v>
      </c>
      <c r="Z777" s="9">
        <f t="shared" si="324"/>
        <v>0</v>
      </c>
      <c r="AA777" s="26" t="str">
        <f t="shared" si="332"/>
        <v>A+J=</v>
      </c>
      <c r="AB777" s="70">
        <f t="shared" si="333"/>
        <v>43388</v>
      </c>
      <c r="AC777" s="4"/>
      <c r="AD777" s="1"/>
      <c r="AE777" s="11"/>
      <c r="AF777" s="5"/>
      <c r="AG777" s="1"/>
      <c r="AH777" s="1"/>
      <c r="AI777" s="1"/>
      <c r="AJ777" s="1"/>
      <c r="AK777" s="10"/>
      <c r="AL777" s="1"/>
      <c r="AM777" s="1"/>
      <c r="AN777" s="1"/>
      <c r="AO777" s="1"/>
      <c r="AP777" s="1"/>
      <c r="AQ777" s="1"/>
    </row>
    <row r="778" spans="1:43" x14ac:dyDescent="0.2">
      <c r="A778" s="67">
        <f t="shared" si="325"/>
        <v>43060</v>
      </c>
      <c r="B778" s="8">
        <f t="shared" ref="B778:B841" si="339">(P778+X778)</f>
        <v>14139.047996230001</v>
      </c>
      <c r="C778" s="8">
        <f t="shared" si="326"/>
        <v>12518.304390269999</v>
      </c>
      <c r="D778" s="28">
        <f t="shared" si="327"/>
        <v>4881.25</v>
      </c>
      <c r="E778" s="9">
        <f>IF(K778=1,VLOOKUP(A777,[1]Plan1!$AY$117:$BA$314,3),E777)</f>
        <v>4894.92</v>
      </c>
      <c r="F778" s="110">
        <f t="shared" si="328"/>
        <v>43056</v>
      </c>
      <c r="G778" s="12">
        <f t="shared" ref="G778:G841" si="340">(E778/D778)-1</f>
        <v>2.8005121638925434E-3</v>
      </c>
      <c r="H778" s="11">
        <f t="shared" si="329"/>
        <v>43084</v>
      </c>
      <c r="I778" s="11">
        <f t="shared" ref="I778:I841" si="341">IF(A778&gt;I777,H778,I777)</f>
        <v>43084</v>
      </c>
      <c r="J778" s="1">
        <f t="shared" si="330"/>
        <v>21</v>
      </c>
      <c r="K778" s="1">
        <f t="shared" si="338"/>
        <v>3</v>
      </c>
      <c r="L778" s="8">
        <f t="shared" ref="L778:L841" si="342">TRUNC((E778/D778)^TRUNC((K778/J778),9),8)</f>
        <v>1.00039959</v>
      </c>
      <c r="M778" s="14">
        <f t="shared" si="337"/>
        <v>1.0042009199999999</v>
      </c>
      <c r="N778" s="14">
        <f t="shared" si="334"/>
        <v>1.1169600181870072</v>
      </c>
      <c r="O778" s="8">
        <f t="shared" si="336"/>
        <v>1.1174063400000001</v>
      </c>
      <c r="P778" s="8">
        <f t="shared" ref="P778:P841" si="343">TRUNC(C778*O778,8)</f>
        <v>13988.032691730001</v>
      </c>
      <c r="Q778" s="13">
        <f t="shared" ref="Q778:Q841" si="344">IF(VLOOKUP(A778,AE$10:AM$114,9)=VLOOKUP(A777,AE$10:AM$114,9),0,VLOOKUP(A778,AE$10:AM$114,9))</f>
        <v>0</v>
      </c>
      <c r="R778" s="21">
        <f t="shared" ref="R778:R841" si="345">IF(Q778&gt;0,VLOOKUP($A778,$AE$10:$AK$114,7),0)</f>
        <v>0</v>
      </c>
      <c r="S778" s="8">
        <f t="shared" ref="S778:S841" si="346">IF(R778&gt;0,TRUNC(R778*P778,8),0)</f>
        <v>0</v>
      </c>
      <c r="T778" s="10">
        <f t="shared" si="331"/>
        <v>0.119353</v>
      </c>
      <c r="U778" s="13">
        <f t="shared" si="335"/>
        <v>24</v>
      </c>
      <c r="V778" s="13">
        <v>252</v>
      </c>
      <c r="W778" s="14">
        <f t="shared" ref="W778:W841" si="347">ROUND((1+T778)^TRUNC((U778/V778),9),9)</f>
        <v>1.0107960359999999</v>
      </c>
      <c r="X778" s="8">
        <f t="shared" ref="X778:X841" si="348">TRUNC((P778*(W778-1)),8)</f>
        <v>151.01530450000001</v>
      </c>
      <c r="Y778" s="8">
        <v>0</v>
      </c>
      <c r="Z778" s="9">
        <f t="shared" ref="Z778:Z841" si="349">IF(S778&gt;0,S778+X778,0)</f>
        <v>0</v>
      </c>
      <c r="AA778" s="26" t="str">
        <f t="shared" si="332"/>
        <v>A+J=</v>
      </c>
      <c r="AB778" s="70">
        <f t="shared" si="333"/>
        <v>43388</v>
      </c>
      <c r="AC778" s="4"/>
      <c r="AD778" s="1"/>
      <c r="AE778" s="11"/>
      <c r="AF778" s="5"/>
      <c r="AG778" s="1"/>
      <c r="AH778" s="1"/>
      <c r="AI778" s="1"/>
      <c r="AJ778" s="1"/>
      <c r="AK778" s="10"/>
      <c r="AL778" s="1"/>
      <c r="AM778" s="1"/>
      <c r="AN778" s="1"/>
      <c r="AO778" s="1"/>
      <c r="AP778" s="1"/>
      <c r="AQ778" s="1"/>
    </row>
    <row r="779" spans="1:43" x14ac:dyDescent="0.2">
      <c r="A779" s="67">
        <f t="shared" ref="A779:A842" si="350">(A778+1)</f>
        <v>43061</v>
      </c>
      <c r="B779" s="8">
        <f t="shared" si="339"/>
        <v>14147.25936968</v>
      </c>
      <c r="C779" s="8">
        <f t="shared" ref="C779:C842" si="351">TRUNC(IF(Q778&gt;0,VLOOKUP(A778,$AE$12:$AF$114,2),C778),8)</f>
        <v>12518.304390269999</v>
      </c>
      <c r="D779" s="28">
        <f t="shared" ref="D779:D842" si="352">IF(E779=E778,D778,E778)</f>
        <v>4881.25</v>
      </c>
      <c r="E779" s="9">
        <f>IF(K779=1,VLOOKUP(A778,[1]Plan1!$AY$117:$BA$314,3),E778)</f>
        <v>4894.92</v>
      </c>
      <c r="F779" s="110">
        <f t="shared" ref="F779:F842" si="353">IF(D779=D778,F778,A779)</f>
        <v>43056</v>
      </c>
      <c r="G779" s="12">
        <f t="shared" si="340"/>
        <v>2.8005121638925434E-3</v>
      </c>
      <c r="H779" s="11">
        <f t="shared" ref="H779:H842" si="354">IF(DAY(A779)=15,VLOOKUP(A779,AJ$118:AP$450,4),H778)</f>
        <v>43084</v>
      </c>
      <c r="I779" s="11">
        <f t="shared" si="341"/>
        <v>43084</v>
      </c>
      <c r="J779" s="1">
        <f t="shared" ref="J779:J842" si="355">IF(I779=I778,J778,NETWORKDAYS(I778,I779,$AE$118:$AE$502)-1)</f>
        <v>21</v>
      </c>
      <c r="K779" s="1">
        <f t="shared" si="338"/>
        <v>4</v>
      </c>
      <c r="L779" s="8">
        <f t="shared" si="342"/>
        <v>1.0005328200000001</v>
      </c>
      <c r="M779" s="14">
        <f t="shared" si="337"/>
        <v>1.0042009199999999</v>
      </c>
      <c r="N779" s="14">
        <f t="shared" si="334"/>
        <v>1.1169600181870072</v>
      </c>
      <c r="O779" s="8">
        <f t="shared" si="336"/>
        <v>1.1175551500000001</v>
      </c>
      <c r="P779" s="8">
        <f t="shared" si="343"/>
        <v>13989.895540609999</v>
      </c>
      <c r="Q779" s="13">
        <f t="shared" si="344"/>
        <v>0</v>
      </c>
      <c r="R779" s="21">
        <f t="shared" si="345"/>
        <v>0</v>
      </c>
      <c r="S779" s="8">
        <f t="shared" si="346"/>
        <v>0</v>
      </c>
      <c r="T779" s="10">
        <f t="shared" ref="T779:T842" si="356">IF(Q778&gt;0,VLOOKUP(A778,$AE$11:$AH$20,4),T778)</f>
        <v>0.119353</v>
      </c>
      <c r="U779" s="13">
        <f t="shared" si="335"/>
        <v>25</v>
      </c>
      <c r="V779" s="13">
        <v>252</v>
      </c>
      <c r="W779" s="14">
        <f t="shared" si="347"/>
        <v>1.0112483919999999</v>
      </c>
      <c r="X779" s="8">
        <f t="shared" si="348"/>
        <v>157.36382907000001</v>
      </c>
      <c r="Y779" s="8">
        <v>0</v>
      </c>
      <c r="Z779" s="9">
        <f t="shared" si="349"/>
        <v>0</v>
      </c>
      <c r="AA779" s="26" t="str">
        <f t="shared" ref="AA779:AA842" si="357">IF($Q778&gt;0,VLOOKUP($A778,$AE$10:$AO$114,($AN$7)+1),AA778)</f>
        <v>A+J=</v>
      </c>
      <c r="AB779" s="70">
        <f t="shared" ref="AB779:AB842" si="358">IF($Q778&gt;0,VLOOKUP($A778,$AE$10:$AO$114,($AO$7)+1),AB778)</f>
        <v>43388</v>
      </c>
      <c r="AC779" s="4"/>
      <c r="AD779" s="1"/>
      <c r="AE779" s="11"/>
      <c r="AF779" s="5"/>
      <c r="AG779" s="1"/>
      <c r="AH779" s="1"/>
      <c r="AI779" s="1"/>
      <c r="AJ779" s="1"/>
      <c r="AK779" s="10"/>
      <c r="AL779" s="1"/>
      <c r="AM779" s="1"/>
      <c r="AN779" s="1"/>
      <c r="AO779" s="1"/>
      <c r="AP779" s="1"/>
      <c r="AQ779" s="1"/>
    </row>
    <row r="780" spans="1:43" x14ac:dyDescent="0.2">
      <c r="A780" s="67">
        <f t="shared" si="350"/>
        <v>43062</v>
      </c>
      <c r="B780" s="8">
        <f t="shared" si="339"/>
        <v>14155.475634749999</v>
      </c>
      <c r="C780" s="8">
        <f t="shared" si="351"/>
        <v>12518.304390269999</v>
      </c>
      <c r="D780" s="28">
        <f t="shared" si="352"/>
        <v>4881.25</v>
      </c>
      <c r="E780" s="9">
        <f>IF(K780=1,VLOOKUP(A779,[1]Plan1!$AY$117:$BA$314,3),E779)</f>
        <v>4894.92</v>
      </c>
      <c r="F780" s="110">
        <f t="shared" si="353"/>
        <v>43056</v>
      </c>
      <c r="G780" s="12">
        <f t="shared" si="340"/>
        <v>2.8005121638925434E-3</v>
      </c>
      <c r="H780" s="11">
        <f t="shared" si="354"/>
        <v>43084</v>
      </c>
      <c r="I780" s="11">
        <f t="shared" si="341"/>
        <v>43084</v>
      </c>
      <c r="J780" s="1">
        <f t="shared" si="355"/>
        <v>21</v>
      </c>
      <c r="K780" s="1">
        <f t="shared" si="338"/>
        <v>5</v>
      </c>
      <c r="L780" s="8">
        <f t="shared" si="342"/>
        <v>1.0006660700000001</v>
      </c>
      <c r="M780" s="14">
        <f t="shared" si="337"/>
        <v>1.0042009199999999</v>
      </c>
      <c r="N780" s="14">
        <f t="shared" si="334"/>
        <v>1.1169600181870072</v>
      </c>
      <c r="O780" s="8">
        <f t="shared" si="336"/>
        <v>1.1177039900000001</v>
      </c>
      <c r="P780" s="8">
        <f t="shared" si="343"/>
        <v>13991.758765029999</v>
      </c>
      <c r="Q780" s="13">
        <f t="shared" si="344"/>
        <v>0</v>
      </c>
      <c r="R780" s="21">
        <f t="shared" si="345"/>
        <v>0</v>
      </c>
      <c r="S780" s="8">
        <f t="shared" si="346"/>
        <v>0</v>
      </c>
      <c r="T780" s="10">
        <f t="shared" si="356"/>
        <v>0.119353</v>
      </c>
      <c r="U780" s="13">
        <f t="shared" si="335"/>
        <v>26</v>
      </c>
      <c r="V780" s="13">
        <v>252</v>
      </c>
      <c r="W780" s="14">
        <f t="shared" si="347"/>
        <v>1.01170095</v>
      </c>
      <c r="X780" s="8">
        <f t="shared" si="348"/>
        <v>163.71686972000001</v>
      </c>
      <c r="Y780" s="8">
        <v>0</v>
      </c>
      <c r="Z780" s="9">
        <f t="shared" si="349"/>
        <v>0</v>
      </c>
      <c r="AA780" s="26" t="str">
        <f t="shared" si="357"/>
        <v>A+J=</v>
      </c>
      <c r="AB780" s="70">
        <f t="shared" si="358"/>
        <v>43388</v>
      </c>
      <c r="AC780" s="4"/>
      <c r="AD780" s="1"/>
      <c r="AE780" s="11"/>
      <c r="AF780" s="5"/>
      <c r="AG780" s="1"/>
      <c r="AH780" s="1"/>
      <c r="AI780" s="1"/>
      <c r="AJ780" s="1"/>
      <c r="AK780" s="10"/>
      <c r="AL780" s="1"/>
      <c r="AM780" s="1"/>
      <c r="AN780" s="1"/>
      <c r="AO780" s="1"/>
      <c r="AP780" s="1"/>
      <c r="AQ780" s="1"/>
    </row>
    <row r="781" spans="1:43" x14ac:dyDescent="0.2">
      <c r="A781" s="67">
        <f t="shared" si="350"/>
        <v>43063</v>
      </c>
      <c r="B781" s="8">
        <f t="shared" si="339"/>
        <v>14163.69653967</v>
      </c>
      <c r="C781" s="8">
        <f t="shared" si="351"/>
        <v>12518.304390269999</v>
      </c>
      <c r="D781" s="28">
        <f t="shared" si="352"/>
        <v>4881.25</v>
      </c>
      <c r="E781" s="9">
        <f>IF(K781=1,VLOOKUP(A780,[1]Plan1!$AY$117:$BA$314,3),E780)</f>
        <v>4894.92</v>
      </c>
      <c r="F781" s="110">
        <f t="shared" si="353"/>
        <v>43056</v>
      </c>
      <c r="G781" s="12">
        <f t="shared" si="340"/>
        <v>2.8005121638925434E-3</v>
      </c>
      <c r="H781" s="11">
        <f t="shared" si="354"/>
        <v>43084</v>
      </c>
      <c r="I781" s="11">
        <f t="shared" si="341"/>
        <v>43084</v>
      </c>
      <c r="J781" s="1">
        <f t="shared" si="355"/>
        <v>21</v>
      </c>
      <c r="K781" s="1">
        <f t="shared" si="338"/>
        <v>6</v>
      </c>
      <c r="L781" s="8">
        <f t="shared" si="342"/>
        <v>1.0007993399999999</v>
      </c>
      <c r="M781" s="14">
        <f t="shared" si="337"/>
        <v>1.0042009199999999</v>
      </c>
      <c r="N781" s="14">
        <f t="shared" si="334"/>
        <v>1.1169600181870072</v>
      </c>
      <c r="O781" s="8">
        <f t="shared" si="336"/>
        <v>1.1178528400000001</v>
      </c>
      <c r="P781" s="8">
        <f t="shared" si="343"/>
        <v>13993.62211464</v>
      </c>
      <c r="Q781" s="13">
        <f t="shared" si="344"/>
        <v>0</v>
      </c>
      <c r="R781" s="21">
        <f t="shared" si="345"/>
        <v>0</v>
      </c>
      <c r="S781" s="8">
        <f t="shared" si="346"/>
        <v>0</v>
      </c>
      <c r="T781" s="10">
        <f t="shared" si="356"/>
        <v>0.119353</v>
      </c>
      <c r="U781" s="13">
        <f t="shared" si="335"/>
        <v>27</v>
      </c>
      <c r="V781" s="13">
        <v>252</v>
      </c>
      <c r="W781" s="14">
        <f t="shared" si="347"/>
        <v>1.01215371</v>
      </c>
      <c r="X781" s="8">
        <f t="shared" si="348"/>
        <v>170.07442502999999</v>
      </c>
      <c r="Y781" s="8">
        <v>0</v>
      </c>
      <c r="Z781" s="9">
        <f t="shared" si="349"/>
        <v>0</v>
      </c>
      <c r="AA781" s="26" t="str">
        <f t="shared" si="357"/>
        <v>A+J=</v>
      </c>
      <c r="AB781" s="70">
        <f t="shared" si="358"/>
        <v>43388</v>
      </c>
      <c r="AC781" s="4"/>
      <c r="AD781" s="1"/>
      <c r="AE781" s="11"/>
      <c r="AF781" s="5"/>
      <c r="AG781" s="1"/>
      <c r="AH781" s="1"/>
      <c r="AI781" s="1"/>
      <c r="AJ781" s="1"/>
      <c r="AK781" s="10"/>
      <c r="AL781" s="1"/>
      <c r="AM781" s="1"/>
      <c r="AN781" s="1"/>
      <c r="AO781" s="1"/>
      <c r="AP781" s="1"/>
      <c r="AQ781" s="1"/>
    </row>
    <row r="782" spans="1:43" x14ac:dyDescent="0.2">
      <c r="A782" s="67">
        <f t="shared" si="350"/>
        <v>43064</v>
      </c>
      <c r="B782" s="8">
        <f t="shared" si="339"/>
        <v>14171.922367249999</v>
      </c>
      <c r="C782" s="8">
        <f t="shared" si="351"/>
        <v>12518.304390269999</v>
      </c>
      <c r="D782" s="28">
        <f t="shared" si="352"/>
        <v>4881.25</v>
      </c>
      <c r="E782" s="9">
        <f>IF(K782=1,VLOOKUP(A781,[1]Plan1!$AY$117:$BA$314,3),E781)</f>
        <v>4894.92</v>
      </c>
      <c r="F782" s="110">
        <f t="shared" si="353"/>
        <v>43056</v>
      </c>
      <c r="G782" s="12">
        <f t="shared" si="340"/>
        <v>2.8005121638925434E-3</v>
      </c>
      <c r="H782" s="11">
        <f t="shared" si="354"/>
        <v>43084</v>
      </c>
      <c r="I782" s="11">
        <f t="shared" si="341"/>
        <v>43084</v>
      </c>
      <c r="J782" s="1">
        <f t="shared" si="355"/>
        <v>21</v>
      </c>
      <c r="K782" s="1">
        <f t="shared" si="338"/>
        <v>7</v>
      </c>
      <c r="L782" s="8">
        <f t="shared" si="342"/>
        <v>1.0009326300000001</v>
      </c>
      <c r="M782" s="14">
        <f t="shared" si="337"/>
        <v>1.0042009199999999</v>
      </c>
      <c r="N782" s="14">
        <f t="shared" si="334"/>
        <v>1.1169600181870072</v>
      </c>
      <c r="O782" s="8">
        <f t="shared" si="336"/>
        <v>1.1180017200000001</v>
      </c>
      <c r="P782" s="8">
        <f t="shared" si="343"/>
        <v>13995.4858398</v>
      </c>
      <c r="Q782" s="13">
        <f t="shared" si="344"/>
        <v>0</v>
      </c>
      <c r="R782" s="21">
        <f t="shared" si="345"/>
        <v>0</v>
      </c>
      <c r="S782" s="8">
        <f t="shared" si="346"/>
        <v>0</v>
      </c>
      <c r="T782" s="10">
        <f t="shared" si="356"/>
        <v>0.119353</v>
      </c>
      <c r="U782" s="13">
        <f t="shared" si="335"/>
        <v>28</v>
      </c>
      <c r="V782" s="13">
        <v>252</v>
      </c>
      <c r="W782" s="14">
        <f t="shared" si="347"/>
        <v>1.0126066739999999</v>
      </c>
      <c r="X782" s="8">
        <f t="shared" si="348"/>
        <v>176.43652745</v>
      </c>
      <c r="Y782" s="8">
        <v>0</v>
      </c>
      <c r="Z782" s="9">
        <f t="shared" si="349"/>
        <v>0</v>
      </c>
      <c r="AA782" s="26" t="str">
        <f t="shared" si="357"/>
        <v>A+J=</v>
      </c>
      <c r="AB782" s="70">
        <f t="shared" si="358"/>
        <v>43388</v>
      </c>
      <c r="AC782" s="4"/>
      <c r="AD782" s="1"/>
      <c r="AE782" s="11"/>
      <c r="AF782" s="5"/>
      <c r="AG782" s="1"/>
      <c r="AH782" s="1"/>
      <c r="AI782" s="1"/>
      <c r="AJ782" s="1"/>
      <c r="AK782" s="10"/>
      <c r="AL782" s="1"/>
      <c r="AM782" s="1"/>
      <c r="AN782" s="1"/>
      <c r="AO782" s="1"/>
      <c r="AP782" s="1"/>
      <c r="AQ782" s="1"/>
    </row>
    <row r="783" spans="1:43" x14ac:dyDescent="0.2">
      <c r="A783" s="67">
        <f t="shared" si="350"/>
        <v>43065</v>
      </c>
      <c r="B783" s="8">
        <f t="shared" si="339"/>
        <v>14171.922367249999</v>
      </c>
      <c r="C783" s="8">
        <f t="shared" si="351"/>
        <v>12518.304390269999</v>
      </c>
      <c r="D783" s="28">
        <f t="shared" si="352"/>
        <v>4881.25</v>
      </c>
      <c r="E783" s="9">
        <f>IF(K783=1,VLOOKUP(A782,[1]Plan1!$AY$117:$BA$314,3),E782)</f>
        <v>4894.92</v>
      </c>
      <c r="F783" s="110">
        <f t="shared" si="353"/>
        <v>43056</v>
      </c>
      <c r="G783" s="12">
        <f t="shared" si="340"/>
        <v>2.8005121638925434E-3</v>
      </c>
      <c r="H783" s="11">
        <f t="shared" si="354"/>
        <v>43084</v>
      </c>
      <c r="I783" s="11">
        <f t="shared" si="341"/>
        <v>43084</v>
      </c>
      <c r="J783" s="1">
        <f t="shared" si="355"/>
        <v>21</v>
      </c>
      <c r="K783" s="1">
        <f t="shared" si="338"/>
        <v>7</v>
      </c>
      <c r="L783" s="8">
        <f t="shared" si="342"/>
        <v>1.0009326300000001</v>
      </c>
      <c r="M783" s="14">
        <f t="shared" si="337"/>
        <v>1.0042009199999999</v>
      </c>
      <c r="N783" s="14">
        <f t="shared" si="334"/>
        <v>1.1169600181870072</v>
      </c>
      <c r="O783" s="8">
        <f t="shared" si="336"/>
        <v>1.1180017200000001</v>
      </c>
      <c r="P783" s="8">
        <f t="shared" si="343"/>
        <v>13995.4858398</v>
      </c>
      <c r="Q783" s="13">
        <f t="shared" si="344"/>
        <v>0</v>
      </c>
      <c r="R783" s="21">
        <f t="shared" si="345"/>
        <v>0</v>
      </c>
      <c r="S783" s="8">
        <f t="shared" si="346"/>
        <v>0</v>
      </c>
      <c r="T783" s="10">
        <f t="shared" si="356"/>
        <v>0.119353</v>
      </c>
      <c r="U783" s="13">
        <f t="shared" si="335"/>
        <v>28</v>
      </c>
      <c r="V783" s="13">
        <v>252</v>
      </c>
      <c r="W783" s="14">
        <f t="shared" si="347"/>
        <v>1.0126066739999999</v>
      </c>
      <c r="X783" s="8">
        <f t="shared" si="348"/>
        <v>176.43652745</v>
      </c>
      <c r="Y783" s="8">
        <v>0</v>
      </c>
      <c r="Z783" s="9">
        <f t="shared" si="349"/>
        <v>0</v>
      </c>
      <c r="AA783" s="26" t="str">
        <f t="shared" si="357"/>
        <v>A+J=</v>
      </c>
      <c r="AB783" s="70">
        <f t="shared" si="358"/>
        <v>43388</v>
      </c>
      <c r="AC783" s="4"/>
      <c r="AD783" s="1"/>
      <c r="AE783" s="11"/>
      <c r="AF783" s="5"/>
      <c r="AG783" s="1"/>
      <c r="AH783" s="1"/>
      <c r="AI783" s="1"/>
      <c r="AJ783" s="1"/>
      <c r="AK783" s="10"/>
      <c r="AL783" s="1"/>
      <c r="AM783" s="1"/>
      <c r="AN783" s="1"/>
      <c r="AO783" s="1"/>
      <c r="AP783" s="1"/>
      <c r="AQ783" s="1"/>
    </row>
    <row r="784" spans="1:43" x14ac:dyDescent="0.2">
      <c r="A784" s="67">
        <f t="shared" si="350"/>
        <v>43066</v>
      </c>
      <c r="B784" s="8">
        <f t="shared" si="339"/>
        <v>14171.922367249999</v>
      </c>
      <c r="C784" s="8">
        <f t="shared" si="351"/>
        <v>12518.304390269999</v>
      </c>
      <c r="D784" s="28">
        <f t="shared" si="352"/>
        <v>4881.25</v>
      </c>
      <c r="E784" s="9">
        <f>IF(K784=1,VLOOKUP(A783,[1]Plan1!$AY$117:$BA$314,3),E783)</f>
        <v>4894.92</v>
      </c>
      <c r="F784" s="110">
        <f t="shared" si="353"/>
        <v>43056</v>
      </c>
      <c r="G784" s="12">
        <f t="shared" si="340"/>
        <v>2.8005121638925434E-3</v>
      </c>
      <c r="H784" s="11">
        <f t="shared" si="354"/>
        <v>43084</v>
      </c>
      <c r="I784" s="11">
        <f t="shared" si="341"/>
        <v>43084</v>
      </c>
      <c r="J784" s="1">
        <f t="shared" si="355"/>
        <v>21</v>
      </c>
      <c r="K784" s="1">
        <f t="shared" si="338"/>
        <v>7</v>
      </c>
      <c r="L784" s="8">
        <f t="shared" si="342"/>
        <v>1.0009326300000001</v>
      </c>
      <c r="M784" s="14">
        <f t="shared" si="337"/>
        <v>1.0042009199999999</v>
      </c>
      <c r="N784" s="14">
        <f t="shared" si="334"/>
        <v>1.1169600181870072</v>
      </c>
      <c r="O784" s="8">
        <f t="shared" si="336"/>
        <v>1.1180017200000001</v>
      </c>
      <c r="P784" s="8">
        <f t="shared" si="343"/>
        <v>13995.4858398</v>
      </c>
      <c r="Q784" s="13">
        <f t="shared" si="344"/>
        <v>0</v>
      </c>
      <c r="R784" s="21">
        <f t="shared" si="345"/>
        <v>0</v>
      </c>
      <c r="S784" s="8">
        <f t="shared" si="346"/>
        <v>0</v>
      </c>
      <c r="T784" s="10">
        <f t="shared" si="356"/>
        <v>0.119353</v>
      </c>
      <c r="U784" s="13">
        <f t="shared" si="335"/>
        <v>28</v>
      </c>
      <c r="V784" s="13">
        <v>252</v>
      </c>
      <c r="W784" s="14">
        <f t="shared" si="347"/>
        <v>1.0126066739999999</v>
      </c>
      <c r="X784" s="8">
        <f t="shared" si="348"/>
        <v>176.43652745</v>
      </c>
      <c r="Y784" s="8">
        <v>0</v>
      </c>
      <c r="Z784" s="9">
        <f t="shared" si="349"/>
        <v>0</v>
      </c>
      <c r="AA784" s="26" t="str">
        <f t="shared" si="357"/>
        <v>A+J=</v>
      </c>
      <c r="AB784" s="70">
        <f t="shared" si="358"/>
        <v>43388</v>
      </c>
      <c r="AC784" s="4"/>
      <c r="AD784" s="1"/>
      <c r="AE784" s="11"/>
      <c r="AF784" s="5"/>
      <c r="AG784" s="1"/>
      <c r="AH784" s="1"/>
      <c r="AI784" s="1"/>
      <c r="AJ784" s="1"/>
      <c r="AK784" s="10"/>
      <c r="AL784" s="1"/>
      <c r="AM784" s="1"/>
      <c r="AN784" s="1"/>
      <c r="AO784" s="1"/>
      <c r="AP784" s="1"/>
      <c r="AQ784" s="1"/>
    </row>
    <row r="785" spans="1:43" x14ac:dyDescent="0.2">
      <c r="A785" s="67">
        <f t="shared" si="350"/>
        <v>43067</v>
      </c>
      <c r="B785" s="8">
        <f t="shared" si="339"/>
        <v>14180.15282351</v>
      </c>
      <c r="C785" s="8">
        <f t="shared" si="351"/>
        <v>12518.304390269999</v>
      </c>
      <c r="D785" s="28">
        <f t="shared" si="352"/>
        <v>4881.25</v>
      </c>
      <c r="E785" s="9">
        <f>IF(K785=1,VLOOKUP(A784,[1]Plan1!$AY$117:$BA$314,3),E784)</f>
        <v>4894.92</v>
      </c>
      <c r="F785" s="110">
        <f t="shared" si="353"/>
        <v>43056</v>
      </c>
      <c r="G785" s="12">
        <f t="shared" si="340"/>
        <v>2.8005121638925434E-3</v>
      </c>
      <c r="H785" s="11">
        <f t="shared" si="354"/>
        <v>43084</v>
      </c>
      <c r="I785" s="11">
        <f t="shared" si="341"/>
        <v>43084</v>
      </c>
      <c r="J785" s="1">
        <f t="shared" si="355"/>
        <v>21</v>
      </c>
      <c r="K785" s="1">
        <f t="shared" si="338"/>
        <v>8</v>
      </c>
      <c r="L785" s="8">
        <f t="shared" si="342"/>
        <v>1.00106593</v>
      </c>
      <c r="M785" s="14">
        <f t="shared" si="337"/>
        <v>1.0042009199999999</v>
      </c>
      <c r="N785" s="14">
        <f t="shared" si="334"/>
        <v>1.1169600181870072</v>
      </c>
      <c r="O785" s="8">
        <f t="shared" si="336"/>
        <v>1.11815061</v>
      </c>
      <c r="P785" s="8">
        <f t="shared" si="343"/>
        <v>13997.349690139999</v>
      </c>
      <c r="Q785" s="13">
        <f t="shared" si="344"/>
        <v>0</v>
      </c>
      <c r="R785" s="21">
        <f t="shared" si="345"/>
        <v>0</v>
      </c>
      <c r="S785" s="8">
        <f t="shared" si="346"/>
        <v>0</v>
      </c>
      <c r="T785" s="10">
        <f t="shared" si="356"/>
        <v>0.119353</v>
      </c>
      <c r="U785" s="13">
        <f t="shared" si="335"/>
        <v>29</v>
      </c>
      <c r="V785" s="13">
        <v>252</v>
      </c>
      <c r="W785" s="14">
        <f t="shared" si="347"/>
        <v>1.0130598390000001</v>
      </c>
      <c r="X785" s="8">
        <f t="shared" si="348"/>
        <v>182.80313337000001</v>
      </c>
      <c r="Y785" s="8">
        <v>0</v>
      </c>
      <c r="Z785" s="9">
        <f t="shared" si="349"/>
        <v>0</v>
      </c>
      <c r="AA785" s="26" t="str">
        <f t="shared" si="357"/>
        <v>A+J=</v>
      </c>
      <c r="AB785" s="70">
        <f t="shared" si="358"/>
        <v>43388</v>
      </c>
      <c r="AC785" s="4"/>
      <c r="AD785" s="1"/>
      <c r="AE785" s="11"/>
      <c r="AF785" s="5"/>
      <c r="AG785" s="1"/>
      <c r="AH785" s="1"/>
      <c r="AI785" s="1"/>
      <c r="AJ785" s="1"/>
      <c r="AK785" s="10"/>
      <c r="AL785" s="1"/>
      <c r="AM785" s="1"/>
      <c r="AN785" s="1"/>
      <c r="AO785" s="1"/>
      <c r="AP785" s="1"/>
      <c r="AQ785" s="1"/>
    </row>
    <row r="786" spans="1:43" x14ac:dyDescent="0.2">
      <c r="A786" s="67">
        <f t="shared" si="350"/>
        <v>43068</v>
      </c>
      <c r="B786" s="8">
        <f t="shared" si="339"/>
        <v>14188.38833238</v>
      </c>
      <c r="C786" s="8">
        <f t="shared" si="351"/>
        <v>12518.304390269999</v>
      </c>
      <c r="D786" s="28">
        <f t="shared" si="352"/>
        <v>4881.25</v>
      </c>
      <c r="E786" s="9">
        <f>IF(K786=1,VLOOKUP(A785,[1]Plan1!$AY$117:$BA$314,3),E785)</f>
        <v>4894.92</v>
      </c>
      <c r="F786" s="110">
        <f t="shared" si="353"/>
        <v>43056</v>
      </c>
      <c r="G786" s="12">
        <f t="shared" si="340"/>
        <v>2.8005121638925434E-3</v>
      </c>
      <c r="H786" s="11">
        <f t="shared" si="354"/>
        <v>43084</v>
      </c>
      <c r="I786" s="11">
        <f t="shared" si="341"/>
        <v>43084</v>
      </c>
      <c r="J786" s="1">
        <f t="shared" si="355"/>
        <v>21</v>
      </c>
      <c r="K786" s="1">
        <f t="shared" si="338"/>
        <v>9</v>
      </c>
      <c r="L786" s="8">
        <f t="shared" si="342"/>
        <v>1.0011992599999999</v>
      </c>
      <c r="M786" s="14">
        <f t="shared" si="337"/>
        <v>1.0042009199999999</v>
      </c>
      <c r="N786" s="14">
        <f t="shared" si="334"/>
        <v>1.1169600181870072</v>
      </c>
      <c r="O786" s="8">
        <f t="shared" si="336"/>
        <v>1.11829954</v>
      </c>
      <c r="P786" s="8">
        <f t="shared" si="343"/>
        <v>13999.21404121</v>
      </c>
      <c r="Q786" s="13">
        <f t="shared" si="344"/>
        <v>0</v>
      </c>
      <c r="R786" s="21">
        <f t="shared" si="345"/>
        <v>0</v>
      </c>
      <c r="S786" s="8">
        <f t="shared" si="346"/>
        <v>0</v>
      </c>
      <c r="T786" s="10">
        <f t="shared" si="356"/>
        <v>0.119353</v>
      </c>
      <c r="U786" s="13">
        <f t="shared" si="335"/>
        <v>30</v>
      </c>
      <c r="V786" s="13">
        <v>252</v>
      </c>
      <c r="W786" s="14">
        <f t="shared" si="347"/>
        <v>1.013513208</v>
      </c>
      <c r="X786" s="8">
        <f t="shared" si="348"/>
        <v>189.17429117</v>
      </c>
      <c r="Y786" s="8">
        <v>0</v>
      </c>
      <c r="Z786" s="9">
        <f t="shared" si="349"/>
        <v>0</v>
      </c>
      <c r="AA786" s="26" t="str">
        <f t="shared" si="357"/>
        <v>A+J=</v>
      </c>
      <c r="AB786" s="70">
        <f t="shared" si="358"/>
        <v>43388</v>
      </c>
      <c r="AC786" s="4"/>
      <c r="AD786" s="1"/>
      <c r="AE786" s="11"/>
      <c r="AF786" s="5"/>
      <c r="AG786" s="1"/>
      <c r="AH786" s="1"/>
      <c r="AI786" s="1"/>
      <c r="AJ786" s="1"/>
      <c r="AK786" s="10"/>
      <c r="AL786" s="1"/>
      <c r="AM786" s="1"/>
      <c r="AN786" s="1"/>
      <c r="AO786" s="1"/>
      <c r="AP786" s="1"/>
      <c r="AQ786" s="1"/>
    </row>
    <row r="787" spans="1:43" x14ac:dyDescent="0.2">
      <c r="A787" s="67">
        <f t="shared" si="350"/>
        <v>43069</v>
      </c>
      <c r="B787" s="8">
        <f t="shared" si="339"/>
        <v>14196.62837395</v>
      </c>
      <c r="C787" s="8">
        <f t="shared" si="351"/>
        <v>12518.304390269999</v>
      </c>
      <c r="D787" s="28">
        <f t="shared" si="352"/>
        <v>4881.25</v>
      </c>
      <c r="E787" s="9">
        <f>IF(K787=1,VLOOKUP(A786,[1]Plan1!$AY$117:$BA$314,3),E786)</f>
        <v>4894.92</v>
      </c>
      <c r="F787" s="110">
        <f t="shared" si="353"/>
        <v>43056</v>
      </c>
      <c r="G787" s="12">
        <f t="shared" si="340"/>
        <v>2.8005121638925434E-3</v>
      </c>
      <c r="H787" s="11">
        <f t="shared" si="354"/>
        <v>43084</v>
      </c>
      <c r="I787" s="11">
        <f t="shared" si="341"/>
        <v>43084</v>
      </c>
      <c r="J787" s="1">
        <f t="shared" si="355"/>
        <v>21</v>
      </c>
      <c r="K787" s="1">
        <f t="shared" si="338"/>
        <v>10</v>
      </c>
      <c r="L787" s="8">
        <f t="shared" si="342"/>
        <v>1.0013326</v>
      </c>
      <c r="M787" s="14">
        <f t="shared" si="337"/>
        <v>1.0042009199999999</v>
      </c>
      <c r="N787" s="14">
        <f t="shared" si="334"/>
        <v>1.1169600181870072</v>
      </c>
      <c r="O787" s="8">
        <f t="shared" si="336"/>
        <v>1.1184484699999999</v>
      </c>
      <c r="P787" s="8">
        <f t="shared" si="343"/>
        <v>14001.078392289999</v>
      </c>
      <c r="Q787" s="13">
        <f t="shared" si="344"/>
        <v>0</v>
      </c>
      <c r="R787" s="21">
        <f t="shared" si="345"/>
        <v>0</v>
      </c>
      <c r="S787" s="8">
        <f t="shared" si="346"/>
        <v>0</v>
      </c>
      <c r="T787" s="10">
        <f t="shared" si="356"/>
        <v>0.119353</v>
      </c>
      <c r="U787" s="13">
        <f t="shared" si="335"/>
        <v>31</v>
      </c>
      <c r="V787" s="13">
        <v>252</v>
      </c>
      <c r="W787" s="14">
        <f t="shared" si="347"/>
        <v>1.0139667800000001</v>
      </c>
      <c r="X787" s="8">
        <f t="shared" si="348"/>
        <v>195.54998165999999</v>
      </c>
      <c r="Y787" s="8">
        <v>0</v>
      </c>
      <c r="Z787" s="9">
        <f t="shared" si="349"/>
        <v>0</v>
      </c>
      <c r="AA787" s="26" t="str">
        <f t="shared" si="357"/>
        <v>A+J=</v>
      </c>
      <c r="AB787" s="70">
        <f t="shared" si="358"/>
        <v>43388</v>
      </c>
      <c r="AC787" s="4"/>
      <c r="AD787" s="1"/>
      <c r="AE787" s="11"/>
      <c r="AF787" s="5"/>
      <c r="AG787" s="1"/>
      <c r="AH787" s="1"/>
      <c r="AI787" s="1"/>
      <c r="AJ787" s="1"/>
      <c r="AK787" s="10"/>
      <c r="AL787" s="1"/>
      <c r="AM787" s="1"/>
      <c r="AN787" s="1"/>
      <c r="AO787" s="1"/>
      <c r="AP787" s="1"/>
      <c r="AQ787" s="1"/>
    </row>
    <row r="788" spans="1:43" x14ac:dyDescent="0.2">
      <c r="A788" s="67">
        <f t="shared" si="350"/>
        <v>43070</v>
      </c>
      <c r="B788" s="8">
        <f t="shared" si="339"/>
        <v>14204.873189329999</v>
      </c>
      <c r="C788" s="8">
        <f t="shared" si="351"/>
        <v>12518.304390269999</v>
      </c>
      <c r="D788" s="28">
        <f t="shared" si="352"/>
        <v>4881.25</v>
      </c>
      <c r="E788" s="9">
        <f>IF(K788=1,VLOOKUP(A787,[1]Plan1!$AY$117:$BA$314,3),E787)</f>
        <v>4894.92</v>
      </c>
      <c r="F788" s="110">
        <f t="shared" si="353"/>
        <v>43056</v>
      </c>
      <c r="G788" s="12">
        <f t="shared" si="340"/>
        <v>2.8005121638925434E-3</v>
      </c>
      <c r="H788" s="11">
        <f t="shared" si="354"/>
        <v>43084</v>
      </c>
      <c r="I788" s="11">
        <f t="shared" si="341"/>
        <v>43084</v>
      </c>
      <c r="J788" s="1">
        <f t="shared" si="355"/>
        <v>21</v>
      </c>
      <c r="K788" s="1">
        <f t="shared" si="338"/>
        <v>11</v>
      </c>
      <c r="L788" s="8">
        <f t="shared" si="342"/>
        <v>1.00146595</v>
      </c>
      <c r="M788" s="14">
        <f t="shared" si="337"/>
        <v>1.0042009199999999</v>
      </c>
      <c r="N788" s="14">
        <f t="shared" si="334"/>
        <v>1.1169600181870072</v>
      </c>
      <c r="O788" s="8">
        <f t="shared" si="336"/>
        <v>1.11859742</v>
      </c>
      <c r="P788" s="8">
        <f t="shared" si="343"/>
        <v>14002.942993729999</v>
      </c>
      <c r="Q788" s="13">
        <f t="shared" si="344"/>
        <v>0</v>
      </c>
      <c r="R788" s="21">
        <f t="shared" si="345"/>
        <v>0</v>
      </c>
      <c r="S788" s="8">
        <f t="shared" si="346"/>
        <v>0</v>
      </c>
      <c r="T788" s="10">
        <f t="shared" si="356"/>
        <v>0.119353</v>
      </c>
      <c r="U788" s="13">
        <f t="shared" si="335"/>
        <v>32</v>
      </c>
      <c r="V788" s="13">
        <v>252</v>
      </c>
      <c r="W788" s="14">
        <f t="shared" si="347"/>
        <v>1.014420554</v>
      </c>
      <c r="X788" s="8">
        <f t="shared" si="348"/>
        <v>201.93019559999999</v>
      </c>
      <c r="Y788" s="8">
        <v>0</v>
      </c>
      <c r="Z788" s="9">
        <f t="shared" si="349"/>
        <v>0</v>
      </c>
      <c r="AA788" s="26" t="str">
        <f t="shared" si="357"/>
        <v>A+J=</v>
      </c>
      <c r="AB788" s="70">
        <f t="shared" si="358"/>
        <v>43388</v>
      </c>
      <c r="AC788" s="4"/>
      <c r="AD788" s="1"/>
      <c r="AE788" s="11"/>
      <c r="AF788" s="5"/>
      <c r="AG788" s="1"/>
      <c r="AH788" s="1"/>
      <c r="AI788" s="1"/>
      <c r="AJ788" s="1"/>
      <c r="AK788" s="10"/>
      <c r="AL788" s="1"/>
      <c r="AM788" s="1"/>
      <c r="AN788" s="1"/>
      <c r="AO788" s="1"/>
      <c r="AP788" s="1"/>
      <c r="AQ788" s="1"/>
    </row>
    <row r="789" spans="1:43" x14ac:dyDescent="0.2">
      <c r="A789" s="67">
        <f t="shared" si="350"/>
        <v>43071</v>
      </c>
      <c r="B789" s="8">
        <f t="shared" si="339"/>
        <v>14213.122935020001</v>
      </c>
      <c r="C789" s="8">
        <f t="shared" si="351"/>
        <v>12518.304390269999</v>
      </c>
      <c r="D789" s="28">
        <f t="shared" si="352"/>
        <v>4881.25</v>
      </c>
      <c r="E789" s="9">
        <f>IF(K789=1,VLOOKUP(A788,[1]Plan1!$AY$117:$BA$314,3),E788)</f>
        <v>4894.92</v>
      </c>
      <c r="F789" s="110">
        <f t="shared" si="353"/>
        <v>43056</v>
      </c>
      <c r="G789" s="12">
        <f t="shared" si="340"/>
        <v>2.8005121638925434E-3</v>
      </c>
      <c r="H789" s="11">
        <f t="shared" si="354"/>
        <v>43084</v>
      </c>
      <c r="I789" s="11">
        <f t="shared" si="341"/>
        <v>43084</v>
      </c>
      <c r="J789" s="1">
        <f t="shared" si="355"/>
        <v>21</v>
      </c>
      <c r="K789" s="1">
        <f t="shared" si="338"/>
        <v>12</v>
      </c>
      <c r="L789" s="8">
        <f t="shared" si="342"/>
        <v>1.0015993299999999</v>
      </c>
      <c r="M789" s="14">
        <f t="shared" si="337"/>
        <v>1.0042009199999999</v>
      </c>
      <c r="N789" s="14">
        <f t="shared" si="334"/>
        <v>1.1169600181870072</v>
      </c>
      <c r="O789" s="8">
        <f t="shared" si="336"/>
        <v>1.1187464</v>
      </c>
      <c r="P789" s="8">
        <f t="shared" si="343"/>
        <v>14004.807970710001</v>
      </c>
      <c r="Q789" s="13">
        <f t="shared" si="344"/>
        <v>0</v>
      </c>
      <c r="R789" s="21">
        <f t="shared" si="345"/>
        <v>0</v>
      </c>
      <c r="S789" s="8">
        <f t="shared" si="346"/>
        <v>0</v>
      </c>
      <c r="T789" s="10">
        <f t="shared" si="356"/>
        <v>0.119353</v>
      </c>
      <c r="U789" s="13">
        <f t="shared" si="335"/>
        <v>33</v>
      </c>
      <c r="V789" s="13">
        <v>252</v>
      </c>
      <c r="W789" s="14">
        <f t="shared" si="347"/>
        <v>1.0148745320000001</v>
      </c>
      <c r="X789" s="8">
        <f t="shared" si="348"/>
        <v>208.31496430999999</v>
      </c>
      <c r="Y789" s="8">
        <v>0</v>
      </c>
      <c r="Z789" s="9">
        <f t="shared" si="349"/>
        <v>0</v>
      </c>
      <c r="AA789" s="26" t="str">
        <f t="shared" si="357"/>
        <v>A+J=</v>
      </c>
      <c r="AB789" s="70">
        <f t="shared" si="358"/>
        <v>43388</v>
      </c>
      <c r="AC789" s="4"/>
      <c r="AD789" s="1"/>
      <c r="AE789" s="11"/>
      <c r="AF789" s="5"/>
      <c r="AG789" s="1"/>
      <c r="AH789" s="1"/>
      <c r="AI789" s="1"/>
      <c r="AJ789" s="1"/>
      <c r="AK789" s="10"/>
      <c r="AL789" s="1"/>
      <c r="AM789" s="1"/>
      <c r="AN789" s="1"/>
      <c r="AO789" s="1"/>
      <c r="AP789" s="1"/>
      <c r="AQ789" s="1"/>
    </row>
    <row r="790" spans="1:43" x14ac:dyDescent="0.2">
      <c r="A790" s="67">
        <f t="shared" si="350"/>
        <v>43072</v>
      </c>
      <c r="B790" s="8">
        <f t="shared" si="339"/>
        <v>14213.122935020001</v>
      </c>
      <c r="C790" s="8">
        <f t="shared" si="351"/>
        <v>12518.304390269999</v>
      </c>
      <c r="D790" s="28">
        <f t="shared" si="352"/>
        <v>4881.25</v>
      </c>
      <c r="E790" s="9">
        <f>IF(K790=1,VLOOKUP(A789,[1]Plan1!$AY$117:$BA$314,3),E789)</f>
        <v>4894.92</v>
      </c>
      <c r="F790" s="110">
        <f t="shared" si="353"/>
        <v>43056</v>
      </c>
      <c r="G790" s="12">
        <f t="shared" si="340"/>
        <v>2.8005121638925434E-3</v>
      </c>
      <c r="H790" s="11">
        <f t="shared" si="354"/>
        <v>43084</v>
      </c>
      <c r="I790" s="11">
        <f t="shared" si="341"/>
        <v>43084</v>
      </c>
      <c r="J790" s="1">
        <f t="shared" si="355"/>
        <v>21</v>
      </c>
      <c r="K790" s="1">
        <f t="shared" si="338"/>
        <v>12</v>
      </c>
      <c r="L790" s="8">
        <f t="shared" si="342"/>
        <v>1.0015993299999999</v>
      </c>
      <c r="M790" s="14">
        <f t="shared" si="337"/>
        <v>1.0042009199999999</v>
      </c>
      <c r="N790" s="14">
        <f t="shared" si="334"/>
        <v>1.1169600181870072</v>
      </c>
      <c r="O790" s="8">
        <f t="shared" si="336"/>
        <v>1.1187464</v>
      </c>
      <c r="P790" s="8">
        <f t="shared" si="343"/>
        <v>14004.807970710001</v>
      </c>
      <c r="Q790" s="13">
        <f t="shared" si="344"/>
        <v>0</v>
      </c>
      <c r="R790" s="21">
        <f t="shared" si="345"/>
        <v>0</v>
      </c>
      <c r="S790" s="8">
        <f t="shared" si="346"/>
        <v>0</v>
      </c>
      <c r="T790" s="10">
        <f t="shared" si="356"/>
        <v>0.119353</v>
      </c>
      <c r="U790" s="13">
        <f t="shared" si="335"/>
        <v>33</v>
      </c>
      <c r="V790" s="13">
        <v>252</v>
      </c>
      <c r="W790" s="14">
        <f t="shared" si="347"/>
        <v>1.0148745320000001</v>
      </c>
      <c r="X790" s="8">
        <f t="shared" si="348"/>
        <v>208.31496430999999</v>
      </c>
      <c r="Y790" s="8">
        <v>0</v>
      </c>
      <c r="Z790" s="9">
        <f t="shared" si="349"/>
        <v>0</v>
      </c>
      <c r="AA790" s="26" t="str">
        <f t="shared" si="357"/>
        <v>A+J=</v>
      </c>
      <c r="AB790" s="70">
        <f t="shared" si="358"/>
        <v>43388</v>
      </c>
      <c r="AC790" s="4"/>
      <c r="AD790" s="1"/>
      <c r="AE790" s="11"/>
      <c r="AF790" s="5"/>
      <c r="AG790" s="1"/>
      <c r="AH790" s="1"/>
      <c r="AI790" s="1"/>
      <c r="AJ790" s="1"/>
      <c r="AK790" s="10"/>
      <c r="AL790" s="1"/>
      <c r="AM790" s="1"/>
      <c r="AN790" s="1"/>
      <c r="AO790" s="1"/>
      <c r="AP790" s="1"/>
      <c r="AQ790" s="1"/>
    </row>
    <row r="791" spans="1:43" x14ac:dyDescent="0.2">
      <c r="A791" s="67">
        <f t="shared" si="350"/>
        <v>43073</v>
      </c>
      <c r="B791" s="8">
        <f t="shared" si="339"/>
        <v>14213.122935020001</v>
      </c>
      <c r="C791" s="8">
        <f t="shared" si="351"/>
        <v>12518.304390269999</v>
      </c>
      <c r="D791" s="28">
        <f t="shared" si="352"/>
        <v>4881.25</v>
      </c>
      <c r="E791" s="9">
        <f>IF(K791=1,VLOOKUP(A790,[1]Plan1!$AY$117:$BA$314,3),E790)</f>
        <v>4894.92</v>
      </c>
      <c r="F791" s="110">
        <f t="shared" si="353"/>
        <v>43056</v>
      </c>
      <c r="G791" s="12">
        <f t="shared" si="340"/>
        <v>2.8005121638925434E-3</v>
      </c>
      <c r="H791" s="11">
        <f t="shared" si="354"/>
        <v>43084</v>
      </c>
      <c r="I791" s="11">
        <f t="shared" si="341"/>
        <v>43084</v>
      </c>
      <c r="J791" s="1">
        <f t="shared" si="355"/>
        <v>21</v>
      </c>
      <c r="K791" s="1">
        <f t="shared" si="338"/>
        <v>12</v>
      </c>
      <c r="L791" s="8">
        <f t="shared" si="342"/>
        <v>1.0015993299999999</v>
      </c>
      <c r="M791" s="14">
        <f t="shared" si="337"/>
        <v>1.0042009199999999</v>
      </c>
      <c r="N791" s="14">
        <f t="shared" si="334"/>
        <v>1.1169600181870072</v>
      </c>
      <c r="O791" s="8">
        <f t="shared" si="336"/>
        <v>1.1187464</v>
      </c>
      <c r="P791" s="8">
        <f t="shared" si="343"/>
        <v>14004.807970710001</v>
      </c>
      <c r="Q791" s="13">
        <f t="shared" si="344"/>
        <v>0</v>
      </c>
      <c r="R791" s="21">
        <f t="shared" si="345"/>
        <v>0</v>
      </c>
      <c r="S791" s="8">
        <f t="shared" si="346"/>
        <v>0</v>
      </c>
      <c r="T791" s="10">
        <f t="shared" si="356"/>
        <v>0.119353</v>
      </c>
      <c r="U791" s="13">
        <f t="shared" si="335"/>
        <v>33</v>
      </c>
      <c r="V791" s="13">
        <v>252</v>
      </c>
      <c r="W791" s="14">
        <f t="shared" si="347"/>
        <v>1.0148745320000001</v>
      </c>
      <c r="X791" s="8">
        <f t="shared" si="348"/>
        <v>208.31496430999999</v>
      </c>
      <c r="Y791" s="8">
        <v>0</v>
      </c>
      <c r="Z791" s="9">
        <f t="shared" si="349"/>
        <v>0</v>
      </c>
      <c r="AA791" s="26" t="str">
        <f t="shared" si="357"/>
        <v>A+J=</v>
      </c>
      <c r="AB791" s="70">
        <f t="shared" si="358"/>
        <v>43388</v>
      </c>
      <c r="AC791" s="4"/>
      <c r="AD791" s="1"/>
      <c r="AE791" s="11"/>
      <c r="AF791" s="5"/>
      <c r="AG791" s="1"/>
      <c r="AH791" s="1"/>
      <c r="AI791" s="1"/>
      <c r="AJ791" s="1"/>
      <c r="AK791" s="10"/>
      <c r="AL791" s="1"/>
      <c r="AM791" s="1"/>
      <c r="AN791" s="1"/>
      <c r="AO791" s="1"/>
      <c r="AP791" s="1"/>
      <c r="AQ791" s="1"/>
    </row>
    <row r="792" spans="1:43" x14ac:dyDescent="0.2">
      <c r="A792" s="67">
        <f t="shared" si="350"/>
        <v>43074</v>
      </c>
      <c r="B792" s="8">
        <f t="shared" si="339"/>
        <v>14221.37734449</v>
      </c>
      <c r="C792" s="8">
        <f t="shared" si="351"/>
        <v>12518.304390269999</v>
      </c>
      <c r="D792" s="28">
        <f t="shared" si="352"/>
        <v>4881.25</v>
      </c>
      <c r="E792" s="9">
        <f>IF(K792=1,VLOOKUP(A791,[1]Plan1!$AY$117:$BA$314,3),E791)</f>
        <v>4894.92</v>
      </c>
      <c r="F792" s="110">
        <f t="shared" si="353"/>
        <v>43056</v>
      </c>
      <c r="G792" s="12">
        <f t="shared" si="340"/>
        <v>2.8005121638925434E-3</v>
      </c>
      <c r="H792" s="11">
        <f t="shared" si="354"/>
        <v>43084</v>
      </c>
      <c r="I792" s="11">
        <f t="shared" si="341"/>
        <v>43084</v>
      </c>
      <c r="J792" s="1">
        <f t="shared" si="355"/>
        <v>21</v>
      </c>
      <c r="K792" s="1">
        <f t="shared" si="338"/>
        <v>13</v>
      </c>
      <c r="L792" s="8">
        <f t="shared" si="342"/>
        <v>1.0017327199999999</v>
      </c>
      <c r="M792" s="14">
        <f t="shared" si="337"/>
        <v>1.0042009199999999</v>
      </c>
      <c r="N792" s="14">
        <f t="shared" si="334"/>
        <v>1.1169600181870072</v>
      </c>
      <c r="O792" s="8">
        <f t="shared" si="336"/>
        <v>1.11889539</v>
      </c>
      <c r="P792" s="8">
        <f t="shared" si="343"/>
        <v>14006.673072879999</v>
      </c>
      <c r="Q792" s="13">
        <f t="shared" si="344"/>
        <v>0</v>
      </c>
      <c r="R792" s="21">
        <f t="shared" si="345"/>
        <v>0</v>
      </c>
      <c r="S792" s="8">
        <f t="shared" si="346"/>
        <v>0</v>
      </c>
      <c r="T792" s="10">
        <f t="shared" si="356"/>
        <v>0.119353</v>
      </c>
      <c r="U792" s="13">
        <f t="shared" si="335"/>
        <v>34</v>
      </c>
      <c r="V792" s="13">
        <v>252</v>
      </c>
      <c r="W792" s="14">
        <f t="shared" si="347"/>
        <v>1.0153287129999999</v>
      </c>
      <c r="X792" s="8">
        <f t="shared" si="348"/>
        <v>214.70427161000001</v>
      </c>
      <c r="Y792" s="8">
        <v>0</v>
      </c>
      <c r="Z792" s="9">
        <f t="shared" si="349"/>
        <v>0</v>
      </c>
      <c r="AA792" s="26" t="str">
        <f t="shared" si="357"/>
        <v>A+J=</v>
      </c>
      <c r="AB792" s="70">
        <f t="shared" si="358"/>
        <v>43388</v>
      </c>
      <c r="AC792" s="4"/>
      <c r="AD792" s="1"/>
      <c r="AE792" s="11"/>
      <c r="AF792" s="5"/>
      <c r="AG792" s="1"/>
      <c r="AH792" s="1"/>
      <c r="AI792" s="1"/>
      <c r="AJ792" s="1"/>
      <c r="AK792" s="10"/>
      <c r="AL792" s="1"/>
      <c r="AM792" s="1"/>
      <c r="AN792" s="1"/>
      <c r="AO792" s="1"/>
      <c r="AP792" s="1"/>
      <c r="AQ792" s="1"/>
    </row>
    <row r="793" spans="1:43" x14ac:dyDescent="0.2">
      <c r="A793" s="67">
        <f t="shared" si="350"/>
        <v>43075</v>
      </c>
      <c r="B793" s="8">
        <f t="shared" si="339"/>
        <v>14229.636673379999</v>
      </c>
      <c r="C793" s="8">
        <f t="shared" si="351"/>
        <v>12518.304390269999</v>
      </c>
      <c r="D793" s="28">
        <f t="shared" si="352"/>
        <v>4881.25</v>
      </c>
      <c r="E793" s="9">
        <f>IF(K793=1,VLOOKUP(A792,[1]Plan1!$AY$117:$BA$314,3),E792)</f>
        <v>4894.92</v>
      </c>
      <c r="F793" s="110">
        <f t="shared" si="353"/>
        <v>43056</v>
      </c>
      <c r="G793" s="12">
        <f t="shared" si="340"/>
        <v>2.8005121638925434E-3</v>
      </c>
      <c r="H793" s="11">
        <f t="shared" si="354"/>
        <v>43084</v>
      </c>
      <c r="I793" s="11">
        <f t="shared" si="341"/>
        <v>43084</v>
      </c>
      <c r="J793" s="1">
        <f t="shared" si="355"/>
        <v>21</v>
      </c>
      <c r="K793" s="1">
        <f t="shared" si="338"/>
        <v>14</v>
      </c>
      <c r="L793" s="8">
        <f t="shared" si="342"/>
        <v>1.00186613</v>
      </c>
      <c r="M793" s="14">
        <f t="shared" si="337"/>
        <v>1.0042009199999999</v>
      </c>
      <c r="N793" s="14">
        <f t="shared" si="334"/>
        <v>1.1169600181870072</v>
      </c>
      <c r="O793" s="8">
        <f t="shared" si="336"/>
        <v>1.1190444100000001</v>
      </c>
      <c r="P793" s="8">
        <f t="shared" si="343"/>
        <v>14008.538550609999</v>
      </c>
      <c r="Q793" s="13">
        <f t="shared" si="344"/>
        <v>0</v>
      </c>
      <c r="R793" s="21">
        <f t="shared" si="345"/>
        <v>0</v>
      </c>
      <c r="S793" s="8">
        <f t="shared" si="346"/>
        <v>0</v>
      </c>
      <c r="T793" s="10">
        <f t="shared" si="356"/>
        <v>0.119353</v>
      </c>
      <c r="U793" s="13">
        <f t="shared" si="335"/>
        <v>35</v>
      </c>
      <c r="V793" s="13">
        <v>252</v>
      </c>
      <c r="W793" s="14">
        <f t="shared" si="347"/>
        <v>1.0157830969999999</v>
      </c>
      <c r="X793" s="8">
        <f t="shared" si="348"/>
        <v>221.09812277</v>
      </c>
      <c r="Y793" s="8">
        <v>0</v>
      </c>
      <c r="Z793" s="9">
        <f t="shared" si="349"/>
        <v>0</v>
      </c>
      <c r="AA793" s="26" t="str">
        <f t="shared" si="357"/>
        <v>A+J=</v>
      </c>
      <c r="AB793" s="70">
        <f t="shared" si="358"/>
        <v>43388</v>
      </c>
      <c r="AC793" s="4"/>
      <c r="AD793" s="1"/>
      <c r="AE793" s="11"/>
      <c r="AF793" s="5"/>
      <c r="AG793" s="1"/>
      <c r="AH793" s="1"/>
      <c r="AI793" s="1"/>
      <c r="AJ793" s="1"/>
      <c r="AK793" s="10"/>
      <c r="AL793" s="1"/>
      <c r="AM793" s="1"/>
      <c r="AN793" s="1"/>
      <c r="AO793" s="1"/>
      <c r="AP793" s="1"/>
      <c r="AQ793" s="1"/>
    </row>
    <row r="794" spans="1:43" x14ac:dyDescent="0.2">
      <c r="A794" s="67">
        <f t="shared" si="350"/>
        <v>43076</v>
      </c>
      <c r="B794" s="8">
        <f t="shared" si="339"/>
        <v>14237.90066886</v>
      </c>
      <c r="C794" s="8">
        <f t="shared" si="351"/>
        <v>12518.304390269999</v>
      </c>
      <c r="D794" s="28">
        <f t="shared" si="352"/>
        <v>4881.25</v>
      </c>
      <c r="E794" s="9">
        <f>IF(K794=1,VLOOKUP(A793,[1]Plan1!$AY$117:$BA$314,3),E793)</f>
        <v>4894.92</v>
      </c>
      <c r="F794" s="110">
        <f t="shared" si="353"/>
        <v>43056</v>
      </c>
      <c r="G794" s="12">
        <f t="shared" si="340"/>
        <v>2.8005121638925434E-3</v>
      </c>
      <c r="H794" s="11">
        <f t="shared" si="354"/>
        <v>43084</v>
      </c>
      <c r="I794" s="11">
        <f t="shared" si="341"/>
        <v>43084</v>
      </c>
      <c r="J794" s="1">
        <f t="shared" si="355"/>
        <v>21</v>
      </c>
      <c r="K794" s="1">
        <f t="shared" si="338"/>
        <v>15</v>
      </c>
      <c r="L794" s="8">
        <f t="shared" si="342"/>
        <v>1.00199956</v>
      </c>
      <c r="M794" s="14">
        <f t="shared" si="337"/>
        <v>1.0042009199999999</v>
      </c>
      <c r="N794" s="14">
        <f t="shared" si="334"/>
        <v>1.1169600181870072</v>
      </c>
      <c r="O794" s="8">
        <f t="shared" si="336"/>
        <v>1.1191934400000001</v>
      </c>
      <c r="P794" s="8">
        <f t="shared" si="343"/>
        <v>14010.40415351</v>
      </c>
      <c r="Q794" s="13">
        <f t="shared" si="344"/>
        <v>0</v>
      </c>
      <c r="R794" s="21">
        <f t="shared" si="345"/>
        <v>0</v>
      </c>
      <c r="S794" s="8">
        <f t="shared" si="346"/>
        <v>0</v>
      </c>
      <c r="T794" s="10">
        <f t="shared" si="356"/>
        <v>0.119353</v>
      </c>
      <c r="U794" s="13">
        <f t="shared" si="335"/>
        <v>36</v>
      </c>
      <c r="V794" s="13">
        <v>252</v>
      </c>
      <c r="W794" s="14">
        <f t="shared" si="347"/>
        <v>1.016237684</v>
      </c>
      <c r="X794" s="8">
        <f t="shared" si="348"/>
        <v>227.49651535000001</v>
      </c>
      <c r="Y794" s="8">
        <v>0</v>
      </c>
      <c r="Z794" s="9">
        <f t="shared" si="349"/>
        <v>0</v>
      </c>
      <c r="AA794" s="26" t="str">
        <f t="shared" si="357"/>
        <v>A+J=</v>
      </c>
      <c r="AB794" s="70">
        <f t="shared" si="358"/>
        <v>43388</v>
      </c>
      <c r="AC794" s="4"/>
      <c r="AD794" s="1"/>
      <c r="AE794" s="11"/>
      <c r="AF794" s="5"/>
      <c r="AG794" s="1"/>
      <c r="AH794" s="1"/>
      <c r="AI794" s="1"/>
      <c r="AJ794" s="1"/>
      <c r="AK794" s="10"/>
      <c r="AL794" s="1"/>
      <c r="AM794" s="1"/>
      <c r="AN794" s="1"/>
      <c r="AO794" s="1"/>
      <c r="AP794" s="1"/>
      <c r="AQ794" s="1"/>
    </row>
    <row r="795" spans="1:43" x14ac:dyDescent="0.2">
      <c r="A795" s="67">
        <f t="shared" si="350"/>
        <v>43077</v>
      </c>
      <c r="B795" s="8">
        <f t="shared" si="339"/>
        <v>14246.16960083</v>
      </c>
      <c r="C795" s="8">
        <f t="shared" si="351"/>
        <v>12518.304390269999</v>
      </c>
      <c r="D795" s="28">
        <f t="shared" si="352"/>
        <v>4881.25</v>
      </c>
      <c r="E795" s="9">
        <f>IF(K795=1,VLOOKUP(A794,[1]Plan1!$AY$117:$BA$314,3),E794)</f>
        <v>4894.92</v>
      </c>
      <c r="F795" s="110">
        <f t="shared" si="353"/>
        <v>43056</v>
      </c>
      <c r="G795" s="12">
        <f t="shared" si="340"/>
        <v>2.8005121638925434E-3</v>
      </c>
      <c r="H795" s="11">
        <f t="shared" si="354"/>
        <v>43084</v>
      </c>
      <c r="I795" s="11">
        <f t="shared" si="341"/>
        <v>43084</v>
      </c>
      <c r="J795" s="1">
        <f t="shared" si="355"/>
        <v>21</v>
      </c>
      <c r="K795" s="1">
        <f t="shared" si="338"/>
        <v>16</v>
      </c>
      <c r="L795" s="8">
        <f t="shared" si="342"/>
        <v>1.0021330100000001</v>
      </c>
      <c r="M795" s="14">
        <f t="shared" si="337"/>
        <v>1.0042009199999999</v>
      </c>
      <c r="N795" s="14">
        <f t="shared" si="334"/>
        <v>1.1169600181870072</v>
      </c>
      <c r="O795" s="8">
        <f t="shared" si="336"/>
        <v>1.1193424999999999</v>
      </c>
      <c r="P795" s="8">
        <f t="shared" si="343"/>
        <v>14012.27013196</v>
      </c>
      <c r="Q795" s="13">
        <f t="shared" si="344"/>
        <v>0</v>
      </c>
      <c r="R795" s="21">
        <f t="shared" si="345"/>
        <v>0</v>
      </c>
      <c r="S795" s="8">
        <f t="shared" si="346"/>
        <v>0</v>
      </c>
      <c r="T795" s="10">
        <f t="shared" si="356"/>
        <v>0.119353</v>
      </c>
      <c r="U795" s="13">
        <f t="shared" si="335"/>
        <v>37</v>
      </c>
      <c r="V795" s="13">
        <v>252</v>
      </c>
      <c r="W795" s="14">
        <f t="shared" si="347"/>
        <v>1.0166924749999999</v>
      </c>
      <c r="X795" s="8">
        <f t="shared" si="348"/>
        <v>233.89946886999999</v>
      </c>
      <c r="Y795" s="8">
        <v>0</v>
      </c>
      <c r="Z795" s="9">
        <f t="shared" si="349"/>
        <v>0</v>
      </c>
      <c r="AA795" s="26" t="str">
        <f t="shared" si="357"/>
        <v>A+J=</v>
      </c>
      <c r="AB795" s="70">
        <f t="shared" si="358"/>
        <v>43388</v>
      </c>
      <c r="AC795" s="4"/>
      <c r="AD795" s="1"/>
      <c r="AE795" s="11"/>
      <c r="AF795" s="5"/>
      <c r="AG795" s="1"/>
      <c r="AH795" s="1"/>
      <c r="AI795" s="1"/>
      <c r="AJ795" s="1"/>
      <c r="AK795" s="10"/>
      <c r="AL795" s="1"/>
      <c r="AM795" s="1"/>
      <c r="AN795" s="1"/>
      <c r="AO795" s="1"/>
      <c r="AP795" s="1"/>
      <c r="AQ795" s="1"/>
    </row>
    <row r="796" spans="1:43" x14ac:dyDescent="0.2">
      <c r="A796" s="67">
        <f t="shared" si="350"/>
        <v>43078</v>
      </c>
      <c r="B796" s="8">
        <f t="shared" si="339"/>
        <v>14254.443202260001</v>
      </c>
      <c r="C796" s="8">
        <f t="shared" si="351"/>
        <v>12518.304390269999</v>
      </c>
      <c r="D796" s="28">
        <f t="shared" si="352"/>
        <v>4881.25</v>
      </c>
      <c r="E796" s="9">
        <f>IF(K796=1,VLOOKUP(A795,[1]Plan1!$AY$117:$BA$314,3),E795)</f>
        <v>4894.92</v>
      </c>
      <c r="F796" s="110">
        <f t="shared" si="353"/>
        <v>43056</v>
      </c>
      <c r="G796" s="12">
        <f t="shared" si="340"/>
        <v>2.8005121638925434E-3</v>
      </c>
      <c r="H796" s="11">
        <f t="shared" si="354"/>
        <v>43084</v>
      </c>
      <c r="I796" s="11">
        <f t="shared" si="341"/>
        <v>43084</v>
      </c>
      <c r="J796" s="1">
        <f t="shared" si="355"/>
        <v>21</v>
      </c>
      <c r="K796" s="1">
        <f t="shared" si="338"/>
        <v>17</v>
      </c>
      <c r="L796" s="8">
        <f t="shared" si="342"/>
        <v>1.0022664699999999</v>
      </c>
      <c r="M796" s="14">
        <f t="shared" si="337"/>
        <v>1.0042009199999999</v>
      </c>
      <c r="N796" s="14">
        <f t="shared" si="334"/>
        <v>1.1169600181870072</v>
      </c>
      <c r="O796" s="8">
        <f t="shared" si="336"/>
        <v>1.1194915700000001</v>
      </c>
      <c r="P796" s="8">
        <f t="shared" si="343"/>
        <v>14014.136235600001</v>
      </c>
      <c r="Q796" s="13">
        <f t="shared" si="344"/>
        <v>0</v>
      </c>
      <c r="R796" s="21">
        <f t="shared" si="345"/>
        <v>0</v>
      </c>
      <c r="S796" s="8">
        <f t="shared" si="346"/>
        <v>0</v>
      </c>
      <c r="T796" s="10">
        <f t="shared" si="356"/>
        <v>0.119353</v>
      </c>
      <c r="U796" s="13">
        <f t="shared" si="335"/>
        <v>38</v>
      </c>
      <c r="V796" s="13">
        <v>252</v>
      </c>
      <c r="W796" s="14">
        <f t="shared" si="347"/>
        <v>1.017147469</v>
      </c>
      <c r="X796" s="8">
        <f t="shared" si="348"/>
        <v>240.30696666</v>
      </c>
      <c r="Y796" s="8">
        <v>0</v>
      </c>
      <c r="Z796" s="9">
        <f t="shared" si="349"/>
        <v>0</v>
      </c>
      <c r="AA796" s="26" t="str">
        <f t="shared" si="357"/>
        <v>A+J=</v>
      </c>
      <c r="AB796" s="70">
        <f t="shared" si="358"/>
        <v>43388</v>
      </c>
      <c r="AC796" s="4"/>
      <c r="AD796" s="1"/>
      <c r="AE796" s="11"/>
      <c r="AF796" s="5"/>
      <c r="AG796" s="1"/>
      <c r="AH796" s="1"/>
      <c r="AI796" s="1"/>
      <c r="AJ796" s="1"/>
      <c r="AK796" s="10"/>
      <c r="AL796" s="1"/>
      <c r="AM796" s="1"/>
      <c r="AN796" s="1"/>
      <c r="AO796" s="1"/>
      <c r="AP796" s="1"/>
      <c r="AQ796" s="1"/>
    </row>
    <row r="797" spans="1:43" x14ac:dyDescent="0.2">
      <c r="A797" s="67">
        <f t="shared" si="350"/>
        <v>43079</v>
      </c>
      <c r="B797" s="8">
        <f t="shared" si="339"/>
        <v>14254.443202260001</v>
      </c>
      <c r="C797" s="8">
        <f t="shared" si="351"/>
        <v>12518.304390269999</v>
      </c>
      <c r="D797" s="28">
        <f t="shared" si="352"/>
        <v>4881.25</v>
      </c>
      <c r="E797" s="9">
        <f>IF(K797=1,VLOOKUP(A796,[1]Plan1!$AY$117:$BA$314,3),E796)</f>
        <v>4894.92</v>
      </c>
      <c r="F797" s="110">
        <f t="shared" si="353"/>
        <v>43056</v>
      </c>
      <c r="G797" s="12">
        <f t="shared" si="340"/>
        <v>2.8005121638925434E-3</v>
      </c>
      <c r="H797" s="11">
        <f t="shared" si="354"/>
        <v>43084</v>
      </c>
      <c r="I797" s="11">
        <f t="shared" si="341"/>
        <v>43084</v>
      </c>
      <c r="J797" s="1">
        <f t="shared" si="355"/>
        <v>21</v>
      </c>
      <c r="K797" s="1">
        <f t="shared" si="338"/>
        <v>17</v>
      </c>
      <c r="L797" s="8">
        <f t="shared" si="342"/>
        <v>1.0022664699999999</v>
      </c>
      <c r="M797" s="14">
        <f t="shared" si="337"/>
        <v>1.0042009199999999</v>
      </c>
      <c r="N797" s="14">
        <f t="shared" si="334"/>
        <v>1.1169600181870072</v>
      </c>
      <c r="O797" s="8">
        <f t="shared" si="336"/>
        <v>1.1194915700000001</v>
      </c>
      <c r="P797" s="8">
        <f t="shared" si="343"/>
        <v>14014.136235600001</v>
      </c>
      <c r="Q797" s="13">
        <f t="shared" si="344"/>
        <v>0</v>
      </c>
      <c r="R797" s="21">
        <f t="shared" si="345"/>
        <v>0</v>
      </c>
      <c r="S797" s="8">
        <f t="shared" si="346"/>
        <v>0</v>
      </c>
      <c r="T797" s="10">
        <f t="shared" si="356"/>
        <v>0.119353</v>
      </c>
      <c r="U797" s="13">
        <f t="shared" si="335"/>
        <v>38</v>
      </c>
      <c r="V797" s="13">
        <v>252</v>
      </c>
      <c r="W797" s="14">
        <f t="shared" si="347"/>
        <v>1.017147469</v>
      </c>
      <c r="X797" s="8">
        <f t="shared" si="348"/>
        <v>240.30696666</v>
      </c>
      <c r="Y797" s="8">
        <v>0</v>
      </c>
      <c r="Z797" s="9">
        <f t="shared" si="349"/>
        <v>0</v>
      </c>
      <c r="AA797" s="26" t="str">
        <f t="shared" si="357"/>
        <v>A+J=</v>
      </c>
      <c r="AB797" s="70">
        <f t="shared" si="358"/>
        <v>43388</v>
      </c>
      <c r="AC797" s="4"/>
      <c r="AD797" s="1"/>
      <c r="AE797" s="11"/>
      <c r="AF797" s="5"/>
      <c r="AG797" s="1"/>
      <c r="AH797" s="1"/>
      <c r="AI797" s="1"/>
      <c r="AJ797" s="1"/>
      <c r="AK797" s="10"/>
      <c r="AL797" s="1"/>
      <c r="AM797" s="1"/>
      <c r="AN797" s="1"/>
      <c r="AO797" s="1"/>
      <c r="AP797" s="1"/>
      <c r="AQ797" s="1"/>
    </row>
    <row r="798" spans="1:43" x14ac:dyDescent="0.2">
      <c r="A798" s="67">
        <f t="shared" si="350"/>
        <v>43080</v>
      </c>
      <c r="B798" s="8">
        <f t="shared" si="339"/>
        <v>14254.443202260001</v>
      </c>
      <c r="C798" s="8">
        <f t="shared" si="351"/>
        <v>12518.304390269999</v>
      </c>
      <c r="D798" s="28">
        <f t="shared" si="352"/>
        <v>4881.25</v>
      </c>
      <c r="E798" s="9">
        <f>IF(K798=1,VLOOKUP(A797,[1]Plan1!$AY$117:$BA$314,3),E797)</f>
        <v>4894.92</v>
      </c>
      <c r="F798" s="110">
        <f t="shared" si="353"/>
        <v>43056</v>
      </c>
      <c r="G798" s="12">
        <f t="shared" si="340"/>
        <v>2.8005121638925434E-3</v>
      </c>
      <c r="H798" s="11">
        <f t="shared" si="354"/>
        <v>43084</v>
      </c>
      <c r="I798" s="11">
        <f t="shared" si="341"/>
        <v>43084</v>
      </c>
      <c r="J798" s="1">
        <f t="shared" si="355"/>
        <v>21</v>
      </c>
      <c r="K798" s="1">
        <f t="shared" si="338"/>
        <v>17</v>
      </c>
      <c r="L798" s="8">
        <f t="shared" si="342"/>
        <v>1.0022664699999999</v>
      </c>
      <c r="M798" s="14">
        <f t="shared" si="337"/>
        <v>1.0042009199999999</v>
      </c>
      <c r="N798" s="14">
        <f t="shared" si="334"/>
        <v>1.1169600181870072</v>
      </c>
      <c r="O798" s="8">
        <f t="shared" si="336"/>
        <v>1.1194915700000001</v>
      </c>
      <c r="P798" s="8">
        <f t="shared" si="343"/>
        <v>14014.136235600001</v>
      </c>
      <c r="Q798" s="13">
        <f t="shared" si="344"/>
        <v>0</v>
      </c>
      <c r="R798" s="21">
        <f t="shared" si="345"/>
        <v>0</v>
      </c>
      <c r="S798" s="8">
        <f t="shared" si="346"/>
        <v>0</v>
      </c>
      <c r="T798" s="10">
        <f t="shared" si="356"/>
        <v>0.119353</v>
      </c>
      <c r="U798" s="13">
        <f t="shared" si="335"/>
        <v>38</v>
      </c>
      <c r="V798" s="13">
        <v>252</v>
      </c>
      <c r="W798" s="14">
        <f t="shared" si="347"/>
        <v>1.017147469</v>
      </c>
      <c r="X798" s="8">
        <f t="shared" si="348"/>
        <v>240.30696666</v>
      </c>
      <c r="Y798" s="8">
        <v>0</v>
      </c>
      <c r="Z798" s="9">
        <f t="shared" si="349"/>
        <v>0</v>
      </c>
      <c r="AA798" s="26" t="str">
        <f t="shared" si="357"/>
        <v>A+J=</v>
      </c>
      <c r="AB798" s="70">
        <f t="shared" si="358"/>
        <v>43388</v>
      </c>
      <c r="AC798" s="4"/>
      <c r="AD798" s="1"/>
      <c r="AE798" s="11"/>
      <c r="AF798" s="5"/>
      <c r="AG798" s="1"/>
      <c r="AH798" s="1"/>
      <c r="AI798" s="1"/>
      <c r="AJ798" s="1"/>
      <c r="AK798" s="10"/>
      <c r="AL798" s="1"/>
      <c r="AM798" s="1"/>
      <c r="AN798" s="1"/>
      <c r="AO798" s="1"/>
      <c r="AP798" s="1"/>
      <c r="AQ798" s="1"/>
    </row>
    <row r="799" spans="1:43" x14ac:dyDescent="0.2">
      <c r="A799" s="67">
        <f t="shared" si="350"/>
        <v>43081</v>
      </c>
      <c r="B799" s="8">
        <f t="shared" si="339"/>
        <v>14262.721615850001</v>
      </c>
      <c r="C799" s="8">
        <f t="shared" si="351"/>
        <v>12518.304390269999</v>
      </c>
      <c r="D799" s="28">
        <f t="shared" si="352"/>
        <v>4881.25</v>
      </c>
      <c r="E799" s="9">
        <f>IF(K799=1,VLOOKUP(A798,[1]Plan1!$AY$117:$BA$314,3),E798)</f>
        <v>4894.92</v>
      </c>
      <c r="F799" s="110">
        <f t="shared" si="353"/>
        <v>43056</v>
      </c>
      <c r="G799" s="12">
        <f t="shared" si="340"/>
        <v>2.8005121638925434E-3</v>
      </c>
      <c r="H799" s="11">
        <f t="shared" si="354"/>
        <v>43084</v>
      </c>
      <c r="I799" s="11">
        <f t="shared" si="341"/>
        <v>43084</v>
      </c>
      <c r="J799" s="1">
        <f t="shared" si="355"/>
        <v>21</v>
      </c>
      <c r="K799" s="1">
        <f t="shared" si="338"/>
        <v>18</v>
      </c>
      <c r="L799" s="8">
        <f t="shared" si="342"/>
        <v>1.00239995</v>
      </c>
      <c r="M799" s="14">
        <f t="shared" si="337"/>
        <v>1.0042009199999999</v>
      </c>
      <c r="N799" s="14">
        <f t="shared" ref="N799:N862" si="359">IF(I799&gt;I798,N798*M799,N798)</f>
        <v>1.1169600181870072</v>
      </c>
      <c r="O799" s="8">
        <f t="shared" si="336"/>
        <v>1.11964066</v>
      </c>
      <c r="P799" s="8">
        <f t="shared" si="343"/>
        <v>14016.002589600001</v>
      </c>
      <c r="Q799" s="13">
        <f t="shared" si="344"/>
        <v>0</v>
      </c>
      <c r="R799" s="21">
        <f t="shared" si="345"/>
        <v>0</v>
      </c>
      <c r="S799" s="8">
        <f t="shared" si="346"/>
        <v>0</v>
      </c>
      <c r="T799" s="10">
        <f t="shared" si="356"/>
        <v>0.119353</v>
      </c>
      <c r="U799" s="13">
        <f t="shared" si="335"/>
        <v>39</v>
      </c>
      <c r="V799" s="13">
        <v>252</v>
      </c>
      <c r="W799" s="14">
        <f t="shared" si="347"/>
        <v>1.017602667</v>
      </c>
      <c r="X799" s="8">
        <f t="shared" si="348"/>
        <v>246.71902625000001</v>
      </c>
      <c r="Y799" s="8">
        <v>0</v>
      </c>
      <c r="Z799" s="9">
        <f t="shared" si="349"/>
        <v>0</v>
      </c>
      <c r="AA799" s="26" t="str">
        <f t="shared" si="357"/>
        <v>A+J=</v>
      </c>
      <c r="AB799" s="70">
        <f t="shared" si="358"/>
        <v>43388</v>
      </c>
      <c r="AC799" s="4"/>
      <c r="AD799" s="1"/>
      <c r="AE799" s="11"/>
      <c r="AF799" s="5"/>
      <c r="AG799" s="1"/>
      <c r="AH799" s="1"/>
      <c r="AI799" s="1"/>
      <c r="AJ799" s="1"/>
      <c r="AK799" s="10"/>
      <c r="AL799" s="1"/>
      <c r="AM799" s="1"/>
      <c r="AN799" s="1"/>
      <c r="AO799" s="1"/>
      <c r="AP799" s="1"/>
      <c r="AQ799" s="1"/>
    </row>
    <row r="800" spans="1:43" x14ac:dyDescent="0.2">
      <c r="A800" s="67">
        <f t="shared" si="350"/>
        <v>43082</v>
      </c>
      <c r="B800" s="8">
        <f t="shared" si="339"/>
        <v>14271.00497054</v>
      </c>
      <c r="C800" s="8">
        <f t="shared" si="351"/>
        <v>12518.304390269999</v>
      </c>
      <c r="D800" s="28">
        <f t="shared" si="352"/>
        <v>4881.25</v>
      </c>
      <c r="E800" s="9">
        <f>IF(K800=1,VLOOKUP(A799,[1]Plan1!$AY$117:$BA$314,3),E799)</f>
        <v>4894.92</v>
      </c>
      <c r="F800" s="110">
        <f t="shared" si="353"/>
        <v>43056</v>
      </c>
      <c r="G800" s="12">
        <f t="shared" si="340"/>
        <v>2.8005121638925434E-3</v>
      </c>
      <c r="H800" s="11">
        <f t="shared" si="354"/>
        <v>43084</v>
      </c>
      <c r="I800" s="11">
        <f t="shared" si="341"/>
        <v>43084</v>
      </c>
      <c r="J800" s="1">
        <f t="shared" si="355"/>
        <v>21</v>
      </c>
      <c r="K800" s="1">
        <f t="shared" si="338"/>
        <v>19</v>
      </c>
      <c r="L800" s="8">
        <f t="shared" si="342"/>
        <v>1.00253345</v>
      </c>
      <c r="M800" s="14">
        <f t="shared" si="337"/>
        <v>1.0042009199999999</v>
      </c>
      <c r="N800" s="14">
        <f t="shared" si="359"/>
        <v>1.1169600181870072</v>
      </c>
      <c r="O800" s="8">
        <f t="shared" si="336"/>
        <v>1.1197897800000001</v>
      </c>
      <c r="P800" s="8">
        <f t="shared" si="343"/>
        <v>14017.869319150001</v>
      </c>
      <c r="Q800" s="13">
        <f t="shared" si="344"/>
        <v>0</v>
      </c>
      <c r="R800" s="21">
        <f t="shared" si="345"/>
        <v>0</v>
      </c>
      <c r="S800" s="8">
        <f t="shared" si="346"/>
        <v>0</v>
      </c>
      <c r="T800" s="10">
        <f t="shared" si="356"/>
        <v>0.119353</v>
      </c>
      <c r="U800" s="13">
        <f t="shared" si="335"/>
        <v>40</v>
      </c>
      <c r="V800" s="13">
        <v>252</v>
      </c>
      <c r="W800" s="14">
        <f t="shared" si="347"/>
        <v>1.0180580690000001</v>
      </c>
      <c r="X800" s="8">
        <f t="shared" si="348"/>
        <v>253.13565138999999</v>
      </c>
      <c r="Y800" s="8">
        <v>0</v>
      </c>
      <c r="Z800" s="9">
        <f t="shared" si="349"/>
        <v>0</v>
      </c>
      <c r="AA800" s="26" t="str">
        <f t="shared" si="357"/>
        <v>A+J=</v>
      </c>
      <c r="AB800" s="70">
        <f t="shared" si="358"/>
        <v>43388</v>
      </c>
      <c r="AC800" s="4"/>
      <c r="AD800" s="1"/>
      <c r="AE800" s="11"/>
      <c r="AF800" s="5"/>
      <c r="AG800" s="1"/>
      <c r="AH800" s="1"/>
      <c r="AI800" s="1"/>
      <c r="AJ800" s="1"/>
      <c r="AK800" s="10"/>
      <c r="AL800" s="1"/>
      <c r="AM800" s="1"/>
      <c r="AN800" s="1"/>
      <c r="AO800" s="1"/>
      <c r="AP800" s="1"/>
      <c r="AQ800" s="1"/>
    </row>
    <row r="801" spans="1:43" x14ac:dyDescent="0.2">
      <c r="A801" s="67">
        <f t="shared" si="350"/>
        <v>43083</v>
      </c>
      <c r="B801" s="8">
        <f t="shared" si="339"/>
        <v>14279.29299896</v>
      </c>
      <c r="C801" s="8">
        <f t="shared" si="351"/>
        <v>12518.304390269999</v>
      </c>
      <c r="D801" s="28">
        <f t="shared" si="352"/>
        <v>4881.25</v>
      </c>
      <c r="E801" s="9">
        <f>IF(K801=1,VLOOKUP(A800,[1]Plan1!$AY$117:$BA$314,3),E800)</f>
        <v>4894.92</v>
      </c>
      <c r="F801" s="110">
        <f t="shared" si="353"/>
        <v>43056</v>
      </c>
      <c r="G801" s="12">
        <f t="shared" si="340"/>
        <v>2.8005121638925434E-3</v>
      </c>
      <c r="H801" s="11">
        <f t="shared" si="354"/>
        <v>43084</v>
      </c>
      <c r="I801" s="11">
        <f t="shared" si="341"/>
        <v>43084</v>
      </c>
      <c r="J801" s="1">
        <f t="shared" si="355"/>
        <v>21</v>
      </c>
      <c r="K801" s="1">
        <f t="shared" si="338"/>
        <v>20</v>
      </c>
      <c r="L801" s="8">
        <f t="shared" si="342"/>
        <v>1.0026669699999999</v>
      </c>
      <c r="M801" s="14">
        <f t="shared" si="337"/>
        <v>1.0042009199999999</v>
      </c>
      <c r="N801" s="14">
        <f t="shared" si="359"/>
        <v>1.1169600181870072</v>
      </c>
      <c r="O801" s="8">
        <f t="shared" si="336"/>
        <v>1.1199389099999999</v>
      </c>
      <c r="P801" s="8">
        <f t="shared" si="343"/>
        <v>14019.736173879999</v>
      </c>
      <c r="Q801" s="13">
        <f t="shared" si="344"/>
        <v>0</v>
      </c>
      <c r="R801" s="21">
        <f t="shared" si="345"/>
        <v>0</v>
      </c>
      <c r="S801" s="8">
        <f t="shared" si="346"/>
        <v>0</v>
      </c>
      <c r="T801" s="10">
        <f t="shared" si="356"/>
        <v>0.119353</v>
      </c>
      <c r="U801" s="13">
        <f t="shared" si="335"/>
        <v>41</v>
      </c>
      <c r="V801" s="13">
        <v>252</v>
      </c>
      <c r="W801" s="14">
        <f t="shared" si="347"/>
        <v>1.018513674</v>
      </c>
      <c r="X801" s="8">
        <f t="shared" si="348"/>
        <v>259.55682508000001</v>
      </c>
      <c r="Y801" s="8">
        <v>0</v>
      </c>
      <c r="Z801" s="9">
        <f t="shared" si="349"/>
        <v>0</v>
      </c>
      <c r="AA801" s="26" t="str">
        <f t="shared" si="357"/>
        <v>A+J=</v>
      </c>
      <c r="AB801" s="70">
        <f t="shared" si="358"/>
        <v>43388</v>
      </c>
      <c r="AC801" s="4"/>
      <c r="AD801" s="1"/>
      <c r="AE801" s="11"/>
      <c r="AF801" s="5"/>
      <c r="AG801" s="1"/>
      <c r="AH801" s="1"/>
      <c r="AI801" s="1"/>
      <c r="AJ801" s="1"/>
      <c r="AK801" s="10"/>
      <c r="AL801" s="1"/>
      <c r="AM801" s="1"/>
      <c r="AN801" s="1"/>
      <c r="AO801" s="1"/>
      <c r="AP801" s="1"/>
      <c r="AQ801" s="1"/>
    </row>
    <row r="802" spans="1:43" x14ac:dyDescent="0.2">
      <c r="A802" s="67">
        <f t="shared" si="350"/>
        <v>43084</v>
      </c>
      <c r="B802" s="8">
        <f t="shared" si="339"/>
        <v>14287.58598559</v>
      </c>
      <c r="C802" s="8">
        <f t="shared" si="351"/>
        <v>12518.304390269999</v>
      </c>
      <c r="D802" s="28">
        <f t="shared" si="352"/>
        <v>4881.25</v>
      </c>
      <c r="E802" s="9">
        <f>IF(K802=1,VLOOKUP(A801,[1]Plan1!$AY$117:$BA$314,3),E801)</f>
        <v>4894.92</v>
      </c>
      <c r="F802" s="110">
        <f t="shared" si="353"/>
        <v>43056</v>
      </c>
      <c r="G802" s="12">
        <f t="shared" si="340"/>
        <v>2.8005121638925434E-3</v>
      </c>
      <c r="H802" s="11">
        <f t="shared" si="354"/>
        <v>43115</v>
      </c>
      <c r="I802" s="11">
        <f t="shared" si="341"/>
        <v>43084</v>
      </c>
      <c r="J802" s="1">
        <f t="shared" si="355"/>
        <v>21</v>
      </c>
      <c r="K802" s="1">
        <f t="shared" si="338"/>
        <v>21</v>
      </c>
      <c r="L802" s="8">
        <f t="shared" si="342"/>
        <v>1.0028005099999999</v>
      </c>
      <c r="M802" s="14">
        <f t="shared" si="337"/>
        <v>1.0042009199999999</v>
      </c>
      <c r="N802" s="14">
        <f t="shared" si="359"/>
        <v>1.1169600181870072</v>
      </c>
      <c r="O802" s="8">
        <f t="shared" si="336"/>
        <v>1.12008807</v>
      </c>
      <c r="P802" s="8">
        <f t="shared" si="343"/>
        <v>14021.60340417</v>
      </c>
      <c r="Q802" s="13">
        <f t="shared" si="344"/>
        <v>0</v>
      </c>
      <c r="R802" s="21">
        <f t="shared" si="345"/>
        <v>0</v>
      </c>
      <c r="S802" s="8">
        <f t="shared" si="346"/>
        <v>0</v>
      </c>
      <c r="T802" s="10">
        <f t="shared" si="356"/>
        <v>0.119353</v>
      </c>
      <c r="U802" s="13">
        <f t="shared" si="335"/>
        <v>42</v>
      </c>
      <c r="V802" s="13">
        <v>252</v>
      </c>
      <c r="W802" s="14">
        <f t="shared" si="347"/>
        <v>1.0189694840000001</v>
      </c>
      <c r="X802" s="8">
        <f t="shared" si="348"/>
        <v>265.98258141999997</v>
      </c>
      <c r="Y802" s="8">
        <v>0</v>
      </c>
      <c r="Z802" s="9">
        <f t="shared" si="349"/>
        <v>0</v>
      </c>
      <c r="AA802" s="26" t="str">
        <f t="shared" si="357"/>
        <v>A+J=</v>
      </c>
      <c r="AB802" s="70">
        <f t="shared" si="358"/>
        <v>43388</v>
      </c>
      <c r="AC802" s="4"/>
      <c r="AD802" s="1"/>
      <c r="AE802" s="11"/>
      <c r="AF802" s="5"/>
      <c r="AG802" s="1"/>
      <c r="AH802" s="1"/>
      <c r="AI802" s="1"/>
      <c r="AJ802" s="1"/>
      <c r="AK802" s="10"/>
      <c r="AL802" s="1"/>
      <c r="AM802" s="1"/>
      <c r="AN802" s="1"/>
      <c r="AO802" s="1"/>
      <c r="AP802" s="1"/>
      <c r="AQ802" s="1"/>
    </row>
    <row r="803" spans="1:43" x14ac:dyDescent="0.2">
      <c r="A803" s="67">
        <f t="shared" si="350"/>
        <v>43085</v>
      </c>
      <c r="B803" s="8">
        <f t="shared" si="339"/>
        <v>14297.283710629999</v>
      </c>
      <c r="C803" s="8">
        <f t="shared" si="351"/>
        <v>12518.304390269999</v>
      </c>
      <c r="D803" s="28">
        <f t="shared" si="352"/>
        <v>4894.92</v>
      </c>
      <c r="E803" s="9">
        <f>IF(K803=1,VLOOKUP(A802,[1]Plan1!$AY$117:$BA$314,3),E802)</f>
        <v>4916.46</v>
      </c>
      <c r="F803" s="110">
        <f t="shared" si="353"/>
        <v>43085</v>
      </c>
      <c r="G803" s="12">
        <f t="shared" si="340"/>
        <v>4.4004804981490064E-3</v>
      </c>
      <c r="H803" s="11">
        <f t="shared" si="354"/>
        <v>43115</v>
      </c>
      <c r="I803" s="11">
        <f t="shared" si="341"/>
        <v>43115</v>
      </c>
      <c r="J803" s="1">
        <f t="shared" si="355"/>
        <v>19</v>
      </c>
      <c r="K803" s="1">
        <f t="shared" si="338"/>
        <v>1</v>
      </c>
      <c r="L803" s="8">
        <f t="shared" si="342"/>
        <v>1.00023112</v>
      </c>
      <c r="M803" s="14">
        <f t="shared" si="337"/>
        <v>1.0028005099999999</v>
      </c>
      <c r="N803" s="14">
        <f t="shared" si="359"/>
        <v>1.12008807588754</v>
      </c>
      <c r="O803" s="8">
        <f t="shared" si="336"/>
        <v>1.1203469500000001</v>
      </c>
      <c r="P803" s="8">
        <f t="shared" si="343"/>
        <v>14024.84414281</v>
      </c>
      <c r="Q803" s="13">
        <f t="shared" si="344"/>
        <v>0</v>
      </c>
      <c r="R803" s="21">
        <f t="shared" si="345"/>
        <v>0</v>
      </c>
      <c r="S803" s="8">
        <f t="shared" si="346"/>
        <v>0</v>
      </c>
      <c r="T803" s="10">
        <f t="shared" si="356"/>
        <v>0.119353</v>
      </c>
      <c r="U803" s="13">
        <f t="shared" si="335"/>
        <v>43</v>
      </c>
      <c r="V803" s="13">
        <v>252</v>
      </c>
      <c r="W803" s="14">
        <f t="shared" si="347"/>
        <v>1.0194254970000001</v>
      </c>
      <c r="X803" s="8">
        <f t="shared" si="348"/>
        <v>272.43956781999998</v>
      </c>
      <c r="Y803" s="8">
        <v>0</v>
      </c>
      <c r="Z803" s="9">
        <f t="shared" si="349"/>
        <v>0</v>
      </c>
      <c r="AA803" s="26" t="str">
        <f t="shared" si="357"/>
        <v>A+J=</v>
      </c>
      <c r="AB803" s="70">
        <f t="shared" si="358"/>
        <v>43388</v>
      </c>
      <c r="AC803" s="4"/>
      <c r="AD803" s="1"/>
      <c r="AE803" s="11"/>
      <c r="AF803" s="5"/>
      <c r="AG803" s="1"/>
      <c r="AH803" s="1"/>
      <c r="AI803" s="1"/>
      <c r="AJ803" s="1"/>
      <c r="AK803" s="10"/>
      <c r="AL803" s="1"/>
      <c r="AM803" s="1"/>
      <c r="AN803" s="1"/>
      <c r="AO803" s="1"/>
      <c r="AP803" s="1"/>
      <c r="AQ803" s="1"/>
    </row>
    <row r="804" spans="1:43" x14ac:dyDescent="0.2">
      <c r="A804" s="67">
        <f t="shared" si="350"/>
        <v>43086</v>
      </c>
      <c r="B804" s="8">
        <f t="shared" si="339"/>
        <v>14297.283710629999</v>
      </c>
      <c r="C804" s="8">
        <f t="shared" si="351"/>
        <v>12518.304390269999</v>
      </c>
      <c r="D804" s="28">
        <f t="shared" si="352"/>
        <v>4894.92</v>
      </c>
      <c r="E804" s="9">
        <f>IF(K804=1,VLOOKUP(A803,[1]Plan1!$AY$117:$BA$314,3),E803)</f>
        <v>4916.46</v>
      </c>
      <c r="F804" s="110">
        <f t="shared" si="353"/>
        <v>43085</v>
      </c>
      <c r="G804" s="12">
        <f t="shared" si="340"/>
        <v>4.4004804981490064E-3</v>
      </c>
      <c r="H804" s="11">
        <f t="shared" si="354"/>
        <v>43115</v>
      </c>
      <c r="I804" s="11">
        <f t="shared" si="341"/>
        <v>43115</v>
      </c>
      <c r="J804" s="1">
        <f t="shared" si="355"/>
        <v>19</v>
      </c>
      <c r="K804" s="1">
        <f t="shared" si="338"/>
        <v>1</v>
      </c>
      <c r="L804" s="8">
        <f t="shared" si="342"/>
        <v>1.00023112</v>
      </c>
      <c r="M804" s="14">
        <f t="shared" si="337"/>
        <v>1.0028005099999999</v>
      </c>
      <c r="N804" s="14">
        <f t="shared" si="359"/>
        <v>1.12008807588754</v>
      </c>
      <c r="O804" s="8">
        <f t="shared" si="336"/>
        <v>1.1203469500000001</v>
      </c>
      <c r="P804" s="8">
        <f t="shared" si="343"/>
        <v>14024.84414281</v>
      </c>
      <c r="Q804" s="13">
        <f t="shared" si="344"/>
        <v>0</v>
      </c>
      <c r="R804" s="21">
        <f t="shared" si="345"/>
        <v>0</v>
      </c>
      <c r="S804" s="8">
        <f t="shared" si="346"/>
        <v>0</v>
      </c>
      <c r="T804" s="10">
        <f t="shared" si="356"/>
        <v>0.119353</v>
      </c>
      <c r="U804" s="13">
        <f t="shared" si="335"/>
        <v>43</v>
      </c>
      <c r="V804" s="13">
        <v>252</v>
      </c>
      <c r="W804" s="14">
        <f t="shared" si="347"/>
        <v>1.0194254970000001</v>
      </c>
      <c r="X804" s="8">
        <f t="shared" si="348"/>
        <v>272.43956781999998</v>
      </c>
      <c r="Y804" s="8">
        <v>0</v>
      </c>
      <c r="Z804" s="9">
        <f t="shared" si="349"/>
        <v>0</v>
      </c>
      <c r="AA804" s="26" t="str">
        <f t="shared" si="357"/>
        <v>A+J=</v>
      </c>
      <c r="AB804" s="70">
        <f t="shared" si="358"/>
        <v>43388</v>
      </c>
      <c r="AC804" s="4"/>
      <c r="AD804" s="1"/>
      <c r="AE804" s="11"/>
      <c r="AF804" s="5"/>
      <c r="AG804" s="1"/>
      <c r="AH804" s="1"/>
      <c r="AI804" s="1"/>
      <c r="AJ804" s="1"/>
      <c r="AK804" s="10"/>
      <c r="AL804" s="1"/>
      <c r="AM804" s="1"/>
      <c r="AN804" s="1"/>
      <c r="AO804" s="1"/>
      <c r="AP804" s="1"/>
      <c r="AQ804" s="1"/>
    </row>
    <row r="805" spans="1:43" x14ac:dyDescent="0.2">
      <c r="A805" s="67">
        <f t="shared" si="350"/>
        <v>43087</v>
      </c>
      <c r="B805" s="8">
        <f t="shared" si="339"/>
        <v>14297.283710629999</v>
      </c>
      <c r="C805" s="8">
        <f t="shared" si="351"/>
        <v>12518.304390269999</v>
      </c>
      <c r="D805" s="28">
        <f t="shared" si="352"/>
        <v>4894.92</v>
      </c>
      <c r="E805" s="9">
        <f>IF(K805=1,VLOOKUP(A804,[1]Plan1!$AY$117:$BA$314,3),E804)</f>
        <v>4916.46</v>
      </c>
      <c r="F805" s="110">
        <f t="shared" si="353"/>
        <v>43085</v>
      </c>
      <c r="G805" s="12">
        <f t="shared" si="340"/>
        <v>4.4004804981490064E-3</v>
      </c>
      <c r="H805" s="11">
        <f t="shared" si="354"/>
        <v>43115</v>
      </c>
      <c r="I805" s="11">
        <f t="shared" si="341"/>
        <v>43115</v>
      </c>
      <c r="J805" s="1">
        <f t="shared" si="355"/>
        <v>19</v>
      </c>
      <c r="K805" s="1">
        <f t="shared" si="338"/>
        <v>1</v>
      </c>
      <c r="L805" s="8">
        <f t="shared" si="342"/>
        <v>1.00023112</v>
      </c>
      <c r="M805" s="14">
        <f t="shared" si="337"/>
        <v>1.0028005099999999</v>
      </c>
      <c r="N805" s="14">
        <f t="shared" si="359"/>
        <v>1.12008807588754</v>
      </c>
      <c r="O805" s="8">
        <f t="shared" si="336"/>
        <v>1.1203469500000001</v>
      </c>
      <c r="P805" s="8">
        <f t="shared" si="343"/>
        <v>14024.84414281</v>
      </c>
      <c r="Q805" s="13">
        <f t="shared" si="344"/>
        <v>0</v>
      </c>
      <c r="R805" s="21">
        <f t="shared" si="345"/>
        <v>0</v>
      </c>
      <c r="S805" s="8">
        <f t="shared" si="346"/>
        <v>0</v>
      </c>
      <c r="T805" s="10">
        <f t="shared" si="356"/>
        <v>0.119353</v>
      </c>
      <c r="U805" s="13">
        <f t="shared" ref="U805:U868" si="360">IF(Q804&gt;0,1,IF(K805=K804,U804,U804+1))</f>
        <v>43</v>
      </c>
      <c r="V805" s="13">
        <v>252</v>
      </c>
      <c r="W805" s="14">
        <f t="shared" si="347"/>
        <v>1.0194254970000001</v>
      </c>
      <c r="X805" s="8">
        <f t="shared" si="348"/>
        <v>272.43956781999998</v>
      </c>
      <c r="Y805" s="8">
        <v>0</v>
      </c>
      <c r="Z805" s="9">
        <f t="shared" si="349"/>
        <v>0</v>
      </c>
      <c r="AA805" s="26" t="str">
        <f t="shared" si="357"/>
        <v>A+J=</v>
      </c>
      <c r="AB805" s="70">
        <f t="shared" si="358"/>
        <v>43388</v>
      </c>
      <c r="AC805" s="4"/>
      <c r="AD805" s="1"/>
      <c r="AE805" s="11"/>
      <c r="AF805" s="5"/>
      <c r="AG805" s="1"/>
      <c r="AH805" s="1"/>
      <c r="AI805" s="1"/>
      <c r="AJ805" s="1"/>
      <c r="AK805" s="10"/>
      <c r="AL805" s="1"/>
      <c r="AM805" s="1"/>
      <c r="AN805" s="1"/>
      <c r="AO805" s="1"/>
      <c r="AP805" s="1"/>
      <c r="AQ805" s="1"/>
    </row>
    <row r="806" spans="1:43" x14ac:dyDescent="0.2">
      <c r="A806" s="67">
        <f t="shared" si="350"/>
        <v>43088</v>
      </c>
      <c r="B806" s="8">
        <f t="shared" si="339"/>
        <v>14306.98790541</v>
      </c>
      <c r="C806" s="8">
        <f t="shared" si="351"/>
        <v>12518.304390269999</v>
      </c>
      <c r="D806" s="28">
        <f t="shared" si="352"/>
        <v>4894.92</v>
      </c>
      <c r="E806" s="9">
        <f>IF(K806=1,VLOOKUP(A805,[1]Plan1!$AY$117:$BA$314,3),E805)</f>
        <v>4916.46</v>
      </c>
      <c r="F806" s="110">
        <f t="shared" si="353"/>
        <v>43085</v>
      </c>
      <c r="G806" s="12">
        <f t="shared" si="340"/>
        <v>4.4004804981490064E-3</v>
      </c>
      <c r="H806" s="11">
        <f t="shared" si="354"/>
        <v>43115</v>
      </c>
      <c r="I806" s="11">
        <f t="shared" si="341"/>
        <v>43115</v>
      </c>
      <c r="J806" s="1">
        <f t="shared" si="355"/>
        <v>19</v>
      </c>
      <c r="K806" s="1">
        <f t="shared" si="338"/>
        <v>2</v>
      </c>
      <c r="L806" s="8">
        <f t="shared" si="342"/>
        <v>1.00046229</v>
      </c>
      <c r="M806" s="14">
        <f t="shared" si="337"/>
        <v>1.0028005099999999</v>
      </c>
      <c r="N806" s="14">
        <f t="shared" si="359"/>
        <v>1.12008807588754</v>
      </c>
      <c r="O806" s="8">
        <f t="shared" si="336"/>
        <v>1.1206058800000001</v>
      </c>
      <c r="P806" s="8">
        <f t="shared" si="343"/>
        <v>14028.08550736</v>
      </c>
      <c r="Q806" s="13">
        <f t="shared" si="344"/>
        <v>0</v>
      </c>
      <c r="R806" s="21">
        <f t="shared" si="345"/>
        <v>0</v>
      </c>
      <c r="S806" s="8">
        <f t="shared" si="346"/>
        <v>0</v>
      </c>
      <c r="T806" s="10">
        <f t="shared" si="356"/>
        <v>0.119353</v>
      </c>
      <c r="U806" s="13">
        <f t="shared" si="360"/>
        <v>44</v>
      </c>
      <c r="V806" s="13">
        <v>252</v>
      </c>
      <c r="W806" s="14">
        <f t="shared" si="347"/>
        <v>1.0198817149999999</v>
      </c>
      <c r="X806" s="8">
        <f t="shared" si="348"/>
        <v>278.90239804999999</v>
      </c>
      <c r="Y806" s="8">
        <v>0</v>
      </c>
      <c r="Z806" s="9">
        <f t="shared" si="349"/>
        <v>0</v>
      </c>
      <c r="AA806" s="26" t="str">
        <f t="shared" si="357"/>
        <v>A+J=</v>
      </c>
      <c r="AB806" s="70">
        <f t="shared" si="358"/>
        <v>43388</v>
      </c>
      <c r="AC806" s="4"/>
      <c r="AD806" s="1"/>
      <c r="AE806" s="11"/>
      <c r="AF806" s="5"/>
      <c r="AG806" s="1"/>
      <c r="AH806" s="1"/>
      <c r="AI806" s="1"/>
      <c r="AJ806" s="1"/>
      <c r="AK806" s="10"/>
      <c r="AL806" s="1"/>
      <c r="AM806" s="1"/>
      <c r="AN806" s="1"/>
      <c r="AO806" s="1"/>
      <c r="AP806" s="1"/>
      <c r="AQ806" s="1"/>
    </row>
    <row r="807" spans="1:43" x14ac:dyDescent="0.2">
      <c r="A807" s="67">
        <f t="shared" si="350"/>
        <v>43089</v>
      </c>
      <c r="B807" s="8">
        <f t="shared" si="339"/>
        <v>14316.69867247</v>
      </c>
      <c r="C807" s="8">
        <f t="shared" si="351"/>
        <v>12518.304390269999</v>
      </c>
      <c r="D807" s="28">
        <f t="shared" si="352"/>
        <v>4894.92</v>
      </c>
      <c r="E807" s="9">
        <f>IF(K807=1,VLOOKUP(A806,[1]Plan1!$AY$117:$BA$314,3),E806)</f>
        <v>4916.46</v>
      </c>
      <c r="F807" s="110">
        <f t="shared" si="353"/>
        <v>43085</v>
      </c>
      <c r="G807" s="12">
        <f t="shared" si="340"/>
        <v>4.4004804981490064E-3</v>
      </c>
      <c r="H807" s="11">
        <f t="shared" si="354"/>
        <v>43115</v>
      </c>
      <c r="I807" s="11">
        <f t="shared" si="341"/>
        <v>43115</v>
      </c>
      <c r="J807" s="1">
        <f t="shared" si="355"/>
        <v>19</v>
      </c>
      <c r="K807" s="1">
        <f t="shared" si="338"/>
        <v>3</v>
      </c>
      <c r="L807" s="8">
        <f t="shared" si="342"/>
        <v>1.00069352</v>
      </c>
      <c r="M807" s="14">
        <f t="shared" si="337"/>
        <v>1.0028005099999999</v>
      </c>
      <c r="N807" s="14">
        <f t="shared" si="359"/>
        <v>1.12008807588754</v>
      </c>
      <c r="O807" s="8">
        <f t="shared" si="336"/>
        <v>1.1208648699999999</v>
      </c>
      <c r="P807" s="8">
        <f t="shared" si="343"/>
        <v>14031.327623020001</v>
      </c>
      <c r="Q807" s="13">
        <f t="shared" si="344"/>
        <v>0</v>
      </c>
      <c r="R807" s="21">
        <f t="shared" si="345"/>
        <v>0</v>
      </c>
      <c r="S807" s="8">
        <f t="shared" si="346"/>
        <v>0</v>
      </c>
      <c r="T807" s="10">
        <f t="shared" si="356"/>
        <v>0.119353</v>
      </c>
      <c r="U807" s="13">
        <f t="shared" si="360"/>
        <v>45</v>
      </c>
      <c r="V807" s="13">
        <v>252</v>
      </c>
      <c r="W807" s="14">
        <f t="shared" si="347"/>
        <v>1.0203381359999999</v>
      </c>
      <c r="X807" s="8">
        <f t="shared" si="348"/>
        <v>285.37104944999999</v>
      </c>
      <c r="Y807" s="8">
        <v>0</v>
      </c>
      <c r="Z807" s="9">
        <f t="shared" si="349"/>
        <v>0</v>
      </c>
      <c r="AA807" s="26" t="str">
        <f t="shared" si="357"/>
        <v>A+J=</v>
      </c>
      <c r="AB807" s="70">
        <f t="shared" si="358"/>
        <v>43388</v>
      </c>
      <c r="AC807" s="4"/>
      <c r="AD807" s="1"/>
      <c r="AE807" s="11"/>
      <c r="AF807" s="5"/>
      <c r="AG807" s="1"/>
      <c r="AH807" s="1"/>
      <c r="AI807" s="1"/>
      <c r="AJ807" s="1"/>
      <c r="AK807" s="10"/>
      <c r="AL807" s="1"/>
      <c r="AM807" s="1"/>
      <c r="AN807" s="1"/>
      <c r="AO807" s="1"/>
      <c r="AP807" s="1"/>
      <c r="AQ807" s="1"/>
    </row>
    <row r="808" spans="1:43" x14ac:dyDescent="0.2">
      <c r="A808" s="67">
        <f t="shared" si="350"/>
        <v>43090</v>
      </c>
      <c r="B808" s="8">
        <f t="shared" si="339"/>
        <v>14326.416298440001</v>
      </c>
      <c r="C808" s="8">
        <f t="shared" si="351"/>
        <v>12518.304390269999</v>
      </c>
      <c r="D808" s="28">
        <f t="shared" si="352"/>
        <v>4894.92</v>
      </c>
      <c r="E808" s="9">
        <f>IF(K808=1,VLOOKUP(A807,[1]Plan1!$AY$117:$BA$314,3),E807)</f>
        <v>4916.46</v>
      </c>
      <c r="F808" s="110">
        <f t="shared" si="353"/>
        <v>43085</v>
      </c>
      <c r="G808" s="12">
        <f t="shared" si="340"/>
        <v>4.4004804981490064E-3</v>
      </c>
      <c r="H808" s="11">
        <f t="shared" si="354"/>
        <v>43115</v>
      </c>
      <c r="I808" s="11">
        <f t="shared" si="341"/>
        <v>43115</v>
      </c>
      <c r="J808" s="1">
        <f t="shared" si="355"/>
        <v>19</v>
      </c>
      <c r="K808" s="1">
        <f t="shared" si="338"/>
        <v>4</v>
      </c>
      <c r="L808" s="8">
        <f t="shared" si="342"/>
        <v>1.0009248100000001</v>
      </c>
      <c r="M808" s="14">
        <f t="shared" si="337"/>
        <v>1.0028005099999999</v>
      </c>
      <c r="N808" s="14">
        <f t="shared" si="359"/>
        <v>1.12008807588754</v>
      </c>
      <c r="O808" s="8">
        <f t="shared" si="336"/>
        <v>1.1211239399999999</v>
      </c>
      <c r="P808" s="8">
        <f t="shared" si="343"/>
        <v>14034.570740130001</v>
      </c>
      <c r="Q808" s="13">
        <f t="shared" si="344"/>
        <v>0</v>
      </c>
      <c r="R808" s="21">
        <f t="shared" si="345"/>
        <v>0</v>
      </c>
      <c r="S808" s="8">
        <f t="shared" si="346"/>
        <v>0</v>
      </c>
      <c r="T808" s="10">
        <f t="shared" si="356"/>
        <v>0.119353</v>
      </c>
      <c r="U808" s="13">
        <f t="shared" si="360"/>
        <v>46</v>
      </c>
      <c r="V808" s="13">
        <v>252</v>
      </c>
      <c r="W808" s="14">
        <f t="shared" si="347"/>
        <v>1.020794762</v>
      </c>
      <c r="X808" s="8">
        <f t="shared" si="348"/>
        <v>291.84555831</v>
      </c>
      <c r="Y808" s="8">
        <v>0</v>
      </c>
      <c r="Z808" s="9">
        <f t="shared" si="349"/>
        <v>0</v>
      </c>
      <c r="AA808" s="26" t="str">
        <f t="shared" si="357"/>
        <v>A+J=</v>
      </c>
      <c r="AB808" s="70">
        <f t="shared" si="358"/>
        <v>43388</v>
      </c>
      <c r="AC808" s="4"/>
      <c r="AD808" s="1"/>
      <c r="AE808" s="11"/>
      <c r="AF808" s="5"/>
      <c r="AG808" s="1"/>
      <c r="AH808" s="1"/>
      <c r="AI808" s="1"/>
      <c r="AJ808" s="1"/>
      <c r="AK808" s="10"/>
      <c r="AL808" s="1"/>
      <c r="AM808" s="1"/>
      <c r="AN808" s="1"/>
      <c r="AO808" s="1"/>
      <c r="AP808" s="1"/>
      <c r="AQ808" s="1"/>
    </row>
    <row r="809" spans="1:43" x14ac:dyDescent="0.2">
      <c r="A809" s="67">
        <f t="shared" si="350"/>
        <v>43091</v>
      </c>
      <c r="B809" s="8">
        <f t="shared" si="339"/>
        <v>14336.140261279999</v>
      </c>
      <c r="C809" s="8">
        <f t="shared" si="351"/>
        <v>12518.304390269999</v>
      </c>
      <c r="D809" s="28">
        <f t="shared" si="352"/>
        <v>4894.92</v>
      </c>
      <c r="E809" s="9">
        <f>IF(K809=1,VLOOKUP(A808,[1]Plan1!$AY$117:$BA$314,3),E808)</f>
        <v>4916.46</v>
      </c>
      <c r="F809" s="110">
        <f t="shared" si="353"/>
        <v>43085</v>
      </c>
      <c r="G809" s="12">
        <f t="shared" si="340"/>
        <v>4.4004804981490064E-3</v>
      </c>
      <c r="H809" s="11">
        <f t="shared" si="354"/>
        <v>43115</v>
      </c>
      <c r="I809" s="11">
        <f t="shared" si="341"/>
        <v>43115</v>
      </c>
      <c r="J809" s="1">
        <f t="shared" si="355"/>
        <v>19</v>
      </c>
      <c r="K809" s="1">
        <f t="shared" si="338"/>
        <v>5</v>
      </c>
      <c r="L809" s="8">
        <f t="shared" si="342"/>
        <v>1.00115614</v>
      </c>
      <c r="M809" s="14">
        <f t="shared" si="337"/>
        <v>1.0028005099999999</v>
      </c>
      <c r="N809" s="14">
        <f t="shared" si="359"/>
        <v>1.12008807588754</v>
      </c>
      <c r="O809" s="8">
        <f t="shared" ref="O809:O872" si="361">TRUNC(TRUNC((L809*N809),15),8)</f>
        <v>1.1213830499999999</v>
      </c>
      <c r="P809" s="8">
        <f t="shared" si="343"/>
        <v>14037.81435798</v>
      </c>
      <c r="Q809" s="13">
        <f t="shared" si="344"/>
        <v>0</v>
      </c>
      <c r="R809" s="21">
        <f t="shared" si="345"/>
        <v>0</v>
      </c>
      <c r="S809" s="8">
        <f t="shared" si="346"/>
        <v>0</v>
      </c>
      <c r="T809" s="10">
        <f t="shared" si="356"/>
        <v>0.119353</v>
      </c>
      <c r="U809" s="13">
        <f t="shared" si="360"/>
        <v>47</v>
      </c>
      <c r="V809" s="13">
        <v>252</v>
      </c>
      <c r="W809" s="14">
        <f t="shared" si="347"/>
        <v>1.021251592</v>
      </c>
      <c r="X809" s="8">
        <f t="shared" si="348"/>
        <v>298.32590329999999</v>
      </c>
      <c r="Y809" s="8">
        <v>0</v>
      </c>
      <c r="Z809" s="9">
        <f t="shared" si="349"/>
        <v>0</v>
      </c>
      <c r="AA809" s="26" t="str">
        <f t="shared" si="357"/>
        <v>A+J=</v>
      </c>
      <c r="AB809" s="70">
        <f t="shared" si="358"/>
        <v>43388</v>
      </c>
      <c r="AC809" s="4"/>
      <c r="AD809" s="1"/>
      <c r="AE809" s="11"/>
      <c r="AF809" s="5"/>
      <c r="AG809" s="1"/>
      <c r="AH809" s="1"/>
      <c r="AI809" s="1"/>
      <c r="AJ809" s="1"/>
      <c r="AK809" s="10"/>
      <c r="AL809" s="1"/>
      <c r="AM809" s="1"/>
      <c r="AN809" s="1"/>
      <c r="AO809" s="1"/>
      <c r="AP809" s="1"/>
      <c r="AQ809" s="1"/>
    </row>
    <row r="810" spans="1:43" x14ac:dyDescent="0.2">
      <c r="A810" s="67">
        <f t="shared" si="350"/>
        <v>43092</v>
      </c>
      <c r="B810" s="8">
        <f t="shared" si="339"/>
        <v>14345.870961420002</v>
      </c>
      <c r="C810" s="8">
        <f t="shared" si="351"/>
        <v>12518.304390269999</v>
      </c>
      <c r="D810" s="28">
        <f t="shared" si="352"/>
        <v>4894.92</v>
      </c>
      <c r="E810" s="9">
        <f>IF(K810=1,VLOOKUP(A809,[1]Plan1!$AY$117:$BA$314,3),E809)</f>
        <v>4916.46</v>
      </c>
      <c r="F810" s="110">
        <f t="shared" si="353"/>
        <v>43085</v>
      </c>
      <c r="G810" s="12">
        <f t="shared" si="340"/>
        <v>4.4004804981490064E-3</v>
      </c>
      <c r="H810" s="11">
        <f t="shared" si="354"/>
        <v>43115</v>
      </c>
      <c r="I810" s="11">
        <f t="shared" si="341"/>
        <v>43115</v>
      </c>
      <c r="J810" s="1">
        <f t="shared" si="355"/>
        <v>19</v>
      </c>
      <c r="K810" s="1">
        <f t="shared" si="338"/>
        <v>6</v>
      </c>
      <c r="L810" s="8">
        <f t="shared" si="342"/>
        <v>1.0013875299999999</v>
      </c>
      <c r="M810" s="14">
        <f t="shared" ref="M810:M873" si="362">IF(I810&gt;I809,L809,M809)</f>
        <v>1.0028005099999999</v>
      </c>
      <c r="N810" s="14">
        <f t="shared" si="359"/>
        <v>1.12008807588754</v>
      </c>
      <c r="O810" s="8">
        <f t="shared" si="361"/>
        <v>1.12164223</v>
      </c>
      <c r="P810" s="8">
        <f t="shared" si="343"/>
        <v>14041.058852120001</v>
      </c>
      <c r="Q810" s="13">
        <f t="shared" si="344"/>
        <v>0</v>
      </c>
      <c r="R810" s="21">
        <f t="shared" si="345"/>
        <v>0</v>
      </c>
      <c r="S810" s="8">
        <f t="shared" si="346"/>
        <v>0</v>
      </c>
      <c r="T810" s="10">
        <f t="shared" si="356"/>
        <v>0.119353</v>
      </c>
      <c r="U810" s="13">
        <f t="shared" si="360"/>
        <v>48</v>
      </c>
      <c r="V810" s="13">
        <v>252</v>
      </c>
      <c r="W810" s="14">
        <f t="shared" si="347"/>
        <v>1.021708627</v>
      </c>
      <c r="X810" s="8">
        <f t="shared" si="348"/>
        <v>304.81210929999997</v>
      </c>
      <c r="Y810" s="8">
        <v>0</v>
      </c>
      <c r="Z810" s="9">
        <f t="shared" si="349"/>
        <v>0</v>
      </c>
      <c r="AA810" s="26" t="str">
        <f t="shared" si="357"/>
        <v>A+J=</v>
      </c>
      <c r="AB810" s="70">
        <f t="shared" si="358"/>
        <v>43388</v>
      </c>
      <c r="AC810" s="4"/>
      <c r="AD810" s="1"/>
      <c r="AE810" s="11"/>
      <c r="AF810" s="5"/>
      <c r="AG810" s="1"/>
      <c r="AH810" s="1"/>
      <c r="AI810" s="1"/>
      <c r="AJ810" s="1"/>
      <c r="AK810" s="10"/>
      <c r="AL810" s="1"/>
      <c r="AM810" s="1"/>
      <c r="AN810" s="1"/>
      <c r="AO810" s="1"/>
      <c r="AP810" s="1"/>
      <c r="AQ810" s="1"/>
    </row>
    <row r="811" spans="1:43" x14ac:dyDescent="0.2">
      <c r="A811" s="67">
        <f t="shared" si="350"/>
        <v>43093</v>
      </c>
      <c r="B811" s="8">
        <f t="shared" si="339"/>
        <v>14345.870961420002</v>
      </c>
      <c r="C811" s="8">
        <f t="shared" si="351"/>
        <v>12518.304390269999</v>
      </c>
      <c r="D811" s="28">
        <f t="shared" si="352"/>
        <v>4894.92</v>
      </c>
      <c r="E811" s="9">
        <f>IF(K811=1,VLOOKUP(A810,[1]Plan1!$AY$117:$BA$314,3),E810)</f>
        <v>4916.46</v>
      </c>
      <c r="F811" s="110">
        <f t="shared" si="353"/>
        <v>43085</v>
      </c>
      <c r="G811" s="12">
        <f t="shared" si="340"/>
        <v>4.4004804981490064E-3</v>
      </c>
      <c r="H811" s="11">
        <f t="shared" si="354"/>
        <v>43115</v>
      </c>
      <c r="I811" s="11">
        <f t="shared" si="341"/>
        <v>43115</v>
      </c>
      <c r="J811" s="1">
        <f t="shared" si="355"/>
        <v>19</v>
      </c>
      <c r="K811" s="1">
        <f t="shared" ref="K811:K874" si="363">(J811-(NETWORKDAYS(A811,I811,AE$118:AE$502)-1))</f>
        <v>6</v>
      </c>
      <c r="L811" s="8">
        <f t="shared" si="342"/>
        <v>1.0013875299999999</v>
      </c>
      <c r="M811" s="14">
        <f t="shared" si="362"/>
        <v>1.0028005099999999</v>
      </c>
      <c r="N811" s="14">
        <f t="shared" si="359"/>
        <v>1.12008807588754</v>
      </c>
      <c r="O811" s="8">
        <f t="shared" si="361"/>
        <v>1.12164223</v>
      </c>
      <c r="P811" s="8">
        <f t="shared" si="343"/>
        <v>14041.058852120001</v>
      </c>
      <c r="Q811" s="13">
        <f t="shared" si="344"/>
        <v>0</v>
      </c>
      <c r="R811" s="21">
        <f t="shared" si="345"/>
        <v>0</v>
      </c>
      <c r="S811" s="8">
        <f t="shared" si="346"/>
        <v>0</v>
      </c>
      <c r="T811" s="10">
        <f t="shared" si="356"/>
        <v>0.119353</v>
      </c>
      <c r="U811" s="13">
        <f t="shared" si="360"/>
        <v>48</v>
      </c>
      <c r="V811" s="13">
        <v>252</v>
      </c>
      <c r="W811" s="14">
        <f t="shared" si="347"/>
        <v>1.021708627</v>
      </c>
      <c r="X811" s="8">
        <f t="shared" si="348"/>
        <v>304.81210929999997</v>
      </c>
      <c r="Y811" s="8">
        <v>0</v>
      </c>
      <c r="Z811" s="9">
        <f t="shared" si="349"/>
        <v>0</v>
      </c>
      <c r="AA811" s="26" t="str">
        <f t="shared" si="357"/>
        <v>A+J=</v>
      </c>
      <c r="AB811" s="70">
        <f t="shared" si="358"/>
        <v>43388</v>
      </c>
      <c r="AC811" s="4"/>
      <c r="AD811" s="1"/>
      <c r="AE811" s="11"/>
      <c r="AF811" s="5"/>
      <c r="AG811" s="1"/>
      <c r="AH811" s="1"/>
      <c r="AI811" s="1"/>
      <c r="AJ811" s="1"/>
      <c r="AK811" s="10"/>
      <c r="AL811" s="1"/>
      <c r="AM811" s="1"/>
      <c r="AN811" s="1"/>
      <c r="AO811" s="1"/>
      <c r="AP811" s="1"/>
      <c r="AQ811" s="1"/>
    </row>
    <row r="812" spans="1:43" x14ac:dyDescent="0.2">
      <c r="A812" s="67">
        <f t="shared" si="350"/>
        <v>43094</v>
      </c>
      <c r="B812" s="8">
        <f t="shared" si="339"/>
        <v>14345.870961420002</v>
      </c>
      <c r="C812" s="8">
        <f t="shared" si="351"/>
        <v>12518.304390269999</v>
      </c>
      <c r="D812" s="28">
        <f t="shared" si="352"/>
        <v>4894.92</v>
      </c>
      <c r="E812" s="9">
        <f>IF(K812=1,VLOOKUP(A811,[1]Plan1!$AY$117:$BA$314,3),E811)</f>
        <v>4916.46</v>
      </c>
      <c r="F812" s="110">
        <f t="shared" si="353"/>
        <v>43085</v>
      </c>
      <c r="G812" s="12">
        <f t="shared" si="340"/>
        <v>4.4004804981490064E-3</v>
      </c>
      <c r="H812" s="11">
        <f t="shared" si="354"/>
        <v>43115</v>
      </c>
      <c r="I812" s="11">
        <f t="shared" si="341"/>
        <v>43115</v>
      </c>
      <c r="J812" s="1">
        <f t="shared" si="355"/>
        <v>19</v>
      </c>
      <c r="K812" s="1">
        <f t="shared" si="363"/>
        <v>6</v>
      </c>
      <c r="L812" s="8">
        <f t="shared" si="342"/>
        <v>1.0013875299999999</v>
      </c>
      <c r="M812" s="14">
        <f t="shared" si="362"/>
        <v>1.0028005099999999</v>
      </c>
      <c r="N812" s="14">
        <f t="shared" si="359"/>
        <v>1.12008807588754</v>
      </c>
      <c r="O812" s="8">
        <f t="shared" si="361"/>
        <v>1.12164223</v>
      </c>
      <c r="P812" s="8">
        <f t="shared" si="343"/>
        <v>14041.058852120001</v>
      </c>
      <c r="Q812" s="13">
        <f t="shared" si="344"/>
        <v>0</v>
      </c>
      <c r="R812" s="21">
        <f t="shared" si="345"/>
        <v>0</v>
      </c>
      <c r="S812" s="8">
        <f t="shared" si="346"/>
        <v>0</v>
      </c>
      <c r="T812" s="10">
        <f t="shared" si="356"/>
        <v>0.119353</v>
      </c>
      <c r="U812" s="13">
        <f t="shared" si="360"/>
        <v>48</v>
      </c>
      <c r="V812" s="13">
        <v>252</v>
      </c>
      <c r="W812" s="14">
        <f t="shared" si="347"/>
        <v>1.021708627</v>
      </c>
      <c r="X812" s="8">
        <f t="shared" si="348"/>
        <v>304.81210929999997</v>
      </c>
      <c r="Y812" s="8">
        <v>0</v>
      </c>
      <c r="Z812" s="9">
        <f t="shared" si="349"/>
        <v>0</v>
      </c>
      <c r="AA812" s="26" t="str">
        <f t="shared" si="357"/>
        <v>A+J=</v>
      </c>
      <c r="AB812" s="70">
        <f t="shared" si="358"/>
        <v>43388</v>
      </c>
      <c r="AC812" s="4"/>
      <c r="AD812" s="1"/>
      <c r="AE812" s="11"/>
      <c r="AF812" s="5"/>
      <c r="AG812" s="1"/>
      <c r="AH812" s="1"/>
      <c r="AI812" s="1"/>
      <c r="AJ812" s="1"/>
      <c r="AK812" s="10"/>
      <c r="AL812" s="1"/>
      <c r="AM812" s="1"/>
      <c r="AN812" s="1"/>
      <c r="AO812" s="1"/>
      <c r="AP812" s="1"/>
      <c r="AQ812" s="1"/>
    </row>
    <row r="813" spans="1:43" x14ac:dyDescent="0.2">
      <c r="A813" s="67">
        <f t="shared" si="350"/>
        <v>43095</v>
      </c>
      <c r="B813" s="8">
        <f t="shared" si="339"/>
        <v>14345.870961420002</v>
      </c>
      <c r="C813" s="8">
        <f t="shared" si="351"/>
        <v>12518.304390269999</v>
      </c>
      <c r="D813" s="28">
        <f t="shared" si="352"/>
        <v>4894.92</v>
      </c>
      <c r="E813" s="9">
        <f>IF(K813=1,VLOOKUP(A812,[1]Plan1!$AY$117:$BA$314,3),E812)</f>
        <v>4916.46</v>
      </c>
      <c r="F813" s="110">
        <f t="shared" si="353"/>
        <v>43085</v>
      </c>
      <c r="G813" s="12">
        <f t="shared" si="340"/>
        <v>4.4004804981490064E-3</v>
      </c>
      <c r="H813" s="11">
        <f t="shared" si="354"/>
        <v>43115</v>
      </c>
      <c r="I813" s="11">
        <f t="shared" si="341"/>
        <v>43115</v>
      </c>
      <c r="J813" s="1">
        <f t="shared" si="355"/>
        <v>19</v>
      </c>
      <c r="K813" s="1">
        <f t="shared" si="363"/>
        <v>6</v>
      </c>
      <c r="L813" s="8">
        <f t="shared" si="342"/>
        <v>1.0013875299999999</v>
      </c>
      <c r="M813" s="14">
        <f t="shared" si="362"/>
        <v>1.0028005099999999</v>
      </c>
      <c r="N813" s="14">
        <f t="shared" si="359"/>
        <v>1.12008807588754</v>
      </c>
      <c r="O813" s="8">
        <f t="shared" si="361"/>
        <v>1.12164223</v>
      </c>
      <c r="P813" s="8">
        <f t="shared" si="343"/>
        <v>14041.058852120001</v>
      </c>
      <c r="Q813" s="13">
        <f t="shared" si="344"/>
        <v>0</v>
      </c>
      <c r="R813" s="21">
        <f t="shared" si="345"/>
        <v>0</v>
      </c>
      <c r="S813" s="8">
        <f t="shared" si="346"/>
        <v>0</v>
      </c>
      <c r="T813" s="10">
        <f t="shared" si="356"/>
        <v>0.119353</v>
      </c>
      <c r="U813" s="13">
        <f t="shared" si="360"/>
        <v>48</v>
      </c>
      <c r="V813" s="13">
        <v>252</v>
      </c>
      <c r="W813" s="14">
        <f t="shared" si="347"/>
        <v>1.021708627</v>
      </c>
      <c r="X813" s="8">
        <f t="shared" si="348"/>
        <v>304.81210929999997</v>
      </c>
      <c r="Y813" s="8">
        <v>0</v>
      </c>
      <c r="Z813" s="9">
        <f t="shared" si="349"/>
        <v>0</v>
      </c>
      <c r="AA813" s="26" t="str">
        <f t="shared" si="357"/>
        <v>A+J=</v>
      </c>
      <c r="AB813" s="70">
        <f t="shared" si="358"/>
        <v>43388</v>
      </c>
      <c r="AC813" s="4"/>
      <c r="AD813" s="1"/>
      <c r="AE813" s="11"/>
      <c r="AF813" s="5"/>
      <c r="AG813" s="1"/>
      <c r="AH813" s="1"/>
      <c r="AI813" s="1"/>
      <c r="AJ813" s="1"/>
      <c r="AK813" s="10"/>
      <c r="AL813" s="1"/>
      <c r="AM813" s="1"/>
      <c r="AN813" s="1"/>
      <c r="AO813" s="1"/>
      <c r="AP813" s="1"/>
      <c r="AQ813" s="1"/>
    </row>
    <row r="814" spans="1:43" x14ac:dyDescent="0.2">
      <c r="A814" s="67">
        <f t="shared" si="350"/>
        <v>43096</v>
      </c>
      <c r="B814" s="8">
        <f t="shared" si="339"/>
        <v>14355.60826003</v>
      </c>
      <c r="C814" s="8">
        <f t="shared" si="351"/>
        <v>12518.304390269999</v>
      </c>
      <c r="D814" s="28">
        <f t="shared" si="352"/>
        <v>4894.92</v>
      </c>
      <c r="E814" s="9">
        <f>IF(K814=1,VLOOKUP(A813,[1]Plan1!$AY$117:$BA$314,3),E813)</f>
        <v>4916.46</v>
      </c>
      <c r="F814" s="110">
        <f t="shared" si="353"/>
        <v>43085</v>
      </c>
      <c r="G814" s="12">
        <f t="shared" si="340"/>
        <v>4.4004804981490064E-3</v>
      </c>
      <c r="H814" s="11">
        <f t="shared" si="354"/>
        <v>43115</v>
      </c>
      <c r="I814" s="11">
        <f t="shared" si="341"/>
        <v>43115</v>
      </c>
      <c r="J814" s="1">
        <f t="shared" si="355"/>
        <v>19</v>
      </c>
      <c r="K814" s="1">
        <f t="shared" si="363"/>
        <v>7</v>
      </c>
      <c r="L814" s="8">
        <f t="shared" si="342"/>
        <v>1.0016189799999999</v>
      </c>
      <c r="M814" s="14">
        <f t="shared" si="362"/>
        <v>1.0028005099999999</v>
      </c>
      <c r="N814" s="14">
        <f t="shared" si="359"/>
        <v>1.12008807588754</v>
      </c>
      <c r="O814" s="8">
        <f t="shared" si="361"/>
        <v>1.1219014700000001</v>
      </c>
      <c r="P814" s="8">
        <f t="shared" si="343"/>
        <v>14044.304097349999</v>
      </c>
      <c r="Q814" s="13">
        <f t="shared" si="344"/>
        <v>0</v>
      </c>
      <c r="R814" s="21">
        <f t="shared" si="345"/>
        <v>0</v>
      </c>
      <c r="S814" s="8">
        <f t="shared" si="346"/>
        <v>0</v>
      </c>
      <c r="T814" s="10">
        <f t="shared" si="356"/>
        <v>0.119353</v>
      </c>
      <c r="U814" s="13">
        <f t="shared" si="360"/>
        <v>49</v>
      </c>
      <c r="V814" s="13">
        <v>252</v>
      </c>
      <c r="W814" s="14">
        <f t="shared" si="347"/>
        <v>1.0221658659999999</v>
      </c>
      <c r="X814" s="8">
        <f t="shared" si="348"/>
        <v>311.30416267999999</v>
      </c>
      <c r="Y814" s="8">
        <v>0</v>
      </c>
      <c r="Z814" s="9">
        <f t="shared" si="349"/>
        <v>0</v>
      </c>
      <c r="AA814" s="26" t="str">
        <f t="shared" si="357"/>
        <v>A+J=</v>
      </c>
      <c r="AB814" s="70">
        <f t="shared" si="358"/>
        <v>43388</v>
      </c>
      <c r="AC814" s="4"/>
      <c r="AD814" s="1"/>
      <c r="AE814" s="11"/>
      <c r="AF814" s="5"/>
      <c r="AG814" s="1"/>
      <c r="AH814" s="1"/>
      <c r="AI814" s="1"/>
      <c r="AJ814" s="1"/>
      <c r="AK814" s="10"/>
      <c r="AL814" s="1"/>
      <c r="AM814" s="1"/>
      <c r="AN814" s="1"/>
      <c r="AO814" s="1"/>
      <c r="AP814" s="1"/>
      <c r="AQ814" s="1"/>
    </row>
    <row r="815" spans="1:43" x14ac:dyDescent="0.2">
      <c r="A815" s="67">
        <f t="shared" si="350"/>
        <v>43097</v>
      </c>
      <c r="B815" s="8">
        <f t="shared" si="339"/>
        <v>14365.35204616</v>
      </c>
      <c r="C815" s="8">
        <f t="shared" si="351"/>
        <v>12518.304390269999</v>
      </c>
      <c r="D815" s="28">
        <f t="shared" si="352"/>
        <v>4894.92</v>
      </c>
      <c r="E815" s="9">
        <f>IF(K815=1,VLOOKUP(A814,[1]Plan1!$AY$117:$BA$314,3),E814)</f>
        <v>4916.46</v>
      </c>
      <c r="F815" s="110">
        <f t="shared" si="353"/>
        <v>43085</v>
      </c>
      <c r="G815" s="12">
        <f t="shared" si="340"/>
        <v>4.4004804981490064E-3</v>
      </c>
      <c r="H815" s="11">
        <f t="shared" si="354"/>
        <v>43115</v>
      </c>
      <c r="I815" s="11">
        <f t="shared" si="341"/>
        <v>43115</v>
      </c>
      <c r="J815" s="1">
        <f t="shared" si="355"/>
        <v>19</v>
      </c>
      <c r="K815" s="1">
        <f t="shared" si="363"/>
        <v>8</v>
      </c>
      <c r="L815" s="8">
        <f t="shared" si="342"/>
        <v>1.0018504699999999</v>
      </c>
      <c r="M815" s="14">
        <f t="shared" si="362"/>
        <v>1.0028005099999999</v>
      </c>
      <c r="N815" s="14">
        <f t="shared" si="359"/>
        <v>1.12008807588754</v>
      </c>
      <c r="O815" s="8">
        <f t="shared" si="361"/>
        <v>1.1221607600000001</v>
      </c>
      <c r="P815" s="8">
        <f t="shared" si="343"/>
        <v>14047.549968490001</v>
      </c>
      <c r="Q815" s="13">
        <f t="shared" si="344"/>
        <v>0</v>
      </c>
      <c r="R815" s="21">
        <f t="shared" si="345"/>
        <v>0</v>
      </c>
      <c r="S815" s="8">
        <f t="shared" si="346"/>
        <v>0</v>
      </c>
      <c r="T815" s="10">
        <f t="shared" si="356"/>
        <v>0.119353</v>
      </c>
      <c r="U815" s="13">
        <f t="shared" si="360"/>
        <v>50</v>
      </c>
      <c r="V815" s="13">
        <v>252</v>
      </c>
      <c r="W815" s="14">
        <f t="shared" si="347"/>
        <v>1.02262331</v>
      </c>
      <c r="X815" s="8">
        <f t="shared" si="348"/>
        <v>317.80207767000002</v>
      </c>
      <c r="Y815" s="8">
        <v>0</v>
      </c>
      <c r="Z815" s="9">
        <f t="shared" si="349"/>
        <v>0</v>
      </c>
      <c r="AA815" s="26" t="str">
        <f t="shared" si="357"/>
        <v>A+J=</v>
      </c>
      <c r="AB815" s="70">
        <f t="shared" si="358"/>
        <v>43388</v>
      </c>
      <c r="AC815" s="4"/>
      <c r="AD815" s="1"/>
      <c r="AE815" s="11"/>
      <c r="AF815" s="5"/>
      <c r="AG815" s="1"/>
      <c r="AH815" s="1"/>
      <c r="AI815" s="1"/>
      <c r="AJ815" s="1"/>
      <c r="AK815" s="10"/>
      <c r="AL815" s="1"/>
      <c r="AM815" s="1"/>
      <c r="AN815" s="1"/>
      <c r="AO815" s="1"/>
      <c r="AP815" s="1"/>
      <c r="AQ815" s="1"/>
    </row>
    <row r="816" spans="1:43" x14ac:dyDescent="0.2">
      <c r="A816" s="67">
        <f t="shared" si="350"/>
        <v>43098</v>
      </c>
      <c r="B816" s="8">
        <f t="shared" si="339"/>
        <v>14375.102578829999</v>
      </c>
      <c r="C816" s="8">
        <f t="shared" si="351"/>
        <v>12518.304390269999</v>
      </c>
      <c r="D816" s="28">
        <f t="shared" si="352"/>
        <v>4894.92</v>
      </c>
      <c r="E816" s="9">
        <f>IF(K816=1,VLOOKUP(A815,[1]Plan1!$AY$117:$BA$314,3),E815)</f>
        <v>4916.46</v>
      </c>
      <c r="F816" s="110">
        <f t="shared" si="353"/>
        <v>43085</v>
      </c>
      <c r="G816" s="12">
        <f t="shared" si="340"/>
        <v>4.4004804981490064E-3</v>
      </c>
      <c r="H816" s="11">
        <f t="shared" si="354"/>
        <v>43115</v>
      </c>
      <c r="I816" s="11">
        <f t="shared" si="341"/>
        <v>43115</v>
      </c>
      <c r="J816" s="1">
        <f t="shared" si="355"/>
        <v>19</v>
      </c>
      <c r="K816" s="1">
        <f t="shared" si="363"/>
        <v>9</v>
      </c>
      <c r="L816" s="8">
        <f t="shared" si="342"/>
        <v>1.00208202</v>
      </c>
      <c r="M816" s="14">
        <f t="shared" si="362"/>
        <v>1.0028005099999999</v>
      </c>
      <c r="N816" s="14">
        <f t="shared" si="359"/>
        <v>1.12008807588754</v>
      </c>
      <c r="O816" s="8">
        <f t="shared" si="361"/>
        <v>1.1224201199999999</v>
      </c>
      <c r="P816" s="8">
        <f t="shared" si="343"/>
        <v>14050.79671592</v>
      </c>
      <c r="Q816" s="13">
        <f t="shared" si="344"/>
        <v>0</v>
      </c>
      <c r="R816" s="21">
        <f t="shared" si="345"/>
        <v>0</v>
      </c>
      <c r="S816" s="8">
        <f t="shared" si="346"/>
        <v>0</v>
      </c>
      <c r="T816" s="10">
        <f t="shared" si="356"/>
        <v>0.119353</v>
      </c>
      <c r="U816" s="13">
        <f t="shared" si="360"/>
        <v>51</v>
      </c>
      <c r="V816" s="13">
        <v>252</v>
      </c>
      <c r="W816" s="14">
        <f t="shared" si="347"/>
        <v>1.0230809590000001</v>
      </c>
      <c r="X816" s="8">
        <f t="shared" si="348"/>
        <v>324.30586290999997</v>
      </c>
      <c r="Y816" s="8">
        <v>0</v>
      </c>
      <c r="Z816" s="9">
        <f t="shared" si="349"/>
        <v>0</v>
      </c>
      <c r="AA816" s="26" t="str">
        <f t="shared" si="357"/>
        <v>A+J=</v>
      </c>
      <c r="AB816" s="70">
        <f t="shared" si="358"/>
        <v>43388</v>
      </c>
      <c r="AC816" s="4"/>
      <c r="AD816" s="1"/>
      <c r="AE816" s="11"/>
      <c r="AF816" s="5"/>
      <c r="AG816" s="1"/>
      <c r="AH816" s="1"/>
      <c r="AI816" s="1"/>
      <c r="AJ816" s="1"/>
      <c r="AK816" s="10"/>
      <c r="AL816" s="1"/>
      <c r="AM816" s="1"/>
      <c r="AN816" s="1"/>
      <c r="AO816" s="1"/>
      <c r="AP816" s="1"/>
      <c r="AQ816" s="1"/>
    </row>
    <row r="817" spans="1:43" x14ac:dyDescent="0.2">
      <c r="A817" s="67">
        <f t="shared" si="350"/>
        <v>43099</v>
      </c>
      <c r="B817" s="8">
        <f t="shared" si="339"/>
        <v>14384.85971904</v>
      </c>
      <c r="C817" s="8">
        <f t="shared" si="351"/>
        <v>12518.304390269999</v>
      </c>
      <c r="D817" s="28">
        <f t="shared" si="352"/>
        <v>4894.92</v>
      </c>
      <c r="E817" s="9">
        <f>IF(K817=1,VLOOKUP(A816,[1]Plan1!$AY$117:$BA$314,3),E816)</f>
        <v>4916.46</v>
      </c>
      <c r="F817" s="110">
        <f t="shared" si="353"/>
        <v>43085</v>
      </c>
      <c r="G817" s="12">
        <f t="shared" si="340"/>
        <v>4.4004804981490064E-3</v>
      </c>
      <c r="H817" s="11">
        <f t="shared" si="354"/>
        <v>43115</v>
      </c>
      <c r="I817" s="11">
        <f t="shared" si="341"/>
        <v>43115</v>
      </c>
      <c r="J817" s="1">
        <f t="shared" si="355"/>
        <v>19</v>
      </c>
      <c r="K817" s="1">
        <f t="shared" si="363"/>
        <v>10</v>
      </c>
      <c r="L817" s="8">
        <f t="shared" si="342"/>
        <v>1.00231363</v>
      </c>
      <c r="M817" s="14">
        <f t="shared" si="362"/>
        <v>1.0028005099999999</v>
      </c>
      <c r="N817" s="14">
        <f t="shared" si="359"/>
        <v>1.12008807588754</v>
      </c>
      <c r="O817" s="8">
        <f t="shared" si="361"/>
        <v>1.12267954</v>
      </c>
      <c r="P817" s="8">
        <f t="shared" si="343"/>
        <v>14054.04421444</v>
      </c>
      <c r="Q817" s="13">
        <f t="shared" si="344"/>
        <v>0</v>
      </c>
      <c r="R817" s="21">
        <f t="shared" si="345"/>
        <v>0</v>
      </c>
      <c r="S817" s="8">
        <f t="shared" si="346"/>
        <v>0</v>
      </c>
      <c r="T817" s="10">
        <f t="shared" si="356"/>
        <v>0.119353</v>
      </c>
      <c r="U817" s="13">
        <f t="shared" si="360"/>
        <v>52</v>
      </c>
      <c r="V817" s="13">
        <v>252</v>
      </c>
      <c r="W817" s="14">
        <f t="shared" si="347"/>
        <v>1.023538812</v>
      </c>
      <c r="X817" s="8">
        <f t="shared" si="348"/>
        <v>330.8155046</v>
      </c>
      <c r="Y817" s="8">
        <v>0</v>
      </c>
      <c r="Z817" s="9">
        <f t="shared" si="349"/>
        <v>0</v>
      </c>
      <c r="AA817" s="26" t="str">
        <f t="shared" si="357"/>
        <v>A+J=</v>
      </c>
      <c r="AB817" s="70">
        <f t="shared" si="358"/>
        <v>43388</v>
      </c>
      <c r="AC817" s="4"/>
      <c r="AD817" s="1"/>
      <c r="AE817" s="11"/>
      <c r="AF817" s="5"/>
      <c r="AG817" s="1"/>
      <c r="AH817" s="1"/>
      <c r="AI817" s="1"/>
      <c r="AJ817" s="1"/>
      <c r="AK817" s="10"/>
      <c r="AL817" s="1"/>
      <c r="AM817" s="1"/>
      <c r="AN817" s="1"/>
      <c r="AO817" s="1"/>
      <c r="AP817" s="1"/>
      <c r="AQ817" s="1"/>
    </row>
    <row r="818" spans="1:43" x14ac:dyDescent="0.2">
      <c r="A818" s="67">
        <f t="shared" si="350"/>
        <v>43100</v>
      </c>
      <c r="B818" s="8">
        <f t="shared" si="339"/>
        <v>14384.85971904</v>
      </c>
      <c r="C818" s="8">
        <f t="shared" si="351"/>
        <v>12518.304390269999</v>
      </c>
      <c r="D818" s="28">
        <f t="shared" si="352"/>
        <v>4894.92</v>
      </c>
      <c r="E818" s="9">
        <f>IF(K818=1,VLOOKUP(A817,[1]Plan1!$AY$117:$BA$314,3),E817)</f>
        <v>4916.46</v>
      </c>
      <c r="F818" s="110">
        <f t="shared" si="353"/>
        <v>43085</v>
      </c>
      <c r="G818" s="12">
        <f t="shared" si="340"/>
        <v>4.4004804981490064E-3</v>
      </c>
      <c r="H818" s="11">
        <f t="shared" si="354"/>
        <v>43115</v>
      </c>
      <c r="I818" s="11">
        <f t="shared" si="341"/>
        <v>43115</v>
      </c>
      <c r="J818" s="1">
        <f t="shared" si="355"/>
        <v>19</v>
      </c>
      <c r="K818" s="1">
        <f t="shared" si="363"/>
        <v>10</v>
      </c>
      <c r="L818" s="8">
        <f t="shared" si="342"/>
        <v>1.00231363</v>
      </c>
      <c r="M818" s="14">
        <f t="shared" si="362"/>
        <v>1.0028005099999999</v>
      </c>
      <c r="N818" s="14">
        <f t="shared" si="359"/>
        <v>1.12008807588754</v>
      </c>
      <c r="O818" s="8">
        <f t="shared" si="361"/>
        <v>1.12267954</v>
      </c>
      <c r="P818" s="8">
        <f t="shared" si="343"/>
        <v>14054.04421444</v>
      </c>
      <c r="Q818" s="13">
        <f t="shared" si="344"/>
        <v>0</v>
      </c>
      <c r="R818" s="21">
        <f t="shared" si="345"/>
        <v>0</v>
      </c>
      <c r="S818" s="8">
        <f t="shared" si="346"/>
        <v>0</v>
      </c>
      <c r="T818" s="10">
        <f t="shared" si="356"/>
        <v>0.119353</v>
      </c>
      <c r="U818" s="13">
        <f t="shared" si="360"/>
        <v>52</v>
      </c>
      <c r="V818" s="13">
        <v>252</v>
      </c>
      <c r="W818" s="14">
        <f t="shared" si="347"/>
        <v>1.023538812</v>
      </c>
      <c r="X818" s="8">
        <f t="shared" si="348"/>
        <v>330.8155046</v>
      </c>
      <c r="Y818" s="8">
        <v>0</v>
      </c>
      <c r="Z818" s="9">
        <f t="shared" si="349"/>
        <v>0</v>
      </c>
      <c r="AA818" s="26" t="str">
        <f t="shared" si="357"/>
        <v>A+J=</v>
      </c>
      <c r="AB818" s="70">
        <f t="shared" si="358"/>
        <v>43388</v>
      </c>
      <c r="AC818" s="4"/>
      <c r="AD818" s="1"/>
      <c r="AE818" s="11"/>
      <c r="AF818" s="5"/>
      <c r="AG818" s="1"/>
      <c r="AH818" s="1"/>
      <c r="AI818" s="1"/>
      <c r="AJ818" s="1"/>
      <c r="AK818" s="10"/>
      <c r="AL818" s="1"/>
      <c r="AM818" s="1"/>
      <c r="AN818" s="1"/>
      <c r="AO818" s="1"/>
      <c r="AP818" s="1"/>
      <c r="AQ818" s="1"/>
    </row>
    <row r="819" spans="1:43" x14ac:dyDescent="0.2">
      <c r="A819" s="67">
        <f t="shared" si="350"/>
        <v>43101</v>
      </c>
      <c r="B819" s="8">
        <f t="shared" si="339"/>
        <v>14384.85971904</v>
      </c>
      <c r="C819" s="8">
        <f t="shared" si="351"/>
        <v>12518.304390269999</v>
      </c>
      <c r="D819" s="28">
        <f t="shared" si="352"/>
        <v>4894.92</v>
      </c>
      <c r="E819" s="9">
        <f>IF(K819=1,VLOOKUP(A818,[1]Plan1!$AY$117:$BA$314,3),E818)</f>
        <v>4916.46</v>
      </c>
      <c r="F819" s="110">
        <f t="shared" si="353"/>
        <v>43085</v>
      </c>
      <c r="G819" s="12">
        <f t="shared" si="340"/>
        <v>4.4004804981490064E-3</v>
      </c>
      <c r="H819" s="11">
        <f t="shared" si="354"/>
        <v>43115</v>
      </c>
      <c r="I819" s="11">
        <f t="shared" si="341"/>
        <v>43115</v>
      </c>
      <c r="J819" s="1">
        <f t="shared" si="355"/>
        <v>19</v>
      </c>
      <c r="K819" s="1">
        <f t="shared" si="363"/>
        <v>10</v>
      </c>
      <c r="L819" s="8">
        <f t="shared" si="342"/>
        <v>1.00231363</v>
      </c>
      <c r="M819" s="14">
        <f t="shared" si="362"/>
        <v>1.0028005099999999</v>
      </c>
      <c r="N819" s="14">
        <f t="shared" si="359"/>
        <v>1.12008807588754</v>
      </c>
      <c r="O819" s="8">
        <f t="shared" si="361"/>
        <v>1.12267954</v>
      </c>
      <c r="P819" s="8">
        <f t="shared" si="343"/>
        <v>14054.04421444</v>
      </c>
      <c r="Q819" s="13">
        <f t="shared" si="344"/>
        <v>0</v>
      </c>
      <c r="R819" s="21">
        <f t="shared" si="345"/>
        <v>0</v>
      </c>
      <c r="S819" s="8">
        <f t="shared" si="346"/>
        <v>0</v>
      </c>
      <c r="T819" s="10">
        <f t="shared" si="356"/>
        <v>0.119353</v>
      </c>
      <c r="U819" s="13">
        <f t="shared" si="360"/>
        <v>52</v>
      </c>
      <c r="V819" s="13">
        <v>252</v>
      </c>
      <c r="W819" s="14">
        <f t="shared" si="347"/>
        <v>1.023538812</v>
      </c>
      <c r="X819" s="8">
        <f t="shared" si="348"/>
        <v>330.8155046</v>
      </c>
      <c r="Y819" s="8">
        <v>0</v>
      </c>
      <c r="Z819" s="9">
        <f t="shared" si="349"/>
        <v>0</v>
      </c>
      <c r="AA819" s="26" t="str">
        <f t="shared" si="357"/>
        <v>A+J=</v>
      </c>
      <c r="AB819" s="70">
        <f t="shared" si="358"/>
        <v>43388</v>
      </c>
      <c r="AC819" s="4"/>
      <c r="AD819" s="1"/>
      <c r="AE819" s="11"/>
      <c r="AF819" s="5"/>
      <c r="AG819" s="1"/>
      <c r="AH819" s="1"/>
      <c r="AI819" s="1"/>
      <c r="AJ819" s="1"/>
      <c r="AK819" s="10"/>
      <c r="AL819" s="1"/>
      <c r="AM819" s="1"/>
      <c r="AN819" s="1"/>
      <c r="AO819" s="1"/>
      <c r="AP819" s="1"/>
      <c r="AQ819" s="1"/>
    </row>
    <row r="820" spans="1:43" x14ac:dyDescent="0.2">
      <c r="A820" s="67">
        <f t="shared" si="350"/>
        <v>43102</v>
      </c>
      <c r="B820" s="8">
        <f t="shared" si="339"/>
        <v>14384.85971904</v>
      </c>
      <c r="C820" s="8">
        <f t="shared" si="351"/>
        <v>12518.304390269999</v>
      </c>
      <c r="D820" s="28">
        <f t="shared" si="352"/>
        <v>4894.92</v>
      </c>
      <c r="E820" s="9">
        <f>IF(K820=1,VLOOKUP(A819,[1]Plan1!$AY$117:$BA$314,3),E819)</f>
        <v>4916.46</v>
      </c>
      <c r="F820" s="110">
        <f t="shared" si="353"/>
        <v>43085</v>
      </c>
      <c r="G820" s="12">
        <f t="shared" si="340"/>
        <v>4.4004804981490064E-3</v>
      </c>
      <c r="H820" s="11">
        <f t="shared" si="354"/>
        <v>43115</v>
      </c>
      <c r="I820" s="11">
        <f t="shared" si="341"/>
        <v>43115</v>
      </c>
      <c r="J820" s="1">
        <f t="shared" si="355"/>
        <v>19</v>
      </c>
      <c r="K820" s="1">
        <f t="shared" si="363"/>
        <v>10</v>
      </c>
      <c r="L820" s="8">
        <f t="shared" si="342"/>
        <v>1.00231363</v>
      </c>
      <c r="M820" s="14">
        <f t="shared" si="362"/>
        <v>1.0028005099999999</v>
      </c>
      <c r="N820" s="14">
        <f t="shared" si="359"/>
        <v>1.12008807588754</v>
      </c>
      <c r="O820" s="8">
        <f t="shared" si="361"/>
        <v>1.12267954</v>
      </c>
      <c r="P820" s="8">
        <f t="shared" si="343"/>
        <v>14054.04421444</v>
      </c>
      <c r="Q820" s="13">
        <f t="shared" si="344"/>
        <v>0</v>
      </c>
      <c r="R820" s="21">
        <f t="shared" si="345"/>
        <v>0</v>
      </c>
      <c r="S820" s="8">
        <f t="shared" si="346"/>
        <v>0</v>
      </c>
      <c r="T820" s="10">
        <f t="shared" si="356"/>
        <v>0.119353</v>
      </c>
      <c r="U820" s="13">
        <f t="shared" si="360"/>
        <v>52</v>
      </c>
      <c r="V820" s="13">
        <v>252</v>
      </c>
      <c r="W820" s="14">
        <f t="shared" si="347"/>
        <v>1.023538812</v>
      </c>
      <c r="X820" s="8">
        <f t="shared" si="348"/>
        <v>330.8155046</v>
      </c>
      <c r="Y820" s="8">
        <v>0</v>
      </c>
      <c r="Z820" s="9">
        <f t="shared" si="349"/>
        <v>0</v>
      </c>
      <c r="AA820" s="26" t="str">
        <f t="shared" si="357"/>
        <v>A+J=</v>
      </c>
      <c r="AB820" s="70">
        <f t="shared" si="358"/>
        <v>43388</v>
      </c>
      <c r="AC820" s="4"/>
      <c r="AD820" s="1"/>
      <c r="AE820" s="11"/>
      <c r="AF820" s="5"/>
      <c r="AG820" s="1"/>
      <c r="AH820" s="1"/>
      <c r="AI820" s="1"/>
      <c r="AJ820" s="1"/>
      <c r="AK820" s="10"/>
      <c r="AL820" s="1"/>
      <c r="AM820" s="1"/>
      <c r="AN820" s="1"/>
      <c r="AO820" s="1"/>
      <c r="AP820" s="1"/>
      <c r="AQ820" s="1"/>
    </row>
    <row r="821" spans="1:43" x14ac:dyDescent="0.2">
      <c r="A821" s="67">
        <f t="shared" si="350"/>
        <v>43103</v>
      </c>
      <c r="B821" s="8">
        <f t="shared" si="339"/>
        <v>14394.623483880001</v>
      </c>
      <c r="C821" s="8">
        <f t="shared" si="351"/>
        <v>12518.304390269999</v>
      </c>
      <c r="D821" s="28">
        <f t="shared" si="352"/>
        <v>4894.92</v>
      </c>
      <c r="E821" s="9">
        <f>IF(K821=1,VLOOKUP(A820,[1]Plan1!$AY$117:$BA$314,3),E820)</f>
        <v>4916.46</v>
      </c>
      <c r="F821" s="110">
        <f t="shared" si="353"/>
        <v>43085</v>
      </c>
      <c r="G821" s="12">
        <f t="shared" si="340"/>
        <v>4.4004804981490064E-3</v>
      </c>
      <c r="H821" s="11">
        <f t="shared" si="354"/>
        <v>43115</v>
      </c>
      <c r="I821" s="11">
        <f t="shared" si="341"/>
        <v>43115</v>
      </c>
      <c r="J821" s="1">
        <f t="shared" si="355"/>
        <v>19</v>
      </c>
      <c r="K821" s="1">
        <f t="shared" si="363"/>
        <v>11</v>
      </c>
      <c r="L821" s="8">
        <f t="shared" si="342"/>
        <v>1.00254529</v>
      </c>
      <c r="M821" s="14">
        <f t="shared" si="362"/>
        <v>1.0028005099999999</v>
      </c>
      <c r="N821" s="14">
        <f t="shared" si="359"/>
        <v>1.12008807588754</v>
      </c>
      <c r="O821" s="8">
        <f t="shared" si="361"/>
        <v>1.12293902</v>
      </c>
      <c r="P821" s="8">
        <f t="shared" si="343"/>
        <v>14057.29246407</v>
      </c>
      <c r="Q821" s="13">
        <f t="shared" si="344"/>
        <v>0</v>
      </c>
      <c r="R821" s="21">
        <f t="shared" si="345"/>
        <v>0</v>
      </c>
      <c r="S821" s="8">
        <f t="shared" si="346"/>
        <v>0</v>
      </c>
      <c r="T821" s="10">
        <f t="shared" si="356"/>
        <v>0.119353</v>
      </c>
      <c r="U821" s="13">
        <f t="shared" si="360"/>
        <v>53</v>
      </c>
      <c r="V821" s="13">
        <v>252</v>
      </c>
      <c r="W821" s="14">
        <f t="shared" si="347"/>
        <v>1.0239968699999999</v>
      </c>
      <c r="X821" s="8">
        <f t="shared" si="348"/>
        <v>337.33101980999999</v>
      </c>
      <c r="Y821" s="8">
        <v>0</v>
      </c>
      <c r="Z821" s="9">
        <f t="shared" si="349"/>
        <v>0</v>
      </c>
      <c r="AA821" s="26" t="str">
        <f t="shared" si="357"/>
        <v>A+J=</v>
      </c>
      <c r="AB821" s="70">
        <f t="shared" si="358"/>
        <v>43388</v>
      </c>
      <c r="AC821" s="4"/>
      <c r="AD821" s="1"/>
      <c r="AE821" s="11"/>
      <c r="AF821" s="5"/>
      <c r="AG821" s="1"/>
      <c r="AH821" s="1"/>
      <c r="AI821" s="1"/>
      <c r="AJ821" s="1"/>
      <c r="AK821" s="10"/>
      <c r="AL821" s="1"/>
      <c r="AM821" s="1"/>
      <c r="AN821" s="1"/>
      <c r="AO821" s="1"/>
      <c r="AP821" s="1"/>
      <c r="AQ821" s="1"/>
    </row>
    <row r="822" spans="1:43" x14ac:dyDescent="0.2">
      <c r="A822" s="67">
        <f t="shared" si="350"/>
        <v>43104</v>
      </c>
      <c r="B822" s="8">
        <f t="shared" si="339"/>
        <v>14404.39389042</v>
      </c>
      <c r="C822" s="8">
        <f t="shared" si="351"/>
        <v>12518.304390269999</v>
      </c>
      <c r="D822" s="28">
        <f t="shared" si="352"/>
        <v>4894.92</v>
      </c>
      <c r="E822" s="9">
        <f>IF(K822=1,VLOOKUP(A821,[1]Plan1!$AY$117:$BA$314,3),E821)</f>
        <v>4916.46</v>
      </c>
      <c r="F822" s="110">
        <f t="shared" si="353"/>
        <v>43085</v>
      </c>
      <c r="G822" s="12">
        <f t="shared" si="340"/>
        <v>4.4004804981490064E-3</v>
      </c>
      <c r="H822" s="11">
        <f t="shared" si="354"/>
        <v>43115</v>
      </c>
      <c r="I822" s="11">
        <f t="shared" si="341"/>
        <v>43115</v>
      </c>
      <c r="J822" s="1">
        <f t="shared" si="355"/>
        <v>19</v>
      </c>
      <c r="K822" s="1">
        <f t="shared" si="363"/>
        <v>12</v>
      </c>
      <c r="L822" s="8">
        <f t="shared" si="342"/>
        <v>1.002777</v>
      </c>
      <c r="M822" s="14">
        <f t="shared" si="362"/>
        <v>1.0028005099999999</v>
      </c>
      <c r="N822" s="14">
        <f t="shared" si="359"/>
        <v>1.12008807588754</v>
      </c>
      <c r="O822" s="8">
        <f t="shared" si="361"/>
        <v>1.1231985600000001</v>
      </c>
      <c r="P822" s="8">
        <f t="shared" si="343"/>
        <v>14060.54146479</v>
      </c>
      <c r="Q822" s="13">
        <f t="shared" si="344"/>
        <v>0</v>
      </c>
      <c r="R822" s="21">
        <f t="shared" si="345"/>
        <v>0</v>
      </c>
      <c r="S822" s="8">
        <f t="shared" si="346"/>
        <v>0</v>
      </c>
      <c r="T822" s="10">
        <f t="shared" si="356"/>
        <v>0.119353</v>
      </c>
      <c r="U822" s="13">
        <f t="shared" si="360"/>
        <v>54</v>
      </c>
      <c r="V822" s="13">
        <v>252</v>
      </c>
      <c r="W822" s="14">
        <f t="shared" si="347"/>
        <v>1.0244551340000001</v>
      </c>
      <c r="X822" s="8">
        <f t="shared" si="348"/>
        <v>343.85242563000003</v>
      </c>
      <c r="Y822" s="8">
        <v>0</v>
      </c>
      <c r="Z822" s="9">
        <f t="shared" si="349"/>
        <v>0</v>
      </c>
      <c r="AA822" s="26" t="str">
        <f t="shared" si="357"/>
        <v>A+J=</v>
      </c>
      <c r="AB822" s="70">
        <f t="shared" si="358"/>
        <v>43388</v>
      </c>
      <c r="AC822" s="4"/>
      <c r="AD822" s="1"/>
      <c r="AE822" s="11"/>
      <c r="AF822" s="5"/>
      <c r="AG822" s="1"/>
      <c r="AH822" s="1"/>
      <c r="AI822" s="1"/>
      <c r="AJ822" s="1"/>
      <c r="AK822" s="10"/>
      <c r="AL822" s="1"/>
      <c r="AM822" s="1"/>
      <c r="AN822" s="1"/>
      <c r="AO822" s="1"/>
      <c r="AP822" s="1"/>
      <c r="AQ822" s="1"/>
    </row>
    <row r="823" spans="1:43" x14ac:dyDescent="0.2">
      <c r="A823" s="67">
        <f t="shared" si="350"/>
        <v>43105</v>
      </c>
      <c r="B823" s="8">
        <f t="shared" si="339"/>
        <v>14414.170785280001</v>
      </c>
      <c r="C823" s="8">
        <f t="shared" si="351"/>
        <v>12518.304390269999</v>
      </c>
      <c r="D823" s="28">
        <f t="shared" si="352"/>
        <v>4894.92</v>
      </c>
      <c r="E823" s="9">
        <f>IF(K823=1,VLOOKUP(A822,[1]Plan1!$AY$117:$BA$314,3),E822)</f>
        <v>4916.46</v>
      </c>
      <c r="F823" s="110">
        <f t="shared" si="353"/>
        <v>43085</v>
      </c>
      <c r="G823" s="12">
        <f t="shared" si="340"/>
        <v>4.4004804981490064E-3</v>
      </c>
      <c r="H823" s="11">
        <f t="shared" si="354"/>
        <v>43115</v>
      </c>
      <c r="I823" s="11">
        <f t="shared" si="341"/>
        <v>43115</v>
      </c>
      <c r="J823" s="1">
        <f t="shared" si="355"/>
        <v>19</v>
      </c>
      <c r="K823" s="1">
        <f t="shared" si="363"/>
        <v>13</v>
      </c>
      <c r="L823" s="8">
        <f t="shared" si="342"/>
        <v>1.0030087599999999</v>
      </c>
      <c r="M823" s="14">
        <f t="shared" si="362"/>
        <v>1.0028005099999999</v>
      </c>
      <c r="N823" s="14">
        <f t="shared" si="359"/>
        <v>1.12008807588754</v>
      </c>
      <c r="O823" s="8">
        <f t="shared" si="361"/>
        <v>1.12345815</v>
      </c>
      <c r="P823" s="8">
        <f t="shared" si="343"/>
        <v>14063.79109142</v>
      </c>
      <c r="Q823" s="13">
        <f t="shared" si="344"/>
        <v>0</v>
      </c>
      <c r="R823" s="21">
        <f t="shared" si="345"/>
        <v>0</v>
      </c>
      <c r="S823" s="8">
        <f t="shared" si="346"/>
        <v>0</v>
      </c>
      <c r="T823" s="10">
        <f t="shared" si="356"/>
        <v>0.119353</v>
      </c>
      <c r="U823" s="13">
        <f t="shared" si="360"/>
        <v>55</v>
      </c>
      <c r="V823" s="13">
        <v>252</v>
      </c>
      <c r="W823" s="14">
        <f t="shared" si="347"/>
        <v>1.024913602</v>
      </c>
      <c r="X823" s="8">
        <f t="shared" si="348"/>
        <v>350.37969385999997</v>
      </c>
      <c r="Y823" s="8">
        <v>0</v>
      </c>
      <c r="Z823" s="9">
        <f t="shared" si="349"/>
        <v>0</v>
      </c>
      <c r="AA823" s="26" t="str">
        <f t="shared" si="357"/>
        <v>A+J=</v>
      </c>
      <c r="AB823" s="70">
        <f t="shared" si="358"/>
        <v>43388</v>
      </c>
      <c r="AC823" s="4"/>
      <c r="AD823" s="1"/>
      <c r="AE823" s="11"/>
      <c r="AF823" s="5"/>
      <c r="AG823" s="1"/>
      <c r="AH823" s="1"/>
      <c r="AI823" s="1"/>
      <c r="AJ823" s="1"/>
      <c r="AK823" s="10"/>
      <c r="AL823" s="1"/>
      <c r="AM823" s="1"/>
      <c r="AN823" s="1"/>
      <c r="AO823" s="1"/>
      <c r="AP823" s="1"/>
      <c r="AQ823" s="1"/>
    </row>
    <row r="824" spans="1:43" x14ac:dyDescent="0.2">
      <c r="A824" s="67">
        <f t="shared" si="350"/>
        <v>43106</v>
      </c>
      <c r="B824" s="8">
        <f t="shared" si="339"/>
        <v>14423.954442100001</v>
      </c>
      <c r="C824" s="8">
        <f t="shared" si="351"/>
        <v>12518.304390269999</v>
      </c>
      <c r="D824" s="28">
        <f t="shared" si="352"/>
        <v>4894.92</v>
      </c>
      <c r="E824" s="9">
        <f>IF(K824=1,VLOOKUP(A823,[1]Plan1!$AY$117:$BA$314,3),E823)</f>
        <v>4916.46</v>
      </c>
      <c r="F824" s="110">
        <f t="shared" si="353"/>
        <v>43085</v>
      </c>
      <c r="G824" s="12">
        <f t="shared" si="340"/>
        <v>4.4004804981490064E-3</v>
      </c>
      <c r="H824" s="11">
        <f t="shared" si="354"/>
        <v>43115</v>
      </c>
      <c r="I824" s="11">
        <f t="shared" si="341"/>
        <v>43115</v>
      </c>
      <c r="J824" s="1">
        <f t="shared" si="355"/>
        <v>19</v>
      </c>
      <c r="K824" s="1">
        <f t="shared" si="363"/>
        <v>14</v>
      </c>
      <c r="L824" s="8">
        <f t="shared" si="342"/>
        <v>1.0032405799999999</v>
      </c>
      <c r="M824" s="14">
        <f t="shared" si="362"/>
        <v>1.0028005099999999</v>
      </c>
      <c r="N824" s="14">
        <f t="shared" si="359"/>
        <v>1.12008807588754</v>
      </c>
      <c r="O824" s="8">
        <f t="shared" si="361"/>
        <v>1.12371781</v>
      </c>
      <c r="P824" s="8">
        <f t="shared" si="343"/>
        <v>14067.04159434</v>
      </c>
      <c r="Q824" s="13">
        <f t="shared" si="344"/>
        <v>0</v>
      </c>
      <c r="R824" s="21">
        <f t="shared" si="345"/>
        <v>0</v>
      </c>
      <c r="S824" s="8">
        <f t="shared" si="346"/>
        <v>0</v>
      </c>
      <c r="T824" s="10">
        <f t="shared" si="356"/>
        <v>0.119353</v>
      </c>
      <c r="U824" s="13">
        <f t="shared" si="360"/>
        <v>56</v>
      </c>
      <c r="V824" s="13">
        <v>252</v>
      </c>
      <c r="W824" s="14">
        <f t="shared" si="347"/>
        <v>1.0253722750000001</v>
      </c>
      <c r="X824" s="8">
        <f t="shared" si="348"/>
        <v>356.91284775999998</v>
      </c>
      <c r="Y824" s="8">
        <v>0</v>
      </c>
      <c r="Z824" s="9">
        <f t="shared" si="349"/>
        <v>0</v>
      </c>
      <c r="AA824" s="26" t="str">
        <f t="shared" si="357"/>
        <v>A+J=</v>
      </c>
      <c r="AB824" s="70">
        <f t="shared" si="358"/>
        <v>43388</v>
      </c>
      <c r="AC824" s="4"/>
      <c r="AD824" s="1"/>
      <c r="AE824" s="11"/>
      <c r="AF824" s="5"/>
      <c r="AG824" s="1"/>
      <c r="AH824" s="1"/>
      <c r="AI824" s="1"/>
      <c r="AJ824" s="1"/>
      <c r="AK824" s="10"/>
      <c r="AL824" s="1"/>
      <c r="AM824" s="1"/>
      <c r="AN824" s="1"/>
      <c r="AO824" s="1"/>
      <c r="AP824" s="1"/>
      <c r="AQ824" s="1"/>
    </row>
    <row r="825" spans="1:43" x14ac:dyDescent="0.2">
      <c r="A825" s="67">
        <f t="shared" si="350"/>
        <v>43107</v>
      </c>
      <c r="B825" s="8">
        <f t="shared" si="339"/>
        <v>14423.954442100001</v>
      </c>
      <c r="C825" s="8">
        <f t="shared" si="351"/>
        <v>12518.304390269999</v>
      </c>
      <c r="D825" s="28">
        <f t="shared" si="352"/>
        <v>4894.92</v>
      </c>
      <c r="E825" s="9">
        <f>IF(K825=1,VLOOKUP(A824,[1]Plan1!$AY$117:$BA$314,3),E824)</f>
        <v>4916.46</v>
      </c>
      <c r="F825" s="110">
        <f t="shared" si="353"/>
        <v>43085</v>
      </c>
      <c r="G825" s="12">
        <f t="shared" si="340"/>
        <v>4.4004804981490064E-3</v>
      </c>
      <c r="H825" s="11">
        <f t="shared" si="354"/>
        <v>43115</v>
      </c>
      <c r="I825" s="11">
        <f t="shared" si="341"/>
        <v>43115</v>
      </c>
      <c r="J825" s="1">
        <f t="shared" si="355"/>
        <v>19</v>
      </c>
      <c r="K825" s="1">
        <f t="shared" si="363"/>
        <v>14</v>
      </c>
      <c r="L825" s="8">
        <f t="shared" si="342"/>
        <v>1.0032405799999999</v>
      </c>
      <c r="M825" s="14">
        <f t="shared" si="362"/>
        <v>1.0028005099999999</v>
      </c>
      <c r="N825" s="14">
        <f t="shared" si="359"/>
        <v>1.12008807588754</v>
      </c>
      <c r="O825" s="8">
        <f t="shared" si="361"/>
        <v>1.12371781</v>
      </c>
      <c r="P825" s="8">
        <f t="shared" si="343"/>
        <v>14067.04159434</v>
      </c>
      <c r="Q825" s="13">
        <f t="shared" si="344"/>
        <v>0</v>
      </c>
      <c r="R825" s="21">
        <f t="shared" si="345"/>
        <v>0</v>
      </c>
      <c r="S825" s="8">
        <f t="shared" si="346"/>
        <v>0</v>
      </c>
      <c r="T825" s="10">
        <f t="shared" si="356"/>
        <v>0.119353</v>
      </c>
      <c r="U825" s="13">
        <f t="shared" si="360"/>
        <v>56</v>
      </c>
      <c r="V825" s="13">
        <v>252</v>
      </c>
      <c r="W825" s="14">
        <f t="shared" si="347"/>
        <v>1.0253722750000001</v>
      </c>
      <c r="X825" s="8">
        <f t="shared" si="348"/>
        <v>356.91284775999998</v>
      </c>
      <c r="Y825" s="8">
        <v>0</v>
      </c>
      <c r="Z825" s="9">
        <f t="shared" si="349"/>
        <v>0</v>
      </c>
      <c r="AA825" s="26" t="str">
        <f t="shared" si="357"/>
        <v>A+J=</v>
      </c>
      <c r="AB825" s="70">
        <f t="shared" si="358"/>
        <v>43388</v>
      </c>
      <c r="AC825" s="4"/>
      <c r="AD825" s="1"/>
      <c r="AE825" s="11"/>
      <c r="AF825" s="5"/>
      <c r="AG825" s="1"/>
      <c r="AH825" s="1"/>
      <c r="AI825" s="1"/>
      <c r="AJ825" s="1"/>
      <c r="AK825" s="10"/>
      <c r="AL825" s="1"/>
      <c r="AM825" s="1"/>
      <c r="AN825" s="1"/>
      <c r="AO825" s="1"/>
      <c r="AP825" s="1"/>
      <c r="AQ825" s="1"/>
    </row>
    <row r="826" spans="1:43" x14ac:dyDescent="0.2">
      <c r="A826" s="67">
        <f t="shared" si="350"/>
        <v>43108</v>
      </c>
      <c r="B826" s="8">
        <f t="shared" si="339"/>
        <v>14423.954442100001</v>
      </c>
      <c r="C826" s="8">
        <f t="shared" si="351"/>
        <v>12518.304390269999</v>
      </c>
      <c r="D826" s="28">
        <f t="shared" si="352"/>
        <v>4894.92</v>
      </c>
      <c r="E826" s="9">
        <f>IF(K826=1,VLOOKUP(A825,[1]Plan1!$AY$117:$BA$314,3),E825)</f>
        <v>4916.46</v>
      </c>
      <c r="F826" s="110">
        <f t="shared" si="353"/>
        <v>43085</v>
      </c>
      <c r="G826" s="12">
        <f t="shared" si="340"/>
        <v>4.4004804981490064E-3</v>
      </c>
      <c r="H826" s="11">
        <f t="shared" si="354"/>
        <v>43115</v>
      </c>
      <c r="I826" s="11">
        <f t="shared" si="341"/>
        <v>43115</v>
      </c>
      <c r="J826" s="1">
        <f t="shared" si="355"/>
        <v>19</v>
      </c>
      <c r="K826" s="1">
        <f t="shared" si="363"/>
        <v>14</v>
      </c>
      <c r="L826" s="8">
        <f t="shared" si="342"/>
        <v>1.0032405799999999</v>
      </c>
      <c r="M826" s="14">
        <f t="shared" si="362"/>
        <v>1.0028005099999999</v>
      </c>
      <c r="N826" s="14">
        <f t="shared" si="359"/>
        <v>1.12008807588754</v>
      </c>
      <c r="O826" s="8">
        <f t="shared" si="361"/>
        <v>1.12371781</v>
      </c>
      <c r="P826" s="8">
        <f t="shared" si="343"/>
        <v>14067.04159434</v>
      </c>
      <c r="Q826" s="13">
        <f t="shared" si="344"/>
        <v>0</v>
      </c>
      <c r="R826" s="21">
        <f t="shared" si="345"/>
        <v>0</v>
      </c>
      <c r="S826" s="8">
        <f t="shared" si="346"/>
        <v>0</v>
      </c>
      <c r="T826" s="10">
        <f t="shared" si="356"/>
        <v>0.119353</v>
      </c>
      <c r="U826" s="13">
        <f t="shared" si="360"/>
        <v>56</v>
      </c>
      <c r="V826" s="13">
        <v>252</v>
      </c>
      <c r="W826" s="14">
        <f t="shared" si="347"/>
        <v>1.0253722750000001</v>
      </c>
      <c r="X826" s="8">
        <f t="shared" si="348"/>
        <v>356.91284775999998</v>
      </c>
      <c r="Y826" s="8">
        <v>0</v>
      </c>
      <c r="Z826" s="9">
        <f t="shared" si="349"/>
        <v>0</v>
      </c>
      <c r="AA826" s="26" t="str">
        <f t="shared" si="357"/>
        <v>A+J=</v>
      </c>
      <c r="AB826" s="70">
        <f t="shared" si="358"/>
        <v>43388</v>
      </c>
      <c r="AC826" s="4"/>
      <c r="AD826" s="1"/>
      <c r="AE826" s="11"/>
      <c r="AF826" s="5"/>
      <c r="AG826" s="1"/>
      <c r="AH826" s="1"/>
      <c r="AI826" s="1"/>
      <c r="AJ826" s="1"/>
      <c r="AK826" s="10"/>
      <c r="AL826" s="1"/>
      <c r="AM826" s="1"/>
      <c r="AN826" s="1"/>
      <c r="AO826" s="1"/>
      <c r="AP826" s="1"/>
      <c r="AQ826" s="1"/>
    </row>
    <row r="827" spans="1:43" x14ac:dyDescent="0.2">
      <c r="A827" s="67">
        <f t="shared" si="350"/>
        <v>43109</v>
      </c>
      <c r="B827" s="8">
        <f t="shared" si="339"/>
        <v>14433.744621330001</v>
      </c>
      <c r="C827" s="8">
        <f t="shared" si="351"/>
        <v>12518.304390269999</v>
      </c>
      <c r="D827" s="28">
        <f t="shared" si="352"/>
        <v>4894.92</v>
      </c>
      <c r="E827" s="9">
        <f>IF(K827=1,VLOOKUP(A826,[1]Plan1!$AY$117:$BA$314,3),E826)</f>
        <v>4916.46</v>
      </c>
      <c r="F827" s="110">
        <f t="shared" si="353"/>
        <v>43085</v>
      </c>
      <c r="G827" s="12">
        <f t="shared" si="340"/>
        <v>4.4004804981490064E-3</v>
      </c>
      <c r="H827" s="11">
        <f t="shared" si="354"/>
        <v>43115</v>
      </c>
      <c r="I827" s="11">
        <f t="shared" si="341"/>
        <v>43115</v>
      </c>
      <c r="J827" s="1">
        <f t="shared" si="355"/>
        <v>19</v>
      </c>
      <c r="K827" s="1">
        <f t="shared" si="363"/>
        <v>15</v>
      </c>
      <c r="L827" s="8">
        <f t="shared" si="342"/>
        <v>1.0034724500000001</v>
      </c>
      <c r="M827" s="14">
        <f t="shared" si="362"/>
        <v>1.0028005099999999</v>
      </c>
      <c r="N827" s="14">
        <f t="shared" si="359"/>
        <v>1.12008807588754</v>
      </c>
      <c r="O827" s="8">
        <f t="shared" si="361"/>
        <v>1.12397752</v>
      </c>
      <c r="P827" s="8">
        <f t="shared" si="343"/>
        <v>14070.29272318</v>
      </c>
      <c r="Q827" s="13">
        <f t="shared" si="344"/>
        <v>0</v>
      </c>
      <c r="R827" s="21">
        <f t="shared" si="345"/>
        <v>0</v>
      </c>
      <c r="S827" s="8">
        <f t="shared" si="346"/>
        <v>0</v>
      </c>
      <c r="T827" s="10">
        <f t="shared" si="356"/>
        <v>0.119353</v>
      </c>
      <c r="U827" s="13">
        <f t="shared" si="360"/>
        <v>57</v>
      </c>
      <c r="V827" s="13">
        <v>252</v>
      </c>
      <c r="W827" s="14">
        <f t="shared" si="347"/>
        <v>1.025831154</v>
      </c>
      <c r="X827" s="8">
        <f t="shared" si="348"/>
        <v>363.45189814999998</v>
      </c>
      <c r="Y827" s="8">
        <v>0</v>
      </c>
      <c r="Z827" s="9">
        <f t="shared" si="349"/>
        <v>0</v>
      </c>
      <c r="AA827" s="26" t="str">
        <f t="shared" si="357"/>
        <v>A+J=</v>
      </c>
      <c r="AB827" s="70">
        <f t="shared" si="358"/>
        <v>43388</v>
      </c>
      <c r="AC827" s="4"/>
      <c r="AD827" s="1"/>
      <c r="AE827" s="11"/>
      <c r="AF827" s="5"/>
      <c r="AG827" s="1"/>
      <c r="AH827" s="1"/>
      <c r="AI827" s="1"/>
      <c r="AJ827" s="1"/>
      <c r="AK827" s="10"/>
      <c r="AL827" s="1"/>
      <c r="AM827" s="1"/>
      <c r="AN827" s="1"/>
      <c r="AO827" s="1"/>
      <c r="AP827" s="1"/>
      <c r="AQ827" s="1"/>
    </row>
    <row r="828" spans="1:43" x14ac:dyDescent="0.2">
      <c r="A828" s="67">
        <f t="shared" si="350"/>
        <v>43110</v>
      </c>
      <c r="B828" s="8">
        <f t="shared" si="339"/>
        <v>14443.5415687</v>
      </c>
      <c r="C828" s="8">
        <f t="shared" si="351"/>
        <v>12518.304390269999</v>
      </c>
      <c r="D828" s="28">
        <f t="shared" si="352"/>
        <v>4894.92</v>
      </c>
      <c r="E828" s="9">
        <f>IF(K828=1,VLOOKUP(A827,[1]Plan1!$AY$117:$BA$314,3),E827)</f>
        <v>4916.46</v>
      </c>
      <c r="F828" s="110">
        <f t="shared" si="353"/>
        <v>43085</v>
      </c>
      <c r="G828" s="12">
        <f t="shared" si="340"/>
        <v>4.4004804981490064E-3</v>
      </c>
      <c r="H828" s="11">
        <f t="shared" si="354"/>
        <v>43115</v>
      </c>
      <c r="I828" s="11">
        <f t="shared" si="341"/>
        <v>43115</v>
      </c>
      <c r="J828" s="1">
        <f t="shared" si="355"/>
        <v>19</v>
      </c>
      <c r="K828" s="1">
        <f t="shared" si="363"/>
        <v>16</v>
      </c>
      <c r="L828" s="8">
        <f t="shared" si="342"/>
        <v>1.0037043800000001</v>
      </c>
      <c r="M828" s="14">
        <f t="shared" si="362"/>
        <v>1.0028005099999999</v>
      </c>
      <c r="N828" s="14">
        <f t="shared" si="359"/>
        <v>1.12008807588754</v>
      </c>
      <c r="O828" s="8">
        <f t="shared" si="361"/>
        <v>1.1242373000000001</v>
      </c>
      <c r="P828" s="8">
        <f t="shared" si="343"/>
        <v>14073.54472829</v>
      </c>
      <c r="Q828" s="13">
        <f t="shared" si="344"/>
        <v>0</v>
      </c>
      <c r="R828" s="21">
        <f t="shared" si="345"/>
        <v>0</v>
      </c>
      <c r="S828" s="8">
        <f t="shared" si="346"/>
        <v>0</v>
      </c>
      <c r="T828" s="10">
        <f t="shared" si="356"/>
        <v>0.119353</v>
      </c>
      <c r="U828" s="13">
        <f t="shared" si="360"/>
        <v>58</v>
      </c>
      <c r="V828" s="13">
        <v>252</v>
      </c>
      <c r="W828" s="14">
        <f t="shared" si="347"/>
        <v>1.0262902380000001</v>
      </c>
      <c r="X828" s="8">
        <f t="shared" si="348"/>
        <v>369.99684041</v>
      </c>
      <c r="Y828" s="8">
        <v>0</v>
      </c>
      <c r="Z828" s="9">
        <f t="shared" si="349"/>
        <v>0</v>
      </c>
      <c r="AA828" s="26" t="str">
        <f t="shared" si="357"/>
        <v>A+J=</v>
      </c>
      <c r="AB828" s="70">
        <f t="shared" si="358"/>
        <v>43388</v>
      </c>
      <c r="AC828" s="4"/>
      <c r="AD828" s="1"/>
      <c r="AE828" s="11"/>
      <c r="AF828" s="5"/>
      <c r="AG828" s="1"/>
      <c r="AH828" s="1"/>
      <c r="AI828" s="1"/>
      <c r="AJ828" s="1"/>
      <c r="AK828" s="10"/>
      <c r="AL828" s="1"/>
      <c r="AM828" s="1"/>
      <c r="AN828" s="1"/>
      <c r="AO828" s="1"/>
      <c r="AP828" s="1"/>
      <c r="AQ828" s="1"/>
    </row>
    <row r="829" spans="1:43" x14ac:dyDescent="0.2">
      <c r="A829" s="67">
        <f t="shared" si="350"/>
        <v>43111</v>
      </c>
      <c r="B829" s="8">
        <f t="shared" si="339"/>
        <v>14453.34517296</v>
      </c>
      <c r="C829" s="8">
        <f t="shared" si="351"/>
        <v>12518.304390269999</v>
      </c>
      <c r="D829" s="28">
        <f t="shared" si="352"/>
        <v>4894.92</v>
      </c>
      <c r="E829" s="9">
        <f>IF(K829=1,VLOOKUP(A828,[1]Plan1!$AY$117:$BA$314,3),E828)</f>
        <v>4916.46</v>
      </c>
      <c r="F829" s="110">
        <f t="shared" si="353"/>
        <v>43085</v>
      </c>
      <c r="G829" s="12">
        <f t="shared" si="340"/>
        <v>4.4004804981490064E-3</v>
      </c>
      <c r="H829" s="11">
        <f t="shared" si="354"/>
        <v>43115</v>
      </c>
      <c r="I829" s="11">
        <f t="shared" si="341"/>
        <v>43115</v>
      </c>
      <c r="J829" s="1">
        <f t="shared" si="355"/>
        <v>19</v>
      </c>
      <c r="K829" s="1">
        <f t="shared" si="363"/>
        <v>17</v>
      </c>
      <c r="L829" s="8">
        <f t="shared" si="342"/>
        <v>1.00393636</v>
      </c>
      <c r="M829" s="14">
        <f t="shared" si="362"/>
        <v>1.0028005099999999</v>
      </c>
      <c r="N829" s="14">
        <f t="shared" si="359"/>
        <v>1.12008807588754</v>
      </c>
      <c r="O829" s="8">
        <f t="shared" si="361"/>
        <v>1.1244971399999999</v>
      </c>
      <c r="P829" s="8">
        <f t="shared" si="343"/>
        <v>14076.797484500001</v>
      </c>
      <c r="Q829" s="13">
        <f t="shared" si="344"/>
        <v>0</v>
      </c>
      <c r="R829" s="21">
        <f t="shared" si="345"/>
        <v>0</v>
      </c>
      <c r="S829" s="8">
        <f t="shared" si="346"/>
        <v>0</v>
      </c>
      <c r="T829" s="10">
        <f t="shared" si="356"/>
        <v>0.119353</v>
      </c>
      <c r="U829" s="13">
        <f t="shared" si="360"/>
        <v>59</v>
      </c>
      <c r="V829" s="13">
        <v>252</v>
      </c>
      <c r="W829" s="14">
        <f t="shared" si="347"/>
        <v>1.0267495280000001</v>
      </c>
      <c r="X829" s="8">
        <f t="shared" si="348"/>
        <v>376.54768846000002</v>
      </c>
      <c r="Y829" s="8">
        <v>0</v>
      </c>
      <c r="Z829" s="9">
        <f t="shared" si="349"/>
        <v>0</v>
      </c>
      <c r="AA829" s="26" t="str">
        <f t="shared" si="357"/>
        <v>A+J=</v>
      </c>
      <c r="AB829" s="70">
        <f t="shared" si="358"/>
        <v>43388</v>
      </c>
      <c r="AC829" s="4"/>
      <c r="AD829" s="1"/>
      <c r="AE829" s="11"/>
      <c r="AF829" s="5"/>
      <c r="AG829" s="1"/>
      <c r="AH829" s="1"/>
      <c r="AI829" s="1"/>
      <c r="AJ829" s="1"/>
      <c r="AK829" s="10"/>
      <c r="AL829" s="1"/>
      <c r="AM829" s="1"/>
      <c r="AN829" s="1"/>
      <c r="AO829" s="1"/>
      <c r="AP829" s="1"/>
      <c r="AQ829" s="1"/>
    </row>
    <row r="830" spans="1:43" x14ac:dyDescent="0.2">
      <c r="A830" s="67">
        <f t="shared" si="350"/>
        <v>43112</v>
      </c>
      <c r="B830" s="8">
        <f t="shared" si="339"/>
        <v>14463.155294499998</v>
      </c>
      <c r="C830" s="8">
        <f t="shared" si="351"/>
        <v>12518.304390269999</v>
      </c>
      <c r="D830" s="28">
        <f t="shared" si="352"/>
        <v>4894.92</v>
      </c>
      <c r="E830" s="9">
        <f>IF(K830=1,VLOOKUP(A829,[1]Plan1!$AY$117:$BA$314,3),E829)</f>
        <v>4916.46</v>
      </c>
      <c r="F830" s="110">
        <f t="shared" si="353"/>
        <v>43085</v>
      </c>
      <c r="G830" s="12">
        <f t="shared" si="340"/>
        <v>4.4004804981490064E-3</v>
      </c>
      <c r="H830" s="11">
        <f t="shared" si="354"/>
        <v>43115</v>
      </c>
      <c r="I830" s="11">
        <f t="shared" si="341"/>
        <v>43115</v>
      </c>
      <c r="J830" s="1">
        <f t="shared" si="355"/>
        <v>19</v>
      </c>
      <c r="K830" s="1">
        <f t="shared" si="363"/>
        <v>18</v>
      </c>
      <c r="L830" s="8">
        <f t="shared" si="342"/>
        <v>1.00416839</v>
      </c>
      <c r="M830" s="14">
        <f t="shared" si="362"/>
        <v>1.0028005099999999</v>
      </c>
      <c r="N830" s="14">
        <f t="shared" si="359"/>
        <v>1.12008807588754</v>
      </c>
      <c r="O830" s="8">
        <f t="shared" si="361"/>
        <v>1.12475703</v>
      </c>
      <c r="P830" s="8">
        <f t="shared" si="343"/>
        <v>14080.050866629999</v>
      </c>
      <c r="Q830" s="13">
        <f t="shared" si="344"/>
        <v>0</v>
      </c>
      <c r="R830" s="21">
        <f t="shared" si="345"/>
        <v>0</v>
      </c>
      <c r="S830" s="8">
        <f t="shared" si="346"/>
        <v>0</v>
      </c>
      <c r="T830" s="10">
        <f t="shared" si="356"/>
        <v>0.119353</v>
      </c>
      <c r="U830" s="13">
        <f t="shared" si="360"/>
        <v>60</v>
      </c>
      <c r="V830" s="13">
        <v>252</v>
      </c>
      <c r="W830" s="14">
        <f t="shared" si="347"/>
        <v>1.0272090229999999</v>
      </c>
      <c r="X830" s="8">
        <f t="shared" si="348"/>
        <v>383.10442786999999</v>
      </c>
      <c r="Y830" s="8">
        <v>0</v>
      </c>
      <c r="Z830" s="9">
        <f t="shared" si="349"/>
        <v>0</v>
      </c>
      <c r="AA830" s="26" t="str">
        <f t="shared" si="357"/>
        <v>A+J=</v>
      </c>
      <c r="AB830" s="70">
        <f t="shared" si="358"/>
        <v>43388</v>
      </c>
      <c r="AC830" s="4"/>
      <c r="AD830" s="1"/>
      <c r="AE830" s="11"/>
      <c r="AF830" s="5"/>
      <c r="AG830" s="1"/>
      <c r="AH830" s="1"/>
      <c r="AI830" s="1"/>
      <c r="AJ830" s="1"/>
      <c r="AK830" s="10"/>
      <c r="AL830" s="1"/>
      <c r="AM830" s="1"/>
      <c r="AN830" s="1"/>
      <c r="AO830" s="1"/>
      <c r="AP830" s="1"/>
      <c r="AQ830" s="1"/>
    </row>
    <row r="831" spans="1:43" x14ac:dyDescent="0.2">
      <c r="A831" s="67">
        <f t="shared" si="350"/>
        <v>43113</v>
      </c>
      <c r="B831" s="8">
        <f t="shared" si="339"/>
        <v>14472.972336190001</v>
      </c>
      <c r="C831" s="8">
        <f t="shared" si="351"/>
        <v>12518.304390269999</v>
      </c>
      <c r="D831" s="28">
        <f t="shared" si="352"/>
        <v>4894.92</v>
      </c>
      <c r="E831" s="9">
        <f>IF(K831=1,VLOOKUP(A830,[1]Plan1!$AY$117:$BA$314,3),E830)</f>
        <v>4916.46</v>
      </c>
      <c r="F831" s="110">
        <f t="shared" si="353"/>
        <v>43085</v>
      </c>
      <c r="G831" s="12">
        <f t="shared" si="340"/>
        <v>4.4004804981490064E-3</v>
      </c>
      <c r="H831" s="11">
        <f t="shared" si="354"/>
        <v>43115</v>
      </c>
      <c r="I831" s="11">
        <f t="shared" si="341"/>
        <v>43115</v>
      </c>
      <c r="J831" s="1">
        <f t="shared" si="355"/>
        <v>19</v>
      </c>
      <c r="K831" s="1">
        <f t="shared" si="363"/>
        <v>19</v>
      </c>
      <c r="L831" s="8">
        <f t="shared" si="342"/>
        <v>1.0044004799999999</v>
      </c>
      <c r="M831" s="14">
        <f t="shared" si="362"/>
        <v>1.0028005099999999</v>
      </c>
      <c r="N831" s="14">
        <f t="shared" si="359"/>
        <v>1.12008807588754</v>
      </c>
      <c r="O831" s="8">
        <f t="shared" si="361"/>
        <v>1.1250169999999999</v>
      </c>
      <c r="P831" s="8">
        <f t="shared" si="343"/>
        <v>14083.305250220001</v>
      </c>
      <c r="Q831" s="13">
        <f t="shared" si="344"/>
        <v>0</v>
      </c>
      <c r="R831" s="21">
        <f t="shared" si="345"/>
        <v>0</v>
      </c>
      <c r="S831" s="8">
        <f t="shared" si="346"/>
        <v>0</v>
      </c>
      <c r="T831" s="10">
        <f t="shared" si="356"/>
        <v>0.119353</v>
      </c>
      <c r="U831" s="13">
        <f t="shared" si="360"/>
        <v>61</v>
      </c>
      <c r="V831" s="13">
        <v>252</v>
      </c>
      <c r="W831" s="14">
        <f t="shared" si="347"/>
        <v>1.027668724</v>
      </c>
      <c r="X831" s="8">
        <f t="shared" si="348"/>
        <v>389.66708597000002</v>
      </c>
      <c r="Y831" s="8">
        <v>0</v>
      </c>
      <c r="Z831" s="9">
        <f t="shared" si="349"/>
        <v>0</v>
      </c>
      <c r="AA831" s="26" t="str">
        <f t="shared" si="357"/>
        <v>A+J=</v>
      </c>
      <c r="AB831" s="70">
        <f t="shared" si="358"/>
        <v>43388</v>
      </c>
      <c r="AC831" s="4"/>
      <c r="AD831" s="1"/>
      <c r="AE831" s="11"/>
      <c r="AF831" s="5"/>
      <c r="AG831" s="1"/>
      <c r="AH831" s="1"/>
      <c r="AI831" s="1"/>
      <c r="AJ831" s="1"/>
      <c r="AK831" s="10"/>
      <c r="AL831" s="1"/>
      <c r="AM831" s="1"/>
      <c r="AN831" s="1"/>
      <c r="AO831" s="1"/>
      <c r="AP831" s="1"/>
      <c r="AQ831" s="1"/>
    </row>
    <row r="832" spans="1:43" x14ac:dyDescent="0.2">
      <c r="A832" s="67">
        <f t="shared" si="350"/>
        <v>43114</v>
      </c>
      <c r="B832" s="8">
        <f t="shared" si="339"/>
        <v>14472.972336190001</v>
      </c>
      <c r="C832" s="8">
        <f t="shared" si="351"/>
        <v>12518.304390269999</v>
      </c>
      <c r="D832" s="28">
        <f t="shared" si="352"/>
        <v>4894.92</v>
      </c>
      <c r="E832" s="9">
        <f>IF(K832=1,VLOOKUP(A831,[1]Plan1!$AY$117:$BA$314,3),E831)</f>
        <v>4916.46</v>
      </c>
      <c r="F832" s="110">
        <f t="shared" si="353"/>
        <v>43085</v>
      </c>
      <c r="G832" s="12">
        <f t="shared" si="340"/>
        <v>4.4004804981490064E-3</v>
      </c>
      <c r="H832" s="11">
        <f t="shared" si="354"/>
        <v>43115</v>
      </c>
      <c r="I832" s="11">
        <f t="shared" si="341"/>
        <v>43115</v>
      </c>
      <c r="J832" s="1">
        <f t="shared" si="355"/>
        <v>19</v>
      </c>
      <c r="K832" s="1">
        <f t="shared" si="363"/>
        <v>19</v>
      </c>
      <c r="L832" s="8">
        <f t="shared" si="342"/>
        <v>1.0044004799999999</v>
      </c>
      <c r="M832" s="14">
        <f t="shared" si="362"/>
        <v>1.0028005099999999</v>
      </c>
      <c r="N832" s="14">
        <f t="shared" si="359"/>
        <v>1.12008807588754</v>
      </c>
      <c r="O832" s="8">
        <f t="shared" si="361"/>
        <v>1.1250169999999999</v>
      </c>
      <c r="P832" s="8">
        <f t="shared" si="343"/>
        <v>14083.305250220001</v>
      </c>
      <c r="Q832" s="13">
        <f t="shared" si="344"/>
        <v>0</v>
      </c>
      <c r="R832" s="21">
        <f t="shared" si="345"/>
        <v>0</v>
      </c>
      <c r="S832" s="8">
        <f t="shared" si="346"/>
        <v>0</v>
      </c>
      <c r="T832" s="10">
        <f t="shared" si="356"/>
        <v>0.119353</v>
      </c>
      <c r="U832" s="13">
        <f t="shared" si="360"/>
        <v>61</v>
      </c>
      <c r="V832" s="13">
        <v>252</v>
      </c>
      <c r="W832" s="14">
        <f t="shared" si="347"/>
        <v>1.027668724</v>
      </c>
      <c r="X832" s="8">
        <f t="shared" si="348"/>
        <v>389.66708597000002</v>
      </c>
      <c r="Y832" s="8">
        <v>0</v>
      </c>
      <c r="Z832" s="9">
        <f t="shared" si="349"/>
        <v>0</v>
      </c>
      <c r="AA832" s="26" t="str">
        <f t="shared" si="357"/>
        <v>A+J=</v>
      </c>
      <c r="AB832" s="70">
        <f t="shared" si="358"/>
        <v>43388</v>
      </c>
      <c r="AC832" s="4"/>
      <c r="AD832" s="1"/>
      <c r="AE832" s="11"/>
      <c r="AF832" s="5"/>
      <c r="AG832" s="1"/>
      <c r="AH832" s="1"/>
      <c r="AI832" s="1"/>
      <c r="AJ832" s="1"/>
      <c r="AK832" s="10"/>
      <c r="AL832" s="1"/>
      <c r="AM832" s="1"/>
      <c r="AN832" s="1"/>
      <c r="AO832" s="1"/>
      <c r="AP832" s="1"/>
      <c r="AQ832" s="1"/>
    </row>
    <row r="833" spans="1:43" x14ac:dyDescent="0.2">
      <c r="A833" s="67">
        <f t="shared" si="350"/>
        <v>43115</v>
      </c>
      <c r="B833" s="8">
        <f t="shared" si="339"/>
        <v>14472.972336190001</v>
      </c>
      <c r="C833" s="8">
        <f t="shared" si="351"/>
        <v>12518.304390269999</v>
      </c>
      <c r="D833" s="28">
        <f t="shared" si="352"/>
        <v>4894.92</v>
      </c>
      <c r="E833" s="9">
        <f>IF(K833=1,VLOOKUP(A832,[1]Plan1!$AY$117:$BA$314,3),E832)</f>
        <v>4916.46</v>
      </c>
      <c r="F833" s="110">
        <f t="shared" si="353"/>
        <v>43085</v>
      </c>
      <c r="G833" s="12">
        <f t="shared" si="340"/>
        <v>4.4004804981490064E-3</v>
      </c>
      <c r="H833" s="11">
        <f t="shared" si="354"/>
        <v>43146</v>
      </c>
      <c r="I833" s="11">
        <f t="shared" si="341"/>
        <v>43115</v>
      </c>
      <c r="J833" s="1">
        <f t="shared" si="355"/>
        <v>19</v>
      </c>
      <c r="K833" s="1">
        <f t="shared" si="363"/>
        <v>19</v>
      </c>
      <c r="L833" s="8">
        <f t="shared" si="342"/>
        <v>1.0044004799999999</v>
      </c>
      <c r="M833" s="14">
        <f t="shared" si="362"/>
        <v>1.0028005099999999</v>
      </c>
      <c r="N833" s="14">
        <f t="shared" si="359"/>
        <v>1.12008807588754</v>
      </c>
      <c r="O833" s="8">
        <f t="shared" si="361"/>
        <v>1.1250169999999999</v>
      </c>
      <c r="P833" s="8">
        <f t="shared" si="343"/>
        <v>14083.305250220001</v>
      </c>
      <c r="Q833" s="13">
        <f t="shared" si="344"/>
        <v>0</v>
      </c>
      <c r="R833" s="21">
        <f t="shared" si="345"/>
        <v>0</v>
      </c>
      <c r="S833" s="8">
        <f t="shared" si="346"/>
        <v>0</v>
      </c>
      <c r="T833" s="10">
        <f t="shared" si="356"/>
        <v>0.119353</v>
      </c>
      <c r="U833" s="13">
        <f t="shared" si="360"/>
        <v>61</v>
      </c>
      <c r="V833" s="13">
        <v>252</v>
      </c>
      <c r="W833" s="14">
        <f t="shared" si="347"/>
        <v>1.027668724</v>
      </c>
      <c r="X833" s="8">
        <f t="shared" si="348"/>
        <v>389.66708597000002</v>
      </c>
      <c r="Y833" s="8">
        <v>0</v>
      </c>
      <c r="Z833" s="9">
        <f t="shared" si="349"/>
        <v>0</v>
      </c>
      <c r="AA833" s="26" t="str">
        <f t="shared" si="357"/>
        <v>A+J=</v>
      </c>
      <c r="AB833" s="70">
        <f t="shared" si="358"/>
        <v>43388</v>
      </c>
      <c r="AC833" s="4"/>
      <c r="AD833" s="1"/>
      <c r="AE833" s="11"/>
      <c r="AF833" s="5"/>
      <c r="AG833" s="1"/>
      <c r="AH833" s="1"/>
      <c r="AI833" s="1"/>
      <c r="AJ833" s="1"/>
      <c r="AK833" s="10"/>
      <c r="AL833" s="1"/>
      <c r="AM833" s="1"/>
      <c r="AN833" s="1"/>
      <c r="AO833" s="1"/>
      <c r="AP833" s="1"/>
      <c r="AQ833" s="1"/>
    </row>
    <row r="834" spans="1:43" x14ac:dyDescent="0.2">
      <c r="A834" s="67">
        <f t="shared" si="350"/>
        <v>43116</v>
      </c>
      <c r="B834" s="8">
        <f t="shared" si="339"/>
        <v>14481.446308250001</v>
      </c>
      <c r="C834" s="8">
        <f t="shared" si="351"/>
        <v>12518.304390269999</v>
      </c>
      <c r="D834" s="28">
        <f t="shared" si="352"/>
        <v>4916.46</v>
      </c>
      <c r="E834" s="9">
        <f>IF(K834=1,VLOOKUP(A833,[1]Plan1!$AY$117:$BA$314,3),E833)</f>
        <v>4930.72</v>
      </c>
      <c r="F834" s="110">
        <f t="shared" si="353"/>
        <v>43116</v>
      </c>
      <c r="G834" s="12">
        <f t="shared" si="340"/>
        <v>2.9004609007294846E-3</v>
      </c>
      <c r="H834" s="11">
        <f t="shared" si="354"/>
        <v>43146</v>
      </c>
      <c r="I834" s="11">
        <f t="shared" si="341"/>
        <v>43146</v>
      </c>
      <c r="J834" s="1">
        <f t="shared" si="355"/>
        <v>21</v>
      </c>
      <c r="K834" s="1">
        <f t="shared" si="363"/>
        <v>1</v>
      </c>
      <c r="L834" s="8">
        <f t="shared" si="342"/>
        <v>1.00013792</v>
      </c>
      <c r="M834" s="14">
        <f t="shared" si="362"/>
        <v>1.0044004799999999</v>
      </c>
      <c r="N834" s="14">
        <f t="shared" si="359"/>
        <v>1.1250170010637215</v>
      </c>
      <c r="O834" s="8">
        <f t="shared" si="361"/>
        <v>1.12517216</v>
      </c>
      <c r="P834" s="8">
        <f t="shared" si="343"/>
        <v>14085.24759033</v>
      </c>
      <c r="Q834" s="13">
        <f t="shared" si="344"/>
        <v>0</v>
      </c>
      <c r="R834" s="21">
        <f t="shared" si="345"/>
        <v>0</v>
      </c>
      <c r="S834" s="8">
        <f t="shared" si="346"/>
        <v>0</v>
      </c>
      <c r="T834" s="10">
        <f t="shared" si="356"/>
        <v>0.119353</v>
      </c>
      <c r="U834" s="13">
        <f t="shared" si="360"/>
        <v>62</v>
      </c>
      <c r="V834" s="13">
        <v>252</v>
      </c>
      <c r="W834" s="14">
        <f t="shared" si="347"/>
        <v>1.0281286300000001</v>
      </c>
      <c r="X834" s="8">
        <f t="shared" si="348"/>
        <v>396.19871791999998</v>
      </c>
      <c r="Y834" s="8">
        <v>0</v>
      </c>
      <c r="Z834" s="9">
        <f t="shared" si="349"/>
        <v>0</v>
      </c>
      <c r="AA834" s="26" t="str">
        <f t="shared" si="357"/>
        <v>A+J=</v>
      </c>
      <c r="AB834" s="70">
        <f t="shared" si="358"/>
        <v>43388</v>
      </c>
      <c r="AC834" s="4"/>
      <c r="AD834" s="1"/>
      <c r="AE834" s="11"/>
      <c r="AF834" s="5"/>
      <c r="AG834" s="1"/>
      <c r="AH834" s="1"/>
      <c r="AI834" s="1"/>
      <c r="AJ834" s="1"/>
      <c r="AK834" s="10"/>
      <c r="AL834" s="1"/>
      <c r="AM834" s="1"/>
      <c r="AN834" s="1"/>
      <c r="AO834" s="1"/>
      <c r="AP834" s="1"/>
      <c r="AQ834" s="1"/>
    </row>
    <row r="835" spans="1:43" x14ac:dyDescent="0.2">
      <c r="A835" s="67">
        <f t="shared" si="350"/>
        <v>43117</v>
      </c>
      <c r="B835" s="8">
        <f t="shared" si="339"/>
        <v>14489.92536924</v>
      </c>
      <c r="C835" s="8">
        <f t="shared" si="351"/>
        <v>12518.304390269999</v>
      </c>
      <c r="D835" s="28">
        <f t="shared" si="352"/>
        <v>4916.46</v>
      </c>
      <c r="E835" s="9">
        <f>IF(K835=1,VLOOKUP(A834,[1]Plan1!$AY$117:$BA$314,3),E834)</f>
        <v>4930.72</v>
      </c>
      <c r="F835" s="110">
        <f t="shared" si="353"/>
        <v>43116</v>
      </c>
      <c r="G835" s="12">
        <f t="shared" si="340"/>
        <v>2.9004609007294846E-3</v>
      </c>
      <c r="H835" s="11">
        <f t="shared" si="354"/>
        <v>43146</v>
      </c>
      <c r="I835" s="11">
        <f t="shared" si="341"/>
        <v>43146</v>
      </c>
      <c r="J835" s="1">
        <f t="shared" si="355"/>
        <v>21</v>
      </c>
      <c r="K835" s="1">
        <f t="shared" si="363"/>
        <v>2</v>
      </c>
      <c r="L835" s="8">
        <f t="shared" si="342"/>
        <v>1.0002758700000001</v>
      </c>
      <c r="M835" s="14">
        <f t="shared" si="362"/>
        <v>1.0044004799999999</v>
      </c>
      <c r="N835" s="14">
        <f t="shared" si="359"/>
        <v>1.1250170010637215</v>
      </c>
      <c r="O835" s="8">
        <f t="shared" si="361"/>
        <v>1.1253273500000001</v>
      </c>
      <c r="P835" s="8">
        <f t="shared" si="343"/>
        <v>14087.19030599</v>
      </c>
      <c r="Q835" s="13">
        <f t="shared" si="344"/>
        <v>0</v>
      </c>
      <c r="R835" s="21">
        <f t="shared" si="345"/>
        <v>0</v>
      </c>
      <c r="S835" s="8">
        <f t="shared" si="346"/>
        <v>0</v>
      </c>
      <c r="T835" s="10">
        <f t="shared" si="356"/>
        <v>0.119353</v>
      </c>
      <c r="U835" s="13">
        <f t="shared" si="360"/>
        <v>63</v>
      </c>
      <c r="V835" s="13">
        <v>252</v>
      </c>
      <c r="W835" s="14">
        <f t="shared" si="347"/>
        <v>1.028588743</v>
      </c>
      <c r="X835" s="8">
        <f t="shared" si="348"/>
        <v>402.73506325</v>
      </c>
      <c r="Y835" s="8">
        <v>0</v>
      </c>
      <c r="Z835" s="9">
        <f t="shared" si="349"/>
        <v>0</v>
      </c>
      <c r="AA835" s="26" t="str">
        <f t="shared" si="357"/>
        <v>A+J=</v>
      </c>
      <c r="AB835" s="70">
        <f t="shared" si="358"/>
        <v>43388</v>
      </c>
      <c r="AC835" s="4"/>
      <c r="AD835" s="1"/>
      <c r="AE835" s="11"/>
      <c r="AF835" s="5"/>
      <c r="AG835" s="1"/>
      <c r="AH835" s="1"/>
      <c r="AI835" s="1"/>
      <c r="AJ835" s="1"/>
      <c r="AK835" s="10"/>
      <c r="AL835" s="1"/>
      <c r="AM835" s="1"/>
      <c r="AN835" s="1"/>
      <c r="AO835" s="1"/>
      <c r="AP835" s="1"/>
      <c r="AQ835" s="1"/>
    </row>
    <row r="836" spans="1:43" x14ac:dyDescent="0.2">
      <c r="A836" s="67">
        <f t="shared" si="350"/>
        <v>43118</v>
      </c>
      <c r="B836" s="8">
        <f t="shared" si="339"/>
        <v>14498.409363870001</v>
      </c>
      <c r="C836" s="8">
        <f t="shared" si="351"/>
        <v>12518.304390269999</v>
      </c>
      <c r="D836" s="28">
        <f t="shared" si="352"/>
        <v>4916.46</v>
      </c>
      <c r="E836" s="9">
        <f>IF(K836=1,VLOOKUP(A835,[1]Plan1!$AY$117:$BA$314,3),E835)</f>
        <v>4930.72</v>
      </c>
      <c r="F836" s="110">
        <f t="shared" si="353"/>
        <v>43116</v>
      </c>
      <c r="G836" s="12">
        <f t="shared" si="340"/>
        <v>2.9004609007294846E-3</v>
      </c>
      <c r="H836" s="11">
        <f t="shared" si="354"/>
        <v>43146</v>
      </c>
      <c r="I836" s="11">
        <f t="shared" si="341"/>
        <v>43146</v>
      </c>
      <c r="J836" s="1">
        <f t="shared" si="355"/>
        <v>21</v>
      </c>
      <c r="K836" s="1">
        <f t="shared" si="363"/>
        <v>3</v>
      </c>
      <c r="L836" s="8">
        <f t="shared" si="342"/>
        <v>1.0004138300000001</v>
      </c>
      <c r="M836" s="14">
        <f t="shared" si="362"/>
        <v>1.0044004799999999</v>
      </c>
      <c r="N836" s="14">
        <f t="shared" si="359"/>
        <v>1.1250170010637215</v>
      </c>
      <c r="O836" s="8">
        <f t="shared" si="361"/>
        <v>1.12548256</v>
      </c>
      <c r="P836" s="8">
        <f t="shared" si="343"/>
        <v>14089.133272020001</v>
      </c>
      <c r="Q836" s="13">
        <f t="shared" si="344"/>
        <v>0</v>
      </c>
      <c r="R836" s="21">
        <f t="shared" si="345"/>
        <v>0</v>
      </c>
      <c r="S836" s="8">
        <f t="shared" si="346"/>
        <v>0</v>
      </c>
      <c r="T836" s="10">
        <f t="shared" si="356"/>
        <v>0.119353</v>
      </c>
      <c r="U836" s="13">
        <f t="shared" si="360"/>
        <v>64</v>
      </c>
      <c r="V836" s="13">
        <v>252</v>
      </c>
      <c r="W836" s="14">
        <f t="shared" si="347"/>
        <v>1.029049061</v>
      </c>
      <c r="X836" s="8">
        <f t="shared" si="348"/>
        <v>409.27609185</v>
      </c>
      <c r="Y836" s="8">
        <v>0</v>
      </c>
      <c r="Z836" s="9">
        <f t="shared" si="349"/>
        <v>0</v>
      </c>
      <c r="AA836" s="26" t="str">
        <f t="shared" si="357"/>
        <v>A+J=</v>
      </c>
      <c r="AB836" s="70">
        <f t="shared" si="358"/>
        <v>43388</v>
      </c>
      <c r="AC836" s="4"/>
      <c r="AD836" s="1"/>
      <c r="AE836" s="11"/>
      <c r="AF836" s="5"/>
      <c r="AG836" s="1"/>
      <c r="AH836" s="1"/>
      <c r="AI836" s="1"/>
      <c r="AJ836" s="1"/>
      <c r="AK836" s="10"/>
      <c r="AL836" s="1"/>
      <c r="AM836" s="1"/>
      <c r="AN836" s="1"/>
      <c r="AO836" s="1"/>
      <c r="AP836" s="1"/>
      <c r="AQ836" s="1"/>
    </row>
    <row r="837" spans="1:43" x14ac:dyDescent="0.2">
      <c r="A837" s="67">
        <f t="shared" si="350"/>
        <v>43119</v>
      </c>
      <c r="B837" s="8">
        <f t="shared" si="339"/>
        <v>14506.89843666</v>
      </c>
      <c r="C837" s="8">
        <f t="shared" si="351"/>
        <v>12518.304390269999</v>
      </c>
      <c r="D837" s="28">
        <f t="shared" si="352"/>
        <v>4916.46</v>
      </c>
      <c r="E837" s="9">
        <f>IF(K837=1,VLOOKUP(A836,[1]Plan1!$AY$117:$BA$314,3),E836)</f>
        <v>4930.72</v>
      </c>
      <c r="F837" s="110">
        <f t="shared" si="353"/>
        <v>43116</v>
      </c>
      <c r="G837" s="12">
        <f t="shared" si="340"/>
        <v>2.9004609007294846E-3</v>
      </c>
      <c r="H837" s="11">
        <f t="shared" si="354"/>
        <v>43146</v>
      </c>
      <c r="I837" s="11">
        <f t="shared" si="341"/>
        <v>43146</v>
      </c>
      <c r="J837" s="1">
        <f t="shared" si="355"/>
        <v>21</v>
      </c>
      <c r="K837" s="1">
        <f t="shared" si="363"/>
        <v>4</v>
      </c>
      <c r="L837" s="8">
        <f t="shared" si="342"/>
        <v>1.0005518200000001</v>
      </c>
      <c r="M837" s="14">
        <f t="shared" si="362"/>
        <v>1.0044004799999999</v>
      </c>
      <c r="N837" s="14">
        <f t="shared" si="359"/>
        <v>1.1250170010637215</v>
      </c>
      <c r="O837" s="8">
        <f t="shared" si="361"/>
        <v>1.1256378</v>
      </c>
      <c r="P837" s="8">
        <f t="shared" si="343"/>
        <v>14091.076613589999</v>
      </c>
      <c r="Q837" s="13">
        <f t="shared" si="344"/>
        <v>0</v>
      </c>
      <c r="R837" s="21">
        <f t="shared" si="345"/>
        <v>0</v>
      </c>
      <c r="S837" s="8">
        <f t="shared" si="346"/>
        <v>0</v>
      </c>
      <c r="T837" s="10">
        <f t="shared" si="356"/>
        <v>0.119353</v>
      </c>
      <c r="U837" s="13">
        <f t="shared" si="360"/>
        <v>65</v>
      </c>
      <c r="V837" s="13">
        <v>252</v>
      </c>
      <c r="W837" s="14">
        <f t="shared" si="347"/>
        <v>1.029509585</v>
      </c>
      <c r="X837" s="8">
        <f t="shared" si="348"/>
        <v>415.82182306999999</v>
      </c>
      <c r="Y837" s="8">
        <v>0</v>
      </c>
      <c r="Z837" s="9">
        <f t="shared" si="349"/>
        <v>0</v>
      </c>
      <c r="AA837" s="26" t="str">
        <f t="shared" si="357"/>
        <v>A+J=</v>
      </c>
      <c r="AB837" s="70">
        <f t="shared" si="358"/>
        <v>43388</v>
      </c>
      <c r="AC837" s="4"/>
      <c r="AD837" s="1"/>
      <c r="AE837" s="11"/>
      <c r="AF837" s="5"/>
      <c r="AG837" s="1"/>
      <c r="AH837" s="1"/>
      <c r="AI837" s="1"/>
      <c r="AJ837" s="1"/>
      <c r="AK837" s="10"/>
      <c r="AL837" s="1"/>
      <c r="AM837" s="1"/>
      <c r="AN837" s="1"/>
      <c r="AO837" s="1"/>
      <c r="AP837" s="1"/>
      <c r="AQ837" s="1"/>
    </row>
    <row r="838" spans="1:43" x14ac:dyDescent="0.2">
      <c r="A838" s="67">
        <f t="shared" si="350"/>
        <v>43120</v>
      </c>
      <c r="B838" s="8">
        <f t="shared" si="339"/>
        <v>14515.39246039</v>
      </c>
      <c r="C838" s="8">
        <f t="shared" si="351"/>
        <v>12518.304390269999</v>
      </c>
      <c r="D838" s="28">
        <f t="shared" si="352"/>
        <v>4916.46</v>
      </c>
      <c r="E838" s="9">
        <f>IF(K838=1,VLOOKUP(A837,[1]Plan1!$AY$117:$BA$314,3),E837)</f>
        <v>4930.72</v>
      </c>
      <c r="F838" s="110">
        <f t="shared" si="353"/>
        <v>43116</v>
      </c>
      <c r="G838" s="12">
        <f t="shared" si="340"/>
        <v>2.9004609007294846E-3</v>
      </c>
      <c r="H838" s="11">
        <f t="shared" si="354"/>
        <v>43146</v>
      </c>
      <c r="I838" s="11">
        <f t="shared" si="341"/>
        <v>43146</v>
      </c>
      <c r="J838" s="1">
        <f t="shared" si="355"/>
        <v>21</v>
      </c>
      <c r="K838" s="1">
        <f t="shared" si="363"/>
        <v>5</v>
      </c>
      <c r="L838" s="8">
        <f t="shared" si="342"/>
        <v>1.0006898200000001</v>
      </c>
      <c r="M838" s="14">
        <f t="shared" si="362"/>
        <v>1.0044004799999999</v>
      </c>
      <c r="N838" s="14">
        <f t="shared" si="359"/>
        <v>1.1250170010637215</v>
      </c>
      <c r="O838" s="8">
        <f t="shared" si="361"/>
        <v>1.1257930599999999</v>
      </c>
      <c r="P838" s="8">
        <f t="shared" si="343"/>
        <v>14093.02020553</v>
      </c>
      <c r="Q838" s="13">
        <f t="shared" si="344"/>
        <v>0</v>
      </c>
      <c r="R838" s="21">
        <f t="shared" si="345"/>
        <v>0</v>
      </c>
      <c r="S838" s="8">
        <f t="shared" si="346"/>
        <v>0</v>
      </c>
      <c r="T838" s="10">
        <f t="shared" si="356"/>
        <v>0.119353</v>
      </c>
      <c r="U838" s="13">
        <f t="shared" si="360"/>
        <v>66</v>
      </c>
      <c r="V838" s="13">
        <v>252</v>
      </c>
      <c r="W838" s="14">
        <f t="shared" si="347"/>
        <v>1.0299703149999999</v>
      </c>
      <c r="X838" s="8">
        <f t="shared" si="348"/>
        <v>422.37225486</v>
      </c>
      <c r="Y838" s="8">
        <v>0</v>
      </c>
      <c r="Z838" s="9">
        <f t="shared" si="349"/>
        <v>0</v>
      </c>
      <c r="AA838" s="26" t="str">
        <f t="shared" si="357"/>
        <v>A+J=</v>
      </c>
      <c r="AB838" s="70">
        <f t="shared" si="358"/>
        <v>43388</v>
      </c>
      <c r="AC838" s="4"/>
      <c r="AD838" s="1"/>
      <c r="AE838" s="11"/>
      <c r="AF838" s="5"/>
      <c r="AG838" s="1"/>
      <c r="AH838" s="1"/>
      <c r="AI838" s="1"/>
      <c r="AJ838" s="1"/>
      <c r="AK838" s="10"/>
      <c r="AL838" s="1"/>
      <c r="AM838" s="1"/>
      <c r="AN838" s="1"/>
      <c r="AO838" s="1"/>
      <c r="AP838" s="1"/>
      <c r="AQ838" s="1"/>
    </row>
    <row r="839" spans="1:43" x14ac:dyDescent="0.2">
      <c r="A839" s="67">
        <f t="shared" si="350"/>
        <v>43121</v>
      </c>
      <c r="B839" s="8">
        <f t="shared" si="339"/>
        <v>14515.39246039</v>
      </c>
      <c r="C839" s="8">
        <f t="shared" si="351"/>
        <v>12518.304390269999</v>
      </c>
      <c r="D839" s="28">
        <f t="shared" si="352"/>
        <v>4916.46</v>
      </c>
      <c r="E839" s="9">
        <f>IF(K839=1,VLOOKUP(A838,[1]Plan1!$AY$117:$BA$314,3),E838)</f>
        <v>4930.72</v>
      </c>
      <c r="F839" s="110">
        <f t="shared" si="353"/>
        <v>43116</v>
      </c>
      <c r="G839" s="12">
        <f t="shared" si="340"/>
        <v>2.9004609007294846E-3</v>
      </c>
      <c r="H839" s="11">
        <f t="shared" si="354"/>
        <v>43146</v>
      </c>
      <c r="I839" s="11">
        <f t="shared" si="341"/>
        <v>43146</v>
      </c>
      <c r="J839" s="1">
        <f t="shared" si="355"/>
        <v>21</v>
      </c>
      <c r="K839" s="1">
        <f t="shared" si="363"/>
        <v>5</v>
      </c>
      <c r="L839" s="8">
        <f t="shared" si="342"/>
        <v>1.0006898200000001</v>
      </c>
      <c r="M839" s="14">
        <f t="shared" si="362"/>
        <v>1.0044004799999999</v>
      </c>
      <c r="N839" s="14">
        <f t="shared" si="359"/>
        <v>1.1250170010637215</v>
      </c>
      <c r="O839" s="8">
        <f t="shared" si="361"/>
        <v>1.1257930599999999</v>
      </c>
      <c r="P839" s="8">
        <f t="shared" si="343"/>
        <v>14093.02020553</v>
      </c>
      <c r="Q839" s="13">
        <f t="shared" si="344"/>
        <v>0</v>
      </c>
      <c r="R839" s="21">
        <f t="shared" si="345"/>
        <v>0</v>
      </c>
      <c r="S839" s="8">
        <f t="shared" si="346"/>
        <v>0</v>
      </c>
      <c r="T839" s="10">
        <f t="shared" si="356"/>
        <v>0.119353</v>
      </c>
      <c r="U839" s="13">
        <f t="shared" si="360"/>
        <v>66</v>
      </c>
      <c r="V839" s="13">
        <v>252</v>
      </c>
      <c r="W839" s="14">
        <f t="shared" si="347"/>
        <v>1.0299703149999999</v>
      </c>
      <c r="X839" s="8">
        <f t="shared" si="348"/>
        <v>422.37225486</v>
      </c>
      <c r="Y839" s="8">
        <v>0</v>
      </c>
      <c r="Z839" s="9">
        <f t="shared" si="349"/>
        <v>0</v>
      </c>
      <c r="AA839" s="26" t="str">
        <f t="shared" si="357"/>
        <v>A+J=</v>
      </c>
      <c r="AB839" s="70">
        <f t="shared" si="358"/>
        <v>43388</v>
      </c>
      <c r="AC839" s="4"/>
      <c r="AD839" s="1"/>
      <c r="AE839" s="11"/>
      <c r="AF839" s="5"/>
      <c r="AG839" s="1"/>
      <c r="AH839" s="1"/>
      <c r="AI839" s="1"/>
      <c r="AJ839" s="1"/>
      <c r="AK839" s="10"/>
      <c r="AL839" s="1"/>
      <c r="AM839" s="1"/>
      <c r="AN839" s="1"/>
      <c r="AO839" s="1"/>
      <c r="AP839" s="1"/>
      <c r="AQ839" s="1"/>
    </row>
    <row r="840" spans="1:43" x14ac:dyDescent="0.2">
      <c r="A840" s="67">
        <f t="shared" si="350"/>
        <v>43122</v>
      </c>
      <c r="B840" s="8">
        <f t="shared" si="339"/>
        <v>14515.39246039</v>
      </c>
      <c r="C840" s="8">
        <f t="shared" si="351"/>
        <v>12518.304390269999</v>
      </c>
      <c r="D840" s="28">
        <f t="shared" si="352"/>
        <v>4916.46</v>
      </c>
      <c r="E840" s="9">
        <f>IF(K840=1,VLOOKUP(A839,[1]Plan1!$AY$117:$BA$314,3),E839)</f>
        <v>4930.72</v>
      </c>
      <c r="F840" s="110">
        <f t="shared" si="353"/>
        <v>43116</v>
      </c>
      <c r="G840" s="12">
        <f t="shared" si="340"/>
        <v>2.9004609007294846E-3</v>
      </c>
      <c r="H840" s="11">
        <f t="shared" si="354"/>
        <v>43146</v>
      </c>
      <c r="I840" s="11">
        <f t="shared" si="341"/>
        <v>43146</v>
      </c>
      <c r="J840" s="1">
        <f t="shared" si="355"/>
        <v>21</v>
      </c>
      <c r="K840" s="1">
        <f t="shared" si="363"/>
        <v>5</v>
      </c>
      <c r="L840" s="8">
        <f t="shared" si="342"/>
        <v>1.0006898200000001</v>
      </c>
      <c r="M840" s="14">
        <f t="shared" si="362"/>
        <v>1.0044004799999999</v>
      </c>
      <c r="N840" s="14">
        <f t="shared" si="359"/>
        <v>1.1250170010637215</v>
      </c>
      <c r="O840" s="8">
        <f t="shared" si="361"/>
        <v>1.1257930599999999</v>
      </c>
      <c r="P840" s="8">
        <f t="shared" si="343"/>
        <v>14093.02020553</v>
      </c>
      <c r="Q840" s="13">
        <f t="shared" si="344"/>
        <v>0</v>
      </c>
      <c r="R840" s="21">
        <f t="shared" si="345"/>
        <v>0</v>
      </c>
      <c r="S840" s="8">
        <f t="shared" si="346"/>
        <v>0</v>
      </c>
      <c r="T840" s="10">
        <f t="shared" si="356"/>
        <v>0.119353</v>
      </c>
      <c r="U840" s="13">
        <f t="shared" si="360"/>
        <v>66</v>
      </c>
      <c r="V840" s="13">
        <v>252</v>
      </c>
      <c r="W840" s="14">
        <f t="shared" si="347"/>
        <v>1.0299703149999999</v>
      </c>
      <c r="X840" s="8">
        <f t="shared" si="348"/>
        <v>422.37225486</v>
      </c>
      <c r="Y840" s="8">
        <v>0</v>
      </c>
      <c r="Z840" s="9">
        <f t="shared" si="349"/>
        <v>0</v>
      </c>
      <c r="AA840" s="26" t="str">
        <f t="shared" si="357"/>
        <v>A+J=</v>
      </c>
      <c r="AB840" s="70">
        <f t="shared" si="358"/>
        <v>43388</v>
      </c>
      <c r="AC840" s="4"/>
      <c r="AD840" s="1"/>
      <c r="AE840" s="11"/>
      <c r="AF840" s="5"/>
      <c r="AG840" s="1"/>
      <c r="AH840" s="1"/>
      <c r="AI840" s="1"/>
      <c r="AJ840" s="1"/>
      <c r="AK840" s="10"/>
      <c r="AL840" s="1"/>
      <c r="AM840" s="1"/>
      <c r="AN840" s="1"/>
      <c r="AO840" s="1"/>
      <c r="AP840" s="1"/>
      <c r="AQ840" s="1"/>
    </row>
    <row r="841" spans="1:43" x14ac:dyDescent="0.2">
      <c r="A841" s="67">
        <f t="shared" si="350"/>
        <v>43123</v>
      </c>
      <c r="B841" s="8">
        <f t="shared" si="339"/>
        <v>14523.89132171</v>
      </c>
      <c r="C841" s="8">
        <f t="shared" si="351"/>
        <v>12518.304390269999</v>
      </c>
      <c r="D841" s="28">
        <f t="shared" si="352"/>
        <v>4916.46</v>
      </c>
      <c r="E841" s="9">
        <f>IF(K841=1,VLOOKUP(A840,[1]Plan1!$AY$117:$BA$314,3),E840)</f>
        <v>4930.72</v>
      </c>
      <c r="F841" s="110">
        <f t="shared" si="353"/>
        <v>43116</v>
      </c>
      <c r="G841" s="12">
        <f t="shared" si="340"/>
        <v>2.9004609007294846E-3</v>
      </c>
      <c r="H841" s="11">
        <f t="shared" si="354"/>
        <v>43146</v>
      </c>
      <c r="I841" s="11">
        <f t="shared" si="341"/>
        <v>43146</v>
      </c>
      <c r="J841" s="1">
        <f t="shared" si="355"/>
        <v>21</v>
      </c>
      <c r="K841" s="1">
        <f t="shared" si="363"/>
        <v>6</v>
      </c>
      <c r="L841" s="8">
        <f t="shared" si="342"/>
        <v>1.0008278399999999</v>
      </c>
      <c r="M841" s="14">
        <f t="shared" si="362"/>
        <v>1.0044004799999999</v>
      </c>
      <c r="N841" s="14">
        <f t="shared" si="359"/>
        <v>1.1250170010637215</v>
      </c>
      <c r="O841" s="8">
        <f t="shared" si="361"/>
        <v>1.1259483299999999</v>
      </c>
      <c r="P841" s="8">
        <f t="shared" si="343"/>
        <v>14094.96392265</v>
      </c>
      <c r="Q841" s="13">
        <f t="shared" si="344"/>
        <v>0</v>
      </c>
      <c r="R841" s="21">
        <f t="shared" si="345"/>
        <v>0</v>
      </c>
      <c r="S841" s="8">
        <f t="shared" si="346"/>
        <v>0</v>
      </c>
      <c r="T841" s="10">
        <f t="shared" si="356"/>
        <v>0.119353</v>
      </c>
      <c r="U841" s="13">
        <f t="shared" si="360"/>
        <v>67</v>
      </c>
      <c r="V841" s="13">
        <v>252</v>
      </c>
      <c r="W841" s="14">
        <f t="shared" si="347"/>
        <v>1.0304312520000001</v>
      </c>
      <c r="X841" s="8">
        <f t="shared" si="348"/>
        <v>428.92739906000003</v>
      </c>
      <c r="Y841" s="8">
        <v>0</v>
      </c>
      <c r="Z841" s="9">
        <f t="shared" si="349"/>
        <v>0</v>
      </c>
      <c r="AA841" s="26" t="str">
        <f t="shared" si="357"/>
        <v>A+J=</v>
      </c>
      <c r="AB841" s="70">
        <f t="shared" si="358"/>
        <v>43388</v>
      </c>
      <c r="AC841" s="4"/>
      <c r="AD841" s="1"/>
      <c r="AE841" s="11"/>
      <c r="AF841" s="5"/>
      <c r="AG841" s="1"/>
      <c r="AH841" s="1"/>
      <c r="AI841" s="1"/>
      <c r="AJ841" s="1"/>
      <c r="AK841" s="10"/>
      <c r="AL841" s="1"/>
      <c r="AM841" s="1"/>
      <c r="AN841" s="1"/>
      <c r="AO841" s="1"/>
      <c r="AP841" s="1"/>
      <c r="AQ841" s="1"/>
    </row>
    <row r="842" spans="1:43" x14ac:dyDescent="0.2">
      <c r="A842" s="67">
        <f t="shared" si="350"/>
        <v>43124</v>
      </c>
      <c r="B842" s="8">
        <f t="shared" ref="B842:B905" si="364">(P842+X842)</f>
        <v>14532.395266</v>
      </c>
      <c r="C842" s="8">
        <f t="shared" si="351"/>
        <v>12518.304390269999</v>
      </c>
      <c r="D842" s="28">
        <f t="shared" si="352"/>
        <v>4916.46</v>
      </c>
      <c r="E842" s="9">
        <f>IF(K842=1,VLOOKUP(A841,[1]Plan1!$AY$117:$BA$314,3),E841)</f>
        <v>4930.72</v>
      </c>
      <c r="F842" s="110">
        <f t="shared" si="353"/>
        <v>43116</v>
      </c>
      <c r="G842" s="12">
        <f t="shared" ref="G842:G905" si="365">(E842/D842)-1</f>
        <v>2.9004609007294846E-3</v>
      </c>
      <c r="H842" s="11">
        <f t="shared" si="354"/>
        <v>43146</v>
      </c>
      <c r="I842" s="11">
        <f t="shared" ref="I842:I905" si="366">IF(A842&gt;I841,H842,I841)</f>
        <v>43146</v>
      </c>
      <c r="J842" s="1">
        <f t="shared" si="355"/>
        <v>21</v>
      </c>
      <c r="K842" s="1">
        <f t="shared" si="363"/>
        <v>7</v>
      </c>
      <c r="L842" s="8">
        <f t="shared" ref="L842:L905" si="367">TRUNC((E842/D842)^TRUNC((K842/J842),9),8)</f>
        <v>1.0009658800000001</v>
      </c>
      <c r="M842" s="14">
        <f t="shared" si="362"/>
        <v>1.0044004799999999</v>
      </c>
      <c r="N842" s="14">
        <f t="shared" si="359"/>
        <v>1.1250170010637215</v>
      </c>
      <c r="O842" s="8">
        <f t="shared" si="361"/>
        <v>1.12610363</v>
      </c>
      <c r="P842" s="8">
        <f t="shared" ref="P842:P905" si="368">TRUNC(C842*O842,8)</f>
        <v>14096.908015319999</v>
      </c>
      <c r="Q842" s="13">
        <f t="shared" ref="Q842:Q905" si="369">IF(VLOOKUP(A842,AE$10:AM$114,9)=VLOOKUP(A841,AE$10:AM$114,9),0,VLOOKUP(A842,AE$10:AM$114,9))</f>
        <v>0</v>
      </c>
      <c r="R842" s="21">
        <f t="shared" ref="R842:R905" si="370">IF(Q842&gt;0,VLOOKUP($A842,$AE$10:$AK$114,7),0)</f>
        <v>0</v>
      </c>
      <c r="S842" s="8">
        <f t="shared" ref="S842:S905" si="371">IF(R842&gt;0,TRUNC(R842*P842,8),0)</f>
        <v>0</v>
      </c>
      <c r="T842" s="10">
        <f t="shared" si="356"/>
        <v>0.119353</v>
      </c>
      <c r="U842" s="13">
        <f t="shared" si="360"/>
        <v>68</v>
      </c>
      <c r="V842" s="13">
        <v>252</v>
      </c>
      <c r="W842" s="14">
        <f t="shared" ref="W842:W905" si="372">ROUND((1+T842)^TRUNC((U842/V842),9),9)</f>
        <v>1.030892395</v>
      </c>
      <c r="X842" s="8">
        <f t="shared" ref="X842:X905" si="373">TRUNC((P842*(W842-1)),8)</f>
        <v>435.48725067999999</v>
      </c>
      <c r="Y842" s="8">
        <v>0</v>
      </c>
      <c r="Z842" s="9">
        <f t="shared" ref="Z842:Z905" si="374">IF(S842&gt;0,S842+X842,0)</f>
        <v>0</v>
      </c>
      <c r="AA842" s="26" t="str">
        <f t="shared" si="357"/>
        <v>A+J=</v>
      </c>
      <c r="AB842" s="70">
        <f t="shared" si="358"/>
        <v>43388</v>
      </c>
      <c r="AC842" s="4"/>
      <c r="AD842" s="1"/>
      <c r="AE842" s="11"/>
      <c r="AF842" s="5"/>
      <c r="AG842" s="1"/>
      <c r="AH842" s="1"/>
      <c r="AI842" s="1"/>
      <c r="AJ842" s="1"/>
      <c r="AK842" s="10"/>
      <c r="AL842" s="1"/>
      <c r="AM842" s="1"/>
      <c r="AN842" s="1"/>
      <c r="AO842" s="1"/>
      <c r="AP842" s="1"/>
      <c r="AQ842" s="1"/>
    </row>
    <row r="843" spans="1:43" x14ac:dyDescent="0.2">
      <c r="A843" s="67">
        <f t="shared" ref="A843:A906" si="375">(A842+1)</f>
        <v>43125</v>
      </c>
      <c r="B843" s="8">
        <f t="shared" si="364"/>
        <v>14540.904165890001</v>
      </c>
      <c r="C843" s="8">
        <f t="shared" ref="C843:C906" si="376">TRUNC(IF(Q842&gt;0,VLOOKUP(A842,$AE$12:$AF$114,2),C842),8)</f>
        <v>12518.304390269999</v>
      </c>
      <c r="D843" s="28">
        <f t="shared" ref="D843:D906" si="377">IF(E843=E842,D842,E842)</f>
        <v>4916.46</v>
      </c>
      <c r="E843" s="9">
        <f>IF(K843=1,VLOOKUP(A842,[1]Plan1!$AY$117:$BA$314,3),E842)</f>
        <v>4930.72</v>
      </c>
      <c r="F843" s="110">
        <f t="shared" ref="F843:F906" si="378">IF(D843=D842,F842,A843)</f>
        <v>43116</v>
      </c>
      <c r="G843" s="12">
        <f t="shared" si="365"/>
        <v>2.9004609007294846E-3</v>
      </c>
      <c r="H843" s="11">
        <f t="shared" ref="H843:H906" si="379">IF(DAY(A843)=15,VLOOKUP(A843,AJ$118:AP$450,4),H842)</f>
        <v>43146</v>
      </c>
      <c r="I843" s="11">
        <f t="shared" si="366"/>
        <v>43146</v>
      </c>
      <c r="J843" s="1">
        <f t="shared" ref="J843:J906" si="380">IF(I843=I842,J842,NETWORKDAYS(I842,I843,$AE$118:$AE$502)-1)</f>
        <v>21</v>
      </c>
      <c r="K843" s="1">
        <f t="shared" si="363"/>
        <v>8</v>
      </c>
      <c r="L843" s="8">
        <f t="shared" si="367"/>
        <v>1.0011039399999999</v>
      </c>
      <c r="M843" s="14">
        <f t="shared" si="362"/>
        <v>1.0044004799999999</v>
      </c>
      <c r="N843" s="14">
        <f t="shared" si="359"/>
        <v>1.1250170010637215</v>
      </c>
      <c r="O843" s="8">
        <f t="shared" si="361"/>
        <v>1.12625895</v>
      </c>
      <c r="P843" s="8">
        <f t="shared" si="368"/>
        <v>14098.85235836</v>
      </c>
      <c r="Q843" s="13">
        <f t="shared" si="369"/>
        <v>0</v>
      </c>
      <c r="R843" s="21">
        <f t="shared" si="370"/>
        <v>0</v>
      </c>
      <c r="S843" s="8">
        <f t="shared" si="371"/>
        <v>0</v>
      </c>
      <c r="T843" s="10">
        <f t="shared" ref="T843:T906" si="381">IF(Q842&gt;0,VLOOKUP(A842,$AE$11:$AH$20,4),T842)</f>
        <v>0.119353</v>
      </c>
      <c r="U843" s="13">
        <f t="shared" si="360"/>
        <v>69</v>
      </c>
      <c r="V843" s="13">
        <v>252</v>
      </c>
      <c r="W843" s="14">
        <f t="shared" si="372"/>
        <v>1.031353744</v>
      </c>
      <c r="X843" s="8">
        <f t="shared" si="373"/>
        <v>442.05180753000002</v>
      </c>
      <c r="Y843" s="8">
        <v>0</v>
      </c>
      <c r="Z843" s="9">
        <f t="shared" si="374"/>
        <v>0</v>
      </c>
      <c r="AA843" s="26" t="str">
        <f t="shared" ref="AA843:AA906" si="382">IF($Q842&gt;0,VLOOKUP($A842,$AE$10:$AO$114,($AN$7)+1),AA842)</f>
        <v>A+J=</v>
      </c>
      <c r="AB843" s="70">
        <f t="shared" ref="AB843:AB906" si="383">IF($Q842&gt;0,VLOOKUP($A842,$AE$10:$AO$114,($AO$7)+1),AB842)</f>
        <v>43388</v>
      </c>
      <c r="AC843" s="4"/>
      <c r="AD843" s="1"/>
      <c r="AE843" s="11"/>
      <c r="AF843" s="5"/>
      <c r="AG843" s="1"/>
      <c r="AH843" s="1"/>
      <c r="AI843" s="1"/>
      <c r="AJ843" s="1"/>
      <c r="AK843" s="10"/>
      <c r="AL843" s="1"/>
      <c r="AM843" s="1"/>
      <c r="AN843" s="1"/>
      <c r="AO843" s="1"/>
      <c r="AP843" s="1"/>
      <c r="AQ843" s="1"/>
    </row>
    <row r="844" spans="1:43" x14ac:dyDescent="0.2">
      <c r="A844" s="67">
        <f t="shared" si="375"/>
        <v>43126</v>
      </c>
      <c r="B844" s="8">
        <f t="shared" si="364"/>
        <v>14549.41802291</v>
      </c>
      <c r="C844" s="8">
        <f t="shared" si="376"/>
        <v>12518.304390269999</v>
      </c>
      <c r="D844" s="28">
        <f t="shared" si="377"/>
        <v>4916.46</v>
      </c>
      <c r="E844" s="9">
        <f>IF(K844=1,VLOOKUP(A843,[1]Plan1!$AY$117:$BA$314,3),E843)</f>
        <v>4930.72</v>
      </c>
      <c r="F844" s="110">
        <f t="shared" si="378"/>
        <v>43116</v>
      </c>
      <c r="G844" s="12">
        <f t="shared" si="365"/>
        <v>2.9004609007294846E-3</v>
      </c>
      <c r="H844" s="11">
        <f t="shared" si="379"/>
        <v>43146</v>
      </c>
      <c r="I844" s="11">
        <f t="shared" si="366"/>
        <v>43146</v>
      </c>
      <c r="J844" s="1">
        <f t="shared" si="380"/>
        <v>21</v>
      </c>
      <c r="K844" s="1">
        <f t="shared" si="363"/>
        <v>9</v>
      </c>
      <c r="L844" s="8">
        <f t="shared" si="367"/>
        <v>1.0012420200000001</v>
      </c>
      <c r="M844" s="14">
        <f t="shared" si="362"/>
        <v>1.0044004799999999</v>
      </c>
      <c r="N844" s="14">
        <f t="shared" si="359"/>
        <v>1.1250170010637215</v>
      </c>
      <c r="O844" s="8">
        <f t="shared" si="361"/>
        <v>1.12641429</v>
      </c>
      <c r="P844" s="8">
        <f t="shared" si="368"/>
        <v>14100.79695176</v>
      </c>
      <c r="Q844" s="13">
        <f t="shared" si="369"/>
        <v>0</v>
      </c>
      <c r="R844" s="21">
        <f t="shared" si="370"/>
        <v>0</v>
      </c>
      <c r="S844" s="8">
        <f t="shared" si="371"/>
        <v>0</v>
      </c>
      <c r="T844" s="10">
        <f t="shared" si="381"/>
        <v>0.119353</v>
      </c>
      <c r="U844" s="13">
        <f t="shared" si="360"/>
        <v>70</v>
      </c>
      <c r="V844" s="13">
        <v>252</v>
      </c>
      <c r="W844" s="14">
        <f t="shared" si="372"/>
        <v>1.031815299</v>
      </c>
      <c r="X844" s="8">
        <f t="shared" si="373"/>
        <v>448.62107114999998</v>
      </c>
      <c r="Y844" s="8">
        <v>0</v>
      </c>
      <c r="Z844" s="9">
        <f t="shared" si="374"/>
        <v>0</v>
      </c>
      <c r="AA844" s="26" t="str">
        <f t="shared" si="382"/>
        <v>A+J=</v>
      </c>
      <c r="AB844" s="70">
        <f t="shared" si="383"/>
        <v>43388</v>
      </c>
      <c r="AC844" s="4"/>
      <c r="AD844" s="1"/>
      <c r="AE844" s="11"/>
      <c r="AF844" s="5"/>
      <c r="AG844" s="1"/>
      <c r="AH844" s="1"/>
      <c r="AI844" s="1"/>
      <c r="AJ844" s="1"/>
      <c r="AK844" s="10"/>
      <c r="AL844" s="1"/>
      <c r="AM844" s="1"/>
      <c r="AN844" s="1"/>
      <c r="AO844" s="1"/>
      <c r="AP844" s="1"/>
      <c r="AQ844" s="1"/>
    </row>
    <row r="845" spans="1:43" x14ac:dyDescent="0.2">
      <c r="A845" s="67">
        <f t="shared" si="375"/>
        <v>43127</v>
      </c>
      <c r="B845" s="8">
        <f t="shared" si="364"/>
        <v>14557.936866830001</v>
      </c>
      <c r="C845" s="8">
        <f t="shared" si="376"/>
        <v>12518.304390269999</v>
      </c>
      <c r="D845" s="28">
        <f t="shared" si="377"/>
        <v>4916.46</v>
      </c>
      <c r="E845" s="9">
        <f>IF(K845=1,VLOOKUP(A844,[1]Plan1!$AY$117:$BA$314,3),E844)</f>
        <v>4930.72</v>
      </c>
      <c r="F845" s="110">
        <f t="shared" si="378"/>
        <v>43116</v>
      </c>
      <c r="G845" s="12">
        <f t="shared" si="365"/>
        <v>2.9004609007294846E-3</v>
      </c>
      <c r="H845" s="11">
        <f t="shared" si="379"/>
        <v>43146</v>
      </c>
      <c r="I845" s="11">
        <f t="shared" si="366"/>
        <v>43146</v>
      </c>
      <c r="J845" s="1">
        <f t="shared" si="380"/>
        <v>21</v>
      </c>
      <c r="K845" s="1">
        <f t="shared" si="363"/>
        <v>10</v>
      </c>
      <c r="L845" s="8">
        <f t="shared" si="367"/>
        <v>1.0013801200000001</v>
      </c>
      <c r="M845" s="14">
        <f t="shared" si="362"/>
        <v>1.0044004799999999</v>
      </c>
      <c r="N845" s="14">
        <f t="shared" si="359"/>
        <v>1.1250170010637215</v>
      </c>
      <c r="O845" s="8">
        <f t="shared" si="361"/>
        <v>1.12656965</v>
      </c>
      <c r="P845" s="8">
        <f t="shared" si="368"/>
        <v>14102.741795530001</v>
      </c>
      <c r="Q845" s="13">
        <f t="shared" si="369"/>
        <v>0</v>
      </c>
      <c r="R845" s="21">
        <f t="shared" si="370"/>
        <v>0</v>
      </c>
      <c r="S845" s="8">
        <f t="shared" si="371"/>
        <v>0</v>
      </c>
      <c r="T845" s="10">
        <f t="shared" si="381"/>
        <v>0.119353</v>
      </c>
      <c r="U845" s="13">
        <f t="shared" si="360"/>
        <v>71</v>
      </c>
      <c r="V845" s="13">
        <v>252</v>
      </c>
      <c r="W845" s="14">
        <f t="shared" si="372"/>
        <v>1.0322770619999999</v>
      </c>
      <c r="X845" s="8">
        <f t="shared" si="373"/>
        <v>455.1950713</v>
      </c>
      <c r="Y845" s="8">
        <v>0</v>
      </c>
      <c r="Z845" s="9">
        <f t="shared" si="374"/>
        <v>0</v>
      </c>
      <c r="AA845" s="26" t="str">
        <f t="shared" si="382"/>
        <v>A+J=</v>
      </c>
      <c r="AB845" s="70">
        <f t="shared" si="383"/>
        <v>43388</v>
      </c>
      <c r="AC845" s="4"/>
      <c r="AD845" s="1"/>
      <c r="AE845" s="11"/>
      <c r="AF845" s="5"/>
      <c r="AG845" s="1"/>
      <c r="AH845" s="1"/>
      <c r="AI845" s="1"/>
      <c r="AJ845" s="1"/>
      <c r="AK845" s="10"/>
      <c r="AL845" s="1"/>
      <c r="AM845" s="1"/>
      <c r="AN845" s="1"/>
      <c r="AO845" s="1"/>
      <c r="AP845" s="1"/>
      <c r="AQ845" s="1"/>
    </row>
    <row r="846" spans="1:43" x14ac:dyDescent="0.2">
      <c r="A846" s="67">
        <f t="shared" si="375"/>
        <v>43128</v>
      </c>
      <c r="B846" s="8">
        <f t="shared" si="364"/>
        <v>14557.936866830001</v>
      </c>
      <c r="C846" s="8">
        <f t="shared" si="376"/>
        <v>12518.304390269999</v>
      </c>
      <c r="D846" s="28">
        <f t="shared" si="377"/>
        <v>4916.46</v>
      </c>
      <c r="E846" s="9">
        <f>IF(K846=1,VLOOKUP(A845,[1]Plan1!$AY$117:$BA$314,3),E845)</f>
        <v>4930.72</v>
      </c>
      <c r="F846" s="110">
        <f t="shared" si="378"/>
        <v>43116</v>
      </c>
      <c r="G846" s="12">
        <f t="shared" si="365"/>
        <v>2.9004609007294846E-3</v>
      </c>
      <c r="H846" s="11">
        <f t="shared" si="379"/>
        <v>43146</v>
      </c>
      <c r="I846" s="11">
        <f t="shared" si="366"/>
        <v>43146</v>
      </c>
      <c r="J846" s="1">
        <f t="shared" si="380"/>
        <v>21</v>
      </c>
      <c r="K846" s="1">
        <f t="shared" si="363"/>
        <v>10</v>
      </c>
      <c r="L846" s="8">
        <f t="shared" si="367"/>
        <v>1.0013801200000001</v>
      </c>
      <c r="M846" s="14">
        <f t="shared" si="362"/>
        <v>1.0044004799999999</v>
      </c>
      <c r="N846" s="14">
        <f t="shared" si="359"/>
        <v>1.1250170010637215</v>
      </c>
      <c r="O846" s="8">
        <f t="shared" si="361"/>
        <v>1.12656965</v>
      </c>
      <c r="P846" s="8">
        <f t="shared" si="368"/>
        <v>14102.741795530001</v>
      </c>
      <c r="Q846" s="13">
        <f t="shared" si="369"/>
        <v>0</v>
      </c>
      <c r="R846" s="21">
        <f t="shared" si="370"/>
        <v>0</v>
      </c>
      <c r="S846" s="8">
        <f t="shared" si="371"/>
        <v>0</v>
      </c>
      <c r="T846" s="10">
        <f t="shared" si="381"/>
        <v>0.119353</v>
      </c>
      <c r="U846" s="13">
        <f t="shared" si="360"/>
        <v>71</v>
      </c>
      <c r="V846" s="13">
        <v>252</v>
      </c>
      <c r="W846" s="14">
        <f t="shared" si="372"/>
        <v>1.0322770619999999</v>
      </c>
      <c r="X846" s="8">
        <f t="shared" si="373"/>
        <v>455.1950713</v>
      </c>
      <c r="Y846" s="8">
        <v>0</v>
      </c>
      <c r="Z846" s="9">
        <f t="shared" si="374"/>
        <v>0</v>
      </c>
      <c r="AA846" s="26" t="str">
        <f t="shared" si="382"/>
        <v>A+J=</v>
      </c>
      <c r="AB846" s="70">
        <f t="shared" si="383"/>
        <v>43388</v>
      </c>
      <c r="AC846" s="4"/>
      <c r="AD846" s="1"/>
      <c r="AE846" s="11"/>
      <c r="AF846" s="5"/>
      <c r="AG846" s="1"/>
      <c r="AH846" s="1"/>
      <c r="AI846" s="1"/>
      <c r="AJ846" s="1"/>
      <c r="AK846" s="10"/>
      <c r="AL846" s="1"/>
      <c r="AM846" s="1"/>
      <c r="AN846" s="1"/>
      <c r="AO846" s="1"/>
      <c r="AP846" s="1"/>
      <c r="AQ846" s="1"/>
    </row>
    <row r="847" spans="1:43" x14ac:dyDescent="0.2">
      <c r="A847" s="67">
        <f t="shared" si="375"/>
        <v>43129</v>
      </c>
      <c r="B847" s="8">
        <f t="shared" si="364"/>
        <v>14557.936866830001</v>
      </c>
      <c r="C847" s="8">
        <f t="shared" si="376"/>
        <v>12518.304390269999</v>
      </c>
      <c r="D847" s="28">
        <f t="shared" si="377"/>
        <v>4916.46</v>
      </c>
      <c r="E847" s="9">
        <f>IF(K847=1,VLOOKUP(A846,[1]Plan1!$AY$117:$BA$314,3),E846)</f>
        <v>4930.72</v>
      </c>
      <c r="F847" s="110">
        <f t="shared" si="378"/>
        <v>43116</v>
      </c>
      <c r="G847" s="12">
        <f t="shared" si="365"/>
        <v>2.9004609007294846E-3</v>
      </c>
      <c r="H847" s="11">
        <f t="shared" si="379"/>
        <v>43146</v>
      </c>
      <c r="I847" s="11">
        <f t="shared" si="366"/>
        <v>43146</v>
      </c>
      <c r="J847" s="1">
        <f t="shared" si="380"/>
        <v>21</v>
      </c>
      <c r="K847" s="1">
        <f t="shared" si="363"/>
        <v>10</v>
      </c>
      <c r="L847" s="8">
        <f t="shared" si="367"/>
        <v>1.0013801200000001</v>
      </c>
      <c r="M847" s="14">
        <f t="shared" si="362"/>
        <v>1.0044004799999999</v>
      </c>
      <c r="N847" s="14">
        <f t="shared" si="359"/>
        <v>1.1250170010637215</v>
      </c>
      <c r="O847" s="8">
        <f t="shared" si="361"/>
        <v>1.12656965</v>
      </c>
      <c r="P847" s="8">
        <f t="shared" si="368"/>
        <v>14102.741795530001</v>
      </c>
      <c r="Q847" s="13">
        <f t="shared" si="369"/>
        <v>0</v>
      </c>
      <c r="R847" s="21">
        <f t="shared" si="370"/>
        <v>0</v>
      </c>
      <c r="S847" s="8">
        <f t="shared" si="371"/>
        <v>0</v>
      </c>
      <c r="T847" s="10">
        <f t="shared" si="381"/>
        <v>0.119353</v>
      </c>
      <c r="U847" s="13">
        <f t="shared" si="360"/>
        <v>71</v>
      </c>
      <c r="V847" s="13">
        <v>252</v>
      </c>
      <c r="W847" s="14">
        <f t="shared" si="372"/>
        <v>1.0322770619999999</v>
      </c>
      <c r="X847" s="8">
        <f t="shared" si="373"/>
        <v>455.1950713</v>
      </c>
      <c r="Y847" s="8">
        <v>0</v>
      </c>
      <c r="Z847" s="9">
        <f t="shared" si="374"/>
        <v>0</v>
      </c>
      <c r="AA847" s="26" t="str">
        <f t="shared" si="382"/>
        <v>A+J=</v>
      </c>
      <c r="AB847" s="70">
        <f t="shared" si="383"/>
        <v>43388</v>
      </c>
      <c r="AC847" s="4"/>
      <c r="AD847" s="1"/>
      <c r="AE847" s="11"/>
      <c r="AF847" s="5"/>
      <c r="AG847" s="1"/>
      <c r="AH847" s="1"/>
      <c r="AI847" s="1"/>
      <c r="AJ847" s="1"/>
      <c r="AK847" s="10"/>
      <c r="AL847" s="1"/>
      <c r="AM847" s="1"/>
      <c r="AN847" s="1"/>
      <c r="AO847" s="1"/>
      <c r="AP847" s="1"/>
      <c r="AQ847" s="1"/>
    </row>
    <row r="848" spans="1:43" x14ac:dyDescent="0.2">
      <c r="A848" s="67">
        <f t="shared" si="375"/>
        <v>43130</v>
      </c>
      <c r="B848" s="8">
        <f t="shared" si="364"/>
        <v>14566.46078616</v>
      </c>
      <c r="C848" s="8">
        <f t="shared" si="376"/>
        <v>12518.304390269999</v>
      </c>
      <c r="D848" s="28">
        <f t="shared" si="377"/>
        <v>4916.46</v>
      </c>
      <c r="E848" s="9">
        <f>IF(K848=1,VLOOKUP(A847,[1]Plan1!$AY$117:$BA$314,3),E847)</f>
        <v>4930.72</v>
      </c>
      <c r="F848" s="110">
        <f t="shared" si="378"/>
        <v>43116</v>
      </c>
      <c r="G848" s="12">
        <f t="shared" si="365"/>
        <v>2.9004609007294846E-3</v>
      </c>
      <c r="H848" s="11">
        <f t="shared" si="379"/>
        <v>43146</v>
      </c>
      <c r="I848" s="11">
        <f t="shared" si="366"/>
        <v>43146</v>
      </c>
      <c r="J848" s="1">
        <f t="shared" si="380"/>
        <v>21</v>
      </c>
      <c r="K848" s="1">
        <f t="shared" si="363"/>
        <v>11</v>
      </c>
      <c r="L848" s="8">
        <f t="shared" si="367"/>
        <v>1.00151824</v>
      </c>
      <c r="M848" s="14">
        <f t="shared" si="362"/>
        <v>1.0044004799999999</v>
      </c>
      <c r="N848" s="14">
        <f t="shared" si="359"/>
        <v>1.1250170010637215</v>
      </c>
      <c r="O848" s="8">
        <f t="shared" si="361"/>
        <v>1.12672504</v>
      </c>
      <c r="P848" s="8">
        <f t="shared" si="368"/>
        <v>14104.68701485</v>
      </c>
      <c r="Q848" s="13">
        <f t="shared" si="369"/>
        <v>0</v>
      </c>
      <c r="R848" s="21">
        <f t="shared" si="370"/>
        <v>0</v>
      </c>
      <c r="S848" s="8">
        <f t="shared" si="371"/>
        <v>0</v>
      </c>
      <c r="T848" s="10">
        <f t="shared" si="381"/>
        <v>0.119353</v>
      </c>
      <c r="U848" s="13">
        <f t="shared" si="360"/>
        <v>72</v>
      </c>
      <c r="V848" s="13">
        <v>252</v>
      </c>
      <c r="W848" s="14">
        <f t="shared" si="372"/>
        <v>1.0327390299999999</v>
      </c>
      <c r="X848" s="8">
        <f t="shared" si="373"/>
        <v>461.77377130999997</v>
      </c>
      <c r="Y848" s="8">
        <v>0</v>
      </c>
      <c r="Z848" s="9">
        <f t="shared" si="374"/>
        <v>0</v>
      </c>
      <c r="AA848" s="26" t="str">
        <f t="shared" si="382"/>
        <v>A+J=</v>
      </c>
      <c r="AB848" s="70">
        <f t="shared" si="383"/>
        <v>43388</v>
      </c>
      <c r="AC848" s="4"/>
      <c r="AD848" s="1"/>
      <c r="AE848" s="11"/>
      <c r="AF848" s="5"/>
      <c r="AG848" s="1"/>
      <c r="AH848" s="1"/>
      <c r="AI848" s="1"/>
      <c r="AJ848" s="1"/>
      <c r="AK848" s="10"/>
      <c r="AL848" s="1"/>
      <c r="AM848" s="1"/>
      <c r="AN848" s="1"/>
      <c r="AO848" s="1"/>
      <c r="AP848" s="1"/>
      <c r="AQ848" s="1"/>
    </row>
    <row r="849" spans="1:43" x14ac:dyDescent="0.2">
      <c r="A849" s="67">
        <f t="shared" si="375"/>
        <v>43131</v>
      </c>
      <c r="B849" s="8">
        <f t="shared" si="364"/>
        <v>14574.989566279999</v>
      </c>
      <c r="C849" s="8">
        <f t="shared" si="376"/>
        <v>12518.304390269999</v>
      </c>
      <c r="D849" s="28">
        <f t="shared" si="377"/>
        <v>4916.46</v>
      </c>
      <c r="E849" s="9">
        <f>IF(K849=1,VLOOKUP(A848,[1]Plan1!$AY$117:$BA$314,3),E848)</f>
        <v>4930.72</v>
      </c>
      <c r="F849" s="110">
        <f t="shared" si="378"/>
        <v>43116</v>
      </c>
      <c r="G849" s="12">
        <f t="shared" si="365"/>
        <v>2.9004609007294846E-3</v>
      </c>
      <c r="H849" s="11">
        <f t="shared" si="379"/>
        <v>43146</v>
      </c>
      <c r="I849" s="11">
        <f t="shared" si="366"/>
        <v>43146</v>
      </c>
      <c r="J849" s="1">
        <f t="shared" si="380"/>
        <v>21</v>
      </c>
      <c r="K849" s="1">
        <f t="shared" si="363"/>
        <v>12</v>
      </c>
      <c r="L849" s="8">
        <f t="shared" si="367"/>
        <v>1.0016563700000001</v>
      </c>
      <c r="M849" s="14">
        <f t="shared" si="362"/>
        <v>1.0044004799999999</v>
      </c>
      <c r="N849" s="14">
        <f t="shared" si="359"/>
        <v>1.1250170010637215</v>
      </c>
      <c r="O849" s="8">
        <f t="shared" si="361"/>
        <v>1.1268804400000001</v>
      </c>
      <c r="P849" s="8">
        <f t="shared" si="368"/>
        <v>14106.632359359999</v>
      </c>
      <c r="Q849" s="13">
        <f t="shared" si="369"/>
        <v>0</v>
      </c>
      <c r="R849" s="21">
        <f t="shared" si="370"/>
        <v>0</v>
      </c>
      <c r="S849" s="8">
        <f t="shared" si="371"/>
        <v>0</v>
      </c>
      <c r="T849" s="10">
        <f t="shared" si="381"/>
        <v>0.119353</v>
      </c>
      <c r="U849" s="13">
        <f t="shared" si="360"/>
        <v>73</v>
      </c>
      <c r="V849" s="13">
        <v>252</v>
      </c>
      <c r="W849" s="14">
        <f t="shared" si="372"/>
        <v>1.033201206</v>
      </c>
      <c r="X849" s="8">
        <f t="shared" si="373"/>
        <v>468.35720692000001</v>
      </c>
      <c r="Y849" s="8">
        <v>0</v>
      </c>
      <c r="Z849" s="9">
        <f t="shared" si="374"/>
        <v>0</v>
      </c>
      <c r="AA849" s="26" t="str">
        <f t="shared" si="382"/>
        <v>A+J=</v>
      </c>
      <c r="AB849" s="70">
        <f t="shared" si="383"/>
        <v>43388</v>
      </c>
      <c r="AC849" s="4"/>
      <c r="AD849" s="1"/>
      <c r="AE849" s="11"/>
      <c r="AF849" s="5"/>
      <c r="AG849" s="1"/>
      <c r="AH849" s="1"/>
      <c r="AI849" s="1"/>
      <c r="AJ849" s="1"/>
      <c r="AK849" s="10"/>
      <c r="AL849" s="1"/>
      <c r="AM849" s="1"/>
      <c r="AN849" s="1"/>
      <c r="AO849" s="1"/>
      <c r="AP849" s="1"/>
      <c r="AQ849" s="1"/>
    </row>
    <row r="850" spans="1:43" x14ac:dyDescent="0.2">
      <c r="A850" s="67">
        <f t="shared" si="375"/>
        <v>43132</v>
      </c>
      <c r="B850" s="8">
        <f t="shared" si="364"/>
        <v>14583.523439139999</v>
      </c>
      <c r="C850" s="8">
        <f t="shared" si="376"/>
        <v>12518.304390269999</v>
      </c>
      <c r="D850" s="28">
        <f t="shared" si="377"/>
        <v>4916.46</v>
      </c>
      <c r="E850" s="9">
        <f>IF(K850=1,VLOOKUP(A849,[1]Plan1!$AY$117:$BA$314,3),E849)</f>
        <v>4930.72</v>
      </c>
      <c r="F850" s="110">
        <f t="shared" si="378"/>
        <v>43116</v>
      </c>
      <c r="G850" s="12">
        <f t="shared" si="365"/>
        <v>2.9004609007294846E-3</v>
      </c>
      <c r="H850" s="11">
        <f t="shared" si="379"/>
        <v>43146</v>
      </c>
      <c r="I850" s="11">
        <f t="shared" si="366"/>
        <v>43146</v>
      </c>
      <c r="J850" s="1">
        <f t="shared" si="380"/>
        <v>21</v>
      </c>
      <c r="K850" s="1">
        <f t="shared" si="363"/>
        <v>13</v>
      </c>
      <c r="L850" s="8">
        <f t="shared" si="367"/>
        <v>1.00179453</v>
      </c>
      <c r="M850" s="14">
        <f t="shared" si="362"/>
        <v>1.0044004799999999</v>
      </c>
      <c r="N850" s="14">
        <f t="shared" si="359"/>
        <v>1.1250170010637215</v>
      </c>
      <c r="O850" s="8">
        <f t="shared" si="361"/>
        <v>1.1270358700000001</v>
      </c>
      <c r="P850" s="8">
        <f t="shared" si="368"/>
        <v>14108.578079409999</v>
      </c>
      <c r="Q850" s="13">
        <f t="shared" si="369"/>
        <v>0</v>
      </c>
      <c r="R850" s="21">
        <f t="shared" si="370"/>
        <v>0</v>
      </c>
      <c r="S850" s="8">
        <f t="shared" si="371"/>
        <v>0</v>
      </c>
      <c r="T850" s="10">
        <f t="shared" si="381"/>
        <v>0.119353</v>
      </c>
      <c r="U850" s="13">
        <f t="shared" si="360"/>
        <v>74</v>
      </c>
      <c r="V850" s="13">
        <v>252</v>
      </c>
      <c r="W850" s="14">
        <f t="shared" si="372"/>
        <v>1.033663588</v>
      </c>
      <c r="X850" s="8">
        <f t="shared" si="373"/>
        <v>474.94535973000001</v>
      </c>
      <c r="Y850" s="8">
        <v>0</v>
      </c>
      <c r="Z850" s="9">
        <f t="shared" si="374"/>
        <v>0</v>
      </c>
      <c r="AA850" s="26" t="str">
        <f t="shared" si="382"/>
        <v>A+J=</v>
      </c>
      <c r="AB850" s="70">
        <f t="shared" si="383"/>
        <v>43388</v>
      </c>
      <c r="AC850" s="4"/>
      <c r="AD850" s="1"/>
      <c r="AE850" s="11"/>
      <c r="AF850" s="5"/>
      <c r="AG850" s="1"/>
      <c r="AH850" s="1"/>
      <c r="AI850" s="1"/>
      <c r="AJ850" s="1"/>
      <c r="AK850" s="10"/>
      <c r="AL850" s="1"/>
      <c r="AM850" s="1"/>
      <c r="AN850" s="1"/>
      <c r="AO850" s="1"/>
      <c r="AP850" s="1"/>
      <c r="AQ850" s="1"/>
    </row>
    <row r="851" spans="1:43" x14ac:dyDescent="0.2">
      <c r="A851" s="67">
        <f t="shared" si="375"/>
        <v>43133</v>
      </c>
      <c r="B851" s="8">
        <f t="shared" si="364"/>
        <v>14592.062305220001</v>
      </c>
      <c r="C851" s="8">
        <f t="shared" si="376"/>
        <v>12518.304390269999</v>
      </c>
      <c r="D851" s="28">
        <f t="shared" si="377"/>
        <v>4916.46</v>
      </c>
      <c r="E851" s="9">
        <f>IF(K851=1,VLOOKUP(A850,[1]Plan1!$AY$117:$BA$314,3),E850)</f>
        <v>4930.72</v>
      </c>
      <c r="F851" s="110">
        <f t="shared" si="378"/>
        <v>43116</v>
      </c>
      <c r="G851" s="12">
        <f t="shared" si="365"/>
        <v>2.9004609007294846E-3</v>
      </c>
      <c r="H851" s="11">
        <f t="shared" si="379"/>
        <v>43146</v>
      </c>
      <c r="I851" s="11">
        <f t="shared" si="366"/>
        <v>43146</v>
      </c>
      <c r="J851" s="1">
        <f t="shared" si="380"/>
        <v>21</v>
      </c>
      <c r="K851" s="1">
        <f t="shared" si="363"/>
        <v>14</v>
      </c>
      <c r="L851" s="8">
        <f t="shared" si="367"/>
        <v>1.0019327</v>
      </c>
      <c r="M851" s="14">
        <f t="shared" si="362"/>
        <v>1.0044004799999999</v>
      </c>
      <c r="N851" s="14">
        <f t="shared" si="359"/>
        <v>1.1250170010637215</v>
      </c>
      <c r="O851" s="8">
        <f t="shared" si="361"/>
        <v>1.1271913200000001</v>
      </c>
      <c r="P851" s="8">
        <f t="shared" si="368"/>
        <v>14110.524049830001</v>
      </c>
      <c r="Q851" s="13">
        <f t="shared" si="369"/>
        <v>0</v>
      </c>
      <c r="R851" s="21">
        <f t="shared" si="370"/>
        <v>0</v>
      </c>
      <c r="S851" s="8">
        <f t="shared" si="371"/>
        <v>0</v>
      </c>
      <c r="T851" s="10">
        <f t="shared" si="381"/>
        <v>0.119353</v>
      </c>
      <c r="U851" s="13">
        <f t="shared" si="360"/>
        <v>75</v>
      </c>
      <c r="V851" s="13">
        <v>252</v>
      </c>
      <c r="W851" s="14">
        <f t="shared" si="372"/>
        <v>1.034126178</v>
      </c>
      <c r="X851" s="8">
        <f t="shared" si="373"/>
        <v>481.53825539000002</v>
      </c>
      <c r="Y851" s="8">
        <v>0</v>
      </c>
      <c r="Z851" s="9">
        <f t="shared" si="374"/>
        <v>0</v>
      </c>
      <c r="AA851" s="26" t="str">
        <f t="shared" si="382"/>
        <v>A+J=</v>
      </c>
      <c r="AB851" s="70">
        <f t="shared" si="383"/>
        <v>43388</v>
      </c>
      <c r="AC851" s="4"/>
      <c r="AD851" s="1"/>
      <c r="AE851" s="11"/>
      <c r="AF851" s="5"/>
      <c r="AG851" s="1"/>
      <c r="AH851" s="1"/>
      <c r="AI851" s="1"/>
      <c r="AJ851" s="1"/>
      <c r="AK851" s="10"/>
      <c r="AL851" s="1"/>
      <c r="AM851" s="1"/>
      <c r="AN851" s="1"/>
      <c r="AO851" s="1"/>
      <c r="AP851" s="1"/>
      <c r="AQ851" s="1"/>
    </row>
    <row r="852" spans="1:43" x14ac:dyDescent="0.2">
      <c r="A852" s="67">
        <f t="shared" si="375"/>
        <v>43134</v>
      </c>
      <c r="B852" s="8">
        <f t="shared" si="364"/>
        <v>14600.60613787</v>
      </c>
      <c r="C852" s="8">
        <f t="shared" si="376"/>
        <v>12518.304390269999</v>
      </c>
      <c r="D852" s="28">
        <f t="shared" si="377"/>
        <v>4916.46</v>
      </c>
      <c r="E852" s="9">
        <f>IF(K852=1,VLOOKUP(A851,[1]Plan1!$AY$117:$BA$314,3),E851)</f>
        <v>4930.72</v>
      </c>
      <c r="F852" s="110">
        <f t="shared" si="378"/>
        <v>43116</v>
      </c>
      <c r="G852" s="12">
        <f t="shared" si="365"/>
        <v>2.9004609007294846E-3</v>
      </c>
      <c r="H852" s="11">
        <f t="shared" si="379"/>
        <v>43146</v>
      </c>
      <c r="I852" s="11">
        <f t="shared" si="366"/>
        <v>43146</v>
      </c>
      <c r="J852" s="1">
        <f t="shared" si="380"/>
        <v>21</v>
      </c>
      <c r="K852" s="1">
        <f t="shared" si="363"/>
        <v>15</v>
      </c>
      <c r="L852" s="8">
        <f t="shared" si="367"/>
        <v>1.0020709000000001</v>
      </c>
      <c r="M852" s="14">
        <f t="shared" si="362"/>
        <v>1.0044004799999999</v>
      </c>
      <c r="N852" s="14">
        <f t="shared" si="359"/>
        <v>1.1250170010637215</v>
      </c>
      <c r="O852" s="8">
        <f t="shared" si="361"/>
        <v>1.12734679</v>
      </c>
      <c r="P852" s="8">
        <f t="shared" si="368"/>
        <v>14112.47027061</v>
      </c>
      <c r="Q852" s="13">
        <f t="shared" si="369"/>
        <v>0</v>
      </c>
      <c r="R852" s="21">
        <f t="shared" si="370"/>
        <v>0</v>
      </c>
      <c r="S852" s="8">
        <f t="shared" si="371"/>
        <v>0</v>
      </c>
      <c r="T852" s="10">
        <f t="shared" si="381"/>
        <v>0.119353</v>
      </c>
      <c r="U852" s="13">
        <f t="shared" si="360"/>
        <v>76</v>
      </c>
      <c r="V852" s="13">
        <v>252</v>
      </c>
      <c r="W852" s="14">
        <f t="shared" si="372"/>
        <v>1.0345889740000001</v>
      </c>
      <c r="X852" s="8">
        <f t="shared" si="373"/>
        <v>488.13586726</v>
      </c>
      <c r="Y852" s="8">
        <v>0</v>
      </c>
      <c r="Z852" s="9">
        <f t="shared" si="374"/>
        <v>0</v>
      </c>
      <c r="AA852" s="26" t="str">
        <f t="shared" si="382"/>
        <v>A+J=</v>
      </c>
      <c r="AB852" s="70">
        <f t="shared" si="383"/>
        <v>43388</v>
      </c>
      <c r="AC852" s="4"/>
      <c r="AD852" s="1"/>
      <c r="AE852" s="11"/>
      <c r="AF852" s="5"/>
      <c r="AG852" s="1"/>
      <c r="AH852" s="1"/>
      <c r="AI852" s="1"/>
      <c r="AJ852" s="1"/>
      <c r="AK852" s="10"/>
      <c r="AL852" s="1"/>
      <c r="AM852" s="1"/>
      <c r="AN852" s="1"/>
      <c r="AO852" s="1"/>
      <c r="AP852" s="1"/>
      <c r="AQ852" s="1"/>
    </row>
    <row r="853" spans="1:43" x14ac:dyDescent="0.2">
      <c r="A853" s="67">
        <f t="shared" si="375"/>
        <v>43135</v>
      </c>
      <c r="B853" s="8">
        <f t="shared" si="364"/>
        <v>14600.60613787</v>
      </c>
      <c r="C853" s="8">
        <f t="shared" si="376"/>
        <v>12518.304390269999</v>
      </c>
      <c r="D853" s="28">
        <f t="shared" si="377"/>
        <v>4916.46</v>
      </c>
      <c r="E853" s="9">
        <f>IF(K853=1,VLOOKUP(A852,[1]Plan1!$AY$117:$BA$314,3),E852)</f>
        <v>4930.72</v>
      </c>
      <c r="F853" s="110">
        <f t="shared" si="378"/>
        <v>43116</v>
      </c>
      <c r="G853" s="12">
        <f t="shared" si="365"/>
        <v>2.9004609007294846E-3</v>
      </c>
      <c r="H853" s="11">
        <f t="shared" si="379"/>
        <v>43146</v>
      </c>
      <c r="I853" s="11">
        <f t="shared" si="366"/>
        <v>43146</v>
      </c>
      <c r="J853" s="1">
        <f t="shared" si="380"/>
        <v>21</v>
      </c>
      <c r="K853" s="1">
        <f t="shared" si="363"/>
        <v>15</v>
      </c>
      <c r="L853" s="8">
        <f t="shared" si="367"/>
        <v>1.0020709000000001</v>
      </c>
      <c r="M853" s="14">
        <f t="shared" si="362"/>
        <v>1.0044004799999999</v>
      </c>
      <c r="N853" s="14">
        <f t="shared" si="359"/>
        <v>1.1250170010637215</v>
      </c>
      <c r="O853" s="8">
        <f t="shared" si="361"/>
        <v>1.12734679</v>
      </c>
      <c r="P853" s="8">
        <f t="shared" si="368"/>
        <v>14112.47027061</v>
      </c>
      <c r="Q853" s="13">
        <f t="shared" si="369"/>
        <v>0</v>
      </c>
      <c r="R853" s="21">
        <f t="shared" si="370"/>
        <v>0</v>
      </c>
      <c r="S853" s="8">
        <f t="shared" si="371"/>
        <v>0</v>
      </c>
      <c r="T853" s="10">
        <f t="shared" si="381"/>
        <v>0.119353</v>
      </c>
      <c r="U853" s="13">
        <f t="shared" si="360"/>
        <v>76</v>
      </c>
      <c r="V853" s="13">
        <v>252</v>
      </c>
      <c r="W853" s="14">
        <f t="shared" si="372"/>
        <v>1.0345889740000001</v>
      </c>
      <c r="X853" s="8">
        <f t="shared" si="373"/>
        <v>488.13586726</v>
      </c>
      <c r="Y853" s="8">
        <v>0</v>
      </c>
      <c r="Z853" s="9">
        <f t="shared" si="374"/>
        <v>0</v>
      </c>
      <c r="AA853" s="26" t="str">
        <f t="shared" si="382"/>
        <v>A+J=</v>
      </c>
      <c r="AB853" s="70">
        <f t="shared" si="383"/>
        <v>43388</v>
      </c>
      <c r="AC853" s="4"/>
      <c r="AD853" s="1"/>
      <c r="AE853" s="11"/>
      <c r="AF853" s="5"/>
      <c r="AG853" s="1"/>
      <c r="AH853" s="1"/>
      <c r="AI853" s="1"/>
      <c r="AJ853" s="1"/>
      <c r="AK853" s="10"/>
      <c r="AL853" s="1"/>
      <c r="AM853" s="1"/>
      <c r="AN853" s="1"/>
      <c r="AO853" s="1"/>
      <c r="AP853" s="1"/>
      <c r="AQ853" s="1"/>
    </row>
    <row r="854" spans="1:43" x14ac:dyDescent="0.2">
      <c r="A854" s="67">
        <f t="shared" si="375"/>
        <v>43136</v>
      </c>
      <c r="B854" s="8">
        <f t="shared" si="364"/>
        <v>14600.60613787</v>
      </c>
      <c r="C854" s="8">
        <f t="shared" si="376"/>
        <v>12518.304390269999</v>
      </c>
      <c r="D854" s="28">
        <f t="shared" si="377"/>
        <v>4916.46</v>
      </c>
      <c r="E854" s="9">
        <f>IF(K854=1,VLOOKUP(A853,[1]Plan1!$AY$117:$BA$314,3),E853)</f>
        <v>4930.72</v>
      </c>
      <c r="F854" s="110">
        <f t="shared" si="378"/>
        <v>43116</v>
      </c>
      <c r="G854" s="12">
        <f t="shared" si="365"/>
        <v>2.9004609007294846E-3</v>
      </c>
      <c r="H854" s="11">
        <f t="shared" si="379"/>
        <v>43146</v>
      </c>
      <c r="I854" s="11">
        <f t="shared" si="366"/>
        <v>43146</v>
      </c>
      <c r="J854" s="1">
        <f t="shared" si="380"/>
        <v>21</v>
      </c>
      <c r="K854" s="1">
        <f t="shared" si="363"/>
        <v>15</v>
      </c>
      <c r="L854" s="8">
        <f t="shared" si="367"/>
        <v>1.0020709000000001</v>
      </c>
      <c r="M854" s="14">
        <f t="shared" si="362"/>
        <v>1.0044004799999999</v>
      </c>
      <c r="N854" s="14">
        <f t="shared" si="359"/>
        <v>1.1250170010637215</v>
      </c>
      <c r="O854" s="8">
        <f t="shared" si="361"/>
        <v>1.12734679</v>
      </c>
      <c r="P854" s="8">
        <f t="shared" si="368"/>
        <v>14112.47027061</v>
      </c>
      <c r="Q854" s="13">
        <f t="shared" si="369"/>
        <v>0</v>
      </c>
      <c r="R854" s="21">
        <f t="shared" si="370"/>
        <v>0</v>
      </c>
      <c r="S854" s="8">
        <f t="shared" si="371"/>
        <v>0</v>
      </c>
      <c r="T854" s="10">
        <f t="shared" si="381"/>
        <v>0.119353</v>
      </c>
      <c r="U854" s="13">
        <f t="shared" si="360"/>
        <v>76</v>
      </c>
      <c r="V854" s="13">
        <v>252</v>
      </c>
      <c r="W854" s="14">
        <f t="shared" si="372"/>
        <v>1.0345889740000001</v>
      </c>
      <c r="X854" s="8">
        <f t="shared" si="373"/>
        <v>488.13586726</v>
      </c>
      <c r="Y854" s="8">
        <v>0</v>
      </c>
      <c r="Z854" s="9">
        <f t="shared" si="374"/>
        <v>0</v>
      </c>
      <c r="AA854" s="26" t="str">
        <f t="shared" si="382"/>
        <v>A+J=</v>
      </c>
      <c r="AB854" s="70">
        <f t="shared" si="383"/>
        <v>43388</v>
      </c>
      <c r="AC854" s="4"/>
      <c r="AD854" s="1"/>
      <c r="AE854" s="11"/>
      <c r="AF854" s="5"/>
      <c r="AG854" s="1"/>
      <c r="AH854" s="1"/>
      <c r="AI854" s="1"/>
      <c r="AJ854" s="1"/>
      <c r="AK854" s="10"/>
      <c r="AL854" s="1"/>
      <c r="AM854" s="1"/>
      <c r="AN854" s="1"/>
      <c r="AO854" s="1"/>
      <c r="AP854" s="1"/>
      <c r="AQ854" s="1"/>
    </row>
    <row r="855" spans="1:43" x14ac:dyDescent="0.2">
      <c r="A855" s="67">
        <f t="shared" si="375"/>
        <v>43137</v>
      </c>
      <c r="B855" s="8">
        <f t="shared" si="364"/>
        <v>14609.154966870001</v>
      </c>
      <c r="C855" s="8">
        <f t="shared" si="376"/>
        <v>12518.304390269999</v>
      </c>
      <c r="D855" s="28">
        <f t="shared" si="377"/>
        <v>4916.46</v>
      </c>
      <c r="E855" s="9">
        <f>IF(K855=1,VLOOKUP(A854,[1]Plan1!$AY$117:$BA$314,3),E854)</f>
        <v>4930.72</v>
      </c>
      <c r="F855" s="110">
        <f t="shared" si="378"/>
        <v>43116</v>
      </c>
      <c r="G855" s="12">
        <f t="shared" si="365"/>
        <v>2.9004609007294846E-3</v>
      </c>
      <c r="H855" s="11">
        <f t="shared" si="379"/>
        <v>43146</v>
      </c>
      <c r="I855" s="11">
        <f t="shared" si="366"/>
        <v>43146</v>
      </c>
      <c r="J855" s="1">
        <f t="shared" si="380"/>
        <v>21</v>
      </c>
      <c r="K855" s="1">
        <f t="shared" si="363"/>
        <v>16</v>
      </c>
      <c r="L855" s="8">
        <f t="shared" si="367"/>
        <v>1.0022091099999999</v>
      </c>
      <c r="M855" s="14">
        <f t="shared" si="362"/>
        <v>1.0044004799999999</v>
      </c>
      <c r="N855" s="14">
        <f t="shared" si="359"/>
        <v>1.1250170010637215</v>
      </c>
      <c r="O855" s="8">
        <f t="shared" si="361"/>
        <v>1.1275022800000001</v>
      </c>
      <c r="P855" s="8">
        <f t="shared" si="368"/>
        <v>14114.41674176</v>
      </c>
      <c r="Q855" s="13">
        <f t="shared" si="369"/>
        <v>0</v>
      </c>
      <c r="R855" s="21">
        <f t="shared" si="370"/>
        <v>0</v>
      </c>
      <c r="S855" s="8">
        <f t="shared" si="371"/>
        <v>0</v>
      </c>
      <c r="T855" s="10">
        <f t="shared" si="381"/>
        <v>0.119353</v>
      </c>
      <c r="U855" s="13">
        <f t="shared" si="360"/>
        <v>77</v>
      </c>
      <c r="V855" s="13">
        <v>252</v>
      </c>
      <c r="W855" s="14">
        <f t="shared" si="372"/>
        <v>1.035051978</v>
      </c>
      <c r="X855" s="8">
        <f t="shared" si="373"/>
        <v>494.73822510999997</v>
      </c>
      <c r="Y855" s="8">
        <v>0</v>
      </c>
      <c r="Z855" s="9">
        <f t="shared" si="374"/>
        <v>0</v>
      </c>
      <c r="AA855" s="26" t="str">
        <f t="shared" si="382"/>
        <v>A+J=</v>
      </c>
      <c r="AB855" s="70">
        <f t="shared" si="383"/>
        <v>43388</v>
      </c>
      <c r="AC855" s="4"/>
      <c r="AD855" s="1"/>
      <c r="AE855" s="11"/>
      <c r="AF855" s="5"/>
      <c r="AG855" s="1"/>
      <c r="AH855" s="1"/>
      <c r="AI855" s="1"/>
      <c r="AJ855" s="1"/>
      <c r="AK855" s="10"/>
      <c r="AL855" s="1"/>
      <c r="AM855" s="1"/>
      <c r="AN855" s="1"/>
      <c r="AO855" s="1"/>
      <c r="AP855" s="1"/>
      <c r="AQ855" s="1"/>
    </row>
    <row r="856" spans="1:43" x14ac:dyDescent="0.2">
      <c r="A856" s="67">
        <f t="shared" si="375"/>
        <v>43138</v>
      </c>
      <c r="B856" s="8">
        <f t="shared" si="364"/>
        <v>14617.708765539999</v>
      </c>
      <c r="C856" s="8">
        <f t="shared" si="376"/>
        <v>12518.304390269999</v>
      </c>
      <c r="D856" s="28">
        <f t="shared" si="377"/>
        <v>4916.46</v>
      </c>
      <c r="E856" s="9">
        <f>IF(K856=1,VLOOKUP(A855,[1]Plan1!$AY$117:$BA$314,3),E855)</f>
        <v>4930.72</v>
      </c>
      <c r="F856" s="110">
        <f t="shared" si="378"/>
        <v>43116</v>
      </c>
      <c r="G856" s="12">
        <f t="shared" si="365"/>
        <v>2.9004609007294846E-3</v>
      </c>
      <c r="H856" s="11">
        <f t="shared" si="379"/>
        <v>43146</v>
      </c>
      <c r="I856" s="11">
        <f t="shared" si="366"/>
        <v>43146</v>
      </c>
      <c r="J856" s="1">
        <f t="shared" si="380"/>
        <v>21</v>
      </c>
      <c r="K856" s="1">
        <f t="shared" si="363"/>
        <v>17</v>
      </c>
      <c r="L856" s="8">
        <f t="shared" si="367"/>
        <v>1.00234734</v>
      </c>
      <c r="M856" s="14">
        <f t="shared" si="362"/>
        <v>1.0044004799999999</v>
      </c>
      <c r="N856" s="14">
        <f t="shared" si="359"/>
        <v>1.1250170010637215</v>
      </c>
      <c r="O856" s="8">
        <f t="shared" si="361"/>
        <v>1.12765779</v>
      </c>
      <c r="P856" s="8">
        <f t="shared" si="368"/>
        <v>14116.36346327</v>
      </c>
      <c r="Q856" s="13">
        <f t="shared" si="369"/>
        <v>0</v>
      </c>
      <c r="R856" s="21">
        <f t="shared" si="370"/>
        <v>0</v>
      </c>
      <c r="S856" s="8">
        <f t="shared" si="371"/>
        <v>0</v>
      </c>
      <c r="T856" s="10">
        <f t="shared" si="381"/>
        <v>0.119353</v>
      </c>
      <c r="U856" s="13">
        <f t="shared" si="360"/>
        <v>78</v>
      </c>
      <c r="V856" s="13">
        <v>252</v>
      </c>
      <c r="W856" s="14">
        <f t="shared" si="372"/>
        <v>1.035515188</v>
      </c>
      <c r="X856" s="8">
        <f t="shared" si="373"/>
        <v>501.34530226999999</v>
      </c>
      <c r="Y856" s="8">
        <v>0</v>
      </c>
      <c r="Z856" s="9">
        <f t="shared" si="374"/>
        <v>0</v>
      </c>
      <c r="AA856" s="26" t="str">
        <f t="shared" si="382"/>
        <v>A+J=</v>
      </c>
      <c r="AB856" s="70">
        <f t="shared" si="383"/>
        <v>43388</v>
      </c>
      <c r="AC856" s="4"/>
      <c r="AD856" s="1"/>
      <c r="AE856" s="11"/>
      <c r="AF856" s="5"/>
      <c r="AG856" s="1"/>
      <c r="AH856" s="1"/>
      <c r="AI856" s="1"/>
      <c r="AJ856" s="1"/>
      <c r="AK856" s="10"/>
      <c r="AL856" s="1"/>
      <c r="AM856" s="1"/>
      <c r="AN856" s="1"/>
      <c r="AO856" s="1"/>
      <c r="AP856" s="1"/>
      <c r="AQ856" s="1"/>
    </row>
    <row r="857" spans="1:43" x14ac:dyDescent="0.2">
      <c r="A857" s="67">
        <f t="shared" si="375"/>
        <v>43139</v>
      </c>
      <c r="B857" s="8">
        <f t="shared" si="364"/>
        <v>14626.26769337</v>
      </c>
      <c r="C857" s="8">
        <f t="shared" si="376"/>
        <v>12518.304390269999</v>
      </c>
      <c r="D857" s="28">
        <f t="shared" si="377"/>
        <v>4916.46</v>
      </c>
      <c r="E857" s="9">
        <f>IF(K857=1,VLOOKUP(A856,[1]Plan1!$AY$117:$BA$314,3),E856)</f>
        <v>4930.72</v>
      </c>
      <c r="F857" s="110">
        <f t="shared" si="378"/>
        <v>43116</v>
      </c>
      <c r="G857" s="12">
        <f t="shared" si="365"/>
        <v>2.9004609007294846E-3</v>
      </c>
      <c r="H857" s="11">
        <f t="shared" si="379"/>
        <v>43146</v>
      </c>
      <c r="I857" s="11">
        <f t="shared" si="366"/>
        <v>43146</v>
      </c>
      <c r="J857" s="1">
        <f t="shared" si="380"/>
        <v>21</v>
      </c>
      <c r="K857" s="1">
        <f t="shared" si="363"/>
        <v>18</v>
      </c>
      <c r="L857" s="8">
        <f t="shared" si="367"/>
        <v>1.00248559</v>
      </c>
      <c r="M857" s="14">
        <f t="shared" si="362"/>
        <v>1.0044004799999999</v>
      </c>
      <c r="N857" s="14">
        <f t="shared" si="359"/>
        <v>1.1250170010637215</v>
      </c>
      <c r="O857" s="8">
        <f t="shared" si="361"/>
        <v>1.1278133299999999</v>
      </c>
      <c r="P857" s="8">
        <f t="shared" si="368"/>
        <v>14118.31056034</v>
      </c>
      <c r="Q857" s="13">
        <f t="shared" si="369"/>
        <v>0</v>
      </c>
      <c r="R857" s="21">
        <f t="shared" si="370"/>
        <v>0</v>
      </c>
      <c r="S857" s="8">
        <f t="shared" si="371"/>
        <v>0</v>
      </c>
      <c r="T857" s="10">
        <f t="shared" si="381"/>
        <v>0.119353</v>
      </c>
      <c r="U857" s="13">
        <f t="shared" si="360"/>
        <v>79</v>
      </c>
      <c r="V857" s="13">
        <v>252</v>
      </c>
      <c r="W857" s="14">
        <f t="shared" si="372"/>
        <v>1.035978606</v>
      </c>
      <c r="X857" s="8">
        <f t="shared" si="373"/>
        <v>507.95713303000002</v>
      </c>
      <c r="Y857" s="8">
        <v>0</v>
      </c>
      <c r="Z857" s="9">
        <f t="shared" si="374"/>
        <v>0</v>
      </c>
      <c r="AA857" s="26" t="str">
        <f t="shared" si="382"/>
        <v>A+J=</v>
      </c>
      <c r="AB857" s="70">
        <f t="shared" si="383"/>
        <v>43388</v>
      </c>
      <c r="AC857" s="4"/>
      <c r="AD857" s="1"/>
      <c r="AE857" s="11"/>
      <c r="AF857" s="5"/>
      <c r="AG857" s="1"/>
      <c r="AH857" s="1"/>
      <c r="AI857" s="1"/>
      <c r="AJ857" s="1"/>
      <c r="AK857" s="10"/>
      <c r="AL857" s="1"/>
      <c r="AM857" s="1"/>
      <c r="AN857" s="1"/>
      <c r="AO857" s="1"/>
      <c r="AP857" s="1"/>
      <c r="AQ857" s="1"/>
    </row>
    <row r="858" spans="1:43" x14ac:dyDescent="0.2">
      <c r="A858" s="67">
        <f t="shared" si="375"/>
        <v>43140</v>
      </c>
      <c r="B858" s="8">
        <f t="shared" si="364"/>
        <v>14634.8314926</v>
      </c>
      <c r="C858" s="8">
        <f t="shared" si="376"/>
        <v>12518.304390269999</v>
      </c>
      <c r="D858" s="28">
        <f t="shared" si="377"/>
        <v>4916.46</v>
      </c>
      <c r="E858" s="9">
        <f>IF(K858=1,VLOOKUP(A857,[1]Plan1!$AY$117:$BA$314,3),E857)</f>
        <v>4930.72</v>
      </c>
      <c r="F858" s="110">
        <f t="shared" si="378"/>
        <v>43116</v>
      </c>
      <c r="G858" s="12">
        <f t="shared" si="365"/>
        <v>2.9004609007294846E-3</v>
      </c>
      <c r="H858" s="11">
        <f t="shared" si="379"/>
        <v>43146</v>
      </c>
      <c r="I858" s="11">
        <f t="shared" si="366"/>
        <v>43146</v>
      </c>
      <c r="J858" s="1">
        <f t="shared" si="380"/>
        <v>21</v>
      </c>
      <c r="K858" s="1">
        <f t="shared" si="363"/>
        <v>19</v>
      </c>
      <c r="L858" s="8">
        <f t="shared" si="367"/>
        <v>1.0026238599999999</v>
      </c>
      <c r="M858" s="14">
        <f t="shared" si="362"/>
        <v>1.0044004799999999</v>
      </c>
      <c r="N858" s="14">
        <f t="shared" si="359"/>
        <v>1.1250170010637215</v>
      </c>
      <c r="O858" s="8">
        <f t="shared" si="361"/>
        <v>1.1279688800000001</v>
      </c>
      <c r="P858" s="8">
        <f t="shared" si="368"/>
        <v>14120.257782590001</v>
      </c>
      <c r="Q858" s="13">
        <f t="shared" si="369"/>
        <v>0</v>
      </c>
      <c r="R858" s="21">
        <f t="shared" si="370"/>
        <v>0</v>
      </c>
      <c r="S858" s="8">
        <f t="shared" si="371"/>
        <v>0</v>
      </c>
      <c r="T858" s="10">
        <f t="shared" si="381"/>
        <v>0.119353</v>
      </c>
      <c r="U858" s="13">
        <f t="shared" si="360"/>
        <v>80</v>
      </c>
      <c r="V858" s="13">
        <v>252</v>
      </c>
      <c r="W858" s="14">
        <f t="shared" si="372"/>
        <v>1.036442232</v>
      </c>
      <c r="X858" s="8">
        <f t="shared" si="373"/>
        <v>514.57371001000001</v>
      </c>
      <c r="Y858" s="8">
        <v>0</v>
      </c>
      <c r="Z858" s="9">
        <f t="shared" si="374"/>
        <v>0</v>
      </c>
      <c r="AA858" s="26" t="str">
        <f t="shared" si="382"/>
        <v>A+J=</v>
      </c>
      <c r="AB858" s="70">
        <f t="shared" si="383"/>
        <v>43388</v>
      </c>
      <c r="AC858" s="4"/>
      <c r="AD858" s="1"/>
      <c r="AE858" s="11"/>
      <c r="AF858" s="5"/>
      <c r="AG858" s="1"/>
      <c r="AH858" s="1"/>
      <c r="AI858" s="1"/>
      <c r="AJ858" s="1"/>
      <c r="AK858" s="10"/>
      <c r="AL858" s="1"/>
      <c r="AM858" s="1"/>
      <c r="AN858" s="1"/>
      <c r="AO858" s="1"/>
      <c r="AP858" s="1"/>
      <c r="AQ858" s="1"/>
    </row>
    <row r="859" spans="1:43" x14ac:dyDescent="0.2">
      <c r="A859" s="67">
        <f t="shared" si="375"/>
        <v>43141</v>
      </c>
      <c r="B859" s="8">
        <f t="shared" si="364"/>
        <v>14643.40041009</v>
      </c>
      <c r="C859" s="8">
        <f t="shared" si="376"/>
        <v>12518.304390269999</v>
      </c>
      <c r="D859" s="28">
        <f t="shared" si="377"/>
        <v>4916.46</v>
      </c>
      <c r="E859" s="9">
        <f>IF(K859=1,VLOOKUP(A858,[1]Plan1!$AY$117:$BA$314,3),E858)</f>
        <v>4930.72</v>
      </c>
      <c r="F859" s="110">
        <f t="shared" si="378"/>
        <v>43116</v>
      </c>
      <c r="G859" s="12">
        <f t="shared" si="365"/>
        <v>2.9004609007294846E-3</v>
      </c>
      <c r="H859" s="11">
        <f t="shared" si="379"/>
        <v>43146</v>
      </c>
      <c r="I859" s="11">
        <f t="shared" si="366"/>
        <v>43146</v>
      </c>
      <c r="J859" s="1">
        <f t="shared" si="380"/>
        <v>21</v>
      </c>
      <c r="K859" s="1">
        <f t="shared" si="363"/>
        <v>20</v>
      </c>
      <c r="L859" s="8">
        <f t="shared" si="367"/>
        <v>1.0027621499999999</v>
      </c>
      <c r="M859" s="14">
        <f t="shared" si="362"/>
        <v>1.0044004799999999</v>
      </c>
      <c r="N859" s="14">
        <f t="shared" si="359"/>
        <v>1.1250170010637215</v>
      </c>
      <c r="O859" s="8">
        <f t="shared" si="361"/>
        <v>1.12812446</v>
      </c>
      <c r="P859" s="8">
        <f t="shared" si="368"/>
        <v>14122.205380380001</v>
      </c>
      <c r="Q859" s="13">
        <f t="shared" si="369"/>
        <v>0</v>
      </c>
      <c r="R859" s="21">
        <f t="shared" si="370"/>
        <v>0</v>
      </c>
      <c r="S859" s="8">
        <f t="shared" si="371"/>
        <v>0</v>
      </c>
      <c r="T859" s="10">
        <f t="shared" si="381"/>
        <v>0.119353</v>
      </c>
      <c r="U859" s="13">
        <f t="shared" si="360"/>
        <v>81</v>
      </c>
      <c r="V859" s="13">
        <v>252</v>
      </c>
      <c r="W859" s="14">
        <f t="shared" si="372"/>
        <v>1.0369060649999999</v>
      </c>
      <c r="X859" s="8">
        <f t="shared" si="373"/>
        <v>521.19502970999997</v>
      </c>
      <c r="Y859" s="8">
        <v>0</v>
      </c>
      <c r="Z859" s="9">
        <f t="shared" si="374"/>
        <v>0</v>
      </c>
      <c r="AA859" s="26" t="str">
        <f t="shared" si="382"/>
        <v>A+J=</v>
      </c>
      <c r="AB859" s="70">
        <f t="shared" si="383"/>
        <v>43388</v>
      </c>
      <c r="AC859" s="4"/>
      <c r="AD859" s="1"/>
      <c r="AE859" s="11"/>
      <c r="AF859" s="5"/>
      <c r="AG859" s="1"/>
      <c r="AH859" s="1"/>
      <c r="AI859" s="1"/>
      <c r="AJ859" s="1"/>
      <c r="AK859" s="10"/>
      <c r="AL859" s="1"/>
      <c r="AM859" s="1"/>
      <c r="AN859" s="1"/>
      <c r="AO859" s="1"/>
      <c r="AP859" s="1"/>
      <c r="AQ859" s="1"/>
    </row>
    <row r="860" spans="1:43" x14ac:dyDescent="0.2">
      <c r="A860" s="67">
        <f t="shared" si="375"/>
        <v>43142</v>
      </c>
      <c r="B860" s="8">
        <f t="shared" si="364"/>
        <v>14643.40041009</v>
      </c>
      <c r="C860" s="8">
        <f t="shared" si="376"/>
        <v>12518.304390269999</v>
      </c>
      <c r="D860" s="28">
        <f t="shared" si="377"/>
        <v>4916.46</v>
      </c>
      <c r="E860" s="9">
        <f>IF(K860=1,VLOOKUP(A859,[1]Plan1!$AY$117:$BA$314,3),E859)</f>
        <v>4930.72</v>
      </c>
      <c r="F860" s="110">
        <f t="shared" si="378"/>
        <v>43116</v>
      </c>
      <c r="G860" s="12">
        <f t="shared" si="365"/>
        <v>2.9004609007294846E-3</v>
      </c>
      <c r="H860" s="11">
        <f t="shared" si="379"/>
        <v>43146</v>
      </c>
      <c r="I860" s="11">
        <f t="shared" si="366"/>
        <v>43146</v>
      </c>
      <c r="J860" s="1">
        <f t="shared" si="380"/>
        <v>21</v>
      </c>
      <c r="K860" s="1">
        <f t="shared" si="363"/>
        <v>20</v>
      </c>
      <c r="L860" s="8">
        <f t="shared" si="367"/>
        <v>1.0027621499999999</v>
      </c>
      <c r="M860" s="14">
        <f t="shared" si="362"/>
        <v>1.0044004799999999</v>
      </c>
      <c r="N860" s="14">
        <f t="shared" si="359"/>
        <v>1.1250170010637215</v>
      </c>
      <c r="O860" s="8">
        <f t="shared" si="361"/>
        <v>1.12812446</v>
      </c>
      <c r="P860" s="8">
        <f t="shared" si="368"/>
        <v>14122.205380380001</v>
      </c>
      <c r="Q860" s="13">
        <f t="shared" si="369"/>
        <v>0</v>
      </c>
      <c r="R860" s="21">
        <f t="shared" si="370"/>
        <v>0</v>
      </c>
      <c r="S860" s="8">
        <f t="shared" si="371"/>
        <v>0</v>
      </c>
      <c r="T860" s="10">
        <f t="shared" si="381"/>
        <v>0.119353</v>
      </c>
      <c r="U860" s="13">
        <f t="shared" si="360"/>
        <v>81</v>
      </c>
      <c r="V860" s="13">
        <v>252</v>
      </c>
      <c r="W860" s="14">
        <f t="shared" si="372"/>
        <v>1.0369060649999999</v>
      </c>
      <c r="X860" s="8">
        <f t="shared" si="373"/>
        <v>521.19502970999997</v>
      </c>
      <c r="Y860" s="8">
        <v>0</v>
      </c>
      <c r="Z860" s="9">
        <f t="shared" si="374"/>
        <v>0</v>
      </c>
      <c r="AA860" s="26" t="str">
        <f t="shared" si="382"/>
        <v>A+J=</v>
      </c>
      <c r="AB860" s="70">
        <f t="shared" si="383"/>
        <v>43388</v>
      </c>
      <c r="AC860" s="4"/>
      <c r="AD860" s="1"/>
      <c r="AE860" s="11"/>
      <c r="AF860" s="5"/>
      <c r="AG860" s="1"/>
      <c r="AH860" s="1"/>
      <c r="AI860" s="1"/>
      <c r="AJ860" s="1"/>
      <c r="AK860" s="10"/>
      <c r="AL860" s="1"/>
      <c r="AM860" s="1"/>
      <c r="AN860" s="1"/>
      <c r="AO860" s="1"/>
      <c r="AP860" s="1"/>
      <c r="AQ860" s="1"/>
    </row>
    <row r="861" spans="1:43" x14ac:dyDescent="0.2">
      <c r="A861" s="67">
        <f t="shared" si="375"/>
        <v>43143</v>
      </c>
      <c r="B861" s="8">
        <f t="shared" si="364"/>
        <v>14643.40041009</v>
      </c>
      <c r="C861" s="8">
        <f t="shared" si="376"/>
        <v>12518.304390269999</v>
      </c>
      <c r="D861" s="28">
        <f t="shared" si="377"/>
        <v>4916.46</v>
      </c>
      <c r="E861" s="9">
        <f>IF(K861=1,VLOOKUP(A860,[1]Plan1!$AY$117:$BA$314,3),E860)</f>
        <v>4930.72</v>
      </c>
      <c r="F861" s="110">
        <f t="shared" si="378"/>
        <v>43116</v>
      </c>
      <c r="G861" s="12">
        <f t="shared" si="365"/>
        <v>2.9004609007294846E-3</v>
      </c>
      <c r="H861" s="11">
        <f t="shared" si="379"/>
        <v>43146</v>
      </c>
      <c r="I861" s="11">
        <f t="shared" si="366"/>
        <v>43146</v>
      </c>
      <c r="J861" s="1">
        <f t="shared" si="380"/>
        <v>21</v>
      </c>
      <c r="K861" s="1">
        <f t="shared" si="363"/>
        <v>20</v>
      </c>
      <c r="L861" s="8">
        <f t="shared" si="367"/>
        <v>1.0027621499999999</v>
      </c>
      <c r="M861" s="14">
        <f t="shared" si="362"/>
        <v>1.0044004799999999</v>
      </c>
      <c r="N861" s="14">
        <f t="shared" si="359"/>
        <v>1.1250170010637215</v>
      </c>
      <c r="O861" s="8">
        <f t="shared" si="361"/>
        <v>1.12812446</v>
      </c>
      <c r="P861" s="8">
        <f t="shared" si="368"/>
        <v>14122.205380380001</v>
      </c>
      <c r="Q861" s="13">
        <f t="shared" si="369"/>
        <v>0</v>
      </c>
      <c r="R861" s="21">
        <f t="shared" si="370"/>
        <v>0</v>
      </c>
      <c r="S861" s="8">
        <f t="shared" si="371"/>
        <v>0</v>
      </c>
      <c r="T861" s="10">
        <f t="shared" si="381"/>
        <v>0.119353</v>
      </c>
      <c r="U861" s="13">
        <f t="shared" si="360"/>
        <v>81</v>
      </c>
      <c r="V861" s="13">
        <v>252</v>
      </c>
      <c r="W861" s="14">
        <f t="shared" si="372"/>
        <v>1.0369060649999999</v>
      </c>
      <c r="X861" s="8">
        <f t="shared" si="373"/>
        <v>521.19502970999997</v>
      </c>
      <c r="Y861" s="8">
        <v>0</v>
      </c>
      <c r="Z861" s="9">
        <f t="shared" si="374"/>
        <v>0</v>
      </c>
      <c r="AA861" s="26" t="str">
        <f t="shared" si="382"/>
        <v>A+J=</v>
      </c>
      <c r="AB861" s="70">
        <f t="shared" si="383"/>
        <v>43388</v>
      </c>
      <c r="AC861" s="4"/>
      <c r="AD861" s="1"/>
      <c r="AE861" s="11"/>
      <c r="AF861" s="5"/>
      <c r="AG861" s="1"/>
      <c r="AH861" s="1"/>
      <c r="AI861" s="1"/>
      <c r="AJ861" s="1"/>
      <c r="AK861" s="10"/>
      <c r="AL861" s="1"/>
      <c r="AM861" s="1"/>
      <c r="AN861" s="1"/>
      <c r="AO861" s="1"/>
      <c r="AP861" s="1"/>
      <c r="AQ861" s="1"/>
    </row>
    <row r="862" spans="1:43" x14ac:dyDescent="0.2">
      <c r="A862" s="67">
        <f t="shared" si="375"/>
        <v>43144</v>
      </c>
      <c r="B862" s="8">
        <f t="shared" si="364"/>
        <v>14643.40041009</v>
      </c>
      <c r="C862" s="8">
        <f t="shared" si="376"/>
        <v>12518.304390269999</v>
      </c>
      <c r="D862" s="28">
        <f t="shared" si="377"/>
        <v>4916.46</v>
      </c>
      <c r="E862" s="9">
        <f>IF(K862=1,VLOOKUP(A861,[1]Plan1!$AY$117:$BA$314,3),E861)</f>
        <v>4930.72</v>
      </c>
      <c r="F862" s="110">
        <f t="shared" si="378"/>
        <v>43116</v>
      </c>
      <c r="G862" s="12">
        <f t="shared" si="365"/>
        <v>2.9004609007294846E-3</v>
      </c>
      <c r="H862" s="11">
        <f t="shared" si="379"/>
        <v>43146</v>
      </c>
      <c r="I862" s="11">
        <f t="shared" si="366"/>
        <v>43146</v>
      </c>
      <c r="J862" s="1">
        <f t="shared" si="380"/>
        <v>21</v>
      </c>
      <c r="K862" s="1">
        <f t="shared" si="363"/>
        <v>20</v>
      </c>
      <c r="L862" s="8">
        <f t="shared" si="367"/>
        <v>1.0027621499999999</v>
      </c>
      <c r="M862" s="14">
        <f t="shared" si="362"/>
        <v>1.0044004799999999</v>
      </c>
      <c r="N862" s="14">
        <f t="shared" si="359"/>
        <v>1.1250170010637215</v>
      </c>
      <c r="O862" s="8">
        <f t="shared" si="361"/>
        <v>1.12812446</v>
      </c>
      <c r="P862" s="8">
        <f t="shared" si="368"/>
        <v>14122.205380380001</v>
      </c>
      <c r="Q862" s="13">
        <f t="shared" si="369"/>
        <v>0</v>
      </c>
      <c r="R862" s="21">
        <f t="shared" si="370"/>
        <v>0</v>
      </c>
      <c r="S862" s="8">
        <f t="shared" si="371"/>
        <v>0</v>
      </c>
      <c r="T862" s="10">
        <f t="shared" si="381"/>
        <v>0.119353</v>
      </c>
      <c r="U862" s="13">
        <f t="shared" si="360"/>
        <v>81</v>
      </c>
      <c r="V862" s="13">
        <v>252</v>
      </c>
      <c r="W862" s="14">
        <f t="shared" si="372"/>
        <v>1.0369060649999999</v>
      </c>
      <c r="X862" s="8">
        <f t="shared" si="373"/>
        <v>521.19502970999997</v>
      </c>
      <c r="Y862" s="8">
        <v>0</v>
      </c>
      <c r="Z862" s="9">
        <f t="shared" si="374"/>
        <v>0</v>
      </c>
      <c r="AA862" s="26" t="str">
        <f t="shared" si="382"/>
        <v>A+J=</v>
      </c>
      <c r="AB862" s="70">
        <f t="shared" si="383"/>
        <v>43388</v>
      </c>
      <c r="AC862" s="4"/>
      <c r="AD862" s="1"/>
      <c r="AE862" s="11"/>
      <c r="AF862" s="5"/>
      <c r="AG862" s="1"/>
      <c r="AH862" s="1"/>
      <c r="AI862" s="1"/>
      <c r="AJ862" s="1"/>
      <c r="AK862" s="10"/>
      <c r="AL862" s="1"/>
      <c r="AM862" s="1"/>
      <c r="AN862" s="1"/>
      <c r="AO862" s="1"/>
      <c r="AP862" s="1"/>
      <c r="AQ862" s="1"/>
    </row>
    <row r="863" spans="1:43" x14ac:dyDescent="0.2">
      <c r="A863" s="67">
        <f t="shared" si="375"/>
        <v>43145</v>
      </c>
      <c r="B863" s="8">
        <f t="shared" si="364"/>
        <v>14643.40041009</v>
      </c>
      <c r="C863" s="8">
        <f t="shared" si="376"/>
        <v>12518.304390269999</v>
      </c>
      <c r="D863" s="28">
        <f t="shared" si="377"/>
        <v>4916.46</v>
      </c>
      <c r="E863" s="9">
        <f>IF(K863=1,VLOOKUP(A862,[1]Plan1!$AY$117:$BA$314,3),E862)</f>
        <v>4930.72</v>
      </c>
      <c r="F863" s="110">
        <f t="shared" si="378"/>
        <v>43116</v>
      </c>
      <c r="G863" s="12">
        <f t="shared" si="365"/>
        <v>2.9004609007294846E-3</v>
      </c>
      <c r="H863" s="11">
        <f t="shared" si="379"/>
        <v>43146</v>
      </c>
      <c r="I863" s="11">
        <f t="shared" si="366"/>
        <v>43146</v>
      </c>
      <c r="J863" s="1">
        <f t="shared" si="380"/>
        <v>21</v>
      </c>
      <c r="K863" s="1">
        <f t="shared" si="363"/>
        <v>20</v>
      </c>
      <c r="L863" s="8">
        <f t="shared" si="367"/>
        <v>1.0027621499999999</v>
      </c>
      <c r="M863" s="14">
        <f t="shared" si="362"/>
        <v>1.0044004799999999</v>
      </c>
      <c r="N863" s="14">
        <f t="shared" ref="N863:N926" si="384">IF(I863&gt;I862,N862*M863,N862)</f>
        <v>1.1250170010637215</v>
      </c>
      <c r="O863" s="8">
        <f t="shared" si="361"/>
        <v>1.12812446</v>
      </c>
      <c r="P863" s="8">
        <f t="shared" si="368"/>
        <v>14122.205380380001</v>
      </c>
      <c r="Q863" s="13">
        <f t="shared" si="369"/>
        <v>0</v>
      </c>
      <c r="R863" s="21">
        <f t="shared" si="370"/>
        <v>0</v>
      </c>
      <c r="S863" s="8">
        <f t="shared" si="371"/>
        <v>0</v>
      </c>
      <c r="T863" s="10">
        <f t="shared" si="381"/>
        <v>0.119353</v>
      </c>
      <c r="U863" s="13">
        <f t="shared" si="360"/>
        <v>81</v>
      </c>
      <c r="V863" s="13">
        <v>252</v>
      </c>
      <c r="W863" s="14">
        <f t="shared" si="372"/>
        <v>1.0369060649999999</v>
      </c>
      <c r="X863" s="8">
        <f t="shared" si="373"/>
        <v>521.19502970999997</v>
      </c>
      <c r="Y863" s="8">
        <v>0</v>
      </c>
      <c r="Z863" s="9">
        <f t="shared" si="374"/>
        <v>0</v>
      </c>
      <c r="AA863" s="26" t="str">
        <f t="shared" si="382"/>
        <v>A+J=</v>
      </c>
      <c r="AB863" s="70">
        <f t="shared" si="383"/>
        <v>43388</v>
      </c>
      <c r="AC863" s="4"/>
      <c r="AD863" s="1"/>
      <c r="AE863" s="11"/>
      <c r="AF863" s="5"/>
      <c r="AG863" s="1"/>
      <c r="AH863" s="1"/>
      <c r="AI863" s="1"/>
      <c r="AJ863" s="1"/>
      <c r="AK863" s="10"/>
      <c r="AL863" s="1"/>
      <c r="AM863" s="1"/>
      <c r="AN863" s="1"/>
      <c r="AO863" s="1"/>
      <c r="AP863" s="1"/>
      <c r="AQ863" s="1"/>
    </row>
    <row r="864" spans="1:43" x14ac:dyDescent="0.2">
      <c r="A864" s="67">
        <f t="shared" si="375"/>
        <v>43146</v>
      </c>
      <c r="B864" s="8">
        <f t="shared" si="364"/>
        <v>14651.974317730001</v>
      </c>
      <c r="C864" s="8">
        <f t="shared" si="376"/>
        <v>12518.304390269999</v>
      </c>
      <c r="D864" s="28">
        <f t="shared" si="377"/>
        <v>4916.46</v>
      </c>
      <c r="E864" s="9">
        <f>IF(K864=1,VLOOKUP(A863,[1]Plan1!$AY$117:$BA$314,3),E863)</f>
        <v>4930.72</v>
      </c>
      <c r="F864" s="110">
        <f t="shared" si="378"/>
        <v>43116</v>
      </c>
      <c r="G864" s="12">
        <f t="shared" si="365"/>
        <v>2.9004609007294846E-3</v>
      </c>
      <c r="H864" s="11">
        <f t="shared" si="379"/>
        <v>43174</v>
      </c>
      <c r="I864" s="11">
        <f t="shared" si="366"/>
        <v>43146</v>
      </c>
      <c r="J864" s="1">
        <f t="shared" si="380"/>
        <v>21</v>
      </c>
      <c r="K864" s="1">
        <f t="shared" si="363"/>
        <v>21</v>
      </c>
      <c r="L864" s="8">
        <f t="shared" si="367"/>
        <v>1.00290046</v>
      </c>
      <c r="M864" s="14">
        <f t="shared" si="362"/>
        <v>1.0044004799999999</v>
      </c>
      <c r="N864" s="14">
        <f t="shared" si="384"/>
        <v>1.1250170010637215</v>
      </c>
      <c r="O864" s="8">
        <f t="shared" si="361"/>
        <v>1.12828006</v>
      </c>
      <c r="P864" s="8">
        <f t="shared" si="368"/>
        <v>14124.15322855</v>
      </c>
      <c r="Q864" s="13">
        <f t="shared" si="369"/>
        <v>0</v>
      </c>
      <c r="R864" s="21">
        <f t="shared" si="370"/>
        <v>0</v>
      </c>
      <c r="S864" s="8">
        <f t="shared" si="371"/>
        <v>0</v>
      </c>
      <c r="T864" s="10">
        <f t="shared" si="381"/>
        <v>0.119353</v>
      </c>
      <c r="U864" s="13">
        <f t="shared" si="360"/>
        <v>82</v>
      </c>
      <c r="V864" s="13">
        <v>252</v>
      </c>
      <c r="W864" s="14">
        <f t="shared" si="372"/>
        <v>1.0373701049999999</v>
      </c>
      <c r="X864" s="8">
        <f t="shared" si="373"/>
        <v>527.82108917999994</v>
      </c>
      <c r="Y864" s="8">
        <v>0</v>
      </c>
      <c r="Z864" s="9">
        <f t="shared" si="374"/>
        <v>0</v>
      </c>
      <c r="AA864" s="26" t="str">
        <f t="shared" si="382"/>
        <v>A+J=</v>
      </c>
      <c r="AB864" s="70">
        <f t="shared" si="383"/>
        <v>43388</v>
      </c>
      <c r="AC864" s="4"/>
      <c r="AD864" s="1"/>
      <c r="AE864" s="11"/>
      <c r="AF864" s="5"/>
      <c r="AG864" s="1"/>
      <c r="AH864" s="1"/>
      <c r="AI864" s="1"/>
      <c r="AJ864" s="1"/>
      <c r="AK864" s="10"/>
      <c r="AL864" s="1"/>
      <c r="AM864" s="1"/>
      <c r="AN864" s="1"/>
      <c r="AO864" s="1"/>
      <c r="AP864" s="1"/>
      <c r="AQ864" s="1"/>
    </row>
    <row r="865" spans="1:43" x14ac:dyDescent="0.2">
      <c r="A865" s="67">
        <f t="shared" si="375"/>
        <v>43147</v>
      </c>
      <c r="B865" s="8">
        <f t="shared" si="364"/>
        <v>14660.873482180001</v>
      </c>
      <c r="C865" s="8">
        <f t="shared" si="376"/>
        <v>12518.304390269999</v>
      </c>
      <c r="D865" s="28">
        <f t="shared" si="377"/>
        <v>4930.72</v>
      </c>
      <c r="E865" s="9">
        <f>IF(K865=1,VLOOKUP(A864,[1]Plan1!$AY$117:$BA$314,3),E864)</f>
        <v>4946.5</v>
      </c>
      <c r="F865" s="110">
        <f t="shared" si="378"/>
        <v>43147</v>
      </c>
      <c r="G865" s="12">
        <f t="shared" si="365"/>
        <v>3.2003439659926691E-3</v>
      </c>
      <c r="H865" s="11">
        <f t="shared" si="379"/>
        <v>43174</v>
      </c>
      <c r="I865" s="11">
        <f t="shared" si="366"/>
        <v>43174</v>
      </c>
      <c r="J865" s="1">
        <f t="shared" si="380"/>
        <v>20</v>
      </c>
      <c r="K865" s="1">
        <f t="shared" si="363"/>
        <v>1</v>
      </c>
      <c r="L865" s="8">
        <f t="shared" si="367"/>
        <v>1.00015977</v>
      </c>
      <c r="M865" s="14">
        <f t="shared" si="362"/>
        <v>1.00290046</v>
      </c>
      <c r="N865" s="14">
        <f t="shared" si="384"/>
        <v>1.1282800678746268</v>
      </c>
      <c r="O865" s="8">
        <f t="shared" si="361"/>
        <v>1.12846033</v>
      </c>
      <c r="P865" s="8">
        <f t="shared" si="368"/>
        <v>14126.40990328</v>
      </c>
      <c r="Q865" s="13">
        <f t="shared" si="369"/>
        <v>0</v>
      </c>
      <c r="R865" s="21">
        <f t="shared" si="370"/>
        <v>0</v>
      </c>
      <c r="S865" s="8">
        <f t="shared" si="371"/>
        <v>0</v>
      </c>
      <c r="T865" s="10">
        <f t="shared" si="381"/>
        <v>0.119353</v>
      </c>
      <c r="U865" s="13">
        <f t="shared" si="360"/>
        <v>83</v>
      </c>
      <c r="V865" s="13">
        <v>252</v>
      </c>
      <c r="W865" s="14">
        <f t="shared" si="372"/>
        <v>1.037834353</v>
      </c>
      <c r="X865" s="8">
        <f t="shared" si="373"/>
        <v>534.46357890000002</v>
      </c>
      <c r="Y865" s="8">
        <v>0</v>
      </c>
      <c r="Z865" s="9">
        <f t="shared" si="374"/>
        <v>0</v>
      </c>
      <c r="AA865" s="26" t="str">
        <f t="shared" si="382"/>
        <v>A+J=</v>
      </c>
      <c r="AB865" s="70">
        <f t="shared" si="383"/>
        <v>43388</v>
      </c>
      <c r="AC865" s="4"/>
      <c r="AD865" s="1"/>
      <c r="AE865" s="11"/>
      <c r="AF865" s="5"/>
      <c r="AG865" s="1"/>
      <c r="AH865" s="1"/>
      <c r="AI865" s="1"/>
      <c r="AJ865" s="1"/>
      <c r="AK865" s="10"/>
      <c r="AL865" s="1"/>
      <c r="AM865" s="1"/>
      <c r="AN865" s="1"/>
      <c r="AO865" s="1"/>
      <c r="AP865" s="1"/>
      <c r="AQ865" s="1"/>
    </row>
    <row r="866" spans="1:43" x14ac:dyDescent="0.2">
      <c r="A866" s="67">
        <f t="shared" si="375"/>
        <v>43148</v>
      </c>
      <c r="B866" s="8">
        <f t="shared" si="364"/>
        <v>14669.77807063</v>
      </c>
      <c r="C866" s="8">
        <f t="shared" si="376"/>
        <v>12518.304390269999</v>
      </c>
      <c r="D866" s="28">
        <f t="shared" si="377"/>
        <v>4930.72</v>
      </c>
      <c r="E866" s="9">
        <f>IF(K866=1,VLOOKUP(A865,[1]Plan1!$AY$117:$BA$314,3),E865)</f>
        <v>4946.5</v>
      </c>
      <c r="F866" s="110">
        <f t="shared" si="378"/>
        <v>43147</v>
      </c>
      <c r="G866" s="12">
        <f t="shared" si="365"/>
        <v>3.2003439659926691E-3</v>
      </c>
      <c r="H866" s="11">
        <f t="shared" si="379"/>
        <v>43174</v>
      </c>
      <c r="I866" s="11">
        <f t="shared" si="366"/>
        <v>43174</v>
      </c>
      <c r="J866" s="1">
        <f t="shared" si="380"/>
        <v>20</v>
      </c>
      <c r="K866" s="1">
        <f t="shared" si="363"/>
        <v>2</v>
      </c>
      <c r="L866" s="8">
        <f t="shared" si="367"/>
        <v>1.00031957</v>
      </c>
      <c r="M866" s="14">
        <f t="shared" si="362"/>
        <v>1.00290046</v>
      </c>
      <c r="N866" s="14">
        <f t="shared" si="384"/>
        <v>1.1282800678746268</v>
      </c>
      <c r="O866" s="8">
        <f t="shared" si="361"/>
        <v>1.12864063</v>
      </c>
      <c r="P866" s="8">
        <f t="shared" si="368"/>
        <v>14128.666953559999</v>
      </c>
      <c r="Q866" s="13">
        <f t="shared" si="369"/>
        <v>0</v>
      </c>
      <c r="R866" s="21">
        <f t="shared" si="370"/>
        <v>0</v>
      </c>
      <c r="S866" s="8">
        <f t="shared" si="371"/>
        <v>0</v>
      </c>
      <c r="T866" s="10">
        <f t="shared" si="381"/>
        <v>0.119353</v>
      </c>
      <c r="U866" s="13">
        <f t="shared" si="360"/>
        <v>84</v>
      </c>
      <c r="V866" s="13">
        <v>252</v>
      </c>
      <c r="W866" s="14">
        <f t="shared" si="372"/>
        <v>1.038298809</v>
      </c>
      <c r="X866" s="8">
        <f t="shared" si="373"/>
        <v>541.11111706999998</v>
      </c>
      <c r="Y866" s="8">
        <v>0</v>
      </c>
      <c r="Z866" s="9">
        <f t="shared" si="374"/>
        <v>0</v>
      </c>
      <c r="AA866" s="26" t="str">
        <f t="shared" si="382"/>
        <v>A+J=</v>
      </c>
      <c r="AB866" s="70">
        <f t="shared" si="383"/>
        <v>43388</v>
      </c>
      <c r="AC866" s="4"/>
      <c r="AD866" s="1"/>
      <c r="AE866" s="11"/>
      <c r="AF866" s="5"/>
      <c r="AG866" s="1"/>
      <c r="AH866" s="1"/>
      <c r="AI866" s="1"/>
      <c r="AJ866" s="1"/>
      <c r="AK866" s="10"/>
      <c r="AL866" s="1"/>
      <c r="AM866" s="1"/>
      <c r="AN866" s="1"/>
      <c r="AO866" s="1"/>
      <c r="AP866" s="1"/>
      <c r="AQ866" s="1"/>
    </row>
    <row r="867" spans="1:43" x14ac:dyDescent="0.2">
      <c r="A867" s="67">
        <f t="shared" si="375"/>
        <v>43149</v>
      </c>
      <c r="B867" s="8">
        <f t="shared" si="364"/>
        <v>14669.77807063</v>
      </c>
      <c r="C867" s="8">
        <f t="shared" si="376"/>
        <v>12518.304390269999</v>
      </c>
      <c r="D867" s="28">
        <f t="shared" si="377"/>
        <v>4930.72</v>
      </c>
      <c r="E867" s="9">
        <f>IF(K867=1,VLOOKUP(A866,[1]Plan1!$AY$117:$BA$314,3),E866)</f>
        <v>4946.5</v>
      </c>
      <c r="F867" s="110">
        <f t="shared" si="378"/>
        <v>43147</v>
      </c>
      <c r="G867" s="12">
        <f t="shared" si="365"/>
        <v>3.2003439659926691E-3</v>
      </c>
      <c r="H867" s="11">
        <f t="shared" si="379"/>
        <v>43174</v>
      </c>
      <c r="I867" s="11">
        <f t="shared" si="366"/>
        <v>43174</v>
      </c>
      <c r="J867" s="1">
        <f t="shared" si="380"/>
        <v>20</v>
      </c>
      <c r="K867" s="1">
        <f t="shared" si="363"/>
        <v>2</v>
      </c>
      <c r="L867" s="8">
        <f t="shared" si="367"/>
        <v>1.00031957</v>
      </c>
      <c r="M867" s="14">
        <f t="shared" si="362"/>
        <v>1.00290046</v>
      </c>
      <c r="N867" s="14">
        <f t="shared" si="384"/>
        <v>1.1282800678746268</v>
      </c>
      <c r="O867" s="8">
        <f t="shared" si="361"/>
        <v>1.12864063</v>
      </c>
      <c r="P867" s="8">
        <f t="shared" si="368"/>
        <v>14128.666953559999</v>
      </c>
      <c r="Q867" s="13">
        <f t="shared" si="369"/>
        <v>0</v>
      </c>
      <c r="R867" s="21">
        <f t="shared" si="370"/>
        <v>0</v>
      </c>
      <c r="S867" s="8">
        <f t="shared" si="371"/>
        <v>0</v>
      </c>
      <c r="T867" s="10">
        <f t="shared" si="381"/>
        <v>0.119353</v>
      </c>
      <c r="U867" s="13">
        <f t="shared" si="360"/>
        <v>84</v>
      </c>
      <c r="V867" s="13">
        <v>252</v>
      </c>
      <c r="W867" s="14">
        <f t="shared" si="372"/>
        <v>1.038298809</v>
      </c>
      <c r="X867" s="8">
        <f t="shared" si="373"/>
        <v>541.11111706999998</v>
      </c>
      <c r="Y867" s="8">
        <v>0</v>
      </c>
      <c r="Z867" s="9">
        <f t="shared" si="374"/>
        <v>0</v>
      </c>
      <c r="AA867" s="26" t="str">
        <f t="shared" si="382"/>
        <v>A+J=</v>
      </c>
      <c r="AB867" s="70">
        <f t="shared" si="383"/>
        <v>43388</v>
      </c>
      <c r="AC867" s="4"/>
      <c r="AD867" s="1"/>
      <c r="AE867" s="11"/>
      <c r="AF867" s="5"/>
      <c r="AG867" s="1"/>
      <c r="AH867" s="1"/>
      <c r="AI867" s="1"/>
      <c r="AJ867" s="1"/>
      <c r="AK867" s="10"/>
      <c r="AL867" s="1"/>
      <c r="AM867" s="1"/>
      <c r="AN867" s="1"/>
      <c r="AO867" s="1"/>
      <c r="AP867" s="1"/>
      <c r="AQ867" s="1"/>
    </row>
    <row r="868" spans="1:43" x14ac:dyDescent="0.2">
      <c r="A868" s="67">
        <f t="shared" si="375"/>
        <v>43150</v>
      </c>
      <c r="B868" s="8">
        <f t="shared" si="364"/>
        <v>14669.77807063</v>
      </c>
      <c r="C868" s="8">
        <f t="shared" si="376"/>
        <v>12518.304390269999</v>
      </c>
      <c r="D868" s="28">
        <f t="shared" si="377"/>
        <v>4930.72</v>
      </c>
      <c r="E868" s="9">
        <f>IF(K868=1,VLOOKUP(A867,[1]Plan1!$AY$117:$BA$314,3),E867)</f>
        <v>4946.5</v>
      </c>
      <c r="F868" s="110">
        <f t="shared" si="378"/>
        <v>43147</v>
      </c>
      <c r="G868" s="12">
        <f t="shared" si="365"/>
        <v>3.2003439659926691E-3</v>
      </c>
      <c r="H868" s="11">
        <f t="shared" si="379"/>
        <v>43174</v>
      </c>
      <c r="I868" s="11">
        <f t="shared" si="366"/>
        <v>43174</v>
      </c>
      <c r="J868" s="1">
        <f t="shared" si="380"/>
        <v>20</v>
      </c>
      <c r="K868" s="1">
        <f t="shared" si="363"/>
        <v>2</v>
      </c>
      <c r="L868" s="8">
        <f t="shared" si="367"/>
        <v>1.00031957</v>
      </c>
      <c r="M868" s="14">
        <f t="shared" si="362"/>
        <v>1.00290046</v>
      </c>
      <c r="N868" s="14">
        <f t="shared" si="384"/>
        <v>1.1282800678746268</v>
      </c>
      <c r="O868" s="8">
        <f t="shared" si="361"/>
        <v>1.12864063</v>
      </c>
      <c r="P868" s="8">
        <f t="shared" si="368"/>
        <v>14128.666953559999</v>
      </c>
      <c r="Q868" s="13">
        <f t="shared" si="369"/>
        <v>0</v>
      </c>
      <c r="R868" s="21">
        <f t="shared" si="370"/>
        <v>0</v>
      </c>
      <c r="S868" s="8">
        <f t="shared" si="371"/>
        <v>0</v>
      </c>
      <c r="T868" s="10">
        <f t="shared" si="381"/>
        <v>0.119353</v>
      </c>
      <c r="U868" s="13">
        <f t="shared" si="360"/>
        <v>84</v>
      </c>
      <c r="V868" s="13">
        <v>252</v>
      </c>
      <c r="W868" s="14">
        <f t="shared" si="372"/>
        <v>1.038298809</v>
      </c>
      <c r="X868" s="8">
        <f t="shared" si="373"/>
        <v>541.11111706999998</v>
      </c>
      <c r="Y868" s="8">
        <v>0</v>
      </c>
      <c r="Z868" s="9">
        <f t="shared" si="374"/>
        <v>0</v>
      </c>
      <c r="AA868" s="26" t="str">
        <f t="shared" si="382"/>
        <v>A+J=</v>
      </c>
      <c r="AB868" s="70">
        <f t="shared" si="383"/>
        <v>43388</v>
      </c>
      <c r="AC868" s="4"/>
      <c r="AD868" s="1"/>
      <c r="AE868" s="11"/>
      <c r="AF868" s="5"/>
      <c r="AG868" s="1"/>
      <c r="AH868" s="1"/>
      <c r="AI868" s="1"/>
      <c r="AJ868" s="1"/>
      <c r="AK868" s="10"/>
      <c r="AL868" s="1"/>
      <c r="AM868" s="1"/>
      <c r="AN868" s="1"/>
      <c r="AO868" s="1"/>
      <c r="AP868" s="1"/>
      <c r="AQ868" s="1"/>
    </row>
    <row r="869" spans="1:43" x14ac:dyDescent="0.2">
      <c r="A869" s="67">
        <f t="shared" si="375"/>
        <v>43151</v>
      </c>
      <c r="B869" s="8">
        <f t="shared" si="364"/>
        <v>14678.687954999999</v>
      </c>
      <c r="C869" s="8">
        <f t="shared" si="376"/>
        <v>12518.304390269999</v>
      </c>
      <c r="D869" s="28">
        <f t="shared" si="377"/>
        <v>4930.72</v>
      </c>
      <c r="E869" s="9">
        <f>IF(K869=1,VLOOKUP(A868,[1]Plan1!$AY$117:$BA$314,3),E868)</f>
        <v>4946.5</v>
      </c>
      <c r="F869" s="110">
        <f t="shared" si="378"/>
        <v>43147</v>
      </c>
      <c r="G869" s="12">
        <f t="shared" si="365"/>
        <v>3.2003439659926691E-3</v>
      </c>
      <c r="H869" s="11">
        <f t="shared" si="379"/>
        <v>43174</v>
      </c>
      <c r="I869" s="11">
        <f t="shared" si="366"/>
        <v>43174</v>
      </c>
      <c r="J869" s="1">
        <f t="shared" si="380"/>
        <v>20</v>
      </c>
      <c r="K869" s="1">
        <f t="shared" si="363"/>
        <v>3</v>
      </c>
      <c r="L869" s="8">
        <f t="shared" si="367"/>
        <v>1.00047939</v>
      </c>
      <c r="M869" s="14">
        <f t="shared" si="362"/>
        <v>1.00290046</v>
      </c>
      <c r="N869" s="14">
        <f t="shared" si="384"/>
        <v>1.1282800678746268</v>
      </c>
      <c r="O869" s="8">
        <f t="shared" si="361"/>
        <v>1.1288209499999999</v>
      </c>
      <c r="P869" s="8">
        <f t="shared" si="368"/>
        <v>14130.92425421</v>
      </c>
      <c r="Q869" s="13">
        <f t="shared" si="369"/>
        <v>0</v>
      </c>
      <c r="R869" s="21">
        <f t="shared" si="370"/>
        <v>0</v>
      </c>
      <c r="S869" s="8">
        <f t="shared" si="371"/>
        <v>0</v>
      </c>
      <c r="T869" s="10">
        <f t="shared" si="381"/>
        <v>0.119353</v>
      </c>
      <c r="U869" s="13">
        <f t="shared" ref="U869:U932" si="385">IF(Q868&gt;0,1,IF(K869=K868,U868,U868+1))</f>
        <v>85</v>
      </c>
      <c r="V869" s="13">
        <v>252</v>
      </c>
      <c r="W869" s="14">
        <f t="shared" si="372"/>
        <v>1.0387634729999999</v>
      </c>
      <c r="X869" s="8">
        <f t="shared" si="373"/>
        <v>547.76370079000003</v>
      </c>
      <c r="Y869" s="8">
        <v>0</v>
      </c>
      <c r="Z869" s="9">
        <f t="shared" si="374"/>
        <v>0</v>
      </c>
      <c r="AA869" s="26" t="str">
        <f t="shared" si="382"/>
        <v>A+J=</v>
      </c>
      <c r="AB869" s="70">
        <f t="shared" si="383"/>
        <v>43388</v>
      </c>
      <c r="AC869" s="4"/>
      <c r="AD869" s="1"/>
      <c r="AE869" s="11"/>
      <c r="AF869" s="5"/>
      <c r="AG869" s="1"/>
      <c r="AH869" s="1"/>
      <c r="AI869" s="1"/>
      <c r="AJ869" s="1"/>
      <c r="AK869" s="10"/>
      <c r="AL869" s="1"/>
      <c r="AM869" s="1"/>
      <c r="AN869" s="1"/>
      <c r="AO869" s="1"/>
      <c r="AP869" s="1"/>
      <c r="AQ869" s="1"/>
    </row>
    <row r="870" spans="1:43" x14ac:dyDescent="0.2">
      <c r="A870" s="67">
        <f t="shared" si="375"/>
        <v>43152</v>
      </c>
      <c r="B870" s="8">
        <f t="shared" si="364"/>
        <v>14687.603513169999</v>
      </c>
      <c r="C870" s="8">
        <f t="shared" si="376"/>
        <v>12518.304390269999</v>
      </c>
      <c r="D870" s="28">
        <f t="shared" si="377"/>
        <v>4930.72</v>
      </c>
      <c r="E870" s="9">
        <f>IF(K870=1,VLOOKUP(A869,[1]Plan1!$AY$117:$BA$314,3),E869)</f>
        <v>4946.5</v>
      </c>
      <c r="F870" s="110">
        <f t="shared" si="378"/>
        <v>43147</v>
      </c>
      <c r="G870" s="12">
        <f t="shared" si="365"/>
        <v>3.2003439659926691E-3</v>
      </c>
      <c r="H870" s="11">
        <f t="shared" si="379"/>
        <v>43174</v>
      </c>
      <c r="I870" s="11">
        <f t="shared" si="366"/>
        <v>43174</v>
      </c>
      <c r="J870" s="1">
        <f t="shared" si="380"/>
        <v>20</v>
      </c>
      <c r="K870" s="1">
        <f t="shared" si="363"/>
        <v>4</v>
      </c>
      <c r="L870" s="8">
        <f t="shared" si="367"/>
        <v>1.0006392500000001</v>
      </c>
      <c r="M870" s="14">
        <f t="shared" si="362"/>
        <v>1.00290046</v>
      </c>
      <c r="N870" s="14">
        <f t="shared" si="384"/>
        <v>1.1282800678746268</v>
      </c>
      <c r="O870" s="8">
        <f t="shared" si="361"/>
        <v>1.12900132</v>
      </c>
      <c r="P870" s="8">
        <f t="shared" si="368"/>
        <v>14133.18218077</v>
      </c>
      <c r="Q870" s="13">
        <f t="shared" si="369"/>
        <v>0</v>
      </c>
      <c r="R870" s="21">
        <f t="shared" si="370"/>
        <v>0</v>
      </c>
      <c r="S870" s="8">
        <f t="shared" si="371"/>
        <v>0</v>
      </c>
      <c r="T870" s="10">
        <f t="shared" si="381"/>
        <v>0.119353</v>
      </c>
      <c r="U870" s="13">
        <f t="shared" si="385"/>
        <v>86</v>
      </c>
      <c r="V870" s="13">
        <v>252</v>
      </c>
      <c r="W870" s="14">
        <f t="shared" si="372"/>
        <v>1.0392283440000001</v>
      </c>
      <c r="X870" s="8">
        <f t="shared" si="373"/>
        <v>554.42133239999998</v>
      </c>
      <c r="Y870" s="8">
        <v>0</v>
      </c>
      <c r="Z870" s="9">
        <f t="shared" si="374"/>
        <v>0</v>
      </c>
      <c r="AA870" s="26" t="str">
        <f t="shared" si="382"/>
        <v>A+J=</v>
      </c>
      <c r="AB870" s="70">
        <f t="shared" si="383"/>
        <v>43388</v>
      </c>
      <c r="AC870" s="4"/>
      <c r="AD870" s="1"/>
      <c r="AE870" s="11"/>
      <c r="AF870" s="5"/>
      <c r="AG870" s="1"/>
      <c r="AH870" s="1"/>
      <c r="AI870" s="1"/>
      <c r="AJ870" s="1"/>
      <c r="AK870" s="10"/>
      <c r="AL870" s="1"/>
      <c r="AM870" s="1"/>
      <c r="AN870" s="1"/>
      <c r="AO870" s="1"/>
      <c r="AP870" s="1"/>
      <c r="AQ870" s="1"/>
    </row>
    <row r="871" spans="1:43" x14ac:dyDescent="0.2">
      <c r="A871" s="67">
        <f t="shared" si="375"/>
        <v>43153</v>
      </c>
      <c r="B871" s="8">
        <f t="shared" si="364"/>
        <v>14696.52412493</v>
      </c>
      <c r="C871" s="8">
        <f t="shared" si="376"/>
        <v>12518.304390269999</v>
      </c>
      <c r="D871" s="28">
        <f t="shared" si="377"/>
        <v>4930.72</v>
      </c>
      <c r="E871" s="9">
        <f>IF(K871=1,VLOOKUP(A870,[1]Plan1!$AY$117:$BA$314,3),E870)</f>
        <v>4946.5</v>
      </c>
      <c r="F871" s="110">
        <f t="shared" si="378"/>
        <v>43147</v>
      </c>
      <c r="G871" s="12">
        <f t="shared" si="365"/>
        <v>3.2003439659926691E-3</v>
      </c>
      <c r="H871" s="11">
        <f t="shared" si="379"/>
        <v>43174</v>
      </c>
      <c r="I871" s="11">
        <f t="shared" si="366"/>
        <v>43174</v>
      </c>
      <c r="J871" s="1">
        <f t="shared" si="380"/>
        <v>20</v>
      </c>
      <c r="K871" s="1">
        <f t="shared" si="363"/>
        <v>5</v>
      </c>
      <c r="L871" s="8">
        <f t="shared" si="367"/>
        <v>1.0007991199999999</v>
      </c>
      <c r="M871" s="14">
        <f t="shared" si="362"/>
        <v>1.00290046</v>
      </c>
      <c r="N871" s="14">
        <f t="shared" si="384"/>
        <v>1.1282800678746268</v>
      </c>
      <c r="O871" s="8">
        <f t="shared" si="361"/>
        <v>1.12918169</v>
      </c>
      <c r="P871" s="8">
        <f t="shared" si="368"/>
        <v>14135.44010733</v>
      </c>
      <c r="Q871" s="13">
        <f t="shared" si="369"/>
        <v>0</v>
      </c>
      <c r="R871" s="21">
        <f t="shared" si="370"/>
        <v>0</v>
      </c>
      <c r="S871" s="8">
        <f t="shared" si="371"/>
        <v>0</v>
      </c>
      <c r="T871" s="10">
        <f t="shared" si="381"/>
        <v>0.119353</v>
      </c>
      <c r="U871" s="13">
        <f t="shared" si="385"/>
        <v>87</v>
      </c>
      <c r="V871" s="13">
        <v>252</v>
      </c>
      <c r="W871" s="14">
        <f t="shared" si="372"/>
        <v>1.039693424</v>
      </c>
      <c r="X871" s="8">
        <f t="shared" si="373"/>
        <v>561.08401760000004</v>
      </c>
      <c r="Y871" s="8">
        <v>0</v>
      </c>
      <c r="Z871" s="9">
        <f t="shared" si="374"/>
        <v>0</v>
      </c>
      <c r="AA871" s="26" t="str">
        <f t="shared" si="382"/>
        <v>A+J=</v>
      </c>
      <c r="AB871" s="70">
        <f t="shared" si="383"/>
        <v>43388</v>
      </c>
      <c r="AC871" s="4"/>
      <c r="AD871" s="1"/>
      <c r="AE871" s="11"/>
      <c r="AF871" s="5"/>
      <c r="AG871" s="1"/>
      <c r="AH871" s="1"/>
      <c r="AI871" s="1"/>
      <c r="AJ871" s="1"/>
      <c r="AK871" s="10"/>
      <c r="AL871" s="1"/>
      <c r="AM871" s="1"/>
      <c r="AN871" s="1"/>
      <c r="AO871" s="1"/>
      <c r="AP871" s="1"/>
      <c r="AQ871" s="1"/>
    </row>
    <row r="872" spans="1:43" x14ac:dyDescent="0.2">
      <c r="A872" s="67">
        <f t="shared" si="375"/>
        <v>43154</v>
      </c>
      <c r="B872" s="8">
        <f t="shared" si="364"/>
        <v>14705.45042863</v>
      </c>
      <c r="C872" s="8">
        <f t="shared" si="376"/>
        <v>12518.304390269999</v>
      </c>
      <c r="D872" s="28">
        <f t="shared" si="377"/>
        <v>4930.72</v>
      </c>
      <c r="E872" s="9">
        <f>IF(K872=1,VLOOKUP(A871,[1]Plan1!$AY$117:$BA$314,3),E871)</f>
        <v>4946.5</v>
      </c>
      <c r="F872" s="110">
        <f t="shared" si="378"/>
        <v>43147</v>
      </c>
      <c r="G872" s="12">
        <f t="shared" si="365"/>
        <v>3.2003439659926691E-3</v>
      </c>
      <c r="H872" s="11">
        <f t="shared" si="379"/>
        <v>43174</v>
      </c>
      <c r="I872" s="11">
        <f t="shared" si="366"/>
        <v>43174</v>
      </c>
      <c r="J872" s="1">
        <f t="shared" si="380"/>
        <v>20</v>
      </c>
      <c r="K872" s="1">
        <f t="shared" si="363"/>
        <v>6</v>
      </c>
      <c r="L872" s="8">
        <f t="shared" si="367"/>
        <v>1.00095902</v>
      </c>
      <c r="M872" s="14">
        <f t="shared" si="362"/>
        <v>1.00290046</v>
      </c>
      <c r="N872" s="14">
        <f t="shared" si="384"/>
        <v>1.1282800678746268</v>
      </c>
      <c r="O872" s="8">
        <f t="shared" si="361"/>
        <v>1.12936211</v>
      </c>
      <c r="P872" s="8">
        <f t="shared" si="368"/>
        <v>14137.698659809999</v>
      </c>
      <c r="Q872" s="13">
        <f t="shared" si="369"/>
        <v>0</v>
      </c>
      <c r="R872" s="21">
        <f t="shared" si="370"/>
        <v>0</v>
      </c>
      <c r="S872" s="8">
        <f t="shared" si="371"/>
        <v>0</v>
      </c>
      <c r="T872" s="10">
        <f t="shared" si="381"/>
        <v>0.119353</v>
      </c>
      <c r="U872" s="13">
        <f t="shared" si="385"/>
        <v>88</v>
      </c>
      <c r="V872" s="13">
        <v>252</v>
      </c>
      <c r="W872" s="14">
        <f t="shared" si="372"/>
        <v>1.040158712</v>
      </c>
      <c r="X872" s="8">
        <f t="shared" si="373"/>
        <v>567.75176882000005</v>
      </c>
      <c r="Y872" s="8">
        <v>0</v>
      </c>
      <c r="Z872" s="9">
        <f t="shared" si="374"/>
        <v>0</v>
      </c>
      <c r="AA872" s="26" t="str">
        <f t="shared" si="382"/>
        <v>A+J=</v>
      </c>
      <c r="AB872" s="70">
        <f t="shared" si="383"/>
        <v>43388</v>
      </c>
      <c r="AC872" s="4"/>
      <c r="AD872" s="1"/>
      <c r="AE872" s="11"/>
      <c r="AF872" s="5"/>
      <c r="AG872" s="1"/>
      <c r="AH872" s="1"/>
      <c r="AI872" s="1"/>
      <c r="AJ872" s="1"/>
      <c r="AK872" s="10"/>
      <c r="AL872" s="1"/>
      <c r="AM872" s="1"/>
      <c r="AN872" s="1"/>
      <c r="AO872" s="1"/>
      <c r="AP872" s="1"/>
      <c r="AQ872" s="1"/>
    </row>
    <row r="873" spans="1:43" x14ac:dyDescent="0.2">
      <c r="A873" s="67">
        <f t="shared" si="375"/>
        <v>43155</v>
      </c>
      <c r="B873" s="8">
        <f t="shared" si="364"/>
        <v>14714.382035730001</v>
      </c>
      <c r="C873" s="8">
        <f t="shared" si="376"/>
        <v>12518.304390269999</v>
      </c>
      <c r="D873" s="28">
        <f t="shared" si="377"/>
        <v>4930.72</v>
      </c>
      <c r="E873" s="9">
        <f>IF(K873=1,VLOOKUP(A872,[1]Plan1!$AY$117:$BA$314,3),E872)</f>
        <v>4946.5</v>
      </c>
      <c r="F873" s="110">
        <f t="shared" si="378"/>
        <v>43147</v>
      </c>
      <c r="G873" s="12">
        <f t="shared" si="365"/>
        <v>3.2003439659926691E-3</v>
      </c>
      <c r="H873" s="11">
        <f t="shared" si="379"/>
        <v>43174</v>
      </c>
      <c r="I873" s="11">
        <f t="shared" si="366"/>
        <v>43174</v>
      </c>
      <c r="J873" s="1">
        <f t="shared" si="380"/>
        <v>20</v>
      </c>
      <c r="K873" s="1">
        <f t="shared" si="363"/>
        <v>7</v>
      </c>
      <c r="L873" s="8">
        <f t="shared" si="367"/>
        <v>1.00111895</v>
      </c>
      <c r="M873" s="14">
        <f t="shared" si="362"/>
        <v>1.00290046</v>
      </c>
      <c r="N873" s="14">
        <f t="shared" si="384"/>
        <v>1.1282800678746268</v>
      </c>
      <c r="O873" s="8">
        <f t="shared" ref="O873:O936" si="386">TRUNC(TRUNC((L873*N873),15),8)</f>
        <v>1.12954255</v>
      </c>
      <c r="P873" s="8">
        <f t="shared" si="368"/>
        <v>14139.957462660001</v>
      </c>
      <c r="Q873" s="13">
        <f t="shared" si="369"/>
        <v>0</v>
      </c>
      <c r="R873" s="21">
        <f t="shared" si="370"/>
        <v>0</v>
      </c>
      <c r="S873" s="8">
        <f t="shared" si="371"/>
        <v>0</v>
      </c>
      <c r="T873" s="10">
        <f t="shared" si="381"/>
        <v>0.119353</v>
      </c>
      <c r="U873" s="13">
        <f t="shared" si="385"/>
        <v>89</v>
      </c>
      <c r="V873" s="13">
        <v>252</v>
      </c>
      <c r="W873" s="14">
        <f t="shared" si="372"/>
        <v>1.0406242080000001</v>
      </c>
      <c r="X873" s="8">
        <f t="shared" si="373"/>
        <v>574.42457306999995</v>
      </c>
      <c r="Y873" s="8">
        <v>0</v>
      </c>
      <c r="Z873" s="9">
        <f t="shared" si="374"/>
        <v>0</v>
      </c>
      <c r="AA873" s="26" t="str">
        <f t="shared" si="382"/>
        <v>A+J=</v>
      </c>
      <c r="AB873" s="70">
        <f t="shared" si="383"/>
        <v>43388</v>
      </c>
      <c r="AC873" s="4"/>
      <c r="AD873" s="1"/>
      <c r="AE873" s="11"/>
      <c r="AF873" s="5"/>
      <c r="AG873" s="1"/>
      <c r="AH873" s="1"/>
      <c r="AI873" s="1"/>
      <c r="AJ873" s="1"/>
      <c r="AK873" s="10"/>
      <c r="AL873" s="1"/>
      <c r="AM873" s="1"/>
      <c r="AN873" s="1"/>
      <c r="AO873" s="1"/>
      <c r="AP873" s="1"/>
      <c r="AQ873" s="1"/>
    </row>
    <row r="874" spans="1:43" x14ac:dyDescent="0.2">
      <c r="A874" s="67">
        <f t="shared" si="375"/>
        <v>43156</v>
      </c>
      <c r="B874" s="8">
        <f t="shared" si="364"/>
        <v>14714.382035730001</v>
      </c>
      <c r="C874" s="8">
        <f t="shared" si="376"/>
        <v>12518.304390269999</v>
      </c>
      <c r="D874" s="28">
        <f t="shared" si="377"/>
        <v>4930.72</v>
      </c>
      <c r="E874" s="9">
        <f>IF(K874=1,VLOOKUP(A873,[1]Plan1!$AY$117:$BA$314,3),E873)</f>
        <v>4946.5</v>
      </c>
      <c r="F874" s="110">
        <f t="shared" si="378"/>
        <v>43147</v>
      </c>
      <c r="G874" s="12">
        <f t="shared" si="365"/>
        <v>3.2003439659926691E-3</v>
      </c>
      <c r="H874" s="11">
        <f t="shared" si="379"/>
        <v>43174</v>
      </c>
      <c r="I874" s="11">
        <f t="shared" si="366"/>
        <v>43174</v>
      </c>
      <c r="J874" s="1">
        <f t="shared" si="380"/>
        <v>20</v>
      </c>
      <c r="K874" s="1">
        <f t="shared" si="363"/>
        <v>7</v>
      </c>
      <c r="L874" s="8">
        <f t="shared" si="367"/>
        <v>1.00111895</v>
      </c>
      <c r="M874" s="14">
        <f t="shared" ref="M874:M937" si="387">IF(I874&gt;I873,L873,M873)</f>
        <v>1.00290046</v>
      </c>
      <c r="N874" s="14">
        <f t="shared" si="384"/>
        <v>1.1282800678746268</v>
      </c>
      <c r="O874" s="8">
        <f t="shared" si="386"/>
        <v>1.12954255</v>
      </c>
      <c r="P874" s="8">
        <f t="shared" si="368"/>
        <v>14139.957462660001</v>
      </c>
      <c r="Q874" s="13">
        <f t="shared" si="369"/>
        <v>0</v>
      </c>
      <c r="R874" s="21">
        <f t="shared" si="370"/>
        <v>0</v>
      </c>
      <c r="S874" s="8">
        <f t="shared" si="371"/>
        <v>0</v>
      </c>
      <c r="T874" s="10">
        <f t="shared" si="381"/>
        <v>0.119353</v>
      </c>
      <c r="U874" s="13">
        <f t="shared" si="385"/>
        <v>89</v>
      </c>
      <c r="V874" s="13">
        <v>252</v>
      </c>
      <c r="W874" s="14">
        <f t="shared" si="372"/>
        <v>1.0406242080000001</v>
      </c>
      <c r="X874" s="8">
        <f t="shared" si="373"/>
        <v>574.42457306999995</v>
      </c>
      <c r="Y874" s="8">
        <v>0</v>
      </c>
      <c r="Z874" s="9">
        <f t="shared" si="374"/>
        <v>0</v>
      </c>
      <c r="AA874" s="26" t="str">
        <f t="shared" si="382"/>
        <v>A+J=</v>
      </c>
      <c r="AB874" s="70">
        <f t="shared" si="383"/>
        <v>43388</v>
      </c>
      <c r="AC874" s="4"/>
      <c r="AD874" s="1"/>
      <c r="AE874" s="11"/>
      <c r="AF874" s="5"/>
      <c r="AG874" s="1"/>
      <c r="AH874" s="1"/>
      <c r="AI874" s="1"/>
      <c r="AJ874" s="1"/>
      <c r="AK874" s="10"/>
      <c r="AL874" s="1"/>
      <c r="AM874" s="1"/>
      <c r="AN874" s="1"/>
      <c r="AO874" s="1"/>
      <c r="AP874" s="1"/>
      <c r="AQ874" s="1"/>
    </row>
    <row r="875" spans="1:43" x14ac:dyDescent="0.2">
      <c r="A875" s="67">
        <f t="shared" si="375"/>
        <v>43157</v>
      </c>
      <c r="B875" s="8">
        <f t="shared" si="364"/>
        <v>14714.382035730001</v>
      </c>
      <c r="C875" s="8">
        <f t="shared" si="376"/>
        <v>12518.304390269999</v>
      </c>
      <c r="D875" s="28">
        <f t="shared" si="377"/>
        <v>4930.72</v>
      </c>
      <c r="E875" s="9">
        <f>IF(K875=1,VLOOKUP(A874,[1]Plan1!$AY$117:$BA$314,3),E874)</f>
        <v>4946.5</v>
      </c>
      <c r="F875" s="110">
        <f t="shared" si="378"/>
        <v>43147</v>
      </c>
      <c r="G875" s="12">
        <f t="shared" si="365"/>
        <v>3.2003439659926691E-3</v>
      </c>
      <c r="H875" s="11">
        <f t="shared" si="379"/>
        <v>43174</v>
      </c>
      <c r="I875" s="11">
        <f t="shared" si="366"/>
        <v>43174</v>
      </c>
      <c r="J875" s="1">
        <f t="shared" si="380"/>
        <v>20</v>
      </c>
      <c r="K875" s="1">
        <f t="shared" ref="K875:K938" si="388">(J875-(NETWORKDAYS(A875,I875,AE$118:AE$502)-1))</f>
        <v>7</v>
      </c>
      <c r="L875" s="8">
        <f t="shared" si="367"/>
        <v>1.00111895</v>
      </c>
      <c r="M875" s="14">
        <f t="shared" si="387"/>
        <v>1.00290046</v>
      </c>
      <c r="N875" s="14">
        <f t="shared" si="384"/>
        <v>1.1282800678746268</v>
      </c>
      <c r="O875" s="8">
        <f t="shared" si="386"/>
        <v>1.12954255</v>
      </c>
      <c r="P875" s="8">
        <f t="shared" si="368"/>
        <v>14139.957462660001</v>
      </c>
      <c r="Q875" s="13">
        <f t="shared" si="369"/>
        <v>0</v>
      </c>
      <c r="R875" s="21">
        <f t="shared" si="370"/>
        <v>0</v>
      </c>
      <c r="S875" s="8">
        <f t="shared" si="371"/>
        <v>0</v>
      </c>
      <c r="T875" s="10">
        <f t="shared" si="381"/>
        <v>0.119353</v>
      </c>
      <c r="U875" s="13">
        <f t="shared" si="385"/>
        <v>89</v>
      </c>
      <c r="V875" s="13">
        <v>252</v>
      </c>
      <c r="W875" s="14">
        <f t="shared" si="372"/>
        <v>1.0406242080000001</v>
      </c>
      <c r="X875" s="8">
        <f t="shared" si="373"/>
        <v>574.42457306999995</v>
      </c>
      <c r="Y875" s="8">
        <v>0</v>
      </c>
      <c r="Z875" s="9">
        <f t="shared" si="374"/>
        <v>0</v>
      </c>
      <c r="AA875" s="26" t="str">
        <f t="shared" si="382"/>
        <v>A+J=</v>
      </c>
      <c r="AB875" s="70">
        <f t="shared" si="383"/>
        <v>43388</v>
      </c>
      <c r="AC875" s="4"/>
      <c r="AD875" s="1"/>
      <c r="AE875" s="11"/>
      <c r="AF875" s="5"/>
      <c r="AG875" s="1"/>
      <c r="AH875" s="1"/>
      <c r="AI875" s="1"/>
      <c r="AJ875" s="1"/>
      <c r="AK875" s="10"/>
      <c r="AL875" s="1"/>
      <c r="AM875" s="1"/>
      <c r="AN875" s="1"/>
      <c r="AO875" s="1"/>
      <c r="AP875" s="1"/>
      <c r="AQ875" s="1"/>
    </row>
    <row r="876" spans="1:43" x14ac:dyDescent="0.2">
      <c r="A876" s="67">
        <f t="shared" si="375"/>
        <v>43158</v>
      </c>
      <c r="B876" s="8">
        <f t="shared" si="364"/>
        <v>14723.319208630001</v>
      </c>
      <c r="C876" s="8">
        <f t="shared" si="376"/>
        <v>12518.304390269999</v>
      </c>
      <c r="D876" s="28">
        <f t="shared" si="377"/>
        <v>4930.72</v>
      </c>
      <c r="E876" s="9">
        <f>IF(K876=1,VLOOKUP(A875,[1]Plan1!$AY$117:$BA$314,3),E875)</f>
        <v>4946.5</v>
      </c>
      <c r="F876" s="110">
        <f t="shared" si="378"/>
        <v>43147</v>
      </c>
      <c r="G876" s="12">
        <f t="shared" si="365"/>
        <v>3.2003439659926691E-3</v>
      </c>
      <c r="H876" s="11">
        <f t="shared" si="379"/>
        <v>43174</v>
      </c>
      <c r="I876" s="11">
        <f t="shared" si="366"/>
        <v>43174</v>
      </c>
      <c r="J876" s="1">
        <f t="shared" si="380"/>
        <v>20</v>
      </c>
      <c r="K876" s="1">
        <f t="shared" si="388"/>
        <v>8</v>
      </c>
      <c r="L876" s="8">
        <f t="shared" si="367"/>
        <v>1.0012789099999999</v>
      </c>
      <c r="M876" s="14">
        <f t="shared" si="387"/>
        <v>1.00290046</v>
      </c>
      <c r="N876" s="14">
        <f t="shared" si="384"/>
        <v>1.1282800678746268</v>
      </c>
      <c r="O876" s="8">
        <f t="shared" si="386"/>
        <v>1.1297230300000001</v>
      </c>
      <c r="P876" s="8">
        <f t="shared" si="368"/>
        <v>14142.21676623</v>
      </c>
      <c r="Q876" s="13">
        <f t="shared" si="369"/>
        <v>0</v>
      </c>
      <c r="R876" s="21">
        <f t="shared" si="370"/>
        <v>0</v>
      </c>
      <c r="S876" s="8">
        <f t="shared" si="371"/>
        <v>0</v>
      </c>
      <c r="T876" s="10">
        <f t="shared" si="381"/>
        <v>0.119353</v>
      </c>
      <c r="U876" s="13">
        <f t="shared" si="385"/>
        <v>90</v>
      </c>
      <c r="V876" s="13">
        <v>252</v>
      </c>
      <c r="W876" s="14">
        <f t="shared" si="372"/>
        <v>1.0410899119999999</v>
      </c>
      <c r="X876" s="8">
        <f t="shared" si="373"/>
        <v>581.10244239999997</v>
      </c>
      <c r="Y876" s="8">
        <v>0</v>
      </c>
      <c r="Z876" s="9">
        <f t="shared" si="374"/>
        <v>0</v>
      </c>
      <c r="AA876" s="26" t="str">
        <f t="shared" si="382"/>
        <v>A+J=</v>
      </c>
      <c r="AB876" s="70">
        <f t="shared" si="383"/>
        <v>43388</v>
      </c>
      <c r="AC876" s="4"/>
      <c r="AD876" s="1"/>
      <c r="AE876" s="11"/>
      <c r="AF876" s="5"/>
      <c r="AG876" s="1"/>
      <c r="AH876" s="1"/>
      <c r="AI876" s="1"/>
      <c r="AJ876" s="1"/>
      <c r="AK876" s="10"/>
      <c r="AL876" s="1"/>
      <c r="AM876" s="1"/>
      <c r="AN876" s="1"/>
      <c r="AO876" s="1"/>
      <c r="AP876" s="1"/>
      <c r="AQ876" s="1"/>
    </row>
    <row r="877" spans="1:43" x14ac:dyDescent="0.2">
      <c r="A877" s="67">
        <f t="shared" si="375"/>
        <v>43159</v>
      </c>
      <c r="B877" s="8">
        <f t="shared" si="364"/>
        <v>14732.26157246</v>
      </c>
      <c r="C877" s="8">
        <f t="shared" si="376"/>
        <v>12518.304390269999</v>
      </c>
      <c r="D877" s="28">
        <f t="shared" si="377"/>
        <v>4930.72</v>
      </c>
      <c r="E877" s="9">
        <f>IF(K877=1,VLOOKUP(A876,[1]Plan1!$AY$117:$BA$314,3),E876)</f>
        <v>4946.5</v>
      </c>
      <c r="F877" s="110">
        <f t="shared" si="378"/>
        <v>43147</v>
      </c>
      <c r="G877" s="12">
        <f t="shared" si="365"/>
        <v>3.2003439659926691E-3</v>
      </c>
      <c r="H877" s="11">
        <f t="shared" si="379"/>
        <v>43174</v>
      </c>
      <c r="I877" s="11">
        <f t="shared" si="366"/>
        <v>43174</v>
      </c>
      <c r="J877" s="1">
        <f t="shared" si="380"/>
        <v>20</v>
      </c>
      <c r="K877" s="1">
        <f t="shared" si="388"/>
        <v>9</v>
      </c>
      <c r="L877" s="8">
        <f t="shared" si="367"/>
        <v>1.00143888</v>
      </c>
      <c r="M877" s="14">
        <f t="shared" si="387"/>
        <v>1.00290046</v>
      </c>
      <c r="N877" s="14">
        <f t="shared" si="384"/>
        <v>1.1282800678746268</v>
      </c>
      <c r="O877" s="8">
        <f t="shared" si="386"/>
        <v>1.1299035200000001</v>
      </c>
      <c r="P877" s="8">
        <f t="shared" si="368"/>
        <v>14144.47619499</v>
      </c>
      <c r="Q877" s="13">
        <f t="shared" si="369"/>
        <v>0</v>
      </c>
      <c r="R877" s="21">
        <f t="shared" si="370"/>
        <v>0</v>
      </c>
      <c r="S877" s="8">
        <f t="shared" si="371"/>
        <v>0</v>
      </c>
      <c r="T877" s="10">
        <f t="shared" si="381"/>
        <v>0.119353</v>
      </c>
      <c r="U877" s="13">
        <f t="shared" si="385"/>
        <v>91</v>
      </c>
      <c r="V877" s="13">
        <v>252</v>
      </c>
      <c r="W877" s="14">
        <f t="shared" si="372"/>
        <v>1.0415558250000001</v>
      </c>
      <c r="X877" s="8">
        <f t="shared" si="373"/>
        <v>587.78537746999996</v>
      </c>
      <c r="Y877" s="8">
        <v>0</v>
      </c>
      <c r="Z877" s="9">
        <f t="shared" si="374"/>
        <v>0</v>
      </c>
      <c r="AA877" s="26" t="str">
        <f t="shared" si="382"/>
        <v>A+J=</v>
      </c>
      <c r="AB877" s="70">
        <f t="shared" si="383"/>
        <v>43388</v>
      </c>
      <c r="AC877" s="4"/>
      <c r="AD877" s="1"/>
      <c r="AE877" s="11"/>
      <c r="AF877" s="5"/>
      <c r="AG877" s="1"/>
      <c r="AH877" s="1"/>
      <c r="AI877" s="1"/>
      <c r="AJ877" s="1"/>
      <c r="AK877" s="10"/>
      <c r="AL877" s="1"/>
      <c r="AM877" s="1"/>
      <c r="AN877" s="1"/>
      <c r="AO877" s="1"/>
      <c r="AP877" s="1"/>
      <c r="AQ877" s="1"/>
    </row>
    <row r="878" spans="1:43" x14ac:dyDescent="0.2">
      <c r="A878" s="67">
        <f t="shared" si="375"/>
        <v>43160</v>
      </c>
      <c r="B878" s="8">
        <f t="shared" si="364"/>
        <v>14741.209636420001</v>
      </c>
      <c r="C878" s="8">
        <f t="shared" si="376"/>
        <v>12518.304390269999</v>
      </c>
      <c r="D878" s="28">
        <f t="shared" si="377"/>
        <v>4930.72</v>
      </c>
      <c r="E878" s="9">
        <f>IF(K878=1,VLOOKUP(A877,[1]Plan1!$AY$117:$BA$314,3),E877)</f>
        <v>4946.5</v>
      </c>
      <c r="F878" s="110">
        <f t="shared" si="378"/>
        <v>43147</v>
      </c>
      <c r="G878" s="12">
        <f t="shared" si="365"/>
        <v>3.2003439659926691E-3</v>
      </c>
      <c r="H878" s="11">
        <f t="shared" si="379"/>
        <v>43174</v>
      </c>
      <c r="I878" s="11">
        <f t="shared" si="366"/>
        <v>43174</v>
      </c>
      <c r="J878" s="1">
        <f t="shared" si="380"/>
        <v>20</v>
      </c>
      <c r="K878" s="1">
        <f t="shared" si="388"/>
        <v>10</v>
      </c>
      <c r="L878" s="8">
        <f t="shared" si="367"/>
        <v>1.0015988899999999</v>
      </c>
      <c r="M878" s="14">
        <f t="shared" si="387"/>
        <v>1.00290046</v>
      </c>
      <c r="N878" s="14">
        <f t="shared" si="384"/>
        <v>1.1282800678746268</v>
      </c>
      <c r="O878" s="8">
        <f t="shared" si="386"/>
        <v>1.1300840599999999</v>
      </c>
      <c r="P878" s="8">
        <f t="shared" si="368"/>
        <v>14146.736249670001</v>
      </c>
      <c r="Q878" s="13">
        <f t="shared" si="369"/>
        <v>0</v>
      </c>
      <c r="R878" s="21">
        <f t="shared" si="370"/>
        <v>0</v>
      </c>
      <c r="S878" s="8">
        <f t="shared" si="371"/>
        <v>0</v>
      </c>
      <c r="T878" s="10">
        <f t="shared" si="381"/>
        <v>0.119353</v>
      </c>
      <c r="U878" s="13">
        <f t="shared" si="385"/>
        <v>92</v>
      </c>
      <c r="V878" s="13">
        <v>252</v>
      </c>
      <c r="W878" s="14">
        <f t="shared" si="372"/>
        <v>1.042021946</v>
      </c>
      <c r="X878" s="8">
        <f t="shared" si="373"/>
        <v>594.47338675000003</v>
      </c>
      <c r="Y878" s="8">
        <v>0</v>
      </c>
      <c r="Z878" s="9">
        <f t="shared" si="374"/>
        <v>0</v>
      </c>
      <c r="AA878" s="26" t="str">
        <f t="shared" si="382"/>
        <v>A+J=</v>
      </c>
      <c r="AB878" s="70">
        <f t="shared" si="383"/>
        <v>43388</v>
      </c>
      <c r="AC878" s="4"/>
      <c r="AD878" s="1"/>
      <c r="AE878" s="11"/>
      <c r="AF878" s="5"/>
      <c r="AG878" s="1"/>
      <c r="AH878" s="1"/>
      <c r="AI878" s="1"/>
      <c r="AJ878" s="1"/>
      <c r="AK878" s="10"/>
      <c r="AL878" s="1"/>
      <c r="AM878" s="1"/>
      <c r="AN878" s="1"/>
      <c r="AO878" s="1"/>
      <c r="AP878" s="1"/>
      <c r="AQ878" s="1"/>
    </row>
    <row r="879" spans="1:43" x14ac:dyDescent="0.2">
      <c r="A879" s="67">
        <f t="shared" si="375"/>
        <v>43161</v>
      </c>
      <c r="B879" s="8">
        <f t="shared" si="364"/>
        <v>14750.163025440001</v>
      </c>
      <c r="C879" s="8">
        <f t="shared" si="376"/>
        <v>12518.304390269999</v>
      </c>
      <c r="D879" s="28">
        <f t="shared" si="377"/>
        <v>4930.72</v>
      </c>
      <c r="E879" s="9">
        <f>IF(K879=1,VLOOKUP(A878,[1]Plan1!$AY$117:$BA$314,3),E878)</f>
        <v>4946.5</v>
      </c>
      <c r="F879" s="110">
        <f t="shared" si="378"/>
        <v>43147</v>
      </c>
      <c r="G879" s="12">
        <f t="shared" si="365"/>
        <v>3.2003439659926691E-3</v>
      </c>
      <c r="H879" s="11">
        <f t="shared" si="379"/>
        <v>43174</v>
      </c>
      <c r="I879" s="11">
        <f t="shared" si="366"/>
        <v>43174</v>
      </c>
      <c r="J879" s="1">
        <f t="shared" si="380"/>
        <v>20</v>
      </c>
      <c r="K879" s="1">
        <f t="shared" si="388"/>
        <v>11</v>
      </c>
      <c r="L879" s="8">
        <f t="shared" si="367"/>
        <v>1.0017589200000001</v>
      </c>
      <c r="M879" s="14">
        <f t="shared" si="387"/>
        <v>1.00290046</v>
      </c>
      <c r="N879" s="14">
        <f t="shared" si="384"/>
        <v>1.1282800678746268</v>
      </c>
      <c r="O879" s="8">
        <f t="shared" si="386"/>
        <v>1.1302646199999999</v>
      </c>
      <c r="P879" s="8">
        <f t="shared" si="368"/>
        <v>14148.99655471</v>
      </c>
      <c r="Q879" s="13">
        <f t="shared" si="369"/>
        <v>0</v>
      </c>
      <c r="R879" s="21">
        <f t="shared" si="370"/>
        <v>0</v>
      </c>
      <c r="S879" s="8">
        <f t="shared" si="371"/>
        <v>0</v>
      </c>
      <c r="T879" s="10">
        <f t="shared" si="381"/>
        <v>0.119353</v>
      </c>
      <c r="U879" s="13">
        <f t="shared" si="385"/>
        <v>93</v>
      </c>
      <c r="V879" s="13">
        <v>252</v>
      </c>
      <c r="W879" s="14">
        <f t="shared" si="372"/>
        <v>1.042488276</v>
      </c>
      <c r="X879" s="8">
        <f t="shared" si="373"/>
        <v>601.16647073000001</v>
      </c>
      <c r="Y879" s="8">
        <v>0</v>
      </c>
      <c r="Z879" s="9">
        <f t="shared" si="374"/>
        <v>0</v>
      </c>
      <c r="AA879" s="26" t="str">
        <f t="shared" si="382"/>
        <v>A+J=</v>
      </c>
      <c r="AB879" s="70">
        <f t="shared" si="383"/>
        <v>43388</v>
      </c>
      <c r="AC879" s="4"/>
      <c r="AD879" s="1"/>
      <c r="AE879" s="11"/>
      <c r="AF879" s="5"/>
      <c r="AG879" s="1"/>
      <c r="AH879" s="1"/>
      <c r="AI879" s="1"/>
      <c r="AJ879" s="1"/>
      <c r="AK879" s="10"/>
      <c r="AL879" s="1"/>
      <c r="AM879" s="1"/>
      <c r="AN879" s="1"/>
      <c r="AO879" s="1"/>
      <c r="AP879" s="1"/>
      <c r="AQ879" s="1"/>
    </row>
    <row r="880" spans="1:43" x14ac:dyDescent="0.2">
      <c r="A880" s="67">
        <f t="shared" si="375"/>
        <v>43162</v>
      </c>
      <c r="B880" s="8">
        <f t="shared" si="364"/>
        <v>14759.121741290001</v>
      </c>
      <c r="C880" s="8">
        <f t="shared" si="376"/>
        <v>12518.304390269999</v>
      </c>
      <c r="D880" s="28">
        <f t="shared" si="377"/>
        <v>4930.72</v>
      </c>
      <c r="E880" s="9">
        <f>IF(K880=1,VLOOKUP(A879,[1]Plan1!$AY$117:$BA$314,3),E879)</f>
        <v>4946.5</v>
      </c>
      <c r="F880" s="110">
        <f t="shared" si="378"/>
        <v>43147</v>
      </c>
      <c r="G880" s="12">
        <f t="shared" si="365"/>
        <v>3.2003439659926691E-3</v>
      </c>
      <c r="H880" s="11">
        <f t="shared" si="379"/>
        <v>43174</v>
      </c>
      <c r="I880" s="11">
        <f t="shared" si="366"/>
        <v>43174</v>
      </c>
      <c r="J880" s="1">
        <f t="shared" si="380"/>
        <v>20</v>
      </c>
      <c r="K880" s="1">
        <f t="shared" si="388"/>
        <v>12</v>
      </c>
      <c r="L880" s="8">
        <f t="shared" si="367"/>
        <v>1.00191897</v>
      </c>
      <c r="M880" s="14">
        <f t="shared" si="387"/>
        <v>1.00290046</v>
      </c>
      <c r="N880" s="14">
        <f t="shared" si="384"/>
        <v>1.1282800678746268</v>
      </c>
      <c r="O880" s="8">
        <f t="shared" si="386"/>
        <v>1.1304452</v>
      </c>
      <c r="P880" s="8">
        <f t="shared" si="368"/>
        <v>14151.25711011</v>
      </c>
      <c r="Q880" s="13">
        <f t="shared" si="369"/>
        <v>0</v>
      </c>
      <c r="R880" s="21">
        <f t="shared" si="370"/>
        <v>0</v>
      </c>
      <c r="S880" s="8">
        <f t="shared" si="371"/>
        <v>0</v>
      </c>
      <c r="T880" s="10">
        <f t="shared" si="381"/>
        <v>0.119353</v>
      </c>
      <c r="U880" s="13">
        <f t="shared" si="385"/>
        <v>94</v>
      </c>
      <c r="V880" s="13">
        <v>252</v>
      </c>
      <c r="W880" s="14">
        <f t="shared" si="372"/>
        <v>1.0429548150000001</v>
      </c>
      <c r="X880" s="8">
        <f t="shared" si="373"/>
        <v>607.86463117999995</v>
      </c>
      <c r="Y880" s="8">
        <v>0</v>
      </c>
      <c r="Z880" s="9">
        <f t="shared" si="374"/>
        <v>0</v>
      </c>
      <c r="AA880" s="26" t="str">
        <f t="shared" si="382"/>
        <v>A+J=</v>
      </c>
      <c r="AB880" s="70">
        <f t="shared" si="383"/>
        <v>43388</v>
      </c>
      <c r="AC880" s="4"/>
      <c r="AD880" s="1"/>
      <c r="AE880" s="11"/>
      <c r="AF880" s="5"/>
      <c r="AG880" s="1"/>
      <c r="AH880" s="1"/>
      <c r="AI880" s="1"/>
      <c r="AJ880" s="1"/>
      <c r="AK880" s="10"/>
      <c r="AL880" s="1"/>
      <c r="AM880" s="1"/>
      <c r="AN880" s="1"/>
      <c r="AO880" s="1"/>
      <c r="AP880" s="1"/>
      <c r="AQ880" s="1"/>
    </row>
    <row r="881" spans="1:43" x14ac:dyDescent="0.2">
      <c r="A881" s="67">
        <f t="shared" si="375"/>
        <v>43163</v>
      </c>
      <c r="B881" s="8">
        <f t="shared" si="364"/>
        <v>14759.121741290001</v>
      </c>
      <c r="C881" s="8">
        <f t="shared" si="376"/>
        <v>12518.304390269999</v>
      </c>
      <c r="D881" s="28">
        <f t="shared" si="377"/>
        <v>4930.72</v>
      </c>
      <c r="E881" s="9">
        <f>IF(K881=1,VLOOKUP(A880,[1]Plan1!$AY$117:$BA$314,3),E880)</f>
        <v>4946.5</v>
      </c>
      <c r="F881" s="110">
        <f t="shared" si="378"/>
        <v>43147</v>
      </c>
      <c r="G881" s="12">
        <f t="shared" si="365"/>
        <v>3.2003439659926691E-3</v>
      </c>
      <c r="H881" s="11">
        <f t="shared" si="379"/>
        <v>43174</v>
      </c>
      <c r="I881" s="11">
        <f t="shared" si="366"/>
        <v>43174</v>
      </c>
      <c r="J881" s="1">
        <f t="shared" si="380"/>
        <v>20</v>
      </c>
      <c r="K881" s="1">
        <f t="shared" si="388"/>
        <v>12</v>
      </c>
      <c r="L881" s="8">
        <f t="shared" si="367"/>
        <v>1.00191897</v>
      </c>
      <c r="M881" s="14">
        <f t="shared" si="387"/>
        <v>1.00290046</v>
      </c>
      <c r="N881" s="14">
        <f t="shared" si="384"/>
        <v>1.1282800678746268</v>
      </c>
      <c r="O881" s="8">
        <f t="shared" si="386"/>
        <v>1.1304452</v>
      </c>
      <c r="P881" s="8">
        <f t="shared" si="368"/>
        <v>14151.25711011</v>
      </c>
      <c r="Q881" s="13">
        <f t="shared" si="369"/>
        <v>0</v>
      </c>
      <c r="R881" s="21">
        <f t="shared" si="370"/>
        <v>0</v>
      </c>
      <c r="S881" s="8">
        <f t="shared" si="371"/>
        <v>0</v>
      </c>
      <c r="T881" s="10">
        <f t="shared" si="381"/>
        <v>0.119353</v>
      </c>
      <c r="U881" s="13">
        <f t="shared" si="385"/>
        <v>94</v>
      </c>
      <c r="V881" s="13">
        <v>252</v>
      </c>
      <c r="W881" s="14">
        <f t="shared" si="372"/>
        <v>1.0429548150000001</v>
      </c>
      <c r="X881" s="8">
        <f t="shared" si="373"/>
        <v>607.86463117999995</v>
      </c>
      <c r="Y881" s="8">
        <v>0</v>
      </c>
      <c r="Z881" s="9">
        <f t="shared" si="374"/>
        <v>0</v>
      </c>
      <c r="AA881" s="26" t="str">
        <f t="shared" si="382"/>
        <v>A+J=</v>
      </c>
      <c r="AB881" s="70">
        <f t="shared" si="383"/>
        <v>43388</v>
      </c>
      <c r="AC881" s="4"/>
      <c r="AD881" s="1"/>
      <c r="AE881" s="11"/>
      <c r="AF881" s="5"/>
      <c r="AG881" s="1"/>
      <c r="AH881" s="1"/>
      <c r="AI881" s="1"/>
      <c r="AJ881" s="1"/>
      <c r="AK881" s="10"/>
      <c r="AL881" s="1"/>
      <c r="AM881" s="1"/>
      <c r="AN881" s="1"/>
      <c r="AO881" s="1"/>
      <c r="AP881" s="1"/>
      <c r="AQ881" s="1"/>
    </row>
    <row r="882" spans="1:43" x14ac:dyDescent="0.2">
      <c r="A882" s="67">
        <f t="shared" si="375"/>
        <v>43164</v>
      </c>
      <c r="B882" s="8">
        <f t="shared" si="364"/>
        <v>14759.121741290001</v>
      </c>
      <c r="C882" s="8">
        <f t="shared" si="376"/>
        <v>12518.304390269999</v>
      </c>
      <c r="D882" s="28">
        <f t="shared" si="377"/>
        <v>4930.72</v>
      </c>
      <c r="E882" s="9">
        <f>IF(K882=1,VLOOKUP(A881,[1]Plan1!$AY$117:$BA$314,3),E881)</f>
        <v>4946.5</v>
      </c>
      <c r="F882" s="110">
        <f t="shared" si="378"/>
        <v>43147</v>
      </c>
      <c r="G882" s="12">
        <f t="shared" si="365"/>
        <v>3.2003439659926691E-3</v>
      </c>
      <c r="H882" s="11">
        <f t="shared" si="379"/>
        <v>43174</v>
      </c>
      <c r="I882" s="11">
        <f t="shared" si="366"/>
        <v>43174</v>
      </c>
      <c r="J882" s="1">
        <f t="shared" si="380"/>
        <v>20</v>
      </c>
      <c r="K882" s="1">
        <f t="shared" si="388"/>
        <v>12</v>
      </c>
      <c r="L882" s="8">
        <f t="shared" si="367"/>
        <v>1.00191897</v>
      </c>
      <c r="M882" s="14">
        <f t="shared" si="387"/>
        <v>1.00290046</v>
      </c>
      <c r="N882" s="14">
        <f t="shared" si="384"/>
        <v>1.1282800678746268</v>
      </c>
      <c r="O882" s="8">
        <f t="shared" si="386"/>
        <v>1.1304452</v>
      </c>
      <c r="P882" s="8">
        <f t="shared" si="368"/>
        <v>14151.25711011</v>
      </c>
      <c r="Q882" s="13">
        <f t="shared" si="369"/>
        <v>0</v>
      </c>
      <c r="R882" s="21">
        <f t="shared" si="370"/>
        <v>0</v>
      </c>
      <c r="S882" s="8">
        <f t="shared" si="371"/>
        <v>0</v>
      </c>
      <c r="T882" s="10">
        <f t="shared" si="381"/>
        <v>0.119353</v>
      </c>
      <c r="U882" s="13">
        <f t="shared" si="385"/>
        <v>94</v>
      </c>
      <c r="V882" s="13">
        <v>252</v>
      </c>
      <c r="W882" s="14">
        <f t="shared" si="372"/>
        <v>1.0429548150000001</v>
      </c>
      <c r="X882" s="8">
        <f t="shared" si="373"/>
        <v>607.86463117999995</v>
      </c>
      <c r="Y882" s="8">
        <v>0</v>
      </c>
      <c r="Z882" s="9">
        <f t="shared" si="374"/>
        <v>0</v>
      </c>
      <c r="AA882" s="26" t="str">
        <f t="shared" si="382"/>
        <v>A+J=</v>
      </c>
      <c r="AB882" s="70">
        <f t="shared" si="383"/>
        <v>43388</v>
      </c>
      <c r="AC882" s="4"/>
      <c r="AD882" s="1"/>
      <c r="AE882" s="11"/>
      <c r="AF882" s="5"/>
      <c r="AG882" s="1"/>
      <c r="AH882" s="1"/>
      <c r="AI882" s="1"/>
      <c r="AJ882" s="1"/>
      <c r="AK882" s="10"/>
      <c r="AL882" s="1"/>
      <c r="AM882" s="1"/>
      <c r="AN882" s="1"/>
      <c r="AO882" s="1"/>
      <c r="AP882" s="1"/>
      <c r="AQ882" s="1"/>
    </row>
    <row r="883" spans="1:43" x14ac:dyDescent="0.2">
      <c r="A883" s="67">
        <f t="shared" si="375"/>
        <v>43165</v>
      </c>
      <c r="B883" s="8">
        <f t="shared" si="364"/>
        <v>14768.08603282</v>
      </c>
      <c r="C883" s="8">
        <f t="shared" si="376"/>
        <v>12518.304390269999</v>
      </c>
      <c r="D883" s="28">
        <f t="shared" si="377"/>
        <v>4930.72</v>
      </c>
      <c r="E883" s="9">
        <f>IF(K883=1,VLOOKUP(A882,[1]Plan1!$AY$117:$BA$314,3),E882)</f>
        <v>4946.5</v>
      </c>
      <c r="F883" s="110">
        <f t="shared" si="378"/>
        <v>43147</v>
      </c>
      <c r="G883" s="12">
        <f t="shared" si="365"/>
        <v>3.2003439659926691E-3</v>
      </c>
      <c r="H883" s="11">
        <f t="shared" si="379"/>
        <v>43174</v>
      </c>
      <c r="I883" s="11">
        <f t="shared" si="366"/>
        <v>43174</v>
      </c>
      <c r="J883" s="1">
        <f t="shared" si="380"/>
        <v>20</v>
      </c>
      <c r="K883" s="1">
        <f t="shared" si="388"/>
        <v>13</v>
      </c>
      <c r="L883" s="8">
        <f t="shared" si="367"/>
        <v>1.00207906</v>
      </c>
      <c r="M883" s="14">
        <f t="shared" si="387"/>
        <v>1.00290046</v>
      </c>
      <c r="N883" s="14">
        <f t="shared" si="384"/>
        <v>1.1282800678746268</v>
      </c>
      <c r="O883" s="8">
        <f t="shared" si="386"/>
        <v>1.1306258199999999</v>
      </c>
      <c r="P883" s="8">
        <f t="shared" si="368"/>
        <v>14153.51816625</v>
      </c>
      <c r="Q883" s="13">
        <f t="shared" si="369"/>
        <v>0</v>
      </c>
      <c r="R883" s="21">
        <f t="shared" si="370"/>
        <v>0</v>
      </c>
      <c r="S883" s="8">
        <f t="shared" si="371"/>
        <v>0</v>
      </c>
      <c r="T883" s="10">
        <f t="shared" si="381"/>
        <v>0.119353</v>
      </c>
      <c r="U883" s="13">
        <f t="shared" si="385"/>
        <v>95</v>
      </c>
      <c r="V883" s="13">
        <v>252</v>
      </c>
      <c r="W883" s="14">
        <f t="shared" si="372"/>
        <v>1.043421562</v>
      </c>
      <c r="X883" s="8">
        <f t="shared" si="373"/>
        <v>614.56786656999998</v>
      </c>
      <c r="Y883" s="8">
        <v>0</v>
      </c>
      <c r="Z883" s="9">
        <f t="shared" si="374"/>
        <v>0</v>
      </c>
      <c r="AA883" s="26" t="str">
        <f t="shared" si="382"/>
        <v>A+J=</v>
      </c>
      <c r="AB883" s="70">
        <f t="shared" si="383"/>
        <v>43388</v>
      </c>
      <c r="AC883" s="4"/>
      <c r="AD883" s="1"/>
      <c r="AE883" s="11"/>
      <c r="AF883" s="5"/>
      <c r="AG883" s="1"/>
      <c r="AH883" s="1"/>
      <c r="AI883" s="1"/>
      <c r="AJ883" s="1"/>
      <c r="AK883" s="10"/>
      <c r="AL883" s="1"/>
      <c r="AM883" s="1"/>
      <c r="AN883" s="1"/>
      <c r="AO883" s="1"/>
      <c r="AP883" s="1"/>
      <c r="AQ883" s="1"/>
    </row>
    <row r="884" spans="1:43" x14ac:dyDescent="0.2">
      <c r="A884" s="67">
        <f t="shared" si="375"/>
        <v>43166</v>
      </c>
      <c r="B884" s="8">
        <f t="shared" si="364"/>
        <v>14777.055669109999</v>
      </c>
      <c r="C884" s="8">
        <f t="shared" si="376"/>
        <v>12518.304390269999</v>
      </c>
      <c r="D884" s="28">
        <f t="shared" si="377"/>
        <v>4930.72</v>
      </c>
      <c r="E884" s="9">
        <f>IF(K884=1,VLOOKUP(A883,[1]Plan1!$AY$117:$BA$314,3),E883)</f>
        <v>4946.5</v>
      </c>
      <c r="F884" s="110">
        <f t="shared" si="378"/>
        <v>43147</v>
      </c>
      <c r="G884" s="12">
        <f t="shared" si="365"/>
        <v>3.2003439659926691E-3</v>
      </c>
      <c r="H884" s="11">
        <f t="shared" si="379"/>
        <v>43174</v>
      </c>
      <c r="I884" s="11">
        <f t="shared" si="366"/>
        <v>43174</v>
      </c>
      <c r="J884" s="1">
        <f t="shared" si="380"/>
        <v>20</v>
      </c>
      <c r="K884" s="1">
        <f t="shared" si="388"/>
        <v>14</v>
      </c>
      <c r="L884" s="8">
        <f t="shared" si="367"/>
        <v>1.00223916</v>
      </c>
      <c r="M884" s="14">
        <f t="shared" si="387"/>
        <v>1.00290046</v>
      </c>
      <c r="N884" s="14">
        <f t="shared" si="384"/>
        <v>1.1282800678746268</v>
      </c>
      <c r="O884" s="8">
        <f t="shared" si="386"/>
        <v>1.1308064600000001</v>
      </c>
      <c r="P884" s="8">
        <f t="shared" si="368"/>
        <v>14155.779472759999</v>
      </c>
      <c r="Q884" s="13">
        <f t="shared" si="369"/>
        <v>0</v>
      </c>
      <c r="R884" s="21">
        <f t="shared" si="370"/>
        <v>0</v>
      </c>
      <c r="S884" s="8">
        <f t="shared" si="371"/>
        <v>0</v>
      </c>
      <c r="T884" s="10">
        <f t="shared" si="381"/>
        <v>0.119353</v>
      </c>
      <c r="U884" s="13">
        <f t="shared" si="385"/>
        <v>96</v>
      </c>
      <c r="V884" s="13">
        <v>252</v>
      </c>
      <c r="W884" s="14">
        <f t="shared" si="372"/>
        <v>1.043888519</v>
      </c>
      <c r="X884" s="8">
        <f t="shared" si="373"/>
        <v>621.27619634999996</v>
      </c>
      <c r="Y884" s="8">
        <v>0</v>
      </c>
      <c r="Z884" s="9">
        <f t="shared" si="374"/>
        <v>0</v>
      </c>
      <c r="AA884" s="26" t="str">
        <f t="shared" si="382"/>
        <v>A+J=</v>
      </c>
      <c r="AB884" s="70">
        <f t="shared" si="383"/>
        <v>43388</v>
      </c>
      <c r="AC884" s="4"/>
      <c r="AD884" s="1"/>
      <c r="AE884" s="11"/>
      <c r="AF884" s="5"/>
      <c r="AG884" s="1"/>
      <c r="AH884" s="1"/>
      <c r="AI884" s="1"/>
      <c r="AJ884" s="1"/>
      <c r="AK884" s="10"/>
      <c r="AL884" s="1"/>
      <c r="AM884" s="1"/>
      <c r="AN884" s="1"/>
      <c r="AO884" s="1"/>
      <c r="AP884" s="1"/>
      <c r="AQ884" s="1"/>
    </row>
    <row r="885" spans="1:43" x14ac:dyDescent="0.2">
      <c r="A885" s="67">
        <f t="shared" si="375"/>
        <v>43167</v>
      </c>
      <c r="B885" s="8">
        <f t="shared" si="364"/>
        <v>14786.03075433</v>
      </c>
      <c r="C885" s="8">
        <f t="shared" si="376"/>
        <v>12518.304390269999</v>
      </c>
      <c r="D885" s="28">
        <f t="shared" si="377"/>
        <v>4930.72</v>
      </c>
      <c r="E885" s="9">
        <f>IF(K885=1,VLOOKUP(A884,[1]Plan1!$AY$117:$BA$314,3),E884)</f>
        <v>4946.5</v>
      </c>
      <c r="F885" s="110">
        <f t="shared" si="378"/>
        <v>43147</v>
      </c>
      <c r="G885" s="12">
        <f t="shared" si="365"/>
        <v>3.2003439659926691E-3</v>
      </c>
      <c r="H885" s="11">
        <f t="shared" si="379"/>
        <v>43174</v>
      </c>
      <c r="I885" s="11">
        <f t="shared" si="366"/>
        <v>43174</v>
      </c>
      <c r="J885" s="1">
        <f t="shared" si="380"/>
        <v>20</v>
      </c>
      <c r="K885" s="1">
        <f t="shared" si="388"/>
        <v>15</v>
      </c>
      <c r="L885" s="8">
        <f t="shared" si="367"/>
        <v>1.0023992900000001</v>
      </c>
      <c r="M885" s="14">
        <f t="shared" si="387"/>
        <v>1.00290046</v>
      </c>
      <c r="N885" s="14">
        <f t="shared" si="384"/>
        <v>1.1282800678746268</v>
      </c>
      <c r="O885" s="8">
        <f t="shared" si="386"/>
        <v>1.1309871300000001</v>
      </c>
      <c r="P885" s="8">
        <f t="shared" si="368"/>
        <v>14158.04115481</v>
      </c>
      <c r="Q885" s="13">
        <f t="shared" si="369"/>
        <v>0</v>
      </c>
      <c r="R885" s="21">
        <f t="shared" si="370"/>
        <v>0</v>
      </c>
      <c r="S885" s="8">
        <f t="shared" si="371"/>
        <v>0</v>
      </c>
      <c r="T885" s="10">
        <f t="shared" si="381"/>
        <v>0.119353</v>
      </c>
      <c r="U885" s="13">
        <f t="shared" si="385"/>
        <v>97</v>
      </c>
      <c r="V885" s="13">
        <v>252</v>
      </c>
      <c r="W885" s="14">
        <f t="shared" si="372"/>
        <v>1.0443556839999999</v>
      </c>
      <c r="X885" s="8">
        <f t="shared" si="373"/>
        <v>627.98959951999996</v>
      </c>
      <c r="Y885" s="8">
        <v>0</v>
      </c>
      <c r="Z885" s="9">
        <f t="shared" si="374"/>
        <v>0</v>
      </c>
      <c r="AA885" s="26" t="str">
        <f t="shared" si="382"/>
        <v>A+J=</v>
      </c>
      <c r="AB885" s="70">
        <f t="shared" si="383"/>
        <v>43388</v>
      </c>
      <c r="AC885" s="4"/>
      <c r="AD885" s="1"/>
      <c r="AE885" s="11"/>
      <c r="AF885" s="5"/>
      <c r="AG885" s="1"/>
      <c r="AH885" s="1"/>
      <c r="AI885" s="1"/>
      <c r="AJ885" s="1"/>
      <c r="AK885" s="10"/>
      <c r="AL885" s="1"/>
      <c r="AM885" s="1"/>
      <c r="AN885" s="1"/>
      <c r="AO885" s="1"/>
      <c r="AP885" s="1"/>
      <c r="AQ885" s="1"/>
    </row>
    <row r="886" spans="1:43" x14ac:dyDescent="0.2">
      <c r="A886" s="67">
        <f t="shared" si="375"/>
        <v>43168</v>
      </c>
      <c r="B886" s="8">
        <f t="shared" si="364"/>
        <v>14795.011435390001</v>
      </c>
      <c r="C886" s="8">
        <f t="shared" si="376"/>
        <v>12518.304390269999</v>
      </c>
      <c r="D886" s="28">
        <f t="shared" si="377"/>
        <v>4930.72</v>
      </c>
      <c r="E886" s="9">
        <f>IF(K886=1,VLOOKUP(A885,[1]Plan1!$AY$117:$BA$314,3),E885)</f>
        <v>4946.5</v>
      </c>
      <c r="F886" s="110">
        <f t="shared" si="378"/>
        <v>43147</v>
      </c>
      <c r="G886" s="12">
        <f t="shared" si="365"/>
        <v>3.2003439659926691E-3</v>
      </c>
      <c r="H886" s="11">
        <f t="shared" si="379"/>
        <v>43174</v>
      </c>
      <c r="I886" s="11">
        <f t="shared" si="366"/>
        <v>43174</v>
      </c>
      <c r="J886" s="1">
        <f t="shared" si="380"/>
        <v>20</v>
      </c>
      <c r="K886" s="1">
        <f t="shared" si="388"/>
        <v>16</v>
      </c>
      <c r="L886" s="8">
        <f t="shared" si="367"/>
        <v>1.0025594499999999</v>
      </c>
      <c r="M886" s="14">
        <f t="shared" si="387"/>
        <v>1.00290046</v>
      </c>
      <c r="N886" s="14">
        <f t="shared" si="384"/>
        <v>1.1282800678746268</v>
      </c>
      <c r="O886" s="8">
        <f t="shared" si="386"/>
        <v>1.13116784</v>
      </c>
      <c r="P886" s="8">
        <f t="shared" si="368"/>
        <v>14160.3033376</v>
      </c>
      <c r="Q886" s="13">
        <f t="shared" si="369"/>
        <v>0</v>
      </c>
      <c r="R886" s="21">
        <f t="shared" si="370"/>
        <v>0</v>
      </c>
      <c r="S886" s="8">
        <f t="shared" si="371"/>
        <v>0</v>
      </c>
      <c r="T886" s="10">
        <f t="shared" si="381"/>
        <v>0.119353</v>
      </c>
      <c r="U886" s="13">
        <f t="shared" si="385"/>
        <v>98</v>
      </c>
      <c r="V886" s="13">
        <v>252</v>
      </c>
      <c r="W886" s="14">
        <f t="shared" si="372"/>
        <v>1.044823058</v>
      </c>
      <c r="X886" s="8">
        <f t="shared" si="373"/>
        <v>634.70809779000001</v>
      </c>
      <c r="Y886" s="8">
        <v>0</v>
      </c>
      <c r="Z886" s="9">
        <f t="shared" si="374"/>
        <v>0</v>
      </c>
      <c r="AA886" s="26" t="str">
        <f t="shared" si="382"/>
        <v>A+J=</v>
      </c>
      <c r="AB886" s="70">
        <f t="shared" si="383"/>
        <v>43388</v>
      </c>
      <c r="AC886" s="4"/>
      <c r="AD886" s="1"/>
      <c r="AE886" s="11"/>
      <c r="AF886" s="5"/>
      <c r="AG886" s="1"/>
      <c r="AH886" s="1"/>
      <c r="AI886" s="1"/>
      <c r="AJ886" s="1"/>
      <c r="AK886" s="10"/>
      <c r="AL886" s="1"/>
      <c r="AM886" s="1"/>
      <c r="AN886" s="1"/>
      <c r="AO886" s="1"/>
      <c r="AP886" s="1"/>
      <c r="AQ886" s="1"/>
    </row>
    <row r="887" spans="1:43" x14ac:dyDescent="0.2">
      <c r="A887" s="67">
        <f t="shared" si="375"/>
        <v>43169</v>
      </c>
      <c r="B887" s="8">
        <f t="shared" si="364"/>
        <v>14803.997597719999</v>
      </c>
      <c r="C887" s="8">
        <f t="shared" si="376"/>
        <v>12518.304390269999</v>
      </c>
      <c r="D887" s="28">
        <f t="shared" si="377"/>
        <v>4930.72</v>
      </c>
      <c r="E887" s="9">
        <f>IF(K887=1,VLOOKUP(A886,[1]Plan1!$AY$117:$BA$314,3),E886)</f>
        <v>4946.5</v>
      </c>
      <c r="F887" s="110">
        <f t="shared" si="378"/>
        <v>43147</v>
      </c>
      <c r="G887" s="12">
        <f t="shared" si="365"/>
        <v>3.2003439659926691E-3</v>
      </c>
      <c r="H887" s="11">
        <f t="shared" si="379"/>
        <v>43174</v>
      </c>
      <c r="I887" s="11">
        <f t="shared" si="366"/>
        <v>43174</v>
      </c>
      <c r="J887" s="1">
        <f t="shared" si="380"/>
        <v>20</v>
      </c>
      <c r="K887" s="1">
        <f t="shared" si="388"/>
        <v>17</v>
      </c>
      <c r="L887" s="8">
        <f t="shared" si="367"/>
        <v>1.00271964</v>
      </c>
      <c r="M887" s="14">
        <f t="shared" si="387"/>
        <v>1.00290046</v>
      </c>
      <c r="N887" s="14">
        <f t="shared" si="384"/>
        <v>1.1282800678746268</v>
      </c>
      <c r="O887" s="8">
        <f t="shared" si="386"/>
        <v>1.13134858</v>
      </c>
      <c r="P887" s="8">
        <f t="shared" si="368"/>
        <v>14162.56589593</v>
      </c>
      <c r="Q887" s="13">
        <f t="shared" si="369"/>
        <v>0</v>
      </c>
      <c r="R887" s="21">
        <f t="shared" si="370"/>
        <v>0</v>
      </c>
      <c r="S887" s="8">
        <f t="shared" si="371"/>
        <v>0</v>
      </c>
      <c r="T887" s="10">
        <f t="shared" si="381"/>
        <v>0.119353</v>
      </c>
      <c r="U887" s="13">
        <f t="shared" si="385"/>
        <v>99</v>
      </c>
      <c r="V887" s="13">
        <v>252</v>
      </c>
      <c r="W887" s="14">
        <f t="shared" si="372"/>
        <v>1.0452906420000001</v>
      </c>
      <c r="X887" s="8">
        <f t="shared" si="373"/>
        <v>641.43170179000003</v>
      </c>
      <c r="Y887" s="8">
        <v>0</v>
      </c>
      <c r="Z887" s="9">
        <f t="shared" si="374"/>
        <v>0</v>
      </c>
      <c r="AA887" s="26" t="str">
        <f t="shared" si="382"/>
        <v>A+J=</v>
      </c>
      <c r="AB887" s="70">
        <f t="shared" si="383"/>
        <v>43388</v>
      </c>
      <c r="AC887" s="4"/>
      <c r="AD887" s="1"/>
      <c r="AE887" s="11"/>
      <c r="AF887" s="5"/>
      <c r="AG887" s="1"/>
      <c r="AH887" s="1"/>
      <c r="AI887" s="1"/>
      <c r="AJ887" s="1"/>
      <c r="AK887" s="10"/>
      <c r="AL887" s="1"/>
      <c r="AM887" s="1"/>
      <c r="AN887" s="1"/>
      <c r="AO887" s="1"/>
      <c r="AP887" s="1"/>
      <c r="AQ887" s="1"/>
    </row>
    <row r="888" spans="1:43" x14ac:dyDescent="0.2">
      <c r="A888" s="67">
        <f t="shared" si="375"/>
        <v>43170</v>
      </c>
      <c r="B888" s="8">
        <f t="shared" si="364"/>
        <v>14803.997597719999</v>
      </c>
      <c r="C888" s="8">
        <f t="shared" si="376"/>
        <v>12518.304390269999</v>
      </c>
      <c r="D888" s="28">
        <f t="shared" si="377"/>
        <v>4930.72</v>
      </c>
      <c r="E888" s="9">
        <f>IF(K888=1,VLOOKUP(A887,[1]Plan1!$AY$117:$BA$314,3),E887)</f>
        <v>4946.5</v>
      </c>
      <c r="F888" s="110">
        <f t="shared" si="378"/>
        <v>43147</v>
      </c>
      <c r="G888" s="12">
        <f t="shared" si="365"/>
        <v>3.2003439659926691E-3</v>
      </c>
      <c r="H888" s="11">
        <f t="shared" si="379"/>
        <v>43174</v>
      </c>
      <c r="I888" s="11">
        <f t="shared" si="366"/>
        <v>43174</v>
      </c>
      <c r="J888" s="1">
        <f t="shared" si="380"/>
        <v>20</v>
      </c>
      <c r="K888" s="1">
        <f t="shared" si="388"/>
        <v>17</v>
      </c>
      <c r="L888" s="8">
        <f t="shared" si="367"/>
        <v>1.00271964</v>
      </c>
      <c r="M888" s="14">
        <f t="shared" si="387"/>
        <v>1.00290046</v>
      </c>
      <c r="N888" s="14">
        <f t="shared" si="384"/>
        <v>1.1282800678746268</v>
      </c>
      <c r="O888" s="8">
        <f t="shared" si="386"/>
        <v>1.13134858</v>
      </c>
      <c r="P888" s="8">
        <f t="shared" si="368"/>
        <v>14162.56589593</v>
      </c>
      <c r="Q888" s="13">
        <f t="shared" si="369"/>
        <v>0</v>
      </c>
      <c r="R888" s="21">
        <f t="shared" si="370"/>
        <v>0</v>
      </c>
      <c r="S888" s="8">
        <f t="shared" si="371"/>
        <v>0</v>
      </c>
      <c r="T888" s="10">
        <f t="shared" si="381"/>
        <v>0.119353</v>
      </c>
      <c r="U888" s="13">
        <f t="shared" si="385"/>
        <v>99</v>
      </c>
      <c r="V888" s="13">
        <v>252</v>
      </c>
      <c r="W888" s="14">
        <f t="shared" si="372"/>
        <v>1.0452906420000001</v>
      </c>
      <c r="X888" s="8">
        <f t="shared" si="373"/>
        <v>641.43170179000003</v>
      </c>
      <c r="Y888" s="8">
        <v>0</v>
      </c>
      <c r="Z888" s="9">
        <f t="shared" si="374"/>
        <v>0</v>
      </c>
      <c r="AA888" s="26" t="str">
        <f t="shared" si="382"/>
        <v>A+J=</v>
      </c>
      <c r="AB888" s="70">
        <f t="shared" si="383"/>
        <v>43388</v>
      </c>
      <c r="AC888" s="4"/>
      <c r="AD888" s="1"/>
      <c r="AE888" s="11"/>
      <c r="AF888" s="5"/>
      <c r="AG888" s="1"/>
      <c r="AH888" s="1"/>
      <c r="AI888" s="1"/>
      <c r="AJ888" s="1"/>
      <c r="AK888" s="10"/>
      <c r="AL888" s="1"/>
      <c r="AM888" s="1"/>
      <c r="AN888" s="1"/>
      <c r="AO888" s="1"/>
      <c r="AP888" s="1"/>
      <c r="AQ888" s="1"/>
    </row>
    <row r="889" spans="1:43" x14ac:dyDescent="0.2">
      <c r="A889" s="67">
        <f t="shared" si="375"/>
        <v>43171</v>
      </c>
      <c r="B889" s="8">
        <f t="shared" si="364"/>
        <v>14803.997597719999</v>
      </c>
      <c r="C889" s="8">
        <f t="shared" si="376"/>
        <v>12518.304390269999</v>
      </c>
      <c r="D889" s="28">
        <f t="shared" si="377"/>
        <v>4930.72</v>
      </c>
      <c r="E889" s="9">
        <f>IF(K889=1,VLOOKUP(A888,[1]Plan1!$AY$117:$BA$314,3),E888)</f>
        <v>4946.5</v>
      </c>
      <c r="F889" s="110">
        <f t="shared" si="378"/>
        <v>43147</v>
      </c>
      <c r="G889" s="12">
        <f t="shared" si="365"/>
        <v>3.2003439659926691E-3</v>
      </c>
      <c r="H889" s="11">
        <f t="shared" si="379"/>
        <v>43174</v>
      </c>
      <c r="I889" s="11">
        <f t="shared" si="366"/>
        <v>43174</v>
      </c>
      <c r="J889" s="1">
        <f t="shared" si="380"/>
        <v>20</v>
      </c>
      <c r="K889" s="1">
        <f t="shared" si="388"/>
        <v>17</v>
      </c>
      <c r="L889" s="8">
        <f t="shared" si="367"/>
        <v>1.00271964</v>
      </c>
      <c r="M889" s="14">
        <f t="shared" si="387"/>
        <v>1.00290046</v>
      </c>
      <c r="N889" s="14">
        <f t="shared" si="384"/>
        <v>1.1282800678746268</v>
      </c>
      <c r="O889" s="8">
        <f t="shared" si="386"/>
        <v>1.13134858</v>
      </c>
      <c r="P889" s="8">
        <f t="shared" si="368"/>
        <v>14162.56589593</v>
      </c>
      <c r="Q889" s="13">
        <f t="shared" si="369"/>
        <v>0</v>
      </c>
      <c r="R889" s="21">
        <f t="shared" si="370"/>
        <v>0</v>
      </c>
      <c r="S889" s="8">
        <f t="shared" si="371"/>
        <v>0</v>
      </c>
      <c r="T889" s="10">
        <f t="shared" si="381"/>
        <v>0.119353</v>
      </c>
      <c r="U889" s="13">
        <f t="shared" si="385"/>
        <v>99</v>
      </c>
      <c r="V889" s="13">
        <v>252</v>
      </c>
      <c r="W889" s="14">
        <f t="shared" si="372"/>
        <v>1.0452906420000001</v>
      </c>
      <c r="X889" s="8">
        <f t="shared" si="373"/>
        <v>641.43170179000003</v>
      </c>
      <c r="Y889" s="8">
        <v>0</v>
      </c>
      <c r="Z889" s="9">
        <f t="shared" si="374"/>
        <v>0</v>
      </c>
      <c r="AA889" s="26" t="str">
        <f t="shared" si="382"/>
        <v>A+J=</v>
      </c>
      <c r="AB889" s="70">
        <f t="shared" si="383"/>
        <v>43388</v>
      </c>
      <c r="AC889" s="4"/>
      <c r="AD889" s="1"/>
      <c r="AE889" s="11"/>
      <c r="AF889" s="5"/>
      <c r="AG889" s="1"/>
      <c r="AH889" s="1"/>
      <c r="AI889" s="1"/>
      <c r="AJ889" s="1"/>
      <c r="AK889" s="10"/>
      <c r="AL889" s="1"/>
      <c r="AM889" s="1"/>
      <c r="AN889" s="1"/>
      <c r="AO889" s="1"/>
      <c r="AP889" s="1"/>
      <c r="AQ889" s="1"/>
    </row>
    <row r="890" spans="1:43" x14ac:dyDescent="0.2">
      <c r="A890" s="67">
        <f t="shared" si="375"/>
        <v>43172</v>
      </c>
      <c r="B890" s="8">
        <f t="shared" si="364"/>
        <v>14812.988953120001</v>
      </c>
      <c r="C890" s="8">
        <f t="shared" si="376"/>
        <v>12518.304390269999</v>
      </c>
      <c r="D890" s="28">
        <f t="shared" si="377"/>
        <v>4930.72</v>
      </c>
      <c r="E890" s="9">
        <f>IF(K890=1,VLOOKUP(A889,[1]Plan1!$AY$117:$BA$314,3),E889)</f>
        <v>4946.5</v>
      </c>
      <c r="F890" s="110">
        <f t="shared" si="378"/>
        <v>43147</v>
      </c>
      <c r="G890" s="12">
        <f t="shared" si="365"/>
        <v>3.2003439659926691E-3</v>
      </c>
      <c r="H890" s="11">
        <f t="shared" si="379"/>
        <v>43174</v>
      </c>
      <c r="I890" s="11">
        <f t="shared" si="366"/>
        <v>43174</v>
      </c>
      <c r="J890" s="1">
        <f t="shared" si="380"/>
        <v>20</v>
      </c>
      <c r="K890" s="1">
        <f t="shared" si="388"/>
        <v>18</v>
      </c>
      <c r="L890" s="8">
        <f t="shared" si="367"/>
        <v>1.0028798400000001</v>
      </c>
      <c r="M890" s="14">
        <f t="shared" si="387"/>
        <v>1.00290046</v>
      </c>
      <c r="N890" s="14">
        <f t="shared" si="384"/>
        <v>1.1282800678746268</v>
      </c>
      <c r="O890" s="8">
        <f t="shared" si="386"/>
        <v>1.13152933</v>
      </c>
      <c r="P890" s="8">
        <f t="shared" si="368"/>
        <v>14164.828579450001</v>
      </c>
      <c r="Q890" s="13">
        <f t="shared" si="369"/>
        <v>0</v>
      </c>
      <c r="R890" s="21">
        <f t="shared" si="370"/>
        <v>0</v>
      </c>
      <c r="S890" s="8">
        <f t="shared" si="371"/>
        <v>0</v>
      </c>
      <c r="T890" s="10">
        <f t="shared" si="381"/>
        <v>0.119353</v>
      </c>
      <c r="U890" s="13">
        <f t="shared" si="385"/>
        <v>100</v>
      </c>
      <c r="V890" s="13">
        <v>252</v>
      </c>
      <c r="W890" s="14">
        <f t="shared" si="372"/>
        <v>1.0457584339999999</v>
      </c>
      <c r="X890" s="8">
        <f t="shared" si="373"/>
        <v>648.16037367000001</v>
      </c>
      <c r="Y890" s="8">
        <v>0</v>
      </c>
      <c r="Z890" s="9">
        <f t="shared" si="374"/>
        <v>0</v>
      </c>
      <c r="AA890" s="26" t="str">
        <f t="shared" si="382"/>
        <v>A+J=</v>
      </c>
      <c r="AB890" s="70">
        <f t="shared" si="383"/>
        <v>43388</v>
      </c>
      <c r="AC890" s="4"/>
      <c r="AD890" s="1"/>
      <c r="AE890" s="11"/>
      <c r="AF890" s="5"/>
      <c r="AG890" s="1"/>
      <c r="AH890" s="1"/>
      <c r="AI890" s="1"/>
      <c r="AJ890" s="1"/>
      <c r="AK890" s="10"/>
      <c r="AL890" s="1"/>
      <c r="AM890" s="1"/>
      <c r="AN890" s="1"/>
      <c r="AO890" s="1"/>
      <c r="AP890" s="1"/>
      <c r="AQ890" s="1"/>
    </row>
    <row r="891" spans="1:43" x14ac:dyDescent="0.2">
      <c r="A891" s="67">
        <f t="shared" si="375"/>
        <v>43173</v>
      </c>
      <c r="B891" s="8">
        <f t="shared" si="364"/>
        <v>14821.98592442</v>
      </c>
      <c r="C891" s="8">
        <f t="shared" si="376"/>
        <v>12518.304390269999</v>
      </c>
      <c r="D891" s="28">
        <f t="shared" si="377"/>
        <v>4930.72</v>
      </c>
      <c r="E891" s="9">
        <f>IF(K891=1,VLOOKUP(A890,[1]Plan1!$AY$117:$BA$314,3),E890)</f>
        <v>4946.5</v>
      </c>
      <c r="F891" s="110">
        <f t="shared" si="378"/>
        <v>43147</v>
      </c>
      <c r="G891" s="12">
        <f t="shared" si="365"/>
        <v>3.2003439659926691E-3</v>
      </c>
      <c r="H891" s="11">
        <f t="shared" si="379"/>
        <v>43174</v>
      </c>
      <c r="I891" s="11">
        <f t="shared" si="366"/>
        <v>43174</v>
      </c>
      <c r="J891" s="1">
        <f t="shared" si="380"/>
        <v>20</v>
      </c>
      <c r="K891" s="1">
        <f t="shared" si="388"/>
        <v>19</v>
      </c>
      <c r="L891" s="8">
        <f t="shared" si="367"/>
        <v>1.0030400799999999</v>
      </c>
      <c r="M891" s="14">
        <f t="shared" si="387"/>
        <v>1.00290046</v>
      </c>
      <c r="N891" s="14">
        <f t="shared" si="384"/>
        <v>1.1282800678746268</v>
      </c>
      <c r="O891" s="8">
        <f t="shared" si="386"/>
        <v>1.1317101199999999</v>
      </c>
      <c r="P891" s="8">
        <f t="shared" si="368"/>
        <v>14167.0917637</v>
      </c>
      <c r="Q891" s="13">
        <f t="shared" si="369"/>
        <v>0</v>
      </c>
      <c r="R891" s="21">
        <f t="shared" si="370"/>
        <v>0</v>
      </c>
      <c r="S891" s="8">
        <f t="shared" si="371"/>
        <v>0</v>
      </c>
      <c r="T891" s="10">
        <f t="shared" si="381"/>
        <v>0.119353</v>
      </c>
      <c r="U891" s="13">
        <f t="shared" si="385"/>
        <v>101</v>
      </c>
      <c r="V891" s="13">
        <v>252</v>
      </c>
      <c r="W891" s="14">
        <f t="shared" si="372"/>
        <v>1.046226436</v>
      </c>
      <c r="X891" s="8">
        <f t="shared" si="373"/>
        <v>654.89416071999995</v>
      </c>
      <c r="Y891" s="8">
        <v>0</v>
      </c>
      <c r="Z891" s="9">
        <f t="shared" si="374"/>
        <v>0</v>
      </c>
      <c r="AA891" s="26" t="str">
        <f t="shared" si="382"/>
        <v>A+J=</v>
      </c>
      <c r="AB891" s="70">
        <f t="shared" si="383"/>
        <v>43388</v>
      </c>
      <c r="AC891" s="4"/>
      <c r="AD891" s="1"/>
      <c r="AE891" s="11"/>
      <c r="AF891" s="5"/>
      <c r="AG891" s="1"/>
      <c r="AH891" s="1"/>
      <c r="AI891" s="1"/>
      <c r="AJ891" s="1"/>
      <c r="AK891" s="10"/>
      <c r="AL891" s="1"/>
      <c r="AM891" s="1"/>
      <c r="AN891" s="1"/>
      <c r="AO891" s="1"/>
      <c r="AP891" s="1"/>
      <c r="AQ891" s="1"/>
    </row>
    <row r="892" spans="1:43" x14ac:dyDescent="0.2">
      <c r="A892" s="67">
        <f t="shared" si="375"/>
        <v>43174</v>
      </c>
      <c r="B892" s="8">
        <f t="shared" si="364"/>
        <v>14830.98838271</v>
      </c>
      <c r="C892" s="8">
        <f t="shared" si="376"/>
        <v>12518.304390269999</v>
      </c>
      <c r="D892" s="28">
        <f t="shared" si="377"/>
        <v>4930.72</v>
      </c>
      <c r="E892" s="9">
        <f>IF(K892=1,VLOOKUP(A891,[1]Plan1!$AY$117:$BA$314,3),E891)</f>
        <v>4946.5</v>
      </c>
      <c r="F892" s="110">
        <f t="shared" si="378"/>
        <v>43147</v>
      </c>
      <c r="G892" s="12">
        <f t="shared" si="365"/>
        <v>3.2003439659926691E-3</v>
      </c>
      <c r="H892" s="11">
        <f t="shared" si="379"/>
        <v>43206</v>
      </c>
      <c r="I892" s="11">
        <f t="shared" si="366"/>
        <v>43174</v>
      </c>
      <c r="J892" s="1">
        <f t="shared" si="380"/>
        <v>20</v>
      </c>
      <c r="K892" s="1">
        <f t="shared" si="388"/>
        <v>20</v>
      </c>
      <c r="L892" s="8">
        <f t="shared" si="367"/>
        <v>1.00320034</v>
      </c>
      <c r="M892" s="14">
        <f t="shared" si="387"/>
        <v>1.00290046</v>
      </c>
      <c r="N892" s="14">
        <f t="shared" si="384"/>
        <v>1.1282800678746268</v>
      </c>
      <c r="O892" s="8">
        <f t="shared" si="386"/>
        <v>1.1318909399999999</v>
      </c>
      <c r="P892" s="8">
        <f t="shared" si="368"/>
        <v>14169.3553235</v>
      </c>
      <c r="Q892" s="13">
        <f t="shared" si="369"/>
        <v>0</v>
      </c>
      <c r="R892" s="21">
        <f t="shared" si="370"/>
        <v>0</v>
      </c>
      <c r="S892" s="8">
        <f t="shared" si="371"/>
        <v>0</v>
      </c>
      <c r="T892" s="10">
        <f t="shared" si="381"/>
        <v>0.119353</v>
      </c>
      <c r="U892" s="13">
        <f t="shared" si="385"/>
        <v>102</v>
      </c>
      <c r="V892" s="13">
        <v>252</v>
      </c>
      <c r="W892" s="14">
        <f t="shared" si="372"/>
        <v>1.0466946479999999</v>
      </c>
      <c r="X892" s="8">
        <f t="shared" si="373"/>
        <v>661.63305921000006</v>
      </c>
      <c r="Y892" s="8">
        <v>0</v>
      </c>
      <c r="Z892" s="9">
        <f t="shared" si="374"/>
        <v>0</v>
      </c>
      <c r="AA892" s="26" t="str">
        <f t="shared" si="382"/>
        <v>A+J=</v>
      </c>
      <c r="AB892" s="70">
        <f t="shared" si="383"/>
        <v>43388</v>
      </c>
      <c r="AC892" s="4"/>
      <c r="AD892" s="1"/>
      <c r="AE892" s="11"/>
      <c r="AF892" s="5"/>
      <c r="AG892" s="1"/>
      <c r="AH892" s="1"/>
      <c r="AI892" s="1"/>
      <c r="AJ892" s="1"/>
      <c r="AK892" s="10"/>
      <c r="AL892" s="1"/>
      <c r="AM892" s="1"/>
      <c r="AN892" s="1"/>
      <c r="AO892" s="1"/>
      <c r="AP892" s="1"/>
      <c r="AQ892" s="1"/>
    </row>
    <row r="893" spans="1:43" x14ac:dyDescent="0.2">
      <c r="A893" s="67">
        <f t="shared" si="375"/>
        <v>43175</v>
      </c>
      <c r="B893" s="8">
        <f t="shared" si="364"/>
        <v>14838.26098529</v>
      </c>
      <c r="C893" s="8">
        <f t="shared" si="376"/>
        <v>12518.304390269999</v>
      </c>
      <c r="D893" s="28">
        <f t="shared" si="377"/>
        <v>4946.5</v>
      </c>
      <c r="E893" s="9">
        <f>IF(K893=1,VLOOKUP(A892,[1]Plan1!$AY$117:$BA$314,3),E892)</f>
        <v>4950.95</v>
      </c>
      <c r="F893" s="110">
        <f t="shared" si="378"/>
        <v>43175</v>
      </c>
      <c r="G893" s="12">
        <f t="shared" si="365"/>
        <v>8.9962599818038669E-4</v>
      </c>
      <c r="H893" s="11">
        <f t="shared" si="379"/>
        <v>43206</v>
      </c>
      <c r="I893" s="11">
        <f t="shared" si="366"/>
        <v>43206</v>
      </c>
      <c r="J893" s="1">
        <f t="shared" si="380"/>
        <v>21</v>
      </c>
      <c r="K893" s="1">
        <f t="shared" si="388"/>
        <v>1</v>
      </c>
      <c r="L893" s="8">
        <f t="shared" si="367"/>
        <v>1.00004282</v>
      </c>
      <c r="M893" s="14">
        <f t="shared" si="387"/>
        <v>1.00320034</v>
      </c>
      <c r="N893" s="14">
        <f t="shared" si="384"/>
        <v>1.1318909477070487</v>
      </c>
      <c r="O893" s="8">
        <f t="shared" si="386"/>
        <v>1.13193941</v>
      </c>
      <c r="P893" s="8">
        <f t="shared" si="368"/>
        <v>14169.962085720001</v>
      </c>
      <c r="Q893" s="13">
        <f t="shared" si="369"/>
        <v>0</v>
      </c>
      <c r="R893" s="21">
        <f t="shared" si="370"/>
        <v>0</v>
      </c>
      <c r="S893" s="8">
        <f t="shared" si="371"/>
        <v>0</v>
      </c>
      <c r="T893" s="10">
        <f t="shared" si="381"/>
        <v>0.119353</v>
      </c>
      <c r="U893" s="13">
        <f t="shared" si="385"/>
        <v>103</v>
      </c>
      <c r="V893" s="13">
        <v>252</v>
      </c>
      <c r="W893" s="14">
        <f t="shared" si="372"/>
        <v>1.047163069</v>
      </c>
      <c r="X893" s="8">
        <f t="shared" si="373"/>
        <v>668.29889957</v>
      </c>
      <c r="Y893" s="8">
        <v>0</v>
      </c>
      <c r="Z893" s="9">
        <f t="shared" si="374"/>
        <v>0</v>
      </c>
      <c r="AA893" s="26" t="str">
        <f t="shared" si="382"/>
        <v>A+J=</v>
      </c>
      <c r="AB893" s="70">
        <f t="shared" si="383"/>
        <v>43388</v>
      </c>
      <c r="AC893" s="4"/>
      <c r="AD893" s="1"/>
      <c r="AE893" s="11"/>
      <c r="AF893" s="5"/>
      <c r="AG893" s="1"/>
      <c r="AH893" s="1"/>
      <c r="AI893" s="1"/>
      <c r="AJ893" s="1"/>
      <c r="AK893" s="10"/>
      <c r="AL893" s="1"/>
      <c r="AM893" s="1"/>
      <c r="AN893" s="1"/>
      <c r="AO893" s="1"/>
      <c r="AP893" s="1"/>
      <c r="AQ893" s="1"/>
    </row>
    <row r="894" spans="1:43" x14ac:dyDescent="0.2">
      <c r="A894" s="67">
        <f t="shared" si="375"/>
        <v>43176</v>
      </c>
      <c r="B894" s="8">
        <f t="shared" si="364"/>
        <v>14845.53713212</v>
      </c>
      <c r="C894" s="8">
        <f t="shared" si="376"/>
        <v>12518.304390269999</v>
      </c>
      <c r="D894" s="28">
        <f t="shared" si="377"/>
        <v>4946.5</v>
      </c>
      <c r="E894" s="9">
        <f>IF(K894=1,VLOOKUP(A893,[1]Plan1!$AY$117:$BA$314,3),E893)</f>
        <v>4950.95</v>
      </c>
      <c r="F894" s="110">
        <f t="shared" si="378"/>
        <v>43175</v>
      </c>
      <c r="G894" s="12">
        <f t="shared" si="365"/>
        <v>8.9962599818038669E-4</v>
      </c>
      <c r="H894" s="11">
        <f t="shared" si="379"/>
        <v>43206</v>
      </c>
      <c r="I894" s="11">
        <f t="shared" si="366"/>
        <v>43206</v>
      </c>
      <c r="J894" s="1">
        <f t="shared" si="380"/>
        <v>21</v>
      </c>
      <c r="K894" s="1">
        <f t="shared" si="388"/>
        <v>2</v>
      </c>
      <c r="L894" s="8">
        <f t="shared" si="367"/>
        <v>1.00008564</v>
      </c>
      <c r="M894" s="14">
        <f t="shared" si="387"/>
        <v>1.00320034</v>
      </c>
      <c r="N894" s="14">
        <f t="shared" si="384"/>
        <v>1.1318909477070487</v>
      </c>
      <c r="O894" s="8">
        <f t="shared" si="386"/>
        <v>1.1319878800000001</v>
      </c>
      <c r="P894" s="8">
        <f t="shared" si="368"/>
        <v>14170.568847930001</v>
      </c>
      <c r="Q894" s="13">
        <f t="shared" si="369"/>
        <v>0</v>
      </c>
      <c r="R894" s="21">
        <f t="shared" si="370"/>
        <v>0</v>
      </c>
      <c r="S894" s="8">
        <f t="shared" si="371"/>
        <v>0</v>
      </c>
      <c r="T894" s="10">
        <f t="shared" si="381"/>
        <v>0.119353</v>
      </c>
      <c r="U894" s="13">
        <f t="shared" si="385"/>
        <v>104</v>
      </c>
      <c r="V894" s="13">
        <v>252</v>
      </c>
      <c r="W894" s="14">
        <f t="shared" si="372"/>
        <v>1.0476316999999999</v>
      </c>
      <c r="X894" s="8">
        <f t="shared" si="373"/>
        <v>674.96828418999996</v>
      </c>
      <c r="Y894" s="8">
        <v>0</v>
      </c>
      <c r="Z894" s="9">
        <f t="shared" si="374"/>
        <v>0</v>
      </c>
      <c r="AA894" s="26" t="str">
        <f t="shared" si="382"/>
        <v>A+J=</v>
      </c>
      <c r="AB894" s="70">
        <f t="shared" si="383"/>
        <v>43388</v>
      </c>
      <c r="AC894" s="4"/>
      <c r="AD894" s="1"/>
      <c r="AE894" s="11"/>
      <c r="AF894" s="5"/>
      <c r="AG894" s="1"/>
      <c r="AH894" s="1"/>
      <c r="AI894" s="1"/>
      <c r="AJ894" s="1"/>
      <c r="AK894" s="10"/>
      <c r="AL894" s="1"/>
      <c r="AM894" s="1"/>
      <c r="AN894" s="1"/>
      <c r="AO894" s="1"/>
      <c r="AP894" s="1"/>
      <c r="AQ894" s="1"/>
    </row>
    <row r="895" spans="1:43" x14ac:dyDescent="0.2">
      <c r="A895" s="67">
        <f t="shared" si="375"/>
        <v>43177</v>
      </c>
      <c r="B895" s="8">
        <f t="shared" si="364"/>
        <v>14845.53713212</v>
      </c>
      <c r="C895" s="8">
        <f t="shared" si="376"/>
        <v>12518.304390269999</v>
      </c>
      <c r="D895" s="28">
        <f t="shared" si="377"/>
        <v>4946.5</v>
      </c>
      <c r="E895" s="9">
        <f>IF(K895=1,VLOOKUP(A894,[1]Plan1!$AY$117:$BA$314,3),E894)</f>
        <v>4950.95</v>
      </c>
      <c r="F895" s="110">
        <f t="shared" si="378"/>
        <v>43175</v>
      </c>
      <c r="G895" s="12">
        <f t="shared" si="365"/>
        <v>8.9962599818038669E-4</v>
      </c>
      <c r="H895" s="11">
        <f t="shared" si="379"/>
        <v>43206</v>
      </c>
      <c r="I895" s="11">
        <f t="shared" si="366"/>
        <v>43206</v>
      </c>
      <c r="J895" s="1">
        <f t="shared" si="380"/>
        <v>21</v>
      </c>
      <c r="K895" s="1">
        <f t="shared" si="388"/>
        <v>2</v>
      </c>
      <c r="L895" s="8">
        <f t="shared" si="367"/>
        <v>1.00008564</v>
      </c>
      <c r="M895" s="14">
        <f t="shared" si="387"/>
        <v>1.00320034</v>
      </c>
      <c r="N895" s="14">
        <f t="shared" si="384"/>
        <v>1.1318909477070487</v>
      </c>
      <c r="O895" s="8">
        <f t="shared" si="386"/>
        <v>1.1319878800000001</v>
      </c>
      <c r="P895" s="8">
        <f t="shared" si="368"/>
        <v>14170.568847930001</v>
      </c>
      <c r="Q895" s="13">
        <f t="shared" si="369"/>
        <v>0</v>
      </c>
      <c r="R895" s="21">
        <f t="shared" si="370"/>
        <v>0</v>
      </c>
      <c r="S895" s="8">
        <f t="shared" si="371"/>
        <v>0</v>
      </c>
      <c r="T895" s="10">
        <f t="shared" si="381"/>
        <v>0.119353</v>
      </c>
      <c r="U895" s="13">
        <f t="shared" si="385"/>
        <v>104</v>
      </c>
      <c r="V895" s="13">
        <v>252</v>
      </c>
      <c r="W895" s="14">
        <f t="shared" si="372"/>
        <v>1.0476316999999999</v>
      </c>
      <c r="X895" s="8">
        <f t="shared" si="373"/>
        <v>674.96828418999996</v>
      </c>
      <c r="Y895" s="8">
        <v>0</v>
      </c>
      <c r="Z895" s="9">
        <f t="shared" si="374"/>
        <v>0</v>
      </c>
      <c r="AA895" s="26" t="str">
        <f t="shared" si="382"/>
        <v>A+J=</v>
      </c>
      <c r="AB895" s="70">
        <f t="shared" si="383"/>
        <v>43388</v>
      </c>
      <c r="AC895" s="4"/>
      <c r="AD895" s="1"/>
      <c r="AE895" s="11"/>
      <c r="AF895" s="5"/>
      <c r="AG895" s="1"/>
      <c r="AH895" s="1"/>
      <c r="AI895" s="1"/>
      <c r="AJ895" s="1"/>
      <c r="AK895" s="10"/>
      <c r="AL895" s="1"/>
      <c r="AM895" s="1"/>
      <c r="AN895" s="1"/>
      <c r="AO895" s="1"/>
      <c r="AP895" s="1"/>
      <c r="AQ895" s="1"/>
    </row>
    <row r="896" spans="1:43" x14ac:dyDescent="0.2">
      <c r="A896" s="67">
        <f t="shared" si="375"/>
        <v>43178</v>
      </c>
      <c r="B896" s="8">
        <f t="shared" si="364"/>
        <v>14845.53713212</v>
      </c>
      <c r="C896" s="8">
        <f t="shared" si="376"/>
        <v>12518.304390269999</v>
      </c>
      <c r="D896" s="28">
        <f t="shared" si="377"/>
        <v>4946.5</v>
      </c>
      <c r="E896" s="9">
        <f>IF(K896=1,VLOOKUP(A895,[1]Plan1!$AY$117:$BA$314,3),E895)</f>
        <v>4950.95</v>
      </c>
      <c r="F896" s="110">
        <f t="shared" si="378"/>
        <v>43175</v>
      </c>
      <c r="G896" s="12">
        <f t="shared" si="365"/>
        <v>8.9962599818038669E-4</v>
      </c>
      <c r="H896" s="11">
        <f t="shared" si="379"/>
        <v>43206</v>
      </c>
      <c r="I896" s="11">
        <f t="shared" si="366"/>
        <v>43206</v>
      </c>
      <c r="J896" s="1">
        <f t="shared" si="380"/>
        <v>21</v>
      </c>
      <c r="K896" s="1">
        <f t="shared" si="388"/>
        <v>2</v>
      </c>
      <c r="L896" s="8">
        <f t="shared" si="367"/>
        <v>1.00008564</v>
      </c>
      <c r="M896" s="14">
        <f t="shared" si="387"/>
        <v>1.00320034</v>
      </c>
      <c r="N896" s="14">
        <f t="shared" si="384"/>
        <v>1.1318909477070487</v>
      </c>
      <c r="O896" s="8">
        <f t="shared" si="386"/>
        <v>1.1319878800000001</v>
      </c>
      <c r="P896" s="8">
        <f t="shared" si="368"/>
        <v>14170.568847930001</v>
      </c>
      <c r="Q896" s="13">
        <f t="shared" si="369"/>
        <v>0</v>
      </c>
      <c r="R896" s="21">
        <f t="shared" si="370"/>
        <v>0</v>
      </c>
      <c r="S896" s="8">
        <f t="shared" si="371"/>
        <v>0</v>
      </c>
      <c r="T896" s="10">
        <f t="shared" si="381"/>
        <v>0.119353</v>
      </c>
      <c r="U896" s="13">
        <f t="shared" si="385"/>
        <v>104</v>
      </c>
      <c r="V896" s="13">
        <v>252</v>
      </c>
      <c r="W896" s="14">
        <f t="shared" si="372"/>
        <v>1.0476316999999999</v>
      </c>
      <c r="X896" s="8">
        <f t="shared" si="373"/>
        <v>674.96828418999996</v>
      </c>
      <c r="Y896" s="8">
        <v>0</v>
      </c>
      <c r="Z896" s="9">
        <f t="shared" si="374"/>
        <v>0</v>
      </c>
      <c r="AA896" s="26" t="str">
        <f t="shared" si="382"/>
        <v>A+J=</v>
      </c>
      <c r="AB896" s="70">
        <f t="shared" si="383"/>
        <v>43388</v>
      </c>
      <c r="AC896" s="4"/>
      <c r="AD896" s="1"/>
      <c r="AE896" s="11"/>
      <c r="AF896" s="5"/>
      <c r="AG896" s="1"/>
      <c r="AH896" s="1"/>
      <c r="AI896" s="1"/>
      <c r="AJ896" s="1"/>
      <c r="AK896" s="10"/>
      <c r="AL896" s="1"/>
      <c r="AM896" s="1"/>
      <c r="AN896" s="1"/>
      <c r="AO896" s="1"/>
      <c r="AP896" s="1"/>
      <c r="AQ896" s="1"/>
    </row>
    <row r="897" spans="1:43" x14ac:dyDescent="0.2">
      <c r="A897" s="67">
        <f t="shared" si="375"/>
        <v>43179</v>
      </c>
      <c r="B897" s="8">
        <f t="shared" si="364"/>
        <v>14852.81680943</v>
      </c>
      <c r="C897" s="8">
        <f t="shared" si="376"/>
        <v>12518.304390269999</v>
      </c>
      <c r="D897" s="28">
        <f t="shared" si="377"/>
        <v>4946.5</v>
      </c>
      <c r="E897" s="9">
        <f>IF(K897=1,VLOOKUP(A896,[1]Plan1!$AY$117:$BA$314,3),E896)</f>
        <v>4950.95</v>
      </c>
      <c r="F897" s="110">
        <f t="shared" si="378"/>
        <v>43175</v>
      </c>
      <c r="G897" s="12">
        <f t="shared" si="365"/>
        <v>8.9962599818038669E-4</v>
      </c>
      <c r="H897" s="11">
        <f t="shared" si="379"/>
        <v>43206</v>
      </c>
      <c r="I897" s="11">
        <f t="shared" si="366"/>
        <v>43206</v>
      </c>
      <c r="J897" s="1">
        <f t="shared" si="380"/>
        <v>21</v>
      </c>
      <c r="K897" s="1">
        <f t="shared" si="388"/>
        <v>3</v>
      </c>
      <c r="L897" s="8">
        <f t="shared" si="367"/>
        <v>1.00012846</v>
      </c>
      <c r="M897" s="14">
        <f t="shared" si="387"/>
        <v>1.00320034</v>
      </c>
      <c r="N897" s="14">
        <f t="shared" si="384"/>
        <v>1.1318909477070487</v>
      </c>
      <c r="O897" s="8">
        <f t="shared" si="386"/>
        <v>1.1320363499999999</v>
      </c>
      <c r="P897" s="8">
        <f t="shared" si="368"/>
        <v>14171.17561015</v>
      </c>
      <c r="Q897" s="13">
        <f t="shared" si="369"/>
        <v>0</v>
      </c>
      <c r="R897" s="21">
        <f t="shared" si="370"/>
        <v>0</v>
      </c>
      <c r="S897" s="8">
        <f t="shared" si="371"/>
        <v>0</v>
      </c>
      <c r="T897" s="10">
        <f t="shared" si="381"/>
        <v>0.119353</v>
      </c>
      <c r="U897" s="13">
        <f t="shared" si="385"/>
        <v>105</v>
      </c>
      <c r="V897" s="13">
        <v>252</v>
      </c>
      <c r="W897" s="14">
        <f t="shared" si="372"/>
        <v>1.0481005400000001</v>
      </c>
      <c r="X897" s="8">
        <f t="shared" si="373"/>
        <v>681.64119928000002</v>
      </c>
      <c r="Y897" s="8">
        <v>0</v>
      </c>
      <c r="Z897" s="9">
        <f t="shared" si="374"/>
        <v>0</v>
      </c>
      <c r="AA897" s="26" t="str">
        <f t="shared" si="382"/>
        <v>A+J=</v>
      </c>
      <c r="AB897" s="70">
        <f t="shared" si="383"/>
        <v>43388</v>
      </c>
      <c r="AC897" s="4"/>
      <c r="AD897" s="1"/>
      <c r="AE897" s="11"/>
      <c r="AF897" s="5"/>
      <c r="AG897" s="1"/>
      <c r="AH897" s="1"/>
      <c r="AI897" s="1"/>
      <c r="AJ897" s="1"/>
      <c r="AK897" s="10"/>
      <c r="AL897" s="1"/>
      <c r="AM897" s="1"/>
      <c r="AN897" s="1"/>
      <c r="AO897" s="1"/>
      <c r="AP897" s="1"/>
      <c r="AQ897" s="1"/>
    </row>
    <row r="898" spans="1:43" x14ac:dyDescent="0.2">
      <c r="A898" s="67">
        <f t="shared" si="375"/>
        <v>43180</v>
      </c>
      <c r="B898" s="8">
        <f t="shared" si="364"/>
        <v>14860.10003175</v>
      </c>
      <c r="C898" s="8">
        <f t="shared" si="376"/>
        <v>12518.304390269999</v>
      </c>
      <c r="D898" s="28">
        <f t="shared" si="377"/>
        <v>4946.5</v>
      </c>
      <c r="E898" s="9">
        <f>IF(K898=1,VLOOKUP(A897,[1]Plan1!$AY$117:$BA$314,3),E897)</f>
        <v>4950.95</v>
      </c>
      <c r="F898" s="110">
        <f t="shared" si="378"/>
        <v>43175</v>
      </c>
      <c r="G898" s="12">
        <f t="shared" si="365"/>
        <v>8.9962599818038669E-4</v>
      </c>
      <c r="H898" s="11">
        <f t="shared" si="379"/>
        <v>43206</v>
      </c>
      <c r="I898" s="11">
        <f t="shared" si="366"/>
        <v>43206</v>
      </c>
      <c r="J898" s="1">
        <f t="shared" si="380"/>
        <v>21</v>
      </c>
      <c r="K898" s="1">
        <f t="shared" si="388"/>
        <v>4</v>
      </c>
      <c r="L898" s="8">
        <f t="shared" si="367"/>
        <v>1.0001712899999999</v>
      </c>
      <c r="M898" s="14">
        <f t="shared" si="387"/>
        <v>1.00320034</v>
      </c>
      <c r="N898" s="14">
        <f t="shared" si="384"/>
        <v>1.1318909477070487</v>
      </c>
      <c r="O898" s="8">
        <f t="shared" si="386"/>
        <v>1.13208482</v>
      </c>
      <c r="P898" s="8">
        <f t="shared" si="368"/>
        <v>14171.782372359999</v>
      </c>
      <c r="Q898" s="13">
        <f t="shared" si="369"/>
        <v>0</v>
      </c>
      <c r="R898" s="21">
        <f t="shared" si="370"/>
        <v>0</v>
      </c>
      <c r="S898" s="8">
        <f t="shared" si="371"/>
        <v>0</v>
      </c>
      <c r="T898" s="10">
        <f t="shared" si="381"/>
        <v>0.119353</v>
      </c>
      <c r="U898" s="13">
        <f t="shared" si="385"/>
        <v>106</v>
      </c>
      <c r="V898" s="13">
        <v>252</v>
      </c>
      <c r="W898" s="14">
        <f t="shared" si="372"/>
        <v>1.0485695900000001</v>
      </c>
      <c r="X898" s="8">
        <f t="shared" si="373"/>
        <v>688.31765939000002</v>
      </c>
      <c r="Y898" s="8">
        <v>0</v>
      </c>
      <c r="Z898" s="9">
        <f t="shared" si="374"/>
        <v>0</v>
      </c>
      <c r="AA898" s="26" t="str">
        <f t="shared" si="382"/>
        <v>A+J=</v>
      </c>
      <c r="AB898" s="70">
        <f t="shared" si="383"/>
        <v>43388</v>
      </c>
      <c r="AC898" s="4"/>
      <c r="AD898" s="1"/>
      <c r="AE898" s="11"/>
      <c r="AF898" s="5"/>
      <c r="AG898" s="1"/>
      <c r="AH898" s="1"/>
      <c r="AI898" s="1"/>
      <c r="AJ898" s="1"/>
      <c r="AK898" s="10"/>
      <c r="AL898" s="1"/>
      <c r="AM898" s="1"/>
      <c r="AN898" s="1"/>
      <c r="AO898" s="1"/>
      <c r="AP898" s="1"/>
      <c r="AQ898" s="1"/>
    </row>
    <row r="899" spans="1:43" x14ac:dyDescent="0.2">
      <c r="A899" s="67">
        <f t="shared" si="375"/>
        <v>43181</v>
      </c>
      <c r="B899" s="8">
        <f t="shared" si="364"/>
        <v>14867.38693081</v>
      </c>
      <c r="C899" s="8">
        <f t="shared" si="376"/>
        <v>12518.304390269999</v>
      </c>
      <c r="D899" s="28">
        <f t="shared" si="377"/>
        <v>4946.5</v>
      </c>
      <c r="E899" s="9">
        <f>IF(K899=1,VLOOKUP(A898,[1]Plan1!$AY$117:$BA$314,3),E898)</f>
        <v>4950.95</v>
      </c>
      <c r="F899" s="110">
        <f t="shared" si="378"/>
        <v>43175</v>
      </c>
      <c r="G899" s="12">
        <f t="shared" si="365"/>
        <v>8.9962599818038669E-4</v>
      </c>
      <c r="H899" s="11">
        <f t="shared" si="379"/>
        <v>43206</v>
      </c>
      <c r="I899" s="11">
        <f t="shared" si="366"/>
        <v>43206</v>
      </c>
      <c r="J899" s="1">
        <f t="shared" si="380"/>
        <v>21</v>
      </c>
      <c r="K899" s="1">
        <f t="shared" si="388"/>
        <v>5</v>
      </c>
      <c r="L899" s="8">
        <f t="shared" si="367"/>
        <v>1.0002141200000001</v>
      </c>
      <c r="M899" s="14">
        <f t="shared" si="387"/>
        <v>1.00320034</v>
      </c>
      <c r="N899" s="14">
        <f t="shared" si="384"/>
        <v>1.1318909477070487</v>
      </c>
      <c r="O899" s="8">
        <f t="shared" si="386"/>
        <v>1.1321333</v>
      </c>
      <c r="P899" s="8">
        <f t="shared" si="368"/>
        <v>14172.389259760001</v>
      </c>
      <c r="Q899" s="13">
        <f t="shared" si="369"/>
        <v>0</v>
      </c>
      <c r="R899" s="21">
        <f t="shared" si="370"/>
        <v>0</v>
      </c>
      <c r="S899" s="8">
        <f t="shared" si="371"/>
        <v>0</v>
      </c>
      <c r="T899" s="10">
        <f t="shared" si="381"/>
        <v>0.119353</v>
      </c>
      <c r="U899" s="13">
        <f t="shared" si="385"/>
        <v>107</v>
      </c>
      <c r="V899" s="13">
        <v>252</v>
      </c>
      <c r="W899" s="14">
        <f t="shared" si="372"/>
        <v>1.0490388500000001</v>
      </c>
      <c r="X899" s="8">
        <f t="shared" si="373"/>
        <v>694.99767105000001</v>
      </c>
      <c r="Y899" s="8">
        <v>0</v>
      </c>
      <c r="Z899" s="9">
        <f t="shared" si="374"/>
        <v>0</v>
      </c>
      <c r="AA899" s="26" t="str">
        <f t="shared" si="382"/>
        <v>A+J=</v>
      </c>
      <c r="AB899" s="70">
        <f t="shared" si="383"/>
        <v>43388</v>
      </c>
      <c r="AC899" s="4"/>
      <c r="AD899" s="1"/>
      <c r="AE899" s="11"/>
      <c r="AF899" s="5"/>
      <c r="AG899" s="1"/>
      <c r="AH899" s="1"/>
      <c r="AI899" s="1"/>
      <c r="AJ899" s="1"/>
      <c r="AK899" s="10"/>
      <c r="AL899" s="1"/>
      <c r="AM899" s="1"/>
      <c r="AN899" s="1"/>
      <c r="AO899" s="1"/>
      <c r="AP899" s="1"/>
      <c r="AQ899" s="1"/>
    </row>
    <row r="900" spans="1:43" x14ac:dyDescent="0.2">
      <c r="A900" s="67">
        <f t="shared" si="375"/>
        <v>43182</v>
      </c>
      <c r="B900" s="8">
        <f t="shared" si="364"/>
        <v>14874.677389929999</v>
      </c>
      <c r="C900" s="8">
        <f t="shared" si="376"/>
        <v>12518.304390269999</v>
      </c>
      <c r="D900" s="28">
        <f t="shared" si="377"/>
        <v>4946.5</v>
      </c>
      <c r="E900" s="9">
        <f>IF(K900=1,VLOOKUP(A899,[1]Plan1!$AY$117:$BA$314,3),E899)</f>
        <v>4950.95</v>
      </c>
      <c r="F900" s="110">
        <f t="shared" si="378"/>
        <v>43175</v>
      </c>
      <c r="G900" s="12">
        <f t="shared" si="365"/>
        <v>8.9962599818038669E-4</v>
      </c>
      <c r="H900" s="11">
        <f t="shared" si="379"/>
        <v>43206</v>
      </c>
      <c r="I900" s="11">
        <f t="shared" si="366"/>
        <v>43206</v>
      </c>
      <c r="J900" s="1">
        <f t="shared" si="380"/>
        <v>21</v>
      </c>
      <c r="K900" s="1">
        <f t="shared" si="388"/>
        <v>6</v>
      </c>
      <c r="L900" s="8">
        <f t="shared" si="367"/>
        <v>1.00025695</v>
      </c>
      <c r="M900" s="14">
        <f t="shared" si="387"/>
        <v>1.00320034</v>
      </c>
      <c r="N900" s="14">
        <f t="shared" si="384"/>
        <v>1.1318909477070487</v>
      </c>
      <c r="O900" s="8">
        <f t="shared" si="386"/>
        <v>1.13218178</v>
      </c>
      <c r="P900" s="8">
        <f t="shared" si="368"/>
        <v>14172.996147149999</v>
      </c>
      <c r="Q900" s="13">
        <f t="shared" si="369"/>
        <v>0</v>
      </c>
      <c r="R900" s="21">
        <f t="shared" si="370"/>
        <v>0</v>
      </c>
      <c r="S900" s="8">
        <f t="shared" si="371"/>
        <v>0</v>
      </c>
      <c r="T900" s="10">
        <f t="shared" si="381"/>
        <v>0.119353</v>
      </c>
      <c r="U900" s="13">
        <f t="shared" si="385"/>
        <v>108</v>
      </c>
      <c r="V900" s="13">
        <v>252</v>
      </c>
      <c r="W900" s="14">
        <f t="shared" si="372"/>
        <v>1.049508321</v>
      </c>
      <c r="X900" s="8">
        <f t="shared" si="373"/>
        <v>701.68124278000005</v>
      </c>
      <c r="Y900" s="8">
        <v>0</v>
      </c>
      <c r="Z900" s="9">
        <f t="shared" si="374"/>
        <v>0</v>
      </c>
      <c r="AA900" s="26" t="str">
        <f t="shared" si="382"/>
        <v>A+J=</v>
      </c>
      <c r="AB900" s="70">
        <f t="shared" si="383"/>
        <v>43388</v>
      </c>
      <c r="AC900" s="4"/>
      <c r="AD900" s="1"/>
      <c r="AE900" s="11"/>
      <c r="AF900" s="5"/>
      <c r="AG900" s="1"/>
      <c r="AH900" s="1"/>
      <c r="AI900" s="1"/>
      <c r="AJ900" s="1"/>
      <c r="AK900" s="10"/>
      <c r="AL900" s="1"/>
      <c r="AM900" s="1"/>
      <c r="AN900" s="1"/>
      <c r="AO900" s="1"/>
      <c r="AP900" s="1"/>
      <c r="AQ900" s="1"/>
    </row>
    <row r="901" spans="1:43" x14ac:dyDescent="0.2">
      <c r="A901" s="67">
        <f t="shared" si="375"/>
        <v>43183</v>
      </c>
      <c r="B901" s="8">
        <f t="shared" si="364"/>
        <v>14881.971381180001</v>
      </c>
      <c r="C901" s="8">
        <f t="shared" si="376"/>
        <v>12518.304390269999</v>
      </c>
      <c r="D901" s="28">
        <f t="shared" si="377"/>
        <v>4946.5</v>
      </c>
      <c r="E901" s="9">
        <f>IF(K901=1,VLOOKUP(A900,[1]Plan1!$AY$117:$BA$314,3),E900)</f>
        <v>4950.95</v>
      </c>
      <c r="F901" s="110">
        <f t="shared" si="378"/>
        <v>43175</v>
      </c>
      <c r="G901" s="12">
        <f t="shared" si="365"/>
        <v>8.9962599818038669E-4</v>
      </c>
      <c r="H901" s="11">
        <f t="shared" si="379"/>
        <v>43206</v>
      </c>
      <c r="I901" s="11">
        <f t="shared" si="366"/>
        <v>43206</v>
      </c>
      <c r="J901" s="1">
        <f t="shared" si="380"/>
        <v>21</v>
      </c>
      <c r="K901" s="1">
        <f t="shared" si="388"/>
        <v>7</v>
      </c>
      <c r="L901" s="8">
        <f t="shared" si="367"/>
        <v>1.00029978</v>
      </c>
      <c r="M901" s="14">
        <f t="shared" si="387"/>
        <v>1.00320034</v>
      </c>
      <c r="N901" s="14">
        <f t="shared" si="384"/>
        <v>1.1318909477070487</v>
      </c>
      <c r="O901" s="8">
        <f t="shared" si="386"/>
        <v>1.13223026</v>
      </c>
      <c r="P901" s="8">
        <f t="shared" si="368"/>
        <v>14173.60303455</v>
      </c>
      <c r="Q901" s="13">
        <f t="shared" si="369"/>
        <v>0</v>
      </c>
      <c r="R901" s="21">
        <f t="shared" si="370"/>
        <v>0</v>
      </c>
      <c r="S901" s="8">
        <f t="shared" si="371"/>
        <v>0</v>
      </c>
      <c r="T901" s="10">
        <f t="shared" si="381"/>
        <v>0.119353</v>
      </c>
      <c r="U901" s="13">
        <f t="shared" si="385"/>
        <v>109</v>
      </c>
      <c r="V901" s="13">
        <v>252</v>
      </c>
      <c r="W901" s="14">
        <f t="shared" si="372"/>
        <v>1.0499780009999999</v>
      </c>
      <c r="X901" s="8">
        <f t="shared" si="373"/>
        <v>708.36834663000002</v>
      </c>
      <c r="Y901" s="8">
        <v>0</v>
      </c>
      <c r="Z901" s="9">
        <f t="shared" si="374"/>
        <v>0</v>
      </c>
      <c r="AA901" s="26" t="str">
        <f t="shared" si="382"/>
        <v>A+J=</v>
      </c>
      <c r="AB901" s="70">
        <f t="shared" si="383"/>
        <v>43388</v>
      </c>
      <c r="AC901" s="4"/>
      <c r="AD901" s="1"/>
      <c r="AE901" s="11"/>
      <c r="AF901" s="5"/>
      <c r="AG901" s="1"/>
      <c r="AH901" s="1"/>
      <c r="AI901" s="1"/>
      <c r="AJ901" s="1"/>
      <c r="AK901" s="10"/>
      <c r="AL901" s="1"/>
      <c r="AM901" s="1"/>
      <c r="AN901" s="1"/>
      <c r="AO901" s="1"/>
      <c r="AP901" s="1"/>
      <c r="AQ901" s="1"/>
    </row>
    <row r="902" spans="1:43" x14ac:dyDescent="0.2">
      <c r="A902" s="67">
        <f t="shared" si="375"/>
        <v>43184</v>
      </c>
      <c r="B902" s="8">
        <f t="shared" si="364"/>
        <v>14881.971381180001</v>
      </c>
      <c r="C902" s="8">
        <f t="shared" si="376"/>
        <v>12518.304390269999</v>
      </c>
      <c r="D902" s="28">
        <f t="shared" si="377"/>
        <v>4946.5</v>
      </c>
      <c r="E902" s="9">
        <f>IF(K902=1,VLOOKUP(A901,[1]Plan1!$AY$117:$BA$314,3),E901)</f>
        <v>4950.95</v>
      </c>
      <c r="F902" s="110">
        <f t="shared" si="378"/>
        <v>43175</v>
      </c>
      <c r="G902" s="12">
        <f t="shared" si="365"/>
        <v>8.9962599818038669E-4</v>
      </c>
      <c r="H902" s="11">
        <f t="shared" si="379"/>
        <v>43206</v>
      </c>
      <c r="I902" s="11">
        <f t="shared" si="366"/>
        <v>43206</v>
      </c>
      <c r="J902" s="1">
        <f t="shared" si="380"/>
        <v>21</v>
      </c>
      <c r="K902" s="1">
        <f t="shared" si="388"/>
        <v>7</v>
      </c>
      <c r="L902" s="8">
        <f t="shared" si="367"/>
        <v>1.00029978</v>
      </c>
      <c r="M902" s="14">
        <f t="shared" si="387"/>
        <v>1.00320034</v>
      </c>
      <c r="N902" s="14">
        <f t="shared" si="384"/>
        <v>1.1318909477070487</v>
      </c>
      <c r="O902" s="8">
        <f t="shared" si="386"/>
        <v>1.13223026</v>
      </c>
      <c r="P902" s="8">
        <f t="shared" si="368"/>
        <v>14173.60303455</v>
      </c>
      <c r="Q902" s="13">
        <f t="shared" si="369"/>
        <v>0</v>
      </c>
      <c r="R902" s="21">
        <f t="shared" si="370"/>
        <v>0</v>
      </c>
      <c r="S902" s="8">
        <f t="shared" si="371"/>
        <v>0</v>
      </c>
      <c r="T902" s="10">
        <f t="shared" si="381"/>
        <v>0.119353</v>
      </c>
      <c r="U902" s="13">
        <f t="shared" si="385"/>
        <v>109</v>
      </c>
      <c r="V902" s="13">
        <v>252</v>
      </c>
      <c r="W902" s="14">
        <f t="shared" si="372"/>
        <v>1.0499780009999999</v>
      </c>
      <c r="X902" s="8">
        <f t="shared" si="373"/>
        <v>708.36834663000002</v>
      </c>
      <c r="Y902" s="8">
        <v>0</v>
      </c>
      <c r="Z902" s="9">
        <f t="shared" si="374"/>
        <v>0</v>
      </c>
      <c r="AA902" s="26" t="str">
        <f t="shared" si="382"/>
        <v>A+J=</v>
      </c>
      <c r="AB902" s="70">
        <f t="shared" si="383"/>
        <v>43388</v>
      </c>
      <c r="AC902" s="4"/>
      <c r="AD902" s="1"/>
      <c r="AE902" s="11"/>
      <c r="AF902" s="5"/>
      <c r="AG902" s="1"/>
      <c r="AH902" s="1"/>
      <c r="AI902" s="1"/>
      <c r="AJ902" s="1"/>
      <c r="AK902" s="10"/>
      <c r="AL902" s="1"/>
      <c r="AM902" s="1"/>
      <c r="AN902" s="1"/>
      <c r="AO902" s="1"/>
      <c r="AP902" s="1"/>
      <c r="AQ902" s="1"/>
    </row>
    <row r="903" spans="1:43" x14ac:dyDescent="0.2">
      <c r="A903" s="67">
        <f t="shared" si="375"/>
        <v>43185</v>
      </c>
      <c r="B903" s="8">
        <f t="shared" si="364"/>
        <v>14881.971381180001</v>
      </c>
      <c r="C903" s="8">
        <f t="shared" si="376"/>
        <v>12518.304390269999</v>
      </c>
      <c r="D903" s="28">
        <f t="shared" si="377"/>
        <v>4946.5</v>
      </c>
      <c r="E903" s="9">
        <f>IF(K903=1,VLOOKUP(A902,[1]Plan1!$AY$117:$BA$314,3),E902)</f>
        <v>4950.95</v>
      </c>
      <c r="F903" s="110">
        <f t="shared" si="378"/>
        <v>43175</v>
      </c>
      <c r="G903" s="12">
        <f t="shared" si="365"/>
        <v>8.9962599818038669E-4</v>
      </c>
      <c r="H903" s="11">
        <f t="shared" si="379"/>
        <v>43206</v>
      </c>
      <c r="I903" s="11">
        <f t="shared" si="366"/>
        <v>43206</v>
      </c>
      <c r="J903" s="1">
        <f t="shared" si="380"/>
        <v>21</v>
      </c>
      <c r="K903" s="1">
        <f t="shared" si="388"/>
        <v>7</v>
      </c>
      <c r="L903" s="8">
        <f t="shared" si="367"/>
        <v>1.00029978</v>
      </c>
      <c r="M903" s="14">
        <f t="shared" si="387"/>
        <v>1.00320034</v>
      </c>
      <c r="N903" s="14">
        <f t="shared" si="384"/>
        <v>1.1318909477070487</v>
      </c>
      <c r="O903" s="8">
        <f t="shared" si="386"/>
        <v>1.13223026</v>
      </c>
      <c r="P903" s="8">
        <f t="shared" si="368"/>
        <v>14173.60303455</v>
      </c>
      <c r="Q903" s="13">
        <f t="shared" si="369"/>
        <v>0</v>
      </c>
      <c r="R903" s="21">
        <f t="shared" si="370"/>
        <v>0</v>
      </c>
      <c r="S903" s="8">
        <f t="shared" si="371"/>
        <v>0</v>
      </c>
      <c r="T903" s="10">
        <f t="shared" si="381"/>
        <v>0.119353</v>
      </c>
      <c r="U903" s="13">
        <f t="shared" si="385"/>
        <v>109</v>
      </c>
      <c r="V903" s="13">
        <v>252</v>
      </c>
      <c r="W903" s="14">
        <f t="shared" si="372"/>
        <v>1.0499780009999999</v>
      </c>
      <c r="X903" s="8">
        <f t="shared" si="373"/>
        <v>708.36834663000002</v>
      </c>
      <c r="Y903" s="8">
        <v>0</v>
      </c>
      <c r="Z903" s="9">
        <f t="shared" si="374"/>
        <v>0</v>
      </c>
      <c r="AA903" s="26" t="str">
        <f t="shared" si="382"/>
        <v>A+J=</v>
      </c>
      <c r="AB903" s="70">
        <f t="shared" si="383"/>
        <v>43388</v>
      </c>
      <c r="AC903" s="4"/>
      <c r="AD903" s="1"/>
      <c r="AE903" s="11"/>
      <c r="AF903" s="5"/>
      <c r="AG903" s="1"/>
      <c r="AH903" s="1"/>
      <c r="AI903" s="1"/>
      <c r="AJ903" s="1"/>
      <c r="AK903" s="10"/>
      <c r="AL903" s="1"/>
      <c r="AM903" s="1"/>
      <c r="AN903" s="1"/>
      <c r="AO903" s="1"/>
      <c r="AP903" s="1"/>
      <c r="AQ903" s="1"/>
    </row>
    <row r="904" spans="1:43" x14ac:dyDescent="0.2">
      <c r="A904" s="67">
        <f t="shared" si="375"/>
        <v>43186</v>
      </c>
      <c r="B904" s="8">
        <f t="shared" si="364"/>
        <v>14889.268919099999</v>
      </c>
      <c r="C904" s="8">
        <f t="shared" si="376"/>
        <v>12518.304390269999</v>
      </c>
      <c r="D904" s="28">
        <f t="shared" si="377"/>
        <v>4946.5</v>
      </c>
      <c r="E904" s="9">
        <f>IF(K904=1,VLOOKUP(A903,[1]Plan1!$AY$117:$BA$314,3),E903)</f>
        <v>4950.95</v>
      </c>
      <c r="F904" s="110">
        <f t="shared" si="378"/>
        <v>43175</v>
      </c>
      <c r="G904" s="12">
        <f t="shared" si="365"/>
        <v>8.9962599818038669E-4</v>
      </c>
      <c r="H904" s="11">
        <f t="shared" si="379"/>
        <v>43206</v>
      </c>
      <c r="I904" s="11">
        <f t="shared" si="366"/>
        <v>43206</v>
      </c>
      <c r="J904" s="1">
        <f t="shared" si="380"/>
        <v>21</v>
      </c>
      <c r="K904" s="1">
        <f t="shared" si="388"/>
        <v>8</v>
      </c>
      <c r="L904" s="8">
        <f t="shared" si="367"/>
        <v>1.0003426099999999</v>
      </c>
      <c r="M904" s="14">
        <f t="shared" si="387"/>
        <v>1.00320034</v>
      </c>
      <c r="N904" s="14">
        <f t="shared" si="384"/>
        <v>1.1318909477070487</v>
      </c>
      <c r="O904" s="8">
        <f t="shared" si="386"/>
        <v>1.1322787400000001</v>
      </c>
      <c r="P904" s="8">
        <f t="shared" si="368"/>
        <v>14174.20992195</v>
      </c>
      <c r="Q904" s="13">
        <f t="shared" si="369"/>
        <v>0</v>
      </c>
      <c r="R904" s="21">
        <f t="shared" si="370"/>
        <v>0</v>
      </c>
      <c r="S904" s="8">
        <f t="shared" si="371"/>
        <v>0</v>
      </c>
      <c r="T904" s="10">
        <f t="shared" si="381"/>
        <v>0.119353</v>
      </c>
      <c r="U904" s="13">
        <f t="shared" si="385"/>
        <v>110</v>
      </c>
      <c r="V904" s="13">
        <v>252</v>
      </c>
      <c r="W904" s="14">
        <f t="shared" si="372"/>
        <v>1.0504478909999999</v>
      </c>
      <c r="X904" s="8">
        <f t="shared" si="373"/>
        <v>715.05899714999998</v>
      </c>
      <c r="Y904" s="8">
        <v>0</v>
      </c>
      <c r="Z904" s="9">
        <f t="shared" si="374"/>
        <v>0</v>
      </c>
      <c r="AA904" s="26" t="str">
        <f t="shared" si="382"/>
        <v>A+J=</v>
      </c>
      <c r="AB904" s="70">
        <f t="shared" si="383"/>
        <v>43388</v>
      </c>
      <c r="AC904" s="4"/>
      <c r="AD904" s="1"/>
      <c r="AE904" s="11"/>
      <c r="AF904" s="5"/>
      <c r="AG904" s="1"/>
      <c r="AH904" s="1"/>
      <c r="AI904" s="1"/>
      <c r="AJ904" s="1"/>
      <c r="AK904" s="10"/>
      <c r="AL904" s="1"/>
      <c r="AM904" s="1"/>
      <c r="AN904" s="1"/>
      <c r="AO904" s="1"/>
      <c r="AP904" s="1"/>
      <c r="AQ904" s="1"/>
    </row>
    <row r="905" spans="1:43" x14ac:dyDescent="0.2">
      <c r="A905" s="67">
        <f t="shared" si="375"/>
        <v>43187</v>
      </c>
      <c r="B905" s="8">
        <f t="shared" si="364"/>
        <v>14896.5701498</v>
      </c>
      <c r="C905" s="8">
        <f t="shared" si="376"/>
        <v>12518.304390269999</v>
      </c>
      <c r="D905" s="28">
        <f t="shared" si="377"/>
        <v>4946.5</v>
      </c>
      <c r="E905" s="9">
        <f>IF(K905=1,VLOOKUP(A904,[1]Plan1!$AY$117:$BA$314,3),E904)</f>
        <v>4950.95</v>
      </c>
      <c r="F905" s="110">
        <f t="shared" si="378"/>
        <v>43175</v>
      </c>
      <c r="G905" s="12">
        <f t="shared" si="365"/>
        <v>8.9962599818038669E-4</v>
      </c>
      <c r="H905" s="11">
        <f t="shared" si="379"/>
        <v>43206</v>
      </c>
      <c r="I905" s="11">
        <f t="shared" si="366"/>
        <v>43206</v>
      </c>
      <c r="J905" s="1">
        <f t="shared" si="380"/>
        <v>21</v>
      </c>
      <c r="K905" s="1">
        <f t="shared" si="388"/>
        <v>9</v>
      </c>
      <c r="L905" s="8">
        <f t="shared" si="367"/>
        <v>1.00038545</v>
      </c>
      <c r="M905" s="14">
        <f t="shared" si="387"/>
        <v>1.00320034</v>
      </c>
      <c r="N905" s="14">
        <f t="shared" si="384"/>
        <v>1.1318909477070487</v>
      </c>
      <c r="O905" s="8">
        <f t="shared" si="386"/>
        <v>1.13232723</v>
      </c>
      <c r="P905" s="8">
        <f t="shared" si="368"/>
        <v>14174.816934529999</v>
      </c>
      <c r="Q905" s="13">
        <f t="shared" si="369"/>
        <v>0</v>
      </c>
      <c r="R905" s="21">
        <f t="shared" si="370"/>
        <v>0</v>
      </c>
      <c r="S905" s="8">
        <f t="shared" si="371"/>
        <v>0</v>
      </c>
      <c r="T905" s="10">
        <f t="shared" si="381"/>
        <v>0.119353</v>
      </c>
      <c r="U905" s="13">
        <f t="shared" si="385"/>
        <v>111</v>
      </c>
      <c r="V905" s="13">
        <v>252</v>
      </c>
      <c r="W905" s="14">
        <f t="shared" si="372"/>
        <v>1.050917992</v>
      </c>
      <c r="X905" s="8">
        <f t="shared" si="373"/>
        <v>721.75321527000006</v>
      </c>
      <c r="Y905" s="8">
        <v>0</v>
      </c>
      <c r="Z905" s="9">
        <f t="shared" si="374"/>
        <v>0</v>
      </c>
      <c r="AA905" s="26" t="str">
        <f t="shared" si="382"/>
        <v>A+J=</v>
      </c>
      <c r="AB905" s="70">
        <f t="shared" si="383"/>
        <v>43388</v>
      </c>
      <c r="AC905" s="4"/>
      <c r="AD905" s="1"/>
      <c r="AE905" s="11"/>
      <c r="AF905" s="5"/>
      <c r="AG905" s="1"/>
      <c r="AH905" s="1"/>
      <c r="AI905" s="1"/>
      <c r="AJ905" s="1"/>
      <c r="AK905" s="10"/>
      <c r="AL905" s="1"/>
      <c r="AM905" s="1"/>
      <c r="AN905" s="1"/>
      <c r="AO905" s="1"/>
      <c r="AP905" s="1"/>
      <c r="AQ905" s="1"/>
    </row>
    <row r="906" spans="1:43" x14ac:dyDescent="0.2">
      <c r="A906" s="67">
        <f t="shared" si="375"/>
        <v>43188</v>
      </c>
      <c r="B906" s="8">
        <f t="shared" ref="B906:B969" si="389">(P906+X906)</f>
        <v>14903.874928050001</v>
      </c>
      <c r="C906" s="8">
        <f t="shared" si="376"/>
        <v>12518.304390269999</v>
      </c>
      <c r="D906" s="28">
        <f t="shared" si="377"/>
        <v>4946.5</v>
      </c>
      <c r="E906" s="9">
        <f>IF(K906=1,VLOOKUP(A905,[1]Plan1!$AY$117:$BA$314,3),E905)</f>
        <v>4950.95</v>
      </c>
      <c r="F906" s="110">
        <f t="shared" si="378"/>
        <v>43175</v>
      </c>
      <c r="G906" s="12">
        <f t="shared" ref="G906:G969" si="390">(E906/D906)-1</f>
        <v>8.9962599818038669E-4</v>
      </c>
      <c r="H906" s="11">
        <f t="shared" si="379"/>
        <v>43206</v>
      </c>
      <c r="I906" s="11">
        <f t="shared" ref="I906:I969" si="391">IF(A906&gt;I905,H906,I905)</f>
        <v>43206</v>
      </c>
      <c r="J906" s="1">
        <f t="shared" si="380"/>
        <v>21</v>
      </c>
      <c r="K906" s="1">
        <f t="shared" si="388"/>
        <v>10</v>
      </c>
      <c r="L906" s="8">
        <f t="shared" ref="L906:L969" si="392">TRUNC((E906/D906)^TRUNC((K906/J906),9),8)</f>
        <v>1.0004282900000001</v>
      </c>
      <c r="M906" s="14">
        <f t="shared" si="387"/>
        <v>1.00320034</v>
      </c>
      <c r="N906" s="14">
        <f t="shared" si="384"/>
        <v>1.1318909477070487</v>
      </c>
      <c r="O906" s="8">
        <f t="shared" si="386"/>
        <v>1.13237572</v>
      </c>
      <c r="P906" s="8">
        <f t="shared" ref="P906:P969" si="393">TRUNC(C906*O906,8)</f>
        <v>14175.423947110001</v>
      </c>
      <c r="Q906" s="13">
        <f t="shared" ref="Q906:Q969" si="394">IF(VLOOKUP(A906,AE$10:AM$114,9)=VLOOKUP(A905,AE$10:AM$114,9),0,VLOOKUP(A906,AE$10:AM$114,9))</f>
        <v>0</v>
      </c>
      <c r="R906" s="21">
        <f t="shared" ref="R906:R969" si="395">IF(Q906&gt;0,VLOOKUP($A906,$AE$10:$AK$114,7),0)</f>
        <v>0</v>
      </c>
      <c r="S906" s="8">
        <f t="shared" ref="S906:S969" si="396">IF(R906&gt;0,TRUNC(R906*P906,8),0)</f>
        <v>0</v>
      </c>
      <c r="T906" s="10">
        <f t="shared" si="381"/>
        <v>0.119353</v>
      </c>
      <c r="U906" s="13">
        <f t="shared" si="385"/>
        <v>112</v>
      </c>
      <c r="V906" s="13">
        <v>252</v>
      </c>
      <c r="W906" s="14">
        <f t="shared" ref="W906:W969" si="397">ROUND((1+T906)^TRUNC((U906/V906),9),9)</f>
        <v>1.051388303</v>
      </c>
      <c r="X906" s="8">
        <f t="shared" ref="X906:X969" si="398">TRUNC((P906*(W906-1)),8)</f>
        <v>728.45098094000002</v>
      </c>
      <c r="Y906" s="8">
        <v>0</v>
      </c>
      <c r="Z906" s="9">
        <f t="shared" ref="Z906:Z969" si="399">IF(S906&gt;0,S906+X906,0)</f>
        <v>0</v>
      </c>
      <c r="AA906" s="26" t="str">
        <f t="shared" si="382"/>
        <v>A+J=</v>
      </c>
      <c r="AB906" s="70">
        <f t="shared" si="383"/>
        <v>43388</v>
      </c>
      <c r="AC906" s="4"/>
      <c r="AD906" s="1"/>
      <c r="AE906" s="11"/>
      <c r="AF906" s="5"/>
      <c r="AG906" s="1"/>
      <c r="AH906" s="1"/>
      <c r="AI906" s="1"/>
      <c r="AJ906" s="1"/>
      <c r="AK906" s="10"/>
      <c r="AL906" s="1"/>
      <c r="AM906" s="1"/>
      <c r="AN906" s="1"/>
      <c r="AO906" s="1"/>
      <c r="AP906" s="1"/>
      <c r="AQ906" s="1"/>
    </row>
    <row r="907" spans="1:43" x14ac:dyDescent="0.2">
      <c r="A907" s="67">
        <f t="shared" ref="A907:A970" si="400">(A906+1)</f>
        <v>43189</v>
      </c>
      <c r="B907" s="8">
        <f t="shared" si="389"/>
        <v>14911.18326842</v>
      </c>
      <c r="C907" s="8">
        <f t="shared" ref="C907:C970" si="401">TRUNC(IF(Q906&gt;0,VLOOKUP(A906,$AE$12:$AF$114,2),C906),8)</f>
        <v>12518.304390269999</v>
      </c>
      <c r="D907" s="28">
        <f t="shared" ref="D907:D970" si="402">IF(E907=E906,D906,E906)</f>
        <v>4946.5</v>
      </c>
      <c r="E907" s="9">
        <f>IF(K907=1,VLOOKUP(A906,[1]Plan1!$AY$117:$BA$314,3),E906)</f>
        <v>4950.95</v>
      </c>
      <c r="F907" s="110">
        <f t="shared" ref="F907:F970" si="403">IF(D907=D906,F906,A907)</f>
        <v>43175</v>
      </c>
      <c r="G907" s="12">
        <f t="shared" si="390"/>
        <v>8.9962599818038669E-4</v>
      </c>
      <c r="H907" s="11">
        <f t="shared" ref="H907:H970" si="404">IF(DAY(A907)=15,VLOOKUP(A907,AJ$118:AP$450,4),H906)</f>
        <v>43206</v>
      </c>
      <c r="I907" s="11">
        <f t="shared" si="391"/>
        <v>43206</v>
      </c>
      <c r="J907" s="1">
        <f t="shared" ref="J907:J970" si="405">IF(I907=I906,J906,NETWORKDAYS(I906,I907,$AE$118:$AE$502)-1)</f>
        <v>21</v>
      </c>
      <c r="K907" s="1">
        <f t="shared" si="388"/>
        <v>11</v>
      </c>
      <c r="L907" s="8">
        <f t="shared" si="392"/>
        <v>1.00047113</v>
      </c>
      <c r="M907" s="14">
        <f t="shared" si="387"/>
        <v>1.00320034</v>
      </c>
      <c r="N907" s="14">
        <f t="shared" si="384"/>
        <v>1.1318909477070487</v>
      </c>
      <c r="O907" s="8">
        <f t="shared" si="386"/>
        <v>1.1324242099999999</v>
      </c>
      <c r="P907" s="8">
        <f t="shared" si="393"/>
        <v>14176.030959690001</v>
      </c>
      <c r="Q907" s="13">
        <f t="shared" si="394"/>
        <v>0</v>
      </c>
      <c r="R907" s="21">
        <f t="shared" si="395"/>
        <v>0</v>
      </c>
      <c r="S907" s="8">
        <f t="shared" si="396"/>
        <v>0</v>
      </c>
      <c r="T907" s="10">
        <f t="shared" ref="T907:T970" si="406">IF(Q906&gt;0,VLOOKUP(A906,$AE$11:$AH$20,4),T906)</f>
        <v>0.119353</v>
      </c>
      <c r="U907" s="13">
        <f t="shared" si="385"/>
        <v>113</v>
      </c>
      <c r="V907" s="13">
        <v>252</v>
      </c>
      <c r="W907" s="14">
        <f t="shared" si="397"/>
        <v>1.0518588250000001</v>
      </c>
      <c r="X907" s="8">
        <f t="shared" si="398"/>
        <v>735.15230872999996</v>
      </c>
      <c r="Y907" s="8">
        <v>0</v>
      </c>
      <c r="Z907" s="9">
        <f t="shared" si="399"/>
        <v>0</v>
      </c>
      <c r="AA907" s="26" t="str">
        <f t="shared" ref="AA907:AA970" si="407">IF($Q906&gt;0,VLOOKUP($A906,$AE$10:$AO$114,($AN$7)+1),AA906)</f>
        <v>A+J=</v>
      </c>
      <c r="AB907" s="70">
        <f t="shared" ref="AB907:AB970" si="408">IF($Q906&gt;0,VLOOKUP($A906,$AE$10:$AO$114,($AO$7)+1),AB906)</f>
        <v>43388</v>
      </c>
      <c r="AC907" s="4"/>
      <c r="AD907" s="1"/>
      <c r="AE907" s="11"/>
      <c r="AF907" s="5"/>
      <c r="AG907" s="1"/>
      <c r="AH907" s="1"/>
      <c r="AI907" s="1"/>
      <c r="AJ907" s="1"/>
      <c r="AK907" s="10"/>
      <c r="AL907" s="1"/>
      <c r="AM907" s="1"/>
      <c r="AN907" s="1"/>
      <c r="AO907" s="1"/>
      <c r="AP907" s="1"/>
      <c r="AQ907" s="1"/>
    </row>
    <row r="908" spans="1:43" x14ac:dyDescent="0.2">
      <c r="A908" s="67">
        <f t="shared" si="400"/>
        <v>43190</v>
      </c>
      <c r="B908" s="8">
        <f t="shared" si="389"/>
        <v>14911.18326842</v>
      </c>
      <c r="C908" s="8">
        <f t="shared" si="401"/>
        <v>12518.304390269999</v>
      </c>
      <c r="D908" s="28">
        <f t="shared" si="402"/>
        <v>4946.5</v>
      </c>
      <c r="E908" s="9">
        <f>IF(K908=1,VLOOKUP(A907,[1]Plan1!$AY$117:$BA$314,3),E907)</f>
        <v>4950.95</v>
      </c>
      <c r="F908" s="110">
        <f t="shared" si="403"/>
        <v>43175</v>
      </c>
      <c r="G908" s="12">
        <f t="shared" si="390"/>
        <v>8.9962599818038669E-4</v>
      </c>
      <c r="H908" s="11">
        <f t="shared" si="404"/>
        <v>43206</v>
      </c>
      <c r="I908" s="11">
        <f t="shared" si="391"/>
        <v>43206</v>
      </c>
      <c r="J908" s="1">
        <f t="shared" si="405"/>
        <v>21</v>
      </c>
      <c r="K908" s="1">
        <f t="shared" si="388"/>
        <v>11</v>
      </c>
      <c r="L908" s="8">
        <f t="shared" si="392"/>
        <v>1.00047113</v>
      </c>
      <c r="M908" s="14">
        <f t="shared" si="387"/>
        <v>1.00320034</v>
      </c>
      <c r="N908" s="14">
        <f t="shared" si="384"/>
        <v>1.1318909477070487</v>
      </c>
      <c r="O908" s="8">
        <f t="shared" si="386"/>
        <v>1.1324242099999999</v>
      </c>
      <c r="P908" s="8">
        <f t="shared" si="393"/>
        <v>14176.030959690001</v>
      </c>
      <c r="Q908" s="13">
        <f t="shared" si="394"/>
        <v>0</v>
      </c>
      <c r="R908" s="21">
        <f t="shared" si="395"/>
        <v>0</v>
      </c>
      <c r="S908" s="8">
        <f t="shared" si="396"/>
        <v>0</v>
      </c>
      <c r="T908" s="10">
        <f t="shared" si="406"/>
        <v>0.119353</v>
      </c>
      <c r="U908" s="13">
        <f t="shared" si="385"/>
        <v>113</v>
      </c>
      <c r="V908" s="13">
        <v>252</v>
      </c>
      <c r="W908" s="14">
        <f t="shared" si="397"/>
        <v>1.0518588250000001</v>
      </c>
      <c r="X908" s="8">
        <f t="shared" si="398"/>
        <v>735.15230872999996</v>
      </c>
      <c r="Y908" s="8">
        <v>0</v>
      </c>
      <c r="Z908" s="9">
        <f t="shared" si="399"/>
        <v>0</v>
      </c>
      <c r="AA908" s="26" t="str">
        <f t="shared" si="407"/>
        <v>A+J=</v>
      </c>
      <c r="AB908" s="70">
        <f t="shared" si="408"/>
        <v>43388</v>
      </c>
      <c r="AC908" s="4"/>
      <c r="AD908" s="1"/>
      <c r="AE908" s="11"/>
      <c r="AF908" s="5"/>
      <c r="AG908" s="1"/>
      <c r="AH908" s="1"/>
      <c r="AI908" s="1"/>
      <c r="AJ908" s="1"/>
      <c r="AK908" s="10"/>
      <c r="AL908" s="1"/>
      <c r="AM908" s="1"/>
      <c r="AN908" s="1"/>
      <c r="AO908" s="1"/>
      <c r="AP908" s="1"/>
      <c r="AQ908" s="1"/>
    </row>
    <row r="909" spans="1:43" x14ac:dyDescent="0.2">
      <c r="A909" s="67">
        <f t="shared" si="400"/>
        <v>43191</v>
      </c>
      <c r="B909" s="8">
        <f t="shared" si="389"/>
        <v>14911.18326842</v>
      </c>
      <c r="C909" s="8">
        <f t="shared" si="401"/>
        <v>12518.304390269999</v>
      </c>
      <c r="D909" s="28">
        <f t="shared" si="402"/>
        <v>4946.5</v>
      </c>
      <c r="E909" s="9">
        <f>IF(K909=1,VLOOKUP(A908,[1]Plan1!$AY$117:$BA$314,3),E908)</f>
        <v>4950.95</v>
      </c>
      <c r="F909" s="110">
        <f t="shared" si="403"/>
        <v>43175</v>
      </c>
      <c r="G909" s="12">
        <f t="shared" si="390"/>
        <v>8.9962599818038669E-4</v>
      </c>
      <c r="H909" s="11">
        <f t="shared" si="404"/>
        <v>43206</v>
      </c>
      <c r="I909" s="11">
        <f t="shared" si="391"/>
        <v>43206</v>
      </c>
      <c r="J909" s="1">
        <f t="shared" si="405"/>
        <v>21</v>
      </c>
      <c r="K909" s="1">
        <f t="shared" si="388"/>
        <v>11</v>
      </c>
      <c r="L909" s="8">
        <f t="shared" si="392"/>
        <v>1.00047113</v>
      </c>
      <c r="M909" s="14">
        <f t="shared" si="387"/>
        <v>1.00320034</v>
      </c>
      <c r="N909" s="14">
        <f t="shared" si="384"/>
        <v>1.1318909477070487</v>
      </c>
      <c r="O909" s="8">
        <f t="shared" si="386"/>
        <v>1.1324242099999999</v>
      </c>
      <c r="P909" s="8">
        <f t="shared" si="393"/>
        <v>14176.030959690001</v>
      </c>
      <c r="Q909" s="13">
        <f t="shared" si="394"/>
        <v>0</v>
      </c>
      <c r="R909" s="21">
        <f t="shared" si="395"/>
        <v>0</v>
      </c>
      <c r="S909" s="8">
        <f t="shared" si="396"/>
        <v>0</v>
      </c>
      <c r="T909" s="10">
        <f t="shared" si="406"/>
        <v>0.119353</v>
      </c>
      <c r="U909" s="13">
        <f t="shared" si="385"/>
        <v>113</v>
      </c>
      <c r="V909" s="13">
        <v>252</v>
      </c>
      <c r="W909" s="14">
        <f t="shared" si="397"/>
        <v>1.0518588250000001</v>
      </c>
      <c r="X909" s="8">
        <f t="shared" si="398"/>
        <v>735.15230872999996</v>
      </c>
      <c r="Y909" s="8">
        <v>0</v>
      </c>
      <c r="Z909" s="9">
        <f t="shared" si="399"/>
        <v>0</v>
      </c>
      <c r="AA909" s="26" t="str">
        <f t="shared" si="407"/>
        <v>A+J=</v>
      </c>
      <c r="AB909" s="70">
        <f t="shared" si="408"/>
        <v>43388</v>
      </c>
      <c r="AC909" s="4"/>
      <c r="AD909" s="1"/>
      <c r="AE909" s="11"/>
      <c r="AF909" s="5"/>
      <c r="AG909" s="1"/>
      <c r="AH909" s="1"/>
      <c r="AI909" s="1"/>
      <c r="AJ909" s="1"/>
      <c r="AK909" s="10"/>
      <c r="AL909" s="1"/>
      <c r="AM909" s="1"/>
      <c r="AN909" s="1"/>
      <c r="AO909" s="1"/>
      <c r="AP909" s="1"/>
      <c r="AQ909" s="1"/>
    </row>
    <row r="910" spans="1:43" x14ac:dyDescent="0.2">
      <c r="A910" s="67">
        <f t="shared" si="400"/>
        <v>43192</v>
      </c>
      <c r="B910" s="8">
        <f t="shared" si="389"/>
        <v>14911.18326842</v>
      </c>
      <c r="C910" s="8">
        <f t="shared" si="401"/>
        <v>12518.304390269999</v>
      </c>
      <c r="D910" s="28">
        <f t="shared" si="402"/>
        <v>4946.5</v>
      </c>
      <c r="E910" s="9">
        <f>IF(K910=1,VLOOKUP(A909,[1]Plan1!$AY$117:$BA$314,3),E909)</f>
        <v>4950.95</v>
      </c>
      <c r="F910" s="110">
        <f t="shared" si="403"/>
        <v>43175</v>
      </c>
      <c r="G910" s="12">
        <f t="shared" si="390"/>
        <v>8.9962599818038669E-4</v>
      </c>
      <c r="H910" s="11">
        <f t="shared" si="404"/>
        <v>43206</v>
      </c>
      <c r="I910" s="11">
        <f t="shared" si="391"/>
        <v>43206</v>
      </c>
      <c r="J910" s="1">
        <f t="shared" si="405"/>
        <v>21</v>
      </c>
      <c r="K910" s="1">
        <f t="shared" si="388"/>
        <v>11</v>
      </c>
      <c r="L910" s="8">
        <f t="shared" si="392"/>
        <v>1.00047113</v>
      </c>
      <c r="M910" s="14">
        <f t="shared" si="387"/>
        <v>1.00320034</v>
      </c>
      <c r="N910" s="14">
        <f t="shared" si="384"/>
        <v>1.1318909477070487</v>
      </c>
      <c r="O910" s="8">
        <f t="shared" si="386"/>
        <v>1.1324242099999999</v>
      </c>
      <c r="P910" s="8">
        <f t="shared" si="393"/>
        <v>14176.030959690001</v>
      </c>
      <c r="Q910" s="13">
        <f t="shared" si="394"/>
        <v>0</v>
      </c>
      <c r="R910" s="21">
        <f t="shared" si="395"/>
        <v>0</v>
      </c>
      <c r="S910" s="8">
        <f t="shared" si="396"/>
        <v>0</v>
      </c>
      <c r="T910" s="10">
        <f t="shared" si="406"/>
        <v>0.119353</v>
      </c>
      <c r="U910" s="13">
        <f t="shared" si="385"/>
        <v>113</v>
      </c>
      <c r="V910" s="13">
        <v>252</v>
      </c>
      <c r="W910" s="14">
        <f t="shared" si="397"/>
        <v>1.0518588250000001</v>
      </c>
      <c r="X910" s="8">
        <f t="shared" si="398"/>
        <v>735.15230872999996</v>
      </c>
      <c r="Y910" s="8">
        <v>0</v>
      </c>
      <c r="Z910" s="9">
        <f t="shared" si="399"/>
        <v>0</v>
      </c>
      <c r="AA910" s="26" t="str">
        <f t="shared" si="407"/>
        <v>A+J=</v>
      </c>
      <c r="AB910" s="70">
        <f t="shared" si="408"/>
        <v>43388</v>
      </c>
      <c r="AC910" s="4"/>
      <c r="AD910" s="1"/>
      <c r="AE910" s="11"/>
      <c r="AF910" s="5"/>
      <c r="AG910" s="1"/>
      <c r="AH910" s="1"/>
      <c r="AI910" s="1"/>
      <c r="AJ910" s="1"/>
      <c r="AK910" s="10"/>
      <c r="AL910" s="1"/>
      <c r="AM910" s="1"/>
      <c r="AN910" s="1"/>
      <c r="AO910" s="1"/>
      <c r="AP910" s="1"/>
      <c r="AQ910" s="1"/>
    </row>
    <row r="911" spans="1:43" x14ac:dyDescent="0.2">
      <c r="A911" s="67">
        <f t="shared" si="400"/>
        <v>43193</v>
      </c>
      <c r="B911" s="8">
        <f t="shared" si="389"/>
        <v>14918.4951571</v>
      </c>
      <c r="C911" s="8">
        <f t="shared" si="401"/>
        <v>12518.304390269999</v>
      </c>
      <c r="D911" s="28">
        <f t="shared" si="402"/>
        <v>4946.5</v>
      </c>
      <c r="E911" s="9">
        <f>IF(K911=1,VLOOKUP(A910,[1]Plan1!$AY$117:$BA$314,3),E910)</f>
        <v>4950.95</v>
      </c>
      <c r="F911" s="110">
        <f t="shared" si="403"/>
        <v>43175</v>
      </c>
      <c r="G911" s="12">
        <f t="shared" si="390"/>
        <v>8.9962599818038669E-4</v>
      </c>
      <c r="H911" s="11">
        <f t="shared" si="404"/>
        <v>43206</v>
      </c>
      <c r="I911" s="11">
        <f t="shared" si="391"/>
        <v>43206</v>
      </c>
      <c r="J911" s="1">
        <f t="shared" si="405"/>
        <v>21</v>
      </c>
      <c r="K911" s="1">
        <f t="shared" si="388"/>
        <v>12</v>
      </c>
      <c r="L911" s="8">
        <f t="shared" si="392"/>
        <v>1.0005139700000001</v>
      </c>
      <c r="M911" s="14">
        <f t="shared" si="387"/>
        <v>1.00320034</v>
      </c>
      <c r="N911" s="14">
        <f t="shared" si="384"/>
        <v>1.1318909477070487</v>
      </c>
      <c r="O911" s="8">
        <f t="shared" si="386"/>
        <v>1.1324727000000001</v>
      </c>
      <c r="P911" s="8">
        <f t="shared" si="393"/>
        <v>14176.63797227</v>
      </c>
      <c r="Q911" s="13">
        <f t="shared" si="394"/>
        <v>0</v>
      </c>
      <c r="R911" s="21">
        <f t="shared" si="395"/>
        <v>0</v>
      </c>
      <c r="S911" s="8">
        <f t="shared" si="396"/>
        <v>0</v>
      </c>
      <c r="T911" s="10">
        <f t="shared" si="406"/>
        <v>0.119353</v>
      </c>
      <c r="U911" s="13">
        <f t="shared" si="385"/>
        <v>114</v>
      </c>
      <c r="V911" s="13">
        <v>252</v>
      </c>
      <c r="W911" s="14">
        <f t="shared" si="397"/>
        <v>1.052329557</v>
      </c>
      <c r="X911" s="8">
        <f t="shared" si="398"/>
        <v>741.85718483000005</v>
      </c>
      <c r="Y911" s="8">
        <v>0</v>
      </c>
      <c r="Z911" s="9">
        <f t="shared" si="399"/>
        <v>0</v>
      </c>
      <c r="AA911" s="26" t="str">
        <f t="shared" si="407"/>
        <v>A+J=</v>
      </c>
      <c r="AB911" s="70">
        <f t="shared" si="408"/>
        <v>43388</v>
      </c>
      <c r="AC911" s="4"/>
      <c r="AD911" s="1"/>
      <c r="AE911" s="11"/>
      <c r="AF911" s="5"/>
      <c r="AG911" s="1"/>
      <c r="AH911" s="1"/>
      <c r="AI911" s="1"/>
      <c r="AJ911" s="1"/>
      <c r="AK911" s="10"/>
      <c r="AL911" s="1"/>
      <c r="AM911" s="1"/>
      <c r="AN911" s="1"/>
      <c r="AO911" s="1"/>
      <c r="AP911" s="1"/>
      <c r="AQ911" s="1"/>
    </row>
    <row r="912" spans="1:43" x14ac:dyDescent="0.2">
      <c r="A912" s="67">
        <f t="shared" si="400"/>
        <v>43194</v>
      </c>
      <c r="B912" s="8">
        <f t="shared" si="389"/>
        <v>14925.810608670001</v>
      </c>
      <c r="C912" s="8">
        <f t="shared" si="401"/>
        <v>12518.304390269999</v>
      </c>
      <c r="D912" s="28">
        <f t="shared" si="402"/>
        <v>4946.5</v>
      </c>
      <c r="E912" s="9">
        <f>IF(K912=1,VLOOKUP(A911,[1]Plan1!$AY$117:$BA$314,3),E911)</f>
        <v>4950.95</v>
      </c>
      <c r="F912" s="110">
        <f t="shared" si="403"/>
        <v>43175</v>
      </c>
      <c r="G912" s="12">
        <f t="shared" si="390"/>
        <v>8.9962599818038669E-4</v>
      </c>
      <c r="H912" s="11">
        <f t="shared" si="404"/>
        <v>43206</v>
      </c>
      <c r="I912" s="11">
        <f t="shared" si="391"/>
        <v>43206</v>
      </c>
      <c r="J912" s="1">
        <f t="shared" si="405"/>
        <v>21</v>
      </c>
      <c r="K912" s="1">
        <f t="shared" si="388"/>
        <v>13</v>
      </c>
      <c r="L912" s="8">
        <f t="shared" si="392"/>
        <v>1.00055681</v>
      </c>
      <c r="M912" s="14">
        <f t="shared" si="387"/>
        <v>1.00320034</v>
      </c>
      <c r="N912" s="14">
        <f t="shared" si="384"/>
        <v>1.1318909477070487</v>
      </c>
      <c r="O912" s="8">
        <f t="shared" si="386"/>
        <v>1.1325211900000001</v>
      </c>
      <c r="P912" s="8">
        <f t="shared" si="393"/>
        <v>14177.24498485</v>
      </c>
      <c r="Q912" s="13">
        <f t="shared" si="394"/>
        <v>0</v>
      </c>
      <c r="R912" s="21">
        <f t="shared" si="395"/>
        <v>0</v>
      </c>
      <c r="S912" s="8">
        <f t="shared" si="396"/>
        <v>0</v>
      </c>
      <c r="T912" s="10">
        <f t="shared" si="406"/>
        <v>0.119353</v>
      </c>
      <c r="U912" s="13">
        <f t="shared" si="385"/>
        <v>115</v>
      </c>
      <c r="V912" s="13">
        <v>252</v>
      </c>
      <c r="W912" s="14">
        <f t="shared" si="397"/>
        <v>1.0528005</v>
      </c>
      <c r="X912" s="8">
        <f t="shared" si="398"/>
        <v>748.56562382000004</v>
      </c>
      <c r="Y912" s="8">
        <v>0</v>
      </c>
      <c r="Z912" s="9">
        <f t="shared" si="399"/>
        <v>0</v>
      </c>
      <c r="AA912" s="26" t="str">
        <f t="shared" si="407"/>
        <v>A+J=</v>
      </c>
      <c r="AB912" s="70">
        <f t="shared" si="408"/>
        <v>43388</v>
      </c>
      <c r="AC912" s="4"/>
      <c r="AD912" s="1"/>
      <c r="AE912" s="11"/>
      <c r="AF912" s="5"/>
      <c r="AG912" s="1"/>
      <c r="AH912" s="1"/>
      <c r="AI912" s="1"/>
      <c r="AJ912" s="1"/>
      <c r="AK912" s="10"/>
      <c r="AL912" s="1"/>
      <c r="AM912" s="1"/>
      <c r="AN912" s="1"/>
      <c r="AO912" s="1"/>
      <c r="AP912" s="1"/>
      <c r="AQ912" s="1"/>
    </row>
    <row r="913" spans="1:43" x14ac:dyDescent="0.2">
      <c r="A913" s="67">
        <f t="shared" si="400"/>
        <v>43195</v>
      </c>
      <c r="B913" s="8">
        <f t="shared" si="389"/>
        <v>14933.12974117</v>
      </c>
      <c r="C913" s="8">
        <f t="shared" si="401"/>
        <v>12518.304390269999</v>
      </c>
      <c r="D913" s="28">
        <f t="shared" si="402"/>
        <v>4946.5</v>
      </c>
      <c r="E913" s="9">
        <f>IF(K913=1,VLOOKUP(A912,[1]Plan1!$AY$117:$BA$314,3),E912)</f>
        <v>4950.95</v>
      </c>
      <c r="F913" s="110">
        <f t="shared" si="403"/>
        <v>43175</v>
      </c>
      <c r="G913" s="12">
        <f t="shared" si="390"/>
        <v>8.9962599818038669E-4</v>
      </c>
      <c r="H913" s="11">
        <f t="shared" si="404"/>
        <v>43206</v>
      </c>
      <c r="I913" s="11">
        <f t="shared" si="391"/>
        <v>43206</v>
      </c>
      <c r="J913" s="1">
        <f t="shared" si="405"/>
        <v>21</v>
      </c>
      <c r="K913" s="1">
        <f t="shared" si="388"/>
        <v>14</v>
      </c>
      <c r="L913" s="8">
        <f t="shared" si="392"/>
        <v>1.00059966</v>
      </c>
      <c r="M913" s="14">
        <f t="shared" si="387"/>
        <v>1.00320034</v>
      </c>
      <c r="N913" s="14">
        <f t="shared" si="384"/>
        <v>1.1318909477070487</v>
      </c>
      <c r="O913" s="8">
        <f t="shared" si="386"/>
        <v>1.13256969</v>
      </c>
      <c r="P913" s="8">
        <f t="shared" si="393"/>
        <v>14177.85212261</v>
      </c>
      <c r="Q913" s="13">
        <f t="shared" si="394"/>
        <v>0</v>
      </c>
      <c r="R913" s="21">
        <f t="shared" si="395"/>
        <v>0</v>
      </c>
      <c r="S913" s="8">
        <f t="shared" si="396"/>
        <v>0</v>
      </c>
      <c r="T913" s="10">
        <f t="shared" si="406"/>
        <v>0.119353</v>
      </c>
      <c r="U913" s="13">
        <f t="shared" si="385"/>
        <v>116</v>
      </c>
      <c r="V913" s="13">
        <v>252</v>
      </c>
      <c r="W913" s="14">
        <f t="shared" si="397"/>
        <v>1.0532716529999999</v>
      </c>
      <c r="X913" s="8">
        <f t="shared" si="398"/>
        <v>755.27761855999995</v>
      </c>
      <c r="Y913" s="8">
        <v>0</v>
      </c>
      <c r="Z913" s="9">
        <f t="shared" si="399"/>
        <v>0</v>
      </c>
      <c r="AA913" s="26" t="str">
        <f t="shared" si="407"/>
        <v>A+J=</v>
      </c>
      <c r="AB913" s="70">
        <f t="shared" si="408"/>
        <v>43388</v>
      </c>
      <c r="AC913" s="4"/>
      <c r="AD913" s="1"/>
      <c r="AE913" s="11"/>
      <c r="AF913" s="5"/>
      <c r="AG913" s="1"/>
      <c r="AH913" s="1"/>
      <c r="AI913" s="1"/>
      <c r="AJ913" s="1"/>
      <c r="AK913" s="10"/>
      <c r="AL913" s="1"/>
      <c r="AM913" s="1"/>
      <c r="AN913" s="1"/>
      <c r="AO913" s="1"/>
      <c r="AP913" s="1"/>
      <c r="AQ913" s="1"/>
    </row>
    <row r="914" spans="1:43" x14ac:dyDescent="0.2">
      <c r="A914" s="67">
        <f t="shared" si="400"/>
        <v>43196</v>
      </c>
      <c r="B914" s="8">
        <f t="shared" si="389"/>
        <v>14940.4523197</v>
      </c>
      <c r="C914" s="8">
        <f t="shared" si="401"/>
        <v>12518.304390269999</v>
      </c>
      <c r="D914" s="28">
        <f t="shared" si="402"/>
        <v>4946.5</v>
      </c>
      <c r="E914" s="9">
        <f>IF(K914=1,VLOOKUP(A913,[1]Plan1!$AY$117:$BA$314,3),E913)</f>
        <v>4950.95</v>
      </c>
      <c r="F914" s="110">
        <f t="shared" si="403"/>
        <v>43175</v>
      </c>
      <c r="G914" s="12">
        <f t="shared" si="390"/>
        <v>8.9962599818038669E-4</v>
      </c>
      <c r="H914" s="11">
        <f t="shared" si="404"/>
        <v>43206</v>
      </c>
      <c r="I914" s="11">
        <f t="shared" si="391"/>
        <v>43206</v>
      </c>
      <c r="J914" s="1">
        <f t="shared" si="405"/>
        <v>21</v>
      </c>
      <c r="K914" s="1">
        <f t="shared" si="388"/>
        <v>15</v>
      </c>
      <c r="L914" s="8">
        <f t="shared" si="392"/>
        <v>1.0006425000000001</v>
      </c>
      <c r="M914" s="14">
        <f t="shared" si="387"/>
        <v>1.00320034</v>
      </c>
      <c r="N914" s="14">
        <f t="shared" si="384"/>
        <v>1.1318909477070487</v>
      </c>
      <c r="O914" s="8">
        <f t="shared" si="386"/>
        <v>1.1326181799999999</v>
      </c>
      <c r="P914" s="8">
        <f t="shared" si="393"/>
        <v>14178.45913519</v>
      </c>
      <c r="Q914" s="13">
        <f t="shared" si="394"/>
        <v>0</v>
      </c>
      <c r="R914" s="21">
        <f t="shared" si="395"/>
        <v>0</v>
      </c>
      <c r="S914" s="8">
        <f t="shared" si="396"/>
        <v>0</v>
      </c>
      <c r="T914" s="10">
        <f t="shared" si="406"/>
        <v>0.119353</v>
      </c>
      <c r="U914" s="13">
        <f t="shared" si="385"/>
        <v>117</v>
      </c>
      <c r="V914" s="13">
        <v>252</v>
      </c>
      <c r="W914" s="14">
        <f t="shared" si="397"/>
        <v>1.053743018</v>
      </c>
      <c r="X914" s="8">
        <f t="shared" si="398"/>
        <v>761.99318450999999</v>
      </c>
      <c r="Y914" s="8">
        <v>0</v>
      </c>
      <c r="Z914" s="9">
        <f t="shared" si="399"/>
        <v>0</v>
      </c>
      <c r="AA914" s="26" t="str">
        <f t="shared" si="407"/>
        <v>A+J=</v>
      </c>
      <c r="AB914" s="70">
        <f t="shared" si="408"/>
        <v>43388</v>
      </c>
      <c r="AC914" s="4"/>
      <c r="AD914" s="1"/>
      <c r="AE914" s="11"/>
      <c r="AF914" s="5"/>
      <c r="AG914" s="1"/>
      <c r="AH914" s="1"/>
      <c r="AI914" s="1"/>
      <c r="AJ914" s="1"/>
      <c r="AK914" s="10"/>
      <c r="AL914" s="1"/>
      <c r="AM914" s="1"/>
      <c r="AN914" s="1"/>
      <c r="AO914" s="1"/>
      <c r="AP914" s="1"/>
      <c r="AQ914" s="1"/>
    </row>
    <row r="915" spans="1:43" x14ac:dyDescent="0.2">
      <c r="A915" s="67">
        <f t="shared" si="400"/>
        <v>43197</v>
      </c>
      <c r="B915" s="8">
        <f t="shared" si="389"/>
        <v>14947.778580050001</v>
      </c>
      <c r="C915" s="8">
        <f t="shared" si="401"/>
        <v>12518.304390269999</v>
      </c>
      <c r="D915" s="28">
        <f t="shared" si="402"/>
        <v>4946.5</v>
      </c>
      <c r="E915" s="9">
        <f>IF(K915=1,VLOOKUP(A914,[1]Plan1!$AY$117:$BA$314,3),E914)</f>
        <v>4950.95</v>
      </c>
      <c r="F915" s="110">
        <f t="shared" si="403"/>
        <v>43175</v>
      </c>
      <c r="G915" s="12">
        <f t="shared" si="390"/>
        <v>8.9962599818038669E-4</v>
      </c>
      <c r="H915" s="11">
        <f t="shared" si="404"/>
        <v>43206</v>
      </c>
      <c r="I915" s="11">
        <f t="shared" si="391"/>
        <v>43206</v>
      </c>
      <c r="J915" s="1">
        <f t="shared" si="405"/>
        <v>21</v>
      </c>
      <c r="K915" s="1">
        <f t="shared" si="388"/>
        <v>16</v>
      </c>
      <c r="L915" s="8">
        <f t="shared" si="392"/>
        <v>1.0006853499999999</v>
      </c>
      <c r="M915" s="14">
        <f t="shared" si="387"/>
        <v>1.00320034</v>
      </c>
      <c r="N915" s="14">
        <f t="shared" si="384"/>
        <v>1.1318909477070487</v>
      </c>
      <c r="O915" s="8">
        <f t="shared" si="386"/>
        <v>1.13266668</v>
      </c>
      <c r="P915" s="8">
        <f t="shared" si="393"/>
        <v>14179.06627295</v>
      </c>
      <c r="Q915" s="13">
        <f t="shared" si="394"/>
        <v>0</v>
      </c>
      <c r="R915" s="21">
        <f t="shared" si="395"/>
        <v>0</v>
      </c>
      <c r="S915" s="8">
        <f t="shared" si="396"/>
        <v>0</v>
      </c>
      <c r="T915" s="10">
        <f t="shared" si="406"/>
        <v>0.119353</v>
      </c>
      <c r="U915" s="13">
        <f t="shared" si="385"/>
        <v>118</v>
      </c>
      <c r="V915" s="13">
        <v>252</v>
      </c>
      <c r="W915" s="14">
        <f t="shared" si="397"/>
        <v>1.054214593</v>
      </c>
      <c r="X915" s="8">
        <f t="shared" si="398"/>
        <v>768.71230709999998</v>
      </c>
      <c r="Y915" s="8">
        <v>0</v>
      </c>
      <c r="Z915" s="9">
        <f t="shared" si="399"/>
        <v>0</v>
      </c>
      <c r="AA915" s="26" t="str">
        <f t="shared" si="407"/>
        <v>A+J=</v>
      </c>
      <c r="AB915" s="70">
        <f t="shared" si="408"/>
        <v>43388</v>
      </c>
      <c r="AC915" s="4"/>
      <c r="AD915" s="1"/>
      <c r="AE915" s="11"/>
      <c r="AF915" s="5"/>
      <c r="AG915" s="1"/>
      <c r="AH915" s="1"/>
      <c r="AI915" s="1"/>
      <c r="AJ915" s="1"/>
      <c r="AK915" s="10"/>
      <c r="AL915" s="1"/>
      <c r="AM915" s="1"/>
      <c r="AN915" s="1"/>
      <c r="AO915" s="1"/>
      <c r="AP915" s="1"/>
      <c r="AQ915" s="1"/>
    </row>
    <row r="916" spans="1:43" x14ac:dyDescent="0.2">
      <c r="A916" s="67">
        <f t="shared" si="400"/>
        <v>43198</v>
      </c>
      <c r="B916" s="8">
        <f t="shared" si="389"/>
        <v>14947.778580050001</v>
      </c>
      <c r="C916" s="8">
        <f t="shared" si="401"/>
        <v>12518.304390269999</v>
      </c>
      <c r="D916" s="28">
        <f t="shared" si="402"/>
        <v>4946.5</v>
      </c>
      <c r="E916" s="9">
        <f>IF(K916=1,VLOOKUP(A915,[1]Plan1!$AY$117:$BA$314,3),E915)</f>
        <v>4950.95</v>
      </c>
      <c r="F916" s="110">
        <f t="shared" si="403"/>
        <v>43175</v>
      </c>
      <c r="G916" s="12">
        <f t="shared" si="390"/>
        <v>8.9962599818038669E-4</v>
      </c>
      <c r="H916" s="11">
        <f t="shared" si="404"/>
        <v>43206</v>
      </c>
      <c r="I916" s="11">
        <f t="shared" si="391"/>
        <v>43206</v>
      </c>
      <c r="J916" s="1">
        <f t="shared" si="405"/>
        <v>21</v>
      </c>
      <c r="K916" s="1">
        <f t="shared" si="388"/>
        <v>16</v>
      </c>
      <c r="L916" s="8">
        <f t="shared" si="392"/>
        <v>1.0006853499999999</v>
      </c>
      <c r="M916" s="14">
        <f t="shared" si="387"/>
        <v>1.00320034</v>
      </c>
      <c r="N916" s="14">
        <f t="shared" si="384"/>
        <v>1.1318909477070487</v>
      </c>
      <c r="O916" s="8">
        <f t="shared" si="386"/>
        <v>1.13266668</v>
      </c>
      <c r="P916" s="8">
        <f t="shared" si="393"/>
        <v>14179.06627295</v>
      </c>
      <c r="Q916" s="13">
        <f t="shared" si="394"/>
        <v>0</v>
      </c>
      <c r="R916" s="21">
        <f t="shared" si="395"/>
        <v>0</v>
      </c>
      <c r="S916" s="8">
        <f t="shared" si="396"/>
        <v>0</v>
      </c>
      <c r="T916" s="10">
        <f t="shared" si="406"/>
        <v>0.119353</v>
      </c>
      <c r="U916" s="13">
        <f t="shared" si="385"/>
        <v>118</v>
      </c>
      <c r="V916" s="13">
        <v>252</v>
      </c>
      <c r="W916" s="14">
        <f t="shared" si="397"/>
        <v>1.054214593</v>
      </c>
      <c r="X916" s="8">
        <f t="shared" si="398"/>
        <v>768.71230709999998</v>
      </c>
      <c r="Y916" s="8">
        <v>0</v>
      </c>
      <c r="Z916" s="9">
        <f t="shared" si="399"/>
        <v>0</v>
      </c>
      <c r="AA916" s="26" t="str">
        <f t="shared" si="407"/>
        <v>A+J=</v>
      </c>
      <c r="AB916" s="70">
        <f t="shared" si="408"/>
        <v>43388</v>
      </c>
      <c r="AC916" s="4"/>
      <c r="AD916" s="1"/>
      <c r="AE916" s="11"/>
      <c r="AF916" s="5"/>
      <c r="AG916" s="1"/>
      <c r="AH916" s="1"/>
      <c r="AI916" s="1"/>
      <c r="AJ916" s="1"/>
      <c r="AK916" s="10"/>
      <c r="AL916" s="1"/>
      <c r="AM916" s="1"/>
      <c r="AN916" s="1"/>
      <c r="AO916" s="1"/>
      <c r="AP916" s="1"/>
      <c r="AQ916" s="1"/>
    </row>
    <row r="917" spans="1:43" x14ac:dyDescent="0.2">
      <c r="A917" s="67">
        <f t="shared" si="400"/>
        <v>43199</v>
      </c>
      <c r="B917" s="8">
        <f t="shared" si="389"/>
        <v>14947.778580050001</v>
      </c>
      <c r="C917" s="8">
        <f t="shared" si="401"/>
        <v>12518.304390269999</v>
      </c>
      <c r="D917" s="28">
        <f t="shared" si="402"/>
        <v>4946.5</v>
      </c>
      <c r="E917" s="9">
        <f>IF(K917=1,VLOOKUP(A916,[1]Plan1!$AY$117:$BA$314,3),E916)</f>
        <v>4950.95</v>
      </c>
      <c r="F917" s="110">
        <f t="shared" si="403"/>
        <v>43175</v>
      </c>
      <c r="G917" s="12">
        <f t="shared" si="390"/>
        <v>8.9962599818038669E-4</v>
      </c>
      <c r="H917" s="11">
        <f t="shared" si="404"/>
        <v>43206</v>
      </c>
      <c r="I917" s="11">
        <f t="shared" si="391"/>
        <v>43206</v>
      </c>
      <c r="J917" s="1">
        <f t="shared" si="405"/>
        <v>21</v>
      </c>
      <c r="K917" s="1">
        <f t="shared" si="388"/>
        <v>16</v>
      </c>
      <c r="L917" s="8">
        <f t="shared" si="392"/>
        <v>1.0006853499999999</v>
      </c>
      <c r="M917" s="14">
        <f t="shared" si="387"/>
        <v>1.00320034</v>
      </c>
      <c r="N917" s="14">
        <f t="shared" si="384"/>
        <v>1.1318909477070487</v>
      </c>
      <c r="O917" s="8">
        <f t="shared" si="386"/>
        <v>1.13266668</v>
      </c>
      <c r="P917" s="8">
        <f t="shared" si="393"/>
        <v>14179.06627295</v>
      </c>
      <c r="Q917" s="13">
        <f t="shared" si="394"/>
        <v>0</v>
      </c>
      <c r="R917" s="21">
        <f t="shared" si="395"/>
        <v>0</v>
      </c>
      <c r="S917" s="8">
        <f t="shared" si="396"/>
        <v>0</v>
      </c>
      <c r="T917" s="10">
        <f t="shared" si="406"/>
        <v>0.119353</v>
      </c>
      <c r="U917" s="13">
        <f t="shared" si="385"/>
        <v>118</v>
      </c>
      <c r="V917" s="13">
        <v>252</v>
      </c>
      <c r="W917" s="14">
        <f t="shared" si="397"/>
        <v>1.054214593</v>
      </c>
      <c r="X917" s="8">
        <f t="shared" si="398"/>
        <v>768.71230709999998</v>
      </c>
      <c r="Y917" s="8">
        <v>0</v>
      </c>
      <c r="Z917" s="9">
        <f t="shared" si="399"/>
        <v>0</v>
      </c>
      <c r="AA917" s="26" t="str">
        <f t="shared" si="407"/>
        <v>A+J=</v>
      </c>
      <c r="AB917" s="70">
        <f t="shared" si="408"/>
        <v>43388</v>
      </c>
      <c r="AC917" s="4"/>
      <c r="AD917" s="1"/>
      <c r="AE917" s="11"/>
      <c r="AF917" s="5"/>
      <c r="AG917" s="1"/>
      <c r="AH917" s="1"/>
      <c r="AI917" s="1"/>
      <c r="AJ917" s="1"/>
      <c r="AK917" s="10"/>
      <c r="AL917" s="1"/>
      <c r="AM917" s="1"/>
      <c r="AN917" s="1"/>
      <c r="AO917" s="1"/>
      <c r="AP917" s="1"/>
      <c r="AQ917" s="1"/>
    </row>
    <row r="918" spans="1:43" x14ac:dyDescent="0.2">
      <c r="A918" s="67">
        <f t="shared" si="400"/>
        <v>43200</v>
      </c>
      <c r="B918" s="8">
        <f t="shared" si="389"/>
        <v>14955.10853698</v>
      </c>
      <c r="C918" s="8">
        <f t="shared" si="401"/>
        <v>12518.304390269999</v>
      </c>
      <c r="D918" s="28">
        <f t="shared" si="402"/>
        <v>4946.5</v>
      </c>
      <c r="E918" s="9">
        <f>IF(K918=1,VLOOKUP(A917,[1]Plan1!$AY$117:$BA$314,3),E917)</f>
        <v>4950.95</v>
      </c>
      <c r="F918" s="110">
        <f t="shared" si="403"/>
        <v>43175</v>
      </c>
      <c r="G918" s="12">
        <f t="shared" si="390"/>
        <v>8.9962599818038669E-4</v>
      </c>
      <c r="H918" s="11">
        <f t="shared" si="404"/>
        <v>43206</v>
      </c>
      <c r="I918" s="11">
        <f t="shared" si="391"/>
        <v>43206</v>
      </c>
      <c r="J918" s="1">
        <f t="shared" si="405"/>
        <v>21</v>
      </c>
      <c r="K918" s="1">
        <f t="shared" si="388"/>
        <v>17</v>
      </c>
      <c r="L918" s="8">
        <f t="shared" si="392"/>
        <v>1.0007282</v>
      </c>
      <c r="M918" s="14">
        <f t="shared" si="387"/>
        <v>1.00320034</v>
      </c>
      <c r="N918" s="14">
        <f t="shared" si="384"/>
        <v>1.1318909477070487</v>
      </c>
      <c r="O918" s="8">
        <f t="shared" si="386"/>
        <v>1.1327151900000001</v>
      </c>
      <c r="P918" s="8">
        <f t="shared" si="393"/>
        <v>14179.673535899999</v>
      </c>
      <c r="Q918" s="13">
        <f t="shared" si="394"/>
        <v>0</v>
      </c>
      <c r="R918" s="21">
        <f t="shared" si="395"/>
        <v>0</v>
      </c>
      <c r="S918" s="8">
        <f t="shared" si="396"/>
        <v>0</v>
      </c>
      <c r="T918" s="10">
        <f t="shared" si="406"/>
        <v>0.119353</v>
      </c>
      <c r="U918" s="13">
        <f t="shared" si="385"/>
        <v>119</v>
      </c>
      <c r="V918" s="13">
        <v>252</v>
      </c>
      <c r="W918" s="14">
        <f t="shared" si="397"/>
        <v>1.0546863790000001</v>
      </c>
      <c r="X918" s="8">
        <f t="shared" si="398"/>
        <v>775.43500108000001</v>
      </c>
      <c r="Y918" s="8">
        <v>0</v>
      </c>
      <c r="Z918" s="9">
        <f t="shared" si="399"/>
        <v>0</v>
      </c>
      <c r="AA918" s="26" t="str">
        <f t="shared" si="407"/>
        <v>A+J=</v>
      </c>
      <c r="AB918" s="70">
        <f t="shared" si="408"/>
        <v>43388</v>
      </c>
      <c r="AC918" s="4"/>
      <c r="AD918" s="1"/>
      <c r="AE918" s="11"/>
      <c r="AF918" s="5"/>
      <c r="AG918" s="1"/>
      <c r="AH918" s="1"/>
      <c r="AI918" s="1"/>
      <c r="AJ918" s="1"/>
      <c r="AK918" s="10"/>
      <c r="AL918" s="1"/>
      <c r="AM918" s="1"/>
      <c r="AN918" s="1"/>
      <c r="AO918" s="1"/>
      <c r="AP918" s="1"/>
      <c r="AQ918" s="1"/>
    </row>
    <row r="919" spans="1:43" x14ac:dyDescent="0.2">
      <c r="A919" s="67">
        <f t="shared" si="400"/>
        <v>43201</v>
      </c>
      <c r="B919" s="8">
        <f t="shared" si="389"/>
        <v>14962.441941019999</v>
      </c>
      <c r="C919" s="8">
        <f t="shared" si="401"/>
        <v>12518.304390269999</v>
      </c>
      <c r="D919" s="28">
        <f t="shared" si="402"/>
        <v>4946.5</v>
      </c>
      <c r="E919" s="9">
        <f>IF(K919=1,VLOOKUP(A918,[1]Plan1!$AY$117:$BA$314,3),E918)</f>
        <v>4950.95</v>
      </c>
      <c r="F919" s="110">
        <f t="shared" si="403"/>
        <v>43175</v>
      </c>
      <c r="G919" s="12">
        <f t="shared" si="390"/>
        <v>8.9962599818038669E-4</v>
      </c>
      <c r="H919" s="11">
        <f t="shared" si="404"/>
        <v>43206</v>
      </c>
      <c r="I919" s="11">
        <f t="shared" si="391"/>
        <v>43206</v>
      </c>
      <c r="J919" s="1">
        <f t="shared" si="405"/>
        <v>21</v>
      </c>
      <c r="K919" s="1">
        <f t="shared" si="388"/>
        <v>18</v>
      </c>
      <c r="L919" s="8">
        <f t="shared" si="392"/>
        <v>1.00077105</v>
      </c>
      <c r="M919" s="14">
        <f t="shared" si="387"/>
        <v>1.00320034</v>
      </c>
      <c r="N919" s="14">
        <f t="shared" si="384"/>
        <v>1.1318909477070487</v>
      </c>
      <c r="O919" s="8">
        <f t="shared" si="386"/>
        <v>1.13276369</v>
      </c>
      <c r="P919" s="8">
        <f t="shared" si="393"/>
        <v>14180.28067366</v>
      </c>
      <c r="Q919" s="13">
        <f t="shared" si="394"/>
        <v>0</v>
      </c>
      <c r="R919" s="21">
        <f t="shared" si="395"/>
        <v>0</v>
      </c>
      <c r="S919" s="8">
        <f t="shared" si="396"/>
        <v>0</v>
      </c>
      <c r="T919" s="10">
        <f t="shared" si="406"/>
        <v>0.119353</v>
      </c>
      <c r="U919" s="13">
        <f t="shared" si="385"/>
        <v>120</v>
      </c>
      <c r="V919" s="13">
        <v>252</v>
      </c>
      <c r="W919" s="14">
        <f t="shared" si="397"/>
        <v>1.0551583769999999</v>
      </c>
      <c r="X919" s="8">
        <f t="shared" si="398"/>
        <v>782.16126736000001</v>
      </c>
      <c r="Y919" s="8">
        <v>0</v>
      </c>
      <c r="Z919" s="9">
        <f t="shared" si="399"/>
        <v>0</v>
      </c>
      <c r="AA919" s="26" t="str">
        <f t="shared" si="407"/>
        <v>A+J=</v>
      </c>
      <c r="AB919" s="70">
        <f t="shared" si="408"/>
        <v>43388</v>
      </c>
      <c r="AC919" s="4"/>
      <c r="AD919" s="1"/>
      <c r="AE919" s="11"/>
      <c r="AF919" s="5"/>
      <c r="AG919" s="1"/>
      <c r="AH919" s="1"/>
      <c r="AI919" s="1"/>
      <c r="AJ919" s="1"/>
      <c r="AK919" s="10"/>
      <c r="AL919" s="1"/>
      <c r="AM919" s="1"/>
      <c r="AN919" s="1"/>
      <c r="AO919" s="1"/>
      <c r="AP919" s="1"/>
      <c r="AQ919" s="1"/>
    </row>
    <row r="920" spans="1:43" x14ac:dyDescent="0.2">
      <c r="A920" s="67">
        <f t="shared" si="400"/>
        <v>43202</v>
      </c>
      <c r="B920" s="8">
        <f t="shared" si="389"/>
        <v>14969.77904252</v>
      </c>
      <c r="C920" s="8">
        <f t="shared" si="401"/>
        <v>12518.304390269999</v>
      </c>
      <c r="D920" s="28">
        <f t="shared" si="402"/>
        <v>4946.5</v>
      </c>
      <c r="E920" s="9">
        <f>IF(K920=1,VLOOKUP(A919,[1]Plan1!$AY$117:$BA$314,3),E919)</f>
        <v>4950.95</v>
      </c>
      <c r="F920" s="110">
        <f t="shared" si="403"/>
        <v>43175</v>
      </c>
      <c r="G920" s="12">
        <f t="shared" si="390"/>
        <v>8.9962599818038669E-4</v>
      </c>
      <c r="H920" s="11">
        <f t="shared" si="404"/>
        <v>43206</v>
      </c>
      <c r="I920" s="11">
        <f t="shared" si="391"/>
        <v>43206</v>
      </c>
      <c r="J920" s="1">
        <f t="shared" si="405"/>
        <v>21</v>
      </c>
      <c r="K920" s="1">
        <f t="shared" si="388"/>
        <v>19</v>
      </c>
      <c r="L920" s="8">
        <f t="shared" si="392"/>
        <v>1.00081391</v>
      </c>
      <c r="M920" s="14">
        <f t="shared" si="387"/>
        <v>1.00320034</v>
      </c>
      <c r="N920" s="14">
        <f t="shared" si="384"/>
        <v>1.1318909477070487</v>
      </c>
      <c r="O920" s="8">
        <f t="shared" si="386"/>
        <v>1.1328122</v>
      </c>
      <c r="P920" s="8">
        <f t="shared" si="393"/>
        <v>14180.887936610001</v>
      </c>
      <c r="Q920" s="13">
        <f t="shared" si="394"/>
        <v>0</v>
      </c>
      <c r="R920" s="21">
        <f t="shared" si="395"/>
        <v>0</v>
      </c>
      <c r="S920" s="8">
        <f t="shared" si="396"/>
        <v>0</v>
      </c>
      <c r="T920" s="10">
        <f t="shared" si="406"/>
        <v>0.119353</v>
      </c>
      <c r="U920" s="13">
        <f t="shared" si="385"/>
        <v>121</v>
      </c>
      <c r="V920" s="13">
        <v>252</v>
      </c>
      <c r="W920" s="14">
        <f t="shared" si="397"/>
        <v>1.0556305859999999</v>
      </c>
      <c r="X920" s="8">
        <f t="shared" si="398"/>
        <v>788.89110590999996</v>
      </c>
      <c r="Y920" s="8">
        <v>0</v>
      </c>
      <c r="Z920" s="9">
        <f t="shared" si="399"/>
        <v>0</v>
      </c>
      <c r="AA920" s="26" t="str">
        <f t="shared" si="407"/>
        <v>A+J=</v>
      </c>
      <c r="AB920" s="70">
        <f t="shared" si="408"/>
        <v>43388</v>
      </c>
      <c r="AC920" s="4"/>
      <c r="AD920" s="1"/>
      <c r="AE920" s="11"/>
      <c r="AF920" s="5"/>
      <c r="AG920" s="1"/>
      <c r="AH920" s="1"/>
      <c r="AI920" s="1"/>
      <c r="AJ920" s="1"/>
      <c r="AK920" s="10"/>
      <c r="AL920" s="1"/>
      <c r="AM920" s="1"/>
      <c r="AN920" s="1"/>
      <c r="AO920" s="1"/>
      <c r="AP920" s="1"/>
      <c r="AQ920" s="1"/>
    </row>
    <row r="921" spans="1:43" x14ac:dyDescent="0.2">
      <c r="A921" s="67">
        <f t="shared" si="400"/>
        <v>43203</v>
      </c>
      <c r="B921" s="8">
        <f t="shared" si="389"/>
        <v>14977.119577609999</v>
      </c>
      <c r="C921" s="8">
        <f t="shared" si="401"/>
        <v>12518.304390269999</v>
      </c>
      <c r="D921" s="28">
        <f t="shared" si="402"/>
        <v>4946.5</v>
      </c>
      <c r="E921" s="9">
        <f>IF(K921=1,VLOOKUP(A920,[1]Plan1!$AY$117:$BA$314,3),E920)</f>
        <v>4950.95</v>
      </c>
      <c r="F921" s="110">
        <f t="shared" si="403"/>
        <v>43175</v>
      </c>
      <c r="G921" s="12">
        <f t="shared" si="390"/>
        <v>8.9962599818038669E-4</v>
      </c>
      <c r="H921" s="11">
        <f t="shared" si="404"/>
        <v>43206</v>
      </c>
      <c r="I921" s="11">
        <f t="shared" si="391"/>
        <v>43206</v>
      </c>
      <c r="J921" s="1">
        <f t="shared" si="405"/>
        <v>21</v>
      </c>
      <c r="K921" s="1">
        <f t="shared" si="388"/>
        <v>20</v>
      </c>
      <c r="L921" s="8">
        <f t="shared" si="392"/>
        <v>1.00085676</v>
      </c>
      <c r="M921" s="14">
        <f t="shared" si="387"/>
        <v>1.00320034</v>
      </c>
      <c r="N921" s="14">
        <f t="shared" si="384"/>
        <v>1.1318909477070487</v>
      </c>
      <c r="O921" s="8">
        <f t="shared" si="386"/>
        <v>1.1328606999999999</v>
      </c>
      <c r="P921" s="8">
        <f t="shared" si="393"/>
        <v>14181.495074369999</v>
      </c>
      <c r="Q921" s="13">
        <f t="shared" si="394"/>
        <v>0</v>
      </c>
      <c r="R921" s="21">
        <f t="shared" si="395"/>
        <v>0</v>
      </c>
      <c r="S921" s="8">
        <f t="shared" si="396"/>
        <v>0</v>
      </c>
      <c r="T921" s="10">
        <f t="shared" si="406"/>
        <v>0.119353</v>
      </c>
      <c r="U921" s="13">
        <f t="shared" si="385"/>
        <v>122</v>
      </c>
      <c r="V921" s="13">
        <v>252</v>
      </c>
      <c r="W921" s="14">
        <f t="shared" si="397"/>
        <v>1.0561030060000001</v>
      </c>
      <c r="X921" s="8">
        <f t="shared" si="398"/>
        <v>795.62450323999997</v>
      </c>
      <c r="Y921" s="8">
        <v>0</v>
      </c>
      <c r="Z921" s="9">
        <f t="shared" si="399"/>
        <v>0</v>
      </c>
      <c r="AA921" s="26" t="str">
        <f t="shared" si="407"/>
        <v>A+J=</v>
      </c>
      <c r="AB921" s="70">
        <f t="shared" si="408"/>
        <v>43388</v>
      </c>
      <c r="AC921" s="4"/>
      <c r="AD921" s="1"/>
      <c r="AE921" s="11"/>
      <c r="AF921" s="5"/>
      <c r="AG921" s="1"/>
      <c r="AH921" s="1"/>
      <c r="AI921" s="1"/>
      <c r="AJ921" s="1"/>
      <c r="AK921" s="10"/>
      <c r="AL921" s="1"/>
      <c r="AM921" s="1"/>
      <c r="AN921" s="1"/>
      <c r="AO921" s="1"/>
      <c r="AP921" s="1"/>
      <c r="AQ921" s="1"/>
    </row>
    <row r="922" spans="1:43" x14ac:dyDescent="0.2">
      <c r="A922" s="67">
        <f t="shared" si="400"/>
        <v>43204</v>
      </c>
      <c r="B922" s="8">
        <f t="shared" si="389"/>
        <v>14984.46381105</v>
      </c>
      <c r="C922" s="8">
        <f t="shared" si="401"/>
        <v>12518.304390269999</v>
      </c>
      <c r="D922" s="28">
        <f t="shared" si="402"/>
        <v>4946.5</v>
      </c>
      <c r="E922" s="9">
        <f>IF(K922=1,VLOOKUP(A921,[1]Plan1!$AY$117:$BA$314,3),E921)</f>
        <v>4950.95</v>
      </c>
      <c r="F922" s="110">
        <f t="shared" si="403"/>
        <v>43175</v>
      </c>
      <c r="G922" s="12">
        <f t="shared" si="390"/>
        <v>8.9962599818038669E-4</v>
      </c>
      <c r="H922" s="11">
        <f t="shared" si="404"/>
        <v>43206</v>
      </c>
      <c r="I922" s="11">
        <f t="shared" si="391"/>
        <v>43206</v>
      </c>
      <c r="J922" s="1">
        <f t="shared" si="405"/>
        <v>21</v>
      </c>
      <c r="K922" s="1">
        <f t="shared" si="388"/>
        <v>21</v>
      </c>
      <c r="L922" s="8">
        <f t="shared" si="392"/>
        <v>1.00089962</v>
      </c>
      <c r="M922" s="14">
        <f t="shared" si="387"/>
        <v>1.00320034</v>
      </c>
      <c r="N922" s="14">
        <f t="shared" si="384"/>
        <v>1.1318909477070487</v>
      </c>
      <c r="O922" s="8">
        <f t="shared" si="386"/>
        <v>1.13290921</v>
      </c>
      <c r="P922" s="8">
        <f t="shared" si="393"/>
        <v>14182.102337320001</v>
      </c>
      <c r="Q922" s="13">
        <f t="shared" si="394"/>
        <v>0</v>
      </c>
      <c r="R922" s="21">
        <f t="shared" si="395"/>
        <v>0</v>
      </c>
      <c r="S922" s="8">
        <f t="shared" si="396"/>
        <v>0</v>
      </c>
      <c r="T922" s="10">
        <f t="shared" si="406"/>
        <v>0.119353</v>
      </c>
      <c r="U922" s="13">
        <f t="shared" si="385"/>
        <v>123</v>
      </c>
      <c r="V922" s="13">
        <v>252</v>
      </c>
      <c r="W922" s="14">
        <f t="shared" si="397"/>
        <v>1.0565756369999999</v>
      </c>
      <c r="X922" s="8">
        <f t="shared" si="398"/>
        <v>802.36147372999994</v>
      </c>
      <c r="Y922" s="8">
        <v>0</v>
      </c>
      <c r="Z922" s="9">
        <f t="shared" si="399"/>
        <v>0</v>
      </c>
      <c r="AA922" s="26" t="str">
        <f t="shared" si="407"/>
        <v>A+J=</v>
      </c>
      <c r="AB922" s="70">
        <f t="shared" si="408"/>
        <v>43388</v>
      </c>
      <c r="AC922" s="4"/>
      <c r="AD922" s="1"/>
      <c r="AE922" s="11"/>
      <c r="AF922" s="5"/>
      <c r="AG922" s="1"/>
      <c r="AH922" s="1"/>
      <c r="AI922" s="1"/>
      <c r="AJ922" s="1"/>
      <c r="AK922" s="10"/>
      <c r="AL922" s="1"/>
      <c r="AM922" s="1"/>
      <c r="AN922" s="1"/>
      <c r="AO922" s="1"/>
      <c r="AP922" s="1"/>
      <c r="AQ922" s="1"/>
    </row>
    <row r="923" spans="1:43" x14ac:dyDescent="0.2">
      <c r="A923" s="67">
        <f t="shared" si="400"/>
        <v>43205</v>
      </c>
      <c r="B923" s="8">
        <f t="shared" si="389"/>
        <v>14984.46381105</v>
      </c>
      <c r="C923" s="8">
        <f t="shared" si="401"/>
        <v>12518.304390269999</v>
      </c>
      <c r="D923" s="28">
        <f t="shared" si="402"/>
        <v>4946.5</v>
      </c>
      <c r="E923" s="9">
        <f>IF(K923=1,VLOOKUP(A922,[1]Plan1!$AY$117:$BA$314,3),E922)</f>
        <v>4950.95</v>
      </c>
      <c r="F923" s="110">
        <f t="shared" si="403"/>
        <v>43175</v>
      </c>
      <c r="G923" s="12">
        <f t="shared" si="390"/>
        <v>8.9962599818038669E-4</v>
      </c>
      <c r="H923" s="11">
        <f t="shared" si="404"/>
        <v>43235</v>
      </c>
      <c r="I923" s="11">
        <f t="shared" si="391"/>
        <v>43206</v>
      </c>
      <c r="J923" s="1">
        <f t="shared" si="405"/>
        <v>21</v>
      </c>
      <c r="K923" s="1">
        <f t="shared" si="388"/>
        <v>21</v>
      </c>
      <c r="L923" s="8">
        <f t="shared" si="392"/>
        <v>1.00089962</v>
      </c>
      <c r="M923" s="14">
        <f t="shared" si="387"/>
        <v>1.00320034</v>
      </c>
      <c r="N923" s="14">
        <f t="shared" si="384"/>
        <v>1.1318909477070487</v>
      </c>
      <c r="O923" s="8">
        <f t="shared" si="386"/>
        <v>1.13290921</v>
      </c>
      <c r="P923" s="8">
        <f t="shared" si="393"/>
        <v>14182.102337320001</v>
      </c>
      <c r="Q923" s="13">
        <f t="shared" si="394"/>
        <v>0</v>
      </c>
      <c r="R923" s="21">
        <f t="shared" si="395"/>
        <v>0</v>
      </c>
      <c r="S923" s="8">
        <f t="shared" si="396"/>
        <v>0</v>
      </c>
      <c r="T923" s="10">
        <f t="shared" si="406"/>
        <v>0.119353</v>
      </c>
      <c r="U923" s="13">
        <f t="shared" si="385"/>
        <v>123</v>
      </c>
      <c r="V923" s="13">
        <v>252</v>
      </c>
      <c r="W923" s="14">
        <f t="shared" si="397"/>
        <v>1.0565756369999999</v>
      </c>
      <c r="X923" s="8">
        <f t="shared" si="398"/>
        <v>802.36147372999994</v>
      </c>
      <c r="Y923" s="8">
        <v>0</v>
      </c>
      <c r="Z923" s="9">
        <f t="shared" si="399"/>
        <v>0</v>
      </c>
      <c r="AA923" s="26" t="str">
        <f t="shared" si="407"/>
        <v>A+J=</v>
      </c>
      <c r="AB923" s="70">
        <f t="shared" si="408"/>
        <v>43388</v>
      </c>
      <c r="AC923" s="4"/>
      <c r="AD923" s="1"/>
      <c r="AE923" s="11"/>
      <c r="AF923" s="5"/>
      <c r="AG923" s="1"/>
      <c r="AH923" s="1"/>
      <c r="AI923" s="1"/>
      <c r="AJ923" s="1"/>
      <c r="AK923" s="10"/>
      <c r="AL923" s="1"/>
      <c r="AM923" s="1"/>
      <c r="AN923" s="1"/>
      <c r="AO923" s="1"/>
      <c r="AP923" s="1"/>
      <c r="AQ923" s="1"/>
    </row>
    <row r="924" spans="1:43" x14ac:dyDescent="0.2">
      <c r="A924" s="67">
        <f t="shared" si="400"/>
        <v>43206</v>
      </c>
      <c r="B924" s="8">
        <f t="shared" si="389"/>
        <v>14984.46381105</v>
      </c>
      <c r="C924" s="8">
        <f t="shared" si="401"/>
        <v>12518.304390269999</v>
      </c>
      <c r="D924" s="28">
        <f t="shared" si="402"/>
        <v>4946.5</v>
      </c>
      <c r="E924" s="9">
        <f>IF(K924=1,VLOOKUP(A923,[1]Plan1!$AY$117:$BA$314,3),E923)</f>
        <v>4950.95</v>
      </c>
      <c r="F924" s="110">
        <f t="shared" si="403"/>
        <v>43175</v>
      </c>
      <c r="G924" s="12">
        <f t="shared" si="390"/>
        <v>8.9962599818038669E-4</v>
      </c>
      <c r="H924" s="11">
        <f t="shared" si="404"/>
        <v>43235</v>
      </c>
      <c r="I924" s="11">
        <f t="shared" si="391"/>
        <v>43206</v>
      </c>
      <c r="J924" s="1">
        <f t="shared" si="405"/>
        <v>21</v>
      </c>
      <c r="K924" s="1">
        <f t="shared" si="388"/>
        <v>21</v>
      </c>
      <c r="L924" s="8">
        <f t="shared" si="392"/>
        <v>1.00089962</v>
      </c>
      <c r="M924" s="14">
        <f t="shared" si="387"/>
        <v>1.00320034</v>
      </c>
      <c r="N924" s="14">
        <f t="shared" si="384"/>
        <v>1.1318909477070487</v>
      </c>
      <c r="O924" s="8">
        <f t="shared" si="386"/>
        <v>1.13290921</v>
      </c>
      <c r="P924" s="8">
        <f t="shared" si="393"/>
        <v>14182.102337320001</v>
      </c>
      <c r="Q924" s="13">
        <f t="shared" si="394"/>
        <v>0</v>
      </c>
      <c r="R924" s="21">
        <f t="shared" si="395"/>
        <v>0</v>
      </c>
      <c r="S924" s="8">
        <f t="shared" si="396"/>
        <v>0</v>
      </c>
      <c r="T924" s="10">
        <f t="shared" si="406"/>
        <v>0.119353</v>
      </c>
      <c r="U924" s="13">
        <f t="shared" si="385"/>
        <v>123</v>
      </c>
      <c r="V924" s="13">
        <v>252</v>
      </c>
      <c r="W924" s="14">
        <f t="shared" si="397"/>
        <v>1.0565756369999999</v>
      </c>
      <c r="X924" s="8">
        <f t="shared" si="398"/>
        <v>802.36147372999994</v>
      </c>
      <c r="Y924" s="8">
        <v>0</v>
      </c>
      <c r="Z924" s="9">
        <f t="shared" si="399"/>
        <v>0</v>
      </c>
      <c r="AA924" s="26" t="str">
        <f t="shared" si="407"/>
        <v>A+J=</v>
      </c>
      <c r="AB924" s="70">
        <f t="shared" si="408"/>
        <v>43388</v>
      </c>
      <c r="AC924" s="4"/>
      <c r="AD924" s="1"/>
      <c r="AE924" s="11"/>
      <c r="AF924" s="5"/>
      <c r="AG924" s="1"/>
      <c r="AH924" s="1"/>
      <c r="AI924" s="1"/>
      <c r="AJ924" s="1"/>
      <c r="AK924" s="10"/>
      <c r="AL924" s="1"/>
      <c r="AM924" s="1"/>
      <c r="AN924" s="1"/>
      <c r="AO924" s="1"/>
      <c r="AP924" s="1"/>
      <c r="AQ924" s="1"/>
    </row>
    <row r="925" spans="1:43" x14ac:dyDescent="0.2">
      <c r="A925" s="67">
        <f t="shared" si="400"/>
        <v>43207</v>
      </c>
      <c r="B925" s="8">
        <f t="shared" si="389"/>
        <v>14992.816762480001</v>
      </c>
      <c r="C925" s="8">
        <f t="shared" si="401"/>
        <v>12518.304390269999</v>
      </c>
      <c r="D925" s="28">
        <f t="shared" si="402"/>
        <v>4950.95</v>
      </c>
      <c r="E925" s="9">
        <f>IF(K925=1,VLOOKUP(A924,[1]Plan1!$AY$117:$BA$314,3),E924)</f>
        <v>4961.84</v>
      </c>
      <c r="F925" s="110">
        <f t="shared" si="403"/>
        <v>43207</v>
      </c>
      <c r="G925" s="12">
        <f t="shared" si="390"/>
        <v>2.1995778587948767E-3</v>
      </c>
      <c r="H925" s="11">
        <f t="shared" si="404"/>
        <v>43235</v>
      </c>
      <c r="I925" s="11">
        <f t="shared" si="391"/>
        <v>43235</v>
      </c>
      <c r="J925" s="1">
        <f t="shared" si="405"/>
        <v>20</v>
      </c>
      <c r="K925" s="1">
        <f t="shared" si="388"/>
        <v>1</v>
      </c>
      <c r="L925" s="8">
        <f t="shared" si="392"/>
        <v>1.00010986</v>
      </c>
      <c r="M925" s="14">
        <f t="shared" si="387"/>
        <v>1.00089962</v>
      </c>
      <c r="N925" s="14">
        <f t="shared" si="384"/>
        <v>1.132909219441425</v>
      </c>
      <c r="O925" s="8">
        <f t="shared" si="386"/>
        <v>1.13303368</v>
      </c>
      <c r="P925" s="8">
        <f t="shared" si="393"/>
        <v>14183.660490660001</v>
      </c>
      <c r="Q925" s="13">
        <f t="shared" si="394"/>
        <v>0</v>
      </c>
      <c r="R925" s="21">
        <f t="shared" si="395"/>
        <v>0</v>
      </c>
      <c r="S925" s="8">
        <f t="shared" si="396"/>
        <v>0</v>
      </c>
      <c r="T925" s="10">
        <f t="shared" si="406"/>
        <v>0.119353</v>
      </c>
      <c r="U925" s="13">
        <f t="shared" si="385"/>
        <v>124</v>
      </c>
      <c r="V925" s="13">
        <v>252</v>
      </c>
      <c r="W925" s="14">
        <f t="shared" si="397"/>
        <v>1.05704848</v>
      </c>
      <c r="X925" s="8">
        <f t="shared" si="398"/>
        <v>809.15627182000003</v>
      </c>
      <c r="Y925" s="8">
        <v>0</v>
      </c>
      <c r="Z925" s="9">
        <f t="shared" si="399"/>
        <v>0</v>
      </c>
      <c r="AA925" s="26" t="str">
        <f t="shared" si="407"/>
        <v>A+J=</v>
      </c>
      <c r="AB925" s="70">
        <f t="shared" si="408"/>
        <v>43388</v>
      </c>
      <c r="AC925" s="4"/>
      <c r="AD925" s="1"/>
      <c r="AE925" s="11"/>
      <c r="AF925" s="5"/>
      <c r="AG925" s="1"/>
      <c r="AH925" s="1"/>
      <c r="AI925" s="1"/>
      <c r="AJ925" s="1"/>
      <c r="AK925" s="10"/>
      <c r="AL925" s="1"/>
      <c r="AM925" s="1"/>
      <c r="AN925" s="1"/>
      <c r="AO925" s="1"/>
      <c r="AP925" s="1"/>
      <c r="AQ925" s="1"/>
    </row>
    <row r="926" spans="1:43" x14ac:dyDescent="0.2">
      <c r="A926" s="67">
        <f t="shared" si="400"/>
        <v>43208</v>
      </c>
      <c r="B926" s="8">
        <f t="shared" si="389"/>
        <v>15001.1743271</v>
      </c>
      <c r="C926" s="8">
        <f t="shared" si="401"/>
        <v>12518.304390269999</v>
      </c>
      <c r="D926" s="28">
        <f t="shared" si="402"/>
        <v>4950.95</v>
      </c>
      <c r="E926" s="9">
        <f>IF(K926=1,VLOOKUP(A925,[1]Plan1!$AY$117:$BA$314,3),E925)</f>
        <v>4961.84</v>
      </c>
      <c r="F926" s="110">
        <f t="shared" si="403"/>
        <v>43207</v>
      </c>
      <c r="G926" s="12">
        <f t="shared" si="390"/>
        <v>2.1995778587948767E-3</v>
      </c>
      <c r="H926" s="11">
        <f t="shared" si="404"/>
        <v>43235</v>
      </c>
      <c r="I926" s="11">
        <f t="shared" si="391"/>
        <v>43235</v>
      </c>
      <c r="J926" s="1">
        <f t="shared" si="405"/>
        <v>20</v>
      </c>
      <c r="K926" s="1">
        <f t="shared" si="388"/>
        <v>2</v>
      </c>
      <c r="L926" s="8">
        <f t="shared" si="392"/>
        <v>1.0002197399999999</v>
      </c>
      <c r="M926" s="14">
        <f t="shared" si="387"/>
        <v>1.00089962</v>
      </c>
      <c r="N926" s="14">
        <f t="shared" si="384"/>
        <v>1.132909219441425</v>
      </c>
      <c r="O926" s="8">
        <f t="shared" si="386"/>
        <v>1.13315816</v>
      </c>
      <c r="P926" s="8">
        <f t="shared" si="393"/>
        <v>14185.21876919</v>
      </c>
      <c r="Q926" s="13">
        <f t="shared" si="394"/>
        <v>0</v>
      </c>
      <c r="R926" s="21">
        <f t="shared" si="395"/>
        <v>0</v>
      </c>
      <c r="S926" s="8">
        <f t="shared" si="396"/>
        <v>0</v>
      </c>
      <c r="T926" s="10">
        <f t="shared" si="406"/>
        <v>0.119353</v>
      </c>
      <c r="U926" s="13">
        <f t="shared" si="385"/>
        <v>125</v>
      </c>
      <c r="V926" s="13">
        <v>252</v>
      </c>
      <c r="W926" s="14">
        <f t="shared" si="397"/>
        <v>1.057521535</v>
      </c>
      <c r="X926" s="8">
        <f t="shared" si="398"/>
        <v>815.95555791000004</v>
      </c>
      <c r="Y926" s="8">
        <v>0</v>
      </c>
      <c r="Z926" s="9">
        <f t="shared" si="399"/>
        <v>0</v>
      </c>
      <c r="AA926" s="26" t="str">
        <f t="shared" si="407"/>
        <v>A+J=</v>
      </c>
      <c r="AB926" s="70">
        <f t="shared" si="408"/>
        <v>43388</v>
      </c>
      <c r="AC926" s="4"/>
      <c r="AD926" s="1"/>
      <c r="AE926" s="11"/>
      <c r="AF926" s="5"/>
      <c r="AG926" s="1"/>
      <c r="AH926" s="1"/>
      <c r="AI926" s="1"/>
      <c r="AJ926" s="1"/>
      <c r="AK926" s="10"/>
      <c r="AL926" s="1"/>
      <c r="AM926" s="1"/>
      <c r="AN926" s="1"/>
      <c r="AO926" s="1"/>
      <c r="AP926" s="1"/>
      <c r="AQ926" s="1"/>
    </row>
    <row r="927" spans="1:43" x14ac:dyDescent="0.2">
      <c r="A927" s="67">
        <f t="shared" si="400"/>
        <v>43209</v>
      </c>
      <c r="B927" s="8">
        <f t="shared" si="389"/>
        <v>15009.53635943</v>
      </c>
      <c r="C927" s="8">
        <f t="shared" si="401"/>
        <v>12518.304390269999</v>
      </c>
      <c r="D927" s="28">
        <f t="shared" si="402"/>
        <v>4950.95</v>
      </c>
      <c r="E927" s="9">
        <f>IF(K927=1,VLOOKUP(A926,[1]Plan1!$AY$117:$BA$314,3),E926)</f>
        <v>4961.84</v>
      </c>
      <c r="F927" s="110">
        <f t="shared" si="403"/>
        <v>43207</v>
      </c>
      <c r="G927" s="12">
        <f t="shared" si="390"/>
        <v>2.1995778587948767E-3</v>
      </c>
      <c r="H927" s="11">
        <f t="shared" si="404"/>
        <v>43235</v>
      </c>
      <c r="I927" s="11">
        <f t="shared" si="391"/>
        <v>43235</v>
      </c>
      <c r="J927" s="1">
        <f t="shared" si="405"/>
        <v>20</v>
      </c>
      <c r="K927" s="1">
        <f t="shared" si="388"/>
        <v>3</v>
      </c>
      <c r="L927" s="8">
        <f t="shared" si="392"/>
        <v>1.00032962</v>
      </c>
      <c r="M927" s="14">
        <f t="shared" si="387"/>
        <v>1.00089962</v>
      </c>
      <c r="N927" s="14">
        <f t="shared" ref="N927:N990" si="409">IF(I927&gt;I926,N926*M927,N926)</f>
        <v>1.132909219441425</v>
      </c>
      <c r="O927" s="8">
        <f t="shared" si="386"/>
        <v>1.13328264</v>
      </c>
      <c r="P927" s="8">
        <f t="shared" si="393"/>
        <v>14186.777047719999</v>
      </c>
      <c r="Q927" s="13">
        <f t="shared" si="394"/>
        <v>0</v>
      </c>
      <c r="R927" s="21">
        <f t="shared" si="395"/>
        <v>0</v>
      </c>
      <c r="S927" s="8">
        <f t="shared" si="396"/>
        <v>0</v>
      </c>
      <c r="T927" s="10">
        <f t="shared" si="406"/>
        <v>0.119353</v>
      </c>
      <c r="U927" s="13">
        <f t="shared" si="385"/>
        <v>126</v>
      </c>
      <c r="V927" s="13">
        <v>252</v>
      </c>
      <c r="W927" s="14">
        <f t="shared" si="397"/>
        <v>1.057994801</v>
      </c>
      <c r="X927" s="8">
        <f t="shared" si="398"/>
        <v>822.75931171000002</v>
      </c>
      <c r="Y927" s="8">
        <v>0</v>
      </c>
      <c r="Z927" s="9">
        <f t="shared" si="399"/>
        <v>0</v>
      </c>
      <c r="AA927" s="26" t="str">
        <f t="shared" si="407"/>
        <v>A+J=</v>
      </c>
      <c r="AB927" s="70">
        <f t="shared" si="408"/>
        <v>43388</v>
      </c>
      <c r="AC927" s="4"/>
      <c r="AD927" s="1"/>
      <c r="AE927" s="11"/>
      <c r="AF927" s="5"/>
      <c r="AG927" s="1"/>
      <c r="AH927" s="1"/>
      <c r="AI927" s="1"/>
      <c r="AJ927" s="1"/>
      <c r="AK927" s="10"/>
      <c r="AL927" s="1"/>
      <c r="AM927" s="1"/>
      <c r="AN927" s="1"/>
      <c r="AO927" s="1"/>
      <c r="AP927" s="1"/>
      <c r="AQ927" s="1"/>
    </row>
    <row r="928" spans="1:43" x14ac:dyDescent="0.2">
      <c r="A928" s="67">
        <f t="shared" si="400"/>
        <v>43210</v>
      </c>
      <c r="B928" s="8">
        <f t="shared" si="389"/>
        <v>15017.903286340001</v>
      </c>
      <c r="C928" s="8">
        <f t="shared" si="401"/>
        <v>12518.304390269999</v>
      </c>
      <c r="D928" s="28">
        <f t="shared" si="402"/>
        <v>4950.95</v>
      </c>
      <c r="E928" s="9">
        <f>IF(K928=1,VLOOKUP(A927,[1]Plan1!$AY$117:$BA$314,3),E927)</f>
        <v>4961.84</v>
      </c>
      <c r="F928" s="110">
        <f t="shared" si="403"/>
        <v>43207</v>
      </c>
      <c r="G928" s="12">
        <f t="shared" si="390"/>
        <v>2.1995778587948767E-3</v>
      </c>
      <c r="H928" s="11">
        <f t="shared" si="404"/>
        <v>43235</v>
      </c>
      <c r="I928" s="11">
        <f t="shared" si="391"/>
        <v>43235</v>
      </c>
      <c r="J928" s="1">
        <f t="shared" si="405"/>
        <v>20</v>
      </c>
      <c r="K928" s="1">
        <f t="shared" si="388"/>
        <v>4</v>
      </c>
      <c r="L928" s="8">
        <f t="shared" si="392"/>
        <v>1.00043952</v>
      </c>
      <c r="M928" s="14">
        <f t="shared" si="387"/>
        <v>1.00089962</v>
      </c>
      <c r="N928" s="14">
        <f t="shared" si="409"/>
        <v>1.132909219441425</v>
      </c>
      <c r="O928" s="8">
        <f t="shared" si="386"/>
        <v>1.13340715</v>
      </c>
      <c r="P928" s="8">
        <f t="shared" si="393"/>
        <v>14188.335701800001</v>
      </c>
      <c r="Q928" s="13">
        <f t="shared" si="394"/>
        <v>0</v>
      </c>
      <c r="R928" s="21">
        <f t="shared" si="395"/>
        <v>0</v>
      </c>
      <c r="S928" s="8">
        <f t="shared" si="396"/>
        <v>0</v>
      </c>
      <c r="T928" s="10">
        <f t="shared" si="406"/>
        <v>0.119353</v>
      </c>
      <c r="U928" s="13">
        <f t="shared" si="385"/>
        <v>127</v>
      </c>
      <c r="V928" s="13">
        <v>252</v>
      </c>
      <c r="W928" s="14">
        <f t="shared" si="397"/>
        <v>1.05846828</v>
      </c>
      <c r="X928" s="8">
        <f t="shared" si="398"/>
        <v>829.56758453999998</v>
      </c>
      <c r="Y928" s="8">
        <v>0</v>
      </c>
      <c r="Z928" s="9">
        <f t="shared" si="399"/>
        <v>0</v>
      </c>
      <c r="AA928" s="26" t="str">
        <f t="shared" si="407"/>
        <v>A+J=</v>
      </c>
      <c r="AB928" s="70">
        <f t="shared" si="408"/>
        <v>43388</v>
      </c>
      <c r="AC928" s="4"/>
      <c r="AD928" s="1"/>
      <c r="AE928" s="11"/>
      <c r="AF928" s="5"/>
      <c r="AG928" s="1"/>
      <c r="AH928" s="1"/>
      <c r="AI928" s="1"/>
      <c r="AJ928" s="1"/>
      <c r="AK928" s="10"/>
      <c r="AL928" s="1"/>
      <c r="AM928" s="1"/>
      <c r="AN928" s="1"/>
      <c r="AO928" s="1"/>
      <c r="AP928" s="1"/>
      <c r="AQ928" s="1"/>
    </row>
    <row r="929" spans="1:43" x14ac:dyDescent="0.2">
      <c r="A929" s="67">
        <f t="shared" si="400"/>
        <v>43211</v>
      </c>
      <c r="B929" s="8">
        <f t="shared" si="389"/>
        <v>15026.27494843</v>
      </c>
      <c r="C929" s="8">
        <f t="shared" si="401"/>
        <v>12518.304390269999</v>
      </c>
      <c r="D929" s="28">
        <f t="shared" si="402"/>
        <v>4950.95</v>
      </c>
      <c r="E929" s="9">
        <f>IF(K929=1,VLOOKUP(A928,[1]Plan1!$AY$117:$BA$314,3),E928)</f>
        <v>4961.84</v>
      </c>
      <c r="F929" s="110">
        <f t="shared" si="403"/>
        <v>43207</v>
      </c>
      <c r="G929" s="12">
        <f t="shared" si="390"/>
        <v>2.1995778587948767E-3</v>
      </c>
      <c r="H929" s="11">
        <f t="shared" si="404"/>
        <v>43235</v>
      </c>
      <c r="I929" s="11">
        <f t="shared" si="391"/>
        <v>43235</v>
      </c>
      <c r="J929" s="1">
        <f t="shared" si="405"/>
        <v>20</v>
      </c>
      <c r="K929" s="1">
        <f t="shared" si="388"/>
        <v>5</v>
      </c>
      <c r="L929" s="8">
        <f t="shared" si="392"/>
        <v>1.0005494399999999</v>
      </c>
      <c r="M929" s="14">
        <f t="shared" si="387"/>
        <v>1.00089962</v>
      </c>
      <c r="N929" s="14">
        <f t="shared" si="409"/>
        <v>1.132909219441425</v>
      </c>
      <c r="O929" s="8">
        <f t="shared" si="386"/>
        <v>1.1335316799999999</v>
      </c>
      <c r="P929" s="8">
        <f t="shared" si="393"/>
        <v>14189.89460625</v>
      </c>
      <c r="Q929" s="13">
        <f t="shared" si="394"/>
        <v>0</v>
      </c>
      <c r="R929" s="21">
        <f t="shared" si="395"/>
        <v>0</v>
      </c>
      <c r="S929" s="8">
        <f t="shared" si="396"/>
        <v>0</v>
      </c>
      <c r="T929" s="10">
        <f t="shared" si="406"/>
        <v>0.119353</v>
      </c>
      <c r="U929" s="13">
        <f t="shared" si="385"/>
        <v>128</v>
      </c>
      <c r="V929" s="13">
        <v>252</v>
      </c>
      <c r="W929" s="14">
        <f t="shared" si="397"/>
        <v>1.05894197</v>
      </c>
      <c r="X929" s="8">
        <f t="shared" si="398"/>
        <v>836.38034217999996</v>
      </c>
      <c r="Y929" s="8">
        <v>0</v>
      </c>
      <c r="Z929" s="9">
        <f t="shared" si="399"/>
        <v>0</v>
      </c>
      <c r="AA929" s="26" t="str">
        <f t="shared" si="407"/>
        <v>A+J=</v>
      </c>
      <c r="AB929" s="70">
        <f t="shared" si="408"/>
        <v>43388</v>
      </c>
      <c r="AC929" s="4"/>
      <c r="AD929" s="1"/>
      <c r="AE929" s="11"/>
      <c r="AF929" s="5"/>
      <c r="AG929" s="1"/>
      <c r="AH929" s="1"/>
      <c r="AI929" s="1"/>
      <c r="AJ929" s="1"/>
      <c r="AK929" s="10"/>
      <c r="AL929" s="1"/>
      <c r="AM929" s="1"/>
      <c r="AN929" s="1"/>
      <c r="AO929" s="1"/>
      <c r="AP929" s="1"/>
      <c r="AQ929" s="1"/>
    </row>
    <row r="930" spans="1:43" x14ac:dyDescent="0.2">
      <c r="A930" s="67">
        <f t="shared" si="400"/>
        <v>43212</v>
      </c>
      <c r="B930" s="8">
        <f t="shared" si="389"/>
        <v>15026.27494843</v>
      </c>
      <c r="C930" s="8">
        <f t="shared" si="401"/>
        <v>12518.304390269999</v>
      </c>
      <c r="D930" s="28">
        <f t="shared" si="402"/>
        <v>4950.95</v>
      </c>
      <c r="E930" s="9">
        <f>IF(K930=1,VLOOKUP(A929,[1]Plan1!$AY$117:$BA$314,3),E929)</f>
        <v>4961.84</v>
      </c>
      <c r="F930" s="110">
        <f t="shared" si="403"/>
        <v>43207</v>
      </c>
      <c r="G930" s="12">
        <f t="shared" si="390"/>
        <v>2.1995778587948767E-3</v>
      </c>
      <c r="H930" s="11">
        <f t="shared" si="404"/>
        <v>43235</v>
      </c>
      <c r="I930" s="11">
        <f t="shared" si="391"/>
        <v>43235</v>
      </c>
      <c r="J930" s="1">
        <f t="shared" si="405"/>
        <v>20</v>
      </c>
      <c r="K930" s="1">
        <f t="shared" si="388"/>
        <v>5</v>
      </c>
      <c r="L930" s="8">
        <f t="shared" si="392"/>
        <v>1.0005494399999999</v>
      </c>
      <c r="M930" s="14">
        <f t="shared" si="387"/>
        <v>1.00089962</v>
      </c>
      <c r="N930" s="14">
        <f t="shared" si="409"/>
        <v>1.132909219441425</v>
      </c>
      <c r="O930" s="8">
        <f t="shared" si="386"/>
        <v>1.1335316799999999</v>
      </c>
      <c r="P930" s="8">
        <f t="shared" si="393"/>
        <v>14189.89460625</v>
      </c>
      <c r="Q930" s="13">
        <f t="shared" si="394"/>
        <v>0</v>
      </c>
      <c r="R930" s="21">
        <f t="shared" si="395"/>
        <v>0</v>
      </c>
      <c r="S930" s="8">
        <f t="shared" si="396"/>
        <v>0</v>
      </c>
      <c r="T930" s="10">
        <f t="shared" si="406"/>
        <v>0.119353</v>
      </c>
      <c r="U930" s="13">
        <f t="shared" si="385"/>
        <v>128</v>
      </c>
      <c r="V930" s="13">
        <v>252</v>
      </c>
      <c r="W930" s="14">
        <f t="shared" si="397"/>
        <v>1.05894197</v>
      </c>
      <c r="X930" s="8">
        <f t="shared" si="398"/>
        <v>836.38034217999996</v>
      </c>
      <c r="Y930" s="8">
        <v>0</v>
      </c>
      <c r="Z930" s="9">
        <f t="shared" si="399"/>
        <v>0</v>
      </c>
      <c r="AA930" s="26" t="str">
        <f t="shared" si="407"/>
        <v>A+J=</v>
      </c>
      <c r="AB930" s="70">
        <f t="shared" si="408"/>
        <v>43388</v>
      </c>
      <c r="AC930" s="4"/>
      <c r="AD930" s="1"/>
      <c r="AE930" s="11"/>
      <c r="AF930" s="5"/>
      <c r="AG930" s="1"/>
      <c r="AH930" s="1"/>
      <c r="AI930" s="1"/>
      <c r="AJ930" s="1"/>
      <c r="AK930" s="10"/>
      <c r="AL930" s="1"/>
      <c r="AM930" s="1"/>
      <c r="AN930" s="1"/>
      <c r="AO930" s="1"/>
      <c r="AP930" s="1"/>
      <c r="AQ930" s="1"/>
    </row>
    <row r="931" spans="1:43" x14ac:dyDescent="0.2">
      <c r="A931" s="67">
        <f t="shared" si="400"/>
        <v>43213</v>
      </c>
      <c r="B931" s="8">
        <f t="shared" si="389"/>
        <v>15026.27494843</v>
      </c>
      <c r="C931" s="8">
        <f t="shared" si="401"/>
        <v>12518.304390269999</v>
      </c>
      <c r="D931" s="28">
        <f t="shared" si="402"/>
        <v>4950.95</v>
      </c>
      <c r="E931" s="9">
        <f>IF(K931=1,VLOOKUP(A930,[1]Plan1!$AY$117:$BA$314,3),E930)</f>
        <v>4961.84</v>
      </c>
      <c r="F931" s="110">
        <f t="shared" si="403"/>
        <v>43207</v>
      </c>
      <c r="G931" s="12">
        <f t="shared" si="390"/>
        <v>2.1995778587948767E-3</v>
      </c>
      <c r="H931" s="11">
        <f t="shared" si="404"/>
        <v>43235</v>
      </c>
      <c r="I931" s="11">
        <f t="shared" si="391"/>
        <v>43235</v>
      </c>
      <c r="J931" s="1">
        <f t="shared" si="405"/>
        <v>20</v>
      </c>
      <c r="K931" s="1">
        <f t="shared" si="388"/>
        <v>5</v>
      </c>
      <c r="L931" s="8">
        <f t="shared" si="392"/>
        <v>1.0005494399999999</v>
      </c>
      <c r="M931" s="14">
        <f t="shared" si="387"/>
        <v>1.00089962</v>
      </c>
      <c r="N931" s="14">
        <f t="shared" si="409"/>
        <v>1.132909219441425</v>
      </c>
      <c r="O931" s="8">
        <f t="shared" si="386"/>
        <v>1.1335316799999999</v>
      </c>
      <c r="P931" s="8">
        <f t="shared" si="393"/>
        <v>14189.89460625</v>
      </c>
      <c r="Q931" s="13">
        <f t="shared" si="394"/>
        <v>0</v>
      </c>
      <c r="R931" s="21">
        <f t="shared" si="395"/>
        <v>0</v>
      </c>
      <c r="S931" s="8">
        <f t="shared" si="396"/>
        <v>0</v>
      </c>
      <c r="T931" s="10">
        <f t="shared" si="406"/>
        <v>0.119353</v>
      </c>
      <c r="U931" s="13">
        <f t="shared" si="385"/>
        <v>128</v>
      </c>
      <c r="V931" s="13">
        <v>252</v>
      </c>
      <c r="W931" s="14">
        <f t="shared" si="397"/>
        <v>1.05894197</v>
      </c>
      <c r="X931" s="8">
        <f t="shared" si="398"/>
        <v>836.38034217999996</v>
      </c>
      <c r="Y931" s="8">
        <v>0</v>
      </c>
      <c r="Z931" s="9">
        <f t="shared" si="399"/>
        <v>0</v>
      </c>
      <c r="AA931" s="26" t="str">
        <f t="shared" si="407"/>
        <v>A+J=</v>
      </c>
      <c r="AB931" s="70">
        <f t="shared" si="408"/>
        <v>43388</v>
      </c>
      <c r="AC931" s="4"/>
      <c r="AD931" s="1"/>
      <c r="AE931" s="11"/>
      <c r="AF931" s="5"/>
      <c r="AG931" s="1"/>
      <c r="AH931" s="1"/>
      <c r="AI931" s="1"/>
      <c r="AJ931" s="1"/>
      <c r="AK931" s="10"/>
      <c r="AL931" s="1"/>
      <c r="AM931" s="1"/>
      <c r="AN931" s="1"/>
      <c r="AO931" s="1"/>
      <c r="AP931" s="1"/>
      <c r="AQ931" s="1"/>
    </row>
    <row r="932" spans="1:43" x14ac:dyDescent="0.2">
      <c r="A932" s="67">
        <f t="shared" si="400"/>
        <v>43214</v>
      </c>
      <c r="B932" s="8">
        <f t="shared" si="389"/>
        <v>15034.651095970001</v>
      </c>
      <c r="C932" s="8">
        <f t="shared" si="401"/>
        <v>12518.304390269999</v>
      </c>
      <c r="D932" s="28">
        <f t="shared" si="402"/>
        <v>4950.95</v>
      </c>
      <c r="E932" s="9">
        <f>IF(K932=1,VLOOKUP(A931,[1]Plan1!$AY$117:$BA$314,3),E931)</f>
        <v>4961.84</v>
      </c>
      <c r="F932" s="110">
        <f t="shared" si="403"/>
        <v>43207</v>
      </c>
      <c r="G932" s="12">
        <f t="shared" si="390"/>
        <v>2.1995778587948767E-3</v>
      </c>
      <c r="H932" s="11">
        <f t="shared" si="404"/>
        <v>43235</v>
      </c>
      <c r="I932" s="11">
        <f t="shared" si="391"/>
        <v>43235</v>
      </c>
      <c r="J932" s="1">
        <f t="shared" si="405"/>
        <v>20</v>
      </c>
      <c r="K932" s="1">
        <f t="shared" si="388"/>
        <v>6</v>
      </c>
      <c r="L932" s="8">
        <f t="shared" si="392"/>
        <v>1.00065936</v>
      </c>
      <c r="M932" s="14">
        <f t="shared" si="387"/>
        <v>1.00089962</v>
      </c>
      <c r="N932" s="14">
        <f t="shared" si="409"/>
        <v>1.132909219441425</v>
      </c>
      <c r="O932" s="8">
        <f t="shared" si="386"/>
        <v>1.1336562100000001</v>
      </c>
      <c r="P932" s="8">
        <f t="shared" si="393"/>
        <v>14191.45351069</v>
      </c>
      <c r="Q932" s="13">
        <f t="shared" si="394"/>
        <v>0</v>
      </c>
      <c r="R932" s="21">
        <f t="shared" si="395"/>
        <v>0</v>
      </c>
      <c r="S932" s="8">
        <f t="shared" si="396"/>
        <v>0</v>
      </c>
      <c r="T932" s="10">
        <f t="shared" si="406"/>
        <v>0.119353</v>
      </c>
      <c r="U932" s="13">
        <f t="shared" si="385"/>
        <v>129</v>
      </c>
      <c r="V932" s="13">
        <v>252</v>
      </c>
      <c r="W932" s="14">
        <f t="shared" si="397"/>
        <v>1.059415872</v>
      </c>
      <c r="X932" s="8">
        <f t="shared" si="398"/>
        <v>843.19758528</v>
      </c>
      <c r="Y932" s="8">
        <v>0</v>
      </c>
      <c r="Z932" s="9">
        <f t="shared" si="399"/>
        <v>0</v>
      </c>
      <c r="AA932" s="26" t="str">
        <f t="shared" si="407"/>
        <v>A+J=</v>
      </c>
      <c r="AB932" s="70">
        <f t="shared" si="408"/>
        <v>43388</v>
      </c>
      <c r="AC932" s="4"/>
      <c r="AD932" s="1"/>
      <c r="AE932" s="11"/>
      <c r="AF932" s="5"/>
      <c r="AG932" s="1"/>
      <c r="AH932" s="1"/>
      <c r="AI932" s="1"/>
      <c r="AJ932" s="1"/>
      <c r="AK932" s="10"/>
      <c r="AL932" s="1"/>
      <c r="AM932" s="1"/>
      <c r="AN932" s="1"/>
      <c r="AO932" s="1"/>
      <c r="AP932" s="1"/>
      <c r="AQ932" s="1"/>
    </row>
    <row r="933" spans="1:43" x14ac:dyDescent="0.2">
      <c r="A933" s="67">
        <f t="shared" si="400"/>
        <v>43215</v>
      </c>
      <c r="B933" s="8">
        <f t="shared" si="389"/>
        <v>15043.031995339999</v>
      </c>
      <c r="C933" s="8">
        <f t="shared" si="401"/>
        <v>12518.304390269999</v>
      </c>
      <c r="D933" s="28">
        <f t="shared" si="402"/>
        <v>4950.95</v>
      </c>
      <c r="E933" s="9">
        <f>IF(K933=1,VLOOKUP(A932,[1]Plan1!$AY$117:$BA$314,3),E932)</f>
        <v>4961.84</v>
      </c>
      <c r="F933" s="110">
        <f t="shared" si="403"/>
        <v>43207</v>
      </c>
      <c r="G933" s="12">
        <f t="shared" si="390"/>
        <v>2.1995778587948767E-3</v>
      </c>
      <c r="H933" s="11">
        <f t="shared" si="404"/>
        <v>43235</v>
      </c>
      <c r="I933" s="11">
        <f t="shared" si="391"/>
        <v>43235</v>
      </c>
      <c r="J933" s="1">
        <f t="shared" si="405"/>
        <v>20</v>
      </c>
      <c r="K933" s="1">
        <f t="shared" si="388"/>
        <v>7</v>
      </c>
      <c r="L933" s="8">
        <f t="shared" si="392"/>
        <v>1.0007693</v>
      </c>
      <c r="M933" s="14">
        <f t="shared" si="387"/>
        <v>1.00089962</v>
      </c>
      <c r="N933" s="14">
        <f t="shared" si="409"/>
        <v>1.132909219441425</v>
      </c>
      <c r="O933" s="8">
        <f t="shared" si="386"/>
        <v>1.1337807600000001</v>
      </c>
      <c r="P933" s="8">
        <f t="shared" si="393"/>
        <v>14193.012665509999</v>
      </c>
      <c r="Q933" s="13">
        <f t="shared" si="394"/>
        <v>0</v>
      </c>
      <c r="R933" s="21">
        <f t="shared" si="395"/>
        <v>0</v>
      </c>
      <c r="S933" s="8">
        <f t="shared" si="396"/>
        <v>0</v>
      </c>
      <c r="T933" s="10">
        <f t="shared" si="406"/>
        <v>0.119353</v>
      </c>
      <c r="U933" s="13">
        <f t="shared" ref="U933:U996" si="410">IF(Q932&gt;0,1,IF(K933=K932,U932,U932+1))</f>
        <v>130</v>
      </c>
      <c r="V933" s="13">
        <v>252</v>
      </c>
      <c r="W933" s="14">
        <f t="shared" si="397"/>
        <v>1.059889986</v>
      </c>
      <c r="X933" s="8">
        <f t="shared" si="398"/>
        <v>850.01932982999995</v>
      </c>
      <c r="Y933" s="8">
        <v>0</v>
      </c>
      <c r="Z933" s="9">
        <f t="shared" si="399"/>
        <v>0</v>
      </c>
      <c r="AA933" s="26" t="str">
        <f t="shared" si="407"/>
        <v>A+J=</v>
      </c>
      <c r="AB933" s="70">
        <f t="shared" si="408"/>
        <v>43388</v>
      </c>
      <c r="AC933" s="4"/>
      <c r="AD933" s="1"/>
      <c r="AE933" s="11"/>
      <c r="AF933" s="5"/>
      <c r="AG933" s="1"/>
      <c r="AH933" s="1"/>
      <c r="AI933" s="1"/>
      <c r="AJ933" s="1"/>
      <c r="AK933" s="10"/>
      <c r="AL933" s="1"/>
      <c r="AM933" s="1"/>
      <c r="AN933" s="1"/>
      <c r="AO933" s="1"/>
      <c r="AP933" s="1"/>
      <c r="AQ933" s="1"/>
    </row>
    <row r="934" spans="1:43" x14ac:dyDescent="0.2">
      <c r="A934" s="67">
        <f t="shared" si="400"/>
        <v>43216</v>
      </c>
      <c r="B934" s="8">
        <f t="shared" si="389"/>
        <v>15051.41751512</v>
      </c>
      <c r="C934" s="8">
        <f t="shared" si="401"/>
        <v>12518.304390269999</v>
      </c>
      <c r="D934" s="28">
        <f t="shared" si="402"/>
        <v>4950.95</v>
      </c>
      <c r="E934" s="9">
        <f>IF(K934=1,VLOOKUP(A933,[1]Plan1!$AY$117:$BA$314,3),E933)</f>
        <v>4961.84</v>
      </c>
      <c r="F934" s="110">
        <f t="shared" si="403"/>
        <v>43207</v>
      </c>
      <c r="G934" s="12">
        <f t="shared" si="390"/>
        <v>2.1995778587948767E-3</v>
      </c>
      <c r="H934" s="11">
        <f t="shared" si="404"/>
        <v>43235</v>
      </c>
      <c r="I934" s="11">
        <f t="shared" si="391"/>
        <v>43235</v>
      </c>
      <c r="J934" s="1">
        <f t="shared" si="405"/>
        <v>20</v>
      </c>
      <c r="K934" s="1">
        <f t="shared" si="388"/>
        <v>8</v>
      </c>
      <c r="L934" s="8">
        <f t="shared" si="392"/>
        <v>1.0008792500000001</v>
      </c>
      <c r="M934" s="14">
        <f t="shared" si="387"/>
        <v>1.00089962</v>
      </c>
      <c r="N934" s="14">
        <f t="shared" si="409"/>
        <v>1.132909219441425</v>
      </c>
      <c r="O934" s="8">
        <f t="shared" si="386"/>
        <v>1.13390532</v>
      </c>
      <c r="P934" s="8">
        <f t="shared" si="393"/>
        <v>14194.5719455</v>
      </c>
      <c r="Q934" s="13">
        <f t="shared" si="394"/>
        <v>0</v>
      </c>
      <c r="R934" s="21">
        <f t="shared" si="395"/>
        <v>0</v>
      </c>
      <c r="S934" s="8">
        <f t="shared" si="396"/>
        <v>0</v>
      </c>
      <c r="T934" s="10">
        <f t="shared" si="406"/>
        <v>0.119353</v>
      </c>
      <c r="U934" s="13">
        <f t="shared" si="410"/>
        <v>131</v>
      </c>
      <c r="V934" s="13">
        <v>252</v>
      </c>
      <c r="W934" s="14">
        <f t="shared" si="397"/>
        <v>1.0603643119999999</v>
      </c>
      <c r="X934" s="8">
        <f t="shared" si="398"/>
        <v>856.84556961999999</v>
      </c>
      <c r="Y934" s="8">
        <v>0</v>
      </c>
      <c r="Z934" s="9">
        <f t="shared" si="399"/>
        <v>0</v>
      </c>
      <c r="AA934" s="26" t="str">
        <f t="shared" si="407"/>
        <v>A+J=</v>
      </c>
      <c r="AB934" s="70">
        <f t="shared" si="408"/>
        <v>43388</v>
      </c>
      <c r="AC934" s="4"/>
      <c r="AD934" s="1"/>
      <c r="AE934" s="11"/>
      <c r="AF934" s="5"/>
      <c r="AG934" s="1"/>
      <c r="AH934" s="1"/>
      <c r="AI934" s="1"/>
      <c r="AJ934" s="1"/>
      <c r="AK934" s="10"/>
      <c r="AL934" s="1"/>
      <c r="AM934" s="1"/>
      <c r="AN934" s="1"/>
      <c r="AO934" s="1"/>
      <c r="AP934" s="1"/>
      <c r="AQ934" s="1"/>
    </row>
    <row r="935" spans="1:43" x14ac:dyDescent="0.2">
      <c r="A935" s="67">
        <f t="shared" si="400"/>
        <v>43217</v>
      </c>
      <c r="B935" s="8">
        <f t="shared" si="389"/>
        <v>15059.807803490001</v>
      </c>
      <c r="C935" s="8">
        <f t="shared" si="401"/>
        <v>12518.304390269999</v>
      </c>
      <c r="D935" s="28">
        <f t="shared" si="402"/>
        <v>4950.95</v>
      </c>
      <c r="E935" s="9">
        <f>IF(K935=1,VLOOKUP(A934,[1]Plan1!$AY$117:$BA$314,3),E934)</f>
        <v>4961.84</v>
      </c>
      <c r="F935" s="110">
        <f t="shared" si="403"/>
        <v>43207</v>
      </c>
      <c r="G935" s="12">
        <f t="shared" si="390"/>
        <v>2.1995778587948767E-3</v>
      </c>
      <c r="H935" s="11">
        <f t="shared" si="404"/>
        <v>43235</v>
      </c>
      <c r="I935" s="11">
        <f t="shared" si="391"/>
        <v>43235</v>
      </c>
      <c r="J935" s="1">
        <f t="shared" si="405"/>
        <v>20</v>
      </c>
      <c r="K935" s="1">
        <f t="shared" si="388"/>
        <v>9</v>
      </c>
      <c r="L935" s="8">
        <f t="shared" si="392"/>
        <v>1.00098921</v>
      </c>
      <c r="M935" s="14">
        <f t="shared" si="387"/>
        <v>1.00089962</v>
      </c>
      <c r="N935" s="14">
        <f t="shared" si="409"/>
        <v>1.132909219441425</v>
      </c>
      <c r="O935" s="8">
        <f t="shared" si="386"/>
        <v>1.1340299</v>
      </c>
      <c r="P935" s="8">
        <f t="shared" si="393"/>
        <v>14196.13147586</v>
      </c>
      <c r="Q935" s="13">
        <f t="shared" si="394"/>
        <v>0</v>
      </c>
      <c r="R935" s="21">
        <f t="shared" si="395"/>
        <v>0</v>
      </c>
      <c r="S935" s="8">
        <f t="shared" si="396"/>
        <v>0</v>
      </c>
      <c r="T935" s="10">
        <f t="shared" si="406"/>
        <v>0.119353</v>
      </c>
      <c r="U935" s="13">
        <f t="shared" si="410"/>
        <v>132</v>
      </c>
      <c r="V935" s="13">
        <v>252</v>
      </c>
      <c r="W935" s="14">
        <f t="shared" si="397"/>
        <v>1.060838851</v>
      </c>
      <c r="X935" s="8">
        <f t="shared" si="398"/>
        <v>863.67632762999995</v>
      </c>
      <c r="Y935" s="8">
        <v>0</v>
      </c>
      <c r="Z935" s="9">
        <f t="shared" si="399"/>
        <v>0</v>
      </c>
      <c r="AA935" s="26" t="str">
        <f t="shared" si="407"/>
        <v>A+J=</v>
      </c>
      <c r="AB935" s="70">
        <f t="shared" si="408"/>
        <v>43388</v>
      </c>
      <c r="AC935" s="4"/>
      <c r="AD935" s="1"/>
      <c r="AE935" s="11"/>
      <c r="AF935" s="5"/>
      <c r="AG935" s="1"/>
      <c r="AH935" s="1"/>
      <c r="AI935" s="1"/>
      <c r="AJ935" s="1"/>
      <c r="AK935" s="10"/>
      <c r="AL935" s="1"/>
      <c r="AM935" s="1"/>
      <c r="AN935" s="1"/>
      <c r="AO935" s="1"/>
      <c r="AP935" s="1"/>
      <c r="AQ935" s="1"/>
    </row>
    <row r="936" spans="1:43" x14ac:dyDescent="0.2">
      <c r="A936" s="67">
        <f t="shared" si="400"/>
        <v>43218</v>
      </c>
      <c r="B936" s="8">
        <f t="shared" si="389"/>
        <v>15068.20271476</v>
      </c>
      <c r="C936" s="8">
        <f t="shared" si="401"/>
        <v>12518.304390269999</v>
      </c>
      <c r="D936" s="28">
        <f t="shared" si="402"/>
        <v>4950.95</v>
      </c>
      <c r="E936" s="9">
        <f>IF(K936=1,VLOOKUP(A935,[1]Plan1!$AY$117:$BA$314,3),E935)</f>
        <v>4961.84</v>
      </c>
      <c r="F936" s="110">
        <f t="shared" si="403"/>
        <v>43207</v>
      </c>
      <c r="G936" s="12">
        <f t="shared" si="390"/>
        <v>2.1995778587948767E-3</v>
      </c>
      <c r="H936" s="11">
        <f t="shared" si="404"/>
        <v>43235</v>
      </c>
      <c r="I936" s="11">
        <f t="shared" si="391"/>
        <v>43235</v>
      </c>
      <c r="J936" s="1">
        <f t="shared" si="405"/>
        <v>20</v>
      </c>
      <c r="K936" s="1">
        <f t="shared" si="388"/>
        <v>10</v>
      </c>
      <c r="L936" s="8">
        <f t="shared" si="392"/>
        <v>1.00109918</v>
      </c>
      <c r="M936" s="14">
        <f t="shared" si="387"/>
        <v>1.00089962</v>
      </c>
      <c r="N936" s="14">
        <f t="shared" si="409"/>
        <v>1.132909219441425</v>
      </c>
      <c r="O936" s="8">
        <f t="shared" si="386"/>
        <v>1.13415449</v>
      </c>
      <c r="P936" s="8">
        <f t="shared" si="393"/>
        <v>14197.69113141</v>
      </c>
      <c r="Q936" s="13">
        <f t="shared" si="394"/>
        <v>0</v>
      </c>
      <c r="R936" s="21">
        <f t="shared" si="395"/>
        <v>0</v>
      </c>
      <c r="S936" s="8">
        <f t="shared" si="396"/>
        <v>0</v>
      </c>
      <c r="T936" s="10">
        <f t="shared" si="406"/>
        <v>0.119353</v>
      </c>
      <c r="U936" s="13">
        <f t="shared" si="410"/>
        <v>133</v>
      </c>
      <c r="V936" s="13">
        <v>252</v>
      </c>
      <c r="W936" s="14">
        <f t="shared" si="397"/>
        <v>1.061313602</v>
      </c>
      <c r="X936" s="8">
        <f t="shared" si="398"/>
        <v>870.51158335000002</v>
      </c>
      <c r="Y936" s="8">
        <v>0</v>
      </c>
      <c r="Z936" s="9">
        <f t="shared" si="399"/>
        <v>0</v>
      </c>
      <c r="AA936" s="26" t="str">
        <f t="shared" si="407"/>
        <v>A+J=</v>
      </c>
      <c r="AB936" s="70">
        <f t="shared" si="408"/>
        <v>43388</v>
      </c>
      <c r="AC936" s="4"/>
      <c r="AD936" s="1"/>
      <c r="AE936" s="11"/>
      <c r="AF936" s="5"/>
      <c r="AG936" s="1"/>
      <c r="AH936" s="1"/>
      <c r="AI936" s="1"/>
      <c r="AJ936" s="1"/>
      <c r="AK936" s="10"/>
      <c r="AL936" s="1"/>
      <c r="AM936" s="1"/>
      <c r="AN936" s="1"/>
      <c r="AO936" s="1"/>
      <c r="AP936" s="1"/>
      <c r="AQ936" s="1"/>
    </row>
    <row r="937" spans="1:43" x14ac:dyDescent="0.2">
      <c r="A937" s="67">
        <f t="shared" si="400"/>
        <v>43219</v>
      </c>
      <c r="B937" s="8">
        <f t="shared" si="389"/>
        <v>15068.20271476</v>
      </c>
      <c r="C937" s="8">
        <f t="shared" si="401"/>
        <v>12518.304390269999</v>
      </c>
      <c r="D937" s="28">
        <f t="shared" si="402"/>
        <v>4950.95</v>
      </c>
      <c r="E937" s="9">
        <f>IF(K937=1,VLOOKUP(A936,[1]Plan1!$AY$117:$BA$314,3),E936)</f>
        <v>4961.84</v>
      </c>
      <c r="F937" s="110">
        <f t="shared" si="403"/>
        <v>43207</v>
      </c>
      <c r="G937" s="12">
        <f t="shared" si="390"/>
        <v>2.1995778587948767E-3</v>
      </c>
      <c r="H937" s="11">
        <f t="shared" si="404"/>
        <v>43235</v>
      </c>
      <c r="I937" s="11">
        <f t="shared" si="391"/>
        <v>43235</v>
      </c>
      <c r="J937" s="1">
        <f t="shared" si="405"/>
        <v>20</v>
      </c>
      <c r="K937" s="1">
        <f t="shared" si="388"/>
        <v>10</v>
      </c>
      <c r="L937" s="8">
        <f t="shared" si="392"/>
        <v>1.00109918</v>
      </c>
      <c r="M937" s="14">
        <f t="shared" si="387"/>
        <v>1.00089962</v>
      </c>
      <c r="N937" s="14">
        <f t="shared" si="409"/>
        <v>1.132909219441425</v>
      </c>
      <c r="O937" s="8">
        <f t="shared" ref="O937:O1000" si="411">TRUNC(TRUNC((L937*N937),15),8)</f>
        <v>1.13415449</v>
      </c>
      <c r="P937" s="8">
        <f t="shared" si="393"/>
        <v>14197.69113141</v>
      </c>
      <c r="Q937" s="13">
        <f t="shared" si="394"/>
        <v>0</v>
      </c>
      <c r="R937" s="21">
        <f t="shared" si="395"/>
        <v>0</v>
      </c>
      <c r="S937" s="8">
        <f t="shared" si="396"/>
        <v>0</v>
      </c>
      <c r="T937" s="10">
        <f t="shared" si="406"/>
        <v>0.119353</v>
      </c>
      <c r="U937" s="13">
        <f t="shared" si="410"/>
        <v>133</v>
      </c>
      <c r="V937" s="13">
        <v>252</v>
      </c>
      <c r="W937" s="14">
        <f t="shared" si="397"/>
        <v>1.061313602</v>
      </c>
      <c r="X937" s="8">
        <f t="shared" si="398"/>
        <v>870.51158335000002</v>
      </c>
      <c r="Y937" s="8">
        <v>0</v>
      </c>
      <c r="Z937" s="9">
        <f t="shared" si="399"/>
        <v>0</v>
      </c>
      <c r="AA937" s="26" t="str">
        <f t="shared" si="407"/>
        <v>A+J=</v>
      </c>
      <c r="AB937" s="70">
        <f t="shared" si="408"/>
        <v>43388</v>
      </c>
      <c r="AC937" s="4"/>
      <c r="AD937" s="1"/>
      <c r="AE937" s="11"/>
      <c r="AF937" s="5"/>
      <c r="AG937" s="1"/>
      <c r="AH937" s="1"/>
      <c r="AI937" s="1"/>
      <c r="AJ937" s="1"/>
      <c r="AK937" s="10"/>
      <c r="AL937" s="1"/>
      <c r="AM937" s="1"/>
      <c r="AN937" s="1"/>
      <c r="AO937" s="1"/>
      <c r="AP937" s="1"/>
      <c r="AQ937" s="1"/>
    </row>
    <row r="938" spans="1:43" x14ac:dyDescent="0.2">
      <c r="A938" s="67">
        <f t="shared" si="400"/>
        <v>43220</v>
      </c>
      <c r="B938" s="8">
        <f t="shared" si="389"/>
        <v>15068.20271476</v>
      </c>
      <c r="C938" s="8">
        <f t="shared" si="401"/>
        <v>12518.304390269999</v>
      </c>
      <c r="D938" s="28">
        <f t="shared" si="402"/>
        <v>4950.95</v>
      </c>
      <c r="E938" s="9">
        <f>IF(K938=1,VLOOKUP(A937,[1]Plan1!$AY$117:$BA$314,3),E937)</f>
        <v>4961.84</v>
      </c>
      <c r="F938" s="110">
        <f t="shared" si="403"/>
        <v>43207</v>
      </c>
      <c r="G938" s="12">
        <f t="shared" si="390"/>
        <v>2.1995778587948767E-3</v>
      </c>
      <c r="H938" s="11">
        <f t="shared" si="404"/>
        <v>43235</v>
      </c>
      <c r="I938" s="11">
        <f t="shared" si="391"/>
        <v>43235</v>
      </c>
      <c r="J938" s="1">
        <f t="shared" si="405"/>
        <v>20</v>
      </c>
      <c r="K938" s="1">
        <f t="shared" si="388"/>
        <v>10</v>
      </c>
      <c r="L938" s="8">
        <f t="shared" si="392"/>
        <v>1.00109918</v>
      </c>
      <c r="M938" s="14">
        <f t="shared" ref="M938:M1001" si="412">IF(I938&gt;I937,L937,M937)</f>
        <v>1.00089962</v>
      </c>
      <c r="N938" s="14">
        <f t="shared" si="409"/>
        <v>1.132909219441425</v>
      </c>
      <c r="O938" s="8">
        <f t="shared" si="411"/>
        <v>1.13415449</v>
      </c>
      <c r="P938" s="8">
        <f t="shared" si="393"/>
        <v>14197.69113141</v>
      </c>
      <c r="Q938" s="13">
        <f t="shared" si="394"/>
        <v>0</v>
      </c>
      <c r="R938" s="21">
        <f t="shared" si="395"/>
        <v>0</v>
      </c>
      <c r="S938" s="8">
        <f t="shared" si="396"/>
        <v>0</v>
      </c>
      <c r="T938" s="10">
        <f t="shared" si="406"/>
        <v>0.119353</v>
      </c>
      <c r="U938" s="13">
        <f t="shared" si="410"/>
        <v>133</v>
      </c>
      <c r="V938" s="13">
        <v>252</v>
      </c>
      <c r="W938" s="14">
        <f t="shared" si="397"/>
        <v>1.061313602</v>
      </c>
      <c r="X938" s="8">
        <f t="shared" si="398"/>
        <v>870.51158335000002</v>
      </c>
      <c r="Y938" s="8">
        <v>0</v>
      </c>
      <c r="Z938" s="9">
        <f t="shared" si="399"/>
        <v>0</v>
      </c>
      <c r="AA938" s="26" t="str">
        <f t="shared" si="407"/>
        <v>A+J=</v>
      </c>
      <c r="AB938" s="70">
        <f t="shared" si="408"/>
        <v>43388</v>
      </c>
      <c r="AC938" s="4"/>
      <c r="AD938" s="1"/>
      <c r="AE938" s="11"/>
      <c r="AF938" s="5"/>
      <c r="AG938" s="1"/>
      <c r="AH938" s="1"/>
      <c r="AI938" s="1"/>
      <c r="AJ938" s="1"/>
      <c r="AK938" s="10"/>
      <c r="AL938" s="1"/>
      <c r="AM938" s="1"/>
      <c r="AN938" s="1"/>
      <c r="AO938" s="1"/>
      <c r="AP938" s="1"/>
      <c r="AQ938" s="1"/>
    </row>
    <row r="939" spans="1:43" x14ac:dyDescent="0.2">
      <c r="A939" s="67">
        <f t="shared" si="400"/>
        <v>43221</v>
      </c>
      <c r="B939" s="8">
        <f t="shared" si="389"/>
        <v>15076.60211715</v>
      </c>
      <c r="C939" s="8">
        <f t="shared" si="401"/>
        <v>12518.304390269999</v>
      </c>
      <c r="D939" s="28">
        <f t="shared" si="402"/>
        <v>4950.95</v>
      </c>
      <c r="E939" s="9">
        <f>IF(K939=1,VLOOKUP(A938,[1]Plan1!$AY$117:$BA$314,3),E938)</f>
        <v>4961.84</v>
      </c>
      <c r="F939" s="110">
        <f t="shared" si="403"/>
        <v>43207</v>
      </c>
      <c r="G939" s="12">
        <f t="shared" si="390"/>
        <v>2.1995778587948767E-3</v>
      </c>
      <c r="H939" s="11">
        <f t="shared" si="404"/>
        <v>43235</v>
      </c>
      <c r="I939" s="11">
        <f t="shared" si="391"/>
        <v>43235</v>
      </c>
      <c r="J939" s="1">
        <f t="shared" si="405"/>
        <v>20</v>
      </c>
      <c r="K939" s="1">
        <f t="shared" ref="K939:K1002" si="413">(J939-(NETWORKDAYS(A939,I939,AE$118:AE$502)-1))</f>
        <v>11</v>
      </c>
      <c r="L939" s="8">
        <f t="shared" si="392"/>
        <v>1.0012091599999999</v>
      </c>
      <c r="M939" s="14">
        <f t="shared" si="412"/>
        <v>1.00089962</v>
      </c>
      <c r="N939" s="14">
        <f t="shared" si="409"/>
        <v>1.132909219441425</v>
      </c>
      <c r="O939" s="8">
        <f t="shared" si="411"/>
        <v>1.13427908</v>
      </c>
      <c r="P939" s="8">
        <f t="shared" si="393"/>
        <v>14199.25078695</v>
      </c>
      <c r="Q939" s="13">
        <f t="shared" si="394"/>
        <v>0</v>
      </c>
      <c r="R939" s="21">
        <f t="shared" si="395"/>
        <v>0</v>
      </c>
      <c r="S939" s="8">
        <f t="shared" si="396"/>
        <v>0</v>
      </c>
      <c r="T939" s="10">
        <f t="shared" si="406"/>
        <v>0.119353</v>
      </c>
      <c r="U939" s="13">
        <f t="shared" si="410"/>
        <v>134</v>
      </c>
      <c r="V939" s="13">
        <v>252</v>
      </c>
      <c r="W939" s="14">
        <f t="shared" si="397"/>
        <v>1.0617885650000001</v>
      </c>
      <c r="X939" s="8">
        <f t="shared" si="398"/>
        <v>877.35133020000001</v>
      </c>
      <c r="Y939" s="8">
        <v>0</v>
      </c>
      <c r="Z939" s="9">
        <f t="shared" si="399"/>
        <v>0</v>
      </c>
      <c r="AA939" s="26" t="str">
        <f t="shared" si="407"/>
        <v>A+J=</v>
      </c>
      <c r="AB939" s="70">
        <f t="shared" si="408"/>
        <v>43388</v>
      </c>
      <c r="AC939" s="4"/>
      <c r="AD939" s="1"/>
      <c r="AE939" s="11"/>
      <c r="AF939" s="5"/>
      <c r="AG939" s="1"/>
      <c r="AH939" s="1"/>
      <c r="AI939" s="1"/>
      <c r="AJ939" s="1"/>
      <c r="AK939" s="10"/>
      <c r="AL939" s="1"/>
      <c r="AM939" s="1"/>
      <c r="AN939" s="1"/>
      <c r="AO939" s="1"/>
      <c r="AP939" s="1"/>
      <c r="AQ939" s="1"/>
    </row>
    <row r="940" spans="1:43" x14ac:dyDescent="0.2">
      <c r="A940" s="67">
        <f t="shared" si="400"/>
        <v>43222</v>
      </c>
      <c r="B940" s="8">
        <f t="shared" si="389"/>
        <v>15076.60211715</v>
      </c>
      <c r="C940" s="8">
        <f t="shared" si="401"/>
        <v>12518.304390269999</v>
      </c>
      <c r="D940" s="28">
        <f t="shared" si="402"/>
        <v>4950.95</v>
      </c>
      <c r="E940" s="9">
        <f>IF(K940=1,VLOOKUP(A939,[1]Plan1!$AY$117:$BA$314,3),E939)</f>
        <v>4961.84</v>
      </c>
      <c r="F940" s="110">
        <f t="shared" si="403"/>
        <v>43207</v>
      </c>
      <c r="G940" s="12">
        <f t="shared" si="390"/>
        <v>2.1995778587948767E-3</v>
      </c>
      <c r="H940" s="11">
        <f t="shared" si="404"/>
        <v>43235</v>
      </c>
      <c r="I940" s="11">
        <f t="shared" si="391"/>
        <v>43235</v>
      </c>
      <c r="J940" s="1">
        <f t="shared" si="405"/>
        <v>20</v>
      </c>
      <c r="K940" s="1">
        <f t="shared" si="413"/>
        <v>11</v>
      </c>
      <c r="L940" s="8">
        <f t="shared" si="392"/>
        <v>1.0012091599999999</v>
      </c>
      <c r="M940" s="14">
        <f t="shared" si="412"/>
        <v>1.00089962</v>
      </c>
      <c r="N940" s="14">
        <f t="shared" si="409"/>
        <v>1.132909219441425</v>
      </c>
      <c r="O940" s="8">
        <f t="shared" si="411"/>
        <v>1.13427908</v>
      </c>
      <c r="P940" s="8">
        <f t="shared" si="393"/>
        <v>14199.25078695</v>
      </c>
      <c r="Q940" s="13">
        <f t="shared" si="394"/>
        <v>0</v>
      </c>
      <c r="R940" s="21">
        <f t="shared" si="395"/>
        <v>0</v>
      </c>
      <c r="S940" s="8">
        <f t="shared" si="396"/>
        <v>0</v>
      </c>
      <c r="T940" s="10">
        <f t="shared" si="406"/>
        <v>0.119353</v>
      </c>
      <c r="U940" s="13">
        <f t="shared" si="410"/>
        <v>134</v>
      </c>
      <c r="V940" s="13">
        <v>252</v>
      </c>
      <c r="W940" s="14">
        <f t="shared" si="397"/>
        <v>1.0617885650000001</v>
      </c>
      <c r="X940" s="8">
        <f t="shared" si="398"/>
        <v>877.35133020000001</v>
      </c>
      <c r="Y940" s="8">
        <v>0</v>
      </c>
      <c r="Z940" s="9">
        <f t="shared" si="399"/>
        <v>0</v>
      </c>
      <c r="AA940" s="26" t="str">
        <f t="shared" si="407"/>
        <v>A+J=</v>
      </c>
      <c r="AB940" s="70">
        <f t="shared" si="408"/>
        <v>43388</v>
      </c>
      <c r="AC940" s="4"/>
      <c r="AD940" s="1"/>
      <c r="AE940" s="11"/>
      <c r="AF940" s="5"/>
      <c r="AG940" s="1"/>
      <c r="AH940" s="1"/>
      <c r="AI940" s="1"/>
      <c r="AJ940" s="1"/>
      <c r="AK940" s="10"/>
      <c r="AL940" s="1"/>
      <c r="AM940" s="1"/>
      <c r="AN940" s="1"/>
      <c r="AO940" s="1"/>
      <c r="AP940" s="1"/>
      <c r="AQ940" s="1"/>
    </row>
    <row r="941" spans="1:43" x14ac:dyDescent="0.2">
      <c r="A941" s="67">
        <f t="shared" si="400"/>
        <v>43223</v>
      </c>
      <c r="B941" s="8">
        <f t="shared" si="389"/>
        <v>15085.0064248</v>
      </c>
      <c r="C941" s="8">
        <f t="shared" si="401"/>
        <v>12518.304390269999</v>
      </c>
      <c r="D941" s="28">
        <f t="shared" si="402"/>
        <v>4950.95</v>
      </c>
      <c r="E941" s="9">
        <f>IF(K941=1,VLOOKUP(A940,[1]Plan1!$AY$117:$BA$314,3),E940)</f>
        <v>4961.84</v>
      </c>
      <c r="F941" s="110">
        <f t="shared" si="403"/>
        <v>43207</v>
      </c>
      <c r="G941" s="12">
        <f t="shared" si="390"/>
        <v>2.1995778587948767E-3</v>
      </c>
      <c r="H941" s="11">
        <f t="shared" si="404"/>
        <v>43235</v>
      </c>
      <c r="I941" s="11">
        <f t="shared" si="391"/>
        <v>43235</v>
      </c>
      <c r="J941" s="1">
        <f t="shared" si="405"/>
        <v>20</v>
      </c>
      <c r="K941" s="1">
        <f t="shared" si="413"/>
        <v>12</v>
      </c>
      <c r="L941" s="8">
        <f t="shared" si="392"/>
        <v>1.00131916</v>
      </c>
      <c r="M941" s="14">
        <f t="shared" si="412"/>
        <v>1.00089962</v>
      </c>
      <c r="N941" s="14">
        <f t="shared" si="409"/>
        <v>1.132909219441425</v>
      </c>
      <c r="O941" s="8">
        <f t="shared" si="411"/>
        <v>1.1344037</v>
      </c>
      <c r="P941" s="8">
        <f t="shared" si="393"/>
        <v>14200.81081804</v>
      </c>
      <c r="Q941" s="13">
        <f t="shared" si="394"/>
        <v>0</v>
      </c>
      <c r="R941" s="21">
        <f t="shared" si="395"/>
        <v>0</v>
      </c>
      <c r="S941" s="8">
        <f t="shared" si="396"/>
        <v>0</v>
      </c>
      <c r="T941" s="10">
        <f t="shared" si="406"/>
        <v>0.119353</v>
      </c>
      <c r="U941" s="13">
        <f t="shared" si="410"/>
        <v>135</v>
      </c>
      <c r="V941" s="13">
        <v>252</v>
      </c>
      <c r="W941" s="14">
        <f t="shared" si="397"/>
        <v>1.062263741</v>
      </c>
      <c r="X941" s="8">
        <f t="shared" si="398"/>
        <v>884.19560676000003</v>
      </c>
      <c r="Y941" s="8">
        <v>0</v>
      </c>
      <c r="Z941" s="9">
        <f t="shared" si="399"/>
        <v>0</v>
      </c>
      <c r="AA941" s="26" t="str">
        <f t="shared" si="407"/>
        <v>A+J=</v>
      </c>
      <c r="AB941" s="70">
        <f t="shared" si="408"/>
        <v>43388</v>
      </c>
      <c r="AC941" s="4"/>
      <c r="AD941" s="1"/>
      <c r="AE941" s="11"/>
      <c r="AF941" s="5"/>
      <c r="AG941" s="1"/>
      <c r="AH941" s="1"/>
      <c r="AI941" s="1"/>
      <c r="AJ941" s="1"/>
      <c r="AK941" s="10"/>
      <c r="AL941" s="1"/>
      <c r="AM941" s="1"/>
      <c r="AN941" s="1"/>
      <c r="AO941" s="1"/>
      <c r="AP941" s="1"/>
      <c r="AQ941" s="1"/>
    </row>
    <row r="942" spans="1:43" x14ac:dyDescent="0.2">
      <c r="A942" s="67">
        <f t="shared" si="400"/>
        <v>43224</v>
      </c>
      <c r="B942" s="8">
        <f t="shared" si="389"/>
        <v>15093.415358979999</v>
      </c>
      <c r="C942" s="8">
        <f t="shared" si="401"/>
        <v>12518.304390269999</v>
      </c>
      <c r="D942" s="28">
        <f t="shared" si="402"/>
        <v>4950.95</v>
      </c>
      <c r="E942" s="9">
        <f>IF(K942=1,VLOOKUP(A941,[1]Plan1!$AY$117:$BA$314,3),E941)</f>
        <v>4961.84</v>
      </c>
      <c r="F942" s="110">
        <f t="shared" si="403"/>
        <v>43207</v>
      </c>
      <c r="G942" s="12">
        <f t="shared" si="390"/>
        <v>2.1995778587948767E-3</v>
      </c>
      <c r="H942" s="11">
        <f t="shared" si="404"/>
        <v>43235</v>
      </c>
      <c r="I942" s="11">
        <f t="shared" si="391"/>
        <v>43235</v>
      </c>
      <c r="J942" s="1">
        <f t="shared" si="405"/>
        <v>20</v>
      </c>
      <c r="K942" s="1">
        <f t="shared" si="413"/>
        <v>13</v>
      </c>
      <c r="L942" s="8">
        <f t="shared" si="392"/>
        <v>1.00142917</v>
      </c>
      <c r="M942" s="14">
        <f t="shared" si="412"/>
        <v>1.00089962</v>
      </c>
      <c r="N942" s="14">
        <f t="shared" si="409"/>
        <v>1.132909219441425</v>
      </c>
      <c r="O942" s="8">
        <f t="shared" si="411"/>
        <v>1.13452833</v>
      </c>
      <c r="P942" s="8">
        <f t="shared" si="393"/>
        <v>14202.37097432</v>
      </c>
      <c r="Q942" s="13">
        <f t="shared" si="394"/>
        <v>0</v>
      </c>
      <c r="R942" s="21">
        <f t="shared" si="395"/>
        <v>0</v>
      </c>
      <c r="S942" s="8">
        <f t="shared" si="396"/>
        <v>0</v>
      </c>
      <c r="T942" s="10">
        <f t="shared" si="406"/>
        <v>0.119353</v>
      </c>
      <c r="U942" s="13">
        <f t="shared" si="410"/>
        <v>136</v>
      </c>
      <c r="V942" s="13">
        <v>252</v>
      </c>
      <c r="W942" s="14">
        <f t="shared" si="397"/>
        <v>1.0627391289999999</v>
      </c>
      <c r="X942" s="8">
        <f t="shared" si="398"/>
        <v>891.04438465999999</v>
      </c>
      <c r="Y942" s="8">
        <v>0</v>
      </c>
      <c r="Z942" s="9">
        <f t="shared" si="399"/>
        <v>0</v>
      </c>
      <c r="AA942" s="26" t="str">
        <f t="shared" si="407"/>
        <v>A+J=</v>
      </c>
      <c r="AB942" s="70">
        <f t="shared" si="408"/>
        <v>43388</v>
      </c>
      <c r="AC942" s="4"/>
      <c r="AD942" s="1"/>
      <c r="AE942" s="11"/>
      <c r="AF942" s="5"/>
      <c r="AG942" s="1"/>
      <c r="AH942" s="1"/>
      <c r="AI942" s="1"/>
      <c r="AJ942" s="1"/>
      <c r="AK942" s="10"/>
      <c r="AL942" s="1"/>
      <c r="AM942" s="1"/>
      <c r="AN942" s="1"/>
      <c r="AO942" s="1"/>
      <c r="AP942" s="1"/>
      <c r="AQ942" s="1"/>
    </row>
    <row r="943" spans="1:43" x14ac:dyDescent="0.2">
      <c r="A943" s="67">
        <f t="shared" si="400"/>
        <v>43225</v>
      </c>
      <c r="B943" s="8">
        <f t="shared" si="389"/>
        <v>15101.82908234</v>
      </c>
      <c r="C943" s="8">
        <f t="shared" si="401"/>
        <v>12518.304390269999</v>
      </c>
      <c r="D943" s="28">
        <f t="shared" si="402"/>
        <v>4950.95</v>
      </c>
      <c r="E943" s="9">
        <f>IF(K943=1,VLOOKUP(A942,[1]Plan1!$AY$117:$BA$314,3),E942)</f>
        <v>4961.84</v>
      </c>
      <c r="F943" s="110">
        <f t="shared" si="403"/>
        <v>43207</v>
      </c>
      <c r="G943" s="12">
        <f t="shared" si="390"/>
        <v>2.1995778587948767E-3</v>
      </c>
      <c r="H943" s="11">
        <f t="shared" si="404"/>
        <v>43235</v>
      </c>
      <c r="I943" s="11">
        <f t="shared" si="391"/>
        <v>43235</v>
      </c>
      <c r="J943" s="1">
        <f t="shared" si="405"/>
        <v>20</v>
      </c>
      <c r="K943" s="1">
        <f t="shared" si="413"/>
        <v>14</v>
      </c>
      <c r="L943" s="8">
        <f t="shared" si="392"/>
        <v>1.0015391899999999</v>
      </c>
      <c r="M943" s="14">
        <f t="shared" si="412"/>
        <v>1.00089962</v>
      </c>
      <c r="N943" s="14">
        <f t="shared" si="409"/>
        <v>1.132909219441425</v>
      </c>
      <c r="O943" s="8">
        <f t="shared" si="411"/>
        <v>1.13465298</v>
      </c>
      <c r="P943" s="8">
        <f t="shared" si="393"/>
        <v>14203.931380960001</v>
      </c>
      <c r="Q943" s="13">
        <f t="shared" si="394"/>
        <v>0</v>
      </c>
      <c r="R943" s="21">
        <f t="shared" si="395"/>
        <v>0</v>
      </c>
      <c r="S943" s="8">
        <f t="shared" si="396"/>
        <v>0</v>
      </c>
      <c r="T943" s="10">
        <f t="shared" si="406"/>
        <v>0.119353</v>
      </c>
      <c r="U943" s="13">
        <f t="shared" si="410"/>
        <v>137</v>
      </c>
      <c r="V943" s="13">
        <v>252</v>
      </c>
      <c r="W943" s="14">
        <f t="shared" si="397"/>
        <v>1.063214731</v>
      </c>
      <c r="X943" s="8">
        <f t="shared" si="398"/>
        <v>897.89770137999994</v>
      </c>
      <c r="Y943" s="8">
        <v>0</v>
      </c>
      <c r="Z943" s="9">
        <f t="shared" si="399"/>
        <v>0</v>
      </c>
      <c r="AA943" s="26" t="str">
        <f t="shared" si="407"/>
        <v>A+J=</v>
      </c>
      <c r="AB943" s="70">
        <f t="shared" si="408"/>
        <v>43388</v>
      </c>
      <c r="AC943" s="4"/>
      <c r="AD943" s="1"/>
      <c r="AE943" s="11"/>
      <c r="AF943" s="5"/>
      <c r="AG943" s="1"/>
      <c r="AH943" s="1"/>
      <c r="AI943" s="1"/>
      <c r="AJ943" s="1"/>
      <c r="AK943" s="10"/>
      <c r="AL943" s="1"/>
      <c r="AM943" s="1"/>
      <c r="AN943" s="1"/>
      <c r="AO943" s="1"/>
      <c r="AP943" s="1"/>
      <c r="AQ943" s="1"/>
    </row>
    <row r="944" spans="1:43" x14ac:dyDescent="0.2">
      <c r="A944" s="67">
        <f t="shared" si="400"/>
        <v>43226</v>
      </c>
      <c r="B944" s="8">
        <f t="shared" si="389"/>
        <v>15101.82908234</v>
      </c>
      <c r="C944" s="8">
        <f t="shared" si="401"/>
        <v>12518.304390269999</v>
      </c>
      <c r="D944" s="28">
        <f t="shared" si="402"/>
        <v>4950.95</v>
      </c>
      <c r="E944" s="9">
        <f>IF(K944=1,VLOOKUP(A943,[1]Plan1!$AY$117:$BA$314,3),E943)</f>
        <v>4961.84</v>
      </c>
      <c r="F944" s="110">
        <f t="shared" si="403"/>
        <v>43207</v>
      </c>
      <c r="G944" s="12">
        <f t="shared" si="390"/>
        <v>2.1995778587948767E-3</v>
      </c>
      <c r="H944" s="11">
        <f t="shared" si="404"/>
        <v>43235</v>
      </c>
      <c r="I944" s="11">
        <f t="shared" si="391"/>
        <v>43235</v>
      </c>
      <c r="J944" s="1">
        <f t="shared" si="405"/>
        <v>20</v>
      </c>
      <c r="K944" s="1">
        <f t="shared" si="413"/>
        <v>14</v>
      </c>
      <c r="L944" s="8">
        <f t="shared" si="392"/>
        <v>1.0015391899999999</v>
      </c>
      <c r="M944" s="14">
        <f t="shared" si="412"/>
        <v>1.00089962</v>
      </c>
      <c r="N944" s="14">
        <f t="shared" si="409"/>
        <v>1.132909219441425</v>
      </c>
      <c r="O944" s="8">
        <f t="shared" si="411"/>
        <v>1.13465298</v>
      </c>
      <c r="P944" s="8">
        <f t="shared" si="393"/>
        <v>14203.931380960001</v>
      </c>
      <c r="Q944" s="13">
        <f t="shared" si="394"/>
        <v>0</v>
      </c>
      <c r="R944" s="21">
        <f t="shared" si="395"/>
        <v>0</v>
      </c>
      <c r="S944" s="8">
        <f t="shared" si="396"/>
        <v>0</v>
      </c>
      <c r="T944" s="10">
        <f t="shared" si="406"/>
        <v>0.119353</v>
      </c>
      <c r="U944" s="13">
        <f t="shared" si="410"/>
        <v>137</v>
      </c>
      <c r="V944" s="13">
        <v>252</v>
      </c>
      <c r="W944" s="14">
        <f t="shared" si="397"/>
        <v>1.063214731</v>
      </c>
      <c r="X944" s="8">
        <f t="shared" si="398"/>
        <v>897.89770137999994</v>
      </c>
      <c r="Y944" s="8">
        <v>0</v>
      </c>
      <c r="Z944" s="9">
        <f t="shared" si="399"/>
        <v>0</v>
      </c>
      <c r="AA944" s="26" t="str">
        <f t="shared" si="407"/>
        <v>A+J=</v>
      </c>
      <c r="AB944" s="70">
        <f t="shared" si="408"/>
        <v>43388</v>
      </c>
      <c r="AC944" s="4"/>
      <c r="AD944" s="1"/>
      <c r="AE944" s="11"/>
      <c r="AF944" s="5"/>
      <c r="AG944" s="1"/>
      <c r="AH944" s="1"/>
      <c r="AI944" s="1"/>
      <c r="AJ944" s="1"/>
      <c r="AK944" s="10"/>
      <c r="AL944" s="1"/>
      <c r="AM944" s="1"/>
      <c r="AN944" s="1"/>
      <c r="AO944" s="1"/>
      <c r="AP944" s="1"/>
      <c r="AQ944" s="1"/>
    </row>
    <row r="945" spans="1:43" x14ac:dyDescent="0.2">
      <c r="A945" s="67">
        <f t="shared" si="400"/>
        <v>43227</v>
      </c>
      <c r="B945" s="8">
        <f t="shared" si="389"/>
        <v>15101.82908234</v>
      </c>
      <c r="C945" s="8">
        <f t="shared" si="401"/>
        <v>12518.304390269999</v>
      </c>
      <c r="D945" s="28">
        <f t="shared" si="402"/>
        <v>4950.95</v>
      </c>
      <c r="E945" s="9">
        <f>IF(K945=1,VLOOKUP(A944,[1]Plan1!$AY$117:$BA$314,3),E944)</f>
        <v>4961.84</v>
      </c>
      <c r="F945" s="110">
        <f t="shared" si="403"/>
        <v>43207</v>
      </c>
      <c r="G945" s="12">
        <f t="shared" si="390"/>
        <v>2.1995778587948767E-3</v>
      </c>
      <c r="H945" s="11">
        <f t="shared" si="404"/>
        <v>43235</v>
      </c>
      <c r="I945" s="11">
        <f t="shared" si="391"/>
        <v>43235</v>
      </c>
      <c r="J945" s="1">
        <f t="shared" si="405"/>
        <v>20</v>
      </c>
      <c r="K945" s="1">
        <f t="shared" si="413"/>
        <v>14</v>
      </c>
      <c r="L945" s="8">
        <f t="shared" si="392"/>
        <v>1.0015391899999999</v>
      </c>
      <c r="M945" s="14">
        <f t="shared" si="412"/>
        <v>1.00089962</v>
      </c>
      <c r="N945" s="14">
        <f t="shared" si="409"/>
        <v>1.132909219441425</v>
      </c>
      <c r="O945" s="8">
        <f t="shared" si="411"/>
        <v>1.13465298</v>
      </c>
      <c r="P945" s="8">
        <f t="shared" si="393"/>
        <v>14203.931380960001</v>
      </c>
      <c r="Q945" s="13">
        <f t="shared" si="394"/>
        <v>0</v>
      </c>
      <c r="R945" s="21">
        <f t="shared" si="395"/>
        <v>0</v>
      </c>
      <c r="S945" s="8">
        <f t="shared" si="396"/>
        <v>0</v>
      </c>
      <c r="T945" s="10">
        <f t="shared" si="406"/>
        <v>0.119353</v>
      </c>
      <c r="U945" s="13">
        <f t="shared" si="410"/>
        <v>137</v>
      </c>
      <c r="V945" s="13">
        <v>252</v>
      </c>
      <c r="W945" s="14">
        <f t="shared" si="397"/>
        <v>1.063214731</v>
      </c>
      <c r="X945" s="8">
        <f t="shared" si="398"/>
        <v>897.89770137999994</v>
      </c>
      <c r="Y945" s="8">
        <v>0</v>
      </c>
      <c r="Z945" s="9">
        <f t="shared" si="399"/>
        <v>0</v>
      </c>
      <c r="AA945" s="26" t="str">
        <f t="shared" si="407"/>
        <v>A+J=</v>
      </c>
      <c r="AB945" s="70">
        <f t="shared" si="408"/>
        <v>43388</v>
      </c>
      <c r="AC945" s="4"/>
      <c r="AD945" s="1"/>
      <c r="AE945" s="11"/>
      <c r="AF945" s="5"/>
      <c r="AG945" s="1"/>
      <c r="AH945" s="1"/>
      <c r="AI945" s="1"/>
      <c r="AJ945" s="1"/>
      <c r="AK945" s="10"/>
      <c r="AL945" s="1"/>
      <c r="AM945" s="1"/>
      <c r="AN945" s="1"/>
      <c r="AO945" s="1"/>
      <c r="AP945" s="1"/>
      <c r="AQ945" s="1"/>
    </row>
    <row r="946" spans="1:43" x14ac:dyDescent="0.2">
      <c r="A946" s="67">
        <f t="shared" si="400"/>
        <v>43228</v>
      </c>
      <c r="B946" s="8">
        <f t="shared" si="389"/>
        <v>15110.247434699999</v>
      </c>
      <c r="C946" s="8">
        <f t="shared" si="401"/>
        <v>12518.304390269999</v>
      </c>
      <c r="D946" s="28">
        <f t="shared" si="402"/>
        <v>4950.95</v>
      </c>
      <c r="E946" s="9">
        <f>IF(K946=1,VLOOKUP(A945,[1]Plan1!$AY$117:$BA$314,3),E945)</f>
        <v>4961.84</v>
      </c>
      <c r="F946" s="110">
        <f t="shared" si="403"/>
        <v>43207</v>
      </c>
      <c r="G946" s="12">
        <f t="shared" si="390"/>
        <v>2.1995778587948767E-3</v>
      </c>
      <c r="H946" s="11">
        <f t="shared" si="404"/>
        <v>43235</v>
      </c>
      <c r="I946" s="11">
        <f t="shared" si="391"/>
        <v>43235</v>
      </c>
      <c r="J946" s="1">
        <f t="shared" si="405"/>
        <v>20</v>
      </c>
      <c r="K946" s="1">
        <f t="shared" si="413"/>
        <v>15</v>
      </c>
      <c r="L946" s="8">
        <f t="shared" si="392"/>
        <v>1.0016492299999999</v>
      </c>
      <c r="M946" s="14">
        <f t="shared" si="412"/>
        <v>1.00089962</v>
      </c>
      <c r="N946" s="14">
        <f t="shared" si="409"/>
        <v>1.132909219441425</v>
      </c>
      <c r="O946" s="8">
        <f t="shared" si="411"/>
        <v>1.13477764</v>
      </c>
      <c r="P946" s="8">
        <f t="shared" si="393"/>
        <v>14205.491912789999</v>
      </c>
      <c r="Q946" s="13">
        <f t="shared" si="394"/>
        <v>0</v>
      </c>
      <c r="R946" s="21">
        <f t="shared" si="395"/>
        <v>0</v>
      </c>
      <c r="S946" s="8">
        <f t="shared" si="396"/>
        <v>0</v>
      </c>
      <c r="T946" s="10">
        <f t="shared" si="406"/>
        <v>0.119353</v>
      </c>
      <c r="U946" s="13">
        <f t="shared" si="410"/>
        <v>138</v>
      </c>
      <c r="V946" s="13">
        <v>252</v>
      </c>
      <c r="W946" s="14">
        <f t="shared" si="397"/>
        <v>1.063690545</v>
      </c>
      <c r="X946" s="8">
        <f t="shared" si="398"/>
        <v>904.75552190999997</v>
      </c>
      <c r="Y946" s="8">
        <v>0</v>
      </c>
      <c r="Z946" s="9">
        <f t="shared" si="399"/>
        <v>0</v>
      </c>
      <c r="AA946" s="26" t="str">
        <f t="shared" si="407"/>
        <v>A+J=</v>
      </c>
      <c r="AB946" s="70">
        <f t="shared" si="408"/>
        <v>43388</v>
      </c>
      <c r="AC946" s="4"/>
      <c r="AD946" s="1"/>
      <c r="AE946" s="11"/>
      <c r="AF946" s="5"/>
      <c r="AG946" s="1"/>
      <c r="AH946" s="1"/>
      <c r="AI946" s="1"/>
      <c r="AJ946" s="1"/>
      <c r="AK946" s="10"/>
      <c r="AL946" s="1"/>
      <c r="AM946" s="1"/>
      <c r="AN946" s="1"/>
      <c r="AO946" s="1"/>
      <c r="AP946" s="1"/>
      <c r="AQ946" s="1"/>
    </row>
    <row r="947" spans="1:43" x14ac:dyDescent="0.2">
      <c r="A947" s="67">
        <f t="shared" si="400"/>
        <v>43229</v>
      </c>
      <c r="B947" s="8">
        <f t="shared" si="389"/>
        <v>15118.67043142</v>
      </c>
      <c r="C947" s="8">
        <f t="shared" si="401"/>
        <v>12518.304390269999</v>
      </c>
      <c r="D947" s="28">
        <f t="shared" si="402"/>
        <v>4950.95</v>
      </c>
      <c r="E947" s="9">
        <f>IF(K947=1,VLOOKUP(A946,[1]Plan1!$AY$117:$BA$314,3),E946)</f>
        <v>4961.84</v>
      </c>
      <c r="F947" s="110">
        <f t="shared" si="403"/>
        <v>43207</v>
      </c>
      <c r="G947" s="12">
        <f t="shared" si="390"/>
        <v>2.1995778587948767E-3</v>
      </c>
      <c r="H947" s="11">
        <f t="shared" si="404"/>
        <v>43235</v>
      </c>
      <c r="I947" s="11">
        <f t="shared" si="391"/>
        <v>43235</v>
      </c>
      <c r="J947" s="1">
        <f t="shared" si="405"/>
        <v>20</v>
      </c>
      <c r="K947" s="1">
        <f t="shared" si="413"/>
        <v>16</v>
      </c>
      <c r="L947" s="8">
        <f t="shared" si="392"/>
        <v>1.00175927</v>
      </c>
      <c r="M947" s="14">
        <f t="shared" si="412"/>
        <v>1.00089962</v>
      </c>
      <c r="N947" s="14">
        <f t="shared" si="409"/>
        <v>1.132909219441425</v>
      </c>
      <c r="O947" s="8">
        <f t="shared" si="411"/>
        <v>1.13490231</v>
      </c>
      <c r="P947" s="8">
        <f t="shared" si="393"/>
        <v>14207.0525698</v>
      </c>
      <c r="Q947" s="13">
        <f t="shared" si="394"/>
        <v>0</v>
      </c>
      <c r="R947" s="21">
        <f t="shared" si="395"/>
        <v>0</v>
      </c>
      <c r="S947" s="8">
        <f t="shared" si="396"/>
        <v>0</v>
      </c>
      <c r="T947" s="10">
        <f t="shared" si="406"/>
        <v>0.119353</v>
      </c>
      <c r="U947" s="13">
        <f t="shared" si="410"/>
        <v>139</v>
      </c>
      <c r="V947" s="13">
        <v>252</v>
      </c>
      <c r="W947" s="14">
        <f t="shared" si="397"/>
        <v>1.064166572</v>
      </c>
      <c r="X947" s="8">
        <f t="shared" si="398"/>
        <v>911.61786161999999</v>
      </c>
      <c r="Y947" s="8">
        <v>0</v>
      </c>
      <c r="Z947" s="9">
        <f t="shared" si="399"/>
        <v>0</v>
      </c>
      <c r="AA947" s="26" t="str">
        <f t="shared" si="407"/>
        <v>A+J=</v>
      </c>
      <c r="AB947" s="70">
        <f t="shared" si="408"/>
        <v>43388</v>
      </c>
      <c r="AC947" s="4"/>
      <c r="AD947" s="1"/>
      <c r="AE947" s="11"/>
      <c r="AF947" s="5"/>
      <c r="AG947" s="1"/>
      <c r="AH947" s="1"/>
      <c r="AI947" s="1"/>
      <c r="AJ947" s="1"/>
      <c r="AK947" s="10"/>
      <c r="AL947" s="1"/>
      <c r="AM947" s="1"/>
      <c r="AN947" s="1"/>
      <c r="AO947" s="1"/>
      <c r="AP947" s="1"/>
      <c r="AQ947" s="1"/>
    </row>
    <row r="948" spans="1:43" x14ac:dyDescent="0.2">
      <c r="A948" s="67">
        <f t="shared" si="400"/>
        <v>43230</v>
      </c>
      <c r="B948" s="8">
        <f t="shared" si="389"/>
        <v>15127.098206950001</v>
      </c>
      <c r="C948" s="8">
        <f t="shared" si="401"/>
        <v>12518.304390269999</v>
      </c>
      <c r="D948" s="28">
        <f t="shared" si="402"/>
        <v>4950.95</v>
      </c>
      <c r="E948" s="9">
        <f>IF(K948=1,VLOOKUP(A947,[1]Plan1!$AY$117:$BA$314,3),E947)</f>
        <v>4961.84</v>
      </c>
      <c r="F948" s="110">
        <f t="shared" si="403"/>
        <v>43207</v>
      </c>
      <c r="G948" s="12">
        <f t="shared" si="390"/>
        <v>2.1995778587948767E-3</v>
      </c>
      <c r="H948" s="11">
        <f t="shared" si="404"/>
        <v>43235</v>
      </c>
      <c r="I948" s="11">
        <f t="shared" si="391"/>
        <v>43235</v>
      </c>
      <c r="J948" s="1">
        <f t="shared" si="405"/>
        <v>20</v>
      </c>
      <c r="K948" s="1">
        <f t="shared" si="413"/>
        <v>17</v>
      </c>
      <c r="L948" s="8">
        <f t="shared" si="392"/>
        <v>1.0018693299999999</v>
      </c>
      <c r="M948" s="14">
        <f t="shared" si="412"/>
        <v>1.00089962</v>
      </c>
      <c r="N948" s="14">
        <f t="shared" si="409"/>
        <v>1.132909219441425</v>
      </c>
      <c r="O948" s="8">
        <f t="shared" si="411"/>
        <v>1.135027</v>
      </c>
      <c r="P948" s="8">
        <f t="shared" si="393"/>
        <v>14208.61347717</v>
      </c>
      <c r="Q948" s="13">
        <f t="shared" si="394"/>
        <v>0</v>
      </c>
      <c r="R948" s="21">
        <f t="shared" si="395"/>
        <v>0</v>
      </c>
      <c r="S948" s="8">
        <f t="shared" si="396"/>
        <v>0</v>
      </c>
      <c r="T948" s="10">
        <f t="shared" si="406"/>
        <v>0.119353</v>
      </c>
      <c r="U948" s="13">
        <f t="shared" si="410"/>
        <v>140</v>
      </c>
      <c r="V948" s="13">
        <v>252</v>
      </c>
      <c r="W948" s="14">
        <f t="shared" si="397"/>
        <v>1.064642812</v>
      </c>
      <c r="X948" s="8">
        <f t="shared" si="398"/>
        <v>918.48472977999995</v>
      </c>
      <c r="Y948" s="8">
        <v>0</v>
      </c>
      <c r="Z948" s="9">
        <f t="shared" si="399"/>
        <v>0</v>
      </c>
      <c r="AA948" s="26" t="str">
        <f t="shared" si="407"/>
        <v>A+J=</v>
      </c>
      <c r="AB948" s="70">
        <f t="shared" si="408"/>
        <v>43388</v>
      </c>
      <c r="AC948" s="4"/>
      <c r="AD948" s="1"/>
      <c r="AE948" s="11"/>
      <c r="AF948" s="5"/>
      <c r="AG948" s="1"/>
      <c r="AH948" s="1"/>
      <c r="AI948" s="1"/>
      <c r="AJ948" s="1"/>
      <c r="AK948" s="10"/>
      <c r="AL948" s="1"/>
      <c r="AM948" s="1"/>
      <c r="AN948" s="1"/>
      <c r="AO948" s="1"/>
      <c r="AP948" s="1"/>
      <c r="AQ948" s="1"/>
    </row>
    <row r="949" spans="1:43" x14ac:dyDescent="0.2">
      <c r="A949" s="67">
        <f t="shared" si="400"/>
        <v>43231</v>
      </c>
      <c r="B949" s="8">
        <f t="shared" si="389"/>
        <v>15135.530510189999</v>
      </c>
      <c r="C949" s="8">
        <f t="shared" si="401"/>
        <v>12518.304390269999</v>
      </c>
      <c r="D949" s="28">
        <f t="shared" si="402"/>
        <v>4950.95</v>
      </c>
      <c r="E949" s="9">
        <f>IF(K949=1,VLOOKUP(A948,[1]Plan1!$AY$117:$BA$314,3),E948)</f>
        <v>4961.84</v>
      </c>
      <c r="F949" s="110">
        <f t="shared" si="403"/>
        <v>43207</v>
      </c>
      <c r="G949" s="12">
        <f t="shared" si="390"/>
        <v>2.1995778587948767E-3</v>
      </c>
      <c r="H949" s="11">
        <f t="shared" si="404"/>
        <v>43235</v>
      </c>
      <c r="I949" s="11">
        <f t="shared" si="391"/>
        <v>43235</v>
      </c>
      <c r="J949" s="1">
        <f t="shared" si="405"/>
        <v>20</v>
      </c>
      <c r="K949" s="1">
        <f t="shared" si="413"/>
        <v>18</v>
      </c>
      <c r="L949" s="8">
        <f t="shared" si="392"/>
        <v>1.0019794</v>
      </c>
      <c r="M949" s="14">
        <f t="shared" si="412"/>
        <v>1.00089962</v>
      </c>
      <c r="N949" s="14">
        <f t="shared" si="409"/>
        <v>1.132909219441425</v>
      </c>
      <c r="O949" s="8">
        <f t="shared" si="411"/>
        <v>1.13515169</v>
      </c>
      <c r="P949" s="8">
        <f t="shared" si="393"/>
        <v>14210.17438454</v>
      </c>
      <c r="Q949" s="13">
        <f t="shared" si="394"/>
        <v>0</v>
      </c>
      <c r="R949" s="21">
        <f t="shared" si="395"/>
        <v>0</v>
      </c>
      <c r="S949" s="8">
        <f t="shared" si="396"/>
        <v>0</v>
      </c>
      <c r="T949" s="10">
        <f t="shared" si="406"/>
        <v>0.119353</v>
      </c>
      <c r="U949" s="13">
        <f t="shared" si="410"/>
        <v>141</v>
      </c>
      <c r="V949" s="13">
        <v>252</v>
      </c>
      <c r="W949" s="14">
        <f t="shared" si="397"/>
        <v>1.065119266</v>
      </c>
      <c r="X949" s="8">
        <f t="shared" si="398"/>
        <v>925.35612564999997</v>
      </c>
      <c r="Y949" s="8">
        <v>0</v>
      </c>
      <c r="Z949" s="9">
        <f t="shared" si="399"/>
        <v>0</v>
      </c>
      <c r="AA949" s="26" t="str">
        <f t="shared" si="407"/>
        <v>A+J=</v>
      </c>
      <c r="AB949" s="70">
        <f t="shared" si="408"/>
        <v>43388</v>
      </c>
      <c r="AC949" s="4"/>
      <c r="AD949" s="1"/>
      <c r="AE949" s="11"/>
      <c r="AF949" s="5"/>
      <c r="AG949" s="1"/>
      <c r="AH949" s="1"/>
      <c r="AI949" s="1"/>
      <c r="AJ949" s="1"/>
      <c r="AK949" s="10"/>
      <c r="AL949" s="1"/>
      <c r="AM949" s="1"/>
      <c r="AN949" s="1"/>
      <c r="AO949" s="1"/>
      <c r="AP949" s="1"/>
      <c r="AQ949" s="1"/>
    </row>
    <row r="950" spans="1:43" x14ac:dyDescent="0.2">
      <c r="A950" s="67">
        <f t="shared" si="400"/>
        <v>43232</v>
      </c>
      <c r="B950" s="8">
        <f t="shared" si="389"/>
        <v>15143.96771391</v>
      </c>
      <c r="C950" s="8">
        <f t="shared" si="401"/>
        <v>12518.304390269999</v>
      </c>
      <c r="D950" s="28">
        <f t="shared" si="402"/>
        <v>4950.95</v>
      </c>
      <c r="E950" s="9">
        <f>IF(K950=1,VLOOKUP(A949,[1]Plan1!$AY$117:$BA$314,3),E949)</f>
        <v>4961.84</v>
      </c>
      <c r="F950" s="110">
        <f t="shared" si="403"/>
        <v>43207</v>
      </c>
      <c r="G950" s="12">
        <f t="shared" si="390"/>
        <v>2.1995778587948767E-3</v>
      </c>
      <c r="H950" s="11">
        <f t="shared" si="404"/>
        <v>43235</v>
      </c>
      <c r="I950" s="11">
        <f t="shared" si="391"/>
        <v>43235</v>
      </c>
      <c r="J950" s="1">
        <f t="shared" si="405"/>
        <v>20</v>
      </c>
      <c r="K950" s="1">
        <f t="shared" si="413"/>
        <v>19</v>
      </c>
      <c r="L950" s="8">
        <f t="shared" si="392"/>
        <v>1.00208948</v>
      </c>
      <c r="M950" s="14">
        <f t="shared" si="412"/>
        <v>1.00089962</v>
      </c>
      <c r="N950" s="14">
        <f t="shared" si="409"/>
        <v>1.132909219441425</v>
      </c>
      <c r="O950" s="8">
        <f t="shared" si="411"/>
        <v>1.1352764099999999</v>
      </c>
      <c r="P950" s="8">
        <f t="shared" si="393"/>
        <v>14211.73566747</v>
      </c>
      <c r="Q950" s="13">
        <f t="shared" si="394"/>
        <v>0</v>
      </c>
      <c r="R950" s="21">
        <f t="shared" si="395"/>
        <v>0</v>
      </c>
      <c r="S950" s="8">
        <f t="shared" si="396"/>
        <v>0</v>
      </c>
      <c r="T950" s="10">
        <f t="shared" si="406"/>
        <v>0.119353</v>
      </c>
      <c r="U950" s="13">
        <f t="shared" si="410"/>
        <v>142</v>
      </c>
      <c r="V950" s="13">
        <v>252</v>
      </c>
      <c r="W950" s="14">
        <f t="shared" si="397"/>
        <v>1.0655959319999999</v>
      </c>
      <c r="X950" s="8">
        <f t="shared" si="398"/>
        <v>932.23204643999998</v>
      </c>
      <c r="Y950" s="8">
        <v>0</v>
      </c>
      <c r="Z950" s="9">
        <f t="shared" si="399"/>
        <v>0</v>
      </c>
      <c r="AA950" s="26" t="str">
        <f t="shared" si="407"/>
        <v>A+J=</v>
      </c>
      <c r="AB950" s="70">
        <f t="shared" si="408"/>
        <v>43388</v>
      </c>
      <c r="AC950" s="4"/>
      <c r="AD950" s="1"/>
      <c r="AE950" s="11"/>
      <c r="AF950" s="5"/>
      <c r="AG950" s="1"/>
      <c r="AH950" s="1"/>
      <c r="AI950" s="1"/>
      <c r="AJ950" s="1"/>
      <c r="AK950" s="10"/>
      <c r="AL950" s="1"/>
      <c r="AM950" s="1"/>
      <c r="AN950" s="1"/>
      <c r="AO950" s="1"/>
      <c r="AP950" s="1"/>
      <c r="AQ950" s="1"/>
    </row>
    <row r="951" spans="1:43" x14ac:dyDescent="0.2">
      <c r="A951" s="67">
        <f t="shared" si="400"/>
        <v>43233</v>
      </c>
      <c r="B951" s="8">
        <f t="shared" si="389"/>
        <v>15143.96771391</v>
      </c>
      <c r="C951" s="8">
        <f t="shared" si="401"/>
        <v>12518.304390269999</v>
      </c>
      <c r="D951" s="28">
        <f t="shared" si="402"/>
        <v>4950.95</v>
      </c>
      <c r="E951" s="9">
        <f>IF(K951=1,VLOOKUP(A950,[1]Plan1!$AY$117:$BA$314,3),E950)</f>
        <v>4961.84</v>
      </c>
      <c r="F951" s="110">
        <f t="shared" si="403"/>
        <v>43207</v>
      </c>
      <c r="G951" s="12">
        <f t="shared" si="390"/>
        <v>2.1995778587948767E-3</v>
      </c>
      <c r="H951" s="11">
        <f t="shared" si="404"/>
        <v>43235</v>
      </c>
      <c r="I951" s="11">
        <f t="shared" si="391"/>
        <v>43235</v>
      </c>
      <c r="J951" s="1">
        <f t="shared" si="405"/>
        <v>20</v>
      </c>
      <c r="K951" s="1">
        <f t="shared" si="413"/>
        <v>19</v>
      </c>
      <c r="L951" s="8">
        <f t="shared" si="392"/>
        <v>1.00208948</v>
      </c>
      <c r="M951" s="14">
        <f t="shared" si="412"/>
        <v>1.00089962</v>
      </c>
      <c r="N951" s="14">
        <f t="shared" si="409"/>
        <v>1.132909219441425</v>
      </c>
      <c r="O951" s="8">
        <f t="shared" si="411"/>
        <v>1.1352764099999999</v>
      </c>
      <c r="P951" s="8">
        <f t="shared" si="393"/>
        <v>14211.73566747</v>
      </c>
      <c r="Q951" s="13">
        <f t="shared" si="394"/>
        <v>0</v>
      </c>
      <c r="R951" s="21">
        <f t="shared" si="395"/>
        <v>0</v>
      </c>
      <c r="S951" s="8">
        <f t="shared" si="396"/>
        <v>0</v>
      </c>
      <c r="T951" s="10">
        <f t="shared" si="406"/>
        <v>0.119353</v>
      </c>
      <c r="U951" s="13">
        <f t="shared" si="410"/>
        <v>142</v>
      </c>
      <c r="V951" s="13">
        <v>252</v>
      </c>
      <c r="W951" s="14">
        <f t="shared" si="397"/>
        <v>1.0655959319999999</v>
      </c>
      <c r="X951" s="8">
        <f t="shared" si="398"/>
        <v>932.23204643999998</v>
      </c>
      <c r="Y951" s="8">
        <v>0</v>
      </c>
      <c r="Z951" s="9">
        <f t="shared" si="399"/>
        <v>0</v>
      </c>
      <c r="AA951" s="26" t="str">
        <f t="shared" si="407"/>
        <v>A+J=</v>
      </c>
      <c r="AB951" s="70">
        <f t="shared" si="408"/>
        <v>43388</v>
      </c>
      <c r="AC951" s="4"/>
      <c r="AD951" s="1"/>
      <c r="AE951" s="11"/>
      <c r="AF951" s="5"/>
      <c r="AG951" s="1"/>
      <c r="AH951" s="1"/>
      <c r="AI951" s="1"/>
      <c r="AJ951" s="1"/>
      <c r="AK951" s="10"/>
      <c r="AL951" s="1"/>
      <c r="AM951" s="1"/>
      <c r="AN951" s="1"/>
      <c r="AO951" s="1"/>
      <c r="AP951" s="1"/>
      <c r="AQ951" s="1"/>
    </row>
    <row r="952" spans="1:43" x14ac:dyDescent="0.2">
      <c r="A952" s="67">
        <f t="shared" si="400"/>
        <v>43234</v>
      </c>
      <c r="B952" s="8">
        <f t="shared" si="389"/>
        <v>15143.96771391</v>
      </c>
      <c r="C952" s="8">
        <f t="shared" si="401"/>
        <v>12518.304390269999</v>
      </c>
      <c r="D952" s="28">
        <f t="shared" si="402"/>
        <v>4950.95</v>
      </c>
      <c r="E952" s="9">
        <f>IF(K952=1,VLOOKUP(A951,[1]Plan1!$AY$117:$BA$314,3),E951)</f>
        <v>4961.84</v>
      </c>
      <c r="F952" s="110">
        <f t="shared" si="403"/>
        <v>43207</v>
      </c>
      <c r="G952" s="12">
        <f t="shared" si="390"/>
        <v>2.1995778587948767E-3</v>
      </c>
      <c r="H952" s="11">
        <f t="shared" si="404"/>
        <v>43235</v>
      </c>
      <c r="I952" s="11">
        <f t="shared" si="391"/>
        <v>43235</v>
      </c>
      <c r="J952" s="1">
        <f t="shared" si="405"/>
        <v>20</v>
      </c>
      <c r="K952" s="1">
        <f t="shared" si="413"/>
        <v>19</v>
      </c>
      <c r="L952" s="8">
        <f t="shared" si="392"/>
        <v>1.00208948</v>
      </c>
      <c r="M952" s="14">
        <f t="shared" si="412"/>
        <v>1.00089962</v>
      </c>
      <c r="N952" s="14">
        <f t="shared" si="409"/>
        <v>1.132909219441425</v>
      </c>
      <c r="O952" s="8">
        <f t="shared" si="411"/>
        <v>1.1352764099999999</v>
      </c>
      <c r="P952" s="8">
        <f t="shared" si="393"/>
        <v>14211.73566747</v>
      </c>
      <c r="Q952" s="13">
        <f t="shared" si="394"/>
        <v>0</v>
      </c>
      <c r="R952" s="21">
        <f t="shared" si="395"/>
        <v>0</v>
      </c>
      <c r="S952" s="8">
        <f t="shared" si="396"/>
        <v>0</v>
      </c>
      <c r="T952" s="10">
        <f t="shared" si="406"/>
        <v>0.119353</v>
      </c>
      <c r="U952" s="13">
        <f t="shared" si="410"/>
        <v>142</v>
      </c>
      <c r="V952" s="13">
        <v>252</v>
      </c>
      <c r="W952" s="14">
        <f t="shared" si="397"/>
        <v>1.0655959319999999</v>
      </c>
      <c r="X952" s="8">
        <f t="shared" si="398"/>
        <v>932.23204643999998</v>
      </c>
      <c r="Y952" s="8">
        <v>0</v>
      </c>
      <c r="Z952" s="9">
        <f t="shared" si="399"/>
        <v>0</v>
      </c>
      <c r="AA952" s="26" t="str">
        <f t="shared" si="407"/>
        <v>A+J=</v>
      </c>
      <c r="AB952" s="70">
        <f t="shared" si="408"/>
        <v>43388</v>
      </c>
      <c r="AC952" s="4"/>
      <c r="AD952" s="1"/>
      <c r="AE952" s="11"/>
      <c r="AF952" s="5"/>
      <c r="AG952" s="1"/>
      <c r="AH952" s="1"/>
      <c r="AI952" s="1"/>
      <c r="AJ952" s="1"/>
      <c r="AK952" s="10"/>
      <c r="AL952" s="1"/>
      <c r="AM952" s="1"/>
      <c r="AN952" s="1"/>
      <c r="AO952" s="1"/>
      <c r="AP952" s="1"/>
      <c r="AQ952" s="1"/>
    </row>
    <row r="953" spans="1:43" x14ac:dyDescent="0.2">
      <c r="A953" s="67">
        <f t="shared" si="400"/>
        <v>43235</v>
      </c>
      <c r="B953" s="8">
        <f t="shared" si="389"/>
        <v>15152.409447690001</v>
      </c>
      <c r="C953" s="8">
        <f t="shared" si="401"/>
        <v>12518.304390269999</v>
      </c>
      <c r="D953" s="28">
        <f t="shared" si="402"/>
        <v>4950.95</v>
      </c>
      <c r="E953" s="9">
        <f>IF(K953=1,VLOOKUP(A952,[1]Plan1!$AY$117:$BA$314,3),E952)</f>
        <v>4961.84</v>
      </c>
      <c r="F953" s="110">
        <f t="shared" si="403"/>
        <v>43207</v>
      </c>
      <c r="G953" s="12">
        <f t="shared" si="390"/>
        <v>2.1995778587948767E-3</v>
      </c>
      <c r="H953" s="11">
        <f t="shared" si="404"/>
        <v>43266</v>
      </c>
      <c r="I953" s="11">
        <f t="shared" si="391"/>
        <v>43235</v>
      </c>
      <c r="J953" s="1">
        <f t="shared" si="405"/>
        <v>20</v>
      </c>
      <c r="K953" s="1">
        <f t="shared" si="413"/>
        <v>20</v>
      </c>
      <c r="L953" s="8">
        <f t="shared" si="392"/>
        <v>1.0021995699999999</v>
      </c>
      <c r="M953" s="14">
        <f t="shared" si="412"/>
        <v>1.00089962</v>
      </c>
      <c r="N953" s="14">
        <f t="shared" si="409"/>
        <v>1.132909219441425</v>
      </c>
      <c r="O953" s="8">
        <f t="shared" si="411"/>
        <v>1.13540113</v>
      </c>
      <c r="P953" s="8">
        <f t="shared" si="393"/>
        <v>14213.29695039</v>
      </c>
      <c r="Q953" s="13">
        <f t="shared" si="394"/>
        <v>0</v>
      </c>
      <c r="R953" s="21">
        <f t="shared" si="395"/>
        <v>0</v>
      </c>
      <c r="S953" s="8">
        <f t="shared" si="396"/>
        <v>0</v>
      </c>
      <c r="T953" s="10">
        <f t="shared" si="406"/>
        <v>0.119353</v>
      </c>
      <c r="U953" s="13">
        <f t="shared" si="410"/>
        <v>143</v>
      </c>
      <c r="V953" s="13">
        <v>252</v>
      </c>
      <c r="W953" s="14">
        <f t="shared" si="397"/>
        <v>1.066072812</v>
      </c>
      <c r="X953" s="8">
        <f t="shared" si="398"/>
        <v>939.11249729999997</v>
      </c>
      <c r="Y953" s="8">
        <v>0</v>
      </c>
      <c r="Z953" s="9">
        <f t="shared" si="399"/>
        <v>0</v>
      </c>
      <c r="AA953" s="26" t="str">
        <f t="shared" si="407"/>
        <v>A+J=</v>
      </c>
      <c r="AB953" s="70">
        <f t="shared" si="408"/>
        <v>43388</v>
      </c>
      <c r="AC953" s="4"/>
      <c r="AD953" s="1"/>
      <c r="AE953" s="11"/>
      <c r="AF953" s="5"/>
      <c r="AG953" s="1"/>
      <c r="AH953" s="1"/>
      <c r="AI953" s="1"/>
      <c r="AJ953" s="1"/>
      <c r="AK953" s="10"/>
      <c r="AL953" s="1"/>
      <c r="AM953" s="1"/>
      <c r="AN953" s="1"/>
      <c r="AO953" s="1"/>
      <c r="AP953" s="1"/>
      <c r="AQ953" s="1"/>
    </row>
    <row r="954" spans="1:43" x14ac:dyDescent="0.2">
      <c r="A954" s="67">
        <f t="shared" si="400"/>
        <v>43236</v>
      </c>
      <c r="B954" s="8">
        <f t="shared" si="389"/>
        <v>15161.941700900001</v>
      </c>
      <c r="C954" s="8">
        <f t="shared" si="401"/>
        <v>12518.304390269999</v>
      </c>
      <c r="D954" s="28">
        <f t="shared" si="402"/>
        <v>4961.84</v>
      </c>
      <c r="E954" s="9">
        <f>IF(K954=1,VLOOKUP(A953,[1]Plan1!$AY$117:$BA$314,3),E953)</f>
        <v>4981.6899999999996</v>
      </c>
      <c r="F954" s="110">
        <f t="shared" si="403"/>
        <v>43236</v>
      </c>
      <c r="G954" s="12">
        <f t="shared" si="390"/>
        <v>4.0005320606870676E-3</v>
      </c>
      <c r="H954" s="11">
        <f t="shared" si="404"/>
        <v>43266</v>
      </c>
      <c r="I954" s="11">
        <f t="shared" si="391"/>
        <v>43266</v>
      </c>
      <c r="J954" s="1">
        <f t="shared" si="405"/>
        <v>22</v>
      </c>
      <c r="K954" s="1">
        <f t="shared" si="413"/>
        <v>1</v>
      </c>
      <c r="L954" s="8">
        <f t="shared" si="392"/>
        <v>1.0001814899999999</v>
      </c>
      <c r="M954" s="14">
        <f t="shared" si="412"/>
        <v>1.0021995699999999</v>
      </c>
      <c r="N954" s="14">
        <f t="shared" si="409"/>
        <v>1.1354011325732316</v>
      </c>
      <c r="O954" s="8">
        <f t="shared" si="411"/>
        <v>1.13560719</v>
      </c>
      <c r="P954" s="8">
        <f t="shared" si="393"/>
        <v>14215.876472190001</v>
      </c>
      <c r="Q954" s="13">
        <f t="shared" si="394"/>
        <v>0</v>
      </c>
      <c r="R954" s="21">
        <f t="shared" si="395"/>
        <v>0</v>
      </c>
      <c r="S954" s="8">
        <f t="shared" si="396"/>
        <v>0</v>
      </c>
      <c r="T954" s="10">
        <f t="shared" si="406"/>
        <v>0.119353</v>
      </c>
      <c r="U954" s="13">
        <f t="shared" si="410"/>
        <v>144</v>
      </c>
      <c r="V954" s="13">
        <v>252</v>
      </c>
      <c r="W954" s="14">
        <f t="shared" si="397"/>
        <v>1.066549905</v>
      </c>
      <c r="X954" s="8">
        <f t="shared" si="398"/>
        <v>946.06522871000004</v>
      </c>
      <c r="Y954" s="8">
        <v>0</v>
      </c>
      <c r="Z954" s="9">
        <f t="shared" si="399"/>
        <v>0</v>
      </c>
      <c r="AA954" s="26" t="str">
        <f t="shared" si="407"/>
        <v>A+J=</v>
      </c>
      <c r="AB954" s="70">
        <f t="shared" si="408"/>
        <v>43388</v>
      </c>
      <c r="AC954" s="4"/>
      <c r="AD954" s="1"/>
      <c r="AE954" s="11"/>
      <c r="AF954" s="5"/>
      <c r="AG954" s="1"/>
      <c r="AH954" s="1"/>
      <c r="AI954" s="1"/>
      <c r="AJ954" s="1"/>
      <c r="AK954" s="10"/>
      <c r="AL954" s="1"/>
      <c r="AM954" s="1"/>
      <c r="AN954" s="1"/>
      <c r="AO954" s="1"/>
      <c r="AP954" s="1"/>
      <c r="AQ954" s="1"/>
    </row>
    <row r="955" spans="1:43" x14ac:dyDescent="0.2">
      <c r="A955" s="67">
        <f t="shared" si="400"/>
        <v>43237</v>
      </c>
      <c r="B955" s="8">
        <f t="shared" si="389"/>
        <v>15171.480126080001</v>
      </c>
      <c r="C955" s="8">
        <f t="shared" si="401"/>
        <v>12518.304390269999</v>
      </c>
      <c r="D955" s="28">
        <f t="shared" si="402"/>
        <v>4961.84</v>
      </c>
      <c r="E955" s="9">
        <f>IF(K955=1,VLOOKUP(A954,[1]Plan1!$AY$117:$BA$314,3),E954)</f>
        <v>4981.6899999999996</v>
      </c>
      <c r="F955" s="110">
        <f t="shared" si="403"/>
        <v>43236</v>
      </c>
      <c r="G955" s="12">
        <f t="shared" si="390"/>
        <v>4.0005320606870676E-3</v>
      </c>
      <c r="H955" s="11">
        <f t="shared" si="404"/>
        <v>43266</v>
      </c>
      <c r="I955" s="11">
        <f t="shared" si="391"/>
        <v>43266</v>
      </c>
      <c r="J955" s="1">
        <f t="shared" si="405"/>
        <v>22</v>
      </c>
      <c r="K955" s="1">
        <f t="shared" si="413"/>
        <v>2</v>
      </c>
      <c r="L955" s="8">
        <f t="shared" si="392"/>
        <v>1.00036302</v>
      </c>
      <c r="M955" s="14">
        <f t="shared" si="412"/>
        <v>1.0021995699999999</v>
      </c>
      <c r="N955" s="14">
        <f t="shared" si="409"/>
        <v>1.1354011325732316</v>
      </c>
      <c r="O955" s="8">
        <f t="shared" si="411"/>
        <v>1.1358132999999999</v>
      </c>
      <c r="P955" s="8">
        <f t="shared" si="393"/>
        <v>14218.456619910001</v>
      </c>
      <c r="Q955" s="13">
        <f t="shared" si="394"/>
        <v>0</v>
      </c>
      <c r="R955" s="21">
        <f t="shared" si="395"/>
        <v>0</v>
      </c>
      <c r="S955" s="8">
        <f t="shared" si="396"/>
        <v>0</v>
      </c>
      <c r="T955" s="10">
        <f t="shared" si="406"/>
        <v>0.119353</v>
      </c>
      <c r="U955" s="13">
        <f t="shared" si="410"/>
        <v>145</v>
      </c>
      <c r="V955" s="13">
        <v>252</v>
      </c>
      <c r="W955" s="14">
        <f t="shared" si="397"/>
        <v>1.0670272119999999</v>
      </c>
      <c r="X955" s="8">
        <f t="shared" si="398"/>
        <v>953.02350617000002</v>
      </c>
      <c r="Y955" s="8">
        <v>0</v>
      </c>
      <c r="Z955" s="9">
        <f t="shared" si="399"/>
        <v>0</v>
      </c>
      <c r="AA955" s="26" t="str">
        <f t="shared" si="407"/>
        <v>A+J=</v>
      </c>
      <c r="AB955" s="70">
        <f t="shared" si="408"/>
        <v>43388</v>
      </c>
      <c r="AC955" s="4"/>
      <c r="AD955" s="1"/>
      <c r="AE955" s="11"/>
      <c r="AF955" s="5"/>
      <c r="AG955" s="1"/>
      <c r="AH955" s="1"/>
      <c r="AI955" s="1"/>
      <c r="AJ955" s="1"/>
      <c r="AK955" s="10"/>
      <c r="AL955" s="1"/>
      <c r="AM955" s="1"/>
      <c r="AN955" s="1"/>
      <c r="AO955" s="1"/>
      <c r="AP955" s="1"/>
      <c r="AQ955" s="1"/>
    </row>
    <row r="956" spans="1:43" x14ac:dyDescent="0.2">
      <c r="A956" s="67">
        <f t="shared" si="400"/>
        <v>43238</v>
      </c>
      <c r="B956" s="8">
        <f t="shared" si="389"/>
        <v>15181.02444429</v>
      </c>
      <c r="C956" s="8">
        <f t="shared" si="401"/>
        <v>12518.304390269999</v>
      </c>
      <c r="D956" s="28">
        <f t="shared" si="402"/>
        <v>4961.84</v>
      </c>
      <c r="E956" s="9">
        <f>IF(K956=1,VLOOKUP(A955,[1]Plan1!$AY$117:$BA$314,3),E955)</f>
        <v>4981.6899999999996</v>
      </c>
      <c r="F956" s="110">
        <f t="shared" si="403"/>
        <v>43236</v>
      </c>
      <c r="G956" s="12">
        <f t="shared" si="390"/>
        <v>4.0005320606870676E-3</v>
      </c>
      <c r="H956" s="11">
        <f t="shared" si="404"/>
        <v>43266</v>
      </c>
      <c r="I956" s="11">
        <f t="shared" si="391"/>
        <v>43266</v>
      </c>
      <c r="J956" s="1">
        <f t="shared" si="405"/>
        <v>22</v>
      </c>
      <c r="K956" s="1">
        <f t="shared" si="413"/>
        <v>3</v>
      </c>
      <c r="L956" s="8">
        <f t="shared" si="392"/>
        <v>1.0005445799999999</v>
      </c>
      <c r="M956" s="14">
        <f t="shared" si="412"/>
        <v>1.0021995699999999</v>
      </c>
      <c r="N956" s="14">
        <f t="shared" si="409"/>
        <v>1.1354011325732316</v>
      </c>
      <c r="O956" s="8">
        <f t="shared" si="411"/>
        <v>1.1360194400000001</v>
      </c>
      <c r="P956" s="8">
        <f t="shared" si="393"/>
        <v>14221.037143179999</v>
      </c>
      <c r="Q956" s="13">
        <f t="shared" si="394"/>
        <v>0</v>
      </c>
      <c r="R956" s="21">
        <f t="shared" si="395"/>
        <v>0</v>
      </c>
      <c r="S956" s="8">
        <f t="shared" si="396"/>
        <v>0</v>
      </c>
      <c r="T956" s="10">
        <f t="shared" si="406"/>
        <v>0.119353</v>
      </c>
      <c r="U956" s="13">
        <f t="shared" si="410"/>
        <v>146</v>
      </c>
      <c r="V956" s="13">
        <v>252</v>
      </c>
      <c r="W956" s="14">
        <f t="shared" si="397"/>
        <v>1.067504732</v>
      </c>
      <c r="X956" s="8">
        <f t="shared" si="398"/>
        <v>959.98730110999998</v>
      </c>
      <c r="Y956" s="8">
        <v>0</v>
      </c>
      <c r="Z956" s="9">
        <f t="shared" si="399"/>
        <v>0</v>
      </c>
      <c r="AA956" s="26" t="str">
        <f t="shared" si="407"/>
        <v>A+J=</v>
      </c>
      <c r="AB956" s="70">
        <f t="shared" si="408"/>
        <v>43388</v>
      </c>
      <c r="AC956" s="4"/>
      <c r="AD956" s="1"/>
      <c r="AE956" s="11"/>
      <c r="AF956" s="5"/>
      <c r="AG956" s="1"/>
      <c r="AH956" s="1"/>
      <c r="AI956" s="1"/>
      <c r="AJ956" s="1"/>
      <c r="AK956" s="10"/>
      <c r="AL956" s="1"/>
      <c r="AM956" s="1"/>
      <c r="AN956" s="1"/>
      <c r="AO956" s="1"/>
      <c r="AP956" s="1"/>
      <c r="AQ956" s="1"/>
    </row>
    <row r="957" spans="1:43" x14ac:dyDescent="0.2">
      <c r="A957" s="67">
        <f t="shared" si="400"/>
        <v>43239</v>
      </c>
      <c r="B957" s="8">
        <f t="shared" si="389"/>
        <v>15190.574939310001</v>
      </c>
      <c r="C957" s="8">
        <f t="shared" si="401"/>
        <v>12518.304390269999</v>
      </c>
      <c r="D957" s="28">
        <f t="shared" si="402"/>
        <v>4961.84</v>
      </c>
      <c r="E957" s="9">
        <f>IF(K957=1,VLOOKUP(A956,[1]Plan1!$AY$117:$BA$314,3),E956)</f>
        <v>4981.6899999999996</v>
      </c>
      <c r="F957" s="110">
        <f t="shared" si="403"/>
        <v>43236</v>
      </c>
      <c r="G957" s="12">
        <f t="shared" si="390"/>
        <v>4.0005320606870676E-3</v>
      </c>
      <c r="H957" s="11">
        <f t="shared" si="404"/>
        <v>43266</v>
      </c>
      <c r="I957" s="11">
        <f t="shared" si="391"/>
        <v>43266</v>
      </c>
      <c r="J957" s="1">
        <f t="shared" si="405"/>
        <v>22</v>
      </c>
      <c r="K957" s="1">
        <f t="shared" si="413"/>
        <v>4</v>
      </c>
      <c r="L957" s="8">
        <f t="shared" si="392"/>
        <v>1.00072618</v>
      </c>
      <c r="M957" s="14">
        <f t="shared" si="412"/>
        <v>1.0021995699999999</v>
      </c>
      <c r="N957" s="14">
        <f t="shared" si="409"/>
        <v>1.1354011325732316</v>
      </c>
      <c r="O957" s="8">
        <f t="shared" si="411"/>
        <v>1.13622563</v>
      </c>
      <c r="P957" s="8">
        <f t="shared" si="393"/>
        <v>14223.618292360001</v>
      </c>
      <c r="Q957" s="13">
        <f t="shared" si="394"/>
        <v>0</v>
      </c>
      <c r="R957" s="21">
        <f t="shared" si="395"/>
        <v>0</v>
      </c>
      <c r="S957" s="8">
        <f t="shared" si="396"/>
        <v>0</v>
      </c>
      <c r="T957" s="10">
        <f t="shared" si="406"/>
        <v>0.119353</v>
      </c>
      <c r="U957" s="13">
        <f t="shared" si="410"/>
        <v>147</v>
      </c>
      <c r="V957" s="13">
        <v>252</v>
      </c>
      <c r="W957" s="14">
        <f t="shared" si="397"/>
        <v>1.0679824659999999</v>
      </c>
      <c r="X957" s="8">
        <f t="shared" si="398"/>
        <v>966.95664695000005</v>
      </c>
      <c r="Y957" s="8">
        <v>0</v>
      </c>
      <c r="Z957" s="9">
        <f t="shared" si="399"/>
        <v>0</v>
      </c>
      <c r="AA957" s="26" t="str">
        <f t="shared" si="407"/>
        <v>A+J=</v>
      </c>
      <c r="AB957" s="70">
        <f t="shared" si="408"/>
        <v>43388</v>
      </c>
      <c r="AC957" s="4"/>
      <c r="AD957" s="1"/>
      <c r="AE957" s="11"/>
      <c r="AF957" s="5"/>
      <c r="AG957" s="1"/>
      <c r="AH957" s="1"/>
      <c r="AI957" s="1"/>
      <c r="AJ957" s="1"/>
      <c r="AK957" s="10"/>
      <c r="AL957" s="1"/>
      <c r="AM957" s="1"/>
      <c r="AN957" s="1"/>
      <c r="AO957" s="1"/>
      <c r="AP957" s="1"/>
      <c r="AQ957" s="1"/>
    </row>
    <row r="958" spans="1:43" x14ac:dyDescent="0.2">
      <c r="A958" s="67">
        <f t="shared" si="400"/>
        <v>43240</v>
      </c>
      <c r="B958" s="8">
        <f t="shared" si="389"/>
        <v>15190.574939310001</v>
      </c>
      <c r="C958" s="8">
        <f t="shared" si="401"/>
        <v>12518.304390269999</v>
      </c>
      <c r="D958" s="28">
        <f t="shared" si="402"/>
        <v>4961.84</v>
      </c>
      <c r="E958" s="9">
        <f>IF(K958=1,VLOOKUP(A957,[1]Plan1!$AY$117:$BA$314,3),E957)</f>
        <v>4981.6899999999996</v>
      </c>
      <c r="F958" s="110">
        <f t="shared" si="403"/>
        <v>43236</v>
      </c>
      <c r="G958" s="12">
        <f t="shared" si="390"/>
        <v>4.0005320606870676E-3</v>
      </c>
      <c r="H958" s="11">
        <f t="shared" si="404"/>
        <v>43266</v>
      </c>
      <c r="I958" s="11">
        <f t="shared" si="391"/>
        <v>43266</v>
      </c>
      <c r="J958" s="1">
        <f t="shared" si="405"/>
        <v>22</v>
      </c>
      <c r="K958" s="1">
        <f t="shared" si="413"/>
        <v>4</v>
      </c>
      <c r="L958" s="8">
        <f t="shared" si="392"/>
        <v>1.00072618</v>
      </c>
      <c r="M958" s="14">
        <f t="shared" si="412"/>
        <v>1.0021995699999999</v>
      </c>
      <c r="N958" s="14">
        <f t="shared" si="409"/>
        <v>1.1354011325732316</v>
      </c>
      <c r="O958" s="8">
        <f t="shared" si="411"/>
        <v>1.13622563</v>
      </c>
      <c r="P958" s="8">
        <f t="shared" si="393"/>
        <v>14223.618292360001</v>
      </c>
      <c r="Q958" s="13">
        <f t="shared" si="394"/>
        <v>0</v>
      </c>
      <c r="R958" s="21">
        <f t="shared" si="395"/>
        <v>0</v>
      </c>
      <c r="S958" s="8">
        <f t="shared" si="396"/>
        <v>0</v>
      </c>
      <c r="T958" s="10">
        <f t="shared" si="406"/>
        <v>0.119353</v>
      </c>
      <c r="U958" s="13">
        <f t="shared" si="410"/>
        <v>147</v>
      </c>
      <c r="V958" s="13">
        <v>252</v>
      </c>
      <c r="W958" s="14">
        <f t="shared" si="397"/>
        <v>1.0679824659999999</v>
      </c>
      <c r="X958" s="8">
        <f t="shared" si="398"/>
        <v>966.95664695000005</v>
      </c>
      <c r="Y958" s="8">
        <v>0</v>
      </c>
      <c r="Z958" s="9">
        <f t="shared" si="399"/>
        <v>0</v>
      </c>
      <c r="AA958" s="26" t="str">
        <f t="shared" si="407"/>
        <v>A+J=</v>
      </c>
      <c r="AB958" s="70">
        <f t="shared" si="408"/>
        <v>43388</v>
      </c>
      <c r="AC958" s="4"/>
      <c r="AD958" s="1"/>
      <c r="AE958" s="11"/>
      <c r="AF958" s="5"/>
      <c r="AG958" s="1"/>
      <c r="AH958" s="1"/>
      <c r="AI958" s="1"/>
      <c r="AJ958" s="1"/>
      <c r="AK958" s="10"/>
      <c r="AL958" s="1"/>
      <c r="AM958" s="1"/>
      <c r="AN958" s="1"/>
      <c r="AO958" s="1"/>
      <c r="AP958" s="1"/>
      <c r="AQ958" s="1"/>
    </row>
    <row r="959" spans="1:43" x14ac:dyDescent="0.2">
      <c r="A959" s="67">
        <f t="shared" si="400"/>
        <v>43241</v>
      </c>
      <c r="B959" s="8">
        <f t="shared" si="389"/>
        <v>15190.574939310001</v>
      </c>
      <c r="C959" s="8">
        <f t="shared" si="401"/>
        <v>12518.304390269999</v>
      </c>
      <c r="D959" s="28">
        <f t="shared" si="402"/>
        <v>4961.84</v>
      </c>
      <c r="E959" s="9">
        <f>IF(K959=1,VLOOKUP(A958,[1]Plan1!$AY$117:$BA$314,3),E958)</f>
        <v>4981.6899999999996</v>
      </c>
      <c r="F959" s="110">
        <f t="shared" si="403"/>
        <v>43236</v>
      </c>
      <c r="G959" s="12">
        <f t="shared" si="390"/>
        <v>4.0005320606870676E-3</v>
      </c>
      <c r="H959" s="11">
        <f t="shared" si="404"/>
        <v>43266</v>
      </c>
      <c r="I959" s="11">
        <f t="shared" si="391"/>
        <v>43266</v>
      </c>
      <c r="J959" s="1">
        <f t="shared" si="405"/>
        <v>22</v>
      </c>
      <c r="K959" s="1">
        <f t="shared" si="413"/>
        <v>4</v>
      </c>
      <c r="L959" s="8">
        <f t="shared" si="392"/>
        <v>1.00072618</v>
      </c>
      <c r="M959" s="14">
        <f t="shared" si="412"/>
        <v>1.0021995699999999</v>
      </c>
      <c r="N959" s="14">
        <f t="shared" si="409"/>
        <v>1.1354011325732316</v>
      </c>
      <c r="O959" s="8">
        <f t="shared" si="411"/>
        <v>1.13622563</v>
      </c>
      <c r="P959" s="8">
        <f t="shared" si="393"/>
        <v>14223.618292360001</v>
      </c>
      <c r="Q959" s="13">
        <f t="shared" si="394"/>
        <v>0</v>
      </c>
      <c r="R959" s="21">
        <f t="shared" si="395"/>
        <v>0</v>
      </c>
      <c r="S959" s="8">
        <f t="shared" si="396"/>
        <v>0</v>
      </c>
      <c r="T959" s="10">
        <f t="shared" si="406"/>
        <v>0.119353</v>
      </c>
      <c r="U959" s="13">
        <f t="shared" si="410"/>
        <v>147</v>
      </c>
      <c r="V959" s="13">
        <v>252</v>
      </c>
      <c r="W959" s="14">
        <f t="shared" si="397"/>
        <v>1.0679824659999999</v>
      </c>
      <c r="X959" s="8">
        <f t="shared" si="398"/>
        <v>966.95664695000005</v>
      </c>
      <c r="Y959" s="8">
        <v>0</v>
      </c>
      <c r="Z959" s="9">
        <f t="shared" si="399"/>
        <v>0</v>
      </c>
      <c r="AA959" s="26" t="str">
        <f t="shared" si="407"/>
        <v>A+J=</v>
      </c>
      <c r="AB959" s="70">
        <f t="shared" si="408"/>
        <v>43388</v>
      </c>
      <c r="AC959" s="4"/>
      <c r="AD959" s="1"/>
      <c r="AE959" s="11"/>
      <c r="AF959" s="5"/>
      <c r="AG959" s="1"/>
      <c r="AH959" s="1"/>
      <c r="AI959" s="1"/>
      <c r="AJ959" s="1"/>
      <c r="AK959" s="10"/>
      <c r="AL959" s="1"/>
      <c r="AM959" s="1"/>
      <c r="AN959" s="1"/>
      <c r="AO959" s="1"/>
      <c r="AP959" s="1"/>
      <c r="AQ959" s="1"/>
    </row>
    <row r="960" spans="1:43" x14ac:dyDescent="0.2">
      <c r="A960" s="67">
        <f t="shared" si="400"/>
        <v>43242</v>
      </c>
      <c r="B960" s="8">
        <f t="shared" si="389"/>
        <v>15200.131212460001</v>
      </c>
      <c r="C960" s="8">
        <f t="shared" si="401"/>
        <v>12518.304390269999</v>
      </c>
      <c r="D960" s="28">
        <f t="shared" si="402"/>
        <v>4961.84</v>
      </c>
      <c r="E960" s="9">
        <f>IF(K960=1,VLOOKUP(A959,[1]Plan1!$AY$117:$BA$314,3),E959)</f>
        <v>4981.6899999999996</v>
      </c>
      <c r="F960" s="110">
        <f t="shared" si="403"/>
        <v>43236</v>
      </c>
      <c r="G960" s="12">
        <f t="shared" si="390"/>
        <v>4.0005320606870676E-3</v>
      </c>
      <c r="H960" s="11">
        <f t="shared" si="404"/>
        <v>43266</v>
      </c>
      <c r="I960" s="11">
        <f t="shared" si="391"/>
        <v>43266</v>
      </c>
      <c r="J960" s="1">
        <f t="shared" si="405"/>
        <v>22</v>
      </c>
      <c r="K960" s="1">
        <f t="shared" si="413"/>
        <v>5</v>
      </c>
      <c r="L960" s="8">
        <f t="shared" si="392"/>
        <v>1.0009078</v>
      </c>
      <c r="M960" s="14">
        <f t="shared" si="412"/>
        <v>1.0021995699999999</v>
      </c>
      <c r="N960" s="14">
        <f t="shared" si="409"/>
        <v>1.1354011325732316</v>
      </c>
      <c r="O960" s="8">
        <f t="shared" si="411"/>
        <v>1.13643184</v>
      </c>
      <c r="P960" s="8">
        <f t="shared" si="393"/>
        <v>14226.19969191</v>
      </c>
      <c r="Q960" s="13">
        <f t="shared" si="394"/>
        <v>0</v>
      </c>
      <c r="R960" s="21">
        <f t="shared" si="395"/>
        <v>0</v>
      </c>
      <c r="S960" s="8">
        <f t="shared" si="396"/>
        <v>0</v>
      </c>
      <c r="T960" s="10">
        <f t="shared" si="406"/>
        <v>0.119353</v>
      </c>
      <c r="U960" s="13">
        <f t="shared" si="410"/>
        <v>148</v>
      </c>
      <c r="V960" s="13">
        <v>252</v>
      </c>
      <c r="W960" s="14">
        <f t="shared" si="397"/>
        <v>1.068460414</v>
      </c>
      <c r="X960" s="8">
        <f t="shared" si="398"/>
        <v>973.93152054999996</v>
      </c>
      <c r="Y960" s="8">
        <v>0</v>
      </c>
      <c r="Z960" s="9">
        <f t="shared" si="399"/>
        <v>0</v>
      </c>
      <c r="AA960" s="26" t="str">
        <f t="shared" si="407"/>
        <v>A+J=</v>
      </c>
      <c r="AB960" s="70">
        <f t="shared" si="408"/>
        <v>43388</v>
      </c>
      <c r="AC960" s="4"/>
      <c r="AD960" s="1"/>
      <c r="AE960" s="11"/>
      <c r="AF960" s="5"/>
      <c r="AG960" s="1"/>
      <c r="AH960" s="1"/>
      <c r="AI960" s="1"/>
      <c r="AJ960" s="1"/>
      <c r="AK960" s="10"/>
      <c r="AL960" s="1"/>
      <c r="AM960" s="1"/>
      <c r="AN960" s="1"/>
      <c r="AO960" s="1"/>
      <c r="AP960" s="1"/>
      <c r="AQ960" s="1"/>
    </row>
    <row r="961" spans="1:43" x14ac:dyDescent="0.2">
      <c r="A961" s="67">
        <f t="shared" si="400"/>
        <v>43243</v>
      </c>
      <c r="B961" s="8">
        <f t="shared" si="389"/>
        <v>15209.693800999999</v>
      </c>
      <c r="C961" s="8">
        <f t="shared" si="401"/>
        <v>12518.304390269999</v>
      </c>
      <c r="D961" s="28">
        <f t="shared" si="402"/>
        <v>4961.84</v>
      </c>
      <c r="E961" s="9">
        <f>IF(K961=1,VLOOKUP(A960,[1]Plan1!$AY$117:$BA$314,3),E960)</f>
        <v>4981.6899999999996</v>
      </c>
      <c r="F961" s="110">
        <f t="shared" si="403"/>
        <v>43236</v>
      </c>
      <c r="G961" s="12">
        <f t="shared" si="390"/>
        <v>4.0005320606870676E-3</v>
      </c>
      <c r="H961" s="11">
        <f t="shared" si="404"/>
        <v>43266</v>
      </c>
      <c r="I961" s="11">
        <f t="shared" si="391"/>
        <v>43266</v>
      </c>
      <c r="J961" s="1">
        <f t="shared" si="405"/>
        <v>22</v>
      </c>
      <c r="K961" s="1">
        <f t="shared" si="413"/>
        <v>6</v>
      </c>
      <c r="L961" s="8">
        <f t="shared" si="392"/>
        <v>1.0010894699999999</v>
      </c>
      <c r="M961" s="14">
        <f t="shared" si="412"/>
        <v>1.0021995699999999</v>
      </c>
      <c r="N961" s="14">
        <f t="shared" si="409"/>
        <v>1.1354011325732316</v>
      </c>
      <c r="O961" s="8">
        <f t="shared" si="411"/>
        <v>1.13663811</v>
      </c>
      <c r="P961" s="8">
        <f t="shared" si="393"/>
        <v>14228.78184256</v>
      </c>
      <c r="Q961" s="13">
        <f t="shared" si="394"/>
        <v>0</v>
      </c>
      <c r="R961" s="21">
        <f t="shared" si="395"/>
        <v>0</v>
      </c>
      <c r="S961" s="8">
        <f t="shared" si="396"/>
        <v>0</v>
      </c>
      <c r="T961" s="10">
        <f t="shared" si="406"/>
        <v>0.119353</v>
      </c>
      <c r="U961" s="13">
        <f t="shared" si="410"/>
        <v>149</v>
      </c>
      <c r="V961" s="13">
        <v>252</v>
      </c>
      <c r="W961" s="14">
        <f t="shared" si="397"/>
        <v>1.0689385760000001</v>
      </c>
      <c r="X961" s="8">
        <f t="shared" si="398"/>
        <v>980.91195844000003</v>
      </c>
      <c r="Y961" s="8">
        <v>0</v>
      </c>
      <c r="Z961" s="9">
        <f t="shared" si="399"/>
        <v>0</v>
      </c>
      <c r="AA961" s="26" t="str">
        <f t="shared" si="407"/>
        <v>A+J=</v>
      </c>
      <c r="AB961" s="70">
        <f t="shared" si="408"/>
        <v>43388</v>
      </c>
      <c r="AC961" s="4"/>
      <c r="AD961" s="1"/>
      <c r="AE961" s="11"/>
      <c r="AF961" s="5"/>
      <c r="AG961" s="1"/>
      <c r="AH961" s="1"/>
      <c r="AI961" s="1"/>
      <c r="AJ961" s="1"/>
      <c r="AK961" s="10"/>
      <c r="AL961" s="1"/>
      <c r="AM961" s="1"/>
      <c r="AN961" s="1"/>
      <c r="AO961" s="1"/>
      <c r="AP961" s="1"/>
      <c r="AQ961" s="1"/>
    </row>
    <row r="962" spans="1:43" x14ac:dyDescent="0.2">
      <c r="A962" s="67">
        <f t="shared" si="400"/>
        <v>43244</v>
      </c>
      <c r="B962" s="8">
        <f t="shared" si="389"/>
        <v>15219.262172160001</v>
      </c>
      <c r="C962" s="8">
        <f t="shared" si="401"/>
        <v>12518.304390269999</v>
      </c>
      <c r="D962" s="28">
        <f t="shared" si="402"/>
        <v>4961.84</v>
      </c>
      <c r="E962" s="9">
        <f>IF(K962=1,VLOOKUP(A961,[1]Plan1!$AY$117:$BA$314,3),E961)</f>
        <v>4981.6899999999996</v>
      </c>
      <c r="F962" s="110">
        <f t="shared" si="403"/>
        <v>43236</v>
      </c>
      <c r="G962" s="12">
        <f t="shared" si="390"/>
        <v>4.0005320606870676E-3</v>
      </c>
      <c r="H962" s="11">
        <f t="shared" si="404"/>
        <v>43266</v>
      </c>
      <c r="I962" s="11">
        <f t="shared" si="391"/>
        <v>43266</v>
      </c>
      <c r="J962" s="1">
        <f t="shared" si="405"/>
        <v>22</v>
      </c>
      <c r="K962" s="1">
        <f t="shared" si="413"/>
        <v>7</v>
      </c>
      <c r="L962" s="8">
        <f t="shared" si="392"/>
        <v>1.0012711599999999</v>
      </c>
      <c r="M962" s="14">
        <f t="shared" si="412"/>
        <v>1.0021995699999999</v>
      </c>
      <c r="N962" s="14">
        <f t="shared" si="409"/>
        <v>1.1354011325732316</v>
      </c>
      <c r="O962" s="8">
        <f t="shared" si="411"/>
        <v>1.1368444</v>
      </c>
      <c r="P962" s="8">
        <f t="shared" si="393"/>
        <v>14231.36424357</v>
      </c>
      <c r="Q962" s="13">
        <f t="shared" si="394"/>
        <v>0</v>
      </c>
      <c r="R962" s="21">
        <f t="shared" si="395"/>
        <v>0</v>
      </c>
      <c r="S962" s="8">
        <f t="shared" si="396"/>
        <v>0</v>
      </c>
      <c r="T962" s="10">
        <f t="shared" si="406"/>
        <v>0.119353</v>
      </c>
      <c r="U962" s="13">
        <f t="shared" si="410"/>
        <v>150</v>
      </c>
      <c r="V962" s="13">
        <v>252</v>
      </c>
      <c r="W962" s="14">
        <f t="shared" si="397"/>
        <v>1.0694169520000001</v>
      </c>
      <c r="X962" s="8">
        <f t="shared" si="398"/>
        <v>987.89792858999999</v>
      </c>
      <c r="Y962" s="8">
        <v>0</v>
      </c>
      <c r="Z962" s="9">
        <f t="shared" si="399"/>
        <v>0</v>
      </c>
      <c r="AA962" s="26" t="str">
        <f t="shared" si="407"/>
        <v>A+J=</v>
      </c>
      <c r="AB962" s="70">
        <f t="shared" si="408"/>
        <v>43388</v>
      </c>
      <c r="AC962" s="4"/>
      <c r="AD962" s="1"/>
      <c r="AE962" s="11"/>
      <c r="AF962" s="5"/>
      <c r="AG962" s="1"/>
      <c r="AH962" s="1"/>
      <c r="AI962" s="1"/>
      <c r="AJ962" s="1"/>
      <c r="AK962" s="10"/>
      <c r="AL962" s="1"/>
      <c r="AM962" s="1"/>
      <c r="AN962" s="1"/>
      <c r="AO962" s="1"/>
      <c r="AP962" s="1"/>
      <c r="AQ962" s="1"/>
    </row>
    <row r="963" spans="1:43" x14ac:dyDescent="0.2">
      <c r="A963" s="67">
        <f t="shared" si="400"/>
        <v>43245</v>
      </c>
      <c r="B963" s="8">
        <f t="shared" si="389"/>
        <v>15228.836729770001</v>
      </c>
      <c r="C963" s="8">
        <f t="shared" si="401"/>
        <v>12518.304390269999</v>
      </c>
      <c r="D963" s="28">
        <f t="shared" si="402"/>
        <v>4961.84</v>
      </c>
      <c r="E963" s="9">
        <f>IF(K963=1,VLOOKUP(A962,[1]Plan1!$AY$117:$BA$314,3),E962)</f>
        <v>4981.6899999999996</v>
      </c>
      <c r="F963" s="110">
        <f t="shared" si="403"/>
        <v>43236</v>
      </c>
      <c r="G963" s="12">
        <f t="shared" si="390"/>
        <v>4.0005320606870676E-3</v>
      </c>
      <c r="H963" s="11">
        <f t="shared" si="404"/>
        <v>43266</v>
      </c>
      <c r="I963" s="11">
        <f t="shared" si="391"/>
        <v>43266</v>
      </c>
      <c r="J963" s="1">
        <f t="shared" si="405"/>
        <v>22</v>
      </c>
      <c r="K963" s="1">
        <f t="shared" si="413"/>
        <v>8</v>
      </c>
      <c r="L963" s="8">
        <f t="shared" si="392"/>
        <v>1.0014528899999999</v>
      </c>
      <c r="M963" s="14">
        <f t="shared" si="412"/>
        <v>1.0021995699999999</v>
      </c>
      <c r="N963" s="14">
        <f t="shared" si="409"/>
        <v>1.1354011325732316</v>
      </c>
      <c r="O963" s="8">
        <f t="shared" si="411"/>
        <v>1.1370507400000001</v>
      </c>
      <c r="P963" s="8">
        <f t="shared" si="393"/>
        <v>14233.947270500001</v>
      </c>
      <c r="Q963" s="13">
        <f t="shared" si="394"/>
        <v>0</v>
      </c>
      <c r="R963" s="21">
        <f t="shared" si="395"/>
        <v>0</v>
      </c>
      <c r="S963" s="8">
        <f t="shared" si="396"/>
        <v>0</v>
      </c>
      <c r="T963" s="10">
        <f t="shared" si="406"/>
        <v>0.119353</v>
      </c>
      <c r="U963" s="13">
        <f t="shared" si="410"/>
        <v>151</v>
      </c>
      <c r="V963" s="13">
        <v>252</v>
      </c>
      <c r="W963" s="14">
        <f t="shared" si="397"/>
        <v>1.069895542</v>
      </c>
      <c r="X963" s="8">
        <f t="shared" si="398"/>
        <v>994.88945926999997</v>
      </c>
      <c r="Y963" s="8">
        <v>0</v>
      </c>
      <c r="Z963" s="9">
        <f t="shared" si="399"/>
        <v>0</v>
      </c>
      <c r="AA963" s="26" t="str">
        <f t="shared" si="407"/>
        <v>A+J=</v>
      </c>
      <c r="AB963" s="70">
        <f t="shared" si="408"/>
        <v>43388</v>
      </c>
      <c r="AC963" s="4"/>
      <c r="AD963" s="1"/>
      <c r="AE963" s="11"/>
      <c r="AF963" s="5"/>
      <c r="AG963" s="1"/>
      <c r="AH963" s="1"/>
      <c r="AI963" s="1"/>
      <c r="AJ963" s="1"/>
      <c r="AK963" s="10"/>
      <c r="AL963" s="1"/>
      <c r="AM963" s="1"/>
      <c r="AN963" s="1"/>
      <c r="AO963" s="1"/>
      <c r="AP963" s="1"/>
      <c r="AQ963" s="1"/>
    </row>
    <row r="964" spans="1:43" x14ac:dyDescent="0.2">
      <c r="A964" s="67">
        <f t="shared" si="400"/>
        <v>43246</v>
      </c>
      <c r="B964" s="8">
        <f t="shared" si="389"/>
        <v>15238.41720838</v>
      </c>
      <c r="C964" s="8">
        <f t="shared" si="401"/>
        <v>12518.304390269999</v>
      </c>
      <c r="D964" s="28">
        <f t="shared" si="402"/>
        <v>4961.84</v>
      </c>
      <c r="E964" s="9">
        <f>IF(K964=1,VLOOKUP(A963,[1]Plan1!$AY$117:$BA$314,3),E963)</f>
        <v>4981.6899999999996</v>
      </c>
      <c r="F964" s="110">
        <f t="shared" si="403"/>
        <v>43236</v>
      </c>
      <c r="G964" s="12">
        <f t="shared" si="390"/>
        <v>4.0005320606870676E-3</v>
      </c>
      <c r="H964" s="11">
        <f t="shared" si="404"/>
        <v>43266</v>
      </c>
      <c r="I964" s="11">
        <f t="shared" si="391"/>
        <v>43266</v>
      </c>
      <c r="J964" s="1">
        <f t="shared" si="405"/>
        <v>22</v>
      </c>
      <c r="K964" s="1">
        <f t="shared" si="413"/>
        <v>9</v>
      </c>
      <c r="L964" s="8">
        <f t="shared" si="392"/>
        <v>1.00163465</v>
      </c>
      <c r="M964" s="14">
        <f t="shared" si="412"/>
        <v>1.0021995699999999</v>
      </c>
      <c r="N964" s="14">
        <f t="shared" si="409"/>
        <v>1.1354011325732316</v>
      </c>
      <c r="O964" s="8">
        <f t="shared" si="411"/>
        <v>1.13725711</v>
      </c>
      <c r="P964" s="8">
        <f t="shared" si="393"/>
        <v>14236.530672970001</v>
      </c>
      <c r="Q964" s="13">
        <f t="shared" si="394"/>
        <v>0</v>
      </c>
      <c r="R964" s="21">
        <f t="shared" si="395"/>
        <v>0</v>
      </c>
      <c r="S964" s="8">
        <f t="shared" si="396"/>
        <v>0</v>
      </c>
      <c r="T964" s="10">
        <f t="shared" si="406"/>
        <v>0.119353</v>
      </c>
      <c r="U964" s="13">
        <f t="shared" si="410"/>
        <v>152</v>
      </c>
      <c r="V964" s="13">
        <v>252</v>
      </c>
      <c r="W964" s="14">
        <f t="shared" si="397"/>
        <v>1.0703743459999999</v>
      </c>
      <c r="X964" s="8">
        <f t="shared" si="398"/>
        <v>1001.88653541</v>
      </c>
      <c r="Y964" s="8">
        <v>0</v>
      </c>
      <c r="Z964" s="9">
        <f t="shared" si="399"/>
        <v>0</v>
      </c>
      <c r="AA964" s="26" t="str">
        <f t="shared" si="407"/>
        <v>A+J=</v>
      </c>
      <c r="AB964" s="70">
        <f t="shared" si="408"/>
        <v>43388</v>
      </c>
      <c r="AC964" s="4"/>
      <c r="AD964" s="1"/>
      <c r="AE964" s="11"/>
      <c r="AF964" s="5"/>
      <c r="AG964" s="1"/>
      <c r="AH964" s="1"/>
      <c r="AI964" s="1"/>
      <c r="AJ964" s="1"/>
      <c r="AK964" s="10"/>
      <c r="AL964" s="1"/>
      <c r="AM964" s="1"/>
      <c r="AN964" s="1"/>
      <c r="AO964" s="1"/>
      <c r="AP964" s="1"/>
      <c r="AQ964" s="1"/>
    </row>
    <row r="965" spans="1:43" x14ac:dyDescent="0.2">
      <c r="A965" s="67">
        <f t="shared" si="400"/>
        <v>43247</v>
      </c>
      <c r="B965" s="8">
        <f t="shared" si="389"/>
        <v>15238.41720838</v>
      </c>
      <c r="C965" s="8">
        <f t="shared" si="401"/>
        <v>12518.304390269999</v>
      </c>
      <c r="D965" s="28">
        <f t="shared" si="402"/>
        <v>4961.84</v>
      </c>
      <c r="E965" s="9">
        <f>IF(K965=1,VLOOKUP(A964,[1]Plan1!$AY$117:$BA$314,3),E964)</f>
        <v>4981.6899999999996</v>
      </c>
      <c r="F965" s="110">
        <f t="shared" si="403"/>
        <v>43236</v>
      </c>
      <c r="G965" s="12">
        <f t="shared" si="390"/>
        <v>4.0005320606870676E-3</v>
      </c>
      <c r="H965" s="11">
        <f t="shared" si="404"/>
        <v>43266</v>
      </c>
      <c r="I965" s="11">
        <f t="shared" si="391"/>
        <v>43266</v>
      </c>
      <c r="J965" s="1">
        <f t="shared" si="405"/>
        <v>22</v>
      </c>
      <c r="K965" s="1">
        <f t="shared" si="413"/>
        <v>9</v>
      </c>
      <c r="L965" s="8">
        <f t="shared" si="392"/>
        <v>1.00163465</v>
      </c>
      <c r="M965" s="14">
        <f t="shared" si="412"/>
        <v>1.0021995699999999</v>
      </c>
      <c r="N965" s="14">
        <f t="shared" si="409"/>
        <v>1.1354011325732316</v>
      </c>
      <c r="O965" s="8">
        <f t="shared" si="411"/>
        <v>1.13725711</v>
      </c>
      <c r="P965" s="8">
        <f t="shared" si="393"/>
        <v>14236.530672970001</v>
      </c>
      <c r="Q965" s="13">
        <f t="shared" si="394"/>
        <v>0</v>
      </c>
      <c r="R965" s="21">
        <f t="shared" si="395"/>
        <v>0</v>
      </c>
      <c r="S965" s="8">
        <f t="shared" si="396"/>
        <v>0</v>
      </c>
      <c r="T965" s="10">
        <f t="shared" si="406"/>
        <v>0.119353</v>
      </c>
      <c r="U965" s="13">
        <f t="shared" si="410"/>
        <v>152</v>
      </c>
      <c r="V965" s="13">
        <v>252</v>
      </c>
      <c r="W965" s="14">
        <f t="shared" si="397"/>
        <v>1.0703743459999999</v>
      </c>
      <c r="X965" s="8">
        <f t="shared" si="398"/>
        <v>1001.88653541</v>
      </c>
      <c r="Y965" s="8">
        <v>0</v>
      </c>
      <c r="Z965" s="9">
        <f t="shared" si="399"/>
        <v>0</v>
      </c>
      <c r="AA965" s="26" t="str">
        <f t="shared" si="407"/>
        <v>A+J=</v>
      </c>
      <c r="AB965" s="70">
        <f t="shared" si="408"/>
        <v>43388</v>
      </c>
      <c r="AC965" s="4"/>
      <c r="AD965" s="1"/>
      <c r="AE965" s="11"/>
      <c r="AF965" s="5"/>
      <c r="AG965" s="1"/>
      <c r="AH965" s="1"/>
      <c r="AI965" s="1"/>
      <c r="AJ965" s="1"/>
      <c r="AK965" s="10"/>
      <c r="AL965" s="1"/>
      <c r="AM965" s="1"/>
      <c r="AN965" s="1"/>
      <c r="AO965" s="1"/>
      <c r="AP965" s="1"/>
      <c r="AQ965" s="1"/>
    </row>
    <row r="966" spans="1:43" x14ac:dyDescent="0.2">
      <c r="A966" s="67">
        <f t="shared" si="400"/>
        <v>43248</v>
      </c>
      <c r="B966" s="8">
        <f t="shared" si="389"/>
        <v>15238.41720838</v>
      </c>
      <c r="C966" s="8">
        <f t="shared" si="401"/>
        <v>12518.304390269999</v>
      </c>
      <c r="D966" s="28">
        <f t="shared" si="402"/>
        <v>4961.84</v>
      </c>
      <c r="E966" s="9">
        <f>IF(K966=1,VLOOKUP(A965,[1]Plan1!$AY$117:$BA$314,3),E965)</f>
        <v>4981.6899999999996</v>
      </c>
      <c r="F966" s="110">
        <f t="shared" si="403"/>
        <v>43236</v>
      </c>
      <c r="G966" s="12">
        <f t="shared" si="390"/>
        <v>4.0005320606870676E-3</v>
      </c>
      <c r="H966" s="11">
        <f t="shared" si="404"/>
        <v>43266</v>
      </c>
      <c r="I966" s="11">
        <f t="shared" si="391"/>
        <v>43266</v>
      </c>
      <c r="J966" s="1">
        <f t="shared" si="405"/>
        <v>22</v>
      </c>
      <c r="K966" s="1">
        <f t="shared" si="413"/>
        <v>9</v>
      </c>
      <c r="L966" s="8">
        <f t="shared" si="392"/>
        <v>1.00163465</v>
      </c>
      <c r="M966" s="14">
        <f t="shared" si="412"/>
        <v>1.0021995699999999</v>
      </c>
      <c r="N966" s="14">
        <f t="shared" si="409"/>
        <v>1.1354011325732316</v>
      </c>
      <c r="O966" s="8">
        <f t="shared" si="411"/>
        <v>1.13725711</v>
      </c>
      <c r="P966" s="8">
        <f t="shared" si="393"/>
        <v>14236.530672970001</v>
      </c>
      <c r="Q966" s="13">
        <f t="shared" si="394"/>
        <v>0</v>
      </c>
      <c r="R966" s="21">
        <f t="shared" si="395"/>
        <v>0</v>
      </c>
      <c r="S966" s="8">
        <f t="shared" si="396"/>
        <v>0</v>
      </c>
      <c r="T966" s="10">
        <f t="shared" si="406"/>
        <v>0.119353</v>
      </c>
      <c r="U966" s="13">
        <f t="shared" si="410"/>
        <v>152</v>
      </c>
      <c r="V966" s="13">
        <v>252</v>
      </c>
      <c r="W966" s="14">
        <f t="shared" si="397"/>
        <v>1.0703743459999999</v>
      </c>
      <c r="X966" s="8">
        <f t="shared" si="398"/>
        <v>1001.88653541</v>
      </c>
      <c r="Y966" s="8">
        <v>0</v>
      </c>
      <c r="Z966" s="9">
        <f t="shared" si="399"/>
        <v>0</v>
      </c>
      <c r="AA966" s="26" t="str">
        <f t="shared" si="407"/>
        <v>A+J=</v>
      </c>
      <c r="AB966" s="70">
        <f t="shared" si="408"/>
        <v>43388</v>
      </c>
      <c r="AC966" s="4"/>
      <c r="AD966" s="1"/>
      <c r="AE966" s="11"/>
      <c r="AF966" s="5"/>
      <c r="AG966" s="1"/>
      <c r="AH966" s="1"/>
      <c r="AI966" s="1"/>
      <c r="AJ966" s="1"/>
      <c r="AK966" s="10"/>
      <c r="AL966" s="1"/>
      <c r="AM966" s="1"/>
      <c r="AN966" s="1"/>
      <c r="AO966" s="1"/>
      <c r="AP966" s="1"/>
      <c r="AQ966" s="1"/>
    </row>
    <row r="967" spans="1:43" x14ac:dyDescent="0.2">
      <c r="A967" s="67">
        <f t="shared" si="400"/>
        <v>43249</v>
      </c>
      <c r="B967" s="8">
        <f t="shared" si="389"/>
        <v>15248.00374428</v>
      </c>
      <c r="C967" s="8">
        <f t="shared" si="401"/>
        <v>12518.304390269999</v>
      </c>
      <c r="D967" s="28">
        <f t="shared" si="402"/>
        <v>4961.84</v>
      </c>
      <c r="E967" s="9">
        <f>IF(K967=1,VLOOKUP(A966,[1]Plan1!$AY$117:$BA$314,3),E966)</f>
        <v>4981.6899999999996</v>
      </c>
      <c r="F967" s="110">
        <f t="shared" si="403"/>
        <v>43236</v>
      </c>
      <c r="G967" s="12">
        <f t="shared" si="390"/>
        <v>4.0005320606870676E-3</v>
      </c>
      <c r="H967" s="11">
        <f t="shared" si="404"/>
        <v>43266</v>
      </c>
      <c r="I967" s="11">
        <f t="shared" si="391"/>
        <v>43266</v>
      </c>
      <c r="J967" s="1">
        <f t="shared" si="405"/>
        <v>22</v>
      </c>
      <c r="K967" s="1">
        <f t="shared" si="413"/>
        <v>10</v>
      </c>
      <c r="L967" s="8">
        <f t="shared" si="392"/>
        <v>1.00181644</v>
      </c>
      <c r="M967" s="14">
        <f t="shared" si="412"/>
        <v>1.0021995699999999</v>
      </c>
      <c r="N967" s="14">
        <f t="shared" si="409"/>
        <v>1.1354011325732316</v>
      </c>
      <c r="O967" s="8">
        <f t="shared" si="411"/>
        <v>1.1374635200000001</v>
      </c>
      <c r="P967" s="8">
        <f t="shared" si="393"/>
        <v>14239.11457618</v>
      </c>
      <c r="Q967" s="13">
        <f t="shared" si="394"/>
        <v>0</v>
      </c>
      <c r="R967" s="21">
        <f t="shared" si="395"/>
        <v>0</v>
      </c>
      <c r="S967" s="8">
        <f t="shared" si="396"/>
        <v>0</v>
      </c>
      <c r="T967" s="10">
        <f t="shared" si="406"/>
        <v>0.119353</v>
      </c>
      <c r="U967" s="13">
        <f t="shared" si="410"/>
        <v>153</v>
      </c>
      <c r="V967" s="13">
        <v>252</v>
      </c>
      <c r="W967" s="14">
        <f t="shared" si="397"/>
        <v>1.070853364</v>
      </c>
      <c r="X967" s="8">
        <f t="shared" si="398"/>
        <v>1008.8891681</v>
      </c>
      <c r="Y967" s="8">
        <v>0</v>
      </c>
      <c r="Z967" s="9">
        <f t="shared" si="399"/>
        <v>0</v>
      </c>
      <c r="AA967" s="26" t="str">
        <f t="shared" si="407"/>
        <v>A+J=</v>
      </c>
      <c r="AB967" s="70">
        <f t="shared" si="408"/>
        <v>43388</v>
      </c>
      <c r="AC967" s="4"/>
      <c r="AD967" s="1"/>
      <c r="AE967" s="11"/>
      <c r="AF967" s="5"/>
      <c r="AG967" s="1"/>
      <c r="AH967" s="1"/>
      <c r="AI967" s="1"/>
      <c r="AJ967" s="1"/>
      <c r="AK967" s="10"/>
      <c r="AL967" s="1"/>
      <c r="AM967" s="1"/>
      <c r="AN967" s="1"/>
      <c r="AO967" s="1"/>
      <c r="AP967" s="1"/>
      <c r="AQ967" s="1"/>
    </row>
    <row r="968" spans="1:43" x14ac:dyDescent="0.2">
      <c r="A968" s="67">
        <f t="shared" si="400"/>
        <v>43250</v>
      </c>
      <c r="B968" s="8">
        <f t="shared" si="389"/>
        <v>15257.596085840001</v>
      </c>
      <c r="C968" s="8">
        <f t="shared" si="401"/>
        <v>12518.304390269999</v>
      </c>
      <c r="D968" s="28">
        <f t="shared" si="402"/>
        <v>4961.84</v>
      </c>
      <c r="E968" s="9">
        <f>IF(K968=1,VLOOKUP(A967,[1]Plan1!$AY$117:$BA$314,3),E967)</f>
        <v>4981.6899999999996</v>
      </c>
      <c r="F968" s="110">
        <f t="shared" si="403"/>
        <v>43236</v>
      </c>
      <c r="G968" s="12">
        <f t="shared" si="390"/>
        <v>4.0005320606870676E-3</v>
      </c>
      <c r="H968" s="11">
        <f t="shared" si="404"/>
        <v>43266</v>
      </c>
      <c r="I968" s="11">
        <f t="shared" si="391"/>
        <v>43266</v>
      </c>
      <c r="J968" s="1">
        <f t="shared" si="405"/>
        <v>22</v>
      </c>
      <c r="K968" s="1">
        <f t="shared" si="413"/>
        <v>11</v>
      </c>
      <c r="L968" s="8">
        <f t="shared" si="392"/>
        <v>1.0019982599999999</v>
      </c>
      <c r="M968" s="14">
        <f t="shared" si="412"/>
        <v>1.0021995699999999</v>
      </c>
      <c r="N968" s="14">
        <f t="shared" si="409"/>
        <v>1.1354011325732316</v>
      </c>
      <c r="O968" s="8">
        <f t="shared" si="411"/>
        <v>1.13766995</v>
      </c>
      <c r="P968" s="8">
        <f t="shared" si="393"/>
        <v>14241.698729760001</v>
      </c>
      <c r="Q968" s="13">
        <f t="shared" si="394"/>
        <v>0</v>
      </c>
      <c r="R968" s="21">
        <f t="shared" si="395"/>
        <v>0</v>
      </c>
      <c r="S968" s="8">
        <f t="shared" si="396"/>
        <v>0</v>
      </c>
      <c r="T968" s="10">
        <f t="shared" si="406"/>
        <v>0.119353</v>
      </c>
      <c r="U968" s="13">
        <f t="shared" si="410"/>
        <v>154</v>
      </c>
      <c r="V968" s="13">
        <v>252</v>
      </c>
      <c r="W968" s="14">
        <f t="shared" si="397"/>
        <v>1.0713325970000001</v>
      </c>
      <c r="X968" s="8">
        <f t="shared" si="398"/>
        <v>1015.89735608</v>
      </c>
      <c r="Y968" s="8">
        <v>0</v>
      </c>
      <c r="Z968" s="9">
        <f t="shared" si="399"/>
        <v>0</v>
      </c>
      <c r="AA968" s="26" t="str">
        <f t="shared" si="407"/>
        <v>A+J=</v>
      </c>
      <c r="AB968" s="70">
        <f t="shared" si="408"/>
        <v>43388</v>
      </c>
      <c r="AC968" s="4"/>
      <c r="AD968" s="1"/>
      <c r="AE968" s="11"/>
      <c r="AF968" s="5"/>
      <c r="AG968" s="1"/>
      <c r="AH968" s="1"/>
      <c r="AI968" s="1"/>
      <c r="AJ968" s="1"/>
      <c r="AK968" s="10"/>
      <c r="AL968" s="1"/>
      <c r="AM968" s="1"/>
      <c r="AN968" s="1"/>
      <c r="AO968" s="1"/>
      <c r="AP968" s="1"/>
      <c r="AQ968" s="1"/>
    </row>
    <row r="969" spans="1:43" x14ac:dyDescent="0.2">
      <c r="A969" s="67">
        <f t="shared" si="400"/>
        <v>43251</v>
      </c>
      <c r="B969" s="8">
        <f t="shared" si="389"/>
        <v>15267.19475753</v>
      </c>
      <c r="C969" s="8">
        <f t="shared" si="401"/>
        <v>12518.304390269999</v>
      </c>
      <c r="D969" s="28">
        <f t="shared" si="402"/>
        <v>4961.84</v>
      </c>
      <c r="E969" s="9">
        <f>IF(K969=1,VLOOKUP(A968,[1]Plan1!$AY$117:$BA$314,3),E968)</f>
        <v>4981.6899999999996</v>
      </c>
      <c r="F969" s="110">
        <f t="shared" si="403"/>
        <v>43236</v>
      </c>
      <c r="G969" s="12">
        <f t="shared" si="390"/>
        <v>4.0005320606870676E-3</v>
      </c>
      <c r="H969" s="11">
        <f t="shared" si="404"/>
        <v>43266</v>
      </c>
      <c r="I969" s="11">
        <f t="shared" si="391"/>
        <v>43266</v>
      </c>
      <c r="J969" s="1">
        <f t="shared" si="405"/>
        <v>22</v>
      </c>
      <c r="K969" s="1">
        <f t="shared" si="413"/>
        <v>12</v>
      </c>
      <c r="L969" s="8">
        <f t="shared" si="392"/>
        <v>1.00218012</v>
      </c>
      <c r="M969" s="14">
        <f t="shared" si="412"/>
        <v>1.0021995699999999</v>
      </c>
      <c r="N969" s="14">
        <f t="shared" si="409"/>
        <v>1.1354011325732316</v>
      </c>
      <c r="O969" s="8">
        <f t="shared" si="411"/>
        <v>1.1378764400000001</v>
      </c>
      <c r="P969" s="8">
        <f t="shared" si="393"/>
        <v>14244.283634429999</v>
      </c>
      <c r="Q969" s="13">
        <f t="shared" si="394"/>
        <v>0</v>
      </c>
      <c r="R969" s="21">
        <f t="shared" si="395"/>
        <v>0</v>
      </c>
      <c r="S969" s="8">
        <f t="shared" si="396"/>
        <v>0</v>
      </c>
      <c r="T969" s="10">
        <f t="shared" si="406"/>
        <v>0.119353</v>
      </c>
      <c r="U969" s="13">
        <f t="shared" si="410"/>
        <v>155</v>
      </c>
      <c r="V969" s="13">
        <v>252</v>
      </c>
      <c r="W969" s="14">
        <f t="shared" si="397"/>
        <v>1.0718120440000001</v>
      </c>
      <c r="X969" s="8">
        <f t="shared" si="398"/>
        <v>1022.9111231000001</v>
      </c>
      <c r="Y969" s="8">
        <v>0</v>
      </c>
      <c r="Z969" s="9">
        <f t="shared" si="399"/>
        <v>0</v>
      </c>
      <c r="AA969" s="26" t="str">
        <f t="shared" si="407"/>
        <v>A+J=</v>
      </c>
      <c r="AB969" s="70">
        <f t="shared" si="408"/>
        <v>43388</v>
      </c>
      <c r="AC969" s="4"/>
      <c r="AD969" s="1"/>
      <c r="AE969" s="11"/>
      <c r="AF969" s="5"/>
      <c r="AG969" s="1"/>
      <c r="AH969" s="1"/>
      <c r="AI969" s="1"/>
      <c r="AJ969" s="1"/>
      <c r="AK969" s="10"/>
      <c r="AL969" s="1"/>
      <c r="AM969" s="1"/>
      <c r="AN969" s="1"/>
      <c r="AO969" s="1"/>
      <c r="AP969" s="1"/>
      <c r="AQ969" s="1"/>
    </row>
    <row r="970" spans="1:43" x14ac:dyDescent="0.2">
      <c r="A970" s="67">
        <f t="shared" si="400"/>
        <v>43252</v>
      </c>
      <c r="B970" s="8">
        <f t="shared" ref="B970:B1033" si="414">(P970+X970)</f>
        <v>15267.19475753</v>
      </c>
      <c r="C970" s="8">
        <f t="shared" si="401"/>
        <v>12518.304390269999</v>
      </c>
      <c r="D970" s="28">
        <f t="shared" si="402"/>
        <v>4961.84</v>
      </c>
      <c r="E970" s="9">
        <f>IF(K970=1,VLOOKUP(A969,[1]Plan1!$AY$117:$BA$314,3),E969)</f>
        <v>4981.6899999999996</v>
      </c>
      <c r="F970" s="110">
        <f t="shared" si="403"/>
        <v>43236</v>
      </c>
      <c r="G970" s="12">
        <f t="shared" ref="G970:G1033" si="415">(E970/D970)-1</f>
        <v>4.0005320606870676E-3</v>
      </c>
      <c r="H970" s="11">
        <f t="shared" si="404"/>
        <v>43266</v>
      </c>
      <c r="I970" s="11">
        <f t="shared" ref="I970:I1033" si="416">IF(A970&gt;I969,H970,I969)</f>
        <v>43266</v>
      </c>
      <c r="J970" s="1">
        <f t="shared" si="405"/>
        <v>22</v>
      </c>
      <c r="K970" s="1">
        <f t="shared" si="413"/>
        <v>12</v>
      </c>
      <c r="L970" s="8">
        <f t="shared" ref="L970:L1033" si="417">TRUNC((E970/D970)^TRUNC((K970/J970),9),8)</f>
        <v>1.00218012</v>
      </c>
      <c r="M970" s="14">
        <f t="shared" si="412"/>
        <v>1.0021995699999999</v>
      </c>
      <c r="N970" s="14">
        <f t="shared" si="409"/>
        <v>1.1354011325732316</v>
      </c>
      <c r="O970" s="8">
        <f t="shared" si="411"/>
        <v>1.1378764400000001</v>
      </c>
      <c r="P970" s="8">
        <f t="shared" ref="P970:P1033" si="418">TRUNC(C970*O970,8)</f>
        <v>14244.283634429999</v>
      </c>
      <c r="Q970" s="13">
        <f t="shared" ref="Q970:Q1033" si="419">IF(VLOOKUP(A970,AE$10:AM$114,9)=VLOOKUP(A969,AE$10:AM$114,9),0,VLOOKUP(A970,AE$10:AM$114,9))</f>
        <v>0</v>
      </c>
      <c r="R970" s="21">
        <f t="shared" ref="R970:R1033" si="420">IF(Q970&gt;0,VLOOKUP($A970,$AE$10:$AK$114,7),0)</f>
        <v>0</v>
      </c>
      <c r="S970" s="8">
        <f t="shared" ref="S970:S1033" si="421">IF(R970&gt;0,TRUNC(R970*P970,8),0)</f>
        <v>0</v>
      </c>
      <c r="T970" s="10">
        <f t="shared" si="406"/>
        <v>0.119353</v>
      </c>
      <c r="U970" s="13">
        <f t="shared" si="410"/>
        <v>155</v>
      </c>
      <c r="V970" s="13">
        <v>252</v>
      </c>
      <c r="W970" s="14">
        <f t="shared" ref="W970:W1033" si="422">ROUND((1+T970)^TRUNC((U970/V970),9),9)</f>
        <v>1.0718120440000001</v>
      </c>
      <c r="X970" s="8">
        <f t="shared" ref="X970:X1033" si="423">TRUNC((P970*(W970-1)),8)</f>
        <v>1022.9111231000001</v>
      </c>
      <c r="Y970" s="8">
        <v>0</v>
      </c>
      <c r="Z970" s="9">
        <f t="shared" ref="Z970:Z1033" si="424">IF(S970&gt;0,S970+X970,0)</f>
        <v>0</v>
      </c>
      <c r="AA970" s="26" t="str">
        <f t="shared" si="407"/>
        <v>A+J=</v>
      </c>
      <c r="AB970" s="70">
        <f t="shared" si="408"/>
        <v>43388</v>
      </c>
      <c r="AC970" s="4"/>
      <c r="AD970" s="1"/>
      <c r="AE970" s="11"/>
      <c r="AF970" s="5"/>
      <c r="AG970" s="1"/>
      <c r="AH970" s="1"/>
      <c r="AI970" s="1"/>
      <c r="AJ970" s="1"/>
      <c r="AK970" s="10"/>
      <c r="AL970" s="1"/>
      <c r="AM970" s="1"/>
      <c r="AN970" s="1"/>
      <c r="AO970" s="1"/>
      <c r="AP970" s="1"/>
      <c r="AQ970" s="1"/>
    </row>
    <row r="971" spans="1:43" x14ac:dyDescent="0.2">
      <c r="A971" s="67">
        <f t="shared" ref="A971:A1034" si="425">(A970+1)</f>
        <v>43253</v>
      </c>
      <c r="B971" s="8">
        <f t="shared" si="414"/>
        <v>15276.7993594</v>
      </c>
      <c r="C971" s="8">
        <f t="shared" ref="C971:C1034" si="426">TRUNC(IF(Q970&gt;0,VLOOKUP(A970,$AE$12:$AF$114,2),C970),8)</f>
        <v>12518.304390269999</v>
      </c>
      <c r="D971" s="28">
        <f t="shared" ref="D971:D1034" si="427">IF(E971=E970,D970,E970)</f>
        <v>4961.84</v>
      </c>
      <c r="E971" s="9">
        <f>IF(K971=1,VLOOKUP(A970,[1]Plan1!$AY$117:$BA$314,3),E970)</f>
        <v>4981.6899999999996</v>
      </c>
      <c r="F971" s="110">
        <f t="shared" ref="F971:F1034" si="428">IF(D971=D970,F970,A971)</f>
        <v>43236</v>
      </c>
      <c r="G971" s="12">
        <f t="shared" si="415"/>
        <v>4.0005320606870676E-3</v>
      </c>
      <c r="H971" s="11">
        <f t="shared" ref="H971:H1034" si="429">IF(DAY(A971)=15,VLOOKUP(A971,AJ$118:AP$450,4),H970)</f>
        <v>43266</v>
      </c>
      <c r="I971" s="11">
        <f t="shared" si="416"/>
        <v>43266</v>
      </c>
      <c r="J971" s="1">
        <f t="shared" ref="J971:J1034" si="430">IF(I971=I970,J970,NETWORKDAYS(I970,I971,$AE$118:$AE$502)-1)</f>
        <v>22</v>
      </c>
      <c r="K971" s="1">
        <f t="shared" si="413"/>
        <v>13</v>
      </c>
      <c r="L971" s="8">
        <f t="shared" si="417"/>
        <v>1.0023620099999999</v>
      </c>
      <c r="M971" s="14">
        <f t="shared" si="412"/>
        <v>1.0021995699999999</v>
      </c>
      <c r="N971" s="14">
        <f t="shared" si="409"/>
        <v>1.1354011325732316</v>
      </c>
      <c r="O971" s="8">
        <f t="shared" si="411"/>
        <v>1.13808296</v>
      </c>
      <c r="P971" s="8">
        <f t="shared" si="418"/>
        <v>14246.86891465</v>
      </c>
      <c r="Q971" s="13">
        <f t="shared" si="419"/>
        <v>0</v>
      </c>
      <c r="R971" s="21">
        <f t="shared" si="420"/>
        <v>0</v>
      </c>
      <c r="S971" s="8">
        <f t="shared" si="421"/>
        <v>0</v>
      </c>
      <c r="T971" s="10">
        <f t="shared" ref="T971:T1034" si="431">IF(Q970&gt;0,VLOOKUP(A970,$AE$11:$AH$20,4),T970)</f>
        <v>0.119353</v>
      </c>
      <c r="U971" s="13">
        <f t="shared" si="410"/>
        <v>156</v>
      </c>
      <c r="V971" s="13">
        <v>252</v>
      </c>
      <c r="W971" s="14">
        <f t="shared" si="422"/>
        <v>1.072291705</v>
      </c>
      <c r="X971" s="8">
        <f t="shared" si="423"/>
        <v>1029.9304447500001</v>
      </c>
      <c r="Y971" s="8">
        <v>0</v>
      </c>
      <c r="Z971" s="9">
        <f t="shared" si="424"/>
        <v>0</v>
      </c>
      <c r="AA971" s="26" t="str">
        <f t="shared" ref="AA971:AA1034" si="432">IF($Q970&gt;0,VLOOKUP($A970,$AE$10:$AO$114,($AN$7)+1),AA970)</f>
        <v>A+J=</v>
      </c>
      <c r="AB971" s="70">
        <f t="shared" ref="AB971:AB1034" si="433">IF($Q970&gt;0,VLOOKUP($A970,$AE$10:$AO$114,($AO$7)+1),AB970)</f>
        <v>43388</v>
      </c>
      <c r="AC971" s="4"/>
      <c r="AD971" s="1"/>
      <c r="AE971" s="11"/>
      <c r="AF971" s="5"/>
      <c r="AG971" s="1"/>
      <c r="AH971" s="1"/>
      <c r="AI971" s="1"/>
      <c r="AJ971" s="1"/>
      <c r="AK971" s="10"/>
      <c r="AL971" s="1"/>
      <c r="AM971" s="1"/>
      <c r="AN971" s="1"/>
      <c r="AO971" s="1"/>
      <c r="AP971" s="1"/>
      <c r="AQ971" s="1"/>
    </row>
    <row r="972" spans="1:43" x14ac:dyDescent="0.2">
      <c r="A972" s="67">
        <f t="shared" si="425"/>
        <v>43254</v>
      </c>
      <c r="B972" s="8">
        <f t="shared" si="414"/>
        <v>15276.7993594</v>
      </c>
      <c r="C972" s="8">
        <f t="shared" si="426"/>
        <v>12518.304390269999</v>
      </c>
      <c r="D972" s="28">
        <f t="shared" si="427"/>
        <v>4961.84</v>
      </c>
      <c r="E972" s="9">
        <f>IF(K972=1,VLOOKUP(A971,[1]Plan1!$AY$117:$BA$314,3),E971)</f>
        <v>4981.6899999999996</v>
      </c>
      <c r="F972" s="110">
        <f t="shared" si="428"/>
        <v>43236</v>
      </c>
      <c r="G972" s="12">
        <f t="shared" si="415"/>
        <v>4.0005320606870676E-3</v>
      </c>
      <c r="H972" s="11">
        <f t="shared" si="429"/>
        <v>43266</v>
      </c>
      <c r="I972" s="11">
        <f t="shared" si="416"/>
        <v>43266</v>
      </c>
      <c r="J972" s="1">
        <f t="shared" si="430"/>
        <v>22</v>
      </c>
      <c r="K972" s="1">
        <f t="shared" si="413"/>
        <v>13</v>
      </c>
      <c r="L972" s="8">
        <f t="shared" si="417"/>
        <v>1.0023620099999999</v>
      </c>
      <c r="M972" s="14">
        <f t="shared" si="412"/>
        <v>1.0021995699999999</v>
      </c>
      <c r="N972" s="14">
        <f t="shared" si="409"/>
        <v>1.1354011325732316</v>
      </c>
      <c r="O972" s="8">
        <f t="shared" si="411"/>
        <v>1.13808296</v>
      </c>
      <c r="P972" s="8">
        <f t="shared" si="418"/>
        <v>14246.86891465</v>
      </c>
      <c r="Q972" s="13">
        <f t="shared" si="419"/>
        <v>0</v>
      </c>
      <c r="R972" s="21">
        <f t="shared" si="420"/>
        <v>0</v>
      </c>
      <c r="S972" s="8">
        <f t="shared" si="421"/>
        <v>0</v>
      </c>
      <c r="T972" s="10">
        <f t="shared" si="431"/>
        <v>0.119353</v>
      </c>
      <c r="U972" s="13">
        <f t="shared" si="410"/>
        <v>156</v>
      </c>
      <c r="V972" s="13">
        <v>252</v>
      </c>
      <c r="W972" s="14">
        <f t="shared" si="422"/>
        <v>1.072291705</v>
      </c>
      <c r="X972" s="8">
        <f t="shared" si="423"/>
        <v>1029.9304447500001</v>
      </c>
      <c r="Y972" s="8">
        <v>0</v>
      </c>
      <c r="Z972" s="9">
        <f t="shared" si="424"/>
        <v>0</v>
      </c>
      <c r="AA972" s="26" t="str">
        <f t="shared" si="432"/>
        <v>A+J=</v>
      </c>
      <c r="AB972" s="70">
        <f t="shared" si="433"/>
        <v>43388</v>
      </c>
      <c r="AC972" s="4"/>
      <c r="AD972" s="1"/>
      <c r="AE972" s="11"/>
      <c r="AF972" s="5"/>
      <c r="AG972" s="1"/>
      <c r="AH972" s="1"/>
      <c r="AI972" s="1"/>
      <c r="AJ972" s="1"/>
      <c r="AK972" s="10"/>
      <c r="AL972" s="1"/>
      <c r="AM972" s="1"/>
      <c r="AN972" s="1"/>
      <c r="AO972" s="1"/>
      <c r="AP972" s="1"/>
      <c r="AQ972" s="1"/>
    </row>
    <row r="973" spans="1:43" x14ac:dyDescent="0.2">
      <c r="A973" s="67">
        <f t="shared" si="425"/>
        <v>43255</v>
      </c>
      <c r="B973" s="8">
        <f t="shared" si="414"/>
        <v>15276.7993594</v>
      </c>
      <c r="C973" s="8">
        <f t="shared" si="426"/>
        <v>12518.304390269999</v>
      </c>
      <c r="D973" s="28">
        <f t="shared" si="427"/>
        <v>4961.84</v>
      </c>
      <c r="E973" s="9">
        <f>IF(K973=1,VLOOKUP(A972,[1]Plan1!$AY$117:$BA$314,3),E972)</f>
        <v>4981.6899999999996</v>
      </c>
      <c r="F973" s="110">
        <f t="shared" si="428"/>
        <v>43236</v>
      </c>
      <c r="G973" s="12">
        <f t="shared" si="415"/>
        <v>4.0005320606870676E-3</v>
      </c>
      <c r="H973" s="11">
        <f t="shared" si="429"/>
        <v>43266</v>
      </c>
      <c r="I973" s="11">
        <f t="shared" si="416"/>
        <v>43266</v>
      </c>
      <c r="J973" s="1">
        <f t="shared" si="430"/>
        <v>22</v>
      </c>
      <c r="K973" s="1">
        <f t="shared" si="413"/>
        <v>13</v>
      </c>
      <c r="L973" s="8">
        <f t="shared" si="417"/>
        <v>1.0023620099999999</v>
      </c>
      <c r="M973" s="14">
        <f t="shared" si="412"/>
        <v>1.0021995699999999</v>
      </c>
      <c r="N973" s="14">
        <f t="shared" si="409"/>
        <v>1.1354011325732316</v>
      </c>
      <c r="O973" s="8">
        <f t="shared" si="411"/>
        <v>1.13808296</v>
      </c>
      <c r="P973" s="8">
        <f t="shared" si="418"/>
        <v>14246.86891465</v>
      </c>
      <c r="Q973" s="13">
        <f t="shared" si="419"/>
        <v>0</v>
      </c>
      <c r="R973" s="21">
        <f t="shared" si="420"/>
        <v>0</v>
      </c>
      <c r="S973" s="8">
        <f t="shared" si="421"/>
        <v>0</v>
      </c>
      <c r="T973" s="10">
        <f t="shared" si="431"/>
        <v>0.119353</v>
      </c>
      <c r="U973" s="13">
        <f t="shared" si="410"/>
        <v>156</v>
      </c>
      <c r="V973" s="13">
        <v>252</v>
      </c>
      <c r="W973" s="14">
        <f t="shared" si="422"/>
        <v>1.072291705</v>
      </c>
      <c r="X973" s="8">
        <f t="shared" si="423"/>
        <v>1029.9304447500001</v>
      </c>
      <c r="Y973" s="8">
        <v>0</v>
      </c>
      <c r="Z973" s="9">
        <f t="shared" si="424"/>
        <v>0</v>
      </c>
      <c r="AA973" s="26" t="str">
        <f t="shared" si="432"/>
        <v>A+J=</v>
      </c>
      <c r="AB973" s="70">
        <f t="shared" si="433"/>
        <v>43388</v>
      </c>
      <c r="AC973" s="4"/>
      <c r="AD973" s="1"/>
      <c r="AE973" s="11"/>
      <c r="AF973" s="5"/>
      <c r="AG973" s="1"/>
      <c r="AH973" s="1"/>
      <c r="AI973" s="1"/>
      <c r="AJ973" s="1"/>
      <c r="AK973" s="10"/>
      <c r="AL973" s="1"/>
      <c r="AM973" s="1"/>
      <c r="AN973" s="1"/>
      <c r="AO973" s="1"/>
      <c r="AP973" s="1"/>
      <c r="AQ973" s="1"/>
    </row>
    <row r="974" spans="1:43" x14ac:dyDescent="0.2">
      <c r="A974" s="67">
        <f t="shared" si="425"/>
        <v>43256</v>
      </c>
      <c r="B974" s="8">
        <f t="shared" si="414"/>
        <v>15286.41005644</v>
      </c>
      <c r="C974" s="8">
        <f t="shared" si="426"/>
        <v>12518.304390269999</v>
      </c>
      <c r="D974" s="28">
        <f t="shared" si="427"/>
        <v>4961.84</v>
      </c>
      <c r="E974" s="9">
        <f>IF(K974=1,VLOOKUP(A973,[1]Plan1!$AY$117:$BA$314,3),E973)</f>
        <v>4981.6899999999996</v>
      </c>
      <c r="F974" s="110">
        <f t="shared" si="428"/>
        <v>43236</v>
      </c>
      <c r="G974" s="12">
        <f t="shared" si="415"/>
        <v>4.0005320606870676E-3</v>
      </c>
      <c r="H974" s="11">
        <f t="shared" si="429"/>
        <v>43266</v>
      </c>
      <c r="I974" s="11">
        <f t="shared" si="416"/>
        <v>43266</v>
      </c>
      <c r="J974" s="1">
        <f t="shared" si="430"/>
        <v>22</v>
      </c>
      <c r="K974" s="1">
        <f t="shared" si="413"/>
        <v>14</v>
      </c>
      <c r="L974" s="8">
        <f t="shared" si="417"/>
        <v>1.00254394</v>
      </c>
      <c r="M974" s="14">
        <f t="shared" si="412"/>
        <v>1.0021995699999999</v>
      </c>
      <c r="N974" s="14">
        <f t="shared" si="409"/>
        <v>1.1354011325732316</v>
      </c>
      <c r="O974" s="8">
        <f t="shared" si="411"/>
        <v>1.1382895200000001</v>
      </c>
      <c r="P974" s="8">
        <f t="shared" si="418"/>
        <v>14249.45469561</v>
      </c>
      <c r="Q974" s="13">
        <f t="shared" si="419"/>
        <v>0</v>
      </c>
      <c r="R974" s="21">
        <f t="shared" si="420"/>
        <v>0</v>
      </c>
      <c r="S974" s="8">
        <f t="shared" si="421"/>
        <v>0</v>
      </c>
      <c r="T974" s="10">
        <f t="shared" si="431"/>
        <v>0.119353</v>
      </c>
      <c r="U974" s="13">
        <f t="shared" si="410"/>
        <v>157</v>
      </c>
      <c r="V974" s="13">
        <v>252</v>
      </c>
      <c r="W974" s="14">
        <f t="shared" si="422"/>
        <v>1.0727715819999999</v>
      </c>
      <c r="X974" s="8">
        <f t="shared" si="423"/>
        <v>1036.95536083</v>
      </c>
      <c r="Y974" s="8">
        <v>0</v>
      </c>
      <c r="Z974" s="9">
        <f t="shared" si="424"/>
        <v>0</v>
      </c>
      <c r="AA974" s="26" t="str">
        <f t="shared" si="432"/>
        <v>A+J=</v>
      </c>
      <c r="AB974" s="70">
        <f t="shared" si="433"/>
        <v>43388</v>
      </c>
      <c r="AC974" s="4"/>
      <c r="AD974" s="1"/>
      <c r="AE974" s="11"/>
      <c r="AF974" s="5"/>
      <c r="AG974" s="1"/>
      <c r="AH974" s="1"/>
      <c r="AI974" s="1"/>
      <c r="AJ974" s="1"/>
      <c r="AK974" s="10"/>
      <c r="AL974" s="1"/>
      <c r="AM974" s="1"/>
      <c r="AN974" s="1"/>
      <c r="AO974" s="1"/>
      <c r="AP974" s="1"/>
      <c r="AQ974" s="1"/>
    </row>
    <row r="975" spans="1:43" x14ac:dyDescent="0.2">
      <c r="A975" s="67">
        <f t="shared" si="425"/>
        <v>43257</v>
      </c>
      <c r="B975" s="8">
        <f t="shared" si="414"/>
        <v>15296.026822549999</v>
      </c>
      <c r="C975" s="8">
        <f t="shared" si="426"/>
        <v>12518.304390269999</v>
      </c>
      <c r="D975" s="28">
        <f t="shared" si="427"/>
        <v>4961.84</v>
      </c>
      <c r="E975" s="9">
        <f>IF(K975=1,VLOOKUP(A974,[1]Plan1!$AY$117:$BA$314,3),E974)</f>
        <v>4981.6899999999996</v>
      </c>
      <c r="F975" s="110">
        <f t="shared" si="428"/>
        <v>43236</v>
      </c>
      <c r="G975" s="12">
        <f t="shared" si="415"/>
        <v>4.0005320606870676E-3</v>
      </c>
      <c r="H975" s="11">
        <f t="shared" si="429"/>
        <v>43266</v>
      </c>
      <c r="I975" s="11">
        <f t="shared" si="416"/>
        <v>43266</v>
      </c>
      <c r="J975" s="1">
        <f t="shared" si="430"/>
        <v>22</v>
      </c>
      <c r="K975" s="1">
        <f t="shared" si="413"/>
        <v>15</v>
      </c>
      <c r="L975" s="8">
        <f t="shared" si="417"/>
        <v>1.0027258999999999</v>
      </c>
      <c r="M975" s="14">
        <f t="shared" si="412"/>
        <v>1.0021995699999999</v>
      </c>
      <c r="N975" s="14">
        <f t="shared" si="409"/>
        <v>1.1354011325732316</v>
      </c>
      <c r="O975" s="8">
        <f t="shared" si="411"/>
        <v>1.1384961199999999</v>
      </c>
      <c r="P975" s="8">
        <f t="shared" si="418"/>
        <v>14252.040977299999</v>
      </c>
      <c r="Q975" s="13">
        <f t="shared" si="419"/>
        <v>0</v>
      </c>
      <c r="R975" s="21">
        <f t="shared" si="420"/>
        <v>0</v>
      </c>
      <c r="S975" s="8">
        <f t="shared" si="421"/>
        <v>0</v>
      </c>
      <c r="T975" s="10">
        <f t="shared" si="431"/>
        <v>0.119353</v>
      </c>
      <c r="U975" s="13">
        <f t="shared" si="410"/>
        <v>158</v>
      </c>
      <c r="V975" s="13">
        <v>252</v>
      </c>
      <c r="W975" s="14">
        <f t="shared" si="422"/>
        <v>1.0732516729999999</v>
      </c>
      <c r="X975" s="8">
        <f t="shared" si="423"/>
        <v>1043.98584525</v>
      </c>
      <c r="Y975" s="8">
        <v>0</v>
      </c>
      <c r="Z975" s="9">
        <f t="shared" si="424"/>
        <v>0</v>
      </c>
      <c r="AA975" s="26" t="str">
        <f t="shared" si="432"/>
        <v>A+J=</v>
      </c>
      <c r="AB975" s="70">
        <f t="shared" si="433"/>
        <v>43388</v>
      </c>
      <c r="AC975" s="4"/>
      <c r="AD975" s="1"/>
      <c r="AE975" s="11"/>
      <c r="AF975" s="5"/>
      <c r="AG975" s="1"/>
      <c r="AH975" s="1"/>
      <c r="AI975" s="1"/>
      <c r="AJ975" s="1"/>
      <c r="AK975" s="10"/>
      <c r="AL975" s="1"/>
      <c r="AM975" s="1"/>
      <c r="AN975" s="1"/>
      <c r="AO975" s="1"/>
      <c r="AP975" s="1"/>
      <c r="AQ975" s="1"/>
    </row>
    <row r="976" spans="1:43" x14ac:dyDescent="0.2">
      <c r="A976" s="67">
        <f t="shared" si="425"/>
        <v>43258</v>
      </c>
      <c r="B976" s="8">
        <f t="shared" si="414"/>
        <v>15305.64953993</v>
      </c>
      <c r="C976" s="8">
        <f t="shared" si="426"/>
        <v>12518.304390269999</v>
      </c>
      <c r="D976" s="28">
        <f t="shared" si="427"/>
        <v>4961.84</v>
      </c>
      <c r="E976" s="9">
        <f>IF(K976=1,VLOOKUP(A975,[1]Plan1!$AY$117:$BA$314,3),E975)</f>
        <v>4981.6899999999996</v>
      </c>
      <c r="F976" s="110">
        <f t="shared" si="428"/>
        <v>43236</v>
      </c>
      <c r="G976" s="12">
        <f t="shared" si="415"/>
        <v>4.0005320606870676E-3</v>
      </c>
      <c r="H976" s="11">
        <f t="shared" si="429"/>
        <v>43266</v>
      </c>
      <c r="I976" s="11">
        <f t="shared" si="416"/>
        <v>43266</v>
      </c>
      <c r="J976" s="1">
        <f t="shared" si="430"/>
        <v>22</v>
      </c>
      <c r="K976" s="1">
        <f t="shared" si="413"/>
        <v>16</v>
      </c>
      <c r="L976" s="8">
        <f t="shared" si="417"/>
        <v>1.0029078899999999</v>
      </c>
      <c r="M976" s="14">
        <f t="shared" si="412"/>
        <v>1.0021995699999999</v>
      </c>
      <c r="N976" s="14">
        <f t="shared" si="409"/>
        <v>1.1354011325732316</v>
      </c>
      <c r="O976" s="8">
        <f t="shared" si="411"/>
        <v>1.13870275</v>
      </c>
      <c r="P976" s="8">
        <f t="shared" si="418"/>
        <v>14254.627634529999</v>
      </c>
      <c r="Q976" s="13">
        <f t="shared" si="419"/>
        <v>0</v>
      </c>
      <c r="R976" s="21">
        <f t="shared" si="420"/>
        <v>0</v>
      </c>
      <c r="S976" s="8">
        <f t="shared" si="421"/>
        <v>0</v>
      </c>
      <c r="T976" s="10">
        <f t="shared" si="431"/>
        <v>0.119353</v>
      </c>
      <c r="U976" s="13">
        <f t="shared" si="410"/>
        <v>159</v>
      </c>
      <c r="V976" s="13">
        <v>252</v>
      </c>
      <c r="W976" s="14">
        <f t="shared" si="422"/>
        <v>1.0737319789999999</v>
      </c>
      <c r="X976" s="8">
        <f t="shared" si="423"/>
        <v>1051.0219053999999</v>
      </c>
      <c r="Y976" s="8">
        <v>0</v>
      </c>
      <c r="Z976" s="9">
        <f t="shared" si="424"/>
        <v>0</v>
      </c>
      <c r="AA976" s="26" t="str">
        <f t="shared" si="432"/>
        <v>A+J=</v>
      </c>
      <c r="AB976" s="70">
        <f t="shared" si="433"/>
        <v>43388</v>
      </c>
      <c r="AC976" s="4"/>
      <c r="AD976" s="1"/>
      <c r="AE976" s="11"/>
      <c r="AF976" s="5"/>
      <c r="AG976" s="1"/>
      <c r="AH976" s="1"/>
      <c r="AI976" s="1"/>
      <c r="AJ976" s="1"/>
      <c r="AK976" s="10"/>
      <c r="AL976" s="1"/>
      <c r="AM976" s="1"/>
      <c r="AN976" s="1"/>
      <c r="AO976" s="1"/>
      <c r="AP976" s="1"/>
      <c r="AQ976" s="1"/>
    </row>
    <row r="977" spans="1:43" x14ac:dyDescent="0.2">
      <c r="A977" s="67">
        <f t="shared" si="425"/>
        <v>43259</v>
      </c>
      <c r="B977" s="8">
        <f t="shared" si="414"/>
        <v>15315.27821081</v>
      </c>
      <c r="C977" s="8">
        <f t="shared" si="426"/>
        <v>12518.304390269999</v>
      </c>
      <c r="D977" s="28">
        <f t="shared" si="427"/>
        <v>4961.84</v>
      </c>
      <c r="E977" s="9">
        <f>IF(K977=1,VLOOKUP(A976,[1]Plan1!$AY$117:$BA$314,3),E976)</f>
        <v>4981.6899999999996</v>
      </c>
      <c r="F977" s="110">
        <f t="shared" si="428"/>
        <v>43236</v>
      </c>
      <c r="G977" s="12">
        <f t="shared" si="415"/>
        <v>4.0005320606870676E-3</v>
      </c>
      <c r="H977" s="11">
        <f t="shared" si="429"/>
        <v>43266</v>
      </c>
      <c r="I977" s="11">
        <f t="shared" si="416"/>
        <v>43266</v>
      </c>
      <c r="J977" s="1">
        <f t="shared" si="430"/>
        <v>22</v>
      </c>
      <c r="K977" s="1">
        <f t="shared" si="413"/>
        <v>17</v>
      </c>
      <c r="L977" s="8">
        <f t="shared" si="417"/>
        <v>1.0030899099999999</v>
      </c>
      <c r="M977" s="14">
        <f t="shared" si="412"/>
        <v>1.0021995699999999</v>
      </c>
      <c r="N977" s="14">
        <f t="shared" si="409"/>
        <v>1.1354011325732316</v>
      </c>
      <c r="O977" s="8">
        <f t="shared" si="411"/>
        <v>1.1389094099999999</v>
      </c>
      <c r="P977" s="8">
        <f t="shared" si="418"/>
        <v>14257.21466732</v>
      </c>
      <c r="Q977" s="13">
        <f t="shared" si="419"/>
        <v>0</v>
      </c>
      <c r="R977" s="21">
        <f t="shared" si="420"/>
        <v>0</v>
      </c>
      <c r="S977" s="8">
        <f t="shared" si="421"/>
        <v>0</v>
      </c>
      <c r="T977" s="10">
        <f t="shared" si="431"/>
        <v>0.119353</v>
      </c>
      <c r="U977" s="13">
        <f t="shared" si="410"/>
        <v>160</v>
      </c>
      <c r="V977" s="13">
        <v>252</v>
      </c>
      <c r="W977" s="14">
        <f t="shared" si="422"/>
        <v>1.0742125</v>
      </c>
      <c r="X977" s="8">
        <f t="shared" si="423"/>
        <v>1058.06354349</v>
      </c>
      <c r="Y977" s="8">
        <v>0</v>
      </c>
      <c r="Z977" s="9">
        <f t="shared" si="424"/>
        <v>0</v>
      </c>
      <c r="AA977" s="26" t="str">
        <f t="shared" si="432"/>
        <v>A+J=</v>
      </c>
      <c r="AB977" s="70">
        <f t="shared" si="433"/>
        <v>43388</v>
      </c>
      <c r="AC977" s="4"/>
      <c r="AD977" s="1"/>
      <c r="AE977" s="11"/>
      <c r="AF977" s="5"/>
      <c r="AG977" s="1"/>
      <c r="AH977" s="1"/>
      <c r="AI977" s="1"/>
      <c r="AJ977" s="1"/>
      <c r="AK977" s="10"/>
      <c r="AL977" s="1"/>
      <c r="AM977" s="1"/>
      <c r="AN977" s="1"/>
      <c r="AO977" s="1"/>
      <c r="AP977" s="1"/>
      <c r="AQ977" s="1"/>
    </row>
    <row r="978" spans="1:43" x14ac:dyDescent="0.2">
      <c r="A978" s="67">
        <f t="shared" si="425"/>
        <v>43260</v>
      </c>
      <c r="B978" s="8">
        <f t="shared" si="414"/>
        <v>15324.913240999998</v>
      </c>
      <c r="C978" s="8">
        <f t="shared" si="426"/>
        <v>12518.304390269999</v>
      </c>
      <c r="D978" s="28">
        <f t="shared" si="427"/>
        <v>4961.84</v>
      </c>
      <c r="E978" s="9">
        <f>IF(K978=1,VLOOKUP(A977,[1]Plan1!$AY$117:$BA$314,3),E977)</f>
        <v>4981.6899999999996</v>
      </c>
      <c r="F978" s="110">
        <f t="shared" si="428"/>
        <v>43236</v>
      </c>
      <c r="G978" s="12">
        <f t="shared" si="415"/>
        <v>4.0005320606870676E-3</v>
      </c>
      <c r="H978" s="11">
        <f t="shared" si="429"/>
        <v>43266</v>
      </c>
      <c r="I978" s="11">
        <f t="shared" si="416"/>
        <v>43266</v>
      </c>
      <c r="J978" s="1">
        <f t="shared" si="430"/>
        <v>22</v>
      </c>
      <c r="K978" s="1">
        <f t="shared" si="413"/>
        <v>18</v>
      </c>
      <c r="L978" s="8">
        <f t="shared" si="417"/>
        <v>1.0032719699999999</v>
      </c>
      <c r="M978" s="14">
        <f t="shared" si="412"/>
        <v>1.0021995699999999</v>
      </c>
      <c r="N978" s="14">
        <f t="shared" si="409"/>
        <v>1.1354011325732316</v>
      </c>
      <c r="O978" s="8">
        <f t="shared" si="411"/>
        <v>1.1391161299999999</v>
      </c>
      <c r="P978" s="8">
        <f t="shared" si="418"/>
        <v>14259.802451199999</v>
      </c>
      <c r="Q978" s="13">
        <f t="shared" si="419"/>
        <v>0</v>
      </c>
      <c r="R978" s="21">
        <f t="shared" si="420"/>
        <v>0</v>
      </c>
      <c r="S978" s="8">
        <f t="shared" si="421"/>
        <v>0</v>
      </c>
      <c r="T978" s="10">
        <f t="shared" si="431"/>
        <v>0.119353</v>
      </c>
      <c r="U978" s="13">
        <f t="shared" si="410"/>
        <v>161</v>
      </c>
      <c r="V978" s="13">
        <v>252</v>
      </c>
      <c r="W978" s="14">
        <f t="shared" si="422"/>
        <v>1.0746932360000001</v>
      </c>
      <c r="X978" s="8">
        <f t="shared" si="423"/>
        <v>1065.1107898</v>
      </c>
      <c r="Y978" s="8">
        <v>0</v>
      </c>
      <c r="Z978" s="9">
        <f t="shared" si="424"/>
        <v>0</v>
      </c>
      <c r="AA978" s="26" t="str">
        <f t="shared" si="432"/>
        <v>A+J=</v>
      </c>
      <c r="AB978" s="70">
        <f t="shared" si="433"/>
        <v>43388</v>
      </c>
      <c r="AC978" s="4"/>
      <c r="AD978" s="1"/>
      <c r="AE978" s="11"/>
      <c r="AF978" s="5"/>
      <c r="AG978" s="1"/>
      <c r="AH978" s="1"/>
      <c r="AI978" s="1"/>
      <c r="AJ978" s="1"/>
      <c r="AK978" s="10"/>
      <c r="AL978" s="1"/>
      <c r="AM978" s="1"/>
      <c r="AN978" s="1"/>
      <c r="AO978" s="1"/>
      <c r="AP978" s="1"/>
      <c r="AQ978" s="1"/>
    </row>
    <row r="979" spans="1:43" x14ac:dyDescent="0.2">
      <c r="A979" s="67">
        <f t="shared" si="425"/>
        <v>43261</v>
      </c>
      <c r="B979" s="8">
        <f t="shared" si="414"/>
        <v>15324.913240999998</v>
      </c>
      <c r="C979" s="8">
        <f t="shared" si="426"/>
        <v>12518.304390269999</v>
      </c>
      <c r="D979" s="28">
        <f t="shared" si="427"/>
        <v>4961.84</v>
      </c>
      <c r="E979" s="9">
        <f>IF(K979=1,VLOOKUP(A978,[1]Plan1!$AY$117:$BA$314,3),E978)</f>
        <v>4981.6899999999996</v>
      </c>
      <c r="F979" s="110">
        <f t="shared" si="428"/>
        <v>43236</v>
      </c>
      <c r="G979" s="12">
        <f t="shared" si="415"/>
        <v>4.0005320606870676E-3</v>
      </c>
      <c r="H979" s="11">
        <f t="shared" si="429"/>
        <v>43266</v>
      </c>
      <c r="I979" s="11">
        <f t="shared" si="416"/>
        <v>43266</v>
      </c>
      <c r="J979" s="1">
        <f t="shared" si="430"/>
        <v>22</v>
      </c>
      <c r="K979" s="1">
        <f t="shared" si="413"/>
        <v>18</v>
      </c>
      <c r="L979" s="8">
        <f t="shared" si="417"/>
        <v>1.0032719699999999</v>
      </c>
      <c r="M979" s="14">
        <f t="shared" si="412"/>
        <v>1.0021995699999999</v>
      </c>
      <c r="N979" s="14">
        <f t="shared" si="409"/>
        <v>1.1354011325732316</v>
      </c>
      <c r="O979" s="8">
        <f t="shared" si="411"/>
        <v>1.1391161299999999</v>
      </c>
      <c r="P979" s="8">
        <f t="shared" si="418"/>
        <v>14259.802451199999</v>
      </c>
      <c r="Q979" s="13">
        <f t="shared" si="419"/>
        <v>0</v>
      </c>
      <c r="R979" s="21">
        <f t="shared" si="420"/>
        <v>0</v>
      </c>
      <c r="S979" s="8">
        <f t="shared" si="421"/>
        <v>0</v>
      </c>
      <c r="T979" s="10">
        <f t="shared" si="431"/>
        <v>0.119353</v>
      </c>
      <c r="U979" s="13">
        <f t="shared" si="410"/>
        <v>161</v>
      </c>
      <c r="V979" s="13">
        <v>252</v>
      </c>
      <c r="W979" s="14">
        <f t="shared" si="422"/>
        <v>1.0746932360000001</v>
      </c>
      <c r="X979" s="8">
        <f t="shared" si="423"/>
        <v>1065.1107898</v>
      </c>
      <c r="Y979" s="8">
        <v>0</v>
      </c>
      <c r="Z979" s="9">
        <f t="shared" si="424"/>
        <v>0</v>
      </c>
      <c r="AA979" s="26" t="str">
        <f t="shared" si="432"/>
        <v>A+J=</v>
      </c>
      <c r="AB979" s="70">
        <f t="shared" si="433"/>
        <v>43388</v>
      </c>
      <c r="AC979" s="4"/>
      <c r="AD979" s="1"/>
      <c r="AE979" s="11"/>
      <c r="AF979" s="5"/>
      <c r="AG979" s="1"/>
      <c r="AH979" s="1"/>
      <c r="AI979" s="1"/>
      <c r="AJ979" s="1"/>
      <c r="AK979" s="10"/>
      <c r="AL979" s="1"/>
      <c r="AM979" s="1"/>
      <c r="AN979" s="1"/>
      <c r="AO979" s="1"/>
      <c r="AP979" s="1"/>
      <c r="AQ979" s="1"/>
    </row>
    <row r="980" spans="1:43" x14ac:dyDescent="0.2">
      <c r="A980" s="67">
        <f t="shared" si="425"/>
        <v>43262</v>
      </c>
      <c r="B980" s="8">
        <f t="shared" si="414"/>
        <v>15324.913240999998</v>
      </c>
      <c r="C980" s="8">
        <f t="shared" si="426"/>
        <v>12518.304390269999</v>
      </c>
      <c r="D980" s="28">
        <f t="shared" si="427"/>
        <v>4961.84</v>
      </c>
      <c r="E980" s="9">
        <f>IF(K980=1,VLOOKUP(A979,[1]Plan1!$AY$117:$BA$314,3),E979)</f>
        <v>4981.6899999999996</v>
      </c>
      <c r="F980" s="110">
        <f t="shared" si="428"/>
        <v>43236</v>
      </c>
      <c r="G980" s="12">
        <f t="shared" si="415"/>
        <v>4.0005320606870676E-3</v>
      </c>
      <c r="H980" s="11">
        <f t="shared" si="429"/>
        <v>43266</v>
      </c>
      <c r="I980" s="11">
        <f t="shared" si="416"/>
        <v>43266</v>
      </c>
      <c r="J980" s="1">
        <f t="shared" si="430"/>
        <v>22</v>
      </c>
      <c r="K980" s="1">
        <f t="shared" si="413"/>
        <v>18</v>
      </c>
      <c r="L980" s="8">
        <f t="shared" si="417"/>
        <v>1.0032719699999999</v>
      </c>
      <c r="M980" s="14">
        <f t="shared" si="412"/>
        <v>1.0021995699999999</v>
      </c>
      <c r="N980" s="14">
        <f t="shared" si="409"/>
        <v>1.1354011325732316</v>
      </c>
      <c r="O980" s="8">
        <f t="shared" si="411"/>
        <v>1.1391161299999999</v>
      </c>
      <c r="P980" s="8">
        <f t="shared" si="418"/>
        <v>14259.802451199999</v>
      </c>
      <c r="Q980" s="13">
        <f t="shared" si="419"/>
        <v>0</v>
      </c>
      <c r="R980" s="21">
        <f t="shared" si="420"/>
        <v>0</v>
      </c>
      <c r="S980" s="8">
        <f t="shared" si="421"/>
        <v>0</v>
      </c>
      <c r="T980" s="10">
        <f t="shared" si="431"/>
        <v>0.119353</v>
      </c>
      <c r="U980" s="13">
        <f t="shared" si="410"/>
        <v>161</v>
      </c>
      <c r="V980" s="13">
        <v>252</v>
      </c>
      <c r="W980" s="14">
        <f t="shared" si="422"/>
        <v>1.0746932360000001</v>
      </c>
      <c r="X980" s="8">
        <f t="shared" si="423"/>
        <v>1065.1107898</v>
      </c>
      <c r="Y980" s="8">
        <v>0</v>
      </c>
      <c r="Z980" s="9">
        <f t="shared" si="424"/>
        <v>0</v>
      </c>
      <c r="AA980" s="26" t="str">
        <f t="shared" si="432"/>
        <v>A+J=</v>
      </c>
      <c r="AB980" s="70">
        <f t="shared" si="433"/>
        <v>43388</v>
      </c>
      <c r="AC980" s="4"/>
      <c r="AD980" s="1"/>
      <c r="AE980" s="11"/>
      <c r="AF980" s="5"/>
      <c r="AG980" s="1"/>
      <c r="AH980" s="1"/>
      <c r="AI980" s="1"/>
      <c r="AJ980" s="1"/>
      <c r="AK980" s="10"/>
      <c r="AL980" s="1"/>
      <c r="AM980" s="1"/>
      <c r="AN980" s="1"/>
      <c r="AO980" s="1"/>
      <c r="AP980" s="1"/>
      <c r="AQ980" s="1"/>
    </row>
    <row r="981" spans="1:43" x14ac:dyDescent="0.2">
      <c r="A981" s="67">
        <f t="shared" si="425"/>
        <v>43263</v>
      </c>
      <c r="B981" s="8">
        <f t="shared" si="414"/>
        <v>15334.55409487</v>
      </c>
      <c r="C981" s="8">
        <f t="shared" si="426"/>
        <v>12518.304390269999</v>
      </c>
      <c r="D981" s="28">
        <f t="shared" si="427"/>
        <v>4961.84</v>
      </c>
      <c r="E981" s="9">
        <f>IF(K981=1,VLOOKUP(A980,[1]Plan1!$AY$117:$BA$314,3),E980)</f>
        <v>4981.6899999999996</v>
      </c>
      <c r="F981" s="110">
        <f t="shared" si="428"/>
        <v>43236</v>
      </c>
      <c r="G981" s="12">
        <f t="shared" si="415"/>
        <v>4.0005320606870676E-3</v>
      </c>
      <c r="H981" s="11">
        <f t="shared" si="429"/>
        <v>43266</v>
      </c>
      <c r="I981" s="11">
        <f t="shared" si="416"/>
        <v>43266</v>
      </c>
      <c r="J981" s="1">
        <f t="shared" si="430"/>
        <v>22</v>
      </c>
      <c r="K981" s="1">
        <f t="shared" si="413"/>
        <v>19</v>
      </c>
      <c r="L981" s="8">
        <f t="shared" si="417"/>
        <v>1.0034540599999999</v>
      </c>
      <c r="M981" s="14">
        <f t="shared" si="412"/>
        <v>1.0021995699999999</v>
      </c>
      <c r="N981" s="14">
        <f t="shared" si="409"/>
        <v>1.1354011325732316</v>
      </c>
      <c r="O981" s="8">
        <f t="shared" si="411"/>
        <v>1.13932287</v>
      </c>
      <c r="P981" s="8">
        <f t="shared" si="418"/>
        <v>14262.39048545</v>
      </c>
      <c r="Q981" s="13">
        <f t="shared" si="419"/>
        <v>0</v>
      </c>
      <c r="R981" s="21">
        <f t="shared" si="420"/>
        <v>0</v>
      </c>
      <c r="S981" s="8">
        <f t="shared" si="421"/>
        <v>0</v>
      </c>
      <c r="T981" s="10">
        <f t="shared" si="431"/>
        <v>0.119353</v>
      </c>
      <c r="U981" s="13">
        <f t="shared" si="410"/>
        <v>162</v>
      </c>
      <c r="V981" s="13">
        <v>252</v>
      </c>
      <c r="W981" s="14">
        <f t="shared" si="422"/>
        <v>1.075174187</v>
      </c>
      <c r="X981" s="8">
        <f t="shared" si="423"/>
        <v>1072.1636094200001</v>
      </c>
      <c r="Y981" s="8">
        <v>0</v>
      </c>
      <c r="Z981" s="9">
        <f t="shared" si="424"/>
        <v>0</v>
      </c>
      <c r="AA981" s="26" t="str">
        <f t="shared" si="432"/>
        <v>A+J=</v>
      </c>
      <c r="AB981" s="70">
        <f t="shared" si="433"/>
        <v>43388</v>
      </c>
      <c r="AC981" s="4"/>
      <c r="AD981" s="1"/>
      <c r="AE981" s="11"/>
      <c r="AF981" s="5"/>
      <c r="AG981" s="1"/>
      <c r="AH981" s="1"/>
      <c r="AI981" s="1"/>
      <c r="AJ981" s="1"/>
      <c r="AK981" s="10"/>
      <c r="AL981" s="1"/>
      <c r="AM981" s="1"/>
      <c r="AN981" s="1"/>
      <c r="AO981" s="1"/>
      <c r="AP981" s="1"/>
      <c r="AQ981" s="1"/>
    </row>
    <row r="982" spans="1:43" x14ac:dyDescent="0.2">
      <c r="A982" s="67">
        <f t="shared" si="425"/>
        <v>43264</v>
      </c>
      <c r="B982" s="8">
        <f t="shared" si="414"/>
        <v>15344.201043750001</v>
      </c>
      <c r="C982" s="8">
        <f t="shared" si="426"/>
        <v>12518.304390269999</v>
      </c>
      <c r="D982" s="28">
        <f t="shared" si="427"/>
        <v>4961.84</v>
      </c>
      <c r="E982" s="9">
        <f>IF(K982=1,VLOOKUP(A981,[1]Plan1!$AY$117:$BA$314,3),E981)</f>
        <v>4981.6899999999996</v>
      </c>
      <c r="F982" s="110">
        <f t="shared" si="428"/>
        <v>43236</v>
      </c>
      <c r="G982" s="12">
        <f t="shared" si="415"/>
        <v>4.0005320606870676E-3</v>
      </c>
      <c r="H982" s="11">
        <f t="shared" si="429"/>
        <v>43266</v>
      </c>
      <c r="I982" s="11">
        <f t="shared" si="416"/>
        <v>43266</v>
      </c>
      <c r="J982" s="1">
        <f t="shared" si="430"/>
        <v>22</v>
      </c>
      <c r="K982" s="1">
        <f t="shared" si="413"/>
        <v>20</v>
      </c>
      <c r="L982" s="8">
        <f t="shared" si="417"/>
        <v>1.00363618</v>
      </c>
      <c r="M982" s="14">
        <f t="shared" si="412"/>
        <v>1.0021995699999999</v>
      </c>
      <c r="N982" s="14">
        <f t="shared" si="409"/>
        <v>1.1354011325732316</v>
      </c>
      <c r="O982" s="8">
        <f t="shared" si="411"/>
        <v>1.1395296500000001</v>
      </c>
      <c r="P982" s="8">
        <f t="shared" si="418"/>
        <v>14264.979020430001</v>
      </c>
      <c r="Q982" s="13">
        <f t="shared" si="419"/>
        <v>0</v>
      </c>
      <c r="R982" s="21">
        <f t="shared" si="420"/>
        <v>0</v>
      </c>
      <c r="S982" s="8">
        <f t="shared" si="421"/>
        <v>0</v>
      </c>
      <c r="T982" s="10">
        <f t="shared" si="431"/>
        <v>0.119353</v>
      </c>
      <c r="U982" s="13">
        <f t="shared" si="410"/>
        <v>163</v>
      </c>
      <c r="V982" s="13">
        <v>252</v>
      </c>
      <c r="W982" s="14">
        <f t="shared" si="422"/>
        <v>1.0756553529999999</v>
      </c>
      <c r="X982" s="8">
        <f t="shared" si="423"/>
        <v>1079.2220233200001</v>
      </c>
      <c r="Y982" s="8">
        <v>0</v>
      </c>
      <c r="Z982" s="9">
        <f t="shared" si="424"/>
        <v>0</v>
      </c>
      <c r="AA982" s="26" t="str">
        <f t="shared" si="432"/>
        <v>A+J=</v>
      </c>
      <c r="AB982" s="70">
        <f t="shared" si="433"/>
        <v>43388</v>
      </c>
      <c r="AC982" s="4"/>
      <c r="AD982" s="1"/>
      <c r="AE982" s="11"/>
      <c r="AF982" s="5"/>
      <c r="AG982" s="1"/>
      <c r="AH982" s="1"/>
      <c r="AI982" s="1"/>
      <c r="AJ982" s="1"/>
      <c r="AK982" s="10"/>
      <c r="AL982" s="1"/>
      <c r="AM982" s="1"/>
      <c r="AN982" s="1"/>
      <c r="AO982" s="1"/>
      <c r="AP982" s="1"/>
      <c r="AQ982" s="1"/>
    </row>
    <row r="983" spans="1:43" x14ac:dyDescent="0.2">
      <c r="A983" s="67">
        <f t="shared" si="425"/>
        <v>43265</v>
      </c>
      <c r="B983" s="8">
        <f t="shared" si="414"/>
        <v>15353.85423904</v>
      </c>
      <c r="C983" s="8">
        <f t="shared" si="426"/>
        <v>12518.304390269999</v>
      </c>
      <c r="D983" s="28">
        <f t="shared" si="427"/>
        <v>4961.84</v>
      </c>
      <c r="E983" s="9">
        <f>IF(K983=1,VLOOKUP(A982,[1]Plan1!$AY$117:$BA$314,3),E982)</f>
        <v>4981.6899999999996</v>
      </c>
      <c r="F983" s="110">
        <f t="shared" si="428"/>
        <v>43236</v>
      </c>
      <c r="G983" s="12">
        <f t="shared" si="415"/>
        <v>4.0005320606870676E-3</v>
      </c>
      <c r="H983" s="11">
        <f t="shared" si="429"/>
        <v>43266</v>
      </c>
      <c r="I983" s="11">
        <f t="shared" si="416"/>
        <v>43266</v>
      </c>
      <c r="J983" s="1">
        <f t="shared" si="430"/>
        <v>22</v>
      </c>
      <c r="K983" s="1">
        <f t="shared" si="413"/>
        <v>21</v>
      </c>
      <c r="L983" s="8">
        <f t="shared" si="417"/>
        <v>1.00381834</v>
      </c>
      <c r="M983" s="14">
        <f t="shared" si="412"/>
        <v>1.0021995699999999</v>
      </c>
      <c r="N983" s="14">
        <f t="shared" si="409"/>
        <v>1.1354011325732316</v>
      </c>
      <c r="O983" s="8">
        <f t="shared" si="411"/>
        <v>1.1397364800000001</v>
      </c>
      <c r="P983" s="8">
        <f t="shared" si="418"/>
        <v>14267.56818133</v>
      </c>
      <c r="Q983" s="13">
        <f t="shared" si="419"/>
        <v>0</v>
      </c>
      <c r="R983" s="21">
        <f t="shared" si="420"/>
        <v>0</v>
      </c>
      <c r="S983" s="8">
        <f t="shared" si="421"/>
        <v>0</v>
      </c>
      <c r="T983" s="10">
        <f t="shared" si="431"/>
        <v>0.119353</v>
      </c>
      <c r="U983" s="13">
        <f t="shared" si="410"/>
        <v>164</v>
      </c>
      <c r="V983" s="13">
        <v>252</v>
      </c>
      <c r="W983" s="14">
        <f t="shared" si="422"/>
        <v>1.076136735</v>
      </c>
      <c r="X983" s="8">
        <f t="shared" si="423"/>
        <v>1086.28605771</v>
      </c>
      <c r="Y983" s="8">
        <v>0</v>
      </c>
      <c r="Z983" s="9">
        <f t="shared" si="424"/>
        <v>0</v>
      </c>
      <c r="AA983" s="26" t="str">
        <f t="shared" si="432"/>
        <v>A+J=</v>
      </c>
      <c r="AB983" s="70">
        <f t="shared" si="433"/>
        <v>43388</v>
      </c>
      <c r="AC983" s="4"/>
      <c r="AD983" s="1"/>
      <c r="AE983" s="11"/>
      <c r="AF983" s="5"/>
      <c r="AG983" s="1"/>
      <c r="AH983" s="1"/>
      <c r="AI983" s="1"/>
      <c r="AJ983" s="1"/>
      <c r="AK983" s="10"/>
      <c r="AL983" s="1"/>
      <c r="AM983" s="1"/>
      <c r="AN983" s="1"/>
      <c r="AO983" s="1"/>
      <c r="AP983" s="1"/>
      <c r="AQ983" s="1"/>
    </row>
    <row r="984" spans="1:43" x14ac:dyDescent="0.2">
      <c r="A984" s="67">
        <f t="shared" si="425"/>
        <v>43266</v>
      </c>
      <c r="B984" s="8">
        <f t="shared" si="414"/>
        <v>15363.51326471</v>
      </c>
      <c r="C984" s="8">
        <f t="shared" si="426"/>
        <v>12518.304390269999</v>
      </c>
      <c r="D984" s="28">
        <f t="shared" si="427"/>
        <v>4961.84</v>
      </c>
      <c r="E984" s="9">
        <f>IF(K984=1,VLOOKUP(A983,[1]Plan1!$AY$117:$BA$314,3),E983)</f>
        <v>4981.6899999999996</v>
      </c>
      <c r="F984" s="110">
        <f t="shared" si="428"/>
        <v>43236</v>
      </c>
      <c r="G984" s="12">
        <f t="shared" si="415"/>
        <v>4.0005320606870676E-3</v>
      </c>
      <c r="H984" s="11">
        <f t="shared" si="429"/>
        <v>43297</v>
      </c>
      <c r="I984" s="11">
        <f t="shared" si="416"/>
        <v>43266</v>
      </c>
      <c r="J984" s="1">
        <f t="shared" si="430"/>
        <v>22</v>
      </c>
      <c r="K984" s="1">
        <f t="shared" si="413"/>
        <v>22</v>
      </c>
      <c r="L984" s="8">
        <f t="shared" si="417"/>
        <v>1.0040005299999999</v>
      </c>
      <c r="M984" s="14">
        <f t="shared" si="412"/>
        <v>1.0021995699999999</v>
      </c>
      <c r="N984" s="14">
        <f t="shared" si="409"/>
        <v>1.1354011325732316</v>
      </c>
      <c r="O984" s="8">
        <f t="shared" si="411"/>
        <v>1.1399433299999999</v>
      </c>
      <c r="P984" s="8">
        <f t="shared" si="418"/>
        <v>14270.15759259</v>
      </c>
      <c r="Q984" s="13">
        <f t="shared" si="419"/>
        <v>0</v>
      </c>
      <c r="R984" s="21">
        <f t="shared" si="420"/>
        <v>0</v>
      </c>
      <c r="S984" s="8">
        <f t="shared" si="421"/>
        <v>0</v>
      </c>
      <c r="T984" s="10">
        <f t="shared" si="431"/>
        <v>0.119353</v>
      </c>
      <c r="U984" s="13">
        <f t="shared" si="410"/>
        <v>165</v>
      </c>
      <c r="V984" s="13">
        <v>252</v>
      </c>
      <c r="W984" s="14">
        <f t="shared" si="422"/>
        <v>1.076618332</v>
      </c>
      <c r="X984" s="8">
        <f t="shared" si="423"/>
        <v>1093.35567212</v>
      </c>
      <c r="Y984" s="8">
        <v>0</v>
      </c>
      <c r="Z984" s="9">
        <f t="shared" si="424"/>
        <v>0</v>
      </c>
      <c r="AA984" s="26" t="str">
        <f t="shared" si="432"/>
        <v>A+J=</v>
      </c>
      <c r="AB984" s="70">
        <f t="shared" si="433"/>
        <v>43388</v>
      </c>
      <c r="AC984" s="4"/>
      <c r="AD984" s="1"/>
      <c r="AE984" s="11"/>
      <c r="AF984" s="5"/>
      <c r="AG984" s="1"/>
      <c r="AH984" s="1"/>
      <c r="AI984" s="1"/>
      <c r="AJ984" s="1"/>
      <c r="AK984" s="10"/>
      <c r="AL984" s="1"/>
      <c r="AM984" s="1"/>
      <c r="AN984" s="1"/>
      <c r="AO984" s="1"/>
      <c r="AP984" s="1"/>
      <c r="AQ984" s="1"/>
    </row>
    <row r="985" spans="1:43" x14ac:dyDescent="0.2">
      <c r="A985" s="67">
        <f t="shared" si="425"/>
        <v>43267</v>
      </c>
      <c r="B985" s="8">
        <f t="shared" si="414"/>
        <v>15379.556207410002</v>
      </c>
      <c r="C985" s="8">
        <f t="shared" si="426"/>
        <v>12518.304390269999</v>
      </c>
      <c r="D985" s="28">
        <f t="shared" si="427"/>
        <v>4981.6899999999996</v>
      </c>
      <c r="E985" s="9">
        <f>IF(K985=1,VLOOKUP(A984,[1]Plan1!$AY$117:$BA$314,3),E984)</f>
        <v>5044.46</v>
      </c>
      <c r="F985" s="110">
        <f t="shared" si="428"/>
        <v>43267</v>
      </c>
      <c r="G985" s="12">
        <f t="shared" si="415"/>
        <v>1.2600141718974944E-2</v>
      </c>
      <c r="H985" s="11">
        <f t="shared" si="429"/>
        <v>43297</v>
      </c>
      <c r="I985" s="11">
        <f t="shared" si="416"/>
        <v>43297</v>
      </c>
      <c r="J985" s="1">
        <f t="shared" si="430"/>
        <v>21</v>
      </c>
      <c r="K985" s="1">
        <f t="shared" si="413"/>
        <v>1</v>
      </c>
      <c r="L985" s="8">
        <f t="shared" si="417"/>
        <v>1.0005964300000001</v>
      </c>
      <c r="M985" s="14">
        <f t="shared" si="412"/>
        <v>1.0040005299999999</v>
      </c>
      <c r="N985" s="14">
        <f t="shared" si="409"/>
        <v>1.1399433388661246</v>
      </c>
      <c r="O985" s="8">
        <f t="shared" si="411"/>
        <v>1.1406232300000001</v>
      </c>
      <c r="P985" s="8">
        <f t="shared" si="418"/>
        <v>14278.668787750001</v>
      </c>
      <c r="Q985" s="13">
        <f t="shared" si="419"/>
        <v>0</v>
      </c>
      <c r="R985" s="21">
        <f t="shared" si="420"/>
        <v>0</v>
      </c>
      <c r="S985" s="8">
        <f t="shared" si="421"/>
        <v>0</v>
      </c>
      <c r="T985" s="10">
        <f t="shared" si="431"/>
        <v>0.119353</v>
      </c>
      <c r="U985" s="13">
        <f t="shared" si="410"/>
        <v>166</v>
      </c>
      <c r="V985" s="13">
        <v>252</v>
      </c>
      <c r="W985" s="14">
        <f t="shared" si="422"/>
        <v>1.0771001440000001</v>
      </c>
      <c r="X985" s="8">
        <f t="shared" si="423"/>
        <v>1100.88741966</v>
      </c>
      <c r="Y985" s="8">
        <v>0</v>
      </c>
      <c r="Z985" s="9">
        <f t="shared" si="424"/>
        <v>0</v>
      </c>
      <c r="AA985" s="26" t="str">
        <f t="shared" si="432"/>
        <v>A+J=</v>
      </c>
      <c r="AB985" s="70">
        <f t="shared" si="433"/>
        <v>43388</v>
      </c>
      <c r="AC985" s="4"/>
      <c r="AD985" s="1"/>
      <c r="AE985" s="11"/>
      <c r="AF985" s="5"/>
      <c r="AG985" s="1"/>
      <c r="AH985" s="1"/>
      <c r="AI985" s="1"/>
      <c r="AJ985" s="1"/>
      <c r="AK985" s="10"/>
      <c r="AL985" s="1"/>
      <c r="AM985" s="1"/>
      <c r="AN985" s="1"/>
      <c r="AO985" s="1"/>
      <c r="AP985" s="1"/>
      <c r="AQ985" s="1"/>
    </row>
    <row r="986" spans="1:43" x14ac:dyDescent="0.2">
      <c r="A986" s="67">
        <f t="shared" si="425"/>
        <v>43268</v>
      </c>
      <c r="B986" s="8">
        <f t="shared" si="414"/>
        <v>15379.556207410002</v>
      </c>
      <c r="C986" s="8">
        <f t="shared" si="426"/>
        <v>12518.304390269999</v>
      </c>
      <c r="D986" s="28">
        <f t="shared" si="427"/>
        <v>4981.6899999999996</v>
      </c>
      <c r="E986" s="9">
        <f>IF(K986=1,VLOOKUP(A985,[1]Plan1!$AY$117:$BA$314,3),E985)</f>
        <v>5044.46</v>
      </c>
      <c r="F986" s="110">
        <f t="shared" si="428"/>
        <v>43267</v>
      </c>
      <c r="G986" s="12">
        <f t="shared" si="415"/>
        <v>1.2600141718974944E-2</v>
      </c>
      <c r="H986" s="11">
        <f t="shared" si="429"/>
        <v>43297</v>
      </c>
      <c r="I986" s="11">
        <f t="shared" si="416"/>
        <v>43297</v>
      </c>
      <c r="J986" s="1">
        <f t="shared" si="430"/>
        <v>21</v>
      </c>
      <c r="K986" s="1">
        <f t="shared" si="413"/>
        <v>1</v>
      </c>
      <c r="L986" s="8">
        <f t="shared" si="417"/>
        <v>1.0005964300000001</v>
      </c>
      <c r="M986" s="14">
        <f t="shared" si="412"/>
        <v>1.0040005299999999</v>
      </c>
      <c r="N986" s="14">
        <f t="shared" si="409"/>
        <v>1.1399433388661246</v>
      </c>
      <c r="O986" s="8">
        <f t="shared" si="411"/>
        <v>1.1406232300000001</v>
      </c>
      <c r="P986" s="8">
        <f t="shared" si="418"/>
        <v>14278.668787750001</v>
      </c>
      <c r="Q986" s="13">
        <f t="shared" si="419"/>
        <v>0</v>
      </c>
      <c r="R986" s="21">
        <f t="shared" si="420"/>
        <v>0</v>
      </c>
      <c r="S986" s="8">
        <f t="shared" si="421"/>
        <v>0</v>
      </c>
      <c r="T986" s="10">
        <f t="shared" si="431"/>
        <v>0.119353</v>
      </c>
      <c r="U986" s="13">
        <f t="shared" si="410"/>
        <v>166</v>
      </c>
      <c r="V986" s="13">
        <v>252</v>
      </c>
      <c r="W986" s="14">
        <f t="shared" si="422"/>
        <v>1.0771001440000001</v>
      </c>
      <c r="X986" s="8">
        <f t="shared" si="423"/>
        <v>1100.88741966</v>
      </c>
      <c r="Y986" s="8">
        <v>0</v>
      </c>
      <c r="Z986" s="9">
        <f t="shared" si="424"/>
        <v>0</v>
      </c>
      <c r="AA986" s="26" t="str">
        <f t="shared" si="432"/>
        <v>A+J=</v>
      </c>
      <c r="AB986" s="70">
        <f t="shared" si="433"/>
        <v>43388</v>
      </c>
      <c r="AC986" s="4"/>
      <c r="AD986" s="1"/>
      <c r="AE986" s="11"/>
      <c r="AF986" s="5"/>
      <c r="AG986" s="1"/>
      <c r="AH986" s="1"/>
      <c r="AI986" s="1"/>
      <c r="AJ986" s="1"/>
      <c r="AK986" s="10"/>
      <c r="AL986" s="1"/>
      <c r="AM986" s="1"/>
      <c r="AN986" s="1"/>
      <c r="AO986" s="1"/>
      <c r="AP986" s="1"/>
      <c r="AQ986" s="1"/>
    </row>
    <row r="987" spans="1:43" x14ac:dyDescent="0.2">
      <c r="A987" s="67">
        <f t="shared" si="425"/>
        <v>43269</v>
      </c>
      <c r="B987" s="8">
        <f t="shared" si="414"/>
        <v>15379.556207410002</v>
      </c>
      <c r="C987" s="8">
        <f t="shared" si="426"/>
        <v>12518.304390269999</v>
      </c>
      <c r="D987" s="28">
        <f t="shared" si="427"/>
        <v>4981.6899999999996</v>
      </c>
      <c r="E987" s="9">
        <f>IF(K987=1,VLOOKUP(A986,[1]Plan1!$AY$117:$BA$314,3),E986)</f>
        <v>5044.46</v>
      </c>
      <c r="F987" s="110">
        <f t="shared" si="428"/>
        <v>43267</v>
      </c>
      <c r="G987" s="12">
        <f t="shared" si="415"/>
        <v>1.2600141718974944E-2</v>
      </c>
      <c r="H987" s="11">
        <f t="shared" si="429"/>
        <v>43297</v>
      </c>
      <c r="I987" s="11">
        <f t="shared" si="416"/>
        <v>43297</v>
      </c>
      <c r="J987" s="1">
        <f t="shared" si="430"/>
        <v>21</v>
      </c>
      <c r="K987" s="1">
        <f t="shared" si="413"/>
        <v>1</v>
      </c>
      <c r="L987" s="8">
        <f t="shared" si="417"/>
        <v>1.0005964300000001</v>
      </c>
      <c r="M987" s="14">
        <f t="shared" si="412"/>
        <v>1.0040005299999999</v>
      </c>
      <c r="N987" s="14">
        <f t="shared" si="409"/>
        <v>1.1399433388661246</v>
      </c>
      <c r="O987" s="8">
        <f t="shared" si="411"/>
        <v>1.1406232300000001</v>
      </c>
      <c r="P987" s="8">
        <f t="shared" si="418"/>
        <v>14278.668787750001</v>
      </c>
      <c r="Q987" s="13">
        <f t="shared" si="419"/>
        <v>0</v>
      </c>
      <c r="R987" s="21">
        <f t="shared" si="420"/>
        <v>0</v>
      </c>
      <c r="S987" s="8">
        <f t="shared" si="421"/>
        <v>0</v>
      </c>
      <c r="T987" s="10">
        <f t="shared" si="431"/>
        <v>0.119353</v>
      </c>
      <c r="U987" s="13">
        <f t="shared" si="410"/>
        <v>166</v>
      </c>
      <c r="V987" s="13">
        <v>252</v>
      </c>
      <c r="W987" s="14">
        <f t="shared" si="422"/>
        <v>1.0771001440000001</v>
      </c>
      <c r="X987" s="8">
        <f t="shared" si="423"/>
        <v>1100.88741966</v>
      </c>
      <c r="Y987" s="8">
        <v>0</v>
      </c>
      <c r="Z987" s="9">
        <f t="shared" si="424"/>
        <v>0</v>
      </c>
      <c r="AA987" s="26" t="str">
        <f t="shared" si="432"/>
        <v>A+J=</v>
      </c>
      <c r="AB987" s="70">
        <f t="shared" si="433"/>
        <v>43388</v>
      </c>
      <c r="AC987" s="4"/>
      <c r="AD987" s="1"/>
      <c r="AE987" s="11"/>
      <c r="AF987" s="5"/>
      <c r="AG987" s="1"/>
      <c r="AH987" s="1"/>
      <c r="AI987" s="1"/>
      <c r="AJ987" s="1"/>
      <c r="AK987" s="10"/>
      <c r="AL987" s="1"/>
      <c r="AM987" s="1"/>
      <c r="AN987" s="1"/>
      <c r="AO987" s="1"/>
      <c r="AP987" s="1"/>
      <c r="AQ987" s="1"/>
    </row>
    <row r="988" spans="1:43" x14ac:dyDescent="0.2">
      <c r="A988" s="67">
        <f t="shared" si="425"/>
        <v>43270</v>
      </c>
      <c r="B988" s="8">
        <f t="shared" si="414"/>
        <v>15395.61598271</v>
      </c>
      <c r="C988" s="8">
        <f t="shared" si="426"/>
        <v>12518.304390269999</v>
      </c>
      <c r="D988" s="28">
        <f t="shared" si="427"/>
        <v>4981.6899999999996</v>
      </c>
      <c r="E988" s="9">
        <f>IF(K988=1,VLOOKUP(A987,[1]Plan1!$AY$117:$BA$314,3),E987)</f>
        <v>5044.46</v>
      </c>
      <c r="F988" s="110">
        <f t="shared" si="428"/>
        <v>43267</v>
      </c>
      <c r="G988" s="12">
        <f t="shared" si="415"/>
        <v>1.2600141718974944E-2</v>
      </c>
      <c r="H988" s="11">
        <f t="shared" si="429"/>
        <v>43297</v>
      </c>
      <c r="I988" s="11">
        <f t="shared" si="416"/>
        <v>43297</v>
      </c>
      <c r="J988" s="1">
        <f t="shared" si="430"/>
        <v>21</v>
      </c>
      <c r="K988" s="1">
        <f t="shared" si="413"/>
        <v>2</v>
      </c>
      <c r="L988" s="8">
        <f t="shared" si="417"/>
        <v>1.00119322</v>
      </c>
      <c r="M988" s="14">
        <f t="shared" si="412"/>
        <v>1.0040005299999999</v>
      </c>
      <c r="N988" s="14">
        <f t="shared" si="409"/>
        <v>1.1399433388661246</v>
      </c>
      <c r="O988" s="8">
        <f t="shared" si="411"/>
        <v>1.14130354</v>
      </c>
      <c r="P988" s="8">
        <f t="shared" si="418"/>
        <v>14287.18511541</v>
      </c>
      <c r="Q988" s="13">
        <f t="shared" si="419"/>
        <v>0</v>
      </c>
      <c r="R988" s="21">
        <f t="shared" si="420"/>
        <v>0</v>
      </c>
      <c r="S988" s="8">
        <f t="shared" si="421"/>
        <v>0</v>
      </c>
      <c r="T988" s="10">
        <f t="shared" si="431"/>
        <v>0.119353</v>
      </c>
      <c r="U988" s="13">
        <f t="shared" si="410"/>
        <v>167</v>
      </c>
      <c r="V988" s="13">
        <v>252</v>
      </c>
      <c r="W988" s="14">
        <f t="shared" si="422"/>
        <v>1.0775821729999999</v>
      </c>
      <c r="X988" s="8">
        <f t="shared" si="423"/>
        <v>1108.4308673</v>
      </c>
      <c r="Y988" s="8">
        <v>0</v>
      </c>
      <c r="Z988" s="9">
        <f t="shared" si="424"/>
        <v>0</v>
      </c>
      <c r="AA988" s="26" t="str">
        <f t="shared" si="432"/>
        <v>A+J=</v>
      </c>
      <c r="AB988" s="70">
        <f t="shared" si="433"/>
        <v>43388</v>
      </c>
      <c r="AC988" s="4"/>
      <c r="AD988" s="1"/>
      <c r="AE988" s="11"/>
      <c r="AF988" s="5"/>
      <c r="AG988" s="1"/>
      <c r="AH988" s="1"/>
      <c r="AI988" s="1"/>
      <c r="AJ988" s="1"/>
      <c r="AK988" s="10"/>
      <c r="AL988" s="1"/>
      <c r="AM988" s="1"/>
      <c r="AN988" s="1"/>
      <c r="AO988" s="1"/>
      <c r="AP988" s="1"/>
      <c r="AQ988" s="1"/>
    </row>
    <row r="989" spans="1:43" x14ac:dyDescent="0.2">
      <c r="A989" s="67">
        <f t="shared" si="425"/>
        <v>43271</v>
      </c>
      <c r="B989" s="8">
        <f t="shared" si="414"/>
        <v>15411.69244004</v>
      </c>
      <c r="C989" s="8">
        <f t="shared" si="426"/>
        <v>12518.304390269999</v>
      </c>
      <c r="D989" s="28">
        <f t="shared" si="427"/>
        <v>4981.6899999999996</v>
      </c>
      <c r="E989" s="9">
        <f>IF(K989=1,VLOOKUP(A988,[1]Plan1!$AY$117:$BA$314,3),E988)</f>
        <v>5044.46</v>
      </c>
      <c r="F989" s="110">
        <f t="shared" si="428"/>
        <v>43267</v>
      </c>
      <c r="G989" s="12">
        <f t="shared" si="415"/>
        <v>1.2600141718974944E-2</v>
      </c>
      <c r="H989" s="11">
        <f t="shared" si="429"/>
        <v>43297</v>
      </c>
      <c r="I989" s="11">
        <f t="shared" si="416"/>
        <v>43297</v>
      </c>
      <c r="J989" s="1">
        <f t="shared" si="430"/>
        <v>21</v>
      </c>
      <c r="K989" s="1">
        <f t="shared" si="413"/>
        <v>3</v>
      </c>
      <c r="L989" s="8">
        <f t="shared" si="417"/>
        <v>1.0017903699999999</v>
      </c>
      <c r="M989" s="14">
        <f t="shared" si="412"/>
        <v>1.0040005299999999</v>
      </c>
      <c r="N989" s="14">
        <f t="shared" si="409"/>
        <v>1.1399433388661246</v>
      </c>
      <c r="O989" s="8">
        <f t="shared" si="411"/>
        <v>1.1419842499999999</v>
      </c>
      <c r="P989" s="8">
        <f t="shared" si="418"/>
        <v>14295.70645039</v>
      </c>
      <c r="Q989" s="13">
        <f t="shared" si="419"/>
        <v>0</v>
      </c>
      <c r="R989" s="21">
        <f t="shared" si="420"/>
        <v>0</v>
      </c>
      <c r="S989" s="8">
        <f t="shared" si="421"/>
        <v>0</v>
      </c>
      <c r="T989" s="10">
        <f t="shared" si="431"/>
        <v>0.119353</v>
      </c>
      <c r="U989" s="13">
        <f t="shared" si="410"/>
        <v>168</v>
      </c>
      <c r="V989" s="13">
        <v>252</v>
      </c>
      <c r="W989" s="14">
        <f t="shared" si="422"/>
        <v>1.078064417</v>
      </c>
      <c r="X989" s="8">
        <f t="shared" si="423"/>
        <v>1115.98598965</v>
      </c>
      <c r="Y989" s="8">
        <v>0</v>
      </c>
      <c r="Z989" s="9">
        <f t="shared" si="424"/>
        <v>0</v>
      </c>
      <c r="AA989" s="26" t="str">
        <f t="shared" si="432"/>
        <v>A+J=</v>
      </c>
      <c r="AB989" s="70">
        <f t="shared" si="433"/>
        <v>43388</v>
      </c>
      <c r="AC989" s="4"/>
      <c r="AD989" s="1"/>
      <c r="AE989" s="11"/>
      <c r="AF989" s="5"/>
      <c r="AG989" s="1"/>
      <c r="AH989" s="1"/>
      <c r="AI989" s="1"/>
      <c r="AJ989" s="1"/>
      <c r="AK989" s="10"/>
      <c r="AL989" s="1"/>
      <c r="AM989" s="1"/>
      <c r="AN989" s="1"/>
      <c r="AO989" s="1"/>
      <c r="AP989" s="1"/>
      <c r="AQ989" s="1"/>
    </row>
    <row r="990" spans="1:43" x14ac:dyDescent="0.2">
      <c r="A990" s="67">
        <f t="shared" si="425"/>
        <v>43272</v>
      </c>
      <c r="B990" s="8">
        <f t="shared" si="414"/>
        <v>15427.785741459998</v>
      </c>
      <c r="C990" s="8">
        <f t="shared" si="426"/>
        <v>12518.304390269999</v>
      </c>
      <c r="D990" s="28">
        <f t="shared" si="427"/>
        <v>4981.6899999999996</v>
      </c>
      <c r="E990" s="9">
        <f>IF(K990=1,VLOOKUP(A989,[1]Plan1!$AY$117:$BA$314,3),E989)</f>
        <v>5044.46</v>
      </c>
      <c r="F990" s="110">
        <f t="shared" si="428"/>
        <v>43267</v>
      </c>
      <c r="G990" s="12">
        <f t="shared" si="415"/>
        <v>1.2600141718974944E-2</v>
      </c>
      <c r="H990" s="11">
        <f t="shared" si="429"/>
        <v>43297</v>
      </c>
      <c r="I990" s="11">
        <f t="shared" si="416"/>
        <v>43297</v>
      </c>
      <c r="J990" s="1">
        <f t="shared" si="430"/>
        <v>21</v>
      </c>
      <c r="K990" s="1">
        <f t="shared" si="413"/>
        <v>4</v>
      </c>
      <c r="L990" s="8">
        <f t="shared" si="417"/>
        <v>1.00238787</v>
      </c>
      <c r="M990" s="14">
        <f t="shared" si="412"/>
        <v>1.0040005299999999</v>
      </c>
      <c r="N990" s="14">
        <f t="shared" si="409"/>
        <v>1.1399433388661246</v>
      </c>
      <c r="O990" s="8">
        <f t="shared" si="411"/>
        <v>1.14266537</v>
      </c>
      <c r="P990" s="8">
        <f t="shared" si="418"/>
        <v>14304.232917879999</v>
      </c>
      <c r="Q990" s="13">
        <f t="shared" si="419"/>
        <v>0</v>
      </c>
      <c r="R990" s="21">
        <f t="shared" si="420"/>
        <v>0</v>
      </c>
      <c r="S990" s="8">
        <f t="shared" si="421"/>
        <v>0</v>
      </c>
      <c r="T990" s="10">
        <f t="shared" si="431"/>
        <v>0.119353</v>
      </c>
      <c r="U990" s="13">
        <f t="shared" si="410"/>
        <v>169</v>
      </c>
      <c r="V990" s="13">
        <v>252</v>
      </c>
      <c r="W990" s="14">
        <f t="shared" si="422"/>
        <v>1.078546877</v>
      </c>
      <c r="X990" s="8">
        <f t="shared" si="423"/>
        <v>1123.55282358</v>
      </c>
      <c r="Y990" s="8">
        <v>0</v>
      </c>
      <c r="Z990" s="9">
        <f t="shared" si="424"/>
        <v>0</v>
      </c>
      <c r="AA990" s="26" t="str">
        <f t="shared" si="432"/>
        <v>A+J=</v>
      </c>
      <c r="AB990" s="70">
        <f t="shared" si="433"/>
        <v>43388</v>
      </c>
      <c r="AC990" s="4"/>
      <c r="AD990" s="1"/>
      <c r="AE990" s="11"/>
      <c r="AF990" s="5"/>
      <c r="AG990" s="1"/>
      <c r="AH990" s="1"/>
      <c r="AI990" s="1"/>
      <c r="AJ990" s="1"/>
      <c r="AK990" s="10"/>
      <c r="AL990" s="1"/>
      <c r="AM990" s="1"/>
      <c r="AN990" s="1"/>
      <c r="AO990" s="1"/>
      <c r="AP990" s="1"/>
      <c r="AQ990" s="1"/>
    </row>
    <row r="991" spans="1:43" x14ac:dyDescent="0.2">
      <c r="A991" s="67">
        <f t="shared" si="425"/>
        <v>43273</v>
      </c>
      <c r="B991" s="8">
        <f t="shared" si="414"/>
        <v>15443.89588559</v>
      </c>
      <c r="C991" s="8">
        <f t="shared" si="426"/>
        <v>12518.304390269999</v>
      </c>
      <c r="D991" s="28">
        <f t="shared" si="427"/>
        <v>4981.6899999999996</v>
      </c>
      <c r="E991" s="9">
        <f>IF(K991=1,VLOOKUP(A990,[1]Plan1!$AY$117:$BA$314,3),E990)</f>
        <v>5044.46</v>
      </c>
      <c r="F991" s="110">
        <f t="shared" si="428"/>
        <v>43267</v>
      </c>
      <c r="G991" s="12">
        <f t="shared" si="415"/>
        <v>1.2600141718974944E-2</v>
      </c>
      <c r="H991" s="11">
        <f t="shared" si="429"/>
        <v>43297</v>
      </c>
      <c r="I991" s="11">
        <f t="shared" si="416"/>
        <v>43297</v>
      </c>
      <c r="J991" s="1">
        <f t="shared" si="430"/>
        <v>21</v>
      </c>
      <c r="K991" s="1">
        <f t="shared" si="413"/>
        <v>5</v>
      </c>
      <c r="L991" s="8">
        <f t="shared" si="417"/>
        <v>1.00298573</v>
      </c>
      <c r="M991" s="14">
        <f t="shared" si="412"/>
        <v>1.0040005299999999</v>
      </c>
      <c r="N991" s="14">
        <f t="shared" ref="N991:N1054" si="434">IF(I991&gt;I990,N990*M991,N990)</f>
        <v>1.1399433388661246</v>
      </c>
      <c r="O991" s="8">
        <f t="shared" si="411"/>
        <v>1.1433469000000001</v>
      </c>
      <c r="P991" s="8">
        <f t="shared" si="418"/>
        <v>14312.76451787</v>
      </c>
      <c r="Q991" s="13">
        <f t="shared" si="419"/>
        <v>0</v>
      </c>
      <c r="R991" s="21">
        <f t="shared" si="420"/>
        <v>0</v>
      </c>
      <c r="S991" s="8">
        <f t="shared" si="421"/>
        <v>0</v>
      </c>
      <c r="T991" s="10">
        <f t="shared" si="431"/>
        <v>0.119353</v>
      </c>
      <c r="U991" s="13">
        <f t="shared" si="410"/>
        <v>170</v>
      </c>
      <c r="V991" s="13">
        <v>252</v>
      </c>
      <c r="W991" s="14">
        <f t="shared" si="422"/>
        <v>1.0790295519999999</v>
      </c>
      <c r="X991" s="8">
        <f t="shared" si="423"/>
        <v>1131.1313677200001</v>
      </c>
      <c r="Y991" s="8">
        <v>0</v>
      </c>
      <c r="Z991" s="9">
        <f t="shared" si="424"/>
        <v>0</v>
      </c>
      <c r="AA991" s="26" t="str">
        <f t="shared" si="432"/>
        <v>A+J=</v>
      </c>
      <c r="AB991" s="70">
        <f t="shared" si="433"/>
        <v>43388</v>
      </c>
      <c r="AC991" s="4"/>
      <c r="AD991" s="1"/>
      <c r="AE991" s="11"/>
      <c r="AF991" s="5"/>
      <c r="AG991" s="1"/>
      <c r="AH991" s="1"/>
      <c r="AI991" s="1"/>
      <c r="AJ991" s="1"/>
      <c r="AK991" s="10"/>
      <c r="AL991" s="1"/>
      <c r="AM991" s="1"/>
      <c r="AN991" s="1"/>
      <c r="AO991" s="1"/>
      <c r="AP991" s="1"/>
      <c r="AQ991" s="1"/>
    </row>
    <row r="992" spans="1:43" x14ac:dyDescent="0.2">
      <c r="A992" s="67">
        <f t="shared" si="425"/>
        <v>43274</v>
      </c>
      <c r="B992" s="8">
        <f t="shared" si="414"/>
        <v>15460.0227789</v>
      </c>
      <c r="C992" s="8">
        <f t="shared" si="426"/>
        <v>12518.304390269999</v>
      </c>
      <c r="D992" s="28">
        <f t="shared" si="427"/>
        <v>4981.6899999999996</v>
      </c>
      <c r="E992" s="9">
        <f>IF(K992=1,VLOOKUP(A991,[1]Plan1!$AY$117:$BA$314,3),E991)</f>
        <v>5044.46</v>
      </c>
      <c r="F992" s="110">
        <f t="shared" si="428"/>
        <v>43267</v>
      </c>
      <c r="G992" s="12">
        <f t="shared" si="415"/>
        <v>1.2600141718974944E-2</v>
      </c>
      <c r="H992" s="11">
        <f t="shared" si="429"/>
        <v>43297</v>
      </c>
      <c r="I992" s="11">
        <f t="shared" si="416"/>
        <v>43297</v>
      </c>
      <c r="J992" s="1">
        <f t="shared" si="430"/>
        <v>21</v>
      </c>
      <c r="K992" s="1">
        <f t="shared" si="413"/>
        <v>6</v>
      </c>
      <c r="L992" s="8">
        <f t="shared" si="417"/>
        <v>1.0035839499999999</v>
      </c>
      <c r="M992" s="14">
        <f t="shared" si="412"/>
        <v>1.0040005299999999</v>
      </c>
      <c r="N992" s="14">
        <f t="shared" si="434"/>
        <v>1.1399433388661246</v>
      </c>
      <c r="O992" s="8">
        <f t="shared" si="411"/>
        <v>1.1440288300000001</v>
      </c>
      <c r="P992" s="8">
        <f t="shared" si="418"/>
        <v>14321.30112518</v>
      </c>
      <c r="Q992" s="13">
        <f t="shared" si="419"/>
        <v>0</v>
      </c>
      <c r="R992" s="21">
        <f t="shared" si="420"/>
        <v>0</v>
      </c>
      <c r="S992" s="8">
        <f t="shared" si="421"/>
        <v>0</v>
      </c>
      <c r="T992" s="10">
        <f t="shared" si="431"/>
        <v>0.119353</v>
      </c>
      <c r="U992" s="13">
        <f t="shared" si="410"/>
        <v>171</v>
      </c>
      <c r="V992" s="13">
        <v>252</v>
      </c>
      <c r="W992" s="14">
        <f t="shared" si="422"/>
        <v>1.0795124439999999</v>
      </c>
      <c r="X992" s="8">
        <f t="shared" si="423"/>
        <v>1138.7216537199999</v>
      </c>
      <c r="Y992" s="8">
        <v>0</v>
      </c>
      <c r="Z992" s="9">
        <f t="shared" si="424"/>
        <v>0</v>
      </c>
      <c r="AA992" s="26" t="str">
        <f t="shared" si="432"/>
        <v>A+J=</v>
      </c>
      <c r="AB992" s="70">
        <f t="shared" si="433"/>
        <v>43388</v>
      </c>
      <c r="AC992" s="4"/>
      <c r="AD992" s="1"/>
      <c r="AE992" s="11"/>
      <c r="AF992" s="5"/>
      <c r="AG992" s="1"/>
      <c r="AH992" s="1"/>
      <c r="AI992" s="1"/>
      <c r="AJ992" s="1"/>
      <c r="AK992" s="10"/>
      <c r="AL992" s="1"/>
      <c r="AM992" s="1"/>
      <c r="AN992" s="1"/>
      <c r="AO992" s="1"/>
      <c r="AP992" s="1"/>
      <c r="AQ992" s="1"/>
    </row>
    <row r="993" spans="1:43" x14ac:dyDescent="0.2">
      <c r="A993" s="67">
        <f t="shared" si="425"/>
        <v>43275</v>
      </c>
      <c r="B993" s="8">
        <f t="shared" si="414"/>
        <v>15460.0227789</v>
      </c>
      <c r="C993" s="8">
        <f t="shared" si="426"/>
        <v>12518.304390269999</v>
      </c>
      <c r="D993" s="28">
        <f t="shared" si="427"/>
        <v>4981.6899999999996</v>
      </c>
      <c r="E993" s="9">
        <f>IF(K993=1,VLOOKUP(A992,[1]Plan1!$AY$117:$BA$314,3),E992)</f>
        <v>5044.46</v>
      </c>
      <c r="F993" s="110">
        <f t="shared" si="428"/>
        <v>43267</v>
      </c>
      <c r="G993" s="12">
        <f t="shared" si="415"/>
        <v>1.2600141718974944E-2</v>
      </c>
      <c r="H993" s="11">
        <f t="shared" si="429"/>
        <v>43297</v>
      </c>
      <c r="I993" s="11">
        <f t="shared" si="416"/>
        <v>43297</v>
      </c>
      <c r="J993" s="1">
        <f t="shared" si="430"/>
        <v>21</v>
      </c>
      <c r="K993" s="1">
        <f t="shared" si="413"/>
        <v>6</v>
      </c>
      <c r="L993" s="8">
        <f t="shared" si="417"/>
        <v>1.0035839499999999</v>
      </c>
      <c r="M993" s="14">
        <f t="shared" si="412"/>
        <v>1.0040005299999999</v>
      </c>
      <c r="N993" s="14">
        <f t="shared" si="434"/>
        <v>1.1399433388661246</v>
      </c>
      <c r="O993" s="8">
        <f t="shared" si="411"/>
        <v>1.1440288300000001</v>
      </c>
      <c r="P993" s="8">
        <f t="shared" si="418"/>
        <v>14321.30112518</v>
      </c>
      <c r="Q993" s="13">
        <f t="shared" si="419"/>
        <v>0</v>
      </c>
      <c r="R993" s="21">
        <f t="shared" si="420"/>
        <v>0</v>
      </c>
      <c r="S993" s="8">
        <f t="shared" si="421"/>
        <v>0</v>
      </c>
      <c r="T993" s="10">
        <f t="shared" si="431"/>
        <v>0.119353</v>
      </c>
      <c r="U993" s="13">
        <f t="shared" si="410"/>
        <v>171</v>
      </c>
      <c r="V993" s="13">
        <v>252</v>
      </c>
      <c r="W993" s="14">
        <f t="shared" si="422"/>
        <v>1.0795124439999999</v>
      </c>
      <c r="X993" s="8">
        <f t="shared" si="423"/>
        <v>1138.7216537199999</v>
      </c>
      <c r="Y993" s="8">
        <v>0</v>
      </c>
      <c r="Z993" s="9">
        <f t="shared" si="424"/>
        <v>0</v>
      </c>
      <c r="AA993" s="26" t="str">
        <f t="shared" si="432"/>
        <v>A+J=</v>
      </c>
      <c r="AB993" s="70">
        <f t="shared" si="433"/>
        <v>43388</v>
      </c>
      <c r="AC993" s="4"/>
      <c r="AD993" s="1"/>
      <c r="AE993" s="11"/>
      <c r="AF993" s="5"/>
      <c r="AG993" s="1"/>
      <c r="AH993" s="1"/>
      <c r="AI993" s="1"/>
      <c r="AJ993" s="1"/>
      <c r="AK993" s="10"/>
      <c r="AL993" s="1"/>
      <c r="AM993" s="1"/>
      <c r="AN993" s="1"/>
      <c r="AO993" s="1"/>
      <c r="AP993" s="1"/>
      <c r="AQ993" s="1"/>
    </row>
    <row r="994" spans="1:43" x14ac:dyDescent="0.2">
      <c r="A994" s="67">
        <f t="shared" si="425"/>
        <v>43276</v>
      </c>
      <c r="B994" s="8">
        <f t="shared" si="414"/>
        <v>15460.0227789</v>
      </c>
      <c r="C994" s="8">
        <f t="shared" si="426"/>
        <v>12518.304390269999</v>
      </c>
      <c r="D994" s="28">
        <f t="shared" si="427"/>
        <v>4981.6899999999996</v>
      </c>
      <c r="E994" s="9">
        <f>IF(K994=1,VLOOKUP(A993,[1]Plan1!$AY$117:$BA$314,3),E993)</f>
        <v>5044.46</v>
      </c>
      <c r="F994" s="110">
        <f t="shared" si="428"/>
        <v>43267</v>
      </c>
      <c r="G994" s="12">
        <f t="shared" si="415"/>
        <v>1.2600141718974944E-2</v>
      </c>
      <c r="H994" s="11">
        <f t="shared" si="429"/>
        <v>43297</v>
      </c>
      <c r="I994" s="11">
        <f t="shared" si="416"/>
        <v>43297</v>
      </c>
      <c r="J994" s="1">
        <f t="shared" si="430"/>
        <v>21</v>
      </c>
      <c r="K994" s="1">
        <f t="shared" si="413"/>
        <v>6</v>
      </c>
      <c r="L994" s="8">
        <f t="shared" si="417"/>
        <v>1.0035839499999999</v>
      </c>
      <c r="M994" s="14">
        <f t="shared" si="412"/>
        <v>1.0040005299999999</v>
      </c>
      <c r="N994" s="14">
        <f t="shared" si="434"/>
        <v>1.1399433388661246</v>
      </c>
      <c r="O994" s="8">
        <f t="shared" si="411"/>
        <v>1.1440288300000001</v>
      </c>
      <c r="P994" s="8">
        <f t="shared" si="418"/>
        <v>14321.30112518</v>
      </c>
      <c r="Q994" s="13">
        <f t="shared" si="419"/>
        <v>0</v>
      </c>
      <c r="R994" s="21">
        <f t="shared" si="420"/>
        <v>0</v>
      </c>
      <c r="S994" s="8">
        <f t="shared" si="421"/>
        <v>0</v>
      </c>
      <c r="T994" s="10">
        <f t="shared" si="431"/>
        <v>0.119353</v>
      </c>
      <c r="U994" s="13">
        <f t="shared" si="410"/>
        <v>171</v>
      </c>
      <c r="V994" s="13">
        <v>252</v>
      </c>
      <c r="W994" s="14">
        <f t="shared" si="422"/>
        <v>1.0795124439999999</v>
      </c>
      <c r="X994" s="8">
        <f t="shared" si="423"/>
        <v>1138.7216537199999</v>
      </c>
      <c r="Y994" s="8">
        <v>0</v>
      </c>
      <c r="Z994" s="9">
        <f t="shared" si="424"/>
        <v>0</v>
      </c>
      <c r="AA994" s="26" t="str">
        <f t="shared" si="432"/>
        <v>A+J=</v>
      </c>
      <c r="AB994" s="70">
        <f t="shared" si="433"/>
        <v>43388</v>
      </c>
      <c r="AC994" s="4"/>
      <c r="AD994" s="1"/>
      <c r="AE994" s="11"/>
      <c r="AF994" s="5"/>
      <c r="AG994" s="1"/>
      <c r="AH994" s="1"/>
      <c r="AI994" s="1"/>
      <c r="AJ994" s="1"/>
      <c r="AK994" s="10"/>
      <c r="AL994" s="1"/>
      <c r="AM994" s="1"/>
      <c r="AN994" s="1"/>
      <c r="AO994" s="1"/>
      <c r="AP994" s="1"/>
      <c r="AQ994" s="1"/>
    </row>
    <row r="995" spans="1:43" x14ac:dyDescent="0.2">
      <c r="A995" s="67">
        <f t="shared" si="425"/>
        <v>43277</v>
      </c>
      <c r="B995" s="8">
        <f t="shared" si="414"/>
        <v>15476.16655505</v>
      </c>
      <c r="C995" s="8">
        <f t="shared" si="426"/>
        <v>12518.304390269999</v>
      </c>
      <c r="D995" s="28">
        <f t="shared" si="427"/>
        <v>4981.6899999999996</v>
      </c>
      <c r="E995" s="9">
        <f>IF(K995=1,VLOOKUP(A994,[1]Plan1!$AY$117:$BA$314,3),E994)</f>
        <v>5044.46</v>
      </c>
      <c r="F995" s="110">
        <f t="shared" si="428"/>
        <v>43267</v>
      </c>
      <c r="G995" s="12">
        <f t="shared" si="415"/>
        <v>1.2600141718974944E-2</v>
      </c>
      <c r="H995" s="11">
        <f t="shared" si="429"/>
        <v>43297</v>
      </c>
      <c r="I995" s="11">
        <f t="shared" si="416"/>
        <v>43297</v>
      </c>
      <c r="J995" s="1">
        <f t="shared" si="430"/>
        <v>21</v>
      </c>
      <c r="K995" s="1">
        <f t="shared" si="413"/>
        <v>7</v>
      </c>
      <c r="L995" s="8">
        <f t="shared" si="417"/>
        <v>1.0041825200000001</v>
      </c>
      <c r="M995" s="14">
        <f t="shared" si="412"/>
        <v>1.0040005299999999</v>
      </c>
      <c r="N995" s="14">
        <f t="shared" si="434"/>
        <v>1.1399433388661246</v>
      </c>
      <c r="O995" s="8">
        <f t="shared" si="411"/>
        <v>1.1447111699999999</v>
      </c>
      <c r="P995" s="8">
        <f t="shared" si="418"/>
        <v>14329.842865000001</v>
      </c>
      <c r="Q995" s="13">
        <f t="shared" si="419"/>
        <v>0</v>
      </c>
      <c r="R995" s="21">
        <f t="shared" si="420"/>
        <v>0</v>
      </c>
      <c r="S995" s="8">
        <f t="shared" si="421"/>
        <v>0</v>
      </c>
      <c r="T995" s="10">
        <f t="shared" si="431"/>
        <v>0.119353</v>
      </c>
      <c r="U995" s="13">
        <f t="shared" si="410"/>
        <v>172</v>
      </c>
      <c r="V995" s="13">
        <v>252</v>
      </c>
      <c r="W995" s="14">
        <f t="shared" si="422"/>
        <v>1.079995552</v>
      </c>
      <c r="X995" s="8">
        <f t="shared" si="423"/>
        <v>1146.3236900500001</v>
      </c>
      <c r="Y995" s="8">
        <v>0</v>
      </c>
      <c r="Z995" s="9">
        <f t="shared" si="424"/>
        <v>0</v>
      </c>
      <c r="AA995" s="26" t="str">
        <f t="shared" si="432"/>
        <v>A+J=</v>
      </c>
      <c r="AB995" s="70">
        <f t="shared" si="433"/>
        <v>43388</v>
      </c>
      <c r="AC995" s="4"/>
      <c r="AD995" s="1"/>
      <c r="AE995" s="11"/>
      <c r="AF995" s="5"/>
      <c r="AG995" s="1"/>
      <c r="AH995" s="1"/>
      <c r="AI995" s="1"/>
      <c r="AJ995" s="1"/>
      <c r="AK995" s="10"/>
      <c r="AL995" s="1"/>
      <c r="AM995" s="1"/>
      <c r="AN995" s="1"/>
      <c r="AO995" s="1"/>
      <c r="AP995" s="1"/>
      <c r="AQ995" s="1"/>
    </row>
    <row r="996" spans="1:43" x14ac:dyDescent="0.2">
      <c r="A996" s="67">
        <f t="shared" si="425"/>
        <v>43278</v>
      </c>
      <c r="B996" s="8">
        <f t="shared" si="414"/>
        <v>15492.32722702</v>
      </c>
      <c r="C996" s="8">
        <f t="shared" si="426"/>
        <v>12518.304390269999</v>
      </c>
      <c r="D996" s="28">
        <f t="shared" si="427"/>
        <v>4981.6899999999996</v>
      </c>
      <c r="E996" s="9">
        <f>IF(K996=1,VLOOKUP(A995,[1]Plan1!$AY$117:$BA$314,3),E995)</f>
        <v>5044.46</v>
      </c>
      <c r="F996" s="110">
        <f t="shared" si="428"/>
        <v>43267</v>
      </c>
      <c r="G996" s="12">
        <f t="shared" si="415"/>
        <v>1.2600141718974944E-2</v>
      </c>
      <c r="H996" s="11">
        <f t="shared" si="429"/>
        <v>43297</v>
      </c>
      <c r="I996" s="11">
        <f t="shared" si="416"/>
        <v>43297</v>
      </c>
      <c r="J996" s="1">
        <f t="shared" si="430"/>
        <v>21</v>
      </c>
      <c r="K996" s="1">
        <f t="shared" si="413"/>
        <v>8</v>
      </c>
      <c r="L996" s="8">
        <f t="shared" si="417"/>
        <v>1.0047814500000001</v>
      </c>
      <c r="M996" s="14">
        <f t="shared" si="412"/>
        <v>1.0040005299999999</v>
      </c>
      <c r="N996" s="14">
        <f t="shared" si="434"/>
        <v>1.1399433388661246</v>
      </c>
      <c r="O996" s="8">
        <f t="shared" si="411"/>
        <v>1.1453939200000001</v>
      </c>
      <c r="P996" s="8">
        <f t="shared" si="418"/>
        <v>14338.38973732</v>
      </c>
      <c r="Q996" s="13">
        <f t="shared" si="419"/>
        <v>0</v>
      </c>
      <c r="R996" s="21">
        <f t="shared" si="420"/>
        <v>0</v>
      </c>
      <c r="S996" s="8">
        <f t="shared" si="421"/>
        <v>0</v>
      </c>
      <c r="T996" s="10">
        <f t="shared" si="431"/>
        <v>0.119353</v>
      </c>
      <c r="U996" s="13">
        <f t="shared" si="410"/>
        <v>173</v>
      </c>
      <c r="V996" s="13">
        <v>252</v>
      </c>
      <c r="W996" s="14">
        <f t="shared" si="422"/>
        <v>1.0804788759999999</v>
      </c>
      <c r="X996" s="8">
        <f t="shared" si="423"/>
        <v>1153.9374897</v>
      </c>
      <c r="Y996" s="8">
        <v>0</v>
      </c>
      <c r="Z996" s="9">
        <f t="shared" si="424"/>
        <v>0</v>
      </c>
      <c r="AA996" s="26" t="str">
        <f t="shared" si="432"/>
        <v>A+J=</v>
      </c>
      <c r="AB996" s="70">
        <f t="shared" si="433"/>
        <v>43388</v>
      </c>
      <c r="AC996" s="4"/>
      <c r="AD996" s="1"/>
      <c r="AE996" s="11"/>
      <c r="AF996" s="5"/>
      <c r="AG996" s="1"/>
      <c r="AH996" s="1"/>
      <c r="AI996" s="1"/>
      <c r="AJ996" s="1"/>
      <c r="AK996" s="10"/>
      <c r="AL996" s="1"/>
      <c r="AM996" s="1"/>
      <c r="AN996" s="1"/>
      <c r="AO996" s="1"/>
      <c r="AP996" s="1"/>
      <c r="AQ996" s="1"/>
    </row>
    <row r="997" spans="1:43" x14ac:dyDescent="0.2">
      <c r="A997" s="67">
        <f t="shared" si="425"/>
        <v>43279</v>
      </c>
      <c r="B997" s="8">
        <f t="shared" si="414"/>
        <v>15508.504672480001</v>
      </c>
      <c r="C997" s="8">
        <f t="shared" si="426"/>
        <v>12518.304390269999</v>
      </c>
      <c r="D997" s="28">
        <f t="shared" si="427"/>
        <v>4981.6899999999996</v>
      </c>
      <c r="E997" s="9">
        <f>IF(K997=1,VLOOKUP(A996,[1]Plan1!$AY$117:$BA$314,3),E996)</f>
        <v>5044.46</v>
      </c>
      <c r="F997" s="110">
        <f t="shared" si="428"/>
        <v>43267</v>
      </c>
      <c r="G997" s="12">
        <f t="shared" si="415"/>
        <v>1.2600141718974944E-2</v>
      </c>
      <c r="H997" s="11">
        <f t="shared" si="429"/>
        <v>43297</v>
      </c>
      <c r="I997" s="11">
        <f t="shared" si="416"/>
        <v>43297</v>
      </c>
      <c r="J997" s="1">
        <f t="shared" si="430"/>
        <v>21</v>
      </c>
      <c r="K997" s="1">
        <f t="shared" si="413"/>
        <v>9</v>
      </c>
      <c r="L997" s="8">
        <f t="shared" si="417"/>
        <v>1.0053807400000001</v>
      </c>
      <c r="M997" s="14">
        <f t="shared" si="412"/>
        <v>1.0040005299999999</v>
      </c>
      <c r="N997" s="14">
        <f t="shared" si="434"/>
        <v>1.1399433388661246</v>
      </c>
      <c r="O997" s="8">
        <f t="shared" si="411"/>
        <v>1.14607707</v>
      </c>
      <c r="P997" s="8">
        <f t="shared" si="418"/>
        <v>14346.941616960001</v>
      </c>
      <c r="Q997" s="13">
        <f t="shared" si="419"/>
        <v>0</v>
      </c>
      <c r="R997" s="21">
        <f t="shared" si="420"/>
        <v>0</v>
      </c>
      <c r="S997" s="8">
        <f t="shared" si="421"/>
        <v>0</v>
      </c>
      <c r="T997" s="10">
        <f t="shared" si="431"/>
        <v>0.119353</v>
      </c>
      <c r="U997" s="13">
        <f t="shared" ref="U997:U1060" si="435">IF(Q996&gt;0,1,IF(K997=K996,U996,U996+1))</f>
        <v>174</v>
      </c>
      <c r="V997" s="13">
        <v>252</v>
      </c>
      <c r="W997" s="14">
        <f t="shared" si="422"/>
        <v>1.080962416</v>
      </c>
      <c r="X997" s="8">
        <f t="shared" si="423"/>
        <v>1161.56305552</v>
      </c>
      <c r="Y997" s="8">
        <v>0</v>
      </c>
      <c r="Z997" s="9">
        <f t="shared" si="424"/>
        <v>0</v>
      </c>
      <c r="AA997" s="26" t="str">
        <f t="shared" si="432"/>
        <v>A+J=</v>
      </c>
      <c r="AB997" s="70">
        <f t="shared" si="433"/>
        <v>43388</v>
      </c>
      <c r="AC997" s="4"/>
      <c r="AD997" s="1"/>
      <c r="AE997" s="11"/>
      <c r="AF997" s="5"/>
      <c r="AG997" s="1"/>
      <c r="AH997" s="1"/>
      <c r="AI997" s="1"/>
      <c r="AJ997" s="1"/>
      <c r="AK997" s="10"/>
      <c r="AL997" s="1"/>
      <c r="AM997" s="1"/>
      <c r="AN997" s="1"/>
      <c r="AO997" s="1"/>
      <c r="AP997" s="1"/>
      <c r="AQ997" s="1"/>
    </row>
    <row r="998" spans="1:43" x14ac:dyDescent="0.2">
      <c r="A998" s="67">
        <f t="shared" si="425"/>
        <v>43280</v>
      </c>
      <c r="B998" s="8">
        <f t="shared" si="414"/>
        <v>15524.699189340001</v>
      </c>
      <c r="C998" s="8">
        <f t="shared" si="426"/>
        <v>12518.304390269999</v>
      </c>
      <c r="D998" s="28">
        <f t="shared" si="427"/>
        <v>4981.6899999999996</v>
      </c>
      <c r="E998" s="9">
        <f>IF(K998=1,VLOOKUP(A997,[1]Plan1!$AY$117:$BA$314,3),E997)</f>
        <v>5044.46</v>
      </c>
      <c r="F998" s="110">
        <f t="shared" si="428"/>
        <v>43267</v>
      </c>
      <c r="G998" s="12">
        <f t="shared" si="415"/>
        <v>1.2600141718974944E-2</v>
      </c>
      <c r="H998" s="11">
        <f t="shared" si="429"/>
        <v>43297</v>
      </c>
      <c r="I998" s="11">
        <f t="shared" si="416"/>
        <v>43297</v>
      </c>
      <c r="J998" s="1">
        <f t="shared" si="430"/>
        <v>21</v>
      </c>
      <c r="K998" s="1">
        <f t="shared" si="413"/>
        <v>10</v>
      </c>
      <c r="L998" s="8">
        <f t="shared" si="417"/>
        <v>1.0059803899999999</v>
      </c>
      <c r="M998" s="14">
        <f t="shared" si="412"/>
        <v>1.0040005299999999</v>
      </c>
      <c r="N998" s="14">
        <f t="shared" si="434"/>
        <v>1.1399433388661246</v>
      </c>
      <c r="O998" s="8">
        <f t="shared" si="411"/>
        <v>1.1467606400000001</v>
      </c>
      <c r="P998" s="8">
        <f t="shared" si="418"/>
        <v>14355.498754300001</v>
      </c>
      <c r="Q998" s="13">
        <f t="shared" si="419"/>
        <v>0</v>
      </c>
      <c r="R998" s="21">
        <f t="shared" si="420"/>
        <v>0</v>
      </c>
      <c r="S998" s="8">
        <f t="shared" si="421"/>
        <v>0</v>
      </c>
      <c r="T998" s="10">
        <f t="shared" si="431"/>
        <v>0.119353</v>
      </c>
      <c r="U998" s="13">
        <f t="shared" si="435"/>
        <v>175</v>
      </c>
      <c r="V998" s="13">
        <v>252</v>
      </c>
      <c r="W998" s="14">
        <f t="shared" si="422"/>
        <v>1.081446173</v>
      </c>
      <c r="X998" s="8">
        <f t="shared" si="423"/>
        <v>1169.20043504</v>
      </c>
      <c r="Y998" s="8">
        <v>0</v>
      </c>
      <c r="Z998" s="9">
        <f t="shared" si="424"/>
        <v>0</v>
      </c>
      <c r="AA998" s="26" t="str">
        <f t="shared" si="432"/>
        <v>A+J=</v>
      </c>
      <c r="AB998" s="70">
        <f t="shared" si="433"/>
        <v>43388</v>
      </c>
      <c r="AC998" s="4"/>
      <c r="AD998" s="1"/>
      <c r="AE998" s="11"/>
      <c r="AF998" s="5"/>
      <c r="AG998" s="1"/>
      <c r="AH998" s="1"/>
      <c r="AI998" s="1"/>
      <c r="AJ998" s="1"/>
      <c r="AK998" s="10"/>
      <c r="AL998" s="1"/>
      <c r="AM998" s="1"/>
      <c r="AN998" s="1"/>
      <c r="AO998" s="1"/>
      <c r="AP998" s="1"/>
      <c r="AQ998" s="1"/>
    </row>
    <row r="999" spans="1:43" x14ac:dyDescent="0.2">
      <c r="A999" s="67">
        <f t="shared" si="425"/>
        <v>43281</v>
      </c>
      <c r="B999" s="8">
        <f t="shared" si="414"/>
        <v>15540.91050555</v>
      </c>
      <c r="C999" s="8">
        <f t="shared" si="426"/>
        <v>12518.304390269999</v>
      </c>
      <c r="D999" s="28">
        <f t="shared" si="427"/>
        <v>4981.6899999999996</v>
      </c>
      <c r="E999" s="9">
        <f>IF(K999=1,VLOOKUP(A998,[1]Plan1!$AY$117:$BA$314,3),E998)</f>
        <v>5044.46</v>
      </c>
      <c r="F999" s="110">
        <f t="shared" si="428"/>
        <v>43267</v>
      </c>
      <c r="G999" s="12">
        <f t="shared" si="415"/>
        <v>1.2600141718974944E-2</v>
      </c>
      <c r="H999" s="11">
        <f t="shared" si="429"/>
        <v>43297</v>
      </c>
      <c r="I999" s="11">
        <f t="shared" si="416"/>
        <v>43297</v>
      </c>
      <c r="J999" s="1">
        <f t="shared" si="430"/>
        <v>21</v>
      </c>
      <c r="K999" s="1">
        <f t="shared" si="413"/>
        <v>11</v>
      </c>
      <c r="L999" s="8">
        <f t="shared" si="417"/>
        <v>1.0065803900000001</v>
      </c>
      <c r="M999" s="14">
        <f t="shared" si="412"/>
        <v>1.0040005299999999</v>
      </c>
      <c r="N999" s="14">
        <f t="shared" si="434"/>
        <v>1.1399433388661246</v>
      </c>
      <c r="O999" s="8">
        <f t="shared" si="411"/>
        <v>1.14744461</v>
      </c>
      <c r="P999" s="8">
        <f t="shared" si="418"/>
        <v>14364.06089895</v>
      </c>
      <c r="Q999" s="13">
        <f t="shared" si="419"/>
        <v>0</v>
      </c>
      <c r="R999" s="21">
        <f t="shared" si="420"/>
        <v>0</v>
      </c>
      <c r="S999" s="8">
        <f t="shared" si="421"/>
        <v>0</v>
      </c>
      <c r="T999" s="10">
        <f t="shared" si="431"/>
        <v>0.119353</v>
      </c>
      <c r="U999" s="13">
        <f t="shared" si="435"/>
        <v>176</v>
      </c>
      <c r="V999" s="13">
        <v>252</v>
      </c>
      <c r="W999" s="14">
        <f t="shared" si="422"/>
        <v>1.0819301459999999</v>
      </c>
      <c r="X999" s="8">
        <f t="shared" si="423"/>
        <v>1176.8496066</v>
      </c>
      <c r="Y999" s="8">
        <v>0</v>
      </c>
      <c r="Z999" s="9">
        <f t="shared" si="424"/>
        <v>0</v>
      </c>
      <c r="AA999" s="26" t="str">
        <f t="shared" si="432"/>
        <v>A+J=</v>
      </c>
      <c r="AB999" s="70">
        <f t="shared" si="433"/>
        <v>43388</v>
      </c>
      <c r="AC999" s="4"/>
      <c r="AD999" s="1"/>
      <c r="AE999" s="11"/>
      <c r="AF999" s="5"/>
      <c r="AG999" s="1"/>
      <c r="AH999" s="1"/>
      <c r="AI999" s="1"/>
      <c r="AJ999" s="1"/>
      <c r="AK999" s="10"/>
      <c r="AL999" s="1"/>
      <c r="AM999" s="1"/>
      <c r="AN999" s="1"/>
      <c r="AO999" s="1"/>
      <c r="AP999" s="1"/>
      <c r="AQ999" s="1"/>
    </row>
    <row r="1000" spans="1:43" x14ac:dyDescent="0.2">
      <c r="A1000" s="67">
        <f t="shared" si="425"/>
        <v>43282</v>
      </c>
      <c r="B1000" s="8">
        <f t="shared" si="414"/>
        <v>15540.91050555</v>
      </c>
      <c r="C1000" s="8">
        <f t="shared" si="426"/>
        <v>12518.304390269999</v>
      </c>
      <c r="D1000" s="28">
        <f t="shared" si="427"/>
        <v>4981.6899999999996</v>
      </c>
      <c r="E1000" s="9">
        <f>IF(K1000=1,VLOOKUP(A999,[1]Plan1!$AY$117:$BA$314,3),E999)</f>
        <v>5044.46</v>
      </c>
      <c r="F1000" s="110">
        <f t="shared" si="428"/>
        <v>43267</v>
      </c>
      <c r="G1000" s="12">
        <f t="shared" si="415"/>
        <v>1.2600141718974944E-2</v>
      </c>
      <c r="H1000" s="11">
        <f t="shared" si="429"/>
        <v>43297</v>
      </c>
      <c r="I1000" s="11">
        <f t="shared" si="416"/>
        <v>43297</v>
      </c>
      <c r="J1000" s="1">
        <f t="shared" si="430"/>
        <v>21</v>
      </c>
      <c r="K1000" s="1">
        <f t="shared" si="413"/>
        <v>11</v>
      </c>
      <c r="L1000" s="8">
        <f t="shared" si="417"/>
        <v>1.0065803900000001</v>
      </c>
      <c r="M1000" s="14">
        <f t="shared" si="412"/>
        <v>1.0040005299999999</v>
      </c>
      <c r="N1000" s="14">
        <f t="shared" si="434"/>
        <v>1.1399433388661246</v>
      </c>
      <c r="O1000" s="8">
        <f t="shared" si="411"/>
        <v>1.14744461</v>
      </c>
      <c r="P1000" s="8">
        <f t="shared" si="418"/>
        <v>14364.06089895</v>
      </c>
      <c r="Q1000" s="13">
        <f t="shared" si="419"/>
        <v>0</v>
      </c>
      <c r="R1000" s="21">
        <f t="shared" si="420"/>
        <v>0</v>
      </c>
      <c r="S1000" s="8">
        <f t="shared" si="421"/>
        <v>0</v>
      </c>
      <c r="T1000" s="10">
        <f t="shared" si="431"/>
        <v>0.119353</v>
      </c>
      <c r="U1000" s="13">
        <f t="shared" si="435"/>
        <v>176</v>
      </c>
      <c r="V1000" s="13">
        <v>252</v>
      </c>
      <c r="W1000" s="14">
        <f t="shared" si="422"/>
        <v>1.0819301459999999</v>
      </c>
      <c r="X1000" s="8">
        <f t="shared" si="423"/>
        <v>1176.8496066</v>
      </c>
      <c r="Y1000" s="8">
        <v>0</v>
      </c>
      <c r="Z1000" s="9">
        <f t="shared" si="424"/>
        <v>0</v>
      </c>
      <c r="AA1000" s="26" t="str">
        <f t="shared" si="432"/>
        <v>A+J=</v>
      </c>
      <c r="AB1000" s="70">
        <f t="shared" si="433"/>
        <v>43388</v>
      </c>
      <c r="AC1000" s="4"/>
      <c r="AD1000" s="1"/>
      <c r="AE1000" s="11"/>
      <c r="AF1000" s="5"/>
      <c r="AG1000" s="1"/>
      <c r="AH1000" s="1"/>
      <c r="AI1000" s="1"/>
      <c r="AJ1000" s="1"/>
      <c r="AK1000" s="10"/>
      <c r="AL1000" s="1"/>
      <c r="AM1000" s="1"/>
      <c r="AN1000" s="1"/>
      <c r="AO1000" s="1"/>
      <c r="AP1000" s="1"/>
      <c r="AQ1000" s="1"/>
    </row>
    <row r="1001" spans="1:43" x14ac:dyDescent="0.2">
      <c r="A1001" s="67">
        <f t="shared" si="425"/>
        <v>43283</v>
      </c>
      <c r="B1001" s="8">
        <f t="shared" si="414"/>
        <v>15540.91050555</v>
      </c>
      <c r="C1001" s="8">
        <f t="shared" si="426"/>
        <v>12518.304390269999</v>
      </c>
      <c r="D1001" s="28">
        <f t="shared" si="427"/>
        <v>4981.6899999999996</v>
      </c>
      <c r="E1001" s="9">
        <f>IF(K1001=1,VLOOKUP(A1000,[1]Plan1!$AY$117:$BA$314,3),E1000)</f>
        <v>5044.46</v>
      </c>
      <c r="F1001" s="110">
        <f t="shared" si="428"/>
        <v>43267</v>
      </c>
      <c r="G1001" s="12">
        <f t="shared" si="415"/>
        <v>1.2600141718974944E-2</v>
      </c>
      <c r="H1001" s="11">
        <f t="shared" si="429"/>
        <v>43297</v>
      </c>
      <c r="I1001" s="11">
        <f t="shared" si="416"/>
        <v>43297</v>
      </c>
      <c r="J1001" s="1">
        <f t="shared" si="430"/>
        <v>21</v>
      </c>
      <c r="K1001" s="1">
        <f t="shared" si="413"/>
        <v>11</v>
      </c>
      <c r="L1001" s="8">
        <f t="shared" si="417"/>
        <v>1.0065803900000001</v>
      </c>
      <c r="M1001" s="14">
        <f t="shared" si="412"/>
        <v>1.0040005299999999</v>
      </c>
      <c r="N1001" s="14">
        <f t="shared" si="434"/>
        <v>1.1399433388661246</v>
      </c>
      <c r="O1001" s="8">
        <f t="shared" ref="O1001:O1064" si="436">TRUNC(TRUNC((L1001*N1001),15),8)</f>
        <v>1.14744461</v>
      </c>
      <c r="P1001" s="8">
        <f t="shared" si="418"/>
        <v>14364.06089895</v>
      </c>
      <c r="Q1001" s="13">
        <f t="shared" si="419"/>
        <v>0</v>
      </c>
      <c r="R1001" s="21">
        <f t="shared" si="420"/>
        <v>0</v>
      </c>
      <c r="S1001" s="8">
        <f t="shared" si="421"/>
        <v>0</v>
      </c>
      <c r="T1001" s="10">
        <f t="shared" si="431"/>
        <v>0.119353</v>
      </c>
      <c r="U1001" s="13">
        <f t="shared" si="435"/>
        <v>176</v>
      </c>
      <c r="V1001" s="13">
        <v>252</v>
      </c>
      <c r="W1001" s="14">
        <f t="shared" si="422"/>
        <v>1.0819301459999999</v>
      </c>
      <c r="X1001" s="8">
        <f t="shared" si="423"/>
        <v>1176.8496066</v>
      </c>
      <c r="Y1001" s="8">
        <v>0</v>
      </c>
      <c r="Z1001" s="9">
        <f t="shared" si="424"/>
        <v>0</v>
      </c>
      <c r="AA1001" s="26" t="str">
        <f t="shared" si="432"/>
        <v>A+J=</v>
      </c>
      <c r="AB1001" s="70">
        <f t="shared" si="433"/>
        <v>43388</v>
      </c>
      <c r="AC1001" s="4"/>
      <c r="AD1001" s="1"/>
      <c r="AE1001" s="11"/>
      <c r="AF1001" s="5"/>
      <c r="AG1001" s="1"/>
      <c r="AH1001" s="1"/>
      <c r="AI1001" s="1"/>
      <c r="AJ1001" s="1"/>
      <c r="AK1001" s="10"/>
      <c r="AL1001" s="1"/>
      <c r="AM1001" s="1"/>
      <c r="AN1001" s="1"/>
      <c r="AO1001" s="1"/>
      <c r="AP1001" s="1"/>
      <c r="AQ1001" s="1"/>
    </row>
    <row r="1002" spans="1:43" x14ac:dyDescent="0.2">
      <c r="A1002" s="67">
        <f t="shared" si="425"/>
        <v>43284</v>
      </c>
      <c r="B1002" s="8">
        <f t="shared" si="414"/>
        <v>15557.13864832</v>
      </c>
      <c r="C1002" s="8">
        <f t="shared" si="426"/>
        <v>12518.304390269999</v>
      </c>
      <c r="D1002" s="28">
        <f t="shared" si="427"/>
        <v>4981.6899999999996</v>
      </c>
      <c r="E1002" s="9">
        <f>IF(K1002=1,VLOOKUP(A1001,[1]Plan1!$AY$117:$BA$314,3),E1001)</f>
        <v>5044.46</v>
      </c>
      <c r="F1002" s="110">
        <f t="shared" si="428"/>
        <v>43267</v>
      </c>
      <c r="G1002" s="12">
        <f t="shared" si="415"/>
        <v>1.2600141718974944E-2</v>
      </c>
      <c r="H1002" s="11">
        <f t="shared" si="429"/>
        <v>43297</v>
      </c>
      <c r="I1002" s="11">
        <f t="shared" si="416"/>
        <v>43297</v>
      </c>
      <c r="J1002" s="1">
        <f t="shared" si="430"/>
        <v>21</v>
      </c>
      <c r="K1002" s="1">
        <f t="shared" si="413"/>
        <v>12</v>
      </c>
      <c r="L1002" s="8">
        <f t="shared" si="417"/>
        <v>1.0071807500000001</v>
      </c>
      <c r="M1002" s="14">
        <f t="shared" ref="M1002:M1065" si="437">IF(I1002&gt;I1001,L1001,M1001)</f>
        <v>1.0040005299999999</v>
      </c>
      <c r="N1002" s="14">
        <f t="shared" si="434"/>
        <v>1.1399433388661246</v>
      </c>
      <c r="O1002" s="8">
        <f t="shared" si="436"/>
        <v>1.1481289800000001</v>
      </c>
      <c r="P1002" s="8">
        <f t="shared" si="418"/>
        <v>14372.62805093</v>
      </c>
      <c r="Q1002" s="13">
        <f t="shared" si="419"/>
        <v>0</v>
      </c>
      <c r="R1002" s="21">
        <f t="shared" si="420"/>
        <v>0</v>
      </c>
      <c r="S1002" s="8">
        <f t="shared" si="421"/>
        <v>0</v>
      </c>
      <c r="T1002" s="10">
        <f t="shared" si="431"/>
        <v>0.119353</v>
      </c>
      <c r="U1002" s="13">
        <f t="shared" si="435"/>
        <v>177</v>
      </c>
      <c r="V1002" s="13">
        <v>252</v>
      </c>
      <c r="W1002" s="14">
        <f t="shared" si="422"/>
        <v>1.082414336</v>
      </c>
      <c r="X1002" s="8">
        <f t="shared" si="423"/>
        <v>1184.5105973899999</v>
      </c>
      <c r="Y1002" s="8">
        <v>0</v>
      </c>
      <c r="Z1002" s="9">
        <f t="shared" si="424"/>
        <v>0</v>
      </c>
      <c r="AA1002" s="26" t="str">
        <f t="shared" si="432"/>
        <v>A+J=</v>
      </c>
      <c r="AB1002" s="70">
        <f t="shared" si="433"/>
        <v>43388</v>
      </c>
      <c r="AC1002" s="4"/>
      <c r="AD1002" s="1"/>
      <c r="AE1002" s="11"/>
      <c r="AF1002" s="5"/>
      <c r="AG1002" s="1"/>
      <c r="AH1002" s="1"/>
      <c r="AI1002" s="1"/>
      <c r="AJ1002" s="1"/>
      <c r="AK1002" s="10"/>
      <c r="AL1002" s="1"/>
      <c r="AM1002" s="1"/>
      <c r="AN1002" s="1"/>
      <c r="AO1002" s="1"/>
      <c r="AP1002" s="1"/>
      <c r="AQ1002" s="1"/>
    </row>
    <row r="1003" spans="1:43" x14ac:dyDescent="0.2">
      <c r="A1003" s="67">
        <f t="shared" si="425"/>
        <v>43285</v>
      </c>
      <c r="B1003" s="8">
        <f t="shared" si="414"/>
        <v>15573.383887219999</v>
      </c>
      <c r="C1003" s="8">
        <f t="shared" si="426"/>
        <v>12518.304390269999</v>
      </c>
      <c r="D1003" s="28">
        <f t="shared" si="427"/>
        <v>4981.6899999999996</v>
      </c>
      <c r="E1003" s="9">
        <f>IF(K1003=1,VLOOKUP(A1002,[1]Plan1!$AY$117:$BA$314,3),E1002)</f>
        <v>5044.46</v>
      </c>
      <c r="F1003" s="110">
        <f t="shared" si="428"/>
        <v>43267</v>
      </c>
      <c r="G1003" s="12">
        <f t="shared" si="415"/>
        <v>1.2600141718974944E-2</v>
      </c>
      <c r="H1003" s="11">
        <f t="shared" si="429"/>
        <v>43297</v>
      </c>
      <c r="I1003" s="11">
        <f t="shared" si="416"/>
        <v>43297</v>
      </c>
      <c r="J1003" s="1">
        <f t="shared" si="430"/>
        <v>21</v>
      </c>
      <c r="K1003" s="1">
        <f t="shared" ref="K1003:K1066" si="438">(J1003-(NETWORKDAYS(A1003,I1003,AE$118:AE$502)-1))</f>
        <v>13</v>
      </c>
      <c r="L1003" s="8">
        <f t="shared" si="417"/>
        <v>1.0077814700000001</v>
      </c>
      <c r="M1003" s="14">
        <f t="shared" si="437"/>
        <v>1.0040005299999999</v>
      </c>
      <c r="N1003" s="14">
        <f t="shared" si="434"/>
        <v>1.1399433388661246</v>
      </c>
      <c r="O1003" s="8">
        <f t="shared" si="436"/>
        <v>1.1488137700000001</v>
      </c>
      <c r="P1003" s="8">
        <f t="shared" si="418"/>
        <v>14381.20046059</v>
      </c>
      <c r="Q1003" s="13">
        <f t="shared" si="419"/>
        <v>0</v>
      </c>
      <c r="R1003" s="21">
        <f t="shared" si="420"/>
        <v>0</v>
      </c>
      <c r="S1003" s="8">
        <f t="shared" si="421"/>
        <v>0</v>
      </c>
      <c r="T1003" s="10">
        <f t="shared" si="431"/>
        <v>0.119353</v>
      </c>
      <c r="U1003" s="13">
        <f t="shared" si="435"/>
        <v>178</v>
      </c>
      <c r="V1003" s="13">
        <v>252</v>
      </c>
      <c r="W1003" s="14">
        <f t="shared" si="422"/>
        <v>1.082898742</v>
      </c>
      <c r="X1003" s="8">
        <f t="shared" si="423"/>
        <v>1192.18342663</v>
      </c>
      <c r="Y1003" s="8">
        <v>0</v>
      </c>
      <c r="Z1003" s="9">
        <f t="shared" si="424"/>
        <v>0</v>
      </c>
      <c r="AA1003" s="26" t="str">
        <f t="shared" si="432"/>
        <v>A+J=</v>
      </c>
      <c r="AB1003" s="70">
        <f t="shared" si="433"/>
        <v>43388</v>
      </c>
      <c r="AC1003" s="4"/>
      <c r="AD1003" s="1"/>
      <c r="AE1003" s="11"/>
      <c r="AF1003" s="5"/>
      <c r="AG1003" s="1"/>
      <c r="AH1003" s="1"/>
      <c r="AI1003" s="1"/>
      <c r="AJ1003" s="1"/>
      <c r="AK1003" s="10"/>
      <c r="AL1003" s="1"/>
      <c r="AM1003" s="1"/>
      <c r="AN1003" s="1"/>
      <c r="AO1003" s="1"/>
      <c r="AP1003" s="1"/>
      <c r="AQ1003" s="1"/>
    </row>
    <row r="1004" spans="1:43" x14ac:dyDescent="0.2">
      <c r="A1004" s="67">
        <f t="shared" si="425"/>
        <v>43286</v>
      </c>
      <c r="B1004" s="8">
        <f t="shared" si="414"/>
        <v>15589.646128619999</v>
      </c>
      <c r="C1004" s="8">
        <f t="shared" si="426"/>
        <v>12518.304390269999</v>
      </c>
      <c r="D1004" s="28">
        <f t="shared" si="427"/>
        <v>4981.6899999999996</v>
      </c>
      <c r="E1004" s="9">
        <f>IF(K1004=1,VLOOKUP(A1003,[1]Plan1!$AY$117:$BA$314,3),E1003)</f>
        <v>5044.46</v>
      </c>
      <c r="F1004" s="110">
        <f t="shared" si="428"/>
        <v>43267</v>
      </c>
      <c r="G1004" s="12">
        <f t="shared" si="415"/>
        <v>1.2600141718974944E-2</v>
      </c>
      <c r="H1004" s="11">
        <f t="shared" si="429"/>
        <v>43297</v>
      </c>
      <c r="I1004" s="11">
        <f t="shared" si="416"/>
        <v>43297</v>
      </c>
      <c r="J1004" s="1">
        <f t="shared" si="430"/>
        <v>21</v>
      </c>
      <c r="K1004" s="1">
        <f t="shared" si="438"/>
        <v>14</v>
      </c>
      <c r="L1004" s="8">
        <f t="shared" si="417"/>
        <v>1.0083825500000001</v>
      </c>
      <c r="M1004" s="14">
        <f t="shared" si="437"/>
        <v>1.0040005299999999</v>
      </c>
      <c r="N1004" s="14">
        <f t="shared" si="434"/>
        <v>1.1399433388661246</v>
      </c>
      <c r="O1004" s="8">
        <f t="shared" si="436"/>
        <v>1.14949897</v>
      </c>
      <c r="P1004" s="8">
        <f t="shared" si="418"/>
        <v>14389.77800276</v>
      </c>
      <c r="Q1004" s="13">
        <f t="shared" si="419"/>
        <v>0</v>
      </c>
      <c r="R1004" s="21">
        <f t="shared" si="420"/>
        <v>0</v>
      </c>
      <c r="S1004" s="8">
        <f t="shared" si="421"/>
        <v>0</v>
      </c>
      <c r="T1004" s="10">
        <f t="shared" si="431"/>
        <v>0.119353</v>
      </c>
      <c r="U1004" s="13">
        <f t="shared" si="435"/>
        <v>179</v>
      </c>
      <c r="V1004" s="13">
        <v>252</v>
      </c>
      <c r="W1004" s="14">
        <f t="shared" si="422"/>
        <v>1.0833833660000001</v>
      </c>
      <c r="X1004" s="8">
        <f t="shared" si="423"/>
        <v>1199.86812586</v>
      </c>
      <c r="Y1004" s="8">
        <v>0</v>
      </c>
      <c r="Z1004" s="9">
        <f t="shared" si="424"/>
        <v>0</v>
      </c>
      <c r="AA1004" s="26" t="str">
        <f t="shared" si="432"/>
        <v>A+J=</v>
      </c>
      <c r="AB1004" s="70">
        <f t="shared" si="433"/>
        <v>43388</v>
      </c>
      <c r="AC1004" s="4"/>
      <c r="AD1004" s="1"/>
      <c r="AE1004" s="11"/>
      <c r="AF1004" s="5"/>
      <c r="AG1004" s="1"/>
      <c r="AH1004" s="1"/>
      <c r="AI1004" s="1"/>
      <c r="AJ1004" s="1"/>
      <c r="AK1004" s="10"/>
      <c r="AL1004" s="1"/>
      <c r="AM1004" s="1"/>
      <c r="AN1004" s="1"/>
      <c r="AO1004" s="1"/>
      <c r="AP1004" s="1"/>
      <c r="AQ1004" s="1"/>
    </row>
    <row r="1005" spans="1:43" x14ac:dyDescent="0.2">
      <c r="A1005" s="67">
        <f t="shared" si="425"/>
        <v>43287</v>
      </c>
      <c r="B1005" s="8">
        <f t="shared" si="414"/>
        <v>15605.925085410001</v>
      </c>
      <c r="C1005" s="8">
        <f t="shared" si="426"/>
        <v>12518.304390269999</v>
      </c>
      <c r="D1005" s="28">
        <f t="shared" si="427"/>
        <v>4981.6899999999996</v>
      </c>
      <c r="E1005" s="9">
        <f>IF(K1005=1,VLOOKUP(A1004,[1]Plan1!$AY$117:$BA$314,3),E1004)</f>
        <v>5044.46</v>
      </c>
      <c r="F1005" s="110">
        <f t="shared" si="428"/>
        <v>43267</v>
      </c>
      <c r="G1005" s="12">
        <f t="shared" si="415"/>
        <v>1.2600141718974944E-2</v>
      </c>
      <c r="H1005" s="11">
        <f t="shared" si="429"/>
        <v>43297</v>
      </c>
      <c r="I1005" s="11">
        <f t="shared" si="416"/>
        <v>43297</v>
      </c>
      <c r="J1005" s="1">
        <f t="shared" si="430"/>
        <v>21</v>
      </c>
      <c r="K1005" s="1">
        <f t="shared" si="438"/>
        <v>15</v>
      </c>
      <c r="L1005" s="8">
        <f t="shared" si="417"/>
        <v>1.00898398</v>
      </c>
      <c r="M1005" s="14">
        <f t="shared" si="437"/>
        <v>1.0040005299999999</v>
      </c>
      <c r="N1005" s="14">
        <f t="shared" si="434"/>
        <v>1.1399433388661246</v>
      </c>
      <c r="O1005" s="8">
        <f t="shared" si="436"/>
        <v>1.15018456</v>
      </c>
      <c r="P1005" s="8">
        <f t="shared" si="418"/>
        <v>14398.360427060001</v>
      </c>
      <c r="Q1005" s="13">
        <f t="shared" si="419"/>
        <v>0</v>
      </c>
      <c r="R1005" s="21">
        <f t="shared" si="420"/>
        <v>0</v>
      </c>
      <c r="S1005" s="8">
        <f t="shared" si="421"/>
        <v>0</v>
      </c>
      <c r="T1005" s="10">
        <f t="shared" si="431"/>
        <v>0.119353</v>
      </c>
      <c r="U1005" s="13">
        <f t="shared" si="435"/>
        <v>180</v>
      </c>
      <c r="V1005" s="13">
        <v>252</v>
      </c>
      <c r="W1005" s="14">
        <f t="shared" si="422"/>
        <v>1.083868206</v>
      </c>
      <c r="X1005" s="8">
        <f t="shared" si="423"/>
        <v>1207.5646583499999</v>
      </c>
      <c r="Y1005" s="8">
        <v>0</v>
      </c>
      <c r="Z1005" s="9">
        <f t="shared" si="424"/>
        <v>0</v>
      </c>
      <c r="AA1005" s="26" t="str">
        <f t="shared" si="432"/>
        <v>A+J=</v>
      </c>
      <c r="AB1005" s="70">
        <f t="shared" si="433"/>
        <v>43388</v>
      </c>
      <c r="AC1005" s="4"/>
      <c r="AD1005" s="1"/>
      <c r="AE1005" s="11"/>
      <c r="AF1005" s="5"/>
      <c r="AG1005" s="1"/>
      <c r="AH1005" s="1"/>
      <c r="AI1005" s="1"/>
      <c r="AJ1005" s="1"/>
      <c r="AK1005" s="10"/>
      <c r="AL1005" s="1"/>
      <c r="AM1005" s="1"/>
      <c r="AN1005" s="1"/>
      <c r="AO1005" s="1"/>
      <c r="AP1005" s="1"/>
      <c r="AQ1005" s="1"/>
    </row>
    <row r="1006" spans="1:43" x14ac:dyDescent="0.2">
      <c r="A1006" s="67">
        <f t="shared" si="425"/>
        <v>43288</v>
      </c>
      <c r="B1006" s="8">
        <f t="shared" si="414"/>
        <v>15622.22132767</v>
      </c>
      <c r="C1006" s="8">
        <f t="shared" si="426"/>
        <v>12518.304390269999</v>
      </c>
      <c r="D1006" s="28">
        <f t="shared" si="427"/>
        <v>4981.6899999999996</v>
      </c>
      <c r="E1006" s="9">
        <f>IF(K1006=1,VLOOKUP(A1005,[1]Plan1!$AY$117:$BA$314,3),E1005)</f>
        <v>5044.46</v>
      </c>
      <c r="F1006" s="110">
        <f t="shared" si="428"/>
        <v>43267</v>
      </c>
      <c r="G1006" s="12">
        <f t="shared" si="415"/>
        <v>1.2600141718974944E-2</v>
      </c>
      <c r="H1006" s="11">
        <f t="shared" si="429"/>
        <v>43297</v>
      </c>
      <c r="I1006" s="11">
        <f t="shared" si="416"/>
        <v>43297</v>
      </c>
      <c r="J1006" s="1">
        <f t="shared" si="430"/>
        <v>21</v>
      </c>
      <c r="K1006" s="1">
        <f t="shared" si="438"/>
        <v>16</v>
      </c>
      <c r="L1006" s="8">
        <f t="shared" si="417"/>
        <v>1.0095857800000001</v>
      </c>
      <c r="M1006" s="14">
        <f t="shared" si="437"/>
        <v>1.0040005299999999</v>
      </c>
      <c r="N1006" s="14">
        <f t="shared" si="434"/>
        <v>1.1399433388661246</v>
      </c>
      <c r="O1006" s="8">
        <f t="shared" si="436"/>
        <v>1.1508705800000001</v>
      </c>
      <c r="P1006" s="8">
        <f t="shared" si="418"/>
        <v>14406.948234240001</v>
      </c>
      <c r="Q1006" s="13">
        <f t="shared" si="419"/>
        <v>0</v>
      </c>
      <c r="R1006" s="21">
        <f t="shared" si="420"/>
        <v>0</v>
      </c>
      <c r="S1006" s="8">
        <f t="shared" si="421"/>
        <v>0</v>
      </c>
      <c r="T1006" s="10">
        <f t="shared" si="431"/>
        <v>0.119353</v>
      </c>
      <c r="U1006" s="13">
        <f t="shared" si="435"/>
        <v>181</v>
      </c>
      <c r="V1006" s="13">
        <v>252</v>
      </c>
      <c r="W1006" s="14">
        <f t="shared" si="422"/>
        <v>1.0843532629999999</v>
      </c>
      <c r="X1006" s="8">
        <f t="shared" si="423"/>
        <v>1215.27309343</v>
      </c>
      <c r="Y1006" s="8">
        <v>0</v>
      </c>
      <c r="Z1006" s="9">
        <f t="shared" si="424"/>
        <v>0</v>
      </c>
      <c r="AA1006" s="26" t="str">
        <f t="shared" si="432"/>
        <v>A+J=</v>
      </c>
      <c r="AB1006" s="70">
        <f t="shared" si="433"/>
        <v>43388</v>
      </c>
      <c r="AC1006" s="4"/>
      <c r="AD1006" s="1"/>
      <c r="AE1006" s="11"/>
      <c r="AF1006" s="5"/>
      <c r="AG1006" s="1"/>
      <c r="AH1006" s="1"/>
      <c r="AI1006" s="1"/>
      <c r="AJ1006" s="1"/>
      <c r="AK1006" s="10"/>
      <c r="AL1006" s="1"/>
      <c r="AM1006" s="1"/>
      <c r="AN1006" s="1"/>
      <c r="AO1006" s="1"/>
      <c r="AP1006" s="1"/>
      <c r="AQ1006" s="1"/>
    </row>
    <row r="1007" spans="1:43" x14ac:dyDescent="0.2">
      <c r="A1007" s="67">
        <f t="shared" si="425"/>
        <v>43289</v>
      </c>
      <c r="B1007" s="8">
        <f t="shared" si="414"/>
        <v>15622.22132767</v>
      </c>
      <c r="C1007" s="8">
        <f t="shared" si="426"/>
        <v>12518.304390269999</v>
      </c>
      <c r="D1007" s="28">
        <f t="shared" si="427"/>
        <v>4981.6899999999996</v>
      </c>
      <c r="E1007" s="9">
        <f>IF(K1007=1,VLOOKUP(A1006,[1]Plan1!$AY$117:$BA$314,3),E1006)</f>
        <v>5044.46</v>
      </c>
      <c r="F1007" s="110">
        <f t="shared" si="428"/>
        <v>43267</v>
      </c>
      <c r="G1007" s="12">
        <f t="shared" si="415"/>
        <v>1.2600141718974944E-2</v>
      </c>
      <c r="H1007" s="11">
        <f t="shared" si="429"/>
        <v>43297</v>
      </c>
      <c r="I1007" s="11">
        <f t="shared" si="416"/>
        <v>43297</v>
      </c>
      <c r="J1007" s="1">
        <f t="shared" si="430"/>
        <v>21</v>
      </c>
      <c r="K1007" s="1">
        <f t="shared" si="438"/>
        <v>16</v>
      </c>
      <c r="L1007" s="8">
        <f t="shared" si="417"/>
        <v>1.0095857800000001</v>
      </c>
      <c r="M1007" s="14">
        <f t="shared" si="437"/>
        <v>1.0040005299999999</v>
      </c>
      <c r="N1007" s="14">
        <f t="shared" si="434"/>
        <v>1.1399433388661246</v>
      </c>
      <c r="O1007" s="8">
        <f t="shared" si="436"/>
        <v>1.1508705800000001</v>
      </c>
      <c r="P1007" s="8">
        <f t="shared" si="418"/>
        <v>14406.948234240001</v>
      </c>
      <c r="Q1007" s="13">
        <f t="shared" si="419"/>
        <v>0</v>
      </c>
      <c r="R1007" s="21">
        <f t="shared" si="420"/>
        <v>0</v>
      </c>
      <c r="S1007" s="8">
        <f t="shared" si="421"/>
        <v>0</v>
      </c>
      <c r="T1007" s="10">
        <f t="shared" si="431"/>
        <v>0.119353</v>
      </c>
      <c r="U1007" s="13">
        <f t="shared" si="435"/>
        <v>181</v>
      </c>
      <c r="V1007" s="13">
        <v>252</v>
      </c>
      <c r="W1007" s="14">
        <f t="shared" si="422"/>
        <v>1.0843532629999999</v>
      </c>
      <c r="X1007" s="8">
        <f t="shared" si="423"/>
        <v>1215.27309343</v>
      </c>
      <c r="Y1007" s="8">
        <v>0</v>
      </c>
      <c r="Z1007" s="9">
        <f t="shared" si="424"/>
        <v>0</v>
      </c>
      <c r="AA1007" s="26" t="str">
        <f t="shared" si="432"/>
        <v>A+J=</v>
      </c>
      <c r="AB1007" s="70">
        <f t="shared" si="433"/>
        <v>43388</v>
      </c>
      <c r="AC1007" s="4"/>
      <c r="AD1007" s="1"/>
      <c r="AE1007" s="11"/>
      <c r="AF1007" s="5"/>
      <c r="AG1007" s="1"/>
      <c r="AH1007" s="1"/>
      <c r="AI1007" s="1"/>
      <c r="AJ1007" s="1"/>
      <c r="AK1007" s="10"/>
      <c r="AL1007" s="1"/>
      <c r="AM1007" s="1"/>
      <c r="AN1007" s="1"/>
      <c r="AO1007" s="1"/>
      <c r="AP1007" s="1"/>
      <c r="AQ1007" s="1"/>
    </row>
    <row r="1008" spans="1:43" x14ac:dyDescent="0.2">
      <c r="A1008" s="67">
        <f t="shared" si="425"/>
        <v>43290</v>
      </c>
      <c r="B1008" s="8">
        <f t="shared" si="414"/>
        <v>15622.22132767</v>
      </c>
      <c r="C1008" s="8">
        <f t="shared" si="426"/>
        <v>12518.304390269999</v>
      </c>
      <c r="D1008" s="28">
        <f t="shared" si="427"/>
        <v>4981.6899999999996</v>
      </c>
      <c r="E1008" s="9">
        <f>IF(K1008=1,VLOOKUP(A1007,[1]Plan1!$AY$117:$BA$314,3),E1007)</f>
        <v>5044.46</v>
      </c>
      <c r="F1008" s="110">
        <f t="shared" si="428"/>
        <v>43267</v>
      </c>
      <c r="G1008" s="12">
        <f t="shared" si="415"/>
        <v>1.2600141718974944E-2</v>
      </c>
      <c r="H1008" s="11">
        <f t="shared" si="429"/>
        <v>43297</v>
      </c>
      <c r="I1008" s="11">
        <f t="shared" si="416"/>
        <v>43297</v>
      </c>
      <c r="J1008" s="1">
        <f t="shared" si="430"/>
        <v>21</v>
      </c>
      <c r="K1008" s="1">
        <f t="shared" si="438"/>
        <v>16</v>
      </c>
      <c r="L1008" s="8">
        <f t="shared" si="417"/>
        <v>1.0095857800000001</v>
      </c>
      <c r="M1008" s="14">
        <f t="shared" si="437"/>
        <v>1.0040005299999999</v>
      </c>
      <c r="N1008" s="14">
        <f t="shared" si="434"/>
        <v>1.1399433388661246</v>
      </c>
      <c r="O1008" s="8">
        <f t="shared" si="436"/>
        <v>1.1508705800000001</v>
      </c>
      <c r="P1008" s="8">
        <f t="shared" si="418"/>
        <v>14406.948234240001</v>
      </c>
      <c r="Q1008" s="13">
        <f t="shared" si="419"/>
        <v>0</v>
      </c>
      <c r="R1008" s="21">
        <f t="shared" si="420"/>
        <v>0</v>
      </c>
      <c r="S1008" s="8">
        <f t="shared" si="421"/>
        <v>0</v>
      </c>
      <c r="T1008" s="10">
        <f t="shared" si="431"/>
        <v>0.119353</v>
      </c>
      <c r="U1008" s="13">
        <f t="shared" si="435"/>
        <v>181</v>
      </c>
      <c r="V1008" s="13">
        <v>252</v>
      </c>
      <c r="W1008" s="14">
        <f t="shared" si="422"/>
        <v>1.0843532629999999</v>
      </c>
      <c r="X1008" s="8">
        <f t="shared" si="423"/>
        <v>1215.27309343</v>
      </c>
      <c r="Y1008" s="8">
        <v>0</v>
      </c>
      <c r="Z1008" s="9">
        <f t="shared" si="424"/>
        <v>0</v>
      </c>
      <c r="AA1008" s="26" t="str">
        <f t="shared" si="432"/>
        <v>A+J=</v>
      </c>
      <c r="AB1008" s="70">
        <f t="shared" si="433"/>
        <v>43388</v>
      </c>
      <c r="AC1008" s="4"/>
      <c r="AD1008" s="1"/>
      <c r="AE1008" s="11"/>
      <c r="AF1008" s="5"/>
      <c r="AG1008" s="1"/>
      <c r="AH1008" s="1"/>
      <c r="AI1008" s="1"/>
      <c r="AJ1008" s="1"/>
      <c r="AK1008" s="10"/>
      <c r="AL1008" s="1"/>
      <c r="AM1008" s="1"/>
      <c r="AN1008" s="1"/>
      <c r="AO1008" s="1"/>
      <c r="AP1008" s="1"/>
      <c r="AQ1008" s="1"/>
    </row>
    <row r="1009" spans="1:43" x14ac:dyDescent="0.2">
      <c r="A1009" s="67">
        <f t="shared" si="425"/>
        <v>43291</v>
      </c>
      <c r="B1009" s="8">
        <f t="shared" si="414"/>
        <v>15638.53446137</v>
      </c>
      <c r="C1009" s="8">
        <f t="shared" si="426"/>
        <v>12518.304390269999</v>
      </c>
      <c r="D1009" s="28">
        <f t="shared" si="427"/>
        <v>4981.6899999999996</v>
      </c>
      <c r="E1009" s="9">
        <f>IF(K1009=1,VLOOKUP(A1008,[1]Plan1!$AY$117:$BA$314,3),E1008)</f>
        <v>5044.46</v>
      </c>
      <c r="F1009" s="110">
        <f t="shared" si="428"/>
        <v>43267</v>
      </c>
      <c r="G1009" s="12">
        <f t="shared" si="415"/>
        <v>1.2600141718974944E-2</v>
      </c>
      <c r="H1009" s="11">
        <f t="shared" si="429"/>
        <v>43297</v>
      </c>
      <c r="I1009" s="11">
        <f t="shared" si="416"/>
        <v>43297</v>
      </c>
      <c r="J1009" s="1">
        <f t="shared" si="430"/>
        <v>21</v>
      </c>
      <c r="K1009" s="1">
        <f t="shared" si="438"/>
        <v>17</v>
      </c>
      <c r="L1009" s="8">
        <f t="shared" si="417"/>
        <v>1.0101879300000001</v>
      </c>
      <c r="M1009" s="14">
        <f t="shared" si="437"/>
        <v>1.0040005299999999</v>
      </c>
      <c r="N1009" s="14">
        <f t="shared" si="434"/>
        <v>1.1399433388661246</v>
      </c>
      <c r="O1009" s="8">
        <f t="shared" si="436"/>
        <v>1.1515569999999999</v>
      </c>
      <c r="P1009" s="8">
        <f t="shared" si="418"/>
        <v>14415.54104874</v>
      </c>
      <c r="Q1009" s="13">
        <f t="shared" si="419"/>
        <v>0</v>
      </c>
      <c r="R1009" s="21">
        <f t="shared" si="420"/>
        <v>0</v>
      </c>
      <c r="S1009" s="8">
        <f t="shared" si="421"/>
        <v>0</v>
      </c>
      <c r="T1009" s="10">
        <f t="shared" si="431"/>
        <v>0.119353</v>
      </c>
      <c r="U1009" s="13">
        <f t="shared" si="435"/>
        <v>182</v>
      </c>
      <c r="V1009" s="13">
        <v>252</v>
      </c>
      <c r="W1009" s="14">
        <f t="shared" si="422"/>
        <v>1.084838537</v>
      </c>
      <c r="X1009" s="8">
        <f t="shared" si="423"/>
        <v>1222.99341263</v>
      </c>
      <c r="Y1009" s="8">
        <v>0</v>
      </c>
      <c r="Z1009" s="9">
        <f t="shared" si="424"/>
        <v>0</v>
      </c>
      <c r="AA1009" s="26" t="str">
        <f t="shared" si="432"/>
        <v>A+J=</v>
      </c>
      <c r="AB1009" s="70">
        <f t="shared" si="433"/>
        <v>43388</v>
      </c>
      <c r="AC1009" s="4"/>
      <c r="AD1009" s="1"/>
      <c r="AE1009" s="11"/>
      <c r="AF1009" s="5"/>
      <c r="AG1009" s="1"/>
      <c r="AH1009" s="1"/>
      <c r="AI1009" s="1"/>
      <c r="AJ1009" s="1"/>
      <c r="AK1009" s="10"/>
      <c r="AL1009" s="1"/>
      <c r="AM1009" s="1"/>
      <c r="AN1009" s="1"/>
      <c r="AO1009" s="1"/>
      <c r="AP1009" s="1"/>
      <c r="AQ1009" s="1"/>
    </row>
    <row r="1010" spans="1:43" x14ac:dyDescent="0.2">
      <c r="A1010" s="67">
        <f t="shared" si="425"/>
        <v>43292</v>
      </c>
      <c r="B1010" s="8">
        <f t="shared" si="414"/>
        <v>15654.86449942</v>
      </c>
      <c r="C1010" s="8">
        <f t="shared" si="426"/>
        <v>12518.304390269999</v>
      </c>
      <c r="D1010" s="28">
        <f t="shared" si="427"/>
        <v>4981.6899999999996</v>
      </c>
      <c r="E1010" s="9">
        <f>IF(K1010=1,VLOOKUP(A1009,[1]Plan1!$AY$117:$BA$314,3),E1009)</f>
        <v>5044.46</v>
      </c>
      <c r="F1010" s="110">
        <f t="shared" si="428"/>
        <v>43267</v>
      </c>
      <c r="G1010" s="12">
        <f t="shared" si="415"/>
        <v>1.2600141718974944E-2</v>
      </c>
      <c r="H1010" s="11">
        <f t="shared" si="429"/>
        <v>43297</v>
      </c>
      <c r="I1010" s="11">
        <f t="shared" si="416"/>
        <v>43297</v>
      </c>
      <c r="J1010" s="1">
        <f t="shared" si="430"/>
        <v>21</v>
      </c>
      <c r="K1010" s="1">
        <f t="shared" si="438"/>
        <v>18</v>
      </c>
      <c r="L1010" s="8">
        <f t="shared" si="417"/>
        <v>1.0107904400000001</v>
      </c>
      <c r="M1010" s="14">
        <f t="shared" si="437"/>
        <v>1.0040005299999999</v>
      </c>
      <c r="N1010" s="14">
        <f t="shared" si="434"/>
        <v>1.1399433388661246</v>
      </c>
      <c r="O1010" s="8">
        <f t="shared" si="436"/>
        <v>1.15224382</v>
      </c>
      <c r="P1010" s="8">
        <f t="shared" si="418"/>
        <v>14424.13887056</v>
      </c>
      <c r="Q1010" s="13">
        <f t="shared" si="419"/>
        <v>0</v>
      </c>
      <c r="R1010" s="21">
        <f t="shared" si="420"/>
        <v>0</v>
      </c>
      <c r="S1010" s="8">
        <f t="shared" si="421"/>
        <v>0</v>
      </c>
      <c r="T1010" s="10">
        <f t="shared" si="431"/>
        <v>0.119353</v>
      </c>
      <c r="U1010" s="13">
        <f t="shared" si="435"/>
        <v>183</v>
      </c>
      <c r="V1010" s="13">
        <v>252</v>
      </c>
      <c r="W1010" s="14">
        <f t="shared" si="422"/>
        <v>1.0853240280000001</v>
      </c>
      <c r="X1010" s="8">
        <f t="shared" si="423"/>
        <v>1230.7256288599999</v>
      </c>
      <c r="Y1010" s="8">
        <v>0</v>
      </c>
      <c r="Z1010" s="9">
        <f t="shared" si="424"/>
        <v>0</v>
      </c>
      <c r="AA1010" s="26" t="str">
        <f t="shared" si="432"/>
        <v>A+J=</v>
      </c>
      <c r="AB1010" s="70">
        <f t="shared" si="433"/>
        <v>43388</v>
      </c>
      <c r="AC1010" s="4"/>
      <c r="AD1010" s="1"/>
      <c r="AE1010" s="11"/>
      <c r="AF1010" s="5"/>
      <c r="AG1010" s="1"/>
      <c r="AH1010" s="1"/>
      <c r="AI1010" s="1"/>
      <c r="AJ1010" s="1"/>
      <c r="AK1010" s="10"/>
      <c r="AL1010" s="1"/>
      <c r="AM1010" s="1"/>
      <c r="AN1010" s="1"/>
      <c r="AO1010" s="1"/>
      <c r="AP1010" s="1"/>
      <c r="AQ1010" s="1"/>
    </row>
    <row r="1011" spans="1:43" x14ac:dyDescent="0.2">
      <c r="A1011" s="67">
        <f t="shared" si="425"/>
        <v>43293</v>
      </c>
      <c r="B1011" s="8">
        <f t="shared" si="414"/>
        <v>15671.21174099</v>
      </c>
      <c r="C1011" s="8">
        <f t="shared" si="426"/>
        <v>12518.304390269999</v>
      </c>
      <c r="D1011" s="28">
        <f t="shared" si="427"/>
        <v>4981.6899999999996</v>
      </c>
      <c r="E1011" s="9">
        <f>IF(K1011=1,VLOOKUP(A1010,[1]Plan1!$AY$117:$BA$314,3),E1010)</f>
        <v>5044.46</v>
      </c>
      <c r="F1011" s="110">
        <f t="shared" si="428"/>
        <v>43267</v>
      </c>
      <c r="G1011" s="12">
        <f t="shared" si="415"/>
        <v>1.2600141718974944E-2</v>
      </c>
      <c r="H1011" s="11">
        <f t="shared" si="429"/>
        <v>43297</v>
      </c>
      <c r="I1011" s="11">
        <f t="shared" si="416"/>
        <v>43297</v>
      </c>
      <c r="J1011" s="1">
        <f t="shared" si="430"/>
        <v>21</v>
      </c>
      <c r="K1011" s="1">
        <f t="shared" si="438"/>
        <v>19</v>
      </c>
      <c r="L1011" s="8">
        <f t="shared" si="417"/>
        <v>1.0113933100000001</v>
      </c>
      <c r="M1011" s="14">
        <f t="shared" si="437"/>
        <v>1.0040005299999999</v>
      </c>
      <c r="N1011" s="14">
        <f t="shared" si="434"/>
        <v>1.1399433388661246</v>
      </c>
      <c r="O1011" s="8">
        <f t="shared" si="436"/>
        <v>1.15293106</v>
      </c>
      <c r="P1011" s="8">
        <f t="shared" si="418"/>
        <v>14432.74195007</v>
      </c>
      <c r="Q1011" s="13">
        <f t="shared" si="419"/>
        <v>0</v>
      </c>
      <c r="R1011" s="21">
        <f t="shared" si="420"/>
        <v>0</v>
      </c>
      <c r="S1011" s="8">
        <f t="shared" si="421"/>
        <v>0</v>
      </c>
      <c r="T1011" s="10">
        <f t="shared" si="431"/>
        <v>0.119353</v>
      </c>
      <c r="U1011" s="13">
        <f t="shared" si="435"/>
        <v>184</v>
      </c>
      <c r="V1011" s="13">
        <v>252</v>
      </c>
      <c r="W1011" s="14">
        <f t="shared" si="422"/>
        <v>1.0858097369999999</v>
      </c>
      <c r="X1011" s="8">
        <f t="shared" si="423"/>
        <v>1238.4697909199999</v>
      </c>
      <c r="Y1011" s="8">
        <v>0</v>
      </c>
      <c r="Z1011" s="9">
        <f t="shared" si="424"/>
        <v>0</v>
      </c>
      <c r="AA1011" s="26" t="str">
        <f t="shared" si="432"/>
        <v>A+J=</v>
      </c>
      <c r="AB1011" s="70">
        <f t="shared" si="433"/>
        <v>43388</v>
      </c>
      <c r="AC1011" s="4"/>
      <c r="AD1011" s="1"/>
      <c r="AE1011" s="11"/>
      <c r="AF1011" s="5"/>
      <c r="AG1011" s="1"/>
      <c r="AH1011" s="1"/>
      <c r="AI1011" s="1"/>
      <c r="AJ1011" s="1"/>
      <c r="AK1011" s="10"/>
      <c r="AL1011" s="1"/>
      <c r="AM1011" s="1"/>
      <c r="AN1011" s="1"/>
      <c r="AO1011" s="1"/>
      <c r="AP1011" s="1"/>
      <c r="AQ1011" s="1"/>
    </row>
    <row r="1012" spans="1:43" x14ac:dyDescent="0.2">
      <c r="A1012" s="67">
        <f t="shared" si="425"/>
        <v>43294</v>
      </c>
      <c r="B1012" s="8">
        <f t="shared" si="414"/>
        <v>15687.576184919999</v>
      </c>
      <c r="C1012" s="8">
        <f t="shared" si="426"/>
        <v>12518.304390269999</v>
      </c>
      <c r="D1012" s="28">
        <f t="shared" si="427"/>
        <v>4981.6899999999996</v>
      </c>
      <c r="E1012" s="9">
        <f>IF(K1012=1,VLOOKUP(A1011,[1]Plan1!$AY$117:$BA$314,3),E1011)</f>
        <v>5044.46</v>
      </c>
      <c r="F1012" s="110">
        <f t="shared" si="428"/>
        <v>43267</v>
      </c>
      <c r="G1012" s="12">
        <f t="shared" si="415"/>
        <v>1.2600141718974944E-2</v>
      </c>
      <c r="H1012" s="11">
        <f t="shared" si="429"/>
        <v>43297</v>
      </c>
      <c r="I1012" s="11">
        <f t="shared" si="416"/>
        <v>43297</v>
      </c>
      <c r="J1012" s="1">
        <f t="shared" si="430"/>
        <v>21</v>
      </c>
      <c r="K1012" s="1">
        <f t="shared" si="438"/>
        <v>20</v>
      </c>
      <c r="L1012" s="8">
        <f t="shared" si="417"/>
        <v>1.0119965500000001</v>
      </c>
      <c r="M1012" s="14">
        <f t="shared" si="437"/>
        <v>1.0040005299999999</v>
      </c>
      <c r="N1012" s="14">
        <f t="shared" si="434"/>
        <v>1.1399433388661246</v>
      </c>
      <c r="O1012" s="8">
        <f t="shared" si="436"/>
        <v>1.1536187200000001</v>
      </c>
      <c r="P1012" s="8">
        <f t="shared" si="418"/>
        <v>14441.350287269999</v>
      </c>
      <c r="Q1012" s="13">
        <f t="shared" si="419"/>
        <v>0</v>
      </c>
      <c r="R1012" s="21">
        <f t="shared" si="420"/>
        <v>0</v>
      </c>
      <c r="S1012" s="8">
        <f t="shared" si="421"/>
        <v>0</v>
      </c>
      <c r="T1012" s="10">
        <f t="shared" si="431"/>
        <v>0.119353</v>
      </c>
      <c r="U1012" s="13">
        <f t="shared" si="435"/>
        <v>185</v>
      </c>
      <c r="V1012" s="13">
        <v>252</v>
      </c>
      <c r="W1012" s="14">
        <f t="shared" si="422"/>
        <v>1.086295663</v>
      </c>
      <c r="X1012" s="8">
        <f t="shared" si="423"/>
        <v>1246.22589765</v>
      </c>
      <c r="Y1012" s="8">
        <v>0</v>
      </c>
      <c r="Z1012" s="9">
        <f t="shared" si="424"/>
        <v>0</v>
      </c>
      <c r="AA1012" s="26" t="str">
        <f t="shared" si="432"/>
        <v>A+J=</v>
      </c>
      <c r="AB1012" s="70">
        <f t="shared" si="433"/>
        <v>43388</v>
      </c>
      <c r="AC1012" s="4"/>
      <c r="AD1012" s="1"/>
      <c r="AE1012" s="11"/>
      <c r="AF1012" s="5"/>
      <c r="AG1012" s="1"/>
      <c r="AH1012" s="1"/>
      <c r="AI1012" s="1"/>
      <c r="AJ1012" s="1"/>
      <c r="AK1012" s="10"/>
      <c r="AL1012" s="1"/>
      <c r="AM1012" s="1"/>
      <c r="AN1012" s="1"/>
      <c r="AO1012" s="1"/>
      <c r="AP1012" s="1"/>
      <c r="AQ1012" s="1"/>
    </row>
    <row r="1013" spans="1:43" x14ac:dyDescent="0.2">
      <c r="A1013" s="67">
        <f t="shared" si="425"/>
        <v>43295</v>
      </c>
      <c r="B1013" s="8">
        <f t="shared" si="414"/>
        <v>15703.95757239</v>
      </c>
      <c r="C1013" s="8">
        <f t="shared" si="426"/>
        <v>12518.304390269999</v>
      </c>
      <c r="D1013" s="28">
        <f t="shared" si="427"/>
        <v>4981.6899999999996</v>
      </c>
      <c r="E1013" s="9">
        <f>IF(K1013=1,VLOOKUP(A1012,[1]Plan1!$AY$117:$BA$314,3),E1012)</f>
        <v>5044.46</v>
      </c>
      <c r="F1013" s="110">
        <f t="shared" si="428"/>
        <v>43267</v>
      </c>
      <c r="G1013" s="12">
        <f t="shared" si="415"/>
        <v>1.2600141718974944E-2</v>
      </c>
      <c r="H1013" s="11">
        <f t="shared" si="429"/>
        <v>43297</v>
      </c>
      <c r="I1013" s="11">
        <f t="shared" si="416"/>
        <v>43297</v>
      </c>
      <c r="J1013" s="1">
        <f t="shared" si="430"/>
        <v>21</v>
      </c>
      <c r="K1013" s="1">
        <f t="shared" si="438"/>
        <v>21</v>
      </c>
      <c r="L1013" s="8">
        <f t="shared" si="417"/>
        <v>1.01260014</v>
      </c>
      <c r="M1013" s="14">
        <f t="shared" si="437"/>
        <v>1.0040005299999999</v>
      </c>
      <c r="N1013" s="14">
        <f t="shared" si="434"/>
        <v>1.1399433388661246</v>
      </c>
      <c r="O1013" s="8">
        <f t="shared" si="436"/>
        <v>1.15430678</v>
      </c>
      <c r="P1013" s="8">
        <f t="shared" si="418"/>
        <v>14449.96363179</v>
      </c>
      <c r="Q1013" s="13">
        <f t="shared" si="419"/>
        <v>0</v>
      </c>
      <c r="R1013" s="21">
        <f t="shared" si="420"/>
        <v>0</v>
      </c>
      <c r="S1013" s="8">
        <f t="shared" si="421"/>
        <v>0</v>
      </c>
      <c r="T1013" s="10">
        <f t="shared" si="431"/>
        <v>0.119353</v>
      </c>
      <c r="U1013" s="13">
        <f t="shared" si="435"/>
        <v>186</v>
      </c>
      <c r="V1013" s="13">
        <v>252</v>
      </c>
      <c r="W1013" s="14">
        <f t="shared" si="422"/>
        <v>1.0867818060000001</v>
      </c>
      <c r="X1013" s="8">
        <f t="shared" si="423"/>
        <v>1253.9939406000001</v>
      </c>
      <c r="Y1013" s="8">
        <v>0</v>
      </c>
      <c r="Z1013" s="9">
        <f t="shared" si="424"/>
        <v>0</v>
      </c>
      <c r="AA1013" s="26" t="str">
        <f t="shared" si="432"/>
        <v>A+J=</v>
      </c>
      <c r="AB1013" s="70">
        <f t="shared" si="433"/>
        <v>43388</v>
      </c>
      <c r="AC1013" s="4"/>
      <c r="AD1013" s="1"/>
      <c r="AE1013" s="11"/>
      <c r="AF1013" s="5"/>
      <c r="AG1013" s="1"/>
      <c r="AH1013" s="1"/>
      <c r="AI1013" s="1"/>
      <c r="AJ1013" s="1"/>
      <c r="AK1013" s="10"/>
      <c r="AL1013" s="1"/>
      <c r="AM1013" s="1"/>
      <c r="AN1013" s="1"/>
      <c r="AO1013" s="1"/>
      <c r="AP1013" s="1"/>
      <c r="AQ1013" s="1"/>
    </row>
    <row r="1014" spans="1:43" x14ac:dyDescent="0.2">
      <c r="A1014" s="67">
        <f t="shared" si="425"/>
        <v>43296</v>
      </c>
      <c r="B1014" s="8">
        <f t="shared" si="414"/>
        <v>15703.95757239</v>
      </c>
      <c r="C1014" s="8">
        <f t="shared" si="426"/>
        <v>12518.304390269999</v>
      </c>
      <c r="D1014" s="28">
        <f t="shared" si="427"/>
        <v>4981.6899999999996</v>
      </c>
      <c r="E1014" s="9">
        <f>IF(K1014=1,VLOOKUP(A1013,[1]Plan1!$AY$117:$BA$314,3),E1013)</f>
        <v>5044.46</v>
      </c>
      <c r="F1014" s="110">
        <f t="shared" si="428"/>
        <v>43267</v>
      </c>
      <c r="G1014" s="12">
        <f t="shared" si="415"/>
        <v>1.2600141718974944E-2</v>
      </c>
      <c r="H1014" s="11">
        <f t="shared" si="429"/>
        <v>43327</v>
      </c>
      <c r="I1014" s="11">
        <f t="shared" si="416"/>
        <v>43297</v>
      </c>
      <c r="J1014" s="1">
        <f t="shared" si="430"/>
        <v>21</v>
      </c>
      <c r="K1014" s="1">
        <f t="shared" si="438"/>
        <v>21</v>
      </c>
      <c r="L1014" s="8">
        <f t="shared" si="417"/>
        <v>1.01260014</v>
      </c>
      <c r="M1014" s="14">
        <f t="shared" si="437"/>
        <v>1.0040005299999999</v>
      </c>
      <c r="N1014" s="14">
        <f t="shared" si="434"/>
        <v>1.1399433388661246</v>
      </c>
      <c r="O1014" s="8">
        <f t="shared" si="436"/>
        <v>1.15430678</v>
      </c>
      <c r="P1014" s="8">
        <f t="shared" si="418"/>
        <v>14449.96363179</v>
      </c>
      <c r="Q1014" s="13">
        <f t="shared" si="419"/>
        <v>0</v>
      </c>
      <c r="R1014" s="21">
        <f t="shared" si="420"/>
        <v>0</v>
      </c>
      <c r="S1014" s="8">
        <f t="shared" si="421"/>
        <v>0</v>
      </c>
      <c r="T1014" s="10">
        <f t="shared" si="431"/>
        <v>0.119353</v>
      </c>
      <c r="U1014" s="13">
        <f t="shared" si="435"/>
        <v>186</v>
      </c>
      <c r="V1014" s="13">
        <v>252</v>
      </c>
      <c r="W1014" s="14">
        <f t="shared" si="422"/>
        <v>1.0867818060000001</v>
      </c>
      <c r="X1014" s="8">
        <f t="shared" si="423"/>
        <v>1253.9939406000001</v>
      </c>
      <c r="Y1014" s="8">
        <v>0</v>
      </c>
      <c r="Z1014" s="9">
        <f t="shared" si="424"/>
        <v>0</v>
      </c>
      <c r="AA1014" s="26" t="str">
        <f t="shared" si="432"/>
        <v>A+J=</v>
      </c>
      <c r="AB1014" s="70">
        <f t="shared" si="433"/>
        <v>43388</v>
      </c>
      <c r="AC1014" s="4"/>
      <c r="AD1014" s="1"/>
      <c r="AE1014" s="11"/>
      <c r="AF1014" s="5"/>
      <c r="AG1014" s="1"/>
      <c r="AH1014" s="1"/>
      <c r="AI1014" s="1"/>
      <c r="AJ1014" s="1"/>
      <c r="AK1014" s="10"/>
      <c r="AL1014" s="1"/>
      <c r="AM1014" s="1"/>
      <c r="AN1014" s="1"/>
      <c r="AO1014" s="1"/>
      <c r="AP1014" s="1"/>
      <c r="AQ1014" s="1"/>
    </row>
    <row r="1015" spans="1:43" x14ac:dyDescent="0.2">
      <c r="A1015" s="67">
        <f t="shared" si="425"/>
        <v>43297</v>
      </c>
      <c r="B1015" s="8">
        <f t="shared" si="414"/>
        <v>15703.95757239</v>
      </c>
      <c r="C1015" s="8">
        <f t="shared" si="426"/>
        <v>12518.304390269999</v>
      </c>
      <c r="D1015" s="28">
        <f t="shared" si="427"/>
        <v>4981.6899999999996</v>
      </c>
      <c r="E1015" s="9">
        <f>IF(K1015=1,VLOOKUP(A1014,[1]Plan1!$AY$117:$BA$314,3),E1014)</f>
        <v>5044.46</v>
      </c>
      <c r="F1015" s="110">
        <f t="shared" si="428"/>
        <v>43267</v>
      </c>
      <c r="G1015" s="12">
        <f t="shared" si="415"/>
        <v>1.2600141718974944E-2</v>
      </c>
      <c r="H1015" s="11">
        <f t="shared" si="429"/>
        <v>43327</v>
      </c>
      <c r="I1015" s="11">
        <f t="shared" si="416"/>
        <v>43297</v>
      </c>
      <c r="J1015" s="1">
        <f t="shared" si="430"/>
        <v>21</v>
      </c>
      <c r="K1015" s="1">
        <f t="shared" si="438"/>
        <v>21</v>
      </c>
      <c r="L1015" s="8">
        <f t="shared" si="417"/>
        <v>1.01260014</v>
      </c>
      <c r="M1015" s="14">
        <f t="shared" si="437"/>
        <v>1.0040005299999999</v>
      </c>
      <c r="N1015" s="14">
        <f t="shared" si="434"/>
        <v>1.1399433388661246</v>
      </c>
      <c r="O1015" s="8">
        <f t="shared" si="436"/>
        <v>1.15430678</v>
      </c>
      <c r="P1015" s="8">
        <f t="shared" si="418"/>
        <v>14449.96363179</v>
      </c>
      <c r="Q1015" s="13">
        <f t="shared" si="419"/>
        <v>0</v>
      </c>
      <c r="R1015" s="21">
        <f t="shared" si="420"/>
        <v>0</v>
      </c>
      <c r="S1015" s="8">
        <f t="shared" si="421"/>
        <v>0</v>
      </c>
      <c r="T1015" s="10">
        <f t="shared" si="431"/>
        <v>0.119353</v>
      </c>
      <c r="U1015" s="13">
        <f t="shared" si="435"/>
        <v>186</v>
      </c>
      <c r="V1015" s="13">
        <v>252</v>
      </c>
      <c r="W1015" s="14">
        <f t="shared" si="422"/>
        <v>1.0867818060000001</v>
      </c>
      <c r="X1015" s="8">
        <f t="shared" si="423"/>
        <v>1253.9939406000001</v>
      </c>
      <c r="Y1015" s="8">
        <v>0</v>
      </c>
      <c r="Z1015" s="9">
        <f t="shared" si="424"/>
        <v>0</v>
      </c>
      <c r="AA1015" s="26" t="str">
        <f t="shared" si="432"/>
        <v>A+J=</v>
      </c>
      <c r="AB1015" s="70">
        <f t="shared" si="433"/>
        <v>43388</v>
      </c>
      <c r="AC1015" s="4"/>
      <c r="AD1015" s="1"/>
      <c r="AE1015" s="11"/>
      <c r="AF1015" s="5"/>
      <c r="AG1015" s="1"/>
      <c r="AH1015" s="1"/>
      <c r="AI1015" s="1"/>
      <c r="AJ1015" s="1"/>
      <c r="AK1015" s="10"/>
      <c r="AL1015" s="1"/>
      <c r="AM1015" s="1"/>
      <c r="AN1015" s="1"/>
      <c r="AO1015" s="1"/>
      <c r="AP1015" s="1"/>
      <c r="AQ1015" s="1"/>
    </row>
    <row r="1016" spans="1:43" x14ac:dyDescent="0.2">
      <c r="A1016" s="67">
        <f t="shared" si="425"/>
        <v>43298</v>
      </c>
      <c r="B1016" s="8">
        <f t="shared" si="414"/>
        <v>15713.338770490001</v>
      </c>
      <c r="C1016" s="8">
        <f t="shared" si="426"/>
        <v>12518.304390269999</v>
      </c>
      <c r="D1016" s="28">
        <f t="shared" si="427"/>
        <v>5044.46</v>
      </c>
      <c r="E1016" s="9">
        <f>IF(K1016=1,VLOOKUP(A1015,[1]Plan1!$AY$117:$BA$314,3),E1015)</f>
        <v>5061.1099999999997</v>
      </c>
      <c r="F1016" s="110">
        <f t="shared" si="428"/>
        <v>43298</v>
      </c>
      <c r="G1016" s="12">
        <f t="shared" si="415"/>
        <v>3.3006506147337245E-3</v>
      </c>
      <c r="H1016" s="11">
        <f t="shared" si="429"/>
        <v>43327</v>
      </c>
      <c r="I1016" s="11">
        <f t="shared" si="416"/>
        <v>43327</v>
      </c>
      <c r="J1016" s="1">
        <f t="shared" si="430"/>
        <v>22</v>
      </c>
      <c r="K1016" s="1">
        <f t="shared" si="438"/>
        <v>1</v>
      </c>
      <c r="L1016" s="8">
        <f t="shared" si="417"/>
        <v>1.00014979</v>
      </c>
      <c r="M1016" s="14">
        <f t="shared" si="437"/>
        <v>1.01260014</v>
      </c>
      <c r="N1016" s="14">
        <f t="shared" si="434"/>
        <v>1.1543067845279051</v>
      </c>
      <c r="O1016" s="8">
        <f t="shared" si="436"/>
        <v>1.1544796799999999</v>
      </c>
      <c r="P1016" s="8">
        <f t="shared" si="418"/>
        <v>14452.128046620001</v>
      </c>
      <c r="Q1016" s="13">
        <f t="shared" si="419"/>
        <v>0</v>
      </c>
      <c r="R1016" s="21">
        <f t="shared" si="420"/>
        <v>0</v>
      </c>
      <c r="S1016" s="8">
        <f t="shared" si="421"/>
        <v>0</v>
      </c>
      <c r="T1016" s="10">
        <f t="shared" si="431"/>
        <v>0.119353</v>
      </c>
      <c r="U1016" s="13">
        <f t="shared" si="435"/>
        <v>187</v>
      </c>
      <c r="V1016" s="13">
        <v>252</v>
      </c>
      <c r="W1016" s="14">
        <f t="shared" si="422"/>
        <v>1.087268167</v>
      </c>
      <c r="X1016" s="8">
        <f t="shared" si="423"/>
        <v>1261.21072387</v>
      </c>
      <c r="Y1016" s="8">
        <v>0</v>
      </c>
      <c r="Z1016" s="9">
        <f t="shared" si="424"/>
        <v>0</v>
      </c>
      <c r="AA1016" s="26" t="str">
        <f t="shared" si="432"/>
        <v>A+J=</v>
      </c>
      <c r="AB1016" s="70">
        <f t="shared" si="433"/>
        <v>43388</v>
      </c>
      <c r="AC1016" s="4"/>
      <c r="AD1016" s="1"/>
      <c r="AE1016" s="11"/>
      <c r="AF1016" s="5"/>
      <c r="AG1016" s="1"/>
      <c r="AH1016" s="1"/>
      <c r="AI1016" s="1"/>
      <c r="AJ1016" s="1"/>
      <c r="AK1016" s="10"/>
      <c r="AL1016" s="1"/>
      <c r="AM1016" s="1"/>
      <c r="AN1016" s="1"/>
      <c r="AO1016" s="1"/>
      <c r="AP1016" s="1"/>
      <c r="AQ1016" s="1"/>
    </row>
    <row r="1017" spans="1:43" x14ac:dyDescent="0.2">
      <c r="A1017" s="67">
        <f t="shared" si="425"/>
        <v>43299</v>
      </c>
      <c r="B1017" s="8">
        <f t="shared" si="414"/>
        <v>15722.7256335</v>
      </c>
      <c r="C1017" s="8">
        <f t="shared" si="426"/>
        <v>12518.304390269999</v>
      </c>
      <c r="D1017" s="28">
        <f t="shared" si="427"/>
        <v>5044.46</v>
      </c>
      <c r="E1017" s="9">
        <f>IF(K1017=1,VLOOKUP(A1016,[1]Plan1!$AY$117:$BA$314,3),E1016)</f>
        <v>5061.1099999999997</v>
      </c>
      <c r="F1017" s="110">
        <f t="shared" si="428"/>
        <v>43298</v>
      </c>
      <c r="G1017" s="12">
        <f t="shared" si="415"/>
        <v>3.3006506147337245E-3</v>
      </c>
      <c r="H1017" s="11">
        <f t="shared" si="429"/>
        <v>43327</v>
      </c>
      <c r="I1017" s="11">
        <f t="shared" si="416"/>
        <v>43327</v>
      </c>
      <c r="J1017" s="1">
        <f t="shared" si="430"/>
        <v>22</v>
      </c>
      <c r="K1017" s="1">
        <f t="shared" si="438"/>
        <v>2</v>
      </c>
      <c r="L1017" s="8">
        <f t="shared" si="417"/>
        <v>1.0002996</v>
      </c>
      <c r="M1017" s="14">
        <f t="shared" si="437"/>
        <v>1.01260014</v>
      </c>
      <c r="N1017" s="14">
        <f t="shared" si="434"/>
        <v>1.1543067845279051</v>
      </c>
      <c r="O1017" s="8">
        <f t="shared" si="436"/>
        <v>1.1546526100000001</v>
      </c>
      <c r="P1017" s="8">
        <f t="shared" si="418"/>
        <v>14454.29283699</v>
      </c>
      <c r="Q1017" s="13">
        <f t="shared" si="419"/>
        <v>0</v>
      </c>
      <c r="R1017" s="21">
        <f t="shared" si="420"/>
        <v>0</v>
      </c>
      <c r="S1017" s="8">
        <f t="shared" si="421"/>
        <v>0</v>
      </c>
      <c r="T1017" s="10">
        <f t="shared" si="431"/>
        <v>0.119353</v>
      </c>
      <c r="U1017" s="13">
        <f t="shared" si="435"/>
        <v>188</v>
      </c>
      <c r="V1017" s="13">
        <v>252</v>
      </c>
      <c r="W1017" s="14">
        <f t="shared" si="422"/>
        <v>1.0877547460000001</v>
      </c>
      <c r="X1017" s="8">
        <f t="shared" si="423"/>
        <v>1268.4327965099999</v>
      </c>
      <c r="Y1017" s="8">
        <v>0</v>
      </c>
      <c r="Z1017" s="9">
        <f t="shared" si="424"/>
        <v>0</v>
      </c>
      <c r="AA1017" s="26" t="str">
        <f t="shared" si="432"/>
        <v>A+J=</v>
      </c>
      <c r="AB1017" s="70">
        <f t="shared" si="433"/>
        <v>43388</v>
      </c>
      <c r="AC1017" s="4"/>
      <c r="AD1017" s="1"/>
      <c r="AE1017" s="11"/>
      <c r="AF1017" s="5"/>
      <c r="AG1017" s="1"/>
      <c r="AH1017" s="1"/>
      <c r="AI1017" s="1"/>
      <c r="AJ1017" s="1"/>
      <c r="AK1017" s="10"/>
      <c r="AL1017" s="1"/>
      <c r="AM1017" s="1"/>
      <c r="AN1017" s="1"/>
      <c r="AO1017" s="1"/>
      <c r="AP1017" s="1"/>
      <c r="AQ1017" s="1"/>
    </row>
    <row r="1018" spans="1:43" x14ac:dyDescent="0.2">
      <c r="A1018" s="67">
        <f t="shared" si="425"/>
        <v>43300</v>
      </c>
      <c r="B1018" s="8">
        <f t="shared" si="414"/>
        <v>15732.118163410001</v>
      </c>
      <c r="C1018" s="8">
        <f t="shared" si="426"/>
        <v>12518.304390269999</v>
      </c>
      <c r="D1018" s="28">
        <f t="shared" si="427"/>
        <v>5044.46</v>
      </c>
      <c r="E1018" s="9">
        <f>IF(K1018=1,VLOOKUP(A1017,[1]Plan1!$AY$117:$BA$314,3),E1017)</f>
        <v>5061.1099999999997</v>
      </c>
      <c r="F1018" s="110">
        <f t="shared" si="428"/>
        <v>43298</v>
      </c>
      <c r="G1018" s="12">
        <f t="shared" si="415"/>
        <v>3.3006506147337245E-3</v>
      </c>
      <c r="H1018" s="11">
        <f t="shared" si="429"/>
        <v>43327</v>
      </c>
      <c r="I1018" s="11">
        <f t="shared" si="416"/>
        <v>43327</v>
      </c>
      <c r="J1018" s="1">
        <f t="shared" si="430"/>
        <v>22</v>
      </c>
      <c r="K1018" s="1">
        <f t="shared" si="438"/>
        <v>3</v>
      </c>
      <c r="L1018" s="8">
        <f t="shared" si="417"/>
        <v>1.0004494399999999</v>
      </c>
      <c r="M1018" s="14">
        <f t="shared" si="437"/>
        <v>1.01260014</v>
      </c>
      <c r="N1018" s="14">
        <f t="shared" si="434"/>
        <v>1.1543067845279051</v>
      </c>
      <c r="O1018" s="8">
        <f t="shared" si="436"/>
        <v>1.1548255700000001</v>
      </c>
      <c r="P1018" s="8">
        <f t="shared" si="418"/>
        <v>14456.458002920001</v>
      </c>
      <c r="Q1018" s="13">
        <f t="shared" si="419"/>
        <v>0</v>
      </c>
      <c r="R1018" s="21">
        <f t="shared" si="420"/>
        <v>0</v>
      </c>
      <c r="S1018" s="8">
        <f t="shared" si="421"/>
        <v>0</v>
      </c>
      <c r="T1018" s="10">
        <f t="shared" si="431"/>
        <v>0.119353</v>
      </c>
      <c r="U1018" s="13">
        <f t="shared" si="435"/>
        <v>189</v>
      </c>
      <c r="V1018" s="13">
        <v>252</v>
      </c>
      <c r="W1018" s="14">
        <f t="shared" si="422"/>
        <v>1.0882415430000001</v>
      </c>
      <c r="X1018" s="8">
        <f t="shared" si="423"/>
        <v>1275.66016049</v>
      </c>
      <c r="Y1018" s="8">
        <v>0</v>
      </c>
      <c r="Z1018" s="9">
        <f t="shared" si="424"/>
        <v>0</v>
      </c>
      <c r="AA1018" s="26" t="str">
        <f t="shared" si="432"/>
        <v>A+J=</v>
      </c>
      <c r="AB1018" s="70">
        <f t="shared" si="433"/>
        <v>43388</v>
      </c>
      <c r="AC1018" s="4"/>
      <c r="AD1018" s="1"/>
      <c r="AE1018" s="11"/>
      <c r="AF1018" s="5"/>
      <c r="AG1018" s="1"/>
      <c r="AH1018" s="1"/>
      <c r="AI1018" s="1"/>
      <c r="AJ1018" s="1"/>
      <c r="AK1018" s="10"/>
      <c r="AL1018" s="1"/>
      <c r="AM1018" s="1"/>
      <c r="AN1018" s="1"/>
      <c r="AO1018" s="1"/>
      <c r="AP1018" s="1"/>
      <c r="AQ1018" s="1"/>
    </row>
    <row r="1019" spans="1:43" x14ac:dyDescent="0.2">
      <c r="A1019" s="67">
        <f t="shared" si="425"/>
        <v>43301</v>
      </c>
      <c r="B1019" s="8">
        <f t="shared" si="414"/>
        <v>15741.516347699999</v>
      </c>
      <c r="C1019" s="8">
        <f t="shared" si="426"/>
        <v>12518.304390269999</v>
      </c>
      <c r="D1019" s="28">
        <f t="shared" si="427"/>
        <v>5044.46</v>
      </c>
      <c r="E1019" s="9">
        <f>IF(K1019=1,VLOOKUP(A1018,[1]Plan1!$AY$117:$BA$314,3),E1018)</f>
        <v>5061.1099999999997</v>
      </c>
      <c r="F1019" s="110">
        <f t="shared" si="428"/>
        <v>43298</v>
      </c>
      <c r="G1019" s="12">
        <f t="shared" si="415"/>
        <v>3.3006506147337245E-3</v>
      </c>
      <c r="H1019" s="11">
        <f t="shared" si="429"/>
        <v>43327</v>
      </c>
      <c r="I1019" s="11">
        <f t="shared" si="416"/>
        <v>43327</v>
      </c>
      <c r="J1019" s="1">
        <f t="shared" si="430"/>
        <v>22</v>
      </c>
      <c r="K1019" s="1">
        <f t="shared" si="438"/>
        <v>4</v>
      </c>
      <c r="L1019" s="8">
        <f t="shared" si="417"/>
        <v>1.0005993</v>
      </c>
      <c r="M1019" s="14">
        <f t="shared" si="437"/>
        <v>1.01260014</v>
      </c>
      <c r="N1019" s="14">
        <f t="shared" si="434"/>
        <v>1.1543067845279051</v>
      </c>
      <c r="O1019" s="8">
        <f t="shared" si="436"/>
        <v>1.1549985599999999</v>
      </c>
      <c r="P1019" s="8">
        <f t="shared" si="418"/>
        <v>14458.623544399999</v>
      </c>
      <c r="Q1019" s="13">
        <f t="shared" si="419"/>
        <v>0</v>
      </c>
      <c r="R1019" s="21">
        <f t="shared" si="420"/>
        <v>0</v>
      </c>
      <c r="S1019" s="8">
        <f t="shared" si="421"/>
        <v>0</v>
      </c>
      <c r="T1019" s="10">
        <f t="shared" si="431"/>
        <v>0.119353</v>
      </c>
      <c r="U1019" s="13">
        <f t="shared" si="435"/>
        <v>190</v>
      </c>
      <c r="V1019" s="13">
        <v>252</v>
      </c>
      <c r="W1019" s="14">
        <f t="shared" si="422"/>
        <v>1.088728557</v>
      </c>
      <c r="X1019" s="8">
        <f t="shared" si="423"/>
        <v>1282.8928033</v>
      </c>
      <c r="Y1019" s="8">
        <v>0</v>
      </c>
      <c r="Z1019" s="9">
        <f t="shared" si="424"/>
        <v>0</v>
      </c>
      <c r="AA1019" s="26" t="str">
        <f t="shared" si="432"/>
        <v>A+J=</v>
      </c>
      <c r="AB1019" s="70">
        <f t="shared" si="433"/>
        <v>43388</v>
      </c>
      <c r="AC1019" s="4"/>
      <c r="AD1019" s="1"/>
      <c r="AE1019" s="11"/>
      <c r="AF1019" s="5"/>
      <c r="AG1019" s="1"/>
      <c r="AH1019" s="1"/>
      <c r="AI1019" s="1"/>
      <c r="AJ1019" s="1"/>
      <c r="AK1019" s="10"/>
      <c r="AL1019" s="1"/>
      <c r="AM1019" s="1"/>
      <c r="AN1019" s="1"/>
      <c r="AO1019" s="1"/>
      <c r="AP1019" s="1"/>
      <c r="AQ1019" s="1"/>
    </row>
    <row r="1020" spans="1:43" x14ac:dyDescent="0.2">
      <c r="A1020" s="67">
        <f t="shared" si="425"/>
        <v>43302</v>
      </c>
      <c r="B1020" s="8">
        <f t="shared" si="414"/>
        <v>15750.920066429999</v>
      </c>
      <c r="C1020" s="8">
        <f t="shared" si="426"/>
        <v>12518.304390269999</v>
      </c>
      <c r="D1020" s="28">
        <f t="shared" si="427"/>
        <v>5044.46</v>
      </c>
      <c r="E1020" s="9">
        <f>IF(K1020=1,VLOOKUP(A1019,[1]Plan1!$AY$117:$BA$314,3),E1019)</f>
        <v>5061.1099999999997</v>
      </c>
      <c r="F1020" s="110">
        <f t="shared" si="428"/>
        <v>43298</v>
      </c>
      <c r="G1020" s="12">
        <f t="shared" si="415"/>
        <v>3.3006506147337245E-3</v>
      </c>
      <c r="H1020" s="11">
        <f t="shared" si="429"/>
        <v>43327</v>
      </c>
      <c r="I1020" s="11">
        <f t="shared" si="416"/>
        <v>43327</v>
      </c>
      <c r="J1020" s="1">
        <f t="shared" si="430"/>
        <v>22</v>
      </c>
      <c r="K1020" s="1">
        <f t="shared" si="438"/>
        <v>5</v>
      </c>
      <c r="L1020" s="8">
        <f t="shared" si="417"/>
        <v>1.0007491900000001</v>
      </c>
      <c r="M1020" s="14">
        <f t="shared" si="437"/>
        <v>1.01260014</v>
      </c>
      <c r="N1020" s="14">
        <f t="shared" si="434"/>
        <v>1.1543067845279051</v>
      </c>
      <c r="O1020" s="8">
        <f t="shared" si="436"/>
        <v>1.15517157</v>
      </c>
      <c r="P1020" s="8">
        <f t="shared" si="418"/>
        <v>14460.789336239999</v>
      </c>
      <c r="Q1020" s="13">
        <f t="shared" si="419"/>
        <v>0</v>
      </c>
      <c r="R1020" s="21">
        <f t="shared" si="420"/>
        <v>0</v>
      </c>
      <c r="S1020" s="8">
        <f t="shared" si="421"/>
        <v>0</v>
      </c>
      <c r="T1020" s="10">
        <f t="shared" si="431"/>
        <v>0.119353</v>
      </c>
      <c r="U1020" s="13">
        <f t="shared" si="435"/>
        <v>191</v>
      </c>
      <c r="V1020" s="13">
        <v>252</v>
      </c>
      <c r="W1020" s="14">
        <f t="shared" si="422"/>
        <v>1.089215789</v>
      </c>
      <c r="X1020" s="8">
        <f t="shared" si="423"/>
        <v>1290.1307301899999</v>
      </c>
      <c r="Y1020" s="8">
        <v>0</v>
      </c>
      <c r="Z1020" s="9">
        <f t="shared" si="424"/>
        <v>0</v>
      </c>
      <c r="AA1020" s="26" t="str">
        <f t="shared" si="432"/>
        <v>A+J=</v>
      </c>
      <c r="AB1020" s="70">
        <f t="shared" si="433"/>
        <v>43388</v>
      </c>
      <c r="AC1020" s="4"/>
      <c r="AD1020" s="1"/>
      <c r="AE1020" s="11"/>
      <c r="AF1020" s="5"/>
      <c r="AG1020" s="1"/>
      <c r="AH1020" s="1"/>
      <c r="AI1020" s="1"/>
      <c r="AJ1020" s="1"/>
      <c r="AK1020" s="10"/>
      <c r="AL1020" s="1"/>
      <c r="AM1020" s="1"/>
      <c r="AN1020" s="1"/>
      <c r="AO1020" s="1"/>
      <c r="AP1020" s="1"/>
      <c r="AQ1020" s="1"/>
    </row>
    <row r="1021" spans="1:43" x14ac:dyDescent="0.2">
      <c r="A1021" s="67">
        <f t="shared" si="425"/>
        <v>43303</v>
      </c>
      <c r="B1021" s="8">
        <f t="shared" si="414"/>
        <v>15750.920066429999</v>
      </c>
      <c r="C1021" s="8">
        <f t="shared" si="426"/>
        <v>12518.304390269999</v>
      </c>
      <c r="D1021" s="28">
        <f t="shared" si="427"/>
        <v>5044.46</v>
      </c>
      <c r="E1021" s="9">
        <f>IF(K1021=1,VLOOKUP(A1020,[1]Plan1!$AY$117:$BA$314,3),E1020)</f>
        <v>5061.1099999999997</v>
      </c>
      <c r="F1021" s="110">
        <f t="shared" si="428"/>
        <v>43298</v>
      </c>
      <c r="G1021" s="12">
        <f t="shared" si="415"/>
        <v>3.3006506147337245E-3</v>
      </c>
      <c r="H1021" s="11">
        <f t="shared" si="429"/>
        <v>43327</v>
      </c>
      <c r="I1021" s="11">
        <f t="shared" si="416"/>
        <v>43327</v>
      </c>
      <c r="J1021" s="1">
        <f t="shared" si="430"/>
        <v>22</v>
      </c>
      <c r="K1021" s="1">
        <f t="shared" si="438"/>
        <v>5</v>
      </c>
      <c r="L1021" s="8">
        <f t="shared" si="417"/>
        <v>1.0007491900000001</v>
      </c>
      <c r="M1021" s="14">
        <f t="shared" si="437"/>
        <v>1.01260014</v>
      </c>
      <c r="N1021" s="14">
        <f t="shared" si="434"/>
        <v>1.1543067845279051</v>
      </c>
      <c r="O1021" s="8">
        <f t="shared" si="436"/>
        <v>1.15517157</v>
      </c>
      <c r="P1021" s="8">
        <f t="shared" si="418"/>
        <v>14460.789336239999</v>
      </c>
      <c r="Q1021" s="13">
        <f t="shared" si="419"/>
        <v>0</v>
      </c>
      <c r="R1021" s="21">
        <f t="shared" si="420"/>
        <v>0</v>
      </c>
      <c r="S1021" s="8">
        <f t="shared" si="421"/>
        <v>0</v>
      </c>
      <c r="T1021" s="10">
        <f t="shared" si="431"/>
        <v>0.119353</v>
      </c>
      <c r="U1021" s="13">
        <f t="shared" si="435"/>
        <v>191</v>
      </c>
      <c r="V1021" s="13">
        <v>252</v>
      </c>
      <c r="W1021" s="14">
        <f t="shared" si="422"/>
        <v>1.089215789</v>
      </c>
      <c r="X1021" s="8">
        <f t="shared" si="423"/>
        <v>1290.1307301899999</v>
      </c>
      <c r="Y1021" s="8">
        <v>0</v>
      </c>
      <c r="Z1021" s="9">
        <f t="shared" si="424"/>
        <v>0</v>
      </c>
      <c r="AA1021" s="26" t="str">
        <f t="shared" si="432"/>
        <v>A+J=</v>
      </c>
      <c r="AB1021" s="70">
        <f t="shared" si="433"/>
        <v>43388</v>
      </c>
      <c r="AC1021" s="4"/>
      <c r="AD1021" s="1"/>
      <c r="AE1021" s="11"/>
      <c r="AF1021" s="5"/>
      <c r="AG1021" s="1"/>
      <c r="AH1021" s="1"/>
      <c r="AI1021" s="1"/>
      <c r="AJ1021" s="1"/>
      <c r="AK1021" s="10"/>
      <c r="AL1021" s="1"/>
      <c r="AM1021" s="1"/>
      <c r="AN1021" s="1"/>
      <c r="AO1021" s="1"/>
      <c r="AP1021" s="1"/>
      <c r="AQ1021" s="1"/>
    </row>
    <row r="1022" spans="1:43" x14ac:dyDescent="0.2">
      <c r="A1022" s="67">
        <f t="shared" si="425"/>
        <v>43304</v>
      </c>
      <c r="B1022" s="8">
        <f t="shared" si="414"/>
        <v>15750.920066429999</v>
      </c>
      <c r="C1022" s="8">
        <f t="shared" si="426"/>
        <v>12518.304390269999</v>
      </c>
      <c r="D1022" s="28">
        <f t="shared" si="427"/>
        <v>5044.46</v>
      </c>
      <c r="E1022" s="9">
        <f>IF(K1022=1,VLOOKUP(A1021,[1]Plan1!$AY$117:$BA$314,3),E1021)</f>
        <v>5061.1099999999997</v>
      </c>
      <c r="F1022" s="110">
        <f t="shared" si="428"/>
        <v>43298</v>
      </c>
      <c r="G1022" s="12">
        <f t="shared" si="415"/>
        <v>3.3006506147337245E-3</v>
      </c>
      <c r="H1022" s="11">
        <f t="shared" si="429"/>
        <v>43327</v>
      </c>
      <c r="I1022" s="11">
        <f t="shared" si="416"/>
        <v>43327</v>
      </c>
      <c r="J1022" s="1">
        <f t="shared" si="430"/>
        <v>22</v>
      </c>
      <c r="K1022" s="1">
        <f t="shared" si="438"/>
        <v>5</v>
      </c>
      <c r="L1022" s="8">
        <f t="shared" si="417"/>
        <v>1.0007491900000001</v>
      </c>
      <c r="M1022" s="14">
        <f t="shared" si="437"/>
        <v>1.01260014</v>
      </c>
      <c r="N1022" s="14">
        <f t="shared" si="434"/>
        <v>1.1543067845279051</v>
      </c>
      <c r="O1022" s="8">
        <f t="shared" si="436"/>
        <v>1.15517157</v>
      </c>
      <c r="P1022" s="8">
        <f t="shared" si="418"/>
        <v>14460.789336239999</v>
      </c>
      <c r="Q1022" s="13">
        <f t="shared" si="419"/>
        <v>0</v>
      </c>
      <c r="R1022" s="21">
        <f t="shared" si="420"/>
        <v>0</v>
      </c>
      <c r="S1022" s="8">
        <f t="shared" si="421"/>
        <v>0</v>
      </c>
      <c r="T1022" s="10">
        <f t="shared" si="431"/>
        <v>0.119353</v>
      </c>
      <c r="U1022" s="13">
        <f t="shared" si="435"/>
        <v>191</v>
      </c>
      <c r="V1022" s="13">
        <v>252</v>
      </c>
      <c r="W1022" s="14">
        <f t="shared" si="422"/>
        <v>1.089215789</v>
      </c>
      <c r="X1022" s="8">
        <f t="shared" si="423"/>
        <v>1290.1307301899999</v>
      </c>
      <c r="Y1022" s="8">
        <v>0</v>
      </c>
      <c r="Z1022" s="9">
        <f t="shared" si="424"/>
        <v>0</v>
      </c>
      <c r="AA1022" s="26" t="str">
        <f t="shared" si="432"/>
        <v>A+J=</v>
      </c>
      <c r="AB1022" s="70">
        <f t="shared" si="433"/>
        <v>43388</v>
      </c>
      <c r="AC1022" s="4"/>
      <c r="AD1022" s="1"/>
      <c r="AE1022" s="11"/>
      <c r="AF1022" s="5"/>
      <c r="AG1022" s="1"/>
      <c r="AH1022" s="1"/>
      <c r="AI1022" s="1"/>
      <c r="AJ1022" s="1"/>
      <c r="AK1022" s="10"/>
      <c r="AL1022" s="1"/>
      <c r="AM1022" s="1"/>
      <c r="AN1022" s="1"/>
      <c r="AO1022" s="1"/>
      <c r="AP1022" s="1"/>
      <c r="AQ1022" s="1"/>
    </row>
    <row r="1023" spans="1:43" x14ac:dyDescent="0.2">
      <c r="A1023" s="67">
        <f t="shared" si="425"/>
        <v>43305</v>
      </c>
      <c r="B1023" s="8">
        <f t="shared" si="414"/>
        <v>15760.329457810001</v>
      </c>
      <c r="C1023" s="8">
        <f t="shared" si="426"/>
        <v>12518.304390269999</v>
      </c>
      <c r="D1023" s="28">
        <f t="shared" si="427"/>
        <v>5044.46</v>
      </c>
      <c r="E1023" s="9">
        <f>IF(K1023=1,VLOOKUP(A1022,[1]Plan1!$AY$117:$BA$314,3),E1022)</f>
        <v>5061.1099999999997</v>
      </c>
      <c r="F1023" s="110">
        <f t="shared" si="428"/>
        <v>43298</v>
      </c>
      <c r="G1023" s="12">
        <f t="shared" si="415"/>
        <v>3.3006506147337245E-3</v>
      </c>
      <c r="H1023" s="11">
        <f t="shared" si="429"/>
        <v>43327</v>
      </c>
      <c r="I1023" s="11">
        <f t="shared" si="416"/>
        <v>43327</v>
      </c>
      <c r="J1023" s="1">
        <f t="shared" si="430"/>
        <v>22</v>
      </c>
      <c r="K1023" s="1">
        <f t="shared" si="438"/>
        <v>6</v>
      </c>
      <c r="L1023" s="8">
        <f t="shared" si="417"/>
        <v>1.0008990900000001</v>
      </c>
      <c r="M1023" s="14">
        <f t="shared" si="437"/>
        <v>1.01260014</v>
      </c>
      <c r="N1023" s="14">
        <f t="shared" si="434"/>
        <v>1.1543067845279051</v>
      </c>
      <c r="O1023" s="8">
        <f t="shared" si="436"/>
        <v>1.15534461</v>
      </c>
      <c r="P1023" s="8">
        <f t="shared" si="418"/>
        <v>14462.955503630001</v>
      </c>
      <c r="Q1023" s="13">
        <f t="shared" si="419"/>
        <v>0</v>
      </c>
      <c r="R1023" s="21">
        <f t="shared" si="420"/>
        <v>0</v>
      </c>
      <c r="S1023" s="8">
        <f t="shared" si="421"/>
        <v>0</v>
      </c>
      <c r="T1023" s="10">
        <f t="shared" si="431"/>
        <v>0.119353</v>
      </c>
      <c r="U1023" s="13">
        <f t="shared" si="435"/>
        <v>192</v>
      </c>
      <c r="V1023" s="13">
        <v>252</v>
      </c>
      <c r="W1023" s="14">
        <f t="shared" si="422"/>
        <v>1.0897032390000001</v>
      </c>
      <c r="X1023" s="8">
        <f t="shared" si="423"/>
        <v>1297.3739541800001</v>
      </c>
      <c r="Y1023" s="8">
        <v>0</v>
      </c>
      <c r="Z1023" s="9">
        <f t="shared" si="424"/>
        <v>0</v>
      </c>
      <c r="AA1023" s="26" t="str">
        <f t="shared" si="432"/>
        <v>A+J=</v>
      </c>
      <c r="AB1023" s="70">
        <f t="shared" si="433"/>
        <v>43388</v>
      </c>
      <c r="AC1023" s="4"/>
      <c r="AD1023" s="1"/>
      <c r="AE1023" s="11"/>
      <c r="AF1023" s="5"/>
      <c r="AG1023" s="1"/>
      <c r="AH1023" s="1"/>
      <c r="AI1023" s="1"/>
      <c r="AJ1023" s="1"/>
      <c r="AK1023" s="10"/>
      <c r="AL1023" s="1"/>
      <c r="AM1023" s="1"/>
      <c r="AN1023" s="1"/>
      <c r="AO1023" s="1"/>
      <c r="AP1023" s="1"/>
      <c r="AQ1023" s="1"/>
    </row>
    <row r="1024" spans="1:43" x14ac:dyDescent="0.2">
      <c r="A1024" s="67">
        <f t="shared" si="425"/>
        <v>43306</v>
      </c>
      <c r="B1024" s="8">
        <f t="shared" si="414"/>
        <v>15769.74440181</v>
      </c>
      <c r="C1024" s="8">
        <f t="shared" si="426"/>
        <v>12518.304390269999</v>
      </c>
      <c r="D1024" s="28">
        <f t="shared" si="427"/>
        <v>5044.46</v>
      </c>
      <c r="E1024" s="9">
        <f>IF(K1024=1,VLOOKUP(A1023,[1]Plan1!$AY$117:$BA$314,3),E1023)</f>
        <v>5061.1099999999997</v>
      </c>
      <c r="F1024" s="110">
        <f t="shared" si="428"/>
        <v>43298</v>
      </c>
      <c r="G1024" s="12">
        <f t="shared" si="415"/>
        <v>3.3006506147337245E-3</v>
      </c>
      <c r="H1024" s="11">
        <f t="shared" si="429"/>
        <v>43327</v>
      </c>
      <c r="I1024" s="11">
        <f t="shared" si="416"/>
        <v>43327</v>
      </c>
      <c r="J1024" s="1">
        <f t="shared" si="430"/>
        <v>22</v>
      </c>
      <c r="K1024" s="1">
        <f t="shared" si="438"/>
        <v>7</v>
      </c>
      <c r="L1024" s="8">
        <f t="shared" si="417"/>
        <v>1.00104902</v>
      </c>
      <c r="M1024" s="14">
        <f t="shared" si="437"/>
        <v>1.01260014</v>
      </c>
      <c r="N1024" s="14">
        <f t="shared" si="434"/>
        <v>1.1543067845279051</v>
      </c>
      <c r="O1024" s="8">
        <f t="shared" si="436"/>
        <v>1.1555176700000001</v>
      </c>
      <c r="P1024" s="8">
        <f t="shared" si="418"/>
        <v>14465.12192139</v>
      </c>
      <c r="Q1024" s="13">
        <f t="shared" si="419"/>
        <v>0</v>
      </c>
      <c r="R1024" s="21">
        <f t="shared" si="420"/>
        <v>0</v>
      </c>
      <c r="S1024" s="8">
        <f t="shared" si="421"/>
        <v>0</v>
      </c>
      <c r="T1024" s="10">
        <f t="shared" si="431"/>
        <v>0.119353</v>
      </c>
      <c r="U1024" s="13">
        <f t="shared" si="435"/>
        <v>193</v>
      </c>
      <c r="V1024" s="13">
        <v>252</v>
      </c>
      <c r="W1024" s="14">
        <f t="shared" si="422"/>
        <v>1.0901909080000001</v>
      </c>
      <c r="X1024" s="8">
        <f t="shared" si="423"/>
        <v>1304.6224804200001</v>
      </c>
      <c r="Y1024" s="8">
        <v>0</v>
      </c>
      <c r="Z1024" s="9">
        <f t="shared" si="424"/>
        <v>0</v>
      </c>
      <c r="AA1024" s="26" t="str">
        <f t="shared" si="432"/>
        <v>A+J=</v>
      </c>
      <c r="AB1024" s="70">
        <f t="shared" si="433"/>
        <v>43388</v>
      </c>
      <c r="AC1024" s="4"/>
      <c r="AD1024" s="1"/>
      <c r="AE1024" s="11"/>
      <c r="AF1024" s="5"/>
      <c r="AG1024" s="1"/>
      <c r="AH1024" s="1"/>
      <c r="AI1024" s="1"/>
      <c r="AJ1024" s="1"/>
      <c r="AK1024" s="10"/>
      <c r="AL1024" s="1"/>
      <c r="AM1024" s="1"/>
      <c r="AN1024" s="1"/>
      <c r="AO1024" s="1"/>
      <c r="AP1024" s="1"/>
      <c r="AQ1024" s="1"/>
    </row>
    <row r="1025" spans="1:43" x14ac:dyDescent="0.2">
      <c r="A1025" s="67">
        <f t="shared" si="425"/>
        <v>43307</v>
      </c>
      <c r="B1025" s="8">
        <f t="shared" si="414"/>
        <v>15779.165007789999</v>
      </c>
      <c r="C1025" s="8">
        <f t="shared" si="426"/>
        <v>12518.304390269999</v>
      </c>
      <c r="D1025" s="28">
        <f t="shared" si="427"/>
        <v>5044.46</v>
      </c>
      <c r="E1025" s="9">
        <f>IF(K1025=1,VLOOKUP(A1024,[1]Plan1!$AY$117:$BA$314,3),E1024)</f>
        <v>5061.1099999999997</v>
      </c>
      <c r="F1025" s="110">
        <f t="shared" si="428"/>
        <v>43298</v>
      </c>
      <c r="G1025" s="12">
        <f t="shared" si="415"/>
        <v>3.3006506147337245E-3</v>
      </c>
      <c r="H1025" s="11">
        <f t="shared" si="429"/>
        <v>43327</v>
      </c>
      <c r="I1025" s="11">
        <f t="shared" si="416"/>
        <v>43327</v>
      </c>
      <c r="J1025" s="1">
        <f t="shared" si="430"/>
        <v>22</v>
      </c>
      <c r="K1025" s="1">
        <f t="shared" si="438"/>
        <v>8</v>
      </c>
      <c r="L1025" s="8">
        <f t="shared" si="417"/>
        <v>1.0011989699999999</v>
      </c>
      <c r="M1025" s="14">
        <f t="shared" si="437"/>
        <v>1.01260014</v>
      </c>
      <c r="N1025" s="14">
        <f t="shared" si="434"/>
        <v>1.1543067845279051</v>
      </c>
      <c r="O1025" s="8">
        <f t="shared" si="436"/>
        <v>1.1556907599999999</v>
      </c>
      <c r="P1025" s="8">
        <f t="shared" si="418"/>
        <v>14467.2887147</v>
      </c>
      <c r="Q1025" s="13">
        <f t="shared" si="419"/>
        <v>0</v>
      </c>
      <c r="R1025" s="21">
        <f t="shared" si="420"/>
        <v>0</v>
      </c>
      <c r="S1025" s="8">
        <f t="shared" si="421"/>
        <v>0</v>
      </c>
      <c r="T1025" s="10">
        <f t="shared" si="431"/>
        <v>0.119353</v>
      </c>
      <c r="U1025" s="13">
        <f t="shared" si="435"/>
        <v>194</v>
      </c>
      <c r="V1025" s="13">
        <v>252</v>
      </c>
      <c r="W1025" s="14">
        <f t="shared" si="422"/>
        <v>1.090678794</v>
      </c>
      <c r="X1025" s="8">
        <f t="shared" si="423"/>
        <v>1311.87629309</v>
      </c>
      <c r="Y1025" s="8">
        <v>0</v>
      </c>
      <c r="Z1025" s="9">
        <f t="shared" si="424"/>
        <v>0</v>
      </c>
      <c r="AA1025" s="26" t="str">
        <f t="shared" si="432"/>
        <v>A+J=</v>
      </c>
      <c r="AB1025" s="70">
        <f t="shared" si="433"/>
        <v>43388</v>
      </c>
      <c r="AC1025" s="4"/>
      <c r="AD1025" s="1"/>
      <c r="AE1025" s="11"/>
      <c r="AF1025" s="5"/>
      <c r="AG1025" s="1"/>
      <c r="AH1025" s="1"/>
      <c r="AI1025" s="1"/>
      <c r="AJ1025" s="1"/>
      <c r="AK1025" s="10"/>
      <c r="AL1025" s="1"/>
      <c r="AM1025" s="1"/>
      <c r="AN1025" s="1"/>
      <c r="AO1025" s="1"/>
      <c r="AP1025" s="1"/>
      <c r="AQ1025" s="1"/>
    </row>
    <row r="1026" spans="1:43" x14ac:dyDescent="0.2">
      <c r="A1026" s="67">
        <f t="shared" si="425"/>
        <v>43308</v>
      </c>
      <c r="B1026" s="8">
        <f t="shared" si="414"/>
        <v>15788.59130667</v>
      </c>
      <c r="C1026" s="8">
        <f t="shared" si="426"/>
        <v>12518.304390269999</v>
      </c>
      <c r="D1026" s="28">
        <f t="shared" si="427"/>
        <v>5044.46</v>
      </c>
      <c r="E1026" s="9">
        <f>IF(K1026=1,VLOOKUP(A1025,[1]Plan1!$AY$117:$BA$314,3),E1025)</f>
        <v>5061.1099999999997</v>
      </c>
      <c r="F1026" s="110">
        <f t="shared" si="428"/>
        <v>43298</v>
      </c>
      <c r="G1026" s="12">
        <f t="shared" si="415"/>
        <v>3.3006506147337245E-3</v>
      </c>
      <c r="H1026" s="11">
        <f t="shared" si="429"/>
        <v>43327</v>
      </c>
      <c r="I1026" s="11">
        <f t="shared" si="416"/>
        <v>43327</v>
      </c>
      <c r="J1026" s="1">
        <f t="shared" si="430"/>
        <v>22</v>
      </c>
      <c r="K1026" s="1">
        <f t="shared" si="438"/>
        <v>9</v>
      </c>
      <c r="L1026" s="8">
        <f t="shared" si="417"/>
        <v>1.0013489499999999</v>
      </c>
      <c r="M1026" s="14">
        <f t="shared" si="437"/>
        <v>1.01260014</v>
      </c>
      <c r="N1026" s="14">
        <f t="shared" si="434"/>
        <v>1.1543067845279051</v>
      </c>
      <c r="O1026" s="8">
        <f t="shared" si="436"/>
        <v>1.1558638800000001</v>
      </c>
      <c r="P1026" s="8">
        <f t="shared" si="418"/>
        <v>14469.455883549999</v>
      </c>
      <c r="Q1026" s="13">
        <f t="shared" si="419"/>
        <v>0</v>
      </c>
      <c r="R1026" s="21">
        <f t="shared" si="420"/>
        <v>0</v>
      </c>
      <c r="S1026" s="8">
        <f t="shared" si="421"/>
        <v>0</v>
      </c>
      <c r="T1026" s="10">
        <f t="shared" si="431"/>
        <v>0.119353</v>
      </c>
      <c r="U1026" s="13">
        <f t="shared" si="435"/>
        <v>195</v>
      </c>
      <c r="V1026" s="13">
        <v>252</v>
      </c>
      <c r="W1026" s="14">
        <f t="shared" si="422"/>
        <v>1.0911668990000001</v>
      </c>
      <c r="X1026" s="8">
        <f t="shared" si="423"/>
        <v>1319.13542312</v>
      </c>
      <c r="Y1026" s="8">
        <v>0</v>
      </c>
      <c r="Z1026" s="9">
        <f t="shared" si="424"/>
        <v>0</v>
      </c>
      <c r="AA1026" s="26" t="str">
        <f t="shared" si="432"/>
        <v>A+J=</v>
      </c>
      <c r="AB1026" s="70">
        <f t="shared" si="433"/>
        <v>43388</v>
      </c>
      <c r="AC1026" s="4"/>
      <c r="AD1026" s="1"/>
      <c r="AE1026" s="11"/>
      <c r="AF1026" s="5"/>
      <c r="AG1026" s="1"/>
      <c r="AH1026" s="1"/>
      <c r="AI1026" s="1"/>
      <c r="AJ1026" s="1"/>
      <c r="AK1026" s="10"/>
      <c r="AL1026" s="1"/>
      <c r="AM1026" s="1"/>
      <c r="AN1026" s="1"/>
      <c r="AO1026" s="1"/>
      <c r="AP1026" s="1"/>
      <c r="AQ1026" s="1"/>
    </row>
    <row r="1027" spans="1:43" x14ac:dyDescent="0.2">
      <c r="A1027" s="67">
        <f t="shared" si="425"/>
        <v>43309</v>
      </c>
      <c r="B1027" s="8">
        <f t="shared" si="414"/>
        <v>15798.023163760001</v>
      </c>
      <c r="C1027" s="8">
        <f t="shared" si="426"/>
        <v>12518.304390269999</v>
      </c>
      <c r="D1027" s="28">
        <f t="shared" si="427"/>
        <v>5044.46</v>
      </c>
      <c r="E1027" s="9">
        <f>IF(K1027=1,VLOOKUP(A1026,[1]Plan1!$AY$117:$BA$314,3),E1026)</f>
        <v>5061.1099999999997</v>
      </c>
      <c r="F1027" s="110">
        <f t="shared" si="428"/>
        <v>43298</v>
      </c>
      <c r="G1027" s="12">
        <f t="shared" si="415"/>
        <v>3.3006506147337245E-3</v>
      </c>
      <c r="H1027" s="11">
        <f t="shared" si="429"/>
        <v>43327</v>
      </c>
      <c r="I1027" s="11">
        <f t="shared" si="416"/>
        <v>43327</v>
      </c>
      <c r="J1027" s="1">
        <f t="shared" si="430"/>
        <v>22</v>
      </c>
      <c r="K1027" s="1">
        <f t="shared" si="438"/>
        <v>10</v>
      </c>
      <c r="L1027" s="8">
        <f t="shared" si="417"/>
        <v>1.0014989400000001</v>
      </c>
      <c r="M1027" s="14">
        <f t="shared" si="437"/>
        <v>1.01260014</v>
      </c>
      <c r="N1027" s="14">
        <f t="shared" si="434"/>
        <v>1.1543067845279051</v>
      </c>
      <c r="O1027" s="8">
        <f t="shared" si="436"/>
        <v>1.1560370200000001</v>
      </c>
      <c r="P1027" s="8">
        <f t="shared" si="418"/>
        <v>14471.623302780001</v>
      </c>
      <c r="Q1027" s="13">
        <f t="shared" si="419"/>
        <v>0</v>
      </c>
      <c r="R1027" s="21">
        <f t="shared" si="420"/>
        <v>0</v>
      </c>
      <c r="S1027" s="8">
        <f t="shared" si="421"/>
        <v>0</v>
      </c>
      <c r="T1027" s="10">
        <f t="shared" si="431"/>
        <v>0.119353</v>
      </c>
      <c r="U1027" s="13">
        <f t="shared" si="435"/>
        <v>196</v>
      </c>
      <c r="V1027" s="13">
        <v>252</v>
      </c>
      <c r="W1027" s="14">
        <f t="shared" si="422"/>
        <v>1.0916552230000001</v>
      </c>
      <c r="X1027" s="8">
        <f t="shared" si="423"/>
        <v>1326.3998609800001</v>
      </c>
      <c r="Y1027" s="8">
        <v>0</v>
      </c>
      <c r="Z1027" s="9">
        <f t="shared" si="424"/>
        <v>0</v>
      </c>
      <c r="AA1027" s="26" t="str">
        <f t="shared" si="432"/>
        <v>A+J=</v>
      </c>
      <c r="AB1027" s="70">
        <f t="shared" si="433"/>
        <v>43388</v>
      </c>
      <c r="AC1027" s="4"/>
      <c r="AD1027" s="1"/>
      <c r="AE1027" s="11"/>
      <c r="AF1027" s="5"/>
      <c r="AG1027" s="1"/>
      <c r="AH1027" s="1"/>
      <c r="AI1027" s="1"/>
      <c r="AJ1027" s="1"/>
      <c r="AK1027" s="10"/>
      <c r="AL1027" s="1"/>
      <c r="AM1027" s="1"/>
      <c r="AN1027" s="1"/>
      <c r="AO1027" s="1"/>
      <c r="AP1027" s="1"/>
      <c r="AQ1027" s="1"/>
    </row>
    <row r="1028" spans="1:43" x14ac:dyDescent="0.2">
      <c r="A1028" s="67">
        <f t="shared" si="425"/>
        <v>43310</v>
      </c>
      <c r="B1028" s="8">
        <f t="shared" si="414"/>
        <v>15798.023163760001</v>
      </c>
      <c r="C1028" s="8">
        <f t="shared" si="426"/>
        <v>12518.304390269999</v>
      </c>
      <c r="D1028" s="28">
        <f t="shared" si="427"/>
        <v>5044.46</v>
      </c>
      <c r="E1028" s="9">
        <f>IF(K1028=1,VLOOKUP(A1027,[1]Plan1!$AY$117:$BA$314,3),E1027)</f>
        <v>5061.1099999999997</v>
      </c>
      <c r="F1028" s="110">
        <f t="shared" si="428"/>
        <v>43298</v>
      </c>
      <c r="G1028" s="12">
        <f t="shared" si="415"/>
        <v>3.3006506147337245E-3</v>
      </c>
      <c r="H1028" s="11">
        <f t="shared" si="429"/>
        <v>43327</v>
      </c>
      <c r="I1028" s="11">
        <f t="shared" si="416"/>
        <v>43327</v>
      </c>
      <c r="J1028" s="1">
        <f t="shared" si="430"/>
        <v>22</v>
      </c>
      <c r="K1028" s="1">
        <f t="shared" si="438"/>
        <v>10</v>
      </c>
      <c r="L1028" s="8">
        <f t="shared" si="417"/>
        <v>1.0014989400000001</v>
      </c>
      <c r="M1028" s="14">
        <f t="shared" si="437"/>
        <v>1.01260014</v>
      </c>
      <c r="N1028" s="14">
        <f t="shared" si="434"/>
        <v>1.1543067845279051</v>
      </c>
      <c r="O1028" s="8">
        <f t="shared" si="436"/>
        <v>1.1560370200000001</v>
      </c>
      <c r="P1028" s="8">
        <f t="shared" si="418"/>
        <v>14471.623302780001</v>
      </c>
      <c r="Q1028" s="13">
        <f t="shared" si="419"/>
        <v>0</v>
      </c>
      <c r="R1028" s="21">
        <f t="shared" si="420"/>
        <v>0</v>
      </c>
      <c r="S1028" s="8">
        <f t="shared" si="421"/>
        <v>0</v>
      </c>
      <c r="T1028" s="10">
        <f t="shared" si="431"/>
        <v>0.119353</v>
      </c>
      <c r="U1028" s="13">
        <f t="shared" si="435"/>
        <v>196</v>
      </c>
      <c r="V1028" s="13">
        <v>252</v>
      </c>
      <c r="W1028" s="14">
        <f t="shared" si="422"/>
        <v>1.0916552230000001</v>
      </c>
      <c r="X1028" s="8">
        <f t="shared" si="423"/>
        <v>1326.3998609800001</v>
      </c>
      <c r="Y1028" s="8">
        <v>0</v>
      </c>
      <c r="Z1028" s="9">
        <f t="shared" si="424"/>
        <v>0</v>
      </c>
      <c r="AA1028" s="26" t="str">
        <f t="shared" si="432"/>
        <v>A+J=</v>
      </c>
      <c r="AB1028" s="70">
        <f t="shared" si="433"/>
        <v>43388</v>
      </c>
      <c r="AC1028" s="4"/>
      <c r="AD1028" s="1"/>
      <c r="AE1028" s="11"/>
      <c r="AF1028" s="5"/>
      <c r="AG1028" s="1"/>
      <c r="AH1028" s="1"/>
      <c r="AI1028" s="1"/>
      <c r="AJ1028" s="1"/>
      <c r="AK1028" s="10"/>
      <c r="AL1028" s="1"/>
      <c r="AM1028" s="1"/>
      <c r="AN1028" s="1"/>
      <c r="AO1028" s="1"/>
      <c r="AP1028" s="1"/>
      <c r="AQ1028" s="1"/>
    </row>
    <row r="1029" spans="1:43" x14ac:dyDescent="0.2">
      <c r="A1029" s="67">
        <f t="shared" si="425"/>
        <v>43311</v>
      </c>
      <c r="B1029" s="8">
        <f t="shared" si="414"/>
        <v>15798.023163760001</v>
      </c>
      <c r="C1029" s="8">
        <f t="shared" si="426"/>
        <v>12518.304390269999</v>
      </c>
      <c r="D1029" s="28">
        <f t="shared" si="427"/>
        <v>5044.46</v>
      </c>
      <c r="E1029" s="9">
        <f>IF(K1029=1,VLOOKUP(A1028,[1]Plan1!$AY$117:$BA$314,3),E1028)</f>
        <v>5061.1099999999997</v>
      </c>
      <c r="F1029" s="110">
        <f t="shared" si="428"/>
        <v>43298</v>
      </c>
      <c r="G1029" s="12">
        <f t="shared" si="415"/>
        <v>3.3006506147337245E-3</v>
      </c>
      <c r="H1029" s="11">
        <f t="shared" si="429"/>
        <v>43327</v>
      </c>
      <c r="I1029" s="11">
        <f t="shared" si="416"/>
        <v>43327</v>
      </c>
      <c r="J1029" s="1">
        <f t="shared" si="430"/>
        <v>22</v>
      </c>
      <c r="K1029" s="1">
        <f t="shared" si="438"/>
        <v>10</v>
      </c>
      <c r="L1029" s="8">
        <f t="shared" si="417"/>
        <v>1.0014989400000001</v>
      </c>
      <c r="M1029" s="14">
        <f t="shared" si="437"/>
        <v>1.01260014</v>
      </c>
      <c r="N1029" s="14">
        <f t="shared" si="434"/>
        <v>1.1543067845279051</v>
      </c>
      <c r="O1029" s="8">
        <f t="shared" si="436"/>
        <v>1.1560370200000001</v>
      </c>
      <c r="P1029" s="8">
        <f t="shared" si="418"/>
        <v>14471.623302780001</v>
      </c>
      <c r="Q1029" s="13">
        <f t="shared" si="419"/>
        <v>0</v>
      </c>
      <c r="R1029" s="21">
        <f t="shared" si="420"/>
        <v>0</v>
      </c>
      <c r="S1029" s="8">
        <f t="shared" si="421"/>
        <v>0</v>
      </c>
      <c r="T1029" s="10">
        <f t="shared" si="431"/>
        <v>0.119353</v>
      </c>
      <c r="U1029" s="13">
        <f t="shared" si="435"/>
        <v>196</v>
      </c>
      <c r="V1029" s="13">
        <v>252</v>
      </c>
      <c r="W1029" s="14">
        <f t="shared" si="422"/>
        <v>1.0916552230000001</v>
      </c>
      <c r="X1029" s="8">
        <f t="shared" si="423"/>
        <v>1326.3998609800001</v>
      </c>
      <c r="Y1029" s="8">
        <v>0</v>
      </c>
      <c r="Z1029" s="9">
        <f t="shared" si="424"/>
        <v>0</v>
      </c>
      <c r="AA1029" s="26" t="str">
        <f t="shared" si="432"/>
        <v>A+J=</v>
      </c>
      <c r="AB1029" s="70">
        <f t="shared" si="433"/>
        <v>43388</v>
      </c>
      <c r="AC1029" s="4"/>
      <c r="AD1029" s="1"/>
      <c r="AE1029" s="11"/>
      <c r="AF1029" s="5"/>
      <c r="AG1029" s="1"/>
      <c r="AH1029" s="1"/>
      <c r="AI1029" s="1"/>
      <c r="AJ1029" s="1"/>
      <c r="AK1029" s="10"/>
      <c r="AL1029" s="1"/>
      <c r="AM1029" s="1"/>
      <c r="AN1029" s="1"/>
      <c r="AO1029" s="1"/>
      <c r="AP1029" s="1"/>
      <c r="AQ1029" s="1"/>
    </row>
    <row r="1030" spans="1:43" x14ac:dyDescent="0.2">
      <c r="A1030" s="67">
        <f t="shared" si="425"/>
        <v>43312</v>
      </c>
      <c r="B1030" s="8">
        <f t="shared" si="414"/>
        <v>15807.4607031</v>
      </c>
      <c r="C1030" s="8">
        <f t="shared" si="426"/>
        <v>12518.304390269999</v>
      </c>
      <c r="D1030" s="28">
        <f t="shared" si="427"/>
        <v>5044.46</v>
      </c>
      <c r="E1030" s="9">
        <f>IF(K1030=1,VLOOKUP(A1029,[1]Plan1!$AY$117:$BA$314,3),E1029)</f>
        <v>5061.1099999999997</v>
      </c>
      <c r="F1030" s="110">
        <f t="shared" si="428"/>
        <v>43298</v>
      </c>
      <c r="G1030" s="12">
        <f t="shared" si="415"/>
        <v>3.3006506147337245E-3</v>
      </c>
      <c r="H1030" s="11">
        <f t="shared" si="429"/>
        <v>43327</v>
      </c>
      <c r="I1030" s="11">
        <f t="shared" si="416"/>
        <v>43327</v>
      </c>
      <c r="J1030" s="1">
        <f t="shared" si="430"/>
        <v>22</v>
      </c>
      <c r="K1030" s="1">
        <f t="shared" si="438"/>
        <v>11</v>
      </c>
      <c r="L1030" s="8">
        <f t="shared" si="417"/>
        <v>1.00164896</v>
      </c>
      <c r="M1030" s="14">
        <f t="shared" si="437"/>
        <v>1.01260014</v>
      </c>
      <c r="N1030" s="14">
        <f t="shared" si="434"/>
        <v>1.1543067845279051</v>
      </c>
      <c r="O1030" s="8">
        <f t="shared" si="436"/>
        <v>1.1562101899999999</v>
      </c>
      <c r="P1030" s="8">
        <f t="shared" si="418"/>
        <v>14473.79109755</v>
      </c>
      <c r="Q1030" s="13">
        <f t="shared" si="419"/>
        <v>0</v>
      </c>
      <c r="R1030" s="21">
        <f t="shared" si="420"/>
        <v>0</v>
      </c>
      <c r="S1030" s="8">
        <f t="shared" si="421"/>
        <v>0</v>
      </c>
      <c r="T1030" s="10">
        <f t="shared" si="431"/>
        <v>0.119353</v>
      </c>
      <c r="U1030" s="13">
        <f t="shared" si="435"/>
        <v>197</v>
      </c>
      <c r="V1030" s="13">
        <v>252</v>
      </c>
      <c r="W1030" s="14">
        <f t="shared" si="422"/>
        <v>1.0921437650000001</v>
      </c>
      <c r="X1030" s="8">
        <f t="shared" si="423"/>
        <v>1333.6696055499999</v>
      </c>
      <c r="Y1030" s="8">
        <v>0</v>
      </c>
      <c r="Z1030" s="9">
        <f t="shared" si="424"/>
        <v>0</v>
      </c>
      <c r="AA1030" s="26" t="str">
        <f t="shared" si="432"/>
        <v>A+J=</v>
      </c>
      <c r="AB1030" s="70">
        <f t="shared" si="433"/>
        <v>43388</v>
      </c>
      <c r="AC1030" s="4"/>
      <c r="AD1030" s="1"/>
      <c r="AE1030" s="11"/>
      <c r="AF1030" s="5"/>
      <c r="AG1030" s="1"/>
      <c r="AH1030" s="1"/>
      <c r="AI1030" s="1"/>
      <c r="AJ1030" s="1"/>
      <c r="AK1030" s="10"/>
      <c r="AL1030" s="1"/>
      <c r="AM1030" s="1"/>
      <c r="AN1030" s="1"/>
      <c r="AO1030" s="1"/>
      <c r="AP1030" s="1"/>
      <c r="AQ1030" s="1"/>
    </row>
    <row r="1031" spans="1:43" x14ac:dyDescent="0.2">
      <c r="A1031" s="67">
        <f t="shared" si="425"/>
        <v>43313</v>
      </c>
      <c r="B1031" s="8">
        <f t="shared" si="414"/>
        <v>15816.903804329999</v>
      </c>
      <c r="C1031" s="8">
        <f t="shared" si="426"/>
        <v>12518.304390269999</v>
      </c>
      <c r="D1031" s="28">
        <f t="shared" si="427"/>
        <v>5044.46</v>
      </c>
      <c r="E1031" s="9">
        <f>IF(K1031=1,VLOOKUP(A1030,[1]Plan1!$AY$117:$BA$314,3),E1030)</f>
        <v>5061.1099999999997</v>
      </c>
      <c r="F1031" s="110">
        <f t="shared" si="428"/>
        <v>43298</v>
      </c>
      <c r="G1031" s="12">
        <f t="shared" si="415"/>
        <v>3.3006506147337245E-3</v>
      </c>
      <c r="H1031" s="11">
        <f t="shared" si="429"/>
        <v>43327</v>
      </c>
      <c r="I1031" s="11">
        <f t="shared" si="416"/>
        <v>43327</v>
      </c>
      <c r="J1031" s="1">
        <f t="shared" si="430"/>
        <v>22</v>
      </c>
      <c r="K1031" s="1">
        <f t="shared" si="438"/>
        <v>12</v>
      </c>
      <c r="L1031" s="8">
        <f t="shared" si="417"/>
        <v>1.0017990000000001</v>
      </c>
      <c r="M1031" s="14">
        <f t="shared" si="437"/>
        <v>1.01260014</v>
      </c>
      <c r="N1031" s="14">
        <f t="shared" si="434"/>
        <v>1.1543067845279051</v>
      </c>
      <c r="O1031" s="8">
        <f t="shared" si="436"/>
        <v>1.1563833800000001</v>
      </c>
      <c r="P1031" s="8">
        <f t="shared" si="418"/>
        <v>14475.95914268</v>
      </c>
      <c r="Q1031" s="13">
        <f t="shared" si="419"/>
        <v>0</v>
      </c>
      <c r="R1031" s="21">
        <f t="shared" si="420"/>
        <v>0</v>
      </c>
      <c r="S1031" s="8">
        <f t="shared" si="421"/>
        <v>0</v>
      </c>
      <c r="T1031" s="10">
        <f t="shared" si="431"/>
        <v>0.119353</v>
      </c>
      <c r="U1031" s="13">
        <f t="shared" si="435"/>
        <v>198</v>
      </c>
      <c r="V1031" s="13">
        <v>252</v>
      </c>
      <c r="W1031" s="14">
        <f t="shared" si="422"/>
        <v>1.092632526</v>
      </c>
      <c r="X1031" s="8">
        <f t="shared" si="423"/>
        <v>1340.9446616499999</v>
      </c>
      <c r="Y1031" s="8">
        <v>0</v>
      </c>
      <c r="Z1031" s="9">
        <f t="shared" si="424"/>
        <v>0</v>
      </c>
      <c r="AA1031" s="26" t="str">
        <f t="shared" si="432"/>
        <v>A+J=</v>
      </c>
      <c r="AB1031" s="70">
        <f t="shared" si="433"/>
        <v>43388</v>
      </c>
      <c r="AC1031" s="4"/>
      <c r="AD1031" s="1"/>
      <c r="AE1031" s="11"/>
      <c r="AF1031" s="5"/>
      <c r="AG1031" s="1"/>
      <c r="AH1031" s="1"/>
      <c r="AI1031" s="1"/>
      <c r="AJ1031" s="1"/>
      <c r="AK1031" s="10"/>
      <c r="AL1031" s="1"/>
      <c r="AM1031" s="1"/>
      <c r="AN1031" s="1"/>
      <c r="AO1031" s="1"/>
      <c r="AP1031" s="1"/>
      <c r="AQ1031" s="1"/>
    </row>
    <row r="1032" spans="1:43" x14ac:dyDescent="0.2">
      <c r="A1032" s="67">
        <f t="shared" si="425"/>
        <v>43314</v>
      </c>
      <c r="B1032" s="8">
        <f t="shared" si="414"/>
        <v>15826.352454809999</v>
      </c>
      <c r="C1032" s="8">
        <f t="shared" si="426"/>
        <v>12518.304390269999</v>
      </c>
      <c r="D1032" s="28">
        <f t="shared" si="427"/>
        <v>5044.46</v>
      </c>
      <c r="E1032" s="9">
        <f>IF(K1032=1,VLOOKUP(A1031,[1]Plan1!$AY$117:$BA$314,3),E1031)</f>
        <v>5061.1099999999997</v>
      </c>
      <c r="F1032" s="110">
        <f t="shared" si="428"/>
        <v>43298</v>
      </c>
      <c r="G1032" s="12">
        <f t="shared" si="415"/>
        <v>3.3006506147337245E-3</v>
      </c>
      <c r="H1032" s="11">
        <f t="shared" si="429"/>
        <v>43327</v>
      </c>
      <c r="I1032" s="11">
        <f t="shared" si="416"/>
        <v>43327</v>
      </c>
      <c r="J1032" s="1">
        <f t="shared" si="430"/>
        <v>22</v>
      </c>
      <c r="K1032" s="1">
        <f t="shared" si="438"/>
        <v>13</v>
      </c>
      <c r="L1032" s="8">
        <f t="shared" si="417"/>
        <v>1.0019490600000001</v>
      </c>
      <c r="M1032" s="14">
        <f t="shared" si="437"/>
        <v>1.01260014</v>
      </c>
      <c r="N1032" s="14">
        <f t="shared" si="434"/>
        <v>1.1543067845279051</v>
      </c>
      <c r="O1032" s="8">
        <f t="shared" si="436"/>
        <v>1.1565565900000001</v>
      </c>
      <c r="P1032" s="8">
        <f t="shared" si="418"/>
        <v>14478.12743819</v>
      </c>
      <c r="Q1032" s="13">
        <f t="shared" si="419"/>
        <v>0</v>
      </c>
      <c r="R1032" s="21">
        <f t="shared" si="420"/>
        <v>0</v>
      </c>
      <c r="S1032" s="8">
        <f t="shared" si="421"/>
        <v>0</v>
      </c>
      <c r="T1032" s="10">
        <f t="shared" si="431"/>
        <v>0.119353</v>
      </c>
      <c r="U1032" s="13">
        <f t="shared" si="435"/>
        <v>199</v>
      </c>
      <c r="V1032" s="13">
        <v>252</v>
      </c>
      <c r="W1032" s="14">
        <f t="shared" si="422"/>
        <v>1.093121505</v>
      </c>
      <c r="X1032" s="8">
        <f t="shared" si="423"/>
        <v>1348.2250166199999</v>
      </c>
      <c r="Y1032" s="8">
        <v>0</v>
      </c>
      <c r="Z1032" s="9">
        <f t="shared" si="424"/>
        <v>0</v>
      </c>
      <c r="AA1032" s="26" t="str">
        <f t="shared" si="432"/>
        <v>A+J=</v>
      </c>
      <c r="AB1032" s="70">
        <f t="shared" si="433"/>
        <v>43388</v>
      </c>
      <c r="AC1032" s="4"/>
      <c r="AD1032" s="1"/>
      <c r="AE1032" s="11"/>
      <c r="AF1032" s="5"/>
      <c r="AG1032" s="1"/>
      <c r="AH1032" s="1"/>
      <c r="AI1032" s="1"/>
      <c r="AJ1032" s="1"/>
      <c r="AK1032" s="10"/>
      <c r="AL1032" s="1"/>
      <c r="AM1032" s="1"/>
      <c r="AN1032" s="1"/>
      <c r="AO1032" s="1"/>
      <c r="AP1032" s="1"/>
      <c r="AQ1032" s="1"/>
    </row>
    <row r="1033" spans="1:43" x14ac:dyDescent="0.2">
      <c r="A1033" s="67">
        <f t="shared" si="425"/>
        <v>43315</v>
      </c>
      <c r="B1033" s="8">
        <f t="shared" si="414"/>
        <v>15835.80694457</v>
      </c>
      <c r="C1033" s="8">
        <f t="shared" si="426"/>
        <v>12518.304390269999</v>
      </c>
      <c r="D1033" s="28">
        <f t="shared" si="427"/>
        <v>5044.46</v>
      </c>
      <c r="E1033" s="9">
        <f>IF(K1033=1,VLOOKUP(A1032,[1]Plan1!$AY$117:$BA$314,3),E1032)</f>
        <v>5061.1099999999997</v>
      </c>
      <c r="F1033" s="110">
        <f t="shared" si="428"/>
        <v>43298</v>
      </c>
      <c r="G1033" s="12">
        <f t="shared" si="415"/>
        <v>3.3006506147337245E-3</v>
      </c>
      <c r="H1033" s="11">
        <f t="shared" si="429"/>
        <v>43327</v>
      </c>
      <c r="I1033" s="11">
        <f t="shared" si="416"/>
        <v>43327</v>
      </c>
      <c r="J1033" s="1">
        <f t="shared" si="430"/>
        <v>22</v>
      </c>
      <c r="K1033" s="1">
        <f t="shared" si="438"/>
        <v>14</v>
      </c>
      <c r="L1033" s="8">
        <f t="shared" si="417"/>
        <v>1.00209915</v>
      </c>
      <c r="M1033" s="14">
        <f t="shared" si="437"/>
        <v>1.01260014</v>
      </c>
      <c r="N1033" s="14">
        <f t="shared" si="434"/>
        <v>1.1543067845279051</v>
      </c>
      <c r="O1033" s="8">
        <f t="shared" si="436"/>
        <v>1.1567298399999999</v>
      </c>
      <c r="P1033" s="8">
        <f t="shared" si="418"/>
        <v>14480.29623442</v>
      </c>
      <c r="Q1033" s="13">
        <f t="shared" si="419"/>
        <v>0</v>
      </c>
      <c r="R1033" s="21">
        <f t="shared" si="420"/>
        <v>0</v>
      </c>
      <c r="S1033" s="8">
        <f t="shared" si="421"/>
        <v>0</v>
      </c>
      <c r="T1033" s="10">
        <f t="shared" si="431"/>
        <v>0.119353</v>
      </c>
      <c r="U1033" s="13">
        <f t="shared" si="435"/>
        <v>200</v>
      </c>
      <c r="V1033" s="13">
        <v>252</v>
      </c>
      <c r="W1033" s="14">
        <f t="shared" si="422"/>
        <v>1.093610703</v>
      </c>
      <c r="X1033" s="8">
        <f t="shared" si="423"/>
        <v>1355.51071015</v>
      </c>
      <c r="Y1033" s="8">
        <v>0</v>
      </c>
      <c r="Z1033" s="9">
        <f t="shared" si="424"/>
        <v>0</v>
      </c>
      <c r="AA1033" s="26" t="str">
        <f t="shared" si="432"/>
        <v>A+J=</v>
      </c>
      <c r="AB1033" s="70">
        <f t="shared" si="433"/>
        <v>43388</v>
      </c>
      <c r="AC1033" s="4"/>
      <c r="AD1033" s="1"/>
      <c r="AE1033" s="11"/>
      <c r="AF1033" s="5"/>
      <c r="AG1033" s="1"/>
      <c r="AH1033" s="1"/>
      <c r="AI1033" s="1"/>
      <c r="AJ1033" s="1"/>
      <c r="AK1033" s="10"/>
      <c r="AL1033" s="1"/>
      <c r="AM1033" s="1"/>
      <c r="AN1033" s="1"/>
      <c r="AO1033" s="1"/>
      <c r="AP1033" s="1"/>
      <c r="AQ1033" s="1"/>
    </row>
    <row r="1034" spans="1:43" x14ac:dyDescent="0.2">
      <c r="A1034" s="67">
        <f t="shared" si="425"/>
        <v>43316</v>
      </c>
      <c r="B1034" s="8">
        <f t="shared" ref="B1034:B1097" si="439">(P1034+X1034)</f>
        <v>15845.26713883</v>
      </c>
      <c r="C1034" s="8">
        <f t="shared" si="426"/>
        <v>12518.304390269999</v>
      </c>
      <c r="D1034" s="28">
        <f t="shared" si="427"/>
        <v>5044.46</v>
      </c>
      <c r="E1034" s="9">
        <f>IF(K1034=1,VLOOKUP(A1033,[1]Plan1!$AY$117:$BA$314,3),E1033)</f>
        <v>5061.1099999999997</v>
      </c>
      <c r="F1034" s="110">
        <f t="shared" si="428"/>
        <v>43298</v>
      </c>
      <c r="G1034" s="12">
        <f t="shared" ref="G1034:G1097" si="440">(E1034/D1034)-1</f>
        <v>3.3006506147337245E-3</v>
      </c>
      <c r="H1034" s="11">
        <f t="shared" si="429"/>
        <v>43327</v>
      </c>
      <c r="I1034" s="11">
        <f t="shared" ref="I1034:I1097" si="441">IF(A1034&gt;I1033,H1034,I1033)</f>
        <v>43327</v>
      </c>
      <c r="J1034" s="1">
        <f t="shared" si="430"/>
        <v>22</v>
      </c>
      <c r="K1034" s="1">
        <f t="shared" si="438"/>
        <v>15</v>
      </c>
      <c r="L1034" s="8">
        <f t="shared" ref="L1034:L1097" si="442">TRUNC((E1034/D1034)^TRUNC((K1034/J1034),9),8)</f>
        <v>1.0022492599999999</v>
      </c>
      <c r="M1034" s="14">
        <f t="shared" si="437"/>
        <v>1.01260014</v>
      </c>
      <c r="N1034" s="14">
        <f t="shared" si="434"/>
        <v>1.1543067845279051</v>
      </c>
      <c r="O1034" s="8">
        <f t="shared" si="436"/>
        <v>1.15690312</v>
      </c>
      <c r="P1034" s="8">
        <f t="shared" ref="P1034:P1097" si="443">TRUNC(C1034*O1034,8)</f>
        <v>14482.46540621</v>
      </c>
      <c r="Q1034" s="13">
        <f t="shared" ref="Q1034:Q1097" si="444">IF(VLOOKUP(A1034,AE$10:AM$114,9)=VLOOKUP(A1033,AE$10:AM$114,9),0,VLOOKUP(A1034,AE$10:AM$114,9))</f>
        <v>0</v>
      </c>
      <c r="R1034" s="21">
        <f t="shared" ref="R1034:R1097" si="445">IF(Q1034&gt;0,VLOOKUP($A1034,$AE$10:$AK$114,7),0)</f>
        <v>0</v>
      </c>
      <c r="S1034" s="8">
        <f t="shared" ref="S1034:S1097" si="446">IF(R1034&gt;0,TRUNC(R1034*P1034,8),0)</f>
        <v>0</v>
      </c>
      <c r="T1034" s="10">
        <f t="shared" si="431"/>
        <v>0.119353</v>
      </c>
      <c r="U1034" s="13">
        <f t="shared" si="435"/>
        <v>201</v>
      </c>
      <c r="V1034" s="13">
        <v>252</v>
      </c>
      <c r="W1034" s="14">
        <f t="shared" ref="W1034:W1097" si="447">ROUND((1+T1034)^TRUNC((U1034/V1034),9),9)</f>
        <v>1.09410012</v>
      </c>
      <c r="X1034" s="8">
        <f t="shared" ref="X1034:X1097" si="448">TRUNC((P1034*(W1034-1)),8)</f>
        <v>1362.8017326199999</v>
      </c>
      <c r="Y1034" s="8">
        <v>0</v>
      </c>
      <c r="Z1034" s="9">
        <f t="shared" ref="Z1034:Z1097" si="449">IF(S1034&gt;0,S1034+X1034,0)</f>
        <v>0</v>
      </c>
      <c r="AA1034" s="26" t="str">
        <f t="shared" si="432"/>
        <v>A+J=</v>
      </c>
      <c r="AB1034" s="70">
        <f t="shared" si="433"/>
        <v>43388</v>
      </c>
      <c r="AC1034" s="4"/>
      <c r="AD1034" s="1"/>
      <c r="AE1034" s="11"/>
      <c r="AF1034" s="5"/>
      <c r="AG1034" s="1"/>
      <c r="AH1034" s="1"/>
      <c r="AI1034" s="1"/>
      <c r="AJ1034" s="1"/>
      <c r="AK1034" s="10"/>
      <c r="AL1034" s="1"/>
      <c r="AM1034" s="1"/>
      <c r="AN1034" s="1"/>
      <c r="AO1034" s="1"/>
      <c r="AP1034" s="1"/>
      <c r="AQ1034" s="1"/>
    </row>
    <row r="1035" spans="1:43" x14ac:dyDescent="0.2">
      <c r="A1035" s="67">
        <f t="shared" ref="A1035:A1098" si="450">(A1034+1)</f>
        <v>43317</v>
      </c>
      <c r="B1035" s="8">
        <f t="shared" si="439"/>
        <v>15845.26713883</v>
      </c>
      <c r="C1035" s="8">
        <f t="shared" ref="C1035:C1098" si="451">TRUNC(IF(Q1034&gt;0,VLOOKUP(A1034,$AE$12:$AF$114,2),C1034),8)</f>
        <v>12518.304390269999</v>
      </c>
      <c r="D1035" s="28">
        <f t="shared" ref="D1035:D1098" si="452">IF(E1035=E1034,D1034,E1034)</f>
        <v>5044.46</v>
      </c>
      <c r="E1035" s="9">
        <f>IF(K1035=1,VLOOKUP(A1034,[1]Plan1!$AY$117:$BA$314,3),E1034)</f>
        <v>5061.1099999999997</v>
      </c>
      <c r="F1035" s="110">
        <f t="shared" ref="F1035:F1098" si="453">IF(D1035=D1034,F1034,A1035)</f>
        <v>43298</v>
      </c>
      <c r="G1035" s="12">
        <f t="shared" si="440"/>
        <v>3.3006506147337245E-3</v>
      </c>
      <c r="H1035" s="11">
        <f t="shared" ref="H1035:H1098" si="454">IF(DAY(A1035)=15,VLOOKUP(A1035,AJ$118:AP$450,4),H1034)</f>
        <v>43327</v>
      </c>
      <c r="I1035" s="11">
        <f t="shared" si="441"/>
        <v>43327</v>
      </c>
      <c r="J1035" s="1">
        <f t="shared" ref="J1035:J1098" si="455">IF(I1035=I1034,J1034,NETWORKDAYS(I1034,I1035,$AE$118:$AE$502)-1)</f>
        <v>22</v>
      </c>
      <c r="K1035" s="1">
        <f t="shared" si="438"/>
        <v>15</v>
      </c>
      <c r="L1035" s="8">
        <f t="shared" si="442"/>
        <v>1.0022492599999999</v>
      </c>
      <c r="M1035" s="14">
        <f t="shared" si="437"/>
        <v>1.01260014</v>
      </c>
      <c r="N1035" s="14">
        <f t="shared" si="434"/>
        <v>1.1543067845279051</v>
      </c>
      <c r="O1035" s="8">
        <f t="shared" si="436"/>
        <v>1.15690312</v>
      </c>
      <c r="P1035" s="8">
        <f t="shared" si="443"/>
        <v>14482.46540621</v>
      </c>
      <c r="Q1035" s="13">
        <f t="shared" si="444"/>
        <v>0</v>
      </c>
      <c r="R1035" s="21">
        <f t="shared" si="445"/>
        <v>0</v>
      </c>
      <c r="S1035" s="8">
        <f t="shared" si="446"/>
        <v>0</v>
      </c>
      <c r="T1035" s="10">
        <f t="shared" ref="T1035:T1098" si="456">IF(Q1034&gt;0,VLOOKUP(A1034,$AE$11:$AH$20,4),T1034)</f>
        <v>0.119353</v>
      </c>
      <c r="U1035" s="13">
        <f t="shared" si="435"/>
        <v>201</v>
      </c>
      <c r="V1035" s="13">
        <v>252</v>
      </c>
      <c r="W1035" s="14">
        <f t="shared" si="447"/>
        <v>1.09410012</v>
      </c>
      <c r="X1035" s="8">
        <f t="shared" si="448"/>
        <v>1362.8017326199999</v>
      </c>
      <c r="Y1035" s="8">
        <v>0</v>
      </c>
      <c r="Z1035" s="9">
        <f t="shared" si="449"/>
        <v>0</v>
      </c>
      <c r="AA1035" s="26" t="str">
        <f t="shared" ref="AA1035:AA1098" si="457">IF($Q1034&gt;0,VLOOKUP($A1034,$AE$10:$AO$114,($AN$7)+1),AA1034)</f>
        <v>A+J=</v>
      </c>
      <c r="AB1035" s="70">
        <f t="shared" ref="AB1035:AB1098" si="458">IF($Q1034&gt;0,VLOOKUP($A1034,$AE$10:$AO$114,($AO$7)+1),AB1034)</f>
        <v>43388</v>
      </c>
      <c r="AC1035" s="4"/>
      <c r="AD1035" s="1"/>
      <c r="AE1035" s="11"/>
      <c r="AF1035" s="5"/>
      <c r="AG1035" s="1"/>
      <c r="AH1035" s="1"/>
      <c r="AI1035" s="1"/>
      <c r="AJ1035" s="1"/>
      <c r="AK1035" s="10"/>
      <c r="AL1035" s="1"/>
      <c r="AM1035" s="1"/>
      <c r="AN1035" s="1"/>
      <c r="AO1035" s="1"/>
      <c r="AP1035" s="1"/>
      <c r="AQ1035" s="1"/>
    </row>
    <row r="1036" spans="1:43" x14ac:dyDescent="0.2">
      <c r="A1036" s="67">
        <f t="shared" si="450"/>
        <v>43318</v>
      </c>
      <c r="B1036" s="8">
        <f t="shared" si="439"/>
        <v>15845.26713883</v>
      </c>
      <c r="C1036" s="8">
        <f t="shared" si="451"/>
        <v>12518.304390269999</v>
      </c>
      <c r="D1036" s="28">
        <f t="shared" si="452"/>
        <v>5044.46</v>
      </c>
      <c r="E1036" s="9">
        <f>IF(K1036=1,VLOOKUP(A1035,[1]Plan1!$AY$117:$BA$314,3),E1035)</f>
        <v>5061.1099999999997</v>
      </c>
      <c r="F1036" s="110">
        <f t="shared" si="453"/>
        <v>43298</v>
      </c>
      <c r="G1036" s="12">
        <f t="shared" si="440"/>
        <v>3.3006506147337245E-3</v>
      </c>
      <c r="H1036" s="11">
        <f t="shared" si="454"/>
        <v>43327</v>
      </c>
      <c r="I1036" s="11">
        <f t="shared" si="441"/>
        <v>43327</v>
      </c>
      <c r="J1036" s="1">
        <f t="shared" si="455"/>
        <v>22</v>
      </c>
      <c r="K1036" s="1">
        <f t="shared" si="438"/>
        <v>15</v>
      </c>
      <c r="L1036" s="8">
        <f t="shared" si="442"/>
        <v>1.0022492599999999</v>
      </c>
      <c r="M1036" s="14">
        <f t="shared" si="437"/>
        <v>1.01260014</v>
      </c>
      <c r="N1036" s="14">
        <f t="shared" si="434"/>
        <v>1.1543067845279051</v>
      </c>
      <c r="O1036" s="8">
        <f t="shared" si="436"/>
        <v>1.15690312</v>
      </c>
      <c r="P1036" s="8">
        <f t="shared" si="443"/>
        <v>14482.46540621</v>
      </c>
      <c r="Q1036" s="13">
        <f t="shared" si="444"/>
        <v>0</v>
      </c>
      <c r="R1036" s="21">
        <f t="shared" si="445"/>
        <v>0</v>
      </c>
      <c r="S1036" s="8">
        <f t="shared" si="446"/>
        <v>0</v>
      </c>
      <c r="T1036" s="10">
        <f t="shared" si="456"/>
        <v>0.119353</v>
      </c>
      <c r="U1036" s="13">
        <f t="shared" si="435"/>
        <v>201</v>
      </c>
      <c r="V1036" s="13">
        <v>252</v>
      </c>
      <c r="W1036" s="14">
        <f t="shared" si="447"/>
        <v>1.09410012</v>
      </c>
      <c r="X1036" s="8">
        <f t="shared" si="448"/>
        <v>1362.8017326199999</v>
      </c>
      <c r="Y1036" s="8">
        <v>0</v>
      </c>
      <c r="Z1036" s="9">
        <f t="shared" si="449"/>
        <v>0</v>
      </c>
      <c r="AA1036" s="26" t="str">
        <f t="shared" si="457"/>
        <v>A+J=</v>
      </c>
      <c r="AB1036" s="70">
        <f t="shared" si="458"/>
        <v>43388</v>
      </c>
      <c r="AC1036" s="4"/>
      <c r="AD1036" s="1"/>
      <c r="AE1036" s="11"/>
      <c r="AF1036" s="5"/>
      <c r="AG1036" s="1"/>
      <c r="AH1036" s="1"/>
      <c r="AI1036" s="1"/>
      <c r="AJ1036" s="1"/>
      <c r="AK1036" s="10"/>
      <c r="AL1036" s="1"/>
      <c r="AM1036" s="1"/>
      <c r="AN1036" s="1"/>
      <c r="AO1036" s="1"/>
      <c r="AP1036" s="1"/>
      <c r="AQ1036" s="1"/>
    </row>
    <row r="1037" spans="1:43" x14ac:dyDescent="0.2">
      <c r="A1037" s="67">
        <f t="shared" si="450"/>
        <v>43319</v>
      </c>
      <c r="B1037" s="8">
        <f t="shared" si="439"/>
        <v>15854.732765499999</v>
      </c>
      <c r="C1037" s="8">
        <f t="shared" si="451"/>
        <v>12518.304390269999</v>
      </c>
      <c r="D1037" s="28">
        <f t="shared" si="452"/>
        <v>5044.46</v>
      </c>
      <c r="E1037" s="9">
        <f>IF(K1037=1,VLOOKUP(A1036,[1]Plan1!$AY$117:$BA$314,3),E1036)</f>
        <v>5061.1099999999997</v>
      </c>
      <c r="F1037" s="110">
        <f t="shared" si="453"/>
        <v>43298</v>
      </c>
      <c r="G1037" s="12">
        <f t="shared" si="440"/>
        <v>3.3006506147337245E-3</v>
      </c>
      <c r="H1037" s="11">
        <f t="shared" si="454"/>
        <v>43327</v>
      </c>
      <c r="I1037" s="11">
        <f t="shared" si="441"/>
        <v>43327</v>
      </c>
      <c r="J1037" s="1">
        <f t="shared" si="455"/>
        <v>22</v>
      </c>
      <c r="K1037" s="1">
        <f t="shared" si="438"/>
        <v>16</v>
      </c>
      <c r="L1037" s="8">
        <f t="shared" si="442"/>
        <v>1.0023993899999999</v>
      </c>
      <c r="M1037" s="14">
        <f t="shared" si="437"/>
        <v>1.01260014</v>
      </c>
      <c r="N1037" s="14">
        <f t="shared" si="434"/>
        <v>1.1543067845279051</v>
      </c>
      <c r="O1037" s="8">
        <f t="shared" si="436"/>
        <v>1.1570764099999999</v>
      </c>
      <c r="P1037" s="8">
        <f t="shared" si="443"/>
        <v>14484.63470318</v>
      </c>
      <c r="Q1037" s="13">
        <f t="shared" si="444"/>
        <v>0</v>
      </c>
      <c r="R1037" s="21">
        <f t="shared" si="445"/>
        <v>0</v>
      </c>
      <c r="S1037" s="8">
        <f t="shared" si="446"/>
        <v>0</v>
      </c>
      <c r="T1037" s="10">
        <f t="shared" si="456"/>
        <v>0.119353</v>
      </c>
      <c r="U1037" s="13">
        <f t="shared" si="435"/>
        <v>202</v>
      </c>
      <c r="V1037" s="13">
        <v>252</v>
      </c>
      <c r="W1037" s="14">
        <f t="shared" si="447"/>
        <v>1.094589756</v>
      </c>
      <c r="X1037" s="8">
        <f t="shared" si="448"/>
        <v>1370.0980623200001</v>
      </c>
      <c r="Y1037" s="8">
        <v>0</v>
      </c>
      <c r="Z1037" s="9">
        <f t="shared" si="449"/>
        <v>0</v>
      </c>
      <c r="AA1037" s="26" t="str">
        <f t="shared" si="457"/>
        <v>A+J=</v>
      </c>
      <c r="AB1037" s="70">
        <f t="shared" si="458"/>
        <v>43388</v>
      </c>
      <c r="AC1037" s="4"/>
      <c r="AD1037" s="1"/>
      <c r="AE1037" s="11"/>
      <c r="AF1037" s="5"/>
      <c r="AG1037" s="1"/>
      <c r="AH1037" s="1"/>
      <c r="AI1037" s="1"/>
      <c r="AJ1037" s="1"/>
      <c r="AK1037" s="10"/>
      <c r="AL1037" s="1"/>
      <c r="AM1037" s="1"/>
      <c r="AN1037" s="1"/>
      <c r="AO1037" s="1"/>
      <c r="AP1037" s="1"/>
      <c r="AQ1037" s="1"/>
    </row>
    <row r="1038" spans="1:43" x14ac:dyDescent="0.2">
      <c r="A1038" s="67">
        <f t="shared" si="450"/>
        <v>43320</v>
      </c>
      <c r="B1038" s="8">
        <f t="shared" si="439"/>
        <v>15864.204114850001</v>
      </c>
      <c r="C1038" s="8">
        <f t="shared" si="451"/>
        <v>12518.304390269999</v>
      </c>
      <c r="D1038" s="28">
        <f t="shared" si="452"/>
        <v>5044.46</v>
      </c>
      <c r="E1038" s="9">
        <f>IF(K1038=1,VLOOKUP(A1037,[1]Plan1!$AY$117:$BA$314,3),E1037)</f>
        <v>5061.1099999999997</v>
      </c>
      <c r="F1038" s="110">
        <f t="shared" si="453"/>
        <v>43298</v>
      </c>
      <c r="G1038" s="12">
        <f t="shared" si="440"/>
        <v>3.3006506147337245E-3</v>
      </c>
      <c r="H1038" s="11">
        <f t="shared" si="454"/>
        <v>43327</v>
      </c>
      <c r="I1038" s="11">
        <f t="shared" si="441"/>
        <v>43327</v>
      </c>
      <c r="J1038" s="1">
        <f t="shared" si="455"/>
        <v>22</v>
      </c>
      <c r="K1038" s="1">
        <f t="shared" si="438"/>
        <v>17</v>
      </c>
      <c r="L1038" s="8">
        <f t="shared" si="442"/>
        <v>1.00254954</v>
      </c>
      <c r="M1038" s="14">
        <f t="shared" si="437"/>
        <v>1.01260014</v>
      </c>
      <c r="N1038" s="14">
        <f t="shared" si="434"/>
        <v>1.1543067845279051</v>
      </c>
      <c r="O1038" s="8">
        <f t="shared" si="436"/>
        <v>1.15724973</v>
      </c>
      <c r="P1038" s="8">
        <f t="shared" si="443"/>
        <v>14486.804375690001</v>
      </c>
      <c r="Q1038" s="13">
        <f t="shared" si="444"/>
        <v>0</v>
      </c>
      <c r="R1038" s="21">
        <f t="shared" si="445"/>
        <v>0</v>
      </c>
      <c r="S1038" s="8">
        <f t="shared" si="446"/>
        <v>0</v>
      </c>
      <c r="T1038" s="10">
        <f t="shared" si="456"/>
        <v>0.119353</v>
      </c>
      <c r="U1038" s="13">
        <f t="shared" si="435"/>
        <v>203</v>
      </c>
      <c r="V1038" s="13">
        <v>252</v>
      </c>
      <c r="W1038" s="14">
        <f t="shared" si="447"/>
        <v>1.0950796119999999</v>
      </c>
      <c r="X1038" s="8">
        <f t="shared" si="448"/>
        <v>1377.3997391600001</v>
      </c>
      <c r="Y1038" s="8">
        <v>0</v>
      </c>
      <c r="Z1038" s="9">
        <f t="shared" si="449"/>
        <v>0</v>
      </c>
      <c r="AA1038" s="26" t="str">
        <f t="shared" si="457"/>
        <v>A+J=</v>
      </c>
      <c r="AB1038" s="70">
        <f t="shared" si="458"/>
        <v>43388</v>
      </c>
      <c r="AC1038" s="4"/>
      <c r="AD1038" s="1"/>
      <c r="AE1038" s="11"/>
      <c r="AF1038" s="5"/>
      <c r="AG1038" s="1"/>
      <c r="AH1038" s="1"/>
      <c r="AI1038" s="1"/>
      <c r="AJ1038" s="1"/>
      <c r="AK1038" s="10"/>
      <c r="AL1038" s="1"/>
      <c r="AM1038" s="1"/>
      <c r="AN1038" s="1"/>
      <c r="AO1038" s="1"/>
      <c r="AP1038" s="1"/>
      <c r="AQ1038" s="1"/>
    </row>
    <row r="1039" spans="1:43" x14ac:dyDescent="0.2">
      <c r="A1039" s="67">
        <f t="shared" si="450"/>
        <v>43321</v>
      </c>
      <c r="B1039" s="8">
        <f t="shared" si="439"/>
        <v>15873.681159900001</v>
      </c>
      <c r="C1039" s="8">
        <f t="shared" si="451"/>
        <v>12518.304390269999</v>
      </c>
      <c r="D1039" s="28">
        <f t="shared" si="452"/>
        <v>5044.46</v>
      </c>
      <c r="E1039" s="9">
        <f>IF(K1039=1,VLOOKUP(A1038,[1]Plan1!$AY$117:$BA$314,3),E1038)</f>
        <v>5061.1099999999997</v>
      </c>
      <c r="F1039" s="110">
        <f t="shared" si="453"/>
        <v>43298</v>
      </c>
      <c r="G1039" s="12">
        <f t="shared" si="440"/>
        <v>3.3006506147337245E-3</v>
      </c>
      <c r="H1039" s="11">
        <f t="shared" si="454"/>
        <v>43327</v>
      </c>
      <c r="I1039" s="11">
        <f t="shared" si="441"/>
        <v>43327</v>
      </c>
      <c r="J1039" s="1">
        <f t="shared" si="455"/>
        <v>22</v>
      </c>
      <c r="K1039" s="1">
        <f t="shared" si="438"/>
        <v>18</v>
      </c>
      <c r="L1039" s="8">
        <f t="shared" si="442"/>
        <v>1.0026997200000001</v>
      </c>
      <c r="M1039" s="14">
        <f t="shared" si="437"/>
        <v>1.01260014</v>
      </c>
      <c r="N1039" s="14">
        <f t="shared" si="434"/>
        <v>1.1543067845279051</v>
      </c>
      <c r="O1039" s="8">
        <f t="shared" si="436"/>
        <v>1.15742308</v>
      </c>
      <c r="P1039" s="8">
        <f t="shared" si="443"/>
        <v>14488.974423760001</v>
      </c>
      <c r="Q1039" s="13">
        <f t="shared" si="444"/>
        <v>0</v>
      </c>
      <c r="R1039" s="21">
        <f t="shared" si="445"/>
        <v>0</v>
      </c>
      <c r="S1039" s="8">
        <f t="shared" si="446"/>
        <v>0</v>
      </c>
      <c r="T1039" s="10">
        <f t="shared" si="456"/>
        <v>0.119353</v>
      </c>
      <c r="U1039" s="13">
        <f t="shared" si="435"/>
        <v>204</v>
      </c>
      <c r="V1039" s="13">
        <v>252</v>
      </c>
      <c r="W1039" s="14">
        <f t="shared" si="447"/>
        <v>1.0955696859999999</v>
      </c>
      <c r="X1039" s="8">
        <f t="shared" si="448"/>
        <v>1384.70673614</v>
      </c>
      <c r="Y1039" s="8">
        <v>0</v>
      </c>
      <c r="Z1039" s="9">
        <f t="shared" si="449"/>
        <v>0</v>
      </c>
      <c r="AA1039" s="26" t="str">
        <f t="shared" si="457"/>
        <v>A+J=</v>
      </c>
      <c r="AB1039" s="70">
        <f t="shared" si="458"/>
        <v>43388</v>
      </c>
      <c r="AC1039" s="4"/>
      <c r="AD1039" s="1"/>
      <c r="AE1039" s="11"/>
      <c r="AF1039" s="5"/>
      <c r="AG1039" s="1"/>
      <c r="AH1039" s="1"/>
      <c r="AI1039" s="1"/>
      <c r="AJ1039" s="1"/>
      <c r="AK1039" s="10"/>
      <c r="AL1039" s="1"/>
      <c r="AM1039" s="1"/>
      <c r="AN1039" s="1"/>
      <c r="AO1039" s="1"/>
      <c r="AP1039" s="1"/>
      <c r="AQ1039" s="1"/>
    </row>
    <row r="1040" spans="1:43" x14ac:dyDescent="0.2">
      <c r="A1040" s="67">
        <f t="shared" si="450"/>
        <v>43322</v>
      </c>
      <c r="B1040" s="8">
        <f t="shared" si="439"/>
        <v>15883.16393158</v>
      </c>
      <c r="C1040" s="8">
        <f t="shared" si="451"/>
        <v>12518.304390269999</v>
      </c>
      <c r="D1040" s="28">
        <f t="shared" si="452"/>
        <v>5044.46</v>
      </c>
      <c r="E1040" s="9">
        <f>IF(K1040=1,VLOOKUP(A1039,[1]Plan1!$AY$117:$BA$314,3),E1039)</f>
        <v>5061.1099999999997</v>
      </c>
      <c r="F1040" s="110">
        <f t="shared" si="453"/>
        <v>43298</v>
      </c>
      <c r="G1040" s="12">
        <f t="shared" si="440"/>
        <v>3.3006506147337245E-3</v>
      </c>
      <c r="H1040" s="11">
        <f t="shared" si="454"/>
        <v>43327</v>
      </c>
      <c r="I1040" s="11">
        <f t="shared" si="441"/>
        <v>43327</v>
      </c>
      <c r="J1040" s="1">
        <f t="shared" si="455"/>
        <v>22</v>
      </c>
      <c r="K1040" s="1">
        <f t="shared" si="438"/>
        <v>19</v>
      </c>
      <c r="L1040" s="8">
        <f t="shared" si="442"/>
        <v>1.0028499200000001</v>
      </c>
      <c r="M1040" s="14">
        <f t="shared" si="437"/>
        <v>1.01260014</v>
      </c>
      <c r="N1040" s="14">
        <f t="shared" si="434"/>
        <v>1.1543067845279051</v>
      </c>
      <c r="O1040" s="8">
        <f t="shared" si="436"/>
        <v>1.1575964599999999</v>
      </c>
      <c r="P1040" s="8">
        <f t="shared" si="443"/>
        <v>14491.14484737</v>
      </c>
      <c r="Q1040" s="13">
        <f t="shared" si="444"/>
        <v>0</v>
      </c>
      <c r="R1040" s="21">
        <f t="shared" si="445"/>
        <v>0</v>
      </c>
      <c r="S1040" s="8">
        <f t="shared" si="446"/>
        <v>0</v>
      </c>
      <c r="T1040" s="10">
        <f t="shared" si="456"/>
        <v>0.119353</v>
      </c>
      <c r="U1040" s="13">
        <f t="shared" si="435"/>
        <v>205</v>
      </c>
      <c r="V1040" s="13">
        <v>252</v>
      </c>
      <c r="W1040" s="14">
        <f t="shared" si="447"/>
        <v>1.0960599799999999</v>
      </c>
      <c r="X1040" s="8">
        <f t="shared" si="448"/>
        <v>1392.0190842100001</v>
      </c>
      <c r="Y1040" s="8">
        <v>0</v>
      </c>
      <c r="Z1040" s="9">
        <f t="shared" si="449"/>
        <v>0</v>
      </c>
      <c r="AA1040" s="26" t="str">
        <f t="shared" si="457"/>
        <v>A+J=</v>
      </c>
      <c r="AB1040" s="70">
        <f t="shared" si="458"/>
        <v>43388</v>
      </c>
      <c r="AC1040" s="4"/>
      <c r="AD1040" s="1"/>
      <c r="AE1040" s="11"/>
      <c r="AF1040" s="5"/>
      <c r="AG1040" s="1"/>
      <c r="AH1040" s="1"/>
      <c r="AI1040" s="1"/>
      <c r="AJ1040" s="1"/>
      <c r="AK1040" s="10"/>
      <c r="AL1040" s="1"/>
      <c r="AM1040" s="1"/>
      <c r="AN1040" s="1"/>
      <c r="AO1040" s="1"/>
      <c r="AP1040" s="1"/>
      <c r="AQ1040" s="1"/>
    </row>
    <row r="1041" spans="1:43" x14ac:dyDescent="0.2">
      <c r="A1041" s="67">
        <f t="shared" si="450"/>
        <v>43323</v>
      </c>
      <c r="B1041" s="8">
        <f t="shared" si="439"/>
        <v>15892.65228015</v>
      </c>
      <c r="C1041" s="8">
        <f t="shared" si="451"/>
        <v>12518.304390269999</v>
      </c>
      <c r="D1041" s="28">
        <f t="shared" si="452"/>
        <v>5044.46</v>
      </c>
      <c r="E1041" s="9">
        <f>IF(K1041=1,VLOOKUP(A1040,[1]Plan1!$AY$117:$BA$314,3),E1040)</f>
        <v>5061.1099999999997</v>
      </c>
      <c r="F1041" s="110">
        <f t="shared" si="453"/>
        <v>43298</v>
      </c>
      <c r="G1041" s="12">
        <f t="shared" si="440"/>
        <v>3.3006506147337245E-3</v>
      </c>
      <c r="H1041" s="11">
        <f t="shared" si="454"/>
        <v>43327</v>
      </c>
      <c r="I1041" s="11">
        <f t="shared" si="441"/>
        <v>43327</v>
      </c>
      <c r="J1041" s="1">
        <f t="shared" si="455"/>
        <v>22</v>
      </c>
      <c r="K1041" s="1">
        <f t="shared" si="438"/>
        <v>20</v>
      </c>
      <c r="L1041" s="8">
        <f t="shared" si="442"/>
        <v>1.0030001399999999</v>
      </c>
      <c r="M1041" s="14">
        <f t="shared" si="437"/>
        <v>1.01260014</v>
      </c>
      <c r="N1041" s="14">
        <f t="shared" si="434"/>
        <v>1.1543067845279051</v>
      </c>
      <c r="O1041" s="8">
        <f t="shared" si="436"/>
        <v>1.1577698599999999</v>
      </c>
      <c r="P1041" s="8">
        <f t="shared" si="443"/>
        <v>14493.31552136</v>
      </c>
      <c r="Q1041" s="13">
        <f t="shared" si="444"/>
        <v>0</v>
      </c>
      <c r="R1041" s="21">
        <f t="shared" si="445"/>
        <v>0</v>
      </c>
      <c r="S1041" s="8">
        <f t="shared" si="446"/>
        <v>0</v>
      </c>
      <c r="T1041" s="10">
        <f t="shared" si="456"/>
        <v>0.119353</v>
      </c>
      <c r="U1041" s="13">
        <f t="shared" si="435"/>
        <v>206</v>
      </c>
      <c r="V1041" s="13">
        <v>252</v>
      </c>
      <c r="W1041" s="14">
        <f t="shared" si="447"/>
        <v>1.0965504930000001</v>
      </c>
      <c r="X1041" s="8">
        <f t="shared" si="448"/>
        <v>1399.33675879</v>
      </c>
      <c r="Y1041" s="8">
        <v>0</v>
      </c>
      <c r="Z1041" s="9">
        <f t="shared" si="449"/>
        <v>0</v>
      </c>
      <c r="AA1041" s="26" t="str">
        <f t="shared" si="457"/>
        <v>A+J=</v>
      </c>
      <c r="AB1041" s="70">
        <f t="shared" si="458"/>
        <v>43388</v>
      </c>
      <c r="AC1041" s="4"/>
      <c r="AD1041" s="1"/>
      <c r="AE1041" s="11"/>
      <c r="AF1041" s="5"/>
      <c r="AG1041" s="1"/>
      <c r="AH1041" s="1"/>
      <c r="AI1041" s="1"/>
      <c r="AJ1041" s="1"/>
      <c r="AK1041" s="10"/>
      <c r="AL1041" s="1"/>
      <c r="AM1041" s="1"/>
      <c r="AN1041" s="1"/>
      <c r="AO1041" s="1"/>
      <c r="AP1041" s="1"/>
      <c r="AQ1041" s="1"/>
    </row>
    <row r="1042" spans="1:43" x14ac:dyDescent="0.2">
      <c r="A1042" s="67">
        <f t="shared" si="450"/>
        <v>43324</v>
      </c>
      <c r="B1042" s="8">
        <f t="shared" si="439"/>
        <v>15892.65228015</v>
      </c>
      <c r="C1042" s="8">
        <f t="shared" si="451"/>
        <v>12518.304390269999</v>
      </c>
      <c r="D1042" s="28">
        <f t="shared" si="452"/>
        <v>5044.46</v>
      </c>
      <c r="E1042" s="9">
        <f>IF(K1042=1,VLOOKUP(A1041,[1]Plan1!$AY$117:$BA$314,3),E1041)</f>
        <v>5061.1099999999997</v>
      </c>
      <c r="F1042" s="110">
        <f t="shared" si="453"/>
        <v>43298</v>
      </c>
      <c r="G1042" s="12">
        <f t="shared" si="440"/>
        <v>3.3006506147337245E-3</v>
      </c>
      <c r="H1042" s="11">
        <f t="shared" si="454"/>
        <v>43327</v>
      </c>
      <c r="I1042" s="11">
        <f t="shared" si="441"/>
        <v>43327</v>
      </c>
      <c r="J1042" s="1">
        <f t="shared" si="455"/>
        <v>22</v>
      </c>
      <c r="K1042" s="1">
        <f t="shared" si="438"/>
        <v>20</v>
      </c>
      <c r="L1042" s="8">
        <f t="shared" si="442"/>
        <v>1.0030001399999999</v>
      </c>
      <c r="M1042" s="14">
        <f t="shared" si="437"/>
        <v>1.01260014</v>
      </c>
      <c r="N1042" s="14">
        <f t="shared" si="434"/>
        <v>1.1543067845279051</v>
      </c>
      <c r="O1042" s="8">
        <f t="shared" si="436"/>
        <v>1.1577698599999999</v>
      </c>
      <c r="P1042" s="8">
        <f t="shared" si="443"/>
        <v>14493.31552136</v>
      </c>
      <c r="Q1042" s="13">
        <f t="shared" si="444"/>
        <v>0</v>
      </c>
      <c r="R1042" s="21">
        <f t="shared" si="445"/>
        <v>0</v>
      </c>
      <c r="S1042" s="8">
        <f t="shared" si="446"/>
        <v>0</v>
      </c>
      <c r="T1042" s="10">
        <f t="shared" si="456"/>
        <v>0.119353</v>
      </c>
      <c r="U1042" s="13">
        <f t="shared" si="435"/>
        <v>206</v>
      </c>
      <c r="V1042" s="13">
        <v>252</v>
      </c>
      <c r="W1042" s="14">
        <f t="shared" si="447"/>
        <v>1.0965504930000001</v>
      </c>
      <c r="X1042" s="8">
        <f t="shared" si="448"/>
        <v>1399.33675879</v>
      </c>
      <c r="Y1042" s="8">
        <v>0</v>
      </c>
      <c r="Z1042" s="9">
        <f t="shared" si="449"/>
        <v>0</v>
      </c>
      <c r="AA1042" s="26" t="str">
        <f t="shared" si="457"/>
        <v>A+J=</v>
      </c>
      <c r="AB1042" s="70">
        <f t="shared" si="458"/>
        <v>43388</v>
      </c>
      <c r="AC1042" s="4"/>
      <c r="AD1042" s="1"/>
      <c r="AE1042" s="11"/>
      <c r="AF1042" s="5"/>
      <c r="AG1042" s="1"/>
      <c r="AH1042" s="1"/>
      <c r="AI1042" s="1"/>
      <c r="AJ1042" s="1"/>
      <c r="AK1042" s="10"/>
      <c r="AL1042" s="1"/>
      <c r="AM1042" s="1"/>
      <c r="AN1042" s="1"/>
      <c r="AO1042" s="1"/>
      <c r="AP1042" s="1"/>
      <c r="AQ1042" s="1"/>
    </row>
    <row r="1043" spans="1:43" x14ac:dyDescent="0.2">
      <c r="A1043" s="67">
        <f t="shared" si="450"/>
        <v>43325</v>
      </c>
      <c r="B1043" s="8">
        <f t="shared" si="439"/>
        <v>15892.65228015</v>
      </c>
      <c r="C1043" s="8">
        <f t="shared" si="451"/>
        <v>12518.304390269999</v>
      </c>
      <c r="D1043" s="28">
        <f t="shared" si="452"/>
        <v>5044.46</v>
      </c>
      <c r="E1043" s="9">
        <f>IF(K1043=1,VLOOKUP(A1042,[1]Plan1!$AY$117:$BA$314,3),E1042)</f>
        <v>5061.1099999999997</v>
      </c>
      <c r="F1043" s="110">
        <f t="shared" si="453"/>
        <v>43298</v>
      </c>
      <c r="G1043" s="12">
        <f t="shared" si="440"/>
        <v>3.3006506147337245E-3</v>
      </c>
      <c r="H1043" s="11">
        <f t="shared" si="454"/>
        <v>43327</v>
      </c>
      <c r="I1043" s="11">
        <f t="shared" si="441"/>
        <v>43327</v>
      </c>
      <c r="J1043" s="1">
        <f t="shared" si="455"/>
        <v>22</v>
      </c>
      <c r="K1043" s="1">
        <f t="shared" si="438"/>
        <v>20</v>
      </c>
      <c r="L1043" s="8">
        <f t="shared" si="442"/>
        <v>1.0030001399999999</v>
      </c>
      <c r="M1043" s="14">
        <f t="shared" si="437"/>
        <v>1.01260014</v>
      </c>
      <c r="N1043" s="14">
        <f t="shared" si="434"/>
        <v>1.1543067845279051</v>
      </c>
      <c r="O1043" s="8">
        <f t="shared" si="436"/>
        <v>1.1577698599999999</v>
      </c>
      <c r="P1043" s="8">
        <f t="shared" si="443"/>
        <v>14493.31552136</v>
      </c>
      <c r="Q1043" s="13">
        <f t="shared" si="444"/>
        <v>0</v>
      </c>
      <c r="R1043" s="21">
        <f t="shared" si="445"/>
        <v>0</v>
      </c>
      <c r="S1043" s="8">
        <f t="shared" si="446"/>
        <v>0</v>
      </c>
      <c r="T1043" s="10">
        <f t="shared" si="456"/>
        <v>0.119353</v>
      </c>
      <c r="U1043" s="13">
        <f t="shared" si="435"/>
        <v>206</v>
      </c>
      <c r="V1043" s="13">
        <v>252</v>
      </c>
      <c r="W1043" s="14">
        <f t="shared" si="447"/>
        <v>1.0965504930000001</v>
      </c>
      <c r="X1043" s="8">
        <f t="shared" si="448"/>
        <v>1399.33675879</v>
      </c>
      <c r="Y1043" s="8">
        <v>0</v>
      </c>
      <c r="Z1043" s="9">
        <f t="shared" si="449"/>
        <v>0</v>
      </c>
      <c r="AA1043" s="26" t="str">
        <f t="shared" si="457"/>
        <v>A+J=</v>
      </c>
      <c r="AB1043" s="70">
        <f t="shared" si="458"/>
        <v>43388</v>
      </c>
      <c r="AC1043" s="4"/>
      <c r="AD1043" s="1"/>
      <c r="AE1043" s="11"/>
      <c r="AF1043" s="5"/>
      <c r="AG1043" s="1"/>
      <c r="AH1043" s="1"/>
      <c r="AI1043" s="1"/>
      <c r="AJ1043" s="1"/>
      <c r="AK1043" s="10"/>
      <c r="AL1043" s="1"/>
      <c r="AM1043" s="1"/>
      <c r="AN1043" s="1"/>
      <c r="AO1043" s="1"/>
      <c r="AP1043" s="1"/>
      <c r="AQ1043" s="1"/>
    </row>
    <row r="1044" spans="1:43" x14ac:dyDescent="0.2">
      <c r="A1044" s="67">
        <f t="shared" si="450"/>
        <v>43326</v>
      </c>
      <c r="B1044" s="8">
        <f t="shared" si="439"/>
        <v>15902.14622185</v>
      </c>
      <c r="C1044" s="8">
        <f t="shared" si="451"/>
        <v>12518.304390269999</v>
      </c>
      <c r="D1044" s="28">
        <f t="shared" si="452"/>
        <v>5044.46</v>
      </c>
      <c r="E1044" s="9">
        <f>IF(K1044=1,VLOOKUP(A1043,[1]Plan1!$AY$117:$BA$314,3),E1043)</f>
        <v>5061.1099999999997</v>
      </c>
      <c r="F1044" s="110">
        <f t="shared" si="453"/>
        <v>43298</v>
      </c>
      <c r="G1044" s="12">
        <f t="shared" si="440"/>
        <v>3.3006506147337245E-3</v>
      </c>
      <c r="H1044" s="11">
        <f t="shared" si="454"/>
        <v>43327</v>
      </c>
      <c r="I1044" s="11">
        <f t="shared" si="441"/>
        <v>43327</v>
      </c>
      <c r="J1044" s="1">
        <f t="shared" si="455"/>
        <v>22</v>
      </c>
      <c r="K1044" s="1">
        <f t="shared" si="438"/>
        <v>21</v>
      </c>
      <c r="L1044" s="8">
        <f t="shared" si="442"/>
        <v>1.0031503799999999</v>
      </c>
      <c r="M1044" s="14">
        <f t="shared" si="437"/>
        <v>1.01260014</v>
      </c>
      <c r="N1044" s="14">
        <f t="shared" si="434"/>
        <v>1.1543067845279051</v>
      </c>
      <c r="O1044" s="8">
        <f t="shared" si="436"/>
        <v>1.15794328</v>
      </c>
      <c r="P1044" s="8">
        <f t="shared" si="443"/>
        <v>14495.4864457</v>
      </c>
      <c r="Q1044" s="13">
        <f t="shared" si="444"/>
        <v>0</v>
      </c>
      <c r="R1044" s="21">
        <f t="shared" si="445"/>
        <v>0</v>
      </c>
      <c r="S1044" s="8">
        <f t="shared" si="446"/>
        <v>0</v>
      </c>
      <c r="T1044" s="10">
        <f t="shared" si="456"/>
        <v>0.119353</v>
      </c>
      <c r="U1044" s="13">
        <f t="shared" si="435"/>
        <v>207</v>
      </c>
      <c r="V1044" s="13">
        <v>252</v>
      </c>
      <c r="W1044" s="14">
        <f t="shared" si="447"/>
        <v>1.097041226</v>
      </c>
      <c r="X1044" s="8">
        <f t="shared" si="448"/>
        <v>1406.65977615</v>
      </c>
      <c r="Y1044" s="8">
        <v>0</v>
      </c>
      <c r="Z1044" s="9">
        <f t="shared" si="449"/>
        <v>0</v>
      </c>
      <c r="AA1044" s="26" t="str">
        <f t="shared" si="457"/>
        <v>A+J=</v>
      </c>
      <c r="AB1044" s="70">
        <f t="shared" si="458"/>
        <v>43388</v>
      </c>
      <c r="AC1044" s="4"/>
      <c r="AD1044" s="1"/>
      <c r="AE1044" s="11"/>
      <c r="AF1044" s="5"/>
      <c r="AG1044" s="1"/>
      <c r="AH1044" s="1"/>
      <c r="AI1044" s="1"/>
      <c r="AJ1044" s="1"/>
      <c r="AK1044" s="10"/>
      <c r="AL1044" s="1"/>
      <c r="AM1044" s="1"/>
      <c r="AN1044" s="1"/>
      <c r="AO1044" s="1"/>
      <c r="AP1044" s="1"/>
      <c r="AQ1044" s="1"/>
    </row>
    <row r="1045" spans="1:43" x14ac:dyDescent="0.2">
      <c r="A1045" s="67">
        <f t="shared" si="450"/>
        <v>43327</v>
      </c>
      <c r="B1045" s="8">
        <f t="shared" si="439"/>
        <v>15911.646018809999</v>
      </c>
      <c r="C1045" s="8">
        <f t="shared" si="451"/>
        <v>12518.304390269999</v>
      </c>
      <c r="D1045" s="28">
        <f t="shared" si="452"/>
        <v>5044.46</v>
      </c>
      <c r="E1045" s="9">
        <f>IF(K1045=1,VLOOKUP(A1044,[1]Plan1!$AY$117:$BA$314,3),E1044)</f>
        <v>5061.1099999999997</v>
      </c>
      <c r="F1045" s="110">
        <f t="shared" si="453"/>
        <v>43298</v>
      </c>
      <c r="G1045" s="12">
        <f t="shared" si="440"/>
        <v>3.3006506147337245E-3</v>
      </c>
      <c r="H1045" s="11">
        <f t="shared" si="454"/>
        <v>43360</v>
      </c>
      <c r="I1045" s="11">
        <f t="shared" si="441"/>
        <v>43327</v>
      </c>
      <c r="J1045" s="1">
        <f t="shared" si="455"/>
        <v>22</v>
      </c>
      <c r="K1045" s="1">
        <f t="shared" si="438"/>
        <v>22</v>
      </c>
      <c r="L1045" s="8">
        <f t="shared" si="442"/>
        <v>1.0033006499999999</v>
      </c>
      <c r="M1045" s="14">
        <f t="shared" si="437"/>
        <v>1.01260014</v>
      </c>
      <c r="N1045" s="14">
        <f t="shared" si="434"/>
        <v>1.1543067845279051</v>
      </c>
      <c r="O1045" s="8">
        <f t="shared" si="436"/>
        <v>1.1581167400000001</v>
      </c>
      <c r="P1045" s="8">
        <f t="shared" si="443"/>
        <v>14497.65787078</v>
      </c>
      <c r="Q1045" s="13">
        <f t="shared" si="444"/>
        <v>0</v>
      </c>
      <c r="R1045" s="21">
        <f t="shared" si="445"/>
        <v>0</v>
      </c>
      <c r="S1045" s="8">
        <f t="shared" si="446"/>
        <v>0</v>
      </c>
      <c r="T1045" s="10">
        <f t="shared" si="456"/>
        <v>0.119353</v>
      </c>
      <c r="U1045" s="13">
        <f t="shared" si="435"/>
        <v>208</v>
      </c>
      <c r="V1045" s="13">
        <v>252</v>
      </c>
      <c r="W1045" s="14">
        <f t="shared" si="447"/>
        <v>1.097532178</v>
      </c>
      <c r="X1045" s="8">
        <f t="shared" si="448"/>
        <v>1413.98814803</v>
      </c>
      <c r="Y1045" s="8">
        <v>0</v>
      </c>
      <c r="Z1045" s="9">
        <f t="shared" si="449"/>
        <v>0</v>
      </c>
      <c r="AA1045" s="26" t="str">
        <f t="shared" si="457"/>
        <v>A+J=</v>
      </c>
      <c r="AB1045" s="70">
        <f t="shared" si="458"/>
        <v>43388</v>
      </c>
      <c r="AC1045" s="4"/>
      <c r="AD1045" s="1"/>
      <c r="AE1045" s="11"/>
      <c r="AF1045" s="5"/>
      <c r="AG1045" s="1"/>
      <c r="AH1045" s="1"/>
      <c r="AI1045" s="1"/>
      <c r="AJ1045" s="1"/>
      <c r="AK1045" s="10"/>
      <c r="AL1045" s="1"/>
      <c r="AM1045" s="1"/>
      <c r="AN1045" s="1"/>
      <c r="AO1045" s="1"/>
      <c r="AP1045" s="1"/>
      <c r="AQ1045" s="1"/>
    </row>
    <row r="1046" spans="1:43" x14ac:dyDescent="0.2">
      <c r="A1046" s="67">
        <f t="shared" si="450"/>
        <v>43328</v>
      </c>
      <c r="B1046" s="8">
        <f t="shared" si="439"/>
        <v>15918.116018180001</v>
      </c>
      <c r="C1046" s="8">
        <f t="shared" si="451"/>
        <v>12518.304390269999</v>
      </c>
      <c r="D1046" s="28">
        <f t="shared" si="452"/>
        <v>5061.1099999999997</v>
      </c>
      <c r="E1046" s="9">
        <f>IF(K1046=1,VLOOKUP(A1045,[1]Plan1!$AY$117:$BA$314,3),E1045)</f>
        <v>5056.5600000000004</v>
      </c>
      <c r="F1046" s="110">
        <f t="shared" si="453"/>
        <v>43328</v>
      </c>
      <c r="G1046" s="12">
        <f t="shared" si="440"/>
        <v>-8.990122720112792E-4</v>
      </c>
      <c r="H1046" s="11">
        <f t="shared" si="454"/>
        <v>43360</v>
      </c>
      <c r="I1046" s="11">
        <f t="shared" si="441"/>
        <v>43360</v>
      </c>
      <c r="J1046" s="1">
        <f t="shared" si="455"/>
        <v>22</v>
      </c>
      <c r="K1046" s="1">
        <f t="shared" si="438"/>
        <v>1</v>
      </c>
      <c r="L1046" s="8">
        <f t="shared" si="442"/>
        <v>0.99995911000000004</v>
      </c>
      <c r="M1046" s="14">
        <f t="shared" si="437"/>
        <v>1.0033006499999999</v>
      </c>
      <c r="N1046" s="14">
        <f t="shared" si="434"/>
        <v>1.158116747216257</v>
      </c>
      <c r="O1046" s="8">
        <f t="shared" si="436"/>
        <v>1.1580693900000001</v>
      </c>
      <c r="P1046" s="8">
        <f t="shared" si="443"/>
        <v>14497.065129070001</v>
      </c>
      <c r="Q1046" s="13">
        <f t="shared" si="444"/>
        <v>0</v>
      </c>
      <c r="R1046" s="21">
        <f t="shared" si="445"/>
        <v>0</v>
      </c>
      <c r="S1046" s="8">
        <f t="shared" si="446"/>
        <v>0</v>
      </c>
      <c r="T1046" s="10">
        <f t="shared" si="456"/>
        <v>0.119353</v>
      </c>
      <c r="U1046" s="13">
        <f t="shared" si="435"/>
        <v>209</v>
      </c>
      <c r="V1046" s="13">
        <v>252</v>
      </c>
      <c r="W1046" s="14">
        <f t="shared" si="447"/>
        <v>1.0980233500000001</v>
      </c>
      <c r="X1046" s="8">
        <f t="shared" si="448"/>
        <v>1421.0508891100001</v>
      </c>
      <c r="Y1046" s="8">
        <v>0</v>
      </c>
      <c r="Z1046" s="9">
        <f t="shared" si="449"/>
        <v>0</v>
      </c>
      <c r="AA1046" s="26" t="str">
        <f t="shared" si="457"/>
        <v>A+J=</v>
      </c>
      <c r="AB1046" s="70">
        <f t="shared" si="458"/>
        <v>43388</v>
      </c>
      <c r="AC1046" s="4"/>
      <c r="AD1046" s="1"/>
      <c r="AE1046" s="11"/>
      <c r="AF1046" s="5"/>
      <c r="AG1046" s="1"/>
      <c r="AH1046" s="1"/>
      <c r="AI1046" s="1"/>
      <c r="AJ1046" s="1"/>
      <c r="AK1046" s="10"/>
      <c r="AL1046" s="1"/>
      <c r="AM1046" s="1"/>
      <c r="AN1046" s="1"/>
      <c r="AO1046" s="1"/>
      <c r="AP1046" s="1"/>
      <c r="AQ1046" s="1"/>
    </row>
    <row r="1047" spans="1:43" x14ac:dyDescent="0.2">
      <c r="A1047" s="67">
        <f t="shared" si="450"/>
        <v>43329</v>
      </c>
      <c r="B1047" s="8">
        <f t="shared" si="439"/>
        <v>15924.588624509999</v>
      </c>
      <c r="C1047" s="8">
        <f t="shared" si="451"/>
        <v>12518.304390269999</v>
      </c>
      <c r="D1047" s="28">
        <f t="shared" si="452"/>
        <v>5061.1099999999997</v>
      </c>
      <c r="E1047" s="9">
        <f>IF(K1047=1,VLOOKUP(A1046,[1]Plan1!$AY$117:$BA$314,3),E1046)</f>
        <v>5056.5600000000004</v>
      </c>
      <c r="F1047" s="110">
        <f t="shared" si="453"/>
        <v>43328</v>
      </c>
      <c r="G1047" s="12">
        <f t="shared" si="440"/>
        <v>-8.990122720112792E-4</v>
      </c>
      <c r="H1047" s="11">
        <f t="shared" si="454"/>
        <v>43360</v>
      </c>
      <c r="I1047" s="11">
        <f t="shared" si="441"/>
        <v>43360</v>
      </c>
      <c r="J1047" s="1">
        <f t="shared" si="455"/>
        <v>22</v>
      </c>
      <c r="K1047" s="1">
        <f t="shared" si="438"/>
        <v>2</v>
      </c>
      <c r="L1047" s="8">
        <f t="shared" si="442"/>
        <v>0.99991823000000002</v>
      </c>
      <c r="M1047" s="14">
        <f t="shared" si="437"/>
        <v>1.0033006499999999</v>
      </c>
      <c r="N1047" s="14">
        <f t="shared" si="434"/>
        <v>1.158116747216257</v>
      </c>
      <c r="O1047" s="8">
        <f t="shared" si="436"/>
        <v>1.1580220400000001</v>
      </c>
      <c r="P1047" s="8">
        <f t="shared" si="443"/>
        <v>14496.47238736</v>
      </c>
      <c r="Q1047" s="13">
        <f t="shared" si="444"/>
        <v>0</v>
      </c>
      <c r="R1047" s="21">
        <f t="shared" si="445"/>
        <v>0</v>
      </c>
      <c r="S1047" s="8">
        <f t="shared" si="446"/>
        <v>0</v>
      </c>
      <c r="T1047" s="10">
        <f t="shared" si="456"/>
        <v>0.119353</v>
      </c>
      <c r="U1047" s="13">
        <f t="shared" si="435"/>
        <v>210</v>
      </c>
      <c r="V1047" s="13">
        <v>252</v>
      </c>
      <c r="W1047" s="14">
        <f t="shared" si="447"/>
        <v>1.0985147420000001</v>
      </c>
      <c r="X1047" s="8">
        <f t="shared" si="448"/>
        <v>1428.11623715</v>
      </c>
      <c r="Y1047" s="8">
        <v>0</v>
      </c>
      <c r="Z1047" s="9">
        <f t="shared" si="449"/>
        <v>0</v>
      </c>
      <c r="AA1047" s="26" t="str">
        <f t="shared" si="457"/>
        <v>A+J=</v>
      </c>
      <c r="AB1047" s="70">
        <f t="shared" si="458"/>
        <v>43388</v>
      </c>
      <c r="AC1047" s="4"/>
      <c r="AD1047" s="1"/>
      <c r="AE1047" s="11"/>
      <c r="AF1047" s="5"/>
      <c r="AG1047" s="1"/>
      <c r="AH1047" s="1"/>
      <c r="AI1047" s="1"/>
      <c r="AJ1047" s="1"/>
      <c r="AK1047" s="10"/>
      <c r="AL1047" s="1"/>
      <c r="AM1047" s="1"/>
      <c r="AN1047" s="1"/>
      <c r="AO1047" s="1"/>
      <c r="AP1047" s="1"/>
      <c r="AQ1047" s="1"/>
    </row>
    <row r="1048" spans="1:43" x14ac:dyDescent="0.2">
      <c r="A1048" s="67">
        <f t="shared" si="450"/>
        <v>43330</v>
      </c>
      <c r="B1048" s="8">
        <f t="shared" si="439"/>
        <v>15931.063974960001</v>
      </c>
      <c r="C1048" s="8">
        <f t="shared" si="451"/>
        <v>12518.304390269999</v>
      </c>
      <c r="D1048" s="28">
        <f t="shared" si="452"/>
        <v>5061.1099999999997</v>
      </c>
      <c r="E1048" s="9">
        <f>IF(K1048=1,VLOOKUP(A1047,[1]Plan1!$AY$117:$BA$314,3),E1047)</f>
        <v>5056.5600000000004</v>
      </c>
      <c r="F1048" s="110">
        <f t="shared" si="453"/>
        <v>43328</v>
      </c>
      <c r="G1048" s="12">
        <f t="shared" si="440"/>
        <v>-8.990122720112792E-4</v>
      </c>
      <c r="H1048" s="11">
        <f t="shared" si="454"/>
        <v>43360</v>
      </c>
      <c r="I1048" s="11">
        <f t="shared" si="441"/>
        <v>43360</v>
      </c>
      <c r="J1048" s="1">
        <f t="shared" si="455"/>
        <v>22</v>
      </c>
      <c r="K1048" s="1">
        <f t="shared" si="438"/>
        <v>3</v>
      </c>
      <c r="L1048" s="8">
        <f t="shared" si="442"/>
        <v>0.99987735</v>
      </c>
      <c r="M1048" s="14">
        <f t="shared" si="437"/>
        <v>1.0033006499999999</v>
      </c>
      <c r="N1048" s="14">
        <f t="shared" si="434"/>
        <v>1.158116747216257</v>
      </c>
      <c r="O1048" s="8">
        <f t="shared" si="436"/>
        <v>1.1579747</v>
      </c>
      <c r="P1048" s="8">
        <f t="shared" si="443"/>
        <v>14495.879770830001</v>
      </c>
      <c r="Q1048" s="13">
        <f t="shared" si="444"/>
        <v>0</v>
      </c>
      <c r="R1048" s="21">
        <f t="shared" si="445"/>
        <v>0</v>
      </c>
      <c r="S1048" s="8">
        <f t="shared" si="446"/>
        <v>0</v>
      </c>
      <c r="T1048" s="10">
        <f t="shared" si="456"/>
        <v>0.119353</v>
      </c>
      <c r="U1048" s="13">
        <f t="shared" si="435"/>
        <v>211</v>
      </c>
      <c r="V1048" s="13">
        <v>252</v>
      </c>
      <c r="W1048" s="14">
        <f t="shared" si="447"/>
        <v>1.0990063539999999</v>
      </c>
      <c r="X1048" s="8">
        <f t="shared" si="448"/>
        <v>1435.1842041299999</v>
      </c>
      <c r="Y1048" s="8">
        <v>0</v>
      </c>
      <c r="Z1048" s="9">
        <f t="shared" si="449"/>
        <v>0</v>
      </c>
      <c r="AA1048" s="26" t="str">
        <f t="shared" si="457"/>
        <v>A+J=</v>
      </c>
      <c r="AB1048" s="70">
        <f t="shared" si="458"/>
        <v>43388</v>
      </c>
      <c r="AC1048" s="4"/>
      <c r="AD1048" s="1"/>
      <c r="AE1048" s="11"/>
      <c r="AF1048" s="5"/>
      <c r="AG1048" s="1"/>
      <c r="AH1048" s="1"/>
      <c r="AI1048" s="1"/>
      <c r="AJ1048" s="1"/>
      <c r="AK1048" s="10"/>
      <c r="AL1048" s="1"/>
      <c r="AM1048" s="1"/>
      <c r="AN1048" s="1"/>
      <c r="AO1048" s="1"/>
      <c r="AP1048" s="1"/>
      <c r="AQ1048" s="1"/>
    </row>
    <row r="1049" spans="1:43" x14ac:dyDescent="0.2">
      <c r="A1049" s="67">
        <f t="shared" si="450"/>
        <v>43331</v>
      </c>
      <c r="B1049" s="8">
        <f t="shared" si="439"/>
        <v>15931.063974960001</v>
      </c>
      <c r="C1049" s="8">
        <f t="shared" si="451"/>
        <v>12518.304390269999</v>
      </c>
      <c r="D1049" s="28">
        <f t="shared" si="452"/>
        <v>5061.1099999999997</v>
      </c>
      <c r="E1049" s="9">
        <f>IF(K1049=1,VLOOKUP(A1048,[1]Plan1!$AY$117:$BA$314,3),E1048)</f>
        <v>5056.5600000000004</v>
      </c>
      <c r="F1049" s="110">
        <f t="shared" si="453"/>
        <v>43328</v>
      </c>
      <c r="G1049" s="12">
        <f t="shared" si="440"/>
        <v>-8.990122720112792E-4</v>
      </c>
      <c r="H1049" s="11">
        <f t="shared" si="454"/>
        <v>43360</v>
      </c>
      <c r="I1049" s="11">
        <f t="shared" si="441"/>
        <v>43360</v>
      </c>
      <c r="J1049" s="1">
        <f t="shared" si="455"/>
        <v>22</v>
      </c>
      <c r="K1049" s="1">
        <f t="shared" si="438"/>
        <v>3</v>
      </c>
      <c r="L1049" s="8">
        <f t="shared" si="442"/>
        <v>0.99987735</v>
      </c>
      <c r="M1049" s="14">
        <f t="shared" si="437"/>
        <v>1.0033006499999999</v>
      </c>
      <c r="N1049" s="14">
        <f t="shared" si="434"/>
        <v>1.158116747216257</v>
      </c>
      <c r="O1049" s="8">
        <f t="shared" si="436"/>
        <v>1.1579747</v>
      </c>
      <c r="P1049" s="8">
        <f t="shared" si="443"/>
        <v>14495.879770830001</v>
      </c>
      <c r="Q1049" s="13">
        <f t="shared" si="444"/>
        <v>0</v>
      </c>
      <c r="R1049" s="21">
        <f t="shared" si="445"/>
        <v>0</v>
      </c>
      <c r="S1049" s="8">
        <f t="shared" si="446"/>
        <v>0</v>
      </c>
      <c r="T1049" s="10">
        <f t="shared" si="456"/>
        <v>0.119353</v>
      </c>
      <c r="U1049" s="13">
        <f t="shared" si="435"/>
        <v>211</v>
      </c>
      <c r="V1049" s="13">
        <v>252</v>
      </c>
      <c r="W1049" s="14">
        <f t="shared" si="447"/>
        <v>1.0990063539999999</v>
      </c>
      <c r="X1049" s="8">
        <f t="shared" si="448"/>
        <v>1435.1842041299999</v>
      </c>
      <c r="Y1049" s="8">
        <v>0</v>
      </c>
      <c r="Z1049" s="9">
        <f t="shared" si="449"/>
        <v>0</v>
      </c>
      <c r="AA1049" s="26" t="str">
        <f t="shared" si="457"/>
        <v>A+J=</v>
      </c>
      <c r="AB1049" s="70">
        <f t="shared" si="458"/>
        <v>43388</v>
      </c>
      <c r="AC1049" s="4"/>
      <c r="AD1049" s="1"/>
      <c r="AE1049" s="11"/>
      <c r="AF1049" s="5"/>
      <c r="AG1049" s="1"/>
      <c r="AH1049" s="1"/>
      <c r="AI1049" s="1"/>
      <c r="AJ1049" s="1"/>
      <c r="AK1049" s="10"/>
      <c r="AL1049" s="1"/>
      <c r="AM1049" s="1"/>
      <c r="AN1049" s="1"/>
      <c r="AO1049" s="1"/>
      <c r="AP1049" s="1"/>
      <c r="AQ1049" s="1"/>
    </row>
    <row r="1050" spans="1:43" x14ac:dyDescent="0.2">
      <c r="A1050" s="67">
        <f t="shared" si="450"/>
        <v>43332</v>
      </c>
      <c r="B1050" s="8">
        <f t="shared" si="439"/>
        <v>15931.063974960001</v>
      </c>
      <c r="C1050" s="8">
        <f t="shared" si="451"/>
        <v>12518.304390269999</v>
      </c>
      <c r="D1050" s="28">
        <f t="shared" si="452"/>
        <v>5061.1099999999997</v>
      </c>
      <c r="E1050" s="9">
        <f>IF(K1050=1,VLOOKUP(A1049,[1]Plan1!$AY$117:$BA$314,3),E1049)</f>
        <v>5056.5600000000004</v>
      </c>
      <c r="F1050" s="110">
        <f t="shared" si="453"/>
        <v>43328</v>
      </c>
      <c r="G1050" s="12">
        <f t="shared" si="440"/>
        <v>-8.990122720112792E-4</v>
      </c>
      <c r="H1050" s="11">
        <f t="shared" si="454"/>
        <v>43360</v>
      </c>
      <c r="I1050" s="11">
        <f t="shared" si="441"/>
        <v>43360</v>
      </c>
      <c r="J1050" s="1">
        <f t="shared" si="455"/>
        <v>22</v>
      </c>
      <c r="K1050" s="1">
        <f t="shared" si="438"/>
        <v>3</v>
      </c>
      <c r="L1050" s="8">
        <f t="shared" si="442"/>
        <v>0.99987735</v>
      </c>
      <c r="M1050" s="14">
        <f t="shared" si="437"/>
        <v>1.0033006499999999</v>
      </c>
      <c r="N1050" s="14">
        <f t="shared" si="434"/>
        <v>1.158116747216257</v>
      </c>
      <c r="O1050" s="8">
        <f t="shared" si="436"/>
        <v>1.1579747</v>
      </c>
      <c r="P1050" s="8">
        <f t="shared" si="443"/>
        <v>14495.879770830001</v>
      </c>
      <c r="Q1050" s="13">
        <f t="shared" si="444"/>
        <v>0</v>
      </c>
      <c r="R1050" s="21">
        <f t="shared" si="445"/>
        <v>0</v>
      </c>
      <c r="S1050" s="8">
        <f t="shared" si="446"/>
        <v>0</v>
      </c>
      <c r="T1050" s="10">
        <f t="shared" si="456"/>
        <v>0.119353</v>
      </c>
      <c r="U1050" s="13">
        <f t="shared" si="435"/>
        <v>211</v>
      </c>
      <c r="V1050" s="13">
        <v>252</v>
      </c>
      <c r="W1050" s="14">
        <f t="shared" si="447"/>
        <v>1.0990063539999999</v>
      </c>
      <c r="X1050" s="8">
        <f t="shared" si="448"/>
        <v>1435.1842041299999</v>
      </c>
      <c r="Y1050" s="8">
        <v>0</v>
      </c>
      <c r="Z1050" s="9">
        <f t="shared" si="449"/>
        <v>0</v>
      </c>
      <c r="AA1050" s="26" t="str">
        <f t="shared" si="457"/>
        <v>A+J=</v>
      </c>
      <c r="AB1050" s="70">
        <f t="shared" si="458"/>
        <v>43388</v>
      </c>
      <c r="AC1050" s="4"/>
      <c r="AD1050" s="1"/>
      <c r="AE1050" s="11"/>
      <c r="AF1050" s="5"/>
      <c r="AG1050" s="1"/>
      <c r="AH1050" s="1"/>
      <c r="AI1050" s="1"/>
      <c r="AJ1050" s="1"/>
      <c r="AK1050" s="10"/>
      <c r="AL1050" s="1"/>
      <c r="AM1050" s="1"/>
      <c r="AN1050" s="1"/>
      <c r="AO1050" s="1"/>
      <c r="AP1050" s="1"/>
      <c r="AQ1050" s="1"/>
    </row>
    <row r="1051" spans="1:43" x14ac:dyDescent="0.2">
      <c r="A1051" s="67">
        <f t="shared" si="450"/>
        <v>43333</v>
      </c>
      <c r="B1051" s="8">
        <f t="shared" si="439"/>
        <v>15937.54206933</v>
      </c>
      <c r="C1051" s="8">
        <f t="shared" si="451"/>
        <v>12518.304390269999</v>
      </c>
      <c r="D1051" s="28">
        <f t="shared" si="452"/>
        <v>5061.1099999999997</v>
      </c>
      <c r="E1051" s="9">
        <f>IF(K1051=1,VLOOKUP(A1050,[1]Plan1!$AY$117:$BA$314,3),E1050)</f>
        <v>5056.5600000000004</v>
      </c>
      <c r="F1051" s="110">
        <f t="shared" si="453"/>
        <v>43328</v>
      </c>
      <c r="G1051" s="12">
        <f t="shared" si="440"/>
        <v>-8.990122720112792E-4</v>
      </c>
      <c r="H1051" s="11">
        <f t="shared" si="454"/>
        <v>43360</v>
      </c>
      <c r="I1051" s="11">
        <f t="shared" si="441"/>
        <v>43360</v>
      </c>
      <c r="J1051" s="1">
        <f t="shared" si="455"/>
        <v>22</v>
      </c>
      <c r="K1051" s="1">
        <f t="shared" si="438"/>
        <v>4</v>
      </c>
      <c r="L1051" s="8">
        <f t="shared" si="442"/>
        <v>0.99983648000000003</v>
      </c>
      <c r="M1051" s="14">
        <f t="shared" si="437"/>
        <v>1.0033006499999999</v>
      </c>
      <c r="N1051" s="14">
        <f t="shared" si="434"/>
        <v>1.158116747216257</v>
      </c>
      <c r="O1051" s="8">
        <f t="shared" si="436"/>
        <v>1.1579273699999999</v>
      </c>
      <c r="P1051" s="8">
        <f t="shared" si="443"/>
        <v>14495.287279480001</v>
      </c>
      <c r="Q1051" s="13">
        <f t="shared" si="444"/>
        <v>0</v>
      </c>
      <c r="R1051" s="21">
        <f t="shared" si="445"/>
        <v>0</v>
      </c>
      <c r="S1051" s="8">
        <f t="shared" si="446"/>
        <v>0</v>
      </c>
      <c r="T1051" s="10">
        <f t="shared" si="456"/>
        <v>0.119353</v>
      </c>
      <c r="U1051" s="13">
        <f t="shared" si="435"/>
        <v>212</v>
      </c>
      <c r="V1051" s="13">
        <v>252</v>
      </c>
      <c r="W1051" s="14">
        <f t="shared" si="447"/>
        <v>1.0994981859999999</v>
      </c>
      <c r="X1051" s="8">
        <f t="shared" si="448"/>
        <v>1442.25478985</v>
      </c>
      <c r="Y1051" s="8">
        <v>0</v>
      </c>
      <c r="Z1051" s="9">
        <f t="shared" si="449"/>
        <v>0</v>
      </c>
      <c r="AA1051" s="26" t="str">
        <f t="shared" si="457"/>
        <v>A+J=</v>
      </c>
      <c r="AB1051" s="70">
        <f t="shared" si="458"/>
        <v>43388</v>
      </c>
      <c r="AC1051" s="4"/>
      <c r="AD1051" s="1"/>
      <c r="AE1051" s="11"/>
      <c r="AF1051" s="5"/>
      <c r="AG1051" s="1"/>
      <c r="AH1051" s="1"/>
      <c r="AI1051" s="1"/>
      <c r="AJ1051" s="1"/>
      <c r="AK1051" s="10"/>
      <c r="AL1051" s="1"/>
      <c r="AM1051" s="1"/>
      <c r="AN1051" s="1"/>
      <c r="AO1051" s="1"/>
      <c r="AP1051" s="1"/>
      <c r="AQ1051" s="1"/>
    </row>
    <row r="1052" spans="1:43" x14ac:dyDescent="0.2">
      <c r="A1052" s="67">
        <f t="shared" si="450"/>
        <v>43334</v>
      </c>
      <c r="B1052" s="8">
        <f t="shared" si="439"/>
        <v>15944.02249433</v>
      </c>
      <c r="C1052" s="8">
        <f t="shared" si="451"/>
        <v>12518.304390269999</v>
      </c>
      <c r="D1052" s="28">
        <f t="shared" si="452"/>
        <v>5061.1099999999997</v>
      </c>
      <c r="E1052" s="9">
        <f>IF(K1052=1,VLOOKUP(A1051,[1]Plan1!$AY$117:$BA$314,3),E1051)</f>
        <v>5056.5600000000004</v>
      </c>
      <c r="F1052" s="110">
        <f t="shared" si="453"/>
        <v>43328</v>
      </c>
      <c r="G1052" s="12">
        <f t="shared" si="440"/>
        <v>-8.990122720112792E-4</v>
      </c>
      <c r="H1052" s="11">
        <f t="shared" si="454"/>
        <v>43360</v>
      </c>
      <c r="I1052" s="11">
        <f t="shared" si="441"/>
        <v>43360</v>
      </c>
      <c r="J1052" s="1">
        <f t="shared" si="455"/>
        <v>22</v>
      </c>
      <c r="K1052" s="1">
        <f t="shared" si="438"/>
        <v>5</v>
      </c>
      <c r="L1052" s="8">
        <f t="shared" si="442"/>
        <v>0.99979560000000001</v>
      </c>
      <c r="M1052" s="14">
        <f t="shared" si="437"/>
        <v>1.0033006499999999</v>
      </c>
      <c r="N1052" s="14">
        <f t="shared" si="434"/>
        <v>1.158116747216257</v>
      </c>
      <c r="O1052" s="8">
        <f t="shared" si="436"/>
        <v>1.1578800199999999</v>
      </c>
      <c r="P1052" s="8">
        <f t="shared" si="443"/>
        <v>14494.694537769999</v>
      </c>
      <c r="Q1052" s="13">
        <f t="shared" si="444"/>
        <v>0</v>
      </c>
      <c r="R1052" s="21">
        <f t="shared" si="445"/>
        <v>0</v>
      </c>
      <c r="S1052" s="8">
        <f t="shared" si="446"/>
        <v>0</v>
      </c>
      <c r="T1052" s="10">
        <f t="shared" si="456"/>
        <v>0.119353</v>
      </c>
      <c r="U1052" s="13">
        <f t="shared" si="435"/>
        <v>213</v>
      </c>
      <c r="V1052" s="13">
        <v>252</v>
      </c>
      <c r="W1052" s="14">
        <f t="shared" si="447"/>
        <v>1.099990238</v>
      </c>
      <c r="X1052" s="8">
        <f t="shared" si="448"/>
        <v>1449.3279565600001</v>
      </c>
      <c r="Y1052" s="8">
        <v>0</v>
      </c>
      <c r="Z1052" s="9">
        <f t="shared" si="449"/>
        <v>0</v>
      </c>
      <c r="AA1052" s="26" t="str">
        <f t="shared" si="457"/>
        <v>A+J=</v>
      </c>
      <c r="AB1052" s="70">
        <f t="shared" si="458"/>
        <v>43388</v>
      </c>
      <c r="AC1052" s="4"/>
      <c r="AD1052" s="1"/>
      <c r="AE1052" s="11"/>
      <c r="AF1052" s="5"/>
      <c r="AG1052" s="1"/>
      <c r="AH1052" s="1"/>
      <c r="AI1052" s="1"/>
      <c r="AJ1052" s="1"/>
      <c r="AK1052" s="10"/>
      <c r="AL1052" s="1"/>
      <c r="AM1052" s="1"/>
      <c r="AN1052" s="1"/>
      <c r="AO1052" s="1"/>
      <c r="AP1052" s="1"/>
      <c r="AQ1052" s="1"/>
    </row>
    <row r="1053" spans="1:43" x14ac:dyDescent="0.2">
      <c r="A1053" s="67">
        <f t="shared" si="450"/>
        <v>43335</v>
      </c>
      <c r="B1053" s="8">
        <f t="shared" si="439"/>
        <v>15950.50580024</v>
      </c>
      <c r="C1053" s="8">
        <f t="shared" si="451"/>
        <v>12518.304390269999</v>
      </c>
      <c r="D1053" s="28">
        <f t="shared" si="452"/>
        <v>5061.1099999999997</v>
      </c>
      <c r="E1053" s="9">
        <f>IF(K1053=1,VLOOKUP(A1052,[1]Plan1!$AY$117:$BA$314,3),E1052)</f>
        <v>5056.5600000000004</v>
      </c>
      <c r="F1053" s="110">
        <f t="shared" si="453"/>
        <v>43328</v>
      </c>
      <c r="G1053" s="12">
        <f t="shared" si="440"/>
        <v>-8.990122720112792E-4</v>
      </c>
      <c r="H1053" s="11">
        <f t="shared" si="454"/>
        <v>43360</v>
      </c>
      <c r="I1053" s="11">
        <f t="shared" si="441"/>
        <v>43360</v>
      </c>
      <c r="J1053" s="1">
        <f t="shared" si="455"/>
        <v>22</v>
      </c>
      <c r="K1053" s="1">
        <f t="shared" si="438"/>
        <v>6</v>
      </c>
      <c r="L1053" s="8">
        <f t="shared" si="442"/>
        <v>0.99975473000000004</v>
      </c>
      <c r="M1053" s="14">
        <f t="shared" si="437"/>
        <v>1.0033006499999999</v>
      </c>
      <c r="N1053" s="14">
        <f t="shared" si="434"/>
        <v>1.158116747216257</v>
      </c>
      <c r="O1053" s="8">
        <f t="shared" si="436"/>
        <v>1.15783269</v>
      </c>
      <c r="P1053" s="8">
        <f t="shared" si="443"/>
        <v>14494.102046419999</v>
      </c>
      <c r="Q1053" s="13">
        <f t="shared" si="444"/>
        <v>0</v>
      </c>
      <c r="R1053" s="21">
        <f t="shared" si="445"/>
        <v>0</v>
      </c>
      <c r="S1053" s="8">
        <f t="shared" si="446"/>
        <v>0</v>
      </c>
      <c r="T1053" s="10">
        <f t="shared" si="456"/>
        <v>0.119353</v>
      </c>
      <c r="U1053" s="13">
        <f t="shared" si="435"/>
        <v>214</v>
      </c>
      <c r="V1053" s="13">
        <v>252</v>
      </c>
      <c r="W1053" s="14">
        <f t="shared" si="447"/>
        <v>1.10048251</v>
      </c>
      <c r="X1053" s="8">
        <f t="shared" si="448"/>
        <v>1456.40375382</v>
      </c>
      <c r="Y1053" s="8">
        <v>0</v>
      </c>
      <c r="Z1053" s="9">
        <f t="shared" si="449"/>
        <v>0</v>
      </c>
      <c r="AA1053" s="26" t="str">
        <f t="shared" si="457"/>
        <v>A+J=</v>
      </c>
      <c r="AB1053" s="70">
        <f t="shared" si="458"/>
        <v>43388</v>
      </c>
      <c r="AC1053" s="4"/>
      <c r="AD1053" s="1"/>
      <c r="AE1053" s="11"/>
      <c r="AF1053" s="5"/>
      <c r="AG1053" s="1"/>
      <c r="AH1053" s="1"/>
      <c r="AI1053" s="1"/>
      <c r="AJ1053" s="1"/>
      <c r="AK1053" s="10"/>
      <c r="AL1053" s="1"/>
      <c r="AM1053" s="1"/>
      <c r="AN1053" s="1"/>
      <c r="AO1053" s="1"/>
      <c r="AP1053" s="1"/>
      <c r="AQ1053" s="1"/>
    </row>
    <row r="1054" spans="1:43" x14ac:dyDescent="0.2">
      <c r="A1054" s="67">
        <f t="shared" si="450"/>
        <v>43336</v>
      </c>
      <c r="B1054" s="8">
        <f t="shared" si="439"/>
        <v>15956.99171138</v>
      </c>
      <c r="C1054" s="8">
        <f t="shared" si="451"/>
        <v>12518.304390269999</v>
      </c>
      <c r="D1054" s="28">
        <f t="shared" si="452"/>
        <v>5061.1099999999997</v>
      </c>
      <c r="E1054" s="9">
        <f>IF(K1054=1,VLOOKUP(A1053,[1]Plan1!$AY$117:$BA$314,3),E1053)</f>
        <v>5056.5600000000004</v>
      </c>
      <c r="F1054" s="110">
        <f t="shared" si="453"/>
        <v>43328</v>
      </c>
      <c r="G1054" s="12">
        <f t="shared" si="440"/>
        <v>-8.990122720112792E-4</v>
      </c>
      <c r="H1054" s="11">
        <f t="shared" si="454"/>
        <v>43360</v>
      </c>
      <c r="I1054" s="11">
        <f t="shared" si="441"/>
        <v>43360</v>
      </c>
      <c r="J1054" s="1">
        <f t="shared" si="455"/>
        <v>22</v>
      </c>
      <c r="K1054" s="1">
        <f t="shared" si="438"/>
        <v>7</v>
      </c>
      <c r="L1054" s="8">
        <f t="shared" si="442"/>
        <v>0.99971385999999995</v>
      </c>
      <c r="M1054" s="14">
        <f t="shared" si="437"/>
        <v>1.0033006499999999</v>
      </c>
      <c r="N1054" s="14">
        <f t="shared" si="434"/>
        <v>1.158116747216257</v>
      </c>
      <c r="O1054" s="8">
        <f t="shared" si="436"/>
        <v>1.1577853600000001</v>
      </c>
      <c r="P1054" s="8">
        <f t="shared" si="443"/>
        <v>14493.509555070001</v>
      </c>
      <c r="Q1054" s="13">
        <f t="shared" si="444"/>
        <v>0</v>
      </c>
      <c r="R1054" s="21">
        <f t="shared" si="445"/>
        <v>0</v>
      </c>
      <c r="S1054" s="8">
        <f t="shared" si="446"/>
        <v>0</v>
      </c>
      <c r="T1054" s="10">
        <f t="shared" si="456"/>
        <v>0.119353</v>
      </c>
      <c r="U1054" s="13">
        <f t="shared" si="435"/>
        <v>215</v>
      </c>
      <c r="V1054" s="13">
        <v>252</v>
      </c>
      <c r="W1054" s="14">
        <f t="shared" si="447"/>
        <v>1.100975002</v>
      </c>
      <c r="X1054" s="8">
        <f t="shared" si="448"/>
        <v>1463.4821563099999</v>
      </c>
      <c r="Y1054" s="8">
        <v>0</v>
      </c>
      <c r="Z1054" s="9">
        <f t="shared" si="449"/>
        <v>0</v>
      </c>
      <c r="AA1054" s="26" t="str">
        <f t="shared" si="457"/>
        <v>A+J=</v>
      </c>
      <c r="AB1054" s="70">
        <f t="shared" si="458"/>
        <v>43388</v>
      </c>
      <c r="AC1054" s="4"/>
      <c r="AD1054" s="1"/>
      <c r="AE1054" s="11"/>
      <c r="AF1054" s="5"/>
      <c r="AG1054" s="1"/>
      <c r="AH1054" s="1"/>
      <c r="AI1054" s="1"/>
      <c r="AJ1054" s="1"/>
      <c r="AK1054" s="10"/>
      <c r="AL1054" s="1"/>
      <c r="AM1054" s="1"/>
      <c r="AN1054" s="1"/>
      <c r="AO1054" s="1"/>
      <c r="AP1054" s="1"/>
      <c r="AQ1054" s="1"/>
    </row>
    <row r="1055" spans="1:43" x14ac:dyDescent="0.2">
      <c r="A1055" s="67">
        <f t="shared" si="450"/>
        <v>43337</v>
      </c>
      <c r="B1055" s="8">
        <f t="shared" si="439"/>
        <v>15963.48024187</v>
      </c>
      <c r="C1055" s="8">
        <f t="shared" si="451"/>
        <v>12518.304390269999</v>
      </c>
      <c r="D1055" s="28">
        <f t="shared" si="452"/>
        <v>5061.1099999999997</v>
      </c>
      <c r="E1055" s="9">
        <f>IF(K1055=1,VLOOKUP(A1054,[1]Plan1!$AY$117:$BA$314,3),E1054)</f>
        <v>5056.5600000000004</v>
      </c>
      <c r="F1055" s="110">
        <f t="shared" si="453"/>
        <v>43328</v>
      </c>
      <c r="G1055" s="12">
        <f t="shared" si="440"/>
        <v>-8.990122720112792E-4</v>
      </c>
      <c r="H1055" s="11">
        <f t="shared" si="454"/>
        <v>43360</v>
      </c>
      <c r="I1055" s="11">
        <f t="shared" si="441"/>
        <v>43360</v>
      </c>
      <c r="J1055" s="1">
        <f t="shared" si="455"/>
        <v>22</v>
      </c>
      <c r="K1055" s="1">
        <f t="shared" si="438"/>
        <v>8</v>
      </c>
      <c r="L1055" s="8">
        <f t="shared" si="442"/>
        <v>0.99967298999999998</v>
      </c>
      <c r="M1055" s="14">
        <f t="shared" si="437"/>
        <v>1.0033006499999999</v>
      </c>
      <c r="N1055" s="14">
        <f t="shared" ref="N1055:N1118" si="459">IF(I1055&gt;I1054,N1054*M1055,N1054)</f>
        <v>1.158116747216257</v>
      </c>
      <c r="O1055" s="8">
        <f t="shared" si="436"/>
        <v>1.15773803</v>
      </c>
      <c r="P1055" s="8">
        <f t="shared" si="443"/>
        <v>14492.917063729999</v>
      </c>
      <c r="Q1055" s="13">
        <f t="shared" si="444"/>
        <v>0</v>
      </c>
      <c r="R1055" s="21">
        <f t="shared" si="445"/>
        <v>0</v>
      </c>
      <c r="S1055" s="8">
        <f t="shared" si="446"/>
        <v>0</v>
      </c>
      <c r="T1055" s="10">
        <f t="shared" si="456"/>
        <v>0.119353</v>
      </c>
      <c r="U1055" s="13">
        <f t="shared" si="435"/>
        <v>216</v>
      </c>
      <c r="V1055" s="13">
        <v>252</v>
      </c>
      <c r="W1055" s="14">
        <f t="shared" si="447"/>
        <v>1.1014677150000001</v>
      </c>
      <c r="X1055" s="8">
        <f t="shared" si="448"/>
        <v>1470.56317814</v>
      </c>
      <c r="Y1055" s="8">
        <v>0</v>
      </c>
      <c r="Z1055" s="9">
        <f t="shared" si="449"/>
        <v>0</v>
      </c>
      <c r="AA1055" s="26" t="str">
        <f t="shared" si="457"/>
        <v>A+J=</v>
      </c>
      <c r="AB1055" s="70">
        <f t="shared" si="458"/>
        <v>43388</v>
      </c>
      <c r="AC1055" s="4"/>
      <c r="AD1055" s="1"/>
      <c r="AE1055" s="11"/>
      <c r="AF1055" s="5"/>
      <c r="AG1055" s="1"/>
      <c r="AH1055" s="1"/>
      <c r="AI1055" s="1"/>
      <c r="AJ1055" s="1"/>
      <c r="AK1055" s="10"/>
      <c r="AL1055" s="1"/>
      <c r="AM1055" s="1"/>
      <c r="AN1055" s="1"/>
      <c r="AO1055" s="1"/>
      <c r="AP1055" s="1"/>
      <c r="AQ1055" s="1"/>
    </row>
    <row r="1056" spans="1:43" x14ac:dyDescent="0.2">
      <c r="A1056" s="67">
        <f t="shared" si="450"/>
        <v>43338</v>
      </c>
      <c r="B1056" s="8">
        <f t="shared" si="439"/>
        <v>15963.48024187</v>
      </c>
      <c r="C1056" s="8">
        <f t="shared" si="451"/>
        <v>12518.304390269999</v>
      </c>
      <c r="D1056" s="28">
        <f t="shared" si="452"/>
        <v>5061.1099999999997</v>
      </c>
      <c r="E1056" s="9">
        <f>IF(K1056=1,VLOOKUP(A1055,[1]Plan1!$AY$117:$BA$314,3),E1055)</f>
        <v>5056.5600000000004</v>
      </c>
      <c r="F1056" s="110">
        <f t="shared" si="453"/>
        <v>43328</v>
      </c>
      <c r="G1056" s="12">
        <f t="shared" si="440"/>
        <v>-8.990122720112792E-4</v>
      </c>
      <c r="H1056" s="11">
        <f t="shared" si="454"/>
        <v>43360</v>
      </c>
      <c r="I1056" s="11">
        <f t="shared" si="441"/>
        <v>43360</v>
      </c>
      <c r="J1056" s="1">
        <f t="shared" si="455"/>
        <v>22</v>
      </c>
      <c r="K1056" s="1">
        <f t="shared" si="438"/>
        <v>8</v>
      </c>
      <c r="L1056" s="8">
        <f t="shared" si="442"/>
        <v>0.99967298999999998</v>
      </c>
      <c r="M1056" s="14">
        <f t="shared" si="437"/>
        <v>1.0033006499999999</v>
      </c>
      <c r="N1056" s="14">
        <f t="shared" si="459"/>
        <v>1.158116747216257</v>
      </c>
      <c r="O1056" s="8">
        <f t="shared" si="436"/>
        <v>1.15773803</v>
      </c>
      <c r="P1056" s="8">
        <f t="shared" si="443"/>
        <v>14492.917063729999</v>
      </c>
      <c r="Q1056" s="13">
        <f t="shared" si="444"/>
        <v>0</v>
      </c>
      <c r="R1056" s="21">
        <f t="shared" si="445"/>
        <v>0</v>
      </c>
      <c r="S1056" s="8">
        <f t="shared" si="446"/>
        <v>0</v>
      </c>
      <c r="T1056" s="10">
        <f t="shared" si="456"/>
        <v>0.119353</v>
      </c>
      <c r="U1056" s="13">
        <f t="shared" si="435"/>
        <v>216</v>
      </c>
      <c r="V1056" s="13">
        <v>252</v>
      </c>
      <c r="W1056" s="14">
        <f t="shared" si="447"/>
        <v>1.1014677150000001</v>
      </c>
      <c r="X1056" s="8">
        <f t="shared" si="448"/>
        <v>1470.56317814</v>
      </c>
      <c r="Y1056" s="8">
        <v>0</v>
      </c>
      <c r="Z1056" s="9">
        <f t="shared" si="449"/>
        <v>0</v>
      </c>
      <c r="AA1056" s="26" t="str">
        <f t="shared" si="457"/>
        <v>A+J=</v>
      </c>
      <c r="AB1056" s="70">
        <f t="shared" si="458"/>
        <v>43388</v>
      </c>
      <c r="AC1056" s="4"/>
      <c r="AD1056" s="1"/>
      <c r="AE1056" s="11"/>
      <c r="AF1056" s="5"/>
      <c r="AG1056" s="1"/>
      <c r="AH1056" s="1"/>
      <c r="AI1056" s="1"/>
      <c r="AJ1056" s="1"/>
      <c r="AK1056" s="10"/>
      <c r="AL1056" s="1"/>
      <c r="AM1056" s="1"/>
      <c r="AN1056" s="1"/>
      <c r="AO1056" s="1"/>
      <c r="AP1056" s="1"/>
      <c r="AQ1056" s="1"/>
    </row>
    <row r="1057" spans="1:43" x14ac:dyDescent="0.2">
      <c r="A1057" s="67">
        <f t="shared" si="450"/>
        <v>43339</v>
      </c>
      <c r="B1057" s="8">
        <f t="shared" si="439"/>
        <v>15963.48024187</v>
      </c>
      <c r="C1057" s="8">
        <f t="shared" si="451"/>
        <v>12518.304390269999</v>
      </c>
      <c r="D1057" s="28">
        <f t="shared" si="452"/>
        <v>5061.1099999999997</v>
      </c>
      <c r="E1057" s="9">
        <f>IF(K1057=1,VLOOKUP(A1056,[1]Plan1!$AY$117:$BA$314,3),E1056)</f>
        <v>5056.5600000000004</v>
      </c>
      <c r="F1057" s="110">
        <f t="shared" si="453"/>
        <v>43328</v>
      </c>
      <c r="G1057" s="12">
        <f t="shared" si="440"/>
        <v>-8.990122720112792E-4</v>
      </c>
      <c r="H1057" s="11">
        <f t="shared" si="454"/>
        <v>43360</v>
      </c>
      <c r="I1057" s="11">
        <f t="shared" si="441"/>
        <v>43360</v>
      </c>
      <c r="J1057" s="1">
        <f t="shared" si="455"/>
        <v>22</v>
      </c>
      <c r="K1057" s="1">
        <f t="shared" si="438"/>
        <v>8</v>
      </c>
      <c r="L1057" s="8">
        <f t="shared" si="442"/>
        <v>0.99967298999999998</v>
      </c>
      <c r="M1057" s="14">
        <f t="shared" si="437"/>
        <v>1.0033006499999999</v>
      </c>
      <c r="N1057" s="14">
        <f t="shared" si="459"/>
        <v>1.158116747216257</v>
      </c>
      <c r="O1057" s="8">
        <f t="shared" si="436"/>
        <v>1.15773803</v>
      </c>
      <c r="P1057" s="8">
        <f t="shared" si="443"/>
        <v>14492.917063729999</v>
      </c>
      <c r="Q1057" s="13">
        <f t="shared" si="444"/>
        <v>0</v>
      </c>
      <c r="R1057" s="21">
        <f t="shared" si="445"/>
        <v>0</v>
      </c>
      <c r="S1057" s="8">
        <f t="shared" si="446"/>
        <v>0</v>
      </c>
      <c r="T1057" s="10">
        <f t="shared" si="456"/>
        <v>0.119353</v>
      </c>
      <c r="U1057" s="13">
        <f t="shared" si="435"/>
        <v>216</v>
      </c>
      <c r="V1057" s="13">
        <v>252</v>
      </c>
      <c r="W1057" s="14">
        <f t="shared" si="447"/>
        <v>1.1014677150000001</v>
      </c>
      <c r="X1057" s="8">
        <f t="shared" si="448"/>
        <v>1470.56317814</v>
      </c>
      <c r="Y1057" s="8">
        <v>0</v>
      </c>
      <c r="Z1057" s="9">
        <f t="shared" si="449"/>
        <v>0</v>
      </c>
      <c r="AA1057" s="26" t="str">
        <f t="shared" si="457"/>
        <v>A+J=</v>
      </c>
      <c r="AB1057" s="70">
        <f t="shared" si="458"/>
        <v>43388</v>
      </c>
      <c r="AC1057" s="4"/>
      <c r="AD1057" s="1"/>
      <c r="AE1057" s="11"/>
      <c r="AF1057" s="5"/>
      <c r="AG1057" s="1"/>
      <c r="AH1057" s="1"/>
      <c r="AI1057" s="1"/>
      <c r="AJ1057" s="1"/>
      <c r="AK1057" s="10"/>
      <c r="AL1057" s="1"/>
      <c r="AM1057" s="1"/>
      <c r="AN1057" s="1"/>
      <c r="AO1057" s="1"/>
      <c r="AP1057" s="1"/>
      <c r="AQ1057" s="1"/>
    </row>
    <row r="1058" spans="1:43" x14ac:dyDescent="0.2">
      <c r="A1058" s="67">
        <f t="shared" si="450"/>
        <v>43340</v>
      </c>
      <c r="B1058" s="8">
        <f t="shared" si="439"/>
        <v>15969.971253350001</v>
      </c>
      <c r="C1058" s="8">
        <f t="shared" si="451"/>
        <v>12518.304390269999</v>
      </c>
      <c r="D1058" s="28">
        <f t="shared" si="452"/>
        <v>5061.1099999999997</v>
      </c>
      <c r="E1058" s="9">
        <f>IF(K1058=1,VLOOKUP(A1057,[1]Plan1!$AY$117:$BA$314,3),E1057)</f>
        <v>5056.5600000000004</v>
      </c>
      <c r="F1058" s="110">
        <f t="shared" si="453"/>
        <v>43328</v>
      </c>
      <c r="G1058" s="12">
        <f t="shared" si="440"/>
        <v>-8.990122720112792E-4</v>
      </c>
      <c r="H1058" s="11">
        <f t="shared" si="454"/>
        <v>43360</v>
      </c>
      <c r="I1058" s="11">
        <f t="shared" si="441"/>
        <v>43360</v>
      </c>
      <c r="J1058" s="1">
        <f t="shared" si="455"/>
        <v>22</v>
      </c>
      <c r="K1058" s="1">
        <f t="shared" si="438"/>
        <v>9</v>
      </c>
      <c r="L1058" s="8">
        <f t="shared" si="442"/>
        <v>0.99963212000000001</v>
      </c>
      <c r="M1058" s="14">
        <f t="shared" si="437"/>
        <v>1.0033006499999999</v>
      </c>
      <c r="N1058" s="14">
        <f t="shared" si="459"/>
        <v>1.158116747216257</v>
      </c>
      <c r="O1058" s="8">
        <f t="shared" si="436"/>
        <v>1.1576906899999999</v>
      </c>
      <c r="P1058" s="8">
        <f t="shared" si="443"/>
        <v>14492.324447200001</v>
      </c>
      <c r="Q1058" s="13">
        <f t="shared" si="444"/>
        <v>0</v>
      </c>
      <c r="R1058" s="21">
        <f t="shared" si="445"/>
        <v>0</v>
      </c>
      <c r="S1058" s="8">
        <f t="shared" si="446"/>
        <v>0</v>
      </c>
      <c r="T1058" s="10">
        <f t="shared" si="456"/>
        <v>0.119353</v>
      </c>
      <c r="U1058" s="13">
        <f t="shared" si="435"/>
        <v>217</v>
      </c>
      <c r="V1058" s="13">
        <v>252</v>
      </c>
      <c r="W1058" s="14">
        <f t="shared" si="447"/>
        <v>1.101960649</v>
      </c>
      <c r="X1058" s="8">
        <f t="shared" si="448"/>
        <v>1477.64680615</v>
      </c>
      <c r="Y1058" s="8">
        <v>0</v>
      </c>
      <c r="Z1058" s="9">
        <f t="shared" si="449"/>
        <v>0</v>
      </c>
      <c r="AA1058" s="26" t="str">
        <f t="shared" si="457"/>
        <v>A+J=</v>
      </c>
      <c r="AB1058" s="70">
        <f t="shared" si="458"/>
        <v>43388</v>
      </c>
      <c r="AC1058" s="4"/>
      <c r="AD1058" s="1"/>
      <c r="AE1058" s="11"/>
      <c r="AF1058" s="5"/>
      <c r="AG1058" s="1"/>
      <c r="AH1058" s="1"/>
      <c r="AI1058" s="1"/>
      <c r="AJ1058" s="1"/>
      <c r="AK1058" s="10"/>
      <c r="AL1058" s="1"/>
      <c r="AM1058" s="1"/>
      <c r="AN1058" s="1"/>
      <c r="AO1058" s="1"/>
      <c r="AP1058" s="1"/>
      <c r="AQ1058" s="1"/>
    </row>
    <row r="1059" spans="1:43" x14ac:dyDescent="0.2">
      <c r="A1059" s="67">
        <f t="shared" si="450"/>
        <v>43341</v>
      </c>
      <c r="B1059" s="8">
        <f t="shared" si="439"/>
        <v>15976.464992290001</v>
      </c>
      <c r="C1059" s="8">
        <f t="shared" si="451"/>
        <v>12518.304390269999</v>
      </c>
      <c r="D1059" s="28">
        <f t="shared" si="452"/>
        <v>5061.1099999999997</v>
      </c>
      <c r="E1059" s="9">
        <f>IF(K1059=1,VLOOKUP(A1058,[1]Plan1!$AY$117:$BA$314,3),E1058)</f>
        <v>5056.5600000000004</v>
      </c>
      <c r="F1059" s="110">
        <f t="shared" si="453"/>
        <v>43328</v>
      </c>
      <c r="G1059" s="12">
        <f t="shared" si="440"/>
        <v>-8.990122720112792E-4</v>
      </c>
      <c r="H1059" s="11">
        <f t="shared" si="454"/>
        <v>43360</v>
      </c>
      <c r="I1059" s="11">
        <f t="shared" si="441"/>
        <v>43360</v>
      </c>
      <c r="J1059" s="1">
        <f t="shared" si="455"/>
        <v>22</v>
      </c>
      <c r="K1059" s="1">
        <f t="shared" si="438"/>
        <v>10</v>
      </c>
      <c r="L1059" s="8">
        <f t="shared" si="442"/>
        <v>0.99959125000000004</v>
      </c>
      <c r="M1059" s="14">
        <f t="shared" si="437"/>
        <v>1.0033006499999999</v>
      </c>
      <c r="N1059" s="14">
        <f t="shared" si="459"/>
        <v>1.158116747216257</v>
      </c>
      <c r="O1059" s="8">
        <f t="shared" si="436"/>
        <v>1.15764336</v>
      </c>
      <c r="P1059" s="8">
        <f t="shared" si="443"/>
        <v>14491.73195585</v>
      </c>
      <c r="Q1059" s="13">
        <f t="shared" si="444"/>
        <v>0</v>
      </c>
      <c r="R1059" s="21">
        <f t="shared" si="445"/>
        <v>0</v>
      </c>
      <c r="S1059" s="8">
        <f t="shared" si="446"/>
        <v>0</v>
      </c>
      <c r="T1059" s="10">
        <f t="shared" si="456"/>
        <v>0.119353</v>
      </c>
      <c r="U1059" s="13">
        <f t="shared" si="435"/>
        <v>218</v>
      </c>
      <c r="V1059" s="13">
        <v>252</v>
      </c>
      <c r="W1059" s="14">
        <f t="shared" si="447"/>
        <v>1.1024538020000001</v>
      </c>
      <c r="X1059" s="8">
        <f t="shared" si="448"/>
        <v>1484.73303644</v>
      </c>
      <c r="Y1059" s="8">
        <v>0</v>
      </c>
      <c r="Z1059" s="9">
        <f t="shared" si="449"/>
        <v>0</v>
      </c>
      <c r="AA1059" s="26" t="str">
        <f t="shared" si="457"/>
        <v>A+J=</v>
      </c>
      <c r="AB1059" s="70">
        <f t="shared" si="458"/>
        <v>43388</v>
      </c>
      <c r="AC1059" s="4"/>
      <c r="AD1059" s="1"/>
      <c r="AE1059" s="11"/>
      <c r="AF1059" s="5"/>
      <c r="AG1059" s="1"/>
      <c r="AH1059" s="1"/>
      <c r="AI1059" s="1"/>
      <c r="AJ1059" s="1"/>
      <c r="AK1059" s="10"/>
      <c r="AL1059" s="1"/>
      <c r="AM1059" s="1"/>
      <c r="AN1059" s="1"/>
      <c r="AO1059" s="1"/>
      <c r="AP1059" s="1"/>
      <c r="AQ1059" s="1"/>
    </row>
    <row r="1060" spans="1:43" x14ac:dyDescent="0.2">
      <c r="A1060" s="67">
        <f t="shared" si="450"/>
        <v>43342</v>
      </c>
      <c r="B1060" s="8">
        <f t="shared" si="439"/>
        <v>15982.961501959999</v>
      </c>
      <c r="C1060" s="8">
        <f t="shared" si="451"/>
        <v>12518.304390269999</v>
      </c>
      <c r="D1060" s="28">
        <f t="shared" si="452"/>
        <v>5061.1099999999997</v>
      </c>
      <c r="E1060" s="9">
        <f>IF(K1060=1,VLOOKUP(A1059,[1]Plan1!$AY$117:$BA$314,3),E1059)</f>
        <v>5056.5600000000004</v>
      </c>
      <c r="F1060" s="110">
        <f t="shared" si="453"/>
        <v>43328</v>
      </c>
      <c r="G1060" s="12">
        <f t="shared" si="440"/>
        <v>-8.990122720112792E-4</v>
      </c>
      <c r="H1060" s="11">
        <f t="shared" si="454"/>
        <v>43360</v>
      </c>
      <c r="I1060" s="11">
        <f t="shared" si="441"/>
        <v>43360</v>
      </c>
      <c r="J1060" s="1">
        <f t="shared" si="455"/>
        <v>22</v>
      </c>
      <c r="K1060" s="1">
        <f t="shared" si="438"/>
        <v>11</v>
      </c>
      <c r="L1060" s="8">
        <f t="shared" si="442"/>
        <v>0.99955039000000001</v>
      </c>
      <c r="M1060" s="14">
        <f t="shared" si="437"/>
        <v>1.0033006499999999</v>
      </c>
      <c r="N1060" s="14">
        <f t="shared" si="459"/>
        <v>1.158116747216257</v>
      </c>
      <c r="O1060" s="8">
        <f t="shared" si="436"/>
        <v>1.15759604</v>
      </c>
      <c r="P1060" s="8">
        <f t="shared" si="443"/>
        <v>14491.139589689999</v>
      </c>
      <c r="Q1060" s="13">
        <f t="shared" si="444"/>
        <v>0</v>
      </c>
      <c r="R1060" s="21">
        <f t="shared" si="445"/>
        <v>0</v>
      </c>
      <c r="S1060" s="8">
        <f t="shared" si="446"/>
        <v>0</v>
      </c>
      <c r="T1060" s="10">
        <f t="shared" si="456"/>
        <v>0.119353</v>
      </c>
      <c r="U1060" s="13">
        <f t="shared" si="435"/>
        <v>219</v>
      </c>
      <c r="V1060" s="13">
        <v>252</v>
      </c>
      <c r="W1060" s="14">
        <f t="shared" si="447"/>
        <v>1.1029471769999999</v>
      </c>
      <c r="X1060" s="8">
        <f t="shared" si="448"/>
        <v>1491.82191227</v>
      </c>
      <c r="Y1060" s="8">
        <v>0</v>
      </c>
      <c r="Z1060" s="9">
        <f t="shared" si="449"/>
        <v>0</v>
      </c>
      <c r="AA1060" s="26" t="str">
        <f t="shared" si="457"/>
        <v>A+J=</v>
      </c>
      <c r="AB1060" s="70">
        <f t="shared" si="458"/>
        <v>43388</v>
      </c>
      <c r="AC1060" s="4"/>
      <c r="AD1060" s="1"/>
      <c r="AE1060" s="11"/>
      <c r="AF1060" s="5"/>
      <c r="AG1060" s="1"/>
      <c r="AH1060" s="1"/>
      <c r="AI1060" s="1"/>
      <c r="AJ1060" s="1"/>
      <c r="AK1060" s="10"/>
      <c r="AL1060" s="1"/>
      <c r="AM1060" s="1"/>
      <c r="AN1060" s="1"/>
      <c r="AO1060" s="1"/>
      <c r="AP1060" s="1"/>
      <c r="AQ1060" s="1"/>
    </row>
    <row r="1061" spans="1:43" x14ac:dyDescent="0.2">
      <c r="A1061" s="67">
        <f t="shared" si="450"/>
        <v>43343</v>
      </c>
      <c r="B1061" s="8">
        <f t="shared" si="439"/>
        <v>15989.460476889999</v>
      </c>
      <c r="C1061" s="8">
        <f t="shared" si="451"/>
        <v>12518.304390269999</v>
      </c>
      <c r="D1061" s="28">
        <f t="shared" si="452"/>
        <v>5061.1099999999997</v>
      </c>
      <c r="E1061" s="9">
        <f>IF(K1061=1,VLOOKUP(A1060,[1]Plan1!$AY$117:$BA$314,3),E1060)</f>
        <v>5056.5600000000004</v>
      </c>
      <c r="F1061" s="110">
        <f t="shared" si="453"/>
        <v>43328</v>
      </c>
      <c r="G1061" s="12">
        <f t="shared" si="440"/>
        <v>-8.990122720112792E-4</v>
      </c>
      <c r="H1061" s="11">
        <f t="shared" si="454"/>
        <v>43360</v>
      </c>
      <c r="I1061" s="11">
        <f t="shared" si="441"/>
        <v>43360</v>
      </c>
      <c r="J1061" s="1">
        <f t="shared" si="455"/>
        <v>22</v>
      </c>
      <c r="K1061" s="1">
        <f t="shared" si="438"/>
        <v>12</v>
      </c>
      <c r="L1061" s="8">
        <f t="shared" si="442"/>
        <v>0.99950952000000004</v>
      </c>
      <c r="M1061" s="14">
        <f t="shared" si="437"/>
        <v>1.0033006499999999</v>
      </c>
      <c r="N1061" s="14">
        <f t="shared" si="459"/>
        <v>1.158116747216257</v>
      </c>
      <c r="O1061" s="8">
        <f t="shared" si="436"/>
        <v>1.1575487099999999</v>
      </c>
      <c r="P1061" s="8">
        <f t="shared" si="443"/>
        <v>14490.547098339999</v>
      </c>
      <c r="Q1061" s="13">
        <f t="shared" si="444"/>
        <v>0</v>
      </c>
      <c r="R1061" s="21">
        <f t="shared" si="445"/>
        <v>0</v>
      </c>
      <c r="S1061" s="8">
        <f t="shared" si="446"/>
        <v>0</v>
      </c>
      <c r="T1061" s="10">
        <f t="shared" si="456"/>
        <v>0.119353</v>
      </c>
      <c r="U1061" s="13">
        <f t="shared" ref="U1061:U1124" si="460">IF(Q1060&gt;0,1,IF(K1061=K1060,U1060,U1060+1))</f>
        <v>220</v>
      </c>
      <c r="V1061" s="13">
        <v>252</v>
      </c>
      <c r="W1061" s="14">
        <f t="shared" si="447"/>
        <v>1.1034407719999999</v>
      </c>
      <c r="X1061" s="8">
        <f t="shared" si="448"/>
        <v>1498.9133785500001</v>
      </c>
      <c r="Y1061" s="8">
        <v>0</v>
      </c>
      <c r="Z1061" s="9">
        <f t="shared" si="449"/>
        <v>0</v>
      </c>
      <c r="AA1061" s="26" t="str">
        <f t="shared" si="457"/>
        <v>A+J=</v>
      </c>
      <c r="AB1061" s="70">
        <f t="shared" si="458"/>
        <v>43388</v>
      </c>
      <c r="AC1061" s="4"/>
      <c r="AD1061" s="1"/>
      <c r="AE1061" s="11"/>
      <c r="AF1061" s="5"/>
      <c r="AG1061" s="1"/>
      <c r="AH1061" s="1"/>
      <c r="AI1061" s="1"/>
      <c r="AJ1061" s="1"/>
      <c r="AK1061" s="10"/>
      <c r="AL1061" s="1"/>
      <c r="AM1061" s="1"/>
      <c r="AN1061" s="1"/>
      <c r="AO1061" s="1"/>
      <c r="AP1061" s="1"/>
      <c r="AQ1061" s="1"/>
    </row>
    <row r="1062" spans="1:43" x14ac:dyDescent="0.2">
      <c r="A1062" s="67">
        <f t="shared" si="450"/>
        <v>43344</v>
      </c>
      <c r="B1062" s="8">
        <f t="shared" si="439"/>
        <v>15995.96222189</v>
      </c>
      <c r="C1062" s="8">
        <f t="shared" si="451"/>
        <v>12518.304390269999</v>
      </c>
      <c r="D1062" s="28">
        <f t="shared" si="452"/>
        <v>5061.1099999999997</v>
      </c>
      <c r="E1062" s="9">
        <f>IF(K1062=1,VLOOKUP(A1061,[1]Plan1!$AY$117:$BA$314,3),E1061)</f>
        <v>5056.5600000000004</v>
      </c>
      <c r="F1062" s="110">
        <f t="shared" si="453"/>
        <v>43328</v>
      </c>
      <c r="G1062" s="12">
        <f t="shared" si="440"/>
        <v>-8.990122720112792E-4</v>
      </c>
      <c r="H1062" s="11">
        <f t="shared" si="454"/>
        <v>43360</v>
      </c>
      <c r="I1062" s="11">
        <f t="shared" si="441"/>
        <v>43360</v>
      </c>
      <c r="J1062" s="1">
        <f t="shared" si="455"/>
        <v>22</v>
      </c>
      <c r="K1062" s="1">
        <f t="shared" si="438"/>
        <v>13</v>
      </c>
      <c r="L1062" s="8">
        <f t="shared" si="442"/>
        <v>0.99946866000000001</v>
      </c>
      <c r="M1062" s="14">
        <f t="shared" si="437"/>
        <v>1.0033006499999999</v>
      </c>
      <c r="N1062" s="14">
        <f t="shared" si="459"/>
        <v>1.158116747216257</v>
      </c>
      <c r="O1062" s="8">
        <f t="shared" si="436"/>
        <v>1.15750139</v>
      </c>
      <c r="P1062" s="8">
        <f t="shared" si="443"/>
        <v>14489.95473218</v>
      </c>
      <c r="Q1062" s="13">
        <f t="shared" si="444"/>
        <v>0</v>
      </c>
      <c r="R1062" s="21">
        <f t="shared" si="445"/>
        <v>0</v>
      </c>
      <c r="S1062" s="8">
        <f t="shared" si="446"/>
        <v>0</v>
      </c>
      <c r="T1062" s="10">
        <f t="shared" si="456"/>
        <v>0.119353</v>
      </c>
      <c r="U1062" s="13">
        <f t="shared" si="460"/>
        <v>221</v>
      </c>
      <c r="V1062" s="13">
        <v>252</v>
      </c>
      <c r="W1062" s="14">
        <f t="shared" si="447"/>
        <v>1.1039345890000001</v>
      </c>
      <c r="X1062" s="8">
        <f t="shared" si="448"/>
        <v>1506.0074897100001</v>
      </c>
      <c r="Y1062" s="8">
        <v>0</v>
      </c>
      <c r="Z1062" s="9">
        <f t="shared" si="449"/>
        <v>0</v>
      </c>
      <c r="AA1062" s="26" t="str">
        <f t="shared" si="457"/>
        <v>A+J=</v>
      </c>
      <c r="AB1062" s="70">
        <f t="shared" si="458"/>
        <v>43388</v>
      </c>
      <c r="AC1062" s="4"/>
      <c r="AD1062" s="1"/>
      <c r="AE1062" s="11"/>
      <c r="AF1062" s="5"/>
      <c r="AG1062" s="1"/>
      <c r="AH1062" s="1"/>
      <c r="AI1062" s="1"/>
      <c r="AJ1062" s="1"/>
      <c r="AK1062" s="10"/>
      <c r="AL1062" s="1"/>
      <c r="AM1062" s="1"/>
      <c r="AN1062" s="1"/>
      <c r="AO1062" s="1"/>
      <c r="AP1062" s="1"/>
      <c r="AQ1062" s="1"/>
    </row>
    <row r="1063" spans="1:43" x14ac:dyDescent="0.2">
      <c r="A1063" s="67">
        <f t="shared" si="450"/>
        <v>43345</v>
      </c>
      <c r="B1063" s="8">
        <f t="shared" si="439"/>
        <v>15995.96222189</v>
      </c>
      <c r="C1063" s="8">
        <f t="shared" si="451"/>
        <v>12518.304390269999</v>
      </c>
      <c r="D1063" s="28">
        <f t="shared" si="452"/>
        <v>5061.1099999999997</v>
      </c>
      <c r="E1063" s="9">
        <f>IF(K1063=1,VLOOKUP(A1062,[1]Plan1!$AY$117:$BA$314,3),E1062)</f>
        <v>5056.5600000000004</v>
      </c>
      <c r="F1063" s="110">
        <f t="shared" si="453"/>
        <v>43328</v>
      </c>
      <c r="G1063" s="12">
        <f t="shared" si="440"/>
        <v>-8.990122720112792E-4</v>
      </c>
      <c r="H1063" s="11">
        <f t="shared" si="454"/>
        <v>43360</v>
      </c>
      <c r="I1063" s="11">
        <f t="shared" si="441"/>
        <v>43360</v>
      </c>
      <c r="J1063" s="1">
        <f t="shared" si="455"/>
        <v>22</v>
      </c>
      <c r="K1063" s="1">
        <f t="shared" si="438"/>
        <v>13</v>
      </c>
      <c r="L1063" s="8">
        <f t="shared" si="442"/>
        <v>0.99946866000000001</v>
      </c>
      <c r="M1063" s="14">
        <f t="shared" si="437"/>
        <v>1.0033006499999999</v>
      </c>
      <c r="N1063" s="14">
        <f t="shared" si="459"/>
        <v>1.158116747216257</v>
      </c>
      <c r="O1063" s="8">
        <f t="shared" si="436"/>
        <v>1.15750139</v>
      </c>
      <c r="P1063" s="8">
        <f t="shared" si="443"/>
        <v>14489.95473218</v>
      </c>
      <c r="Q1063" s="13">
        <f t="shared" si="444"/>
        <v>0</v>
      </c>
      <c r="R1063" s="21">
        <f t="shared" si="445"/>
        <v>0</v>
      </c>
      <c r="S1063" s="8">
        <f t="shared" si="446"/>
        <v>0</v>
      </c>
      <c r="T1063" s="10">
        <f t="shared" si="456"/>
        <v>0.119353</v>
      </c>
      <c r="U1063" s="13">
        <f t="shared" si="460"/>
        <v>221</v>
      </c>
      <c r="V1063" s="13">
        <v>252</v>
      </c>
      <c r="W1063" s="14">
        <f t="shared" si="447"/>
        <v>1.1039345890000001</v>
      </c>
      <c r="X1063" s="8">
        <f t="shared" si="448"/>
        <v>1506.0074897100001</v>
      </c>
      <c r="Y1063" s="8">
        <v>0</v>
      </c>
      <c r="Z1063" s="9">
        <f t="shared" si="449"/>
        <v>0</v>
      </c>
      <c r="AA1063" s="26" t="str">
        <f t="shared" si="457"/>
        <v>A+J=</v>
      </c>
      <c r="AB1063" s="70">
        <f t="shared" si="458"/>
        <v>43388</v>
      </c>
      <c r="AC1063" s="4"/>
      <c r="AD1063" s="1"/>
      <c r="AE1063" s="11"/>
      <c r="AF1063" s="5"/>
      <c r="AG1063" s="1"/>
      <c r="AH1063" s="1"/>
      <c r="AI1063" s="1"/>
      <c r="AJ1063" s="1"/>
      <c r="AK1063" s="10"/>
      <c r="AL1063" s="1"/>
      <c r="AM1063" s="1"/>
      <c r="AN1063" s="1"/>
      <c r="AO1063" s="1"/>
      <c r="AP1063" s="1"/>
      <c r="AQ1063" s="1"/>
    </row>
    <row r="1064" spans="1:43" x14ac:dyDescent="0.2">
      <c r="A1064" s="67">
        <f t="shared" si="450"/>
        <v>43346</v>
      </c>
      <c r="B1064" s="8">
        <f t="shared" si="439"/>
        <v>15995.96222189</v>
      </c>
      <c r="C1064" s="8">
        <f t="shared" si="451"/>
        <v>12518.304390269999</v>
      </c>
      <c r="D1064" s="28">
        <f t="shared" si="452"/>
        <v>5061.1099999999997</v>
      </c>
      <c r="E1064" s="9">
        <f>IF(K1064=1,VLOOKUP(A1063,[1]Plan1!$AY$117:$BA$314,3),E1063)</f>
        <v>5056.5600000000004</v>
      </c>
      <c r="F1064" s="110">
        <f t="shared" si="453"/>
        <v>43328</v>
      </c>
      <c r="G1064" s="12">
        <f t="shared" si="440"/>
        <v>-8.990122720112792E-4</v>
      </c>
      <c r="H1064" s="11">
        <f t="shared" si="454"/>
        <v>43360</v>
      </c>
      <c r="I1064" s="11">
        <f t="shared" si="441"/>
        <v>43360</v>
      </c>
      <c r="J1064" s="1">
        <f t="shared" si="455"/>
        <v>22</v>
      </c>
      <c r="K1064" s="1">
        <f t="shared" si="438"/>
        <v>13</v>
      </c>
      <c r="L1064" s="8">
        <f t="shared" si="442"/>
        <v>0.99946866000000001</v>
      </c>
      <c r="M1064" s="14">
        <f t="shared" si="437"/>
        <v>1.0033006499999999</v>
      </c>
      <c r="N1064" s="14">
        <f t="shared" si="459"/>
        <v>1.158116747216257</v>
      </c>
      <c r="O1064" s="8">
        <f t="shared" si="436"/>
        <v>1.15750139</v>
      </c>
      <c r="P1064" s="8">
        <f t="shared" si="443"/>
        <v>14489.95473218</v>
      </c>
      <c r="Q1064" s="13">
        <f t="shared" si="444"/>
        <v>0</v>
      </c>
      <c r="R1064" s="21">
        <f t="shared" si="445"/>
        <v>0</v>
      </c>
      <c r="S1064" s="8">
        <f t="shared" si="446"/>
        <v>0</v>
      </c>
      <c r="T1064" s="10">
        <f t="shared" si="456"/>
        <v>0.119353</v>
      </c>
      <c r="U1064" s="13">
        <f t="shared" si="460"/>
        <v>221</v>
      </c>
      <c r="V1064" s="13">
        <v>252</v>
      </c>
      <c r="W1064" s="14">
        <f t="shared" si="447"/>
        <v>1.1039345890000001</v>
      </c>
      <c r="X1064" s="8">
        <f t="shared" si="448"/>
        <v>1506.0074897100001</v>
      </c>
      <c r="Y1064" s="8">
        <v>0</v>
      </c>
      <c r="Z1064" s="9">
        <f t="shared" si="449"/>
        <v>0</v>
      </c>
      <c r="AA1064" s="26" t="str">
        <f t="shared" si="457"/>
        <v>A+J=</v>
      </c>
      <c r="AB1064" s="70">
        <f t="shared" si="458"/>
        <v>43388</v>
      </c>
      <c r="AC1064" s="4"/>
      <c r="AD1064" s="1"/>
      <c r="AE1064" s="11"/>
      <c r="AF1064" s="5"/>
      <c r="AG1064" s="1"/>
      <c r="AH1064" s="1"/>
      <c r="AI1064" s="1"/>
      <c r="AJ1064" s="1"/>
      <c r="AK1064" s="10"/>
      <c r="AL1064" s="1"/>
      <c r="AM1064" s="1"/>
      <c r="AN1064" s="1"/>
      <c r="AO1064" s="1"/>
      <c r="AP1064" s="1"/>
      <c r="AQ1064" s="1"/>
    </row>
    <row r="1065" spans="1:43" x14ac:dyDescent="0.2">
      <c r="A1065" s="67">
        <f t="shared" si="450"/>
        <v>43347</v>
      </c>
      <c r="B1065" s="8">
        <f t="shared" si="439"/>
        <v>16002.4665695</v>
      </c>
      <c r="C1065" s="8">
        <f t="shared" si="451"/>
        <v>12518.304390269999</v>
      </c>
      <c r="D1065" s="28">
        <f t="shared" si="452"/>
        <v>5061.1099999999997</v>
      </c>
      <c r="E1065" s="9">
        <f>IF(K1065=1,VLOOKUP(A1064,[1]Plan1!$AY$117:$BA$314,3),E1064)</f>
        <v>5056.5600000000004</v>
      </c>
      <c r="F1065" s="110">
        <f t="shared" si="453"/>
        <v>43328</v>
      </c>
      <c r="G1065" s="12">
        <f t="shared" si="440"/>
        <v>-8.990122720112792E-4</v>
      </c>
      <c r="H1065" s="11">
        <f t="shared" si="454"/>
        <v>43360</v>
      </c>
      <c r="I1065" s="11">
        <f t="shared" si="441"/>
        <v>43360</v>
      </c>
      <c r="J1065" s="1">
        <f t="shared" si="455"/>
        <v>22</v>
      </c>
      <c r="K1065" s="1">
        <f t="shared" si="438"/>
        <v>14</v>
      </c>
      <c r="L1065" s="8">
        <f t="shared" si="442"/>
        <v>0.99942779999999998</v>
      </c>
      <c r="M1065" s="14">
        <f t="shared" si="437"/>
        <v>1.0033006499999999</v>
      </c>
      <c r="N1065" s="14">
        <f t="shared" si="459"/>
        <v>1.158116747216257</v>
      </c>
      <c r="O1065" s="8">
        <f t="shared" ref="O1065:O1128" si="461">TRUNC(TRUNC((L1065*N1065),15),8)</f>
        <v>1.15745407</v>
      </c>
      <c r="P1065" s="8">
        <f t="shared" si="443"/>
        <v>14489.36236601</v>
      </c>
      <c r="Q1065" s="13">
        <f t="shared" si="444"/>
        <v>0</v>
      </c>
      <c r="R1065" s="21">
        <f t="shared" si="445"/>
        <v>0</v>
      </c>
      <c r="S1065" s="8">
        <f t="shared" si="446"/>
        <v>0</v>
      </c>
      <c r="T1065" s="10">
        <f t="shared" si="456"/>
        <v>0.119353</v>
      </c>
      <c r="U1065" s="13">
        <f t="shared" si="460"/>
        <v>222</v>
      </c>
      <c r="V1065" s="13">
        <v>252</v>
      </c>
      <c r="W1065" s="14">
        <f t="shared" si="447"/>
        <v>1.104428626</v>
      </c>
      <c r="X1065" s="8">
        <f t="shared" si="448"/>
        <v>1513.1042034899999</v>
      </c>
      <c r="Y1065" s="8">
        <v>0</v>
      </c>
      <c r="Z1065" s="9">
        <f t="shared" si="449"/>
        <v>0</v>
      </c>
      <c r="AA1065" s="26" t="str">
        <f t="shared" si="457"/>
        <v>A+J=</v>
      </c>
      <c r="AB1065" s="70">
        <f t="shared" si="458"/>
        <v>43388</v>
      </c>
      <c r="AC1065" s="4"/>
      <c r="AD1065" s="1"/>
      <c r="AE1065" s="11"/>
      <c r="AF1065" s="5"/>
      <c r="AG1065" s="1"/>
      <c r="AH1065" s="1"/>
      <c r="AI1065" s="1"/>
      <c r="AJ1065" s="1"/>
      <c r="AK1065" s="10"/>
      <c r="AL1065" s="1"/>
      <c r="AM1065" s="1"/>
      <c r="AN1065" s="1"/>
      <c r="AO1065" s="1"/>
      <c r="AP1065" s="1"/>
      <c r="AQ1065" s="1"/>
    </row>
    <row r="1066" spans="1:43" x14ac:dyDescent="0.2">
      <c r="A1066" s="67">
        <f t="shared" si="450"/>
        <v>43348</v>
      </c>
      <c r="B1066" s="8">
        <f t="shared" si="439"/>
        <v>16008.973533839999</v>
      </c>
      <c r="C1066" s="8">
        <f t="shared" si="451"/>
        <v>12518.304390269999</v>
      </c>
      <c r="D1066" s="28">
        <f t="shared" si="452"/>
        <v>5061.1099999999997</v>
      </c>
      <c r="E1066" s="9">
        <f>IF(K1066=1,VLOOKUP(A1065,[1]Plan1!$AY$117:$BA$314,3),E1065)</f>
        <v>5056.5600000000004</v>
      </c>
      <c r="F1066" s="110">
        <f t="shared" si="453"/>
        <v>43328</v>
      </c>
      <c r="G1066" s="12">
        <f t="shared" si="440"/>
        <v>-8.990122720112792E-4</v>
      </c>
      <c r="H1066" s="11">
        <f t="shared" si="454"/>
        <v>43360</v>
      </c>
      <c r="I1066" s="11">
        <f t="shared" si="441"/>
        <v>43360</v>
      </c>
      <c r="J1066" s="1">
        <f t="shared" si="455"/>
        <v>22</v>
      </c>
      <c r="K1066" s="1">
        <f t="shared" si="438"/>
        <v>15</v>
      </c>
      <c r="L1066" s="8">
        <f t="shared" si="442"/>
        <v>0.99938693999999995</v>
      </c>
      <c r="M1066" s="14">
        <f t="shared" ref="M1066:M1129" si="462">IF(I1066&gt;I1065,L1065,M1065)</f>
        <v>1.0033006499999999</v>
      </c>
      <c r="N1066" s="14">
        <f t="shared" si="459"/>
        <v>1.158116747216257</v>
      </c>
      <c r="O1066" s="8">
        <f t="shared" si="461"/>
        <v>1.15740675</v>
      </c>
      <c r="P1066" s="8">
        <f t="shared" si="443"/>
        <v>14488.769999849999</v>
      </c>
      <c r="Q1066" s="13">
        <f t="shared" si="444"/>
        <v>0</v>
      </c>
      <c r="R1066" s="21">
        <f t="shared" si="445"/>
        <v>0</v>
      </c>
      <c r="S1066" s="8">
        <f t="shared" si="446"/>
        <v>0</v>
      </c>
      <c r="T1066" s="10">
        <f t="shared" si="456"/>
        <v>0.119353</v>
      </c>
      <c r="U1066" s="13">
        <f t="shared" si="460"/>
        <v>223</v>
      </c>
      <c r="V1066" s="13">
        <v>252</v>
      </c>
      <c r="W1066" s="14">
        <f t="shared" si="447"/>
        <v>1.104922884</v>
      </c>
      <c r="X1066" s="8">
        <f t="shared" si="448"/>
        <v>1520.2035339900001</v>
      </c>
      <c r="Y1066" s="8">
        <v>0</v>
      </c>
      <c r="Z1066" s="9">
        <f t="shared" si="449"/>
        <v>0</v>
      </c>
      <c r="AA1066" s="26" t="str">
        <f t="shared" si="457"/>
        <v>A+J=</v>
      </c>
      <c r="AB1066" s="70">
        <f t="shared" si="458"/>
        <v>43388</v>
      </c>
      <c r="AC1066" s="4"/>
      <c r="AD1066" s="1"/>
      <c r="AE1066" s="11"/>
      <c r="AF1066" s="5"/>
      <c r="AG1066" s="1"/>
      <c r="AH1066" s="1"/>
      <c r="AI1066" s="1"/>
      <c r="AJ1066" s="1"/>
      <c r="AK1066" s="10"/>
      <c r="AL1066" s="1"/>
      <c r="AM1066" s="1"/>
      <c r="AN1066" s="1"/>
      <c r="AO1066" s="1"/>
      <c r="AP1066" s="1"/>
      <c r="AQ1066" s="1"/>
    </row>
    <row r="1067" spans="1:43" x14ac:dyDescent="0.2">
      <c r="A1067" s="67">
        <f t="shared" si="450"/>
        <v>43349</v>
      </c>
      <c r="B1067" s="8">
        <f t="shared" si="439"/>
        <v>16015.48326737</v>
      </c>
      <c r="C1067" s="8">
        <f t="shared" si="451"/>
        <v>12518.304390269999</v>
      </c>
      <c r="D1067" s="28">
        <f t="shared" si="452"/>
        <v>5061.1099999999997</v>
      </c>
      <c r="E1067" s="9">
        <f>IF(K1067=1,VLOOKUP(A1066,[1]Plan1!$AY$117:$BA$314,3),E1066)</f>
        <v>5056.5600000000004</v>
      </c>
      <c r="F1067" s="110">
        <f t="shared" si="453"/>
        <v>43328</v>
      </c>
      <c r="G1067" s="12">
        <f t="shared" si="440"/>
        <v>-8.990122720112792E-4</v>
      </c>
      <c r="H1067" s="11">
        <f t="shared" si="454"/>
        <v>43360</v>
      </c>
      <c r="I1067" s="11">
        <f t="shared" si="441"/>
        <v>43360</v>
      </c>
      <c r="J1067" s="1">
        <f t="shared" si="455"/>
        <v>22</v>
      </c>
      <c r="K1067" s="1">
        <f t="shared" ref="K1067:K1130" si="463">(J1067-(NETWORKDAYS(A1067,I1067,AE$118:AE$502)-1))</f>
        <v>16</v>
      </c>
      <c r="L1067" s="8">
        <f t="shared" si="442"/>
        <v>0.99934608999999996</v>
      </c>
      <c r="M1067" s="14">
        <f t="shared" si="462"/>
        <v>1.0033006499999999</v>
      </c>
      <c r="N1067" s="14">
        <f t="shared" si="459"/>
        <v>1.158116747216257</v>
      </c>
      <c r="O1067" s="8">
        <f t="shared" si="461"/>
        <v>1.15735944</v>
      </c>
      <c r="P1067" s="8">
        <f t="shared" si="443"/>
        <v>14488.177758870001</v>
      </c>
      <c r="Q1067" s="13">
        <f t="shared" si="444"/>
        <v>0</v>
      </c>
      <c r="R1067" s="21">
        <f t="shared" si="445"/>
        <v>0</v>
      </c>
      <c r="S1067" s="8">
        <f t="shared" si="446"/>
        <v>0</v>
      </c>
      <c r="T1067" s="10">
        <f t="shared" si="456"/>
        <v>0.119353</v>
      </c>
      <c r="U1067" s="13">
        <f t="shared" si="460"/>
        <v>224</v>
      </c>
      <c r="V1067" s="13">
        <v>252</v>
      </c>
      <c r="W1067" s="14">
        <f t="shared" si="447"/>
        <v>1.105417364</v>
      </c>
      <c r="X1067" s="8">
        <f t="shared" si="448"/>
        <v>1527.3055085000001</v>
      </c>
      <c r="Y1067" s="8">
        <v>0</v>
      </c>
      <c r="Z1067" s="9">
        <f t="shared" si="449"/>
        <v>0</v>
      </c>
      <c r="AA1067" s="26" t="str">
        <f t="shared" si="457"/>
        <v>A+J=</v>
      </c>
      <c r="AB1067" s="70">
        <f t="shared" si="458"/>
        <v>43388</v>
      </c>
      <c r="AC1067" s="4"/>
      <c r="AD1067" s="1"/>
      <c r="AE1067" s="11"/>
      <c r="AF1067" s="5"/>
      <c r="AG1067" s="1"/>
      <c r="AH1067" s="1"/>
      <c r="AI1067" s="1"/>
      <c r="AJ1067" s="1"/>
      <c r="AK1067" s="10"/>
      <c r="AL1067" s="1"/>
      <c r="AM1067" s="1"/>
      <c r="AN1067" s="1"/>
      <c r="AO1067" s="1"/>
      <c r="AP1067" s="1"/>
      <c r="AQ1067" s="1"/>
    </row>
    <row r="1068" spans="1:43" x14ac:dyDescent="0.2">
      <c r="A1068" s="67">
        <f t="shared" si="450"/>
        <v>43350</v>
      </c>
      <c r="B1068" s="8">
        <f t="shared" si="439"/>
        <v>16021.995478500001</v>
      </c>
      <c r="C1068" s="8">
        <f t="shared" si="451"/>
        <v>12518.304390269999</v>
      </c>
      <c r="D1068" s="28">
        <f t="shared" si="452"/>
        <v>5061.1099999999997</v>
      </c>
      <c r="E1068" s="9">
        <f>IF(K1068=1,VLOOKUP(A1067,[1]Plan1!$AY$117:$BA$314,3),E1067)</f>
        <v>5056.5600000000004</v>
      </c>
      <c r="F1068" s="110">
        <f t="shared" si="453"/>
        <v>43328</v>
      </c>
      <c r="G1068" s="12">
        <f t="shared" si="440"/>
        <v>-8.990122720112792E-4</v>
      </c>
      <c r="H1068" s="11">
        <f t="shared" si="454"/>
        <v>43360</v>
      </c>
      <c r="I1068" s="11">
        <f t="shared" si="441"/>
        <v>43360</v>
      </c>
      <c r="J1068" s="1">
        <f t="shared" si="455"/>
        <v>22</v>
      </c>
      <c r="K1068" s="1">
        <f t="shared" si="463"/>
        <v>17</v>
      </c>
      <c r="L1068" s="8">
        <f t="shared" si="442"/>
        <v>0.99930523000000004</v>
      </c>
      <c r="M1068" s="14">
        <f t="shared" si="462"/>
        <v>1.0033006499999999</v>
      </c>
      <c r="N1068" s="14">
        <f t="shared" si="459"/>
        <v>1.158116747216257</v>
      </c>
      <c r="O1068" s="8">
        <f t="shared" si="461"/>
        <v>1.1573121200000001</v>
      </c>
      <c r="P1068" s="8">
        <f t="shared" si="443"/>
        <v>14487.585392700001</v>
      </c>
      <c r="Q1068" s="13">
        <f t="shared" si="444"/>
        <v>0</v>
      </c>
      <c r="R1068" s="21">
        <f t="shared" si="445"/>
        <v>0</v>
      </c>
      <c r="S1068" s="8">
        <f t="shared" si="446"/>
        <v>0</v>
      </c>
      <c r="T1068" s="10">
        <f t="shared" si="456"/>
        <v>0.119353</v>
      </c>
      <c r="U1068" s="13">
        <f t="shared" si="460"/>
        <v>225</v>
      </c>
      <c r="V1068" s="13">
        <v>252</v>
      </c>
      <c r="W1068" s="14">
        <f t="shared" si="447"/>
        <v>1.1059120650000001</v>
      </c>
      <c r="X1068" s="8">
        <f t="shared" si="448"/>
        <v>1534.4100857999999</v>
      </c>
      <c r="Y1068" s="8">
        <v>0</v>
      </c>
      <c r="Z1068" s="9">
        <f t="shared" si="449"/>
        <v>0</v>
      </c>
      <c r="AA1068" s="26" t="str">
        <f t="shared" si="457"/>
        <v>A+J=</v>
      </c>
      <c r="AB1068" s="70">
        <f t="shared" si="458"/>
        <v>43388</v>
      </c>
      <c r="AC1068" s="4"/>
      <c r="AD1068" s="1"/>
      <c r="AE1068" s="11"/>
      <c r="AF1068" s="5"/>
      <c r="AG1068" s="1"/>
      <c r="AH1068" s="1"/>
      <c r="AI1068" s="1"/>
      <c r="AJ1068" s="1"/>
      <c r="AK1068" s="10"/>
      <c r="AL1068" s="1"/>
      <c r="AM1068" s="1"/>
      <c r="AN1068" s="1"/>
      <c r="AO1068" s="1"/>
      <c r="AP1068" s="1"/>
      <c r="AQ1068" s="1"/>
    </row>
    <row r="1069" spans="1:43" x14ac:dyDescent="0.2">
      <c r="A1069" s="67">
        <f t="shared" si="450"/>
        <v>43351</v>
      </c>
      <c r="B1069" s="8">
        <f t="shared" si="439"/>
        <v>16021.995478500001</v>
      </c>
      <c r="C1069" s="8">
        <f t="shared" si="451"/>
        <v>12518.304390269999</v>
      </c>
      <c r="D1069" s="28">
        <f t="shared" si="452"/>
        <v>5061.1099999999997</v>
      </c>
      <c r="E1069" s="9">
        <f>IF(K1069=1,VLOOKUP(A1068,[1]Plan1!$AY$117:$BA$314,3),E1068)</f>
        <v>5056.5600000000004</v>
      </c>
      <c r="F1069" s="110">
        <f t="shared" si="453"/>
        <v>43328</v>
      </c>
      <c r="G1069" s="12">
        <f t="shared" si="440"/>
        <v>-8.990122720112792E-4</v>
      </c>
      <c r="H1069" s="11">
        <f t="shared" si="454"/>
        <v>43360</v>
      </c>
      <c r="I1069" s="11">
        <f t="shared" si="441"/>
        <v>43360</v>
      </c>
      <c r="J1069" s="1">
        <f t="shared" si="455"/>
        <v>22</v>
      </c>
      <c r="K1069" s="1">
        <f t="shared" si="463"/>
        <v>17</v>
      </c>
      <c r="L1069" s="8">
        <f t="shared" si="442"/>
        <v>0.99930523000000004</v>
      </c>
      <c r="M1069" s="14">
        <f t="shared" si="462"/>
        <v>1.0033006499999999</v>
      </c>
      <c r="N1069" s="14">
        <f t="shared" si="459"/>
        <v>1.158116747216257</v>
      </c>
      <c r="O1069" s="8">
        <f t="shared" si="461"/>
        <v>1.1573121200000001</v>
      </c>
      <c r="P1069" s="8">
        <f t="shared" si="443"/>
        <v>14487.585392700001</v>
      </c>
      <c r="Q1069" s="13">
        <f t="shared" si="444"/>
        <v>0</v>
      </c>
      <c r="R1069" s="21">
        <f t="shared" si="445"/>
        <v>0</v>
      </c>
      <c r="S1069" s="8">
        <f t="shared" si="446"/>
        <v>0</v>
      </c>
      <c r="T1069" s="10">
        <f t="shared" si="456"/>
        <v>0.119353</v>
      </c>
      <c r="U1069" s="13">
        <f t="shared" si="460"/>
        <v>225</v>
      </c>
      <c r="V1069" s="13">
        <v>252</v>
      </c>
      <c r="W1069" s="14">
        <f t="shared" si="447"/>
        <v>1.1059120650000001</v>
      </c>
      <c r="X1069" s="8">
        <f t="shared" si="448"/>
        <v>1534.4100857999999</v>
      </c>
      <c r="Y1069" s="8">
        <v>0</v>
      </c>
      <c r="Z1069" s="9">
        <f t="shared" si="449"/>
        <v>0</v>
      </c>
      <c r="AA1069" s="26" t="str">
        <f t="shared" si="457"/>
        <v>A+J=</v>
      </c>
      <c r="AB1069" s="70">
        <f t="shared" si="458"/>
        <v>43388</v>
      </c>
      <c r="AC1069" s="4"/>
      <c r="AD1069" s="1"/>
      <c r="AE1069" s="11"/>
      <c r="AF1069" s="5"/>
      <c r="AG1069" s="1"/>
      <c r="AH1069" s="1"/>
      <c r="AI1069" s="1"/>
      <c r="AJ1069" s="1"/>
      <c r="AK1069" s="10"/>
      <c r="AL1069" s="1"/>
      <c r="AM1069" s="1"/>
      <c r="AN1069" s="1"/>
      <c r="AO1069" s="1"/>
      <c r="AP1069" s="1"/>
      <c r="AQ1069" s="1"/>
    </row>
    <row r="1070" spans="1:43" x14ac:dyDescent="0.2">
      <c r="A1070" s="67">
        <f t="shared" si="450"/>
        <v>43352</v>
      </c>
      <c r="B1070" s="8">
        <f t="shared" si="439"/>
        <v>16021.995478500001</v>
      </c>
      <c r="C1070" s="8">
        <f t="shared" si="451"/>
        <v>12518.304390269999</v>
      </c>
      <c r="D1070" s="28">
        <f t="shared" si="452"/>
        <v>5061.1099999999997</v>
      </c>
      <c r="E1070" s="9">
        <f>IF(K1070=1,VLOOKUP(A1069,[1]Plan1!$AY$117:$BA$314,3),E1069)</f>
        <v>5056.5600000000004</v>
      </c>
      <c r="F1070" s="110">
        <f t="shared" si="453"/>
        <v>43328</v>
      </c>
      <c r="G1070" s="12">
        <f t="shared" si="440"/>
        <v>-8.990122720112792E-4</v>
      </c>
      <c r="H1070" s="11">
        <f t="shared" si="454"/>
        <v>43360</v>
      </c>
      <c r="I1070" s="11">
        <f t="shared" si="441"/>
        <v>43360</v>
      </c>
      <c r="J1070" s="1">
        <f t="shared" si="455"/>
        <v>22</v>
      </c>
      <c r="K1070" s="1">
        <f t="shared" si="463"/>
        <v>17</v>
      </c>
      <c r="L1070" s="8">
        <f t="shared" si="442"/>
        <v>0.99930523000000004</v>
      </c>
      <c r="M1070" s="14">
        <f t="shared" si="462"/>
        <v>1.0033006499999999</v>
      </c>
      <c r="N1070" s="14">
        <f t="shared" si="459"/>
        <v>1.158116747216257</v>
      </c>
      <c r="O1070" s="8">
        <f t="shared" si="461"/>
        <v>1.1573121200000001</v>
      </c>
      <c r="P1070" s="8">
        <f t="shared" si="443"/>
        <v>14487.585392700001</v>
      </c>
      <c r="Q1070" s="13">
        <f t="shared" si="444"/>
        <v>0</v>
      </c>
      <c r="R1070" s="21">
        <f t="shared" si="445"/>
        <v>0</v>
      </c>
      <c r="S1070" s="8">
        <f t="shared" si="446"/>
        <v>0</v>
      </c>
      <c r="T1070" s="10">
        <f t="shared" si="456"/>
        <v>0.119353</v>
      </c>
      <c r="U1070" s="13">
        <f t="shared" si="460"/>
        <v>225</v>
      </c>
      <c r="V1070" s="13">
        <v>252</v>
      </c>
      <c r="W1070" s="14">
        <f t="shared" si="447"/>
        <v>1.1059120650000001</v>
      </c>
      <c r="X1070" s="8">
        <f t="shared" si="448"/>
        <v>1534.4100857999999</v>
      </c>
      <c r="Y1070" s="8">
        <v>0</v>
      </c>
      <c r="Z1070" s="9">
        <f t="shared" si="449"/>
        <v>0</v>
      </c>
      <c r="AA1070" s="26" t="str">
        <f t="shared" si="457"/>
        <v>A+J=</v>
      </c>
      <c r="AB1070" s="70">
        <f t="shared" si="458"/>
        <v>43388</v>
      </c>
      <c r="AC1070" s="4"/>
      <c r="AD1070" s="1"/>
      <c r="AE1070" s="11"/>
      <c r="AF1070" s="5"/>
      <c r="AG1070" s="1"/>
      <c r="AH1070" s="1"/>
      <c r="AI1070" s="1"/>
      <c r="AJ1070" s="1"/>
      <c r="AK1070" s="10"/>
      <c r="AL1070" s="1"/>
      <c r="AM1070" s="1"/>
      <c r="AN1070" s="1"/>
      <c r="AO1070" s="1"/>
      <c r="AP1070" s="1"/>
      <c r="AQ1070" s="1"/>
    </row>
    <row r="1071" spans="1:43" x14ac:dyDescent="0.2">
      <c r="A1071" s="67">
        <f t="shared" si="450"/>
        <v>43353</v>
      </c>
      <c r="B1071" s="8">
        <f t="shared" si="439"/>
        <v>16021.995478500001</v>
      </c>
      <c r="C1071" s="8">
        <f t="shared" si="451"/>
        <v>12518.304390269999</v>
      </c>
      <c r="D1071" s="28">
        <f t="shared" si="452"/>
        <v>5061.1099999999997</v>
      </c>
      <c r="E1071" s="9">
        <f>IF(K1071=1,VLOOKUP(A1070,[1]Plan1!$AY$117:$BA$314,3),E1070)</f>
        <v>5056.5600000000004</v>
      </c>
      <c r="F1071" s="110">
        <f t="shared" si="453"/>
        <v>43328</v>
      </c>
      <c r="G1071" s="12">
        <f t="shared" si="440"/>
        <v>-8.990122720112792E-4</v>
      </c>
      <c r="H1071" s="11">
        <f t="shared" si="454"/>
        <v>43360</v>
      </c>
      <c r="I1071" s="11">
        <f t="shared" si="441"/>
        <v>43360</v>
      </c>
      <c r="J1071" s="1">
        <f t="shared" si="455"/>
        <v>22</v>
      </c>
      <c r="K1071" s="1">
        <f t="shared" si="463"/>
        <v>17</v>
      </c>
      <c r="L1071" s="8">
        <f t="shared" si="442"/>
        <v>0.99930523000000004</v>
      </c>
      <c r="M1071" s="14">
        <f t="shared" si="462"/>
        <v>1.0033006499999999</v>
      </c>
      <c r="N1071" s="14">
        <f t="shared" si="459"/>
        <v>1.158116747216257</v>
      </c>
      <c r="O1071" s="8">
        <f t="shared" si="461"/>
        <v>1.1573121200000001</v>
      </c>
      <c r="P1071" s="8">
        <f t="shared" si="443"/>
        <v>14487.585392700001</v>
      </c>
      <c r="Q1071" s="13">
        <f t="shared" si="444"/>
        <v>0</v>
      </c>
      <c r="R1071" s="21">
        <f t="shared" si="445"/>
        <v>0</v>
      </c>
      <c r="S1071" s="8">
        <f t="shared" si="446"/>
        <v>0</v>
      </c>
      <c r="T1071" s="10">
        <f t="shared" si="456"/>
        <v>0.119353</v>
      </c>
      <c r="U1071" s="13">
        <f t="shared" si="460"/>
        <v>225</v>
      </c>
      <c r="V1071" s="13">
        <v>252</v>
      </c>
      <c r="W1071" s="14">
        <f t="shared" si="447"/>
        <v>1.1059120650000001</v>
      </c>
      <c r="X1071" s="8">
        <f t="shared" si="448"/>
        <v>1534.4100857999999</v>
      </c>
      <c r="Y1071" s="8">
        <v>0</v>
      </c>
      <c r="Z1071" s="9">
        <f t="shared" si="449"/>
        <v>0</v>
      </c>
      <c r="AA1071" s="26" t="str">
        <f t="shared" si="457"/>
        <v>A+J=</v>
      </c>
      <c r="AB1071" s="70">
        <f t="shared" si="458"/>
        <v>43388</v>
      </c>
      <c r="AC1071" s="4"/>
      <c r="AD1071" s="1"/>
      <c r="AE1071" s="11"/>
      <c r="AF1071" s="5"/>
      <c r="AG1071" s="1"/>
      <c r="AH1071" s="1"/>
      <c r="AI1071" s="1"/>
      <c r="AJ1071" s="1"/>
      <c r="AK1071" s="10"/>
      <c r="AL1071" s="1"/>
      <c r="AM1071" s="1"/>
      <c r="AN1071" s="1"/>
      <c r="AO1071" s="1"/>
      <c r="AP1071" s="1"/>
      <c r="AQ1071" s="1"/>
    </row>
    <row r="1072" spans="1:43" x14ac:dyDescent="0.2">
      <c r="A1072" s="67">
        <f t="shared" si="450"/>
        <v>43354</v>
      </c>
      <c r="B1072" s="8">
        <f t="shared" si="439"/>
        <v>16028.510443679999</v>
      </c>
      <c r="C1072" s="8">
        <f t="shared" si="451"/>
        <v>12518.304390269999</v>
      </c>
      <c r="D1072" s="28">
        <f t="shared" si="452"/>
        <v>5061.1099999999997</v>
      </c>
      <c r="E1072" s="9">
        <f>IF(K1072=1,VLOOKUP(A1071,[1]Plan1!$AY$117:$BA$314,3),E1071)</f>
        <v>5056.5600000000004</v>
      </c>
      <c r="F1072" s="110">
        <f t="shared" si="453"/>
        <v>43328</v>
      </c>
      <c r="G1072" s="12">
        <f t="shared" si="440"/>
        <v>-8.990122720112792E-4</v>
      </c>
      <c r="H1072" s="11">
        <f t="shared" si="454"/>
        <v>43360</v>
      </c>
      <c r="I1072" s="11">
        <f t="shared" si="441"/>
        <v>43360</v>
      </c>
      <c r="J1072" s="1">
        <f t="shared" si="455"/>
        <v>22</v>
      </c>
      <c r="K1072" s="1">
        <f t="shared" si="463"/>
        <v>18</v>
      </c>
      <c r="L1072" s="8">
        <f t="shared" si="442"/>
        <v>0.99926437999999995</v>
      </c>
      <c r="M1072" s="14">
        <f t="shared" si="462"/>
        <v>1.0033006499999999</v>
      </c>
      <c r="N1072" s="14">
        <f t="shared" si="459"/>
        <v>1.158116747216257</v>
      </c>
      <c r="O1072" s="8">
        <f t="shared" si="461"/>
        <v>1.15726481</v>
      </c>
      <c r="P1072" s="8">
        <f t="shared" si="443"/>
        <v>14486.99315172</v>
      </c>
      <c r="Q1072" s="13">
        <f t="shared" si="444"/>
        <v>0</v>
      </c>
      <c r="R1072" s="21">
        <f t="shared" si="445"/>
        <v>0</v>
      </c>
      <c r="S1072" s="8">
        <f t="shared" si="446"/>
        <v>0</v>
      </c>
      <c r="T1072" s="10">
        <f t="shared" si="456"/>
        <v>0.119353</v>
      </c>
      <c r="U1072" s="13">
        <f t="shared" si="460"/>
        <v>226</v>
      </c>
      <c r="V1072" s="13">
        <v>252</v>
      </c>
      <c r="W1072" s="14">
        <f t="shared" si="447"/>
        <v>1.106406987</v>
      </c>
      <c r="X1072" s="8">
        <f t="shared" si="448"/>
        <v>1541.51729196</v>
      </c>
      <c r="Y1072" s="8">
        <v>0</v>
      </c>
      <c r="Z1072" s="9">
        <f t="shared" si="449"/>
        <v>0</v>
      </c>
      <c r="AA1072" s="26" t="str">
        <f t="shared" si="457"/>
        <v>A+J=</v>
      </c>
      <c r="AB1072" s="70">
        <f t="shared" si="458"/>
        <v>43388</v>
      </c>
      <c r="AC1072" s="4"/>
      <c r="AD1072" s="1"/>
      <c r="AE1072" s="11"/>
      <c r="AF1072" s="5"/>
      <c r="AG1072" s="1"/>
      <c r="AH1072" s="1"/>
      <c r="AI1072" s="1"/>
      <c r="AJ1072" s="1"/>
      <c r="AK1072" s="10"/>
      <c r="AL1072" s="1"/>
      <c r="AM1072" s="1"/>
      <c r="AN1072" s="1"/>
      <c r="AO1072" s="1"/>
      <c r="AP1072" s="1"/>
      <c r="AQ1072" s="1"/>
    </row>
    <row r="1073" spans="1:43" x14ac:dyDescent="0.2">
      <c r="A1073" s="67">
        <f t="shared" si="450"/>
        <v>43355</v>
      </c>
      <c r="B1073" s="8">
        <f t="shared" si="439"/>
        <v>16035.02803861</v>
      </c>
      <c r="C1073" s="8">
        <f t="shared" si="451"/>
        <v>12518.304390269999</v>
      </c>
      <c r="D1073" s="28">
        <f t="shared" si="452"/>
        <v>5061.1099999999997</v>
      </c>
      <c r="E1073" s="9">
        <f>IF(K1073=1,VLOOKUP(A1072,[1]Plan1!$AY$117:$BA$314,3),E1072)</f>
        <v>5056.5600000000004</v>
      </c>
      <c r="F1073" s="110">
        <f t="shared" si="453"/>
        <v>43328</v>
      </c>
      <c r="G1073" s="12">
        <f t="shared" si="440"/>
        <v>-8.990122720112792E-4</v>
      </c>
      <c r="H1073" s="11">
        <f t="shared" si="454"/>
        <v>43360</v>
      </c>
      <c r="I1073" s="11">
        <f t="shared" si="441"/>
        <v>43360</v>
      </c>
      <c r="J1073" s="1">
        <f t="shared" si="455"/>
        <v>22</v>
      </c>
      <c r="K1073" s="1">
        <f t="shared" si="463"/>
        <v>19</v>
      </c>
      <c r="L1073" s="8">
        <f t="shared" si="442"/>
        <v>0.99922352999999997</v>
      </c>
      <c r="M1073" s="14">
        <f t="shared" si="462"/>
        <v>1.0033006499999999</v>
      </c>
      <c r="N1073" s="14">
        <f t="shared" si="459"/>
        <v>1.158116747216257</v>
      </c>
      <c r="O1073" s="8">
        <f t="shared" si="461"/>
        <v>1.1572175</v>
      </c>
      <c r="P1073" s="8">
        <f t="shared" si="443"/>
        <v>14486.40091074</v>
      </c>
      <c r="Q1073" s="13">
        <f t="shared" si="444"/>
        <v>0</v>
      </c>
      <c r="R1073" s="21">
        <f t="shared" si="445"/>
        <v>0</v>
      </c>
      <c r="S1073" s="8">
        <f t="shared" si="446"/>
        <v>0</v>
      </c>
      <c r="T1073" s="10">
        <f t="shared" si="456"/>
        <v>0.119353</v>
      </c>
      <c r="U1073" s="13">
        <f t="shared" si="460"/>
        <v>227</v>
      </c>
      <c r="V1073" s="13">
        <v>252</v>
      </c>
      <c r="W1073" s="14">
        <f t="shared" si="447"/>
        <v>1.106902131</v>
      </c>
      <c r="X1073" s="8">
        <f t="shared" si="448"/>
        <v>1548.6271278700001</v>
      </c>
      <c r="Y1073" s="8">
        <v>0</v>
      </c>
      <c r="Z1073" s="9">
        <f t="shared" si="449"/>
        <v>0</v>
      </c>
      <c r="AA1073" s="26" t="str">
        <f t="shared" si="457"/>
        <v>A+J=</v>
      </c>
      <c r="AB1073" s="70">
        <f t="shared" si="458"/>
        <v>43388</v>
      </c>
      <c r="AC1073" s="4"/>
      <c r="AD1073" s="1"/>
      <c r="AE1073" s="11"/>
      <c r="AF1073" s="5"/>
      <c r="AG1073" s="1"/>
      <c r="AH1073" s="1"/>
      <c r="AI1073" s="1"/>
      <c r="AJ1073" s="1"/>
      <c r="AK1073" s="10"/>
      <c r="AL1073" s="1"/>
      <c r="AM1073" s="1"/>
      <c r="AN1073" s="1"/>
      <c r="AO1073" s="1"/>
      <c r="AP1073" s="1"/>
      <c r="AQ1073" s="1"/>
    </row>
    <row r="1074" spans="1:43" x14ac:dyDescent="0.2">
      <c r="A1074" s="67">
        <f t="shared" si="450"/>
        <v>43356</v>
      </c>
      <c r="B1074" s="8">
        <f t="shared" si="439"/>
        <v>16041.54824842</v>
      </c>
      <c r="C1074" s="8">
        <f t="shared" si="451"/>
        <v>12518.304390269999</v>
      </c>
      <c r="D1074" s="28">
        <f t="shared" si="452"/>
        <v>5061.1099999999997</v>
      </c>
      <c r="E1074" s="9">
        <f>IF(K1074=1,VLOOKUP(A1073,[1]Plan1!$AY$117:$BA$314,3),E1073)</f>
        <v>5056.5600000000004</v>
      </c>
      <c r="F1074" s="110">
        <f t="shared" si="453"/>
        <v>43328</v>
      </c>
      <c r="G1074" s="12">
        <f t="shared" si="440"/>
        <v>-8.990122720112792E-4</v>
      </c>
      <c r="H1074" s="11">
        <f t="shared" si="454"/>
        <v>43360</v>
      </c>
      <c r="I1074" s="11">
        <f t="shared" si="441"/>
        <v>43360</v>
      </c>
      <c r="J1074" s="1">
        <f t="shared" si="455"/>
        <v>22</v>
      </c>
      <c r="K1074" s="1">
        <f t="shared" si="463"/>
        <v>20</v>
      </c>
      <c r="L1074" s="8">
        <f t="shared" si="442"/>
        <v>0.99918267999999999</v>
      </c>
      <c r="M1074" s="14">
        <f t="shared" si="462"/>
        <v>1.0033006499999999</v>
      </c>
      <c r="N1074" s="14">
        <f t="shared" si="459"/>
        <v>1.158116747216257</v>
      </c>
      <c r="O1074" s="8">
        <f t="shared" si="461"/>
        <v>1.15717019</v>
      </c>
      <c r="P1074" s="8">
        <f t="shared" si="443"/>
        <v>14485.808669759999</v>
      </c>
      <c r="Q1074" s="13">
        <f t="shared" si="444"/>
        <v>0</v>
      </c>
      <c r="R1074" s="21">
        <f t="shared" si="445"/>
        <v>0</v>
      </c>
      <c r="S1074" s="8">
        <f t="shared" si="446"/>
        <v>0</v>
      </c>
      <c r="T1074" s="10">
        <f t="shared" si="456"/>
        <v>0.119353</v>
      </c>
      <c r="U1074" s="13">
        <f t="shared" si="460"/>
        <v>228</v>
      </c>
      <c r="V1074" s="13">
        <v>252</v>
      </c>
      <c r="W1074" s="14">
        <f t="shared" si="447"/>
        <v>1.1073974959999999</v>
      </c>
      <c r="X1074" s="8">
        <f t="shared" si="448"/>
        <v>1555.73957866</v>
      </c>
      <c r="Y1074" s="8">
        <v>0</v>
      </c>
      <c r="Z1074" s="9">
        <f t="shared" si="449"/>
        <v>0</v>
      </c>
      <c r="AA1074" s="26" t="str">
        <f t="shared" si="457"/>
        <v>A+J=</v>
      </c>
      <c r="AB1074" s="70">
        <f t="shared" si="458"/>
        <v>43388</v>
      </c>
      <c r="AC1074" s="4"/>
      <c r="AD1074" s="1"/>
      <c r="AE1074" s="11"/>
      <c r="AF1074" s="5"/>
      <c r="AG1074" s="1"/>
      <c r="AH1074" s="1"/>
      <c r="AI1074" s="1"/>
      <c r="AJ1074" s="1"/>
      <c r="AK1074" s="10"/>
      <c r="AL1074" s="1"/>
      <c r="AM1074" s="1"/>
      <c r="AN1074" s="1"/>
      <c r="AO1074" s="1"/>
      <c r="AP1074" s="1"/>
      <c r="AQ1074" s="1"/>
    </row>
    <row r="1075" spans="1:43" x14ac:dyDescent="0.2">
      <c r="A1075" s="67">
        <f t="shared" si="450"/>
        <v>43357</v>
      </c>
      <c r="B1075" s="8">
        <f t="shared" si="439"/>
        <v>16048.0710872</v>
      </c>
      <c r="C1075" s="8">
        <f t="shared" si="451"/>
        <v>12518.304390269999</v>
      </c>
      <c r="D1075" s="28">
        <f t="shared" si="452"/>
        <v>5061.1099999999997</v>
      </c>
      <c r="E1075" s="9">
        <f>IF(K1075=1,VLOOKUP(A1074,[1]Plan1!$AY$117:$BA$314,3),E1074)</f>
        <v>5056.5600000000004</v>
      </c>
      <c r="F1075" s="110">
        <f t="shared" si="453"/>
        <v>43328</v>
      </c>
      <c r="G1075" s="12">
        <f t="shared" si="440"/>
        <v>-8.990122720112792E-4</v>
      </c>
      <c r="H1075" s="11">
        <f t="shared" si="454"/>
        <v>43360</v>
      </c>
      <c r="I1075" s="11">
        <f t="shared" si="441"/>
        <v>43360</v>
      </c>
      <c r="J1075" s="1">
        <f t="shared" si="455"/>
        <v>22</v>
      </c>
      <c r="K1075" s="1">
        <f t="shared" si="463"/>
        <v>21</v>
      </c>
      <c r="L1075" s="8">
        <f t="shared" si="442"/>
        <v>0.99914183000000001</v>
      </c>
      <c r="M1075" s="14">
        <f t="shared" si="462"/>
        <v>1.0033006499999999</v>
      </c>
      <c r="N1075" s="14">
        <f t="shared" si="459"/>
        <v>1.158116747216257</v>
      </c>
      <c r="O1075" s="8">
        <f t="shared" si="461"/>
        <v>1.15712288</v>
      </c>
      <c r="P1075" s="8">
        <f t="shared" si="443"/>
        <v>14485.216428780001</v>
      </c>
      <c r="Q1075" s="13">
        <f t="shared" si="444"/>
        <v>0</v>
      </c>
      <c r="R1075" s="21">
        <f t="shared" si="445"/>
        <v>0</v>
      </c>
      <c r="S1075" s="8">
        <f t="shared" si="446"/>
        <v>0</v>
      </c>
      <c r="T1075" s="10">
        <f t="shared" si="456"/>
        <v>0.119353</v>
      </c>
      <c r="U1075" s="13">
        <f t="shared" si="460"/>
        <v>229</v>
      </c>
      <c r="V1075" s="13">
        <v>252</v>
      </c>
      <c r="W1075" s="14">
        <f t="shared" si="447"/>
        <v>1.107893083</v>
      </c>
      <c r="X1075" s="8">
        <f t="shared" si="448"/>
        <v>1562.8546584200001</v>
      </c>
      <c r="Y1075" s="8">
        <v>0</v>
      </c>
      <c r="Z1075" s="9">
        <f t="shared" si="449"/>
        <v>0</v>
      </c>
      <c r="AA1075" s="26" t="str">
        <f t="shared" si="457"/>
        <v>A+J=</v>
      </c>
      <c r="AB1075" s="70">
        <f t="shared" si="458"/>
        <v>43388</v>
      </c>
      <c r="AC1075" s="4"/>
      <c r="AD1075" s="1"/>
      <c r="AE1075" s="11"/>
      <c r="AF1075" s="5"/>
      <c r="AG1075" s="1"/>
      <c r="AH1075" s="1"/>
      <c r="AI1075" s="1"/>
      <c r="AJ1075" s="1"/>
      <c r="AK1075" s="10"/>
      <c r="AL1075" s="1"/>
      <c r="AM1075" s="1"/>
      <c r="AN1075" s="1"/>
      <c r="AO1075" s="1"/>
      <c r="AP1075" s="1"/>
      <c r="AQ1075" s="1"/>
    </row>
    <row r="1076" spans="1:43" x14ac:dyDescent="0.2">
      <c r="A1076" s="67">
        <f t="shared" si="450"/>
        <v>43358</v>
      </c>
      <c r="B1076" s="8">
        <f t="shared" si="439"/>
        <v>16054.59655455</v>
      </c>
      <c r="C1076" s="8">
        <f t="shared" si="451"/>
        <v>12518.304390269999</v>
      </c>
      <c r="D1076" s="28">
        <f t="shared" si="452"/>
        <v>5061.1099999999997</v>
      </c>
      <c r="E1076" s="9">
        <f>IF(K1076=1,VLOOKUP(A1075,[1]Plan1!$AY$117:$BA$314,3),E1075)</f>
        <v>5056.5600000000004</v>
      </c>
      <c r="F1076" s="110">
        <f t="shared" si="453"/>
        <v>43328</v>
      </c>
      <c r="G1076" s="12">
        <f t="shared" si="440"/>
        <v>-8.990122720112792E-4</v>
      </c>
      <c r="H1076" s="11">
        <f t="shared" si="454"/>
        <v>43388</v>
      </c>
      <c r="I1076" s="11">
        <f t="shared" si="441"/>
        <v>43360</v>
      </c>
      <c r="J1076" s="1">
        <f t="shared" si="455"/>
        <v>22</v>
      </c>
      <c r="K1076" s="1">
        <f t="shared" si="463"/>
        <v>22</v>
      </c>
      <c r="L1076" s="8">
        <f t="shared" si="442"/>
        <v>0.99910098000000003</v>
      </c>
      <c r="M1076" s="14">
        <f t="shared" si="462"/>
        <v>1.0033006499999999</v>
      </c>
      <c r="N1076" s="14">
        <f t="shared" si="459"/>
        <v>1.158116747216257</v>
      </c>
      <c r="O1076" s="8">
        <f t="shared" si="461"/>
        <v>1.1570755699999999</v>
      </c>
      <c r="P1076" s="8">
        <f t="shared" si="443"/>
        <v>14484.6241878</v>
      </c>
      <c r="Q1076" s="13">
        <f t="shared" si="444"/>
        <v>0</v>
      </c>
      <c r="R1076" s="21">
        <f t="shared" si="445"/>
        <v>0</v>
      </c>
      <c r="S1076" s="8">
        <f t="shared" si="446"/>
        <v>0</v>
      </c>
      <c r="T1076" s="10">
        <f t="shared" si="456"/>
        <v>0.119353</v>
      </c>
      <c r="U1076" s="13">
        <f t="shared" si="460"/>
        <v>230</v>
      </c>
      <c r="V1076" s="13">
        <v>252</v>
      </c>
      <c r="W1076" s="14">
        <f t="shared" si="447"/>
        <v>1.108388892</v>
      </c>
      <c r="X1076" s="8">
        <f t="shared" si="448"/>
        <v>1569.97236675</v>
      </c>
      <c r="Y1076" s="8">
        <v>0</v>
      </c>
      <c r="Z1076" s="9">
        <f t="shared" si="449"/>
        <v>0</v>
      </c>
      <c r="AA1076" s="26" t="str">
        <f t="shared" si="457"/>
        <v>A+J=</v>
      </c>
      <c r="AB1076" s="70">
        <f t="shared" si="458"/>
        <v>43388</v>
      </c>
      <c r="AC1076" s="4"/>
      <c r="AD1076" s="1"/>
      <c r="AE1076" s="11"/>
      <c r="AF1076" s="5"/>
      <c r="AG1076" s="1"/>
      <c r="AH1076" s="1"/>
      <c r="AI1076" s="1"/>
      <c r="AJ1076" s="1"/>
      <c r="AK1076" s="10"/>
      <c r="AL1076" s="1"/>
      <c r="AM1076" s="1"/>
      <c r="AN1076" s="1"/>
      <c r="AO1076" s="1"/>
      <c r="AP1076" s="1"/>
      <c r="AQ1076" s="1"/>
    </row>
    <row r="1077" spans="1:43" x14ac:dyDescent="0.2">
      <c r="A1077" s="67">
        <f t="shared" si="450"/>
        <v>43359</v>
      </c>
      <c r="B1077" s="8">
        <f t="shared" si="439"/>
        <v>16054.59655455</v>
      </c>
      <c r="C1077" s="8">
        <f t="shared" si="451"/>
        <v>12518.304390269999</v>
      </c>
      <c r="D1077" s="28">
        <f t="shared" si="452"/>
        <v>5061.1099999999997</v>
      </c>
      <c r="E1077" s="9">
        <f>IF(K1077=1,VLOOKUP(A1076,[1]Plan1!$AY$117:$BA$314,3),E1076)</f>
        <v>5056.5600000000004</v>
      </c>
      <c r="F1077" s="110">
        <f t="shared" si="453"/>
        <v>43328</v>
      </c>
      <c r="G1077" s="12">
        <f t="shared" si="440"/>
        <v>-8.990122720112792E-4</v>
      </c>
      <c r="H1077" s="11">
        <f t="shared" si="454"/>
        <v>43388</v>
      </c>
      <c r="I1077" s="11">
        <f t="shared" si="441"/>
        <v>43360</v>
      </c>
      <c r="J1077" s="1">
        <f t="shared" si="455"/>
        <v>22</v>
      </c>
      <c r="K1077" s="1">
        <f t="shared" si="463"/>
        <v>22</v>
      </c>
      <c r="L1077" s="8">
        <f t="shared" si="442"/>
        <v>0.99910098000000003</v>
      </c>
      <c r="M1077" s="14">
        <f t="shared" si="462"/>
        <v>1.0033006499999999</v>
      </c>
      <c r="N1077" s="14">
        <f t="shared" si="459"/>
        <v>1.158116747216257</v>
      </c>
      <c r="O1077" s="8">
        <f t="shared" si="461"/>
        <v>1.1570755699999999</v>
      </c>
      <c r="P1077" s="8">
        <f t="shared" si="443"/>
        <v>14484.6241878</v>
      </c>
      <c r="Q1077" s="13">
        <f t="shared" si="444"/>
        <v>0</v>
      </c>
      <c r="R1077" s="21">
        <f t="shared" si="445"/>
        <v>0</v>
      </c>
      <c r="S1077" s="8">
        <f t="shared" si="446"/>
        <v>0</v>
      </c>
      <c r="T1077" s="10">
        <f t="shared" si="456"/>
        <v>0.119353</v>
      </c>
      <c r="U1077" s="13">
        <f t="shared" si="460"/>
        <v>230</v>
      </c>
      <c r="V1077" s="13">
        <v>252</v>
      </c>
      <c r="W1077" s="14">
        <f t="shared" si="447"/>
        <v>1.108388892</v>
      </c>
      <c r="X1077" s="8">
        <f t="shared" si="448"/>
        <v>1569.97236675</v>
      </c>
      <c r="Y1077" s="8">
        <v>0</v>
      </c>
      <c r="Z1077" s="9">
        <f t="shared" si="449"/>
        <v>0</v>
      </c>
      <c r="AA1077" s="26" t="str">
        <f t="shared" si="457"/>
        <v>A+J=</v>
      </c>
      <c r="AB1077" s="70">
        <f t="shared" si="458"/>
        <v>43388</v>
      </c>
      <c r="AC1077" s="4"/>
      <c r="AD1077" s="1"/>
      <c r="AE1077" s="11"/>
      <c r="AF1077" s="5"/>
      <c r="AG1077" s="1"/>
      <c r="AH1077" s="1"/>
      <c r="AI1077" s="1"/>
      <c r="AJ1077" s="1"/>
      <c r="AK1077" s="10"/>
      <c r="AL1077" s="1"/>
      <c r="AM1077" s="1"/>
      <c r="AN1077" s="1"/>
      <c r="AO1077" s="1"/>
      <c r="AP1077" s="1"/>
      <c r="AQ1077" s="1"/>
    </row>
    <row r="1078" spans="1:43" x14ac:dyDescent="0.2">
      <c r="A1078" s="67">
        <f t="shared" si="450"/>
        <v>43360</v>
      </c>
      <c r="B1078" s="8">
        <f t="shared" si="439"/>
        <v>16054.59655455</v>
      </c>
      <c r="C1078" s="8">
        <f t="shared" si="451"/>
        <v>12518.304390269999</v>
      </c>
      <c r="D1078" s="28">
        <f t="shared" si="452"/>
        <v>5061.1099999999997</v>
      </c>
      <c r="E1078" s="9">
        <f>IF(K1078=1,VLOOKUP(A1077,[1]Plan1!$AY$117:$BA$314,3),E1077)</f>
        <v>5056.5600000000004</v>
      </c>
      <c r="F1078" s="110">
        <f t="shared" si="453"/>
        <v>43328</v>
      </c>
      <c r="G1078" s="12">
        <f t="shared" si="440"/>
        <v>-8.990122720112792E-4</v>
      </c>
      <c r="H1078" s="11">
        <f t="shared" si="454"/>
        <v>43388</v>
      </c>
      <c r="I1078" s="11">
        <f t="shared" si="441"/>
        <v>43360</v>
      </c>
      <c r="J1078" s="1">
        <f t="shared" si="455"/>
        <v>22</v>
      </c>
      <c r="K1078" s="1">
        <f t="shared" si="463"/>
        <v>22</v>
      </c>
      <c r="L1078" s="8">
        <f t="shared" si="442"/>
        <v>0.99910098000000003</v>
      </c>
      <c r="M1078" s="14">
        <f t="shared" si="462"/>
        <v>1.0033006499999999</v>
      </c>
      <c r="N1078" s="14">
        <f t="shared" si="459"/>
        <v>1.158116747216257</v>
      </c>
      <c r="O1078" s="8">
        <f t="shared" si="461"/>
        <v>1.1570755699999999</v>
      </c>
      <c r="P1078" s="8">
        <f t="shared" si="443"/>
        <v>14484.6241878</v>
      </c>
      <c r="Q1078" s="13">
        <f t="shared" si="444"/>
        <v>0</v>
      </c>
      <c r="R1078" s="21">
        <f t="shared" si="445"/>
        <v>0</v>
      </c>
      <c r="S1078" s="8">
        <f t="shared" si="446"/>
        <v>0</v>
      </c>
      <c r="T1078" s="10">
        <f t="shared" si="456"/>
        <v>0.119353</v>
      </c>
      <c r="U1078" s="13">
        <f t="shared" si="460"/>
        <v>230</v>
      </c>
      <c r="V1078" s="13">
        <v>252</v>
      </c>
      <c r="W1078" s="14">
        <f t="shared" si="447"/>
        <v>1.108388892</v>
      </c>
      <c r="X1078" s="8">
        <f t="shared" si="448"/>
        <v>1569.97236675</v>
      </c>
      <c r="Y1078" s="8">
        <v>0</v>
      </c>
      <c r="Z1078" s="9">
        <f t="shared" si="449"/>
        <v>0</v>
      </c>
      <c r="AA1078" s="26" t="str">
        <f t="shared" si="457"/>
        <v>A+J=</v>
      </c>
      <c r="AB1078" s="70">
        <f t="shared" si="458"/>
        <v>43388</v>
      </c>
      <c r="AC1078" s="4"/>
      <c r="AD1078" s="1"/>
      <c r="AE1078" s="11"/>
      <c r="AF1078" s="5"/>
      <c r="AG1078" s="1"/>
      <c r="AH1078" s="1"/>
      <c r="AI1078" s="1"/>
      <c r="AJ1078" s="1"/>
      <c r="AK1078" s="10"/>
      <c r="AL1078" s="1"/>
      <c r="AM1078" s="1"/>
      <c r="AN1078" s="1"/>
      <c r="AO1078" s="1"/>
      <c r="AP1078" s="1"/>
      <c r="AQ1078" s="1"/>
    </row>
    <row r="1079" spans="1:43" x14ac:dyDescent="0.2">
      <c r="A1079" s="67">
        <f t="shared" si="450"/>
        <v>43361</v>
      </c>
      <c r="B1079" s="8">
        <f t="shared" si="439"/>
        <v>16065.829597890001</v>
      </c>
      <c r="C1079" s="8">
        <f t="shared" si="451"/>
        <v>12518.304390269999</v>
      </c>
      <c r="D1079" s="28">
        <f t="shared" si="452"/>
        <v>5056.5600000000004</v>
      </c>
      <c r="E1079" s="9">
        <f>IF(K1079=1,VLOOKUP(A1078,[1]Plan1!$AY$117:$BA$314,3),E1078)</f>
        <v>5080.83</v>
      </c>
      <c r="F1079" s="110">
        <f t="shared" si="453"/>
        <v>43361</v>
      </c>
      <c r="G1079" s="12">
        <f t="shared" si="440"/>
        <v>4.7997057287958445E-3</v>
      </c>
      <c r="H1079" s="11">
        <f t="shared" si="454"/>
        <v>43388</v>
      </c>
      <c r="I1079" s="11">
        <f t="shared" si="441"/>
        <v>43388</v>
      </c>
      <c r="J1079" s="1">
        <f t="shared" si="455"/>
        <v>19</v>
      </c>
      <c r="K1079" s="1">
        <f t="shared" si="463"/>
        <v>1</v>
      </c>
      <c r="L1079" s="8">
        <f t="shared" si="442"/>
        <v>1.0002520399999999</v>
      </c>
      <c r="M1079" s="14">
        <f t="shared" si="462"/>
        <v>0.99910098000000003</v>
      </c>
      <c r="N1079" s="14">
        <f t="shared" si="459"/>
        <v>1.1570755770981747</v>
      </c>
      <c r="O1079" s="8">
        <f t="shared" si="461"/>
        <v>1.1573671999999999</v>
      </c>
      <c r="P1079" s="8">
        <f t="shared" si="443"/>
        <v>14488.274900910001</v>
      </c>
      <c r="Q1079" s="13">
        <f t="shared" si="444"/>
        <v>0</v>
      </c>
      <c r="R1079" s="21">
        <f t="shared" si="445"/>
        <v>0</v>
      </c>
      <c r="S1079" s="8">
        <f t="shared" si="446"/>
        <v>0</v>
      </c>
      <c r="T1079" s="10">
        <f t="shared" si="456"/>
        <v>0.119353</v>
      </c>
      <c r="U1079" s="13">
        <f t="shared" si="460"/>
        <v>231</v>
      </c>
      <c r="V1079" s="13">
        <v>252</v>
      </c>
      <c r="W1079" s="14">
        <f t="shared" si="447"/>
        <v>1.108884923</v>
      </c>
      <c r="X1079" s="8">
        <f t="shared" si="448"/>
        <v>1577.55469698</v>
      </c>
      <c r="Y1079" s="8">
        <v>0</v>
      </c>
      <c r="Z1079" s="9">
        <f t="shared" si="449"/>
        <v>0</v>
      </c>
      <c r="AA1079" s="26" t="str">
        <f t="shared" si="457"/>
        <v>A+J=</v>
      </c>
      <c r="AB1079" s="70">
        <f t="shared" si="458"/>
        <v>43388</v>
      </c>
      <c r="AC1079" s="4"/>
      <c r="AD1079" s="1"/>
      <c r="AE1079" s="11"/>
      <c r="AF1079" s="5"/>
      <c r="AG1079" s="1"/>
      <c r="AH1079" s="1"/>
      <c r="AI1079" s="1"/>
      <c r="AJ1079" s="1"/>
      <c r="AK1079" s="10"/>
      <c r="AL1079" s="1"/>
      <c r="AM1079" s="1"/>
      <c r="AN1079" s="1"/>
      <c r="AO1079" s="1"/>
      <c r="AP1079" s="1"/>
      <c r="AQ1079" s="1"/>
    </row>
    <row r="1080" spans="1:43" x14ac:dyDescent="0.2">
      <c r="A1080" s="67">
        <f t="shared" si="450"/>
        <v>43362</v>
      </c>
      <c r="B1080" s="8">
        <f t="shared" si="439"/>
        <v>16077.070591180001</v>
      </c>
      <c r="C1080" s="8">
        <f t="shared" si="451"/>
        <v>12518.304390269999</v>
      </c>
      <c r="D1080" s="28">
        <f t="shared" si="452"/>
        <v>5056.5600000000004</v>
      </c>
      <c r="E1080" s="9">
        <f>IF(K1080=1,VLOOKUP(A1079,[1]Plan1!$AY$117:$BA$314,3),E1079)</f>
        <v>5080.83</v>
      </c>
      <c r="F1080" s="110">
        <f t="shared" si="453"/>
        <v>43361</v>
      </c>
      <c r="G1080" s="12">
        <f t="shared" si="440"/>
        <v>4.7997057287958445E-3</v>
      </c>
      <c r="H1080" s="11">
        <f t="shared" si="454"/>
        <v>43388</v>
      </c>
      <c r="I1080" s="11">
        <f t="shared" si="441"/>
        <v>43388</v>
      </c>
      <c r="J1080" s="1">
        <f t="shared" si="455"/>
        <v>19</v>
      </c>
      <c r="K1080" s="1">
        <f t="shared" si="463"/>
        <v>2</v>
      </c>
      <c r="L1080" s="8">
        <f t="shared" si="442"/>
        <v>1.00050415</v>
      </c>
      <c r="M1080" s="14">
        <f t="shared" si="462"/>
        <v>0.99910098000000003</v>
      </c>
      <c r="N1080" s="14">
        <f t="shared" si="459"/>
        <v>1.1570755770981747</v>
      </c>
      <c r="O1080" s="8">
        <f t="shared" si="461"/>
        <v>1.1576589100000001</v>
      </c>
      <c r="P1080" s="8">
        <f t="shared" si="443"/>
        <v>14491.926615480001</v>
      </c>
      <c r="Q1080" s="13">
        <f t="shared" si="444"/>
        <v>0</v>
      </c>
      <c r="R1080" s="21">
        <f t="shared" si="445"/>
        <v>0</v>
      </c>
      <c r="S1080" s="8">
        <f t="shared" si="446"/>
        <v>0</v>
      </c>
      <c r="T1080" s="10">
        <f t="shared" si="456"/>
        <v>0.119353</v>
      </c>
      <c r="U1080" s="13">
        <f t="shared" si="460"/>
        <v>232</v>
      </c>
      <c r="V1080" s="13">
        <v>252</v>
      </c>
      <c r="W1080" s="14">
        <f t="shared" si="447"/>
        <v>1.1093811760000001</v>
      </c>
      <c r="X1080" s="8">
        <f t="shared" si="448"/>
        <v>1585.1439757000001</v>
      </c>
      <c r="Y1080" s="8">
        <v>0</v>
      </c>
      <c r="Z1080" s="9">
        <f t="shared" si="449"/>
        <v>0</v>
      </c>
      <c r="AA1080" s="26" t="str">
        <f t="shared" si="457"/>
        <v>A+J=</v>
      </c>
      <c r="AB1080" s="70">
        <f t="shared" si="458"/>
        <v>43388</v>
      </c>
      <c r="AC1080" s="4"/>
      <c r="AD1080" s="1"/>
      <c r="AE1080" s="11"/>
      <c r="AF1080" s="5"/>
      <c r="AG1080" s="1"/>
      <c r="AH1080" s="1"/>
      <c r="AI1080" s="1"/>
      <c r="AJ1080" s="1"/>
      <c r="AK1080" s="10"/>
      <c r="AL1080" s="1"/>
      <c r="AM1080" s="1"/>
      <c r="AN1080" s="1"/>
      <c r="AO1080" s="1"/>
      <c r="AP1080" s="1"/>
      <c r="AQ1080" s="1"/>
    </row>
    <row r="1081" spans="1:43" x14ac:dyDescent="0.2">
      <c r="A1081" s="67">
        <f t="shared" si="450"/>
        <v>43363</v>
      </c>
      <c r="B1081" s="8">
        <f t="shared" si="439"/>
        <v>16088.31938492</v>
      </c>
      <c r="C1081" s="8">
        <f t="shared" si="451"/>
        <v>12518.304390269999</v>
      </c>
      <c r="D1081" s="28">
        <f t="shared" si="452"/>
        <v>5056.5600000000004</v>
      </c>
      <c r="E1081" s="9">
        <f>IF(K1081=1,VLOOKUP(A1080,[1]Plan1!$AY$117:$BA$314,3),E1080)</f>
        <v>5080.83</v>
      </c>
      <c r="F1081" s="110">
        <f t="shared" si="453"/>
        <v>43361</v>
      </c>
      <c r="G1081" s="12">
        <f t="shared" si="440"/>
        <v>4.7997057287958445E-3</v>
      </c>
      <c r="H1081" s="11">
        <f t="shared" si="454"/>
        <v>43388</v>
      </c>
      <c r="I1081" s="11">
        <f t="shared" si="441"/>
        <v>43388</v>
      </c>
      <c r="J1081" s="1">
        <f t="shared" si="455"/>
        <v>19</v>
      </c>
      <c r="K1081" s="1">
        <f t="shared" si="463"/>
        <v>3</v>
      </c>
      <c r="L1081" s="8">
        <f t="shared" si="442"/>
        <v>1.00075632</v>
      </c>
      <c r="M1081" s="14">
        <f t="shared" si="462"/>
        <v>0.99910098000000003</v>
      </c>
      <c r="N1081" s="14">
        <f t="shared" si="459"/>
        <v>1.1570755770981747</v>
      </c>
      <c r="O1081" s="8">
        <f t="shared" si="461"/>
        <v>1.1579506900000001</v>
      </c>
      <c r="P1081" s="8">
        <f t="shared" si="443"/>
        <v>14495.57920634</v>
      </c>
      <c r="Q1081" s="13">
        <f t="shared" si="444"/>
        <v>0</v>
      </c>
      <c r="R1081" s="21">
        <f t="shared" si="445"/>
        <v>0</v>
      </c>
      <c r="S1081" s="8">
        <f t="shared" si="446"/>
        <v>0</v>
      </c>
      <c r="T1081" s="10">
        <f t="shared" si="456"/>
        <v>0.119353</v>
      </c>
      <c r="U1081" s="13">
        <f t="shared" si="460"/>
        <v>233</v>
      </c>
      <c r="V1081" s="13">
        <v>252</v>
      </c>
      <c r="W1081" s="14">
        <f t="shared" si="447"/>
        <v>1.10987765</v>
      </c>
      <c r="X1081" s="8">
        <f t="shared" si="448"/>
        <v>1592.74017858</v>
      </c>
      <c r="Y1081" s="8">
        <v>0</v>
      </c>
      <c r="Z1081" s="9">
        <f t="shared" si="449"/>
        <v>0</v>
      </c>
      <c r="AA1081" s="26" t="str">
        <f t="shared" si="457"/>
        <v>A+J=</v>
      </c>
      <c r="AB1081" s="70">
        <f t="shared" si="458"/>
        <v>43388</v>
      </c>
      <c r="AC1081" s="4"/>
      <c r="AD1081" s="1"/>
      <c r="AE1081" s="11"/>
      <c r="AF1081" s="5"/>
      <c r="AG1081" s="1"/>
      <c r="AH1081" s="1"/>
      <c r="AI1081" s="1"/>
      <c r="AJ1081" s="1"/>
      <c r="AK1081" s="10"/>
      <c r="AL1081" s="1"/>
      <c r="AM1081" s="1"/>
      <c r="AN1081" s="1"/>
      <c r="AO1081" s="1"/>
      <c r="AP1081" s="1"/>
      <c r="AQ1081" s="1"/>
    </row>
    <row r="1082" spans="1:43" x14ac:dyDescent="0.2">
      <c r="A1082" s="67">
        <f t="shared" si="450"/>
        <v>43364</v>
      </c>
      <c r="B1082" s="8">
        <f t="shared" si="439"/>
        <v>16099.5760118</v>
      </c>
      <c r="C1082" s="8">
        <f t="shared" si="451"/>
        <v>12518.304390269999</v>
      </c>
      <c r="D1082" s="28">
        <f t="shared" si="452"/>
        <v>5056.5600000000004</v>
      </c>
      <c r="E1082" s="9">
        <f>IF(K1082=1,VLOOKUP(A1081,[1]Plan1!$AY$117:$BA$314,3),E1081)</f>
        <v>5080.83</v>
      </c>
      <c r="F1082" s="110">
        <f t="shared" si="453"/>
        <v>43361</v>
      </c>
      <c r="G1082" s="12">
        <f t="shared" si="440"/>
        <v>4.7997057287958445E-3</v>
      </c>
      <c r="H1082" s="11">
        <f t="shared" si="454"/>
        <v>43388</v>
      </c>
      <c r="I1082" s="11">
        <f t="shared" si="441"/>
        <v>43388</v>
      </c>
      <c r="J1082" s="1">
        <f t="shared" si="455"/>
        <v>19</v>
      </c>
      <c r="K1082" s="1">
        <f t="shared" si="463"/>
        <v>4</v>
      </c>
      <c r="L1082" s="8">
        <f t="shared" si="442"/>
        <v>1.0010085500000001</v>
      </c>
      <c r="M1082" s="14">
        <f t="shared" si="462"/>
        <v>0.99910098000000003</v>
      </c>
      <c r="N1082" s="14">
        <f t="shared" si="459"/>
        <v>1.1570755770981747</v>
      </c>
      <c r="O1082" s="8">
        <f t="shared" si="461"/>
        <v>1.15824254</v>
      </c>
      <c r="P1082" s="8">
        <f t="shared" si="443"/>
        <v>14499.23267347</v>
      </c>
      <c r="Q1082" s="13">
        <f t="shared" si="444"/>
        <v>0</v>
      </c>
      <c r="R1082" s="21">
        <f t="shared" si="445"/>
        <v>0</v>
      </c>
      <c r="S1082" s="8">
        <f t="shared" si="446"/>
        <v>0</v>
      </c>
      <c r="T1082" s="10">
        <f t="shared" si="456"/>
        <v>0.119353</v>
      </c>
      <c r="U1082" s="13">
        <f t="shared" si="460"/>
        <v>234</v>
      </c>
      <c r="V1082" s="13">
        <v>252</v>
      </c>
      <c r="W1082" s="14">
        <f t="shared" si="447"/>
        <v>1.110374347</v>
      </c>
      <c r="X1082" s="8">
        <f t="shared" si="448"/>
        <v>1600.3433383300001</v>
      </c>
      <c r="Y1082" s="8">
        <v>0</v>
      </c>
      <c r="Z1082" s="9">
        <f t="shared" si="449"/>
        <v>0</v>
      </c>
      <c r="AA1082" s="26" t="str">
        <f t="shared" si="457"/>
        <v>A+J=</v>
      </c>
      <c r="AB1082" s="70">
        <f t="shared" si="458"/>
        <v>43388</v>
      </c>
      <c r="AC1082" s="4"/>
      <c r="AD1082" s="1"/>
      <c r="AE1082" s="11"/>
      <c r="AF1082" s="5"/>
      <c r="AG1082" s="1"/>
      <c r="AH1082" s="1"/>
      <c r="AI1082" s="1"/>
      <c r="AJ1082" s="1"/>
      <c r="AK1082" s="10"/>
      <c r="AL1082" s="1"/>
      <c r="AM1082" s="1"/>
      <c r="AN1082" s="1"/>
      <c r="AO1082" s="1"/>
      <c r="AP1082" s="1"/>
      <c r="AQ1082" s="1"/>
    </row>
    <row r="1083" spans="1:43" x14ac:dyDescent="0.2">
      <c r="A1083" s="67">
        <f t="shared" si="450"/>
        <v>43365</v>
      </c>
      <c r="B1083" s="8">
        <f t="shared" si="439"/>
        <v>16110.840614680001</v>
      </c>
      <c r="C1083" s="8">
        <f t="shared" si="451"/>
        <v>12518.304390269999</v>
      </c>
      <c r="D1083" s="28">
        <f t="shared" si="452"/>
        <v>5056.5600000000004</v>
      </c>
      <c r="E1083" s="9">
        <f>IF(K1083=1,VLOOKUP(A1082,[1]Plan1!$AY$117:$BA$314,3),E1082)</f>
        <v>5080.83</v>
      </c>
      <c r="F1083" s="110">
        <f t="shared" si="453"/>
        <v>43361</v>
      </c>
      <c r="G1083" s="12">
        <f t="shared" si="440"/>
        <v>4.7997057287958445E-3</v>
      </c>
      <c r="H1083" s="11">
        <f t="shared" si="454"/>
        <v>43388</v>
      </c>
      <c r="I1083" s="11">
        <f t="shared" si="441"/>
        <v>43388</v>
      </c>
      <c r="J1083" s="1">
        <f t="shared" si="455"/>
        <v>19</v>
      </c>
      <c r="K1083" s="1">
        <f t="shared" si="463"/>
        <v>5</v>
      </c>
      <c r="L1083" s="8">
        <f t="shared" si="442"/>
        <v>1.00126085</v>
      </c>
      <c r="M1083" s="14">
        <f t="shared" si="462"/>
        <v>0.99910098000000003</v>
      </c>
      <c r="N1083" s="14">
        <f t="shared" si="459"/>
        <v>1.1570755770981747</v>
      </c>
      <c r="O1083" s="8">
        <f t="shared" si="461"/>
        <v>1.15853447</v>
      </c>
      <c r="P1083" s="8">
        <f t="shared" si="443"/>
        <v>14502.887142080001</v>
      </c>
      <c r="Q1083" s="13">
        <f t="shared" si="444"/>
        <v>0</v>
      </c>
      <c r="R1083" s="21">
        <f t="shared" si="445"/>
        <v>0</v>
      </c>
      <c r="S1083" s="8">
        <f t="shared" si="446"/>
        <v>0</v>
      </c>
      <c r="T1083" s="10">
        <f t="shared" si="456"/>
        <v>0.119353</v>
      </c>
      <c r="U1083" s="13">
        <f t="shared" si="460"/>
        <v>235</v>
      </c>
      <c r="V1083" s="13">
        <v>252</v>
      </c>
      <c r="W1083" s="14">
        <f t="shared" si="447"/>
        <v>1.1108712670000001</v>
      </c>
      <c r="X1083" s="8">
        <f t="shared" si="448"/>
        <v>1607.9534725999999</v>
      </c>
      <c r="Y1083" s="8">
        <v>0</v>
      </c>
      <c r="Z1083" s="9">
        <f t="shared" si="449"/>
        <v>0</v>
      </c>
      <c r="AA1083" s="26" t="str">
        <f t="shared" si="457"/>
        <v>A+J=</v>
      </c>
      <c r="AB1083" s="70">
        <f t="shared" si="458"/>
        <v>43388</v>
      </c>
      <c r="AC1083" s="4"/>
      <c r="AD1083" s="1"/>
      <c r="AE1083" s="11"/>
      <c r="AF1083" s="5"/>
      <c r="AG1083" s="1"/>
      <c r="AH1083" s="1"/>
      <c r="AI1083" s="1"/>
      <c r="AJ1083" s="1"/>
      <c r="AK1083" s="10"/>
      <c r="AL1083" s="1"/>
      <c r="AM1083" s="1"/>
      <c r="AN1083" s="1"/>
      <c r="AO1083" s="1"/>
      <c r="AP1083" s="1"/>
      <c r="AQ1083" s="1"/>
    </row>
    <row r="1084" spans="1:43" x14ac:dyDescent="0.2">
      <c r="A1084" s="67">
        <f t="shared" si="450"/>
        <v>43366</v>
      </c>
      <c r="B1084" s="8">
        <f t="shared" si="439"/>
        <v>16110.840614680001</v>
      </c>
      <c r="C1084" s="8">
        <f t="shared" si="451"/>
        <v>12518.304390269999</v>
      </c>
      <c r="D1084" s="28">
        <f t="shared" si="452"/>
        <v>5056.5600000000004</v>
      </c>
      <c r="E1084" s="9">
        <f>IF(K1084=1,VLOOKUP(A1083,[1]Plan1!$AY$117:$BA$314,3),E1083)</f>
        <v>5080.83</v>
      </c>
      <c r="F1084" s="110">
        <f t="shared" si="453"/>
        <v>43361</v>
      </c>
      <c r="G1084" s="12">
        <f t="shared" si="440"/>
        <v>4.7997057287958445E-3</v>
      </c>
      <c r="H1084" s="11">
        <f t="shared" si="454"/>
        <v>43388</v>
      </c>
      <c r="I1084" s="11">
        <f t="shared" si="441"/>
        <v>43388</v>
      </c>
      <c r="J1084" s="1">
        <f t="shared" si="455"/>
        <v>19</v>
      </c>
      <c r="K1084" s="1">
        <f t="shared" si="463"/>
        <v>5</v>
      </c>
      <c r="L1084" s="8">
        <f t="shared" si="442"/>
        <v>1.00126085</v>
      </c>
      <c r="M1084" s="14">
        <f t="shared" si="462"/>
        <v>0.99910098000000003</v>
      </c>
      <c r="N1084" s="14">
        <f t="shared" si="459"/>
        <v>1.1570755770981747</v>
      </c>
      <c r="O1084" s="8">
        <f t="shared" si="461"/>
        <v>1.15853447</v>
      </c>
      <c r="P1084" s="8">
        <f t="shared" si="443"/>
        <v>14502.887142080001</v>
      </c>
      <c r="Q1084" s="13">
        <f t="shared" si="444"/>
        <v>0</v>
      </c>
      <c r="R1084" s="21">
        <f t="shared" si="445"/>
        <v>0</v>
      </c>
      <c r="S1084" s="8">
        <f t="shared" si="446"/>
        <v>0</v>
      </c>
      <c r="T1084" s="10">
        <f t="shared" si="456"/>
        <v>0.119353</v>
      </c>
      <c r="U1084" s="13">
        <f t="shared" si="460"/>
        <v>235</v>
      </c>
      <c r="V1084" s="13">
        <v>252</v>
      </c>
      <c r="W1084" s="14">
        <f t="shared" si="447"/>
        <v>1.1108712670000001</v>
      </c>
      <c r="X1084" s="8">
        <f t="shared" si="448"/>
        <v>1607.9534725999999</v>
      </c>
      <c r="Y1084" s="8">
        <v>0</v>
      </c>
      <c r="Z1084" s="9">
        <f t="shared" si="449"/>
        <v>0</v>
      </c>
      <c r="AA1084" s="26" t="str">
        <f t="shared" si="457"/>
        <v>A+J=</v>
      </c>
      <c r="AB1084" s="70">
        <f t="shared" si="458"/>
        <v>43388</v>
      </c>
      <c r="AC1084" s="4"/>
      <c r="AD1084" s="1"/>
      <c r="AE1084" s="11"/>
      <c r="AF1084" s="5"/>
      <c r="AG1084" s="1"/>
      <c r="AH1084" s="1"/>
      <c r="AI1084" s="1"/>
      <c r="AJ1084" s="1"/>
      <c r="AK1084" s="10"/>
      <c r="AL1084" s="1"/>
      <c r="AM1084" s="1"/>
      <c r="AN1084" s="1"/>
      <c r="AO1084" s="1"/>
      <c r="AP1084" s="1"/>
      <c r="AQ1084" s="1"/>
    </row>
    <row r="1085" spans="1:43" x14ac:dyDescent="0.2">
      <c r="A1085" s="67">
        <f t="shared" si="450"/>
        <v>43367</v>
      </c>
      <c r="B1085" s="8">
        <f t="shared" si="439"/>
        <v>16110.840614680001</v>
      </c>
      <c r="C1085" s="8">
        <f t="shared" si="451"/>
        <v>12518.304390269999</v>
      </c>
      <c r="D1085" s="28">
        <f t="shared" si="452"/>
        <v>5056.5600000000004</v>
      </c>
      <c r="E1085" s="9">
        <f>IF(K1085=1,VLOOKUP(A1084,[1]Plan1!$AY$117:$BA$314,3),E1084)</f>
        <v>5080.83</v>
      </c>
      <c r="F1085" s="110">
        <f t="shared" si="453"/>
        <v>43361</v>
      </c>
      <c r="G1085" s="12">
        <f t="shared" si="440"/>
        <v>4.7997057287958445E-3</v>
      </c>
      <c r="H1085" s="11">
        <f t="shared" si="454"/>
        <v>43388</v>
      </c>
      <c r="I1085" s="11">
        <f t="shared" si="441"/>
        <v>43388</v>
      </c>
      <c r="J1085" s="1">
        <f t="shared" si="455"/>
        <v>19</v>
      </c>
      <c r="K1085" s="1">
        <f t="shared" si="463"/>
        <v>5</v>
      </c>
      <c r="L1085" s="8">
        <f t="shared" si="442"/>
        <v>1.00126085</v>
      </c>
      <c r="M1085" s="14">
        <f t="shared" si="462"/>
        <v>0.99910098000000003</v>
      </c>
      <c r="N1085" s="14">
        <f t="shared" si="459"/>
        <v>1.1570755770981747</v>
      </c>
      <c r="O1085" s="8">
        <f t="shared" si="461"/>
        <v>1.15853447</v>
      </c>
      <c r="P1085" s="8">
        <f t="shared" si="443"/>
        <v>14502.887142080001</v>
      </c>
      <c r="Q1085" s="13">
        <f t="shared" si="444"/>
        <v>0</v>
      </c>
      <c r="R1085" s="21">
        <f t="shared" si="445"/>
        <v>0</v>
      </c>
      <c r="S1085" s="8">
        <f t="shared" si="446"/>
        <v>0</v>
      </c>
      <c r="T1085" s="10">
        <f t="shared" si="456"/>
        <v>0.119353</v>
      </c>
      <c r="U1085" s="13">
        <f t="shared" si="460"/>
        <v>235</v>
      </c>
      <c r="V1085" s="13">
        <v>252</v>
      </c>
      <c r="W1085" s="14">
        <f t="shared" si="447"/>
        <v>1.1108712670000001</v>
      </c>
      <c r="X1085" s="8">
        <f t="shared" si="448"/>
        <v>1607.9534725999999</v>
      </c>
      <c r="Y1085" s="8">
        <v>0</v>
      </c>
      <c r="Z1085" s="9">
        <f t="shared" si="449"/>
        <v>0</v>
      </c>
      <c r="AA1085" s="26" t="str">
        <f t="shared" si="457"/>
        <v>A+J=</v>
      </c>
      <c r="AB1085" s="70">
        <f t="shared" si="458"/>
        <v>43388</v>
      </c>
      <c r="AC1085" s="4"/>
      <c r="AD1085" s="1"/>
      <c r="AE1085" s="11"/>
      <c r="AF1085" s="5"/>
      <c r="AG1085" s="1"/>
      <c r="AH1085" s="1"/>
      <c r="AI1085" s="1"/>
      <c r="AJ1085" s="1"/>
      <c r="AK1085" s="10"/>
      <c r="AL1085" s="1"/>
      <c r="AM1085" s="1"/>
      <c r="AN1085" s="1"/>
      <c r="AO1085" s="1"/>
      <c r="AP1085" s="1"/>
      <c r="AQ1085" s="1"/>
    </row>
    <row r="1086" spans="1:43" x14ac:dyDescent="0.2">
      <c r="A1086" s="67">
        <f t="shared" si="450"/>
        <v>43368</v>
      </c>
      <c r="B1086" s="8">
        <f t="shared" si="439"/>
        <v>16122.11302931</v>
      </c>
      <c r="C1086" s="8">
        <f t="shared" si="451"/>
        <v>12518.304390269999</v>
      </c>
      <c r="D1086" s="28">
        <f t="shared" si="452"/>
        <v>5056.5600000000004</v>
      </c>
      <c r="E1086" s="9">
        <f>IF(K1086=1,VLOOKUP(A1085,[1]Plan1!$AY$117:$BA$314,3),E1085)</f>
        <v>5080.83</v>
      </c>
      <c r="F1086" s="110">
        <f t="shared" si="453"/>
        <v>43361</v>
      </c>
      <c r="G1086" s="12">
        <f t="shared" si="440"/>
        <v>4.7997057287958445E-3</v>
      </c>
      <c r="H1086" s="11">
        <f t="shared" si="454"/>
        <v>43388</v>
      </c>
      <c r="I1086" s="11">
        <f t="shared" si="441"/>
        <v>43388</v>
      </c>
      <c r="J1086" s="1">
        <f t="shared" si="455"/>
        <v>19</v>
      </c>
      <c r="K1086" s="1">
        <f t="shared" si="463"/>
        <v>6</v>
      </c>
      <c r="L1086" s="8">
        <f t="shared" si="442"/>
        <v>1.0015132099999999</v>
      </c>
      <c r="M1086" s="14">
        <f t="shared" si="462"/>
        <v>0.99910098000000003</v>
      </c>
      <c r="N1086" s="14">
        <f t="shared" si="459"/>
        <v>1.1570755770981747</v>
      </c>
      <c r="O1086" s="8">
        <f t="shared" si="461"/>
        <v>1.1588264699999999</v>
      </c>
      <c r="P1086" s="8">
        <f t="shared" si="443"/>
        <v>14506.542486959999</v>
      </c>
      <c r="Q1086" s="13">
        <f t="shared" si="444"/>
        <v>0</v>
      </c>
      <c r="R1086" s="21">
        <f t="shared" si="445"/>
        <v>0</v>
      </c>
      <c r="S1086" s="8">
        <f t="shared" si="446"/>
        <v>0</v>
      </c>
      <c r="T1086" s="10">
        <f t="shared" si="456"/>
        <v>0.119353</v>
      </c>
      <c r="U1086" s="13">
        <f t="shared" si="460"/>
        <v>236</v>
      </c>
      <c r="V1086" s="13">
        <v>252</v>
      </c>
      <c r="W1086" s="14">
        <f t="shared" si="447"/>
        <v>1.1113684079999999</v>
      </c>
      <c r="X1086" s="8">
        <f t="shared" si="448"/>
        <v>1615.5705423500001</v>
      </c>
      <c r="Y1086" s="8">
        <v>0</v>
      </c>
      <c r="Z1086" s="9">
        <f t="shared" si="449"/>
        <v>0</v>
      </c>
      <c r="AA1086" s="26" t="str">
        <f t="shared" si="457"/>
        <v>A+J=</v>
      </c>
      <c r="AB1086" s="70">
        <f t="shared" si="458"/>
        <v>43388</v>
      </c>
      <c r="AC1086" s="4"/>
      <c r="AD1086" s="1"/>
      <c r="AE1086" s="11"/>
      <c r="AF1086" s="5"/>
      <c r="AG1086" s="1"/>
      <c r="AH1086" s="1"/>
      <c r="AI1086" s="1"/>
      <c r="AJ1086" s="1"/>
      <c r="AK1086" s="10"/>
      <c r="AL1086" s="1"/>
      <c r="AM1086" s="1"/>
      <c r="AN1086" s="1"/>
      <c r="AO1086" s="1"/>
      <c r="AP1086" s="1"/>
      <c r="AQ1086" s="1"/>
    </row>
    <row r="1087" spans="1:43" x14ac:dyDescent="0.2">
      <c r="A1087" s="67">
        <f t="shared" si="450"/>
        <v>43369</v>
      </c>
      <c r="B1087" s="8">
        <f t="shared" si="439"/>
        <v>16133.393288470001</v>
      </c>
      <c r="C1087" s="8">
        <f t="shared" si="451"/>
        <v>12518.304390269999</v>
      </c>
      <c r="D1087" s="28">
        <f t="shared" si="452"/>
        <v>5056.5600000000004</v>
      </c>
      <c r="E1087" s="9">
        <f>IF(K1087=1,VLOOKUP(A1086,[1]Plan1!$AY$117:$BA$314,3),E1086)</f>
        <v>5080.83</v>
      </c>
      <c r="F1087" s="110">
        <f t="shared" si="453"/>
        <v>43361</v>
      </c>
      <c r="G1087" s="12">
        <f t="shared" si="440"/>
        <v>4.7997057287958445E-3</v>
      </c>
      <c r="H1087" s="11">
        <f t="shared" si="454"/>
        <v>43388</v>
      </c>
      <c r="I1087" s="11">
        <f t="shared" si="441"/>
        <v>43388</v>
      </c>
      <c r="J1087" s="1">
        <f t="shared" si="455"/>
        <v>19</v>
      </c>
      <c r="K1087" s="1">
        <f t="shared" si="463"/>
        <v>7</v>
      </c>
      <c r="L1087" s="8">
        <f t="shared" si="442"/>
        <v>1.00176563</v>
      </c>
      <c r="M1087" s="14">
        <f t="shared" si="462"/>
        <v>0.99910098000000003</v>
      </c>
      <c r="N1087" s="14">
        <f t="shared" si="459"/>
        <v>1.1570755770981747</v>
      </c>
      <c r="O1087" s="8">
        <f t="shared" si="461"/>
        <v>1.1591185399999999</v>
      </c>
      <c r="P1087" s="8">
        <f t="shared" si="443"/>
        <v>14510.19870812</v>
      </c>
      <c r="Q1087" s="13">
        <f t="shared" si="444"/>
        <v>0</v>
      </c>
      <c r="R1087" s="21">
        <f t="shared" si="445"/>
        <v>0</v>
      </c>
      <c r="S1087" s="8">
        <f t="shared" si="446"/>
        <v>0</v>
      </c>
      <c r="T1087" s="10">
        <f t="shared" si="456"/>
        <v>0.119353</v>
      </c>
      <c r="U1087" s="13">
        <f t="shared" si="460"/>
        <v>237</v>
      </c>
      <c r="V1087" s="13">
        <v>252</v>
      </c>
      <c r="W1087" s="14">
        <f t="shared" si="447"/>
        <v>1.111865772</v>
      </c>
      <c r="X1087" s="8">
        <f t="shared" si="448"/>
        <v>1623.19458035</v>
      </c>
      <c r="Y1087" s="8">
        <v>0</v>
      </c>
      <c r="Z1087" s="9">
        <f t="shared" si="449"/>
        <v>0</v>
      </c>
      <c r="AA1087" s="26" t="str">
        <f t="shared" si="457"/>
        <v>A+J=</v>
      </c>
      <c r="AB1087" s="70">
        <f t="shared" si="458"/>
        <v>43388</v>
      </c>
      <c r="AC1087" s="4"/>
      <c r="AD1087" s="1"/>
      <c r="AE1087" s="11"/>
      <c r="AF1087" s="5"/>
      <c r="AG1087" s="1"/>
      <c r="AH1087" s="1"/>
      <c r="AI1087" s="1"/>
      <c r="AJ1087" s="1"/>
      <c r="AK1087" s="10"/>
      <c r="AL1087" s="1"/>
      <c r="AM1087" s="1"/>
      <c r="AN1087" s="1"/>
      <c r="AO1087" s="1"/>
      <c r="AP1087" s="1"/>
      <c r="AQ1087" s="1"/>
    </row>
    <row r="1088" spans="1:43" x14ac:dyDescent="0.2">
      <c r="A1088" s="67">
        <f t="shared" si="450"/>
        <v>43370</v>
      </c>
      <c r="B1088" s="8">
        <f t="shared" si="439"/>
        <v>16144.681535170001</v>
      </c>
      <c r="C1088" s="8">
        <f t="shared" si="451"/>
        <v>12518.304390269999</v>
      </c>
      <c r="D1088" s="28">
        <f t="shared" si="452"/>
        <v>5056.5600000000004</v>
      </c>
      <c r="E1088" s="9">
        <f>IF(K1088=1,VLOOKUP(A1087,[1]Plan1!$AY$117:$BA$314,3),E1087)</f>
        <v>5080.83</v>
      </c>
      <c r="F1088" s="110">
        <f t="shared" si="453"/>
        <v>43361</v>
      </c>
      <c r="G1088" s="12">
        <f t="shared" si="440"/>
        <v>4.7997057287958445E-3</v>
      </c>
      <c r="H1088" s="11">
        <f t="shared" si="454"/>
        <v>43388</v>
      </c>
      <c r="I1088" s="11">
        <f t="shared" si="441"/>
        <v>43388</v>
      </c>
      <c r="J1088" s="1">
        <f t="shared" si="455"/>
        <v>19</v>
      </c>
      <c r="K1088" s="1">
        <f t="shared" si="463"/>
        <v>8</v>
      </c>
      <c r="L1088" s="8">
        <f t="shared" si="442"/>
        <v>1.00201812</v>
      </c>
      <c r="M1088" s="14">
        <f t="shared" si="462"/>
        <v>0.99910098000000003</v>
      </c>
      <c r="N1088" s="14">
        <f t="shared" si="459"/>
        <v>1.1570755770981747</v>
      </c>
      <c r="O1088" s="8">
        <f t="shared" si="461"/>
        <v>1.1594106900000001</v>
      </c>
      <c r="P1088" s="8">
        <f t="shared" si="443"/>
        <v>14513.85593075</v>
      </c>
      <c r="Q1088" s="13">
        <f t="shared" si="444"/>
        <v>0</v>
      </c>
      <c r="R1088" s="21">
        <f t="shared" si="445"/>
        <v>0</v>
      </c>
      <c r="S1088" s="8">
        <f t="shared" si="446"/>
        <v>0</v>
      </c>
      <c r="T1088" s="10">
        <f t="shared" si="456"/>
        <v>0.119353</v>
      </c>
      <c r="U1088" s="13">
        <f t="shared" si="460"/>
        <v>238</v>
      </c>
      <c r="V1088" s="13">
        <v>252</v>
      </c>
      <c r="W1088" s="14">
        <f t="shared" si="447"/>
        <v>1.1123633589999999</v>
      </c>
      <c r="X1088" s="8">
        <f t="shared" si="448"/>
        <v>1630.82560442</v>
      </c>
      <c r="Y1088" s="8">
        <v>0</v>
      </c>
      <c r="Z1088" s="9">
        <f t="shared" si="449"/>
        <v>0</v>
      </c>
      <c r="AA1088" s="26" t="str">
        <f t="shared" si="457"/>
        <v>A+J=</v>
      </c>
      <c r="AB1088" s="70">
        <f t="shared" si="458"/>
        <v>43388</v>
      </c>
      <c r="AC1088" s="4"/>
      <c r="AD1088" s="1"/>
      <c r="AE1088" s="11"/>
      <c r="AF1088" s="5"/>
      <c r="AG1088" s="1"/>
      <c r="AH1088" s="1"/>
      <c r="AI1088" s="1"/>
      <c r="AJ1088" s="1"/>
      <c r="AK1088" s="10"/>
      <c r="AL1088" s="1"/>
      <c r="AM1088" s="1"/>
      <c r="AN1088" s="1"/>
      <c r="AO1088" s="1"/>
      <c r="AP1088" s="1"/>
      <c r="AQ1088" s="1"/>
    </row>
    <row r="1089" spans="1:43" x14ac:dyDescent="0.2">
      <c r="A1089" s="67">
        <f t="shared" si="450"/>
        <v>43371</v>
      </c>
      <c r="B1089" s="8">
        <f t="shared" si="439"/>
        <v>16155.977758810001</v>
      </c>
      <c r="C1089" s="8">
        <f t="shared" si="451"/>
        <v>12518.304390269999</v>
      </c>
      <c r="D1089" s="28">
        <f t="shared" si="452"/>
        <v>5056.5600000000004</v>
      </c>
      <c r="E1089" s="9">
        <f>IF(K1089=1,VLOOKUP(A1088,[1]Plan1!$AY$117:$BA$314,3),E1088)</f>
        <v>5080.83</v>
      </c>
      <c r="F1089" s="110">
        <f t="shared" si="453"/>
        <v>43361</v>
      </c>
      <c r="G1089" s="12">
        <f t="shared" si="440"/>
        <v>4.7997057287958445E-3</v>
      </c>
      <c r="H1089" s="11">
        <f t="shared" si="454"/>
        <v>43388</v>
      </c>
      <c r="I1089" s="11">
        <f t="shared" si="441"/>
        <v>43388</v>
      </c>
      <c r="J1089" s="1">
        <f t="shared" si="455"/>
        <v>19</v>
      </c>
      <c r="K1089" s="1">
        <f t="shared" si="463"/>
        <v>9</v>
      </c>
      <c r="L1089" s="8">
        <f t="shared" si="442"/>
        <v>1.0022706800000001</v>
      </c>
      <c r="M1089" s="14">
        <f t="shared" si="462"/>
        <v>0.99910098000000003</v>
      </c>
      <c r="N1089" s="14">
        <f t="shared" si="459"/>
        <v>1.1570755770981747</v>
      </c>
      <c r="O1089" s="8">
        <f t="shared" si="461"/>
        <v>1.15970292</v>
      </c>
      <c r="P1089" s="8">
        <f t="shared" si="443"/>
        <v>14517.514154840001</v>
      </c>
      <c r="Q1089" s="13">
        <f t="shared" si="444"/>
        <v>0</v>
      </c>
      <c r="R1089" s="21">
        <f t="shared" si="445"/>
        <v>0</v>
      </c>
      <c r="S1089" s="8">
        <f t="shared" si="446"/>
        <v>0</v>
      </c>
      <c r="T1089" s="10">
        <f t="shared" si="456"/>
        <v>0.119353</v>
      </c>
      <c r="U1089" s="13">
        <f t="shared" si="460"/>
        <v>239</v>
      </c>
      <c r="V1089" s="13">
        <v>252</v>
      </c>
      <c r="W1089" s="14">
        <f t="shared" si="447"/>
        <v>1.112861168</v>
      </c>
      <c r="X1089" s="8">
        <f t="shared" si="448"/>
        <v>1638.4636039699999</v>
      </c>
      <c r="Y1089" s="8">
        <v>0</v>
      </c>
      <c r="Z1089" s="9">
        <f t="shared" si="449"/>
        <v>0</v>
      </c>
      <c r="AA1089" s="26" t="str">
        <f t="shared" si="457"/>
        <v>A+J=</v>
      </c>
      <c r="AB1089" s="70">
        <f t="shared" si="458"/>
        <v>43388</v>
      </c>
      <c r="AC1089" s="4"/>
      <c r="AD1089" s="1"/>
      <c r="AE1089" s="11"/>
      <c r="AF1089" s="5"/>
      <c r="AG1089" s="1"/>
      <c r="AH1089" s="1"/>
      <c r="AI1089" s="1"/>
      <c r="AJ1089" s="1"/>
      <c r="AK1089" s="10"/>
      <c r="AL1089" s="1"/>
      <c r="AM1089" s="1"/>
      <c r="AN1089" s="1"/>
      <c r="AO1089" s="1"/>
      <c r="AP1089" s="1"/>
      <c r="AQ1089" s="1"/>
    </row>
    <row r="1090" spans="1:43" x14ac:dyDescent="0.2">
      <c r="A1090" s="67">
        <f t="shared" si="450"/>
        <v>43372</v>
      </c>
      <c r="B1090" s="8">
        <f t="shared" si="439"/>
        <v>16167.28171363</v>
      </c>
      <c r="C1090" s="8">
        <f t="shared" si="451"/>
        <v>12518.304390269999</v>
      </c>
      <c r="D1090" s="28">
        <f t="shared" si="452"/>
        <v>5056.5600000000004</v>
      </c>
      <c r="E1090" s="9">
        <f>IF(K1090=1,VLOOKUP(A1089,[1]Plan1!$AY$117:$BA$314,3),E1089)</f>
        <v>5080.83</v>
      </c>
      <c r="F1090" s="110">
        <f t="shared" si="453"/>
        <v>43361</v>
      </c>
      <c r="G1090" s="12">
        <f t="shared" si="440"/>
        <v>4.7997057287958445E-3</v>
      </c>
      <c r="H1090" s="11">
        <f t="shared" si="454"/>
        <v>43388</v>
      </c>
      <c r="I1090" s="11">
        <f t="shared" si="441"/>
        <v>43388</v>
      </c>
      <c r="J1090" s="1">
        <f t="shared" si="455"/>
        <v>19</v>
      </c>
      <c r="K1090" s="1">
        <f t="shared" si="463"/>
        <v>10</v>
      </c>
      <c r="L1090" s="8">
        <f t="shared" si="442"/>
        <v>1.0025232900000001</v>
      </c>
      <c r="M1090" s="14">
        <f t="shared" si="462"/>
        <v>0.99910098000000003</v>
      </c>
      <c r="N1090" s="14">
        <f t="shared" si="459"/>
        <v>1.1570755770981747</v>
      </c>
      <c r="O1090" s="8">
        <f t="shared" si="461"/>
        <v>1.1599952099999999</v>
      </c>
      <c r="P1090" s="8">
        <f t="shared" si="443"/>
        <v>14521.17313003</v>
      </c>
      <c r="Q1090" s="13">
        <f t="shared" si="444"/>
        <v>0</v>
      </c>
      <c r="R1090" s="21">
        <f t="shared" si="445"/>
        <v>0</v>
      </c>
      <c r="S1090" s="8">
        <f t="shared" si="446"/>
        <v>0</v>
      </c>
      <c r="T1090" s="10">
        <f t="shared" si="456"/>
        <v>0.119353</v>
      </c>
      <c r="U1090" s="13">
        <f t="shared" si="460"/>
        <v>240</v>
      </c>
      <c r="V1090" s="13">
        <v>252</v>
      </c>
      <c r="W1090" s="14">
        <f t="shared" si="447"/>
        <v>1.113359201</v>
      </c>
      <c r="X1090" s="8">
        <f t="shared" si="448"/>
        <v>1646.1085836</v>
      </c>
      <c r="Y1090" s="8">
        <v>0</v>
      </c>
      <c r="Z1090" s="9">
        <f t="shared" si="449"/>
        <v>0</v>
      </c>
      <c r="AA1090" s="26" t="str">
        <f t="shared" si="457"/>
        <v>A+J=</v>
      </c>
      <c r="AB1090" s="70">
        <f t="shared" si="458"/>
        <v>43388</v>
      </c>
      <c r="AC1090" s="4"/>
      <c r="AD1090" s="1"/>
      <c r="AE1090" s="11"/>
      <c r="AF1090" s="5"/>
      <c r="AG1090" s="1"/>
      <c r="AH1090" s="1"/>
      <c r="AI1090" s="1"/>
      <c r="AJ1090" s="1"/>
      <c r="AK1090" s="10"/>
      <c r="AL1090" s="1"/>
      <c r="AM1090" s="1"/>
      <c r="AN1090" s="1"/>
      <c r="AO1090" s="1"/>
      <c r="AP1090" s="1"/>
      <c r="AQ1090" s="1"/>
    </row>
    <row r="1091" spans="1:43" x14ac:dyDescent="0.2">
      <c r="A1091" s="67">
        <f t="shared" si="450"/>
        <v>43373</v>
      </c>
      <c r="B1091" s="8">
        <f t="shared" si="439"/>
        <v>16167.28171363</v>
      </c>
      <c r="C1091" s="8">
        <f t="shared" si="451"/>
        <v>12518.304390269999</v>
      </c>
      <c r="D1091" s="28">
        <f t="shared" si="452"/>
        <v>5056.5600000000004</v>
      </c>
      <c r="E1091" s="9">
        <f>IF(K1091=1,VLOOKUP(A1090,[1]Plan1!$AY$117:$BA$314,3),E1090)</f>
        <v>5080.83</v>
      </c>
      <c r="F1091" s="110">
        <f t="shared" si="453"/>
        <v>43361</v>
      </c>
      <c r="G1091" s="12">
        <f t="shared" si="440"/>
        <v>4.7997057287958445E-3</v>
      </c>
      <c r="H1091" s="11">
        <f t="shared" si="454"/>
        <v>43388</v>
      </c>
      <c r="I1091" s="11">
        <f t="shared" si="441"/>
        <v>43388</v>
      </c>
      <c r="J1091" s="1">
        <f t="shared" si="455"/>
        <v>19</v>
      </c>
      <c r="K1091" s="1">
        <f t="shared" si="463"/>
        <v>10</v>
      </c>
      <c r="L1091" s="8">
        <f t="shared" si="442"/>
        <v>1.0025232900000001</v>
      </c>
      <c r="M1091" s="14">
        <f t="shared" si="462"/>
        <v>0.99910098000000003</v>
      </c>
      <c r="N1091" s="14">
        <f t="shared" si="459"/>
        <v>1.1570755770981747</v>
      </c>
      <c r="O1091" s="8">
        <f t="shared" si="461"/>
        <v>1.1599952099999999</v>
      </c>
      <c r="P1091" s="8">
        <f t="shared" si="443"/>
        <v>14521.17313003</v>
      </c>
      <c r="Q1091" s="13">
        <f t="shared" si="444"/>
        <v>0</v>
      </c>
      <c r="R1091" s="21">
        <f t="shared" si="445"/>
        <v>0</v>
      </c>
      <c r="S1091" s="8">
        <f t="shared" si="446"/>
        <v>0</v>
      </c>
      <c r="T1091" s="10">
        <f t="shared" si="456"/>
        <v>0.119353</v>
      </c>
      <c r="U1091" s="13">
        <f t="shared" si="460"/>
        <v>240</v>
      </c>
      <c r="V1091" s="13">
        <v>252</v>
      </c>
      <c r="W1091" s="14">
        <f t="shared" si="447"/>
        <v>1.113359201</v>
      </c>
      <c r="X1091" s="8">
        <f t="shared" si="448"/>
        <v>1646.1085836</v>
      </c>
      <c r="Y1091" s="8">
        <v>0</v>
      </c>
      <c r="Z1091" s="9">
        <f t="shared" si="449"/>
        <v>0</v>
      </c>
      <c r="AA1091" s="26" t="str">
        <f t="shared" si="457"/>
        <v>A+J=</v>
      </c>
      <c r="AB1091" s="70">
        <f t="shared" si="458"/>
        <v>43388</v>
      </c>
      <c r="AC1091" s="4"/>
      <c r="AD1091" s="1"/>
      <c r="AE1091" s="11"/>
      <c r="AF1091" s="5"/>
      <c r="AG1091" s="1"/>
      <c r="AH1091" s="1"/>
      <c r="AI1091" s="1"/>
      <c r="AJ1091" s="1"/>
      <c r="AK1091" s="10"/>
      <c r="AL1091" s="1"/>
      <c r="AM1091" s="1"/>
      <c r="AN1091" s="1"/>
      <c r="AO1091" s="1"/>
      <c r="AP1091" s="1"/>
      <c r="AQ1091" s="1"/>
    </row>
    <row r="1092" spans="1:43" x14ac:dyDescent="0.2">
      <c r="A1092" s="67">
        <f t="shared" si="450"/>
        <v>43374</v>
      </c>
      <c r="B1092" s="8">
        <f t="shared" si="439"/>
        <v>16167.28171363</v>
      </c>
      <c r="C1092" s="8">
        <f t="shared" si="451"/>
        <v>12518.304390269999</v>
      </c>
      <c r="D1092" s="28">
        <f t="shared" si="452"/>
        <v>5056.5600000000004</v>
      </c>
      <c r="E1092" s="9">
        <f>IF(K1092=1,VLOOKUP(A1091,[1]Plan1!$AY$117:$BA$314,3),E1091)</f>
        <v>5080.83</v>
      </c>
      <c r="F1092" s="110">
        <f t="shared" si="453"/>
        <v>43361</v>
      </c>
      <c r="G1092" s="12">
        <f t="shared" si="440"/>
        <v>4.7997057287958445E-3</v>
      </c>
      <c r="H1092" s="11">
        <f t="shared" si="454"/>
        <v>43388</v>
      </c>
      <c r="I1092" s="11">
        <f t="shared" si="441"/>
        <v>43388</v>
      </c>
      <c r="J1092" s="1">
        <f t="shared" si="455"/>
        <v>19</v>
      </c>
      <c r="K1092" s="1">
        <f t="shared" si="463"/>
        <v>10</v>
      </c>
      <c r="L1092" s="8">
        <f t="shared" si="442"/>
        <v>1.0025232900000001</v>
      </c>
      <c r="M1092" s="14">
        <f t="shared" si="462"/>
        <v>0.99910098000000003</v>
      </c>
      <c r="N1092" s="14">
        <f t="shared" si="459"/>
        <v>1.1570755770981747</v>
      </c>
      <c r="O1092" s="8">
        <f t="shared" si="461"/>
        <v>1.1599952099999999</v>
      </c>
      <c r="P1092" s="8">
        <f t="shared" si="443"/>
        <v>14521.17313003</v>
      </c>
      <c r="Q1092" s="13">
        <f t="shared" si="444"/>
        <v>0</v>
      </c>
      <c r="R1092" s="21">
        <f t="shared" si="445"/>
        <v>0</v>
      </c>
      <c r="S1092" s="8">
        <f t="shared" si="446"/>
        <v>0</v>
      </c>
      <c r="T1092" s="10">
        <f t="shared" si="456"/>
        <v>0.119353</v>
      </c>
      <c r="U1092" s="13">
        <f t="shared" si="460"/>
        <v>240</v>
      </c>
      <c r="V1092" s="13">
        <v>252</v>
      </c>
      <c r="W1092" s="14">
        <f t="shared" si="447"/>
        <v>1.113359201</v>
      </c>
      <c r="X1092" s="8">
        <f t="shared" si="448"/>
        <v>1646.1085836</v>
      </c>
      <c r="Y1092" s="8">
        <v>0</v>
      </c>
      <c r="Z1092" s="9">
        <f t="shared" si="449"/>
        <v>0</v>
      </c>
      <c r="AA1092" s="26" t="str">
        <f t="shared" si="457"/>
        <v>A+J=</v>
      </c>
      <c r="AB1092" s="70">
        <f t="shared" si="458"/>
        <v>43388</v>
      </c>
      <c r="AC1092" s="4"/>
      <c r="AD1092" s="1"/>
      <c r="AE1092" s="11"/>
      <c r="AF1092" s="5"/>
      <c r="AG1092" s="1"/>
      <c r="AH1092" s="1"/>
      <c r="AI1092" s="1"/>
      <c r="AJ1092" s="1"/>
      <c r="AK1092" s="10"/>
      <c r="AL1092" s="1"/>
      <c r="AM1092" s="1"/>
      <c r="AN1092" s="1"/>
      <c r="AO1092" s="1"/>
      <c r="AP1092" s="1"/>
      <c r="AQ1092" s="1"/>
    </row>
    <row r="1093" spans="1:43" x14ac:dyDescent="0.2">
      <c r="A1093" s="67">
        <f t="shared" si="450"/>
        <v>43375</v>
      </c>
      <c r="B1093" s="8">
        <f t="shared" si="439"/>
        <v>16178.59365303</v>
      </c>
      <c r="C1093" s="8">
        <f t="shared" si="451"/>
        <v>12518.304390269999</v>
      </c>
      <c r="D1093" s="28">
        <f t="shared" si="452"/>
        <v>5056.5600000000004</v>
      </c>
      <c r="E1093" s="9">
        <f>IF(K1093=1,VLOOKUP(A1092,[1]Plan1!$AY$117:$BA$314,3),E1092)</f>
        <v>5080.83</v>
      </c>
      <c r="F1093" s="110">
        <f t="shared" si="453"/>
        <v>43361</v>
      </c>
      <c r="G1093" s="12">
        <f t="shared" si="440"/>
        <v>4.7997057287958445E-3</v>
      </c>
      <c r="H1093" s="11">
        <f t="shared" si="454"/>
        <v>43388</v>
      </c>
      <c r="I1093" s="11">
        <f t="shared" si="441"/>
        <v>43388</v>
      </c>
      <c r="J1093" s="1">
        <f t="shared" si="455"/>
        <v>19</v>
      </c>
      <c r="K1093" s="1">
        <f t="shared" si="463"/>
        <v>11</v>
      </c>
      <c r="L1093" s="8">
        <f t="shared" si="442"/>
        <v>1.0027759700000001</v>
      </c>
      <c r="M1093" s="14">
        <f t="shared" si="462"/>
        <v>0.99910098000000003</v>
      </c>
      <c r="N1093" s="14">
        <f t="shared" si="459"/>
        <v>1.1570755770981747</v>
      </c>
      <c r="O1093" s="8">
        <f t="shared" si="461"/>
        <v>1.1602875800000001</v>
      </c>
      <c r="P1093" s="8">
        <f t="shared" si="443"/>
        <v>14524.83310668</v>
      </c>
      <c r="Q1093" s="13">
        <f t="shared" si="444"/>
        <v>0</v>
      </c>
      <c r="R1093" s="21">
        <f t="shared" si="445"/>
        <v>0</v>
      </c>
      <c r="S1093" s="8">
        <f t="shared" si="446"/>
        <v>0</v>
      </c>
      <c r="T1093" s="10">
        <f t="shared" si="456"/>
        <v>0.119353</v>
      </c>
      <c r="U1093" s="13">
        <f t="shared" si="460"/>
        <v>241</v>
      </c>
      <c r="V1093" s="13">
        <v>252</v>
      </c>
      <c r="W1093" s="14">
        <f t="shared" si="447"/>
        <v>1.1138574560000001</v>
      </c>
      <c r="X1093" s="8">
        <f t="shared" si="448"/>
        <v>1653.7605463499999</v>
      </c>
      <c r="Y1093" s="8">
        <v>0</v>
      </c>
      <c r="Z1093" s="9">
        <f t="shared" si="449"/>
        <v>0</v>
      </c>
      <c r="AA1093" s="26" t="str">
        <f t="shared" si="457"/>
        <v>A+J=</v>
      </c>
      <c r="AB1093" s="70">
        <f t="shared" si="458"/>
        <v>43388</v>
      </c>
      <c r="AC1093" s="4"/>
      <c r="AD1093" s="1"/>
      <c r="AE1093" s="11"/>
      <c r="AF1093" s="5"/>
      <c r="AG1093" s="1"/>
      <c r="AH1093" s="1"/>
      <c r="AI1093" s="1"/>
      <c r="AJ1093" s="1"/>
      <c r="AK1093" s="10"/>
      <c r="AL1093" s="1"/>
      <c r="AM1093" s="1"/>
      <c r="AN1093" s="1"/>
      <c r="AO1093" s="1"/>
      <c r="AP1093" s="1"/>
      <c r="AQ1093" s="1"/>
    </row>
    <row r="1094" spans="1:43" x14ac:dyDescent="0.2">
      <c r="A1094" s="67">
        <f t="shared" si="450"/>
        <v>43376</v>
      </c>
      <c r="B1094" s="8">
        <f t="shared" si="439"/>
        <v>16189.91345598</v>
      </c>
      <c r="C1094" s="8">
        <f t="shared" si="451"/>
        <v>12518.304390269999</v>
      </c>
      <c r="D1094" s="28">
        <f t="shared" si="452"/>
        <v>5056.5600000000004</v>
      </c>
      <c r="E1094" s="9">
        <f>IF(K1094=1,VLOOKUP(A1093,[1]Plan1!$AY$117:$BA$314,3),E1093)</f>
        <v>5080.83</v>
      </c>
      <c r="F1094" s="110">
        <f t="shared" si="453"/>
        <v>43361</v>
      </c>
      <c r="G1094" s="12">
        <f t="shared" si="440"/>
        <v>4.7997057287958445E-3</v>
      </c>
      <c r="H1094" s="11">
        <f t="shared" si="454"/>
        <v>43388</v>
      </c>
      <c r="I1094" s="11">
        <f t="shared" si="441"/>
        <v>43388</v>
      </c>
      <c r="J1094" s="1">
        <f t="shared" si="455"/>
        <v>19</v>
      </c>
      <c r="K1094" s="1">
        <f t="shared" si="463"/>
        <v>12</v>
      </c>
      <c r="L1094" s="8">
        <f t="shared" si="442"/>
        <v>1.0030287099999999</v>
      </c>
      <c r="M1094" s="14">
        <f t="shared" si="462"/>
        <v>0.99910098000000003</v>
      </c>
      <c r="N1094" s="14">
        <f t="shared" si="459"/>
        <v>1.1570755770981747</v>
      </c>
      <c r="O1094" s="8">
        <f t="shared" si="461"/>
        <v>1.16058002</v>
      </c>
      <c r="P1094" s="8">
        <f t="shared" si="443"/>
        <v>14528.49395962</v>
      </c>
      <c r="Q1094" s="13">
        <f t="shared" si="444"/>
        <v>0</v>
      </c>
      <c r="R1094" s="21">
        <f t="shared" si="445"/>
        <v>0</v>
      </c>
      <c r="S1094" s="8">
        <f t="shared" si="446"/>
        <v>0</v>
      </c>
      <c r="T1094" s="10">
        <f t="shared" si="456"/>
        <v>0.119353</v>
      </c>
      <c r="U1094" s="13">
        <f t="shared" si="460"/>
        <v>242</v>
      </c>
      <c r="V1094" s="13">
        <v>252</v>
      </c>
      <c r="W1094" s="14">
        <f t="shared" si="447"/>
        <v>1.114355934</v>
      </c>
      <c r="X1094" s="8">
        <f t="shared" si="448"/>
        <v>1661.41949636</v>
      </c>
      <c r="Y1094" s="8">
        <v>0</v>
      </c>
      <c r="Z1094" s="9">
        <f t="shared" si="449"/>
        <v>0</v>
      </c>
      <c r="AA1094" s="26" t="str">
        <f t="shared" si="457"/>
        <v>A+J=</v>
      </c>
      <c r="AB1094" s="70">
        <f t="shared" si="458"/>
        <v>43388</v>
      </c>
      <c r="AC1094" s="4"/>
      <c r="AD1094" s="1"/>
      <c r="AE1094" s="11"/>
      <c r="AF1094" s="5"/>
      <c r="AG1094" s="1"/>
      <c r="AH1094" s="1"/>
      <c r="AI1094" s="1"/>
      <c r="AJ1094" s="1"/>
      <c r="AK1094" s="10"/>
      <c r="AL1094" s="1"/>
      <c r="AM1094" s="1"/>
      <c r="AN1094" s="1"/>
      <c r="AO1094" s="1"/>
      <c r="AP1094" s="1"/>
      <c r="AQ1094" s="1"/>
    </row>
    <row r="1095" spans="1:43" x14ac:dyDescent="0.2">
      <c r="A1095" s="67">
        <f t="shared" si="450"/>
        <v>43377</v>
      </c>
      <c r="B1095" s="8">
        <f t="shared" si="439"/>
        <v>16201.241265799999</v>
      </c>
      <c r="C1095" s="8">
        <f t="shared" si="451"/>
        <v>12518.304390269999</v>
      </c>
      <c r="D1095" s="28">
        <f t="shared" si="452"/>
        <v>5056.5600000000004</v>
      </c>
      <c r="E1095" s="9">
        <f>IF(K1095=1,VLOOKUP(A1094,[1]Plan1!$AY$117:$BA$314,3),E1094)</f>
        <v>5080.83</v>
      </c>
      <c r="F1095" s="110">
        <f t="shared" si="453"/>
        <v>43361</v>
      </c>
      <c r="G1095" s="12">
        <f t="shared" si="440"/>
        <v>4.7997057287958445E-3</v>
      </c>
      <c r="H1095" s="11">
        <f t="shared" si="454"/>
        <v>43388</v>
      </c>
      <c r="I1095" s="11">
        <f t="shared" si="441"/>
        <v>43388</v>
      </c>
      <c r="J1095" s="1">
        <f t="shared" si="455"/>
        <v>19</v>
      </c>
      <c r="K1095" s="1">
        <f t="shared" si="463"/>
        <v>13</v>
      </c>
      <c r="L1095" s="8">
        <f t="shared" si="442"/>
        <v>1.00328152</v>
      </c>
      <c r="M1095" s="14">
        <f t="shared" si="462"/>
        <v>0.99910098000000003</v>
      </c>
      <c r="N1095" s="14">
        <f t="shared" si="459"/>
        <v>1.1570755770981747</v>
      </c>
      <c r="O1095" s="8">
        <f t="shared" si="461"/>
        <v>1.16087254</v>
      </c>
      <c r="P1095" s="8">
        <f t="shared" si="443"/>
        <v>14532.15581402</v>
      </c>
      <c r="Q1095" s="13">
        <f t="shared" si="444"/>
        <v>0</v>
      </c>
      <c r="R1095" s="21">
        <f t="shared" si="445"/>
        <v>0</v>
      </c>
      <c r="S1095" s="8">
        <f t="shared" si="446"/>
        <v>0</v>
      </c>
      <c r="T1095" s="10">
        <f t="shared" si="456"/>
        <v>0.119353</v>
      </c>
      <c r="U1095" s="13">
        <f t="shared" si="460"/>
        <v>243</v>
      </c>
      <c r="V1095" s="13">
        <v>252</v>
      </c>
      <c r="W1095" s="14">
        <f t="shared" si="447"/>
        <v>1.1148546349999999</v>
      </c>
      <c r="X1095" s="8">
        <f t="shared" si="448"/>
        <v>1669.0854517800001</v>
      </c>
      <c r="Y1095" s="8">
        <v>0</v>
      </c>
      <c r="Z1095" s="9">
        <f t="shared" si="449"/>
        <v>0</v>
      </c>
      <c r="AA1095" s="26" t="str">
        <f t="shared" si="457"/>
        <v>A+J=</v>
      </c>
      <c r="AB1095" s="70">
        <f t="shared" si="458"/>
        <v>43388</v>
      </c>
      <c r="AC1095" s="4"/>
      <c r="AD1095" s="1"/>
      <c r="AE1095" s="11"/>
      <c r="AF1095" s="5"/>
      <c r="AG1095" s="1"/>
      <c r="AH1095" s="1"/>
      <c r="AI1095" s="1"/>
      <c r="AJ1095" s="1"/>
      <c r="AK1095" s="10"/>
      <c r="AL1095" s="1"/>
      <c r="AM1095" s="1"/>
      <c r="AN1095" s="1"/>
      <c r="AO1095" s="1"/>
      <c r="AP1095" s="1"/>
      <c r="AQ1095" s="1"/>
    </row>
    <row r="1096" spans="1:43" x14ac:dyDescent="0.2">
      <c r="A1096" s="67">
        <f t="shared" si="450"/>
        <v>43378</v>
      </c>
      <c r="B1096" s="8">
        <f t="shared" si="439"/>
        <v>16212.5769468</v>
      </c>
      <c r="C1096" s="8">
        <f t="shared" si="451"/>
        <v>12518.304390269999</v>
      </c>
      <c r="D1096" s="28">
        <f t="shared" si="452"/>
        <v>5056.5600000000004</v>
      </c>
      <c r="E1096" s="9">
        <f>IF(K1096=1,VLOOKUP(A1095,[1]Plan1!$AY$117:$BA$314,3),E1095)</f>
        <v>5080.83</v>
      </c>
      <c r="F1096" s="110">
        <f t="shared" si="453"/>
        <v>43361</v>
      </c>
      <c r="G1096" s="12">
        <f t="shared" si="440"/>
        <v>4.7997057287958445E-3</v>
      </c>
      <c r="H1096" s="11">
        <f t="shared" si="454"/>
        <v>43388</v>
      </c>
      <c r="I1096" s="11">
        <f t="shared" si="441"/>
        <v>43388</v>
      </c>
      <c r="J1096" s="1">
        <f t="shared" si="455"/>
        <v>19</v>
      </c>
      <c r="K1096" s="1">
        <f t="shared" si="463"/>
        <v>14</v>
      </c>
      <c r="L1096" s="8">
        <f t="shared" si="442"/>
        <v>1.00353439</v>
      </c>
      <c r="M1096" s="14">
        <f t="shared" si="462"/>
        <v>0.99910098000000003</v>
      </c>
      <c r="N1096" s="14">
        <f t="shared" si="459"/>
        <v>1.1570755770981747</v>
      </c>
      <c r="O1096" s="8">
        <f t="shared" si="461"/>
        <v>1.1611651300000001</v>
      </c>
      <c r="P1096" s="8">
        <f t="shared" si="443"/>
        <v>14535.8185447</v>
      </c>
      <c r="Q1096" s="13">
        <f t="shared" si="444"/>
        <v>0</v>
      </c>
      <c r="R1096" s="21">
        <f t="shared" si="445"/>
        <v>0</v>
      </c>
      <c r="S1096" s="8">
        <f t="shared" si="446"/>
        <v>0</v>
      </c>
      <c r="T1096" s="10">
        <f t="shared" si="456"/>
        <v>0.119353</v>
      </c>
      <c r="U1096" s="13">
        <f t="shared" si="460"/>
        <v>244</v>
      </c>
      <c r="V1096" s="13">
        <v>252</v>
      </c>
      <c r="W1096" s="14">
        <f t="shared" si="447"/>
        <v>1.1153535590000001</v>
      </c>
      <c r="X1096" s="8">
        <f t="shared" si="448"/>
        <v>1676.7584021</v>
      </c>
      <c r="Y1096" s="8">
        <v>0</v>
      </c>
      <c r="Z1096" s="9">
        <f t="shared" si="449"/>
        <v>0</v>
      </c>
      <c r="AA1096" s="26" t="str">
        <f t="shared" si="457"/>
        <v>A+J=</v>
      </c>
      <c r="AB1096" s="70">
        <f t="shared" si="458"/>
        <v>43388</v>
      </c>
      <c r="AC1096" s="4"/>
      <c r="AD1096" s="1"/>
      <c r="AE1096" s="11"/>
      <c r="AF1096" s="5"/>
      <c r="AG1096" s="1"/>
      <c r="AH1096" s="1"/>
      <c r="AI1096" s="1"/>
      <c r="AJ1096" s="1"/>
      <c r="AK1096" s="10"/>
      <c r="AL1096" s="1"/>
      <c r="AM1096" s="1"/>
      <c r="AN1096" s="1"/>
      <c r="AO1096" s="1"/>
      <c r="AP1096" s="1"/>
      <c r="AQ1096" s="1"/>
    </row>
    <row r="1097" spans="1:43" x14ac:dyDescent="0.2">
      <c r="A1097" s="67">
        <f t="shared" si="450"/>
        <v>43379</v>
      </c>
      <c r="B1097" s="8">
        <f t="shared" si="439"/>
        <v>16223.920657000001</v>
      </c>
      <c r="C1097" s="8">
        <f t="shared" si="451"/>
        <v>12518.304390269999</v>
      </c>
      <c r="D1097" s="28">
        <f t="shared" si="452"/>
        <v>5056.5600000000004</v>
      </c>
      <c r="E1097" s="9">
        <f>IF(K1097=1,VLOOKUP(A1096,[1]Plan1!$AY$117:$BA$314,3),E1096)</f>
        <v>5080.83</v>
      </c>
      <c r="F1097" s="110">
        <f t="shared" si="453"/>
        <v>43361</v>
      </c>
      <c r="G1097" s="12">
        <f t="shared" si="440"/>
        <v>4.7997057287958445E-3</v>
      </c>
      <c r="H1097" s="11">
        <f t="shared" si="454"/>
        <v>43388</v>
      </c>
      <c r="I1097" s="11">
        <f t="shared" si="441"/>
        <v>43388</v>
      </c>
      <c r="J1097" s="1">
        <f t="shared" si="455"/>
        <v>19</v>
      </c>
      <c r="K1097" s="1">
        <f t="shared" si="463"/>
        <v>15</v>
      </c>
      <c r="L1097" s="8">
        <f t="shared" si="442"/>
        <v>1.00378733</v>
      </c>
      <c r="M1097" s="14">
        <f t="shared" si="462"/>
        <v>0.99910098000000003</v>
      </c>
      <c r="N1097" s="14">
        <f t="shared" si="459"/>
        <v>1.1570755770981747</v>
      </c>
      <c r="O1097" s="8">
        <f t="shared" si="461"/>
        <v>1.1614578</v>
      </c>
      <c r="P1097" s="8">
        <f t="shared" si="443"/>
        <v>14539.48227685</v>
      </c>
      <c r="Q1097" s="13">
        <f t="shared" si="444"/>
        <v>0</v>
      </c>
      <c r="R1097" s="21">
        <f t="shared" si="445"/>
        <v>0</v>
      </c>
      <c r="S1097" s="8">
        <f t="shared" si="446"/>
        <v>0</v>
      </c>
      <c r="T1097" s="10">
        <f t="shared" si="456"/>
        <v>0.119353</v>
      </c>
      <c r="U1097" s="13">
        <f t="shared" si="460"/>
        <v>245</v>
      </c>
      <c r="V1097" s="13">
        <v>252</v>
      </c>
      <c r="W1097" s="14">
        <f t="shared" si="447"/>
        <v>1.1158527069999999</v>
      </c>
      <c r="X1097" s="8">
        <f t="shared" si="448"/>
        <v>1684.4383801500001</v>
      </c>
      <c r="Y1097" s="8">
        <v>0</v>
      </c>
      <c r="Z1097" s="9">
        <f t="shared" si="449"/>
        <v>0</v>
      </c>
      <c r="AA1097" s="26" t="str">
        <f t="shared" si="457"/>
        <v>A+J=</v>
      </c>
      <c r="AB1097" s="70">
        <f t="shared" si="458"/>
        <v>43388</v>
      </c>
      <c r="AC1097" s="4"/>
      <c r="AD1097" s="1"/>
      <c r="AE1097" s="11"/>
      <c r="AF1097" s="5"/>
      <c r="AG1097" s="1"/>
      <c r="AH1097" s="1"/>
      <c r="AI1097" s="1"/>
      <c r="AJ1097" s="1"/>
      <c r="AK1097" s="10"/>
      <c r="AL1097" s="1"/>
      <c r="AM1097" s="1"/>
      <c r="AN1097" s="1"/>
      <c r="AO1097" s="1"/>
      <c r="AP1097" s="1"/>
      <c r="AQ1097" s="1"/>
    </row>
    <row r="1098" spans="1:43" x14ac:dyDescent="0.2">
      <c r="A1098" s="67">
        <f t="shared" si="450"/>
        <v>43380</v>
      </c>
      <c r="B1098" s="8">
        <f t="shared" ref="B1098:B1161" si="464">(P1098+X1098)</f>
        <v>16223.920657000001</v>
      </c>
      <c r="C1098" s="8">
        <f t="shared" si="451"/>
        <v>12518.304390269999</v>
      </c>
      <c r="D1098" s="28">
        <f t="shared" si="452"/>
        <v>5056.5600000000004</v>
      </c>
      <c r="E1098" s="9">
        <f>IF(K1098=1,VLOOKUP(A1097,[1]Plan1!$AY$117:$BA$314,3),E1097)</f>
        <v>5080.83</v>
      </c>
      <c r="F1098" s="110">
        <f t="shared" si="453"/>
        <v>43361</v>
      </c>
      <c r="G1098" s="12">
        <f t="shared" ref="G1098:G1161" si="465">(E1098/D1098)-1</f>
        <v>4.7997057287958445E-3</v>
      </c>
      <c r="H1098" s="11">
        <f t="shared" si="454"/>
        <v>43388</v>
      </c>
      <c r="I1098" s="11">
        <f t="shared" ref="I1098:I1161" si="466">IF(A1098&gt;I1097,H1098,I1097)</f>
        <v>43388</v>
      </c>
      <c r="J1098" s="1">
        <f t="shared" si="455"/>
        <v>19</v>
      </c>
      <c r="K1098" s="1">
        <f t="shared" si="463"/>
        <v>15</v>
      </c>
      <c r="L1098" s="8">
        <f t="shared" ref="L1098:L1161" si="467">TRUNC((E1098/D1098)^TRUNC((K1098/J1098),9),8)</f>
        <v>1.00378733</v>
      </c>
      <c r="M1098" s="14">
        <f t="shared" si="462"/>
        <v>0.99910098000000003</v>
      </c>
      <c r="N1098" s="14">
        <f t="shared" si="459"/>
        <v>1.1570755770981747</v>
      </c>
      <c r="O1098" s="8">
        <f t="shared" si="461"/>
        <v>1.1614578</v>
      </c>
      <c r="P1098" s="8">
        <f t="shared" ref="P1098:P1161" si="468">TRUNC(C1098*O1098,8)</f>
        <v>14539.48227685</v>
      </c>
      <c r="Q1098" s="13">
        <f t="shared" ref="Q1098:Q1161" si="469">IF(VLOOKUP(A1098,AE$10:AM$114,9)=VLOOKUP(A1097,AE$10:AM$114,9),0,VLOOKUP(A1098,AE$10:AM$114,9))</f>
        <v>0</v>
      </c>
      <c r="R1098" s="21">
        <f t="shared" ref="R1098:R1161" si="470">IF(Q1098&gt;0,VLOOKUP($A1098,$AE$10:$AK$114,7),0)</f>
        <v>0</v>
      </c>
      <c r="S1098" s="8">
        <f t="shared" ref="S1098:S1161" si="471">IF(R1098&gt;0,TRUNC(R1098*P1098,8),0)</f>
        <v>0</v>
      </c>
      <c r="T1098" s="10">
        <f t="shared" si="456"/>
        <v>0.119353</v>
      </c>
      <c r="U1098" s="13">
        <f t="shared" si="460"/>
        <v>245</v>
      </c>
      <c r="V1098" s="13">
        <v>252</v>
      </c>
      <c r="W1098" s="14">
        <f t="shared" ref="W1098:W1161" si="472">ROUND((1+T1098)^TRUNC((U1098/V1098),9),9)</f>
        <v>1.1158527069999999</v>
      </c>
      <c r="X1098" s="8">
        <f t="shared" ref="X1098:X1161" si="473">TRUNC((P1098*(W1098-1)),8)</f>
        <v>1684.4383801500001</v>
      </c>
      <c r="Y1098" s="8">
        <v>0</v>
      </c>
      <c r="Z1098" s="9">
        <f t="shared" ref="Z1098:Z1161" si="474">IF(S1098&gt;0,S1098+X1098,0)</f>
        <v>0</v>
      </c>
      <c r="AA1098" s="26" t="str">
        <f t="shared" si="457"/>
        <v>A+J=</v>
      </c>
      <c r="AB1098" s="70">
        <f t="shared" si="458"/>
        <v>43388</v>
      </c>
      <c r="AC1098" s="4"/>
      <c r="AD1098" s="1"/>
      <c r="AE1098" s="11"/>
      <c r="AF1098" s="5"/>
      <c r="AG1098" s="1"/>
      <c r="AH1098" s="1"/>
      <c r="AI1098" s="1"/>
      <c r="AJ1098" s="1"/>
      <c r="AK1098" s="10"/>
      <c r="AL1098" s="1"/>
      <c r="AM1098" s="1"/>
      <c r="AN1098" s="1"/>
      <c r="AO1098" s="1"/>
      <c r="AP1098" s="1"/>
      <c r="AQ1098" s="1"/>
    </row>
    <row r="1099" spans="1:43" x14ac:dyDescent="0.2">
      <c r="A1099" s="67">
        <f t="shared" ref="A1099:A1162" si="475">(A1098+1)</f>
        <v>43381</v>
      </c>
      <c r="B1099" s="8">
        <f t="shared" si="464"/>
        <v>16223.920657000001</v>
      </c>
      <c r="C1099" s="8">
        <f t="shared" ref="C1099:C1162" si="476">TRUNC(IF(Q1098&gt;0,VLOOKUP(A1098,$AE$12:$AF$114,2),C1098),8)</f>
        <v>12518.304390269999</v>
      </c>
      <c r="D1099" s="28">
        <f t="shared" ref="D1099:D1162" si="477">IF(E1099=E1098,D1098,E1098)</f>
        <v>5056.5600000000004</v>
      </c>
      <c r="E1099" s="9">
        <f>IF(K1099=1,VLOOKUP(A1098,[1]Plan1!$AY$117:$BA$314,3),E1098)</f>
        <v>5080.83</v>
      </c>
      <c r="F1099" s="110">
        <f t="shared" ref="F1099:F1162" si="478">IF(D1099=D1098,F1098,A1099)</f>
        <v>43361</v>
      </c>
      <c r="G1099" s="12">
        <f t="shared" si="465"/>
        <v>4.7997057287958445E-3</v>
      </c>
      <c r="H1099" s="11">
        <f t="shared" ref="H1099:H1162" si="479">IF(DAY(A1099)=15,VLOOKUP(A1099,AJ$118:AP$450,4),H1098)</f>
        <v>43388</v>
      </c>
      <c r="I1099" s="11">
        <f t="shared" si="466"/>
        <v>43388</v>
      </c>
      <c r="J1099" s="1">
        <f t="shared" ref="J1099:J1162" si="480">IF(I1099=I1098,J1098,NETWORKDAYS(I1098,I1099,$AE$118:$AE$502)-1)</f>
        <v>19</v>
      </c>
      <c r="K1099" s="1">
        <f t="shared" si="463"/>
        <v>15</v>
      </c>
      <c r="L1099" s="8">
        <f t="shared" si="467"/>
        <v>1.00378733</v>
      </c>
      <c r="M1099" s="14">
        <f t="shared" si="462"/>
        <v>0.99910098000000003</v>
      </c>
      <c r="N1099" s="14">
        <f t="shared" si="459"/>
        <v>1.1570755770981747</v>
      </c>
      <c r="O1099" s="8">
        <f t="shared" si="461"/>
        <v>1.1614578</v>
      </c>
      <c r="P1099" s="8">
        <f t="shared" si="468"/>
        <v>14539.48227685</v>
      </c>
      <c r="Q1099" s="13">
        <f t="shared" si="469"/>
        <v>0</v>
      </c>
      <c r="R1099" s="21">
        <f t="shared" si="470"/>
        <v>0</v>
      </c>
      <c r="S1099" s="8">
        <f t="shared" si="471"/>
        <v>0</v>
      </c>
      <c r="T1099" s="10">
        <f t="shared" ref="T1099:T1162" si="481">IF(Q1098&gt;0,VLOOKUP(A1098,$AE$11:$AH$20,4),T1098)</f>
        <v>0.119353</v>
      </c>
      <c r="U1099" s="13">
        <f t="shared" si="460"/>
        <v>245</v>
      </c>
      <c r="V1099" s="13">
        <v>252</v>
      </c>
      <c r="W1099" s="14">
        <f t="shared" si="472"/>
        <v>1.1158527069999999</v>
      </c>
      <c r="X1099" s="8">
        <f t="shared" si="473"/>
        <v>1684.4383801500001</v>
      </c>
      <c r="Y1099" s="8">
        <v>0</v>
      </c>
      <c r="Z1099" s="9">
        <f t="shared" si="474"/>
        <v>0</v>
      </c>
      <c r="AA1099" s="26" t="str">
        <f t="shared" ref="AA1099:AA1162" si="482">IF($Q1098&gt;0,VLOOKUP($A1098,$AE$10:$AO$114,($AN$7)+1),AA1098)</f>
        <v>A+J=</v>
      </c>
      <c r="AB1099" s="70">
        <f t="shared" ref="AB1099:AB1162" si="483">IF($Q1098&gt;0,VLOOKUP($A1098,$AE$10:$AO$114,($AO$7)+1),AB1098)</f>
        <v>43388</v>
      </c>
      <c r="AC1099" s="4"/>
      <c r="AD1099" s="1"/>
      <c r="AE1099" s="11"/>
      <c r="AF1099" s="5"/>
      <c r="AG1099" s="1"/>
      <c r="AH1099" s="1"/>
      <c r="AI1099" s="1"/>
      <c r="AJ1099" s="1"/>
      <c r="AK1099" s="10"/>
      <c r="AL1099" s="1"/>
      <c r="AM1099" s="1"/>
      <c r="AN1099" s="1"/>
      <c r="AO1099" s="1"/>
      <c r="AP1099" s="1"/>
      <c r="AQ1099" s="1"/>
    </row>
    <row r="1100" spans="1:43" x14ac:dyDescent="0.2">
      <c r="A1100" s="67">
        <f t="shared" si="475"/>
        <v>43382</v>
      </c>
      <c r="B1100" s="8">
        <f t="shared" si="464"/>
        <v>16235.272106279999</v>
      </c>
      <c r="C1100" s="8">
        <f t="shared" si="476"/>
        <v>12518.304390269999</v>
      </c>
      <c r="D1100" s="28">
        <f t="shared" si="477"/>
        <v>5056.5600000000004</v>
      </c>
      <c r="E1100" s="9">
        <f>IF(K1100=1,VLOOKUP(A1099,[1]Plan1!$AY$117:$BA$314,3),E1099)</f>
        <v>5080.83</v>
      </c>
      <c r="F1100" s="110">
        <f t="shared" si="478"/>
        <v>43361</v>
      </c>
      <c r="G1100" s="12">
        <f t="shared" si="465"/>
        <v>4.7997057287958445E-3</v>
      </c>
      <c r="H1100" s="11">
        <f t="shared" si="479"/>
        <v>43388</v>
      </c>
      <c r="I1100" s="11">
        <f t="shared" si="466"/>
        <v>43388</v>
      </c>
      <c r="J1100" s="1">
        <f t="shared" si="480"/>
        <v>19</v>
      </c>
      <c r="K1100" s="1">
        <f t="shared" si="463"/>
        <v>16</v>
      </c>
      <c r="L1100" s="8">
        <f t="shared" si="467"/>
        <v>1.0040403200000001</v>
      </c>
      <c r="M1100" s="14">
        <f t="shared" si="462"/>
        <v>0.99910098000000003</v>
      </c>
      <c r="N1100" s="14">
        <f t="shared" si="459"/>
        <v>1.1570755770981747</v>
      </c>
      <c r="O1100" s="8">
        <f t="shared" si="461"/>
        <v>1.1617505299999999</v>
      </c>
      <c r="P1100" s="8">
        <f t="shared" si="468"/>
        <v>14543.14676009</v>
      </c>
      <c r="Q1100" s="13">
        <f t="shared" si="469"/>
        <v>0</v>
      </c>
      <c r="R1100" s="21">
        <f t="shared" si="470"/>
        <v>0</v>
      </c>
      <c r="S1100" s="8">
        <f t="shared" si="471"/>
        <v>0</v>
      </c>
      <c r="T1100" s="10">
        <f t="shared" si="481"/>
        <v>0.119353</v>
      </c>
      <c r="U1100" s="13">
        <f t="shared" si="460"/>
        <v>246</v>
      </c>
      <c r="V1100" s="13">
        <v>252</v>
      </c>
      <c r="W1100" s="14">
        <f t="shared" si="472"/>
        <v>1.116352078</v>
      </c>
      <c r="X1100" s="8">
        <f t="shared" si="473"/>
        <v>1692.1253461900001</v>
      </c>
      <c r="Y1100" s="8">
        <v>0</v>
      </c>
      <c r="Z1100" s="9">
        <f t="shared" si="474"/>
        <v>0</v>
      </c>
      <c r="AA1100" s="26" t="str">
        <f t="shared" si="482"/>
        <v>A+J=</v>
      </c>
      <c r="AB1100" s="70">
        <f t="shared" si="483"/>
        <v>43388</v>
      </c>
      <c r="AC1100" s="4"/>
      <c r="AD1100" s="1"/>
      <c r="AE1100" s="11"/>
      <c r="AF1100" s="5"/>
      <c r="AG1100" s="1"/>
      <c r="AH1100" s="1"/>
      <c r="AI1100" s="1"/>
      <c r="AJ1100" s="1"/>
      <c r="AK1100" s="10"/>
      <c r="AL1100" s="1"/>
      <c r="AM1100" s="1"/>
      <c r="AN1100" s="1"/>
      <c r="AO1100" s="1"/>
      <c r="AP1100" s="1"/>
      <c r="AQ1100" s="1"/>
    </row>
    <row r="1101" spans="1:43" x14ac:dyDescent="0.2">
      <c r="A1101" s="67">
        <f t="shared" si="475"/>
        <v>43383</v>
      </c>
      <c r="B1101" s="8">
        <f t="shared" si="464"/>
        <v>16246.63171768</v>
      </c>
      <c r="C1101" s="8">
        <f t="shared" si="476"/>
        <v>12518.304390269999</v>
      </c>
      <c r="D1101" s="28">
        <f t="shared" si="477"/>
        <v>5056.5600000000004</v>
      </c>
      <c r="E1101" s="9">
        <f>IF(K1101=1,VLOOKUP(A1100,[1]Plan1!$AY$117:$BA$314,3),E1100)</f>
        <v>5080.83</v>
      </c>
      <c r="F1101" s="110">
        <f t="shared" si="478"/>
        <v>43361</v>
      </c>
      <c r="G1101" s="12">
        <f t="shared" si="465"/>
        <v>4.7997057287958445E-3</v>
      </c>
      <c r="H1101" s="11">
        <f t="shared" si="479"/>
        <v>43388</v>
      </c>
      <c r="I1101" s="11">
        <f t="shared" si="466"/>
        <v>43388</v>
      </c>
      <c r="J1101" s="1">
        <f t="shared" si="480"/>
        <v>19</v>
      </c>
      <c r="K1101" s="1">
        <f t="shared" si="463"/>
        <v>17</v>
      </c>
      <c r="L1101" s="8">
        <f t="shared" si="467"/>
        <v>1.00429339</v>
      </c>
      <c r="M1101" s="14">
        <f t="shared" si="462"/>
        <v>0.99910098000000003</v>
      </c>
      <c r="N1101" s="14">
        <f t="shared" si="459"/>
        <v>1.1570755770981747</v>
      </c>
      <c r="O1101" s="8">
        <f t="shared" si="461"/>
        <v>1.16204335</v>
      </c>
      <c r="P1101" s="8">
        <f t="shared" si="468"/>
        <v>14546.81236998</v>
      </c>
      <c r="Q1101" s="13">
        <f t="shared" si="469"/>
        <v>0</v>
      </c>
      <c r="R1101" s="21">
        <f t="shared" si="470"/>
        <v>0</v>
      </c>
      <c r="S1101" s="8">
        <f t="shared" si="471"/>
        <v>0</v>
      </c>
      <c r="T1101" s="10">
        <f t="shared" si="481"/>
        <v>0.119353</v>
      </c>
      <c r="U1101" s="13">
        <f t="shared" si="460"/>
        <v>247</v>
      </c>
      <c r="V1101" s="13">
        <v>252</v>
      </c>
      <c r="W1101" s="14">
        <f t="shared" si="472"/>
        <v>1.1168516719999999</v>
      </c>
      <c r="X1101" s="8">
        <f t="shared" si="473"/>
        <v>1699.8193477</v>
      </c>
      <c r="Y1101" s="8">
        <v>0</v>
      </c>
      <c r="Z1101" s="9">
        <f t="shared" si="474"/>
        <v>0</v>
      </c>
      <c r="AA1101" s="26" t="str">
        <f t="shared" si="482"/>
        <v>A+J=</v>
      </c>
      <c r="AB1101" s="70">
        <f t="shared" si="483"/>
        <v>43388</v>
      </c>
      <c r="AC1101" s="4"/>
      <c r="AD1101" s="1"/>
      <c r="AE1101" s="11"/>
      <c r="AF1101" s="5"/>
      <c r="AG1101" s="1"/>
      <c r="AH1101" s="1"/>
      <c r="AI1101" s="1"/>
      <c r="AJ1101" s="1"/>
      <c r="AK1101" s="10"/>
      <c r="AL1101" s="1"/>
      <c r="AM1101" s="1"/>
      <c r="AN1101" s="1"/>
      <c r="AO1101" s="1"/>
      <c r="AP1101" s="1"/>
      <c r="AQ1101" s="1"/>
    </row>
    <row r="1102" spans="1:43" x14ac:dyDescent="0.2">
      <c r="A1102" s="67">
        <f t="shared" si="475"/>
        <v>43384</v>
      </c>
      <c r="B1102" s="8">
        <f t="shared" si="464"/>
        <v>16257.99909026</v>
      </c>
      <c r="C1102" s="8">
        <f t="shared" si="476"/>
        <v>12518.304390269999</v>
      </c>
      <c r="D1102" s="28">
        <f t="shared" si="477"/>
        <v>5056.5600000000004</v>
      </c>
      <c r="E1102" s="9">
        <f>IF(K1102=1,VLOOKUP(A1101,[1]Plan1!$AY$117:$BA$314,3),E1101)</f>
        <v>5080.83</v>
      </c>
      <c r="F1102" s="110">
        <f t="shared" si="478"/>
        <v>43361</v>
      </c>
      <c r="G1102" s="12">
        <f t="shared" si="465"/>
        <v>4.7997057287958445E-3</v>
      </c>
      <c r="H1102" s="11">
        <f t="shared" si="479"/>
        <v>43388</v>
      </c>
      <c r="I1102" s="11">
        <f t="shared" si="466"/>
        <v>43388</v>
      </c>
      <c r="J1102" s="1">
        <f t="shared" si="480"/>
        <v>19</v>
      </c>
      <c r="K1102" s="1">
        <f t="shared" si="463"/>
        <v>18</v>
      </c>
      <c r="L1102" s="8">
        <f t="shared" si="467"/>
        <v>1.0045465099999999</v>
      </c>
      <c r="M1102" s="14">
        <f t="shared" si="462"/>
        <v>0.99910098000000003</v>
      </c>
      <c r="N1102" s="14">
        <f t="shared" si="459"/>
        <v>1.1570755770981747</v>
      </c>
      <c r="O1102" s="8">
        <f t="shared" si="461"/>
        <v>1.16233623</v>
      </c>
      <c r="P1102" s="8">
        <f t="shared" si="468"/>
        <v>14550.47873097</v>
      </c>
      <c r="Q1102" s="13">
        <f t="shared" si="469"/>
        <v>0</v>
      </c>
      <c r="R1102" s="21">
        <f t="shared" si="470"/>
        <v>0</v>
      </c>
      <c r="S1102" s="8">
        <f t="shared" si="471"/>
        <v>0</v>
      </c>
      <c r="T1102" s="10">
        <f t="shared" si="481"/>
        <v>0.119353</v>
      </c>
      <c r="U1102" s="13">
        <f t="shared" si="460"/>
        <v>248</v>
      </c>
      <c r="V1102" s="13">
        <v>252</v>
      </c>
      <c r="W1102" s="14">
        <f t="shared" si="472"/>
        <v>1.1173514899999999</v>
      </c>
      <c r="X1102" s="8">
        <f t="shared" si="473"/>
        <v>1707.52035929</v>
      </c>
      <c r="Y1102" s="8">
        <v>0</v>
      </c>
      <c r="Z1102" s="9">
        <f t="shared" si="474"/>
        <v>0</v>
      </c>
      <c r="AA1102" s="26" t="str">
        <f t="shared" si="482"/>
        <v>A+J=</v>
      </c>
      <c r="AB1102" s="70">
        <f t="shared" si="483"/>
        <v>43388</v>
      </c>
      <c r="AC1102" s="4"/>
      <c r="AD1102" s="1"/>
      <c r="AE1102" s="11"/>
      <c r="AF1102" s="5"/>
      <c r="AG1102" s="1"/>
      <c r="AH1102" s="1"/>
      <c r="AI1102" s="1"/>
      <c r="AJ1102" s="1"/>
      <c r="AK1102" s="10"/>
      <c r="AL1102" s="1"/>
      <c r="AM1102" s="1"/>
      <c r="AN1102" s="1"/>
      <c r="AO1102" s="1"/>
      <c r="AP1102" s="1"/>
      <c r="AQ1102" s="1"/>
    </row>
    <row r="1103" spans="1:43" x14ac:dyDescent="0.2">
      <c r="A1103" s="67">
        <f t="shared" si="475"/>
        <v>43385</v>
      </c>
      <c r="B1103" s="8">
        <f t="shared" si="464"/>
        <v>16269.37450749</v>
      </c>
      <c r="C1103" s="8">
        <f t="shared" si="476"/>
        <v>12518.304390269999</v>
      </c>
      <c r="D1103" s="28">
        <f t="shared" si="477"/>
        <v>5056.5600000000004</v>
      </c>
      <c r="E1103" s="9">
        <f>IF(K1103=1,VLOOKUP(A1102,[1]Plan1!$AY$117:$BA$314,3),E1102)</f>
        <v>5080.83</v>
      </c>
      <c r="F1103" s="110">
        <f t="shared" si="478"/>
        <v>43361</v>
      </c>
      <c r="G1103" s="12">
        <f t="shared" si="465"/>
        <v>4.7997057287958445E-3</v>
      </c>
      <c r="H1103" s="11">
        <f t="shared" si="479"/>
        <v>43388</v>
      </c>
      <c r="I1103" s="11">
        <f t="shared" si="466"/>
        <v>43388</v>
      </c>
      <c r="J1103" s="1">
        <f t="shared" si="480"/>
        <v>19</v>
      </c>
      <c r="K1103" s="1">
        <f t="shared" si="463"/>
        <v>19</v>
      </c>
      <c r="L1103" s="8">
        <f t="shared" si="467"/>
        <v>1.0047997</v>
      </c>
      <c r="M1103" s="14">
        <f t="shared" si="462"/>
        <v>0.99910098000000003</v>
      </c>
      <c r="N1103" s="14">
        <f t="shared" si="459"/>
        <v>1.1570755770981747</v>
      </c>
      <c r="O1103" s="8">
        <f t="shared" si="461"/>
        <v>1.1626291900000001</v>
      </c>
      <c r="P1103" s="8">
        <f t="shared" si="468"/>
        <v>14554.146093429999</v>
      </c>
      <c r="Q1103" s="13">
        <f t="shared" si="469"/>
        <v>0</v>
      </c>
      <c r="R1103" s="21">
        <f t="shared" si="470"/>
        <v>0</v>
      </c>
      <c r="S1103" s="8">
        <f t="shared" si="471"/>
        <v>0</v>
      </c>
      <c r="T1103" s="10">
        <f t="shared" si="481"/>
        <v>0.119353</v>
      </c>
      <c r="U1103" s="13">
        <f t="shared" si="460"/>
        <v>249</v>
      </c>
      <c r="V1103" s="13">
        <v>252</v>
      </c>
      <c r="W1103" s="14">
        <f t="shared" si="472"/>
        <v>1.117851532</v>
      </c>
      <c r="X1103" s="8">
        <f t="shared" si="473"/>
        <v>1715.22841406</v>
      </c>
      <c r="Y1103" s="8">
        <v>0</v>
      </c>
      <c r="Z1103" s="9">
        <f t="shared" si="474"/>
        <v>0</v>
      </c>
      <c r="AA1103" s="26" t="str">
        <f t="shared" si="482"/>
        <v>A+J=</v>
      </c>
      <c r="AB1103" s="70">
        <f t="shared" si="483"/>
        <v>43388</v>
      </c>
      <c r="AC1103" s="4"/>
      <c r="AD1103" s="1"/>
      <c r="AE1103" s="11"/>
      <c r="AF1103" s="5"/>
      <c r="AG1103" s="1"/>
      <c r="AH1103" s="1"/>
      <c r="AI1103" s="1"/>
      <c r="AJ1103" s="1"/>
      <c r="AK1103" s="10"/>
      <c r="AL1103" s="1"/>
      <c r="AM1103" s="1"/>
      <c r="AN1103" s="1"/>
      <c r="AO1103" s="1"/>
      <c r="AP1103" s="1"/>
      <c r="AQ1103" s="1"/>
    </row>
    <row r="1104" spans="1:43" x14ac:dyDescent="0.2">
      <c r="A1104" s="67">
        <f t="shared" si="475"/>
        <v>43386</v>
      </c>
      <c r="B1104" s="8">
        <f t="shared" si="464"/>
        <v>16269.37450749</v>
      </c>
      <c r="C1104" s="8">
        <f t="shared" si="476"/>
        <v>12518.304390269999</v>
      </c>
      <c r="D1104" s="28">
        <f t="shared" si="477"/>
        <v>5056.5600000000004</v>
      </c>
      <c r="E1104" s="9">
        <f>IF(K1104=1,VLOOKUP(A1103,[1]Plan1!$AY$117:$BA$314,3),E1103)</f>
        <v>5080.83</v>
      </c>
      <c r="F1104" s="110">
        <f t="shared" si="478"/>
        <v>43361</v>
      </c>
      <c r="G1104" s="12">
        <f t="shared" si="465"/>
        <v>4.7997057287958445E-3</v>
      </c>
      <c r="H1104" s="11">
        <f t="shared" si="479"/>
        <v>43388</v>
      </c>
      <c r="I1104" s="11">
        <f t="shared" si="466"/>
        <v>43388</v>
      </c>
      <c r="J1104" s="1">
        <f t="shared" si="480"/>
        <v>19</v>
      </c>
      <c r="K1104" s="1">
        <f t="shared" si="463"/>
        <v>19</v>
      </c>
      <c r="L1104" s="8">
        <f t="shared" si="467"/>
        <v>1.0047997</v>
      </c>
      <c r="M1104" s="14">
        <f t="shared" si="462"/>
        <v>0.99910098000000003</v>
      </c>
      <c r="N1104" s="14">
        <f t="shared" si="459"/>
        <v>1.1570755770981747</v>
      </c>
      <c r="O1104" s="8">
        <f t="shared" si="461"/>
        <v>1.1626291900000001</v>
      </c>
      <c r="P1104" s="8">
        <f t="shared" si="468"/>
        <v>14554.146093429999</v>
      </c>
      <c r="Q1104" s="13">
        <f t="shared" si="469"/>
        <v>0</v>
      </c>
      <c r="R1104" s="21">
        <f t="shared" si="470"/>
        <v>0</v>
      </c>
      <c r="S1104" s="8">
        <f t="shared" si="471"/>
        <v>0</v>
      </c>
      <c r="T1104" s="10">
        <f t="shared" si="481"/>
        <v>0.119353</v>
      </c>
      <c r="U1104" s="13">
        <f t="shared" si="460"/>
        <v>249</v>
      </c>
      <c r="V1104" s="13">
        <v>252</v>
      </c>
      <c r="W1104" s="14">
        <f t="shared" si="472"/>
        <v>1.117851532</v>
      </c>
      <c r="X1104" s="8">
        <f t="shared" si="473"/>
        <v>1715.22841406</v>
      </c>
      <c r="Y1104" s="8">
        <v>0</v>
      </c>
      <c r="Z1104" s="9">
        <f t="shared" si="474"/>
        <v>0</v>
      </c>
      <c r="AA1104" s="26" t="str">
        <f t="shared" si="482"/>
        <v>A+J=</v>
      </c>
      <c r="AB1104" s="70">
        <f t="shared" si="483"/>
        <v>43388</v>
      </c>
      <c r="AC1104" s="4"/>
      <c r="AD1104" s="1"/>
      <c r="AE1104" s="11"/>
      <c r="AF1104" s="5"/>
      <c r="AG1104" s="1"/>
      <c r="AH1104" s="1"/>
      <c r="AI1104" s="1"/>
      <c r="AJ1104" s="1"/>
      <c r="AK1104" s="10"/>
      <c r="AL1104" s="1"/>
      <c r="AM1104" s="1"/>
      <c r="AN1104" s="1"/>
      <c r="AO1104" s="1"/>
      <c r="AP1104" s="1"/>
      <c r="AQ1104" s="1"/>
    </row>
    <row r="1105" spans="1:43" x14ac:dyDescent="0.2">
      <c r="A1105" s="67">
        <f t="shared" si="475"/>
        <v>43387</v>
      </c>
      <c r="B1105" s="8">
        <f t="shared" si="464"/>
        <v>16269.37450749</v>
      </c>
      <c r="C1105" s="8">
        <f t="shared" si="476"/>
        <v>12518.304390269999</v>
      </c>
      <c r="D1105" s="28">
        <f t="shared" si="477"/>
        <v>5056.5600000000004</v>
      </c>
      <c r="E1105" s="9">
        <f>IF(K1105=1,VLOOKUP(A1104,[1]Plan1!$AY$117:$BA$314,3),E1104)</f>
        <v>5080.83</v>
      </c>
      <c r="F1105" s="110">
        <f t="shared" si="478"/>
        <v>43361</v>
      </c>
      <c r="G1105" s="12">
        <f t="shared" si="465"/>
        <v>4.7997057287958445E-3</v>
      </c>
      <c r="H1105" s="11">
        <f t="shared" si="479"/>
        <v>43388</v>
      </c>
      <c r="I1105" s="11">
        <f t="shared" si="466"/>
        <v>43388</v>
      </c>
      <c r="J1105" s="1">
        <f t="shared" si="480"/>
        <v>19</v>
      </c>
      <c r="K1105" s="1">
        <f t="shared" si="463"/>
        <v>19</v>
      </c>
      <c r="L1105" s="8">
        <f t="shared" si="467"/>
        <v>1.0047997</v>
      </c>
      <c r="M1105" s="14">
        <f t="shared" si="462"/>
        <v>0.99910098000000003</v>
      </c>
      <c r="N1105" s="14">
        <f t="shared" si="459"/>
        <v>1.1570755770981747</v>
      </c>
      <c r="O1105" s="8">
        <f t="shared" si="461"/>
        <v>1.1626291900000001</v>
      </c>
      <c r="P1105" s="8">
        <f t="shared" si="468"/>
        <v>14554.146093429999</v>
      </c>
      <c r="Q1105" s="13">
        <f t="shared" si="469"/>
        <v>0</v>
      </c>
      <c r="R1105" s="21">
        <f t="shared" si="470"/>
        <v>0</v>
      </c>
      <c r="S1105" s="8">
        <f t="shared" si="471"/>
        <v>0</v>
      </c>
      <c r="T1105" s="10">
        <f t="shared" si="481"/>
        <v>0.119353</v>
      </c>
      <c r="U1105" s="13">
        <f t="shared" si="460"/>
        <v>249</v>
      </c>
      <c r="V1105" s="13">
        <v>252</v>
      </c>
      <c r="W1105" s="14">
        <f t="shared" si="472"/>
        <v>1.117851532</v>
      </c>
      <c r="X1105" s="8">
        <f t="shared" si="473"/>
        <v>1715.22841406</v>
      </c>
      <c r="Y1105" s="8">
        <v>0</v>
      </c>
      <c r="Z1105" s="9">
        <f t="shared" si="474"/>
        <v>0</v>
      </c>
      <c r="AA1105" s="26" t="str">
        <f t="shared" si="482"/>
        <v>A+J=</v>
      </c>
      <c r="AB1105" s="70">
        <f t="shared" si="483"/>
        <v>43388</v>
      </c>
      <c r="AC1105" s="4"/>
      <c r="AD1105" s="1"/>
      <c r="AE1105" s="11"/>
      <c r="AF1105" s="5"/>
      <c r="AG1105" s="1"/>
      <c r="AH1105" s="1"/>
      <c r="AI1105" s="1"/>
      <c r="AJ1105" s="1"/>
      <c r="AK1105" s="10"/>
      <c r="AL1105" s="1"/>
      <c r="AM1105" s="1"/>
      <c r="AN1105" s="1"/>
      <c r="AO1105" s="1"/>
      <c r="AP1105" s="1"/>
      <c r="AQ1105" s="1"/>
    </row>
    <row r="1106" spans="1:43" ht="15.75" x14ac:dyDescent="0.25">
      <c r="A1106" s="71">
        <f t="shared" si="475"/>
        <v>43388</v>
      </c>
      <c r="B1106" s="72">
        <f t="shared" si="464"/>
        <v>16269.37450749</v>
      </c>
      <c r="C1106" s="72">
        <f t="shared" si="476"/>
        <v>12518.304390269999</v>
      </c>
      <c r="D1106" s="73">
        <f t="shared" si="477"/>
        <v>5056.5600000000004</v>
      </c>
      <c r="E1106" s="9">
        <f>IF(K1106=1,VLOOKUP(A1105,[1]Plan1!$AY$117:$BA$314,3),E1105)</f>
        <v>5080.83</v>
      </c>
      <c r="F1106" s="111">
        <f t="shared" si="478"/>
        <v>43361</v>
      </c>
      <c r="G1106" s="76">
        <f t="shared" si="465"/>
        <v>4.7997057287958445E-3</v>
      </c>
      <c r="H1106" s="75">
        <f t="shared" si="479"/>
        <v>43420</v>
      </c>
      <c r="I1106" s="75">
        <f t="shared" si="466"/>
        <v>43388</v>
      </c>
      <c r="J1106" s="77">
        <f t="shared" si="480"/>
        <v>19</v>
      </c>
      <c r="K1106" s="77">
        <f t="shared" si="463"/>
        <v>19</v>
      </c>
      <c r="L1106" s="72">
        <f t="shared" si="467"/>
        <v>1.0047997</v>
      </c>
      <c r="M1106" s="78">
        <f t="shared" si="462"/>
        <v>0.99910098000000003</v>
      </c>
      <c r="N1106" s="78">
        <f t="shared" si="459"/>
        <v>1.1570755770981747</v>
      </c>
      <c r="O1106" s="72">
        <f t="shared" si="461"/>
        <v>1.1626291900000001</v>
      </c>
      <c r="P1106" s="72">
        <f t="shared" si="468"/>
        <v>14554.146093429999</v>
      </c>
      <c r="Q1106" s="79">
        <f t="shared" si="469"/>
        <v>3</v>
      </c>
      <c r="R1106" s="80">
        <f t="shared" si="470"/>
        <v>1.4999999999999999E-2</v>
      </c>
      <c r="S1106" s="72">
        <f t="shared" si="471"/>
        <v>218.31219139999999</v>
      </c>
      <c r="T1106" s="81">
        <f t="shared" si="481"/>
        <v>0.119353</v>
      </c>
      <c r="U1106" s="79">
        <f t="shared" si="460"/>
        <v>249</v>
      </c>
      <c r="V1106" s="79">
        <v>252</v>
      </c>
      <c r="W1106" s="78">
        <f t="shared" si="472"/>
        <v>1.117851532</v>
      </c>
      <c r="X1106" s="72">
        <f t="shared" si="473"/>
        <v>1715.22841406</v>
      </c>
      <c r="Y1106" s="72">
        <v>0</v>
      </c>
      <c r="Z1106" s="74">
        <f t="shared" si="474"/>
        <v>1933.5406054600001</v>
      </c>
      <c r="AA1106" s="82" t="str">
        <f t="shared" si="482"/>
        <v>A+J=</v>
      </c>
      <c r="AB1106" s="150">
        <f t="shared" si="483"/>
        <v>43388</v>
      </c>
      <c r="AC1106" s="4"/>
      <c r="AD1106" s="1"/>
      <c r="AE1106" s="11"/>
      <c r="AF1106" s="5"/>
      <c r="AG1106" s="1"/>
      <c r="AH1106" s="1"/>
      <c r="AI1106" s="1"/>
      <c r="AJ1106" s="1"/>
      <c r="AK1106" s="10"/>
      <c r="AL1106" s="1"/>
      <c r="AM1106" s="1"/>
      <c r="AN1106" s="1"/>
      <c r="AO1106" s="1"/>
      <c r="AP1106" s="1"/>
      <c r="AQ1106" s="1"/>
    </row>
    <row r="1107" spans="1:43" ht="18.75" x14ac:dyDescent="0.2">
      <c r="A1107" s="67">
        <f t="shared" si="475"/>
        <v>43389</v>
      </c>
      <c r="B1107" s="8">
        <f t="shared" si="464"/>
        <v>14345.35329413</v>
      </c>
      <c r="C1107" s="87">
        <f t="shared" si="476"/>
        <v>12330.52982442</v>
      </c>
      <c r="D1107" s="28">
        <f t="shared" si="477"/>
        <v>5080.83</v>
      </c>
      <c r="E1107" s="9">
        <f>IF(K1107=1,VLOOKUP(A1106,[1]Plan1!$AY$117:$BA$314,3),E1106)</f>
        <v>5103.6899999999996</v>
      </c>
      <c r="F1107" s="110">
        <f t="shared" si="478"/>
        <v>43389</v>
      </c>
      <c r="G1107" s="12">
        <f t="shared" si="465"/>
        <v>4.4992648838870775E-3</v>
      </c>
      <c r="H1107" s="11">
        <f t="shared" si="479"/>
        <v>43420</v>
      </c>
      <c r="I1107" s="11">
        <f t="shared" si="466"/>
        <v>43420</v>
      </c>
      <c r="J1107" s="1">
        <f t="shared" si="480"/>
        <v>22</v>
      </c>
      <c r="K1107" s="1">
        <f t="shared" si="463"/>
        <v>1</v>
      </c>
      <c r="L1107" s="8">
        <f t="shared" si="467"/>
        <v>1.0002040699999999</v>
      </c>
      <c r="M1107" s="14">
        <f t="shared" si="462"/>
        <v>1.0047997</v>
      </c>
      <c r="N1107" s="14">
        <f t="shared" si="459"/>
        <v>1.1626291927455727</v>
      </c>
      <c r="O1107" s="8">
        <f t="shared" si="461"/>
        <v>1.1628664500000001</v>
      </c>
      <c r="P1107" s="8">
        <f t="shared" si="468"/>
        <v>14338.759443540001</v>
      </c>
      <c r="Q1107" s="13">
        <f t="shared" si="469"/>
        <v>0</v>
      </c>
      <c r="R1107" s="21">
        <f t="shared" si="470"/>
        <v>0</v>
      </c>
      <c r="S1107" s="8">
        <f t="shared" si="471"/>
        <v>0</v>
      </c>
      <c r="T1107" s="86">
        <f t="shared" si="481"/>
        <v>0.122837</v>
      </c>
      <c r="U1107" s="13">
        <f t="shared" si="460"/>
        <v>1</v>
      </c>
      <c r="V1107" s="13">
        <v>252</v>
      </c>
      <c r="W1107" s="14">
        <f t="shared" si="472"/>
        <v>1.000459862</v>
      </c>
      <c r="X1107" s="8">
        <f t="shared" si="473"/>
        <v>6.5938505899999997</v>
      </c>
      <c r="Y1107" s="8">
        <v>0</v>
      </c>
      <c r="Z1107" s="9">
        <f t="shared" si="474"/>
        <v>0</v>
      </c>
      <c r="AA1107" s="26" t="str">
        <f t="shared" si="482"/>
        <v>A+J=</v>
      </c>
      <c r="AB1107" s="70">
        <f t="shared" si="483"/>
        <v>43753</v>
      </c>
      <c r="AC1107" s="4"/>
      <c r="AD1107" s="1"/>
      <c r="AE1107" s="11"/>
      <c r="AF1107" s="5"/>
      <c r="AG1107" s="1"/>
      <c r="AH1107" s="1"/>
      <c r="AI1107" s="1"/>
      <c r="AJ1107" s="1"/>
      <c r="AK1107" s="10"/>
      <c r="AL1107" s="1"/>
      <c r="AM1107" s="1"/>
      <c r="AN1107" s="1"/>
      <c r="AO1107" s="1"/>
      <c r="AP1107" s="1"/>
      <c r="AQ1107" s="1"/>
    </row>
    <row r="1108" spans="1:43" x14ac:dyDescent="0.2">
      <c r="A1108" s="67">
        <f t="shared" si="475"/>
        <v>43390</v>
      </c>
      <c r="B1108" s="8">
        <f t="shared" si="464"/>
        <v>14354.878896690001</v>
      </c>
      <c r="C1108" s="8">
        <f t="shared" si="476"/>
        <v>12330.52982442</v>
      </c>
      <c r="D1108" s="28">
        <f t="shared" si="477"/>
        <v>5080.83</v>
      </c>
      <c r="E1108" s="9">
        <f>IF(K1108=1,VLOOKUP(A1107,[1]Plan1!$AY$117:$BA$314,3),E1107)</f>
        <v>5103.6899999999996</v>
      </c>
      <c r="F1108" s="110">
        <f t="shared" si="478"/>
        <v>43389</v>
      </c>
      <c r="G1108" s="12">
        <f t="shared" si="465"/>
        <v>4.4992648838870775E-3</v>
      </c>
      <c r="H1108" s="11">
        <f t="shared" si="479"/>
        <v>43420</v>
      </c>
      <c r="I1108" s="11">
        <f t="shared" si="466"/>
        <v>43420</v>
      </c>
      <c r="J1108" s="1">
        <f t="shared" si="480"/>
        <v>22</v>
      </c>
      <c r="K1108" s="1">
        <f t="shared" si="463"/>
        <v>2</v>
      </c>
      <c r="L1108" s="8">
        <f t="shared" si="467"/>
        <v>1.00040818</v>
      </c>
      <c r="M1108" s="14">
        <f t="shared" si="462"/>
        <v>1.0047997</v>
      </c>
      <c r="N1108" s="14">
        <f t="shared" si="459"/>
        <v>1.1626291927455727</v>
      </c>
      <c r="O1108" s="8">
        <f t="shared" si="461"/>
        <v>1.1631037500000001</v>
      </c>
      <c r="P1108" s="8">
        <f t="shared" si="468"/>
        <v>14341.68547826</v>
      </c>
      <c r="Q1108" s="13">
        <f t="shared" si="469"/>
        <v>0</v>
      </c>
      <c r="R1108" s="21">
        <f t="shared" si="470"/>
        <v>0</v>
      </c>
      <c r="S1108" s="8">
        <f t="shared" si="471"/>
        <v>0</v>
      </c>
      <c r="T1108" s="10">
        <f t="shared" si="481"/>
        <v>0.122837</v>
      </c>
      <c r="U1108" s="13">
        <f t="shared" si="460"/>
        <v>2</v>
      </c>
      <c r="V1108" s="13">
        <v>252</v>
      </c>
      <c r="W1108" s="14">
        <f t="shared" si="472"/>
        <v>1.000919935</v>
      </c>
      <c r="X1108" s="8">
        <f t="shared" si="473"/>
        <v>13.193418429999999</v>
      </c>
      <c r="Y1108" s="8">
        <v>0</v>
      </c>
      <c r="Z1108" s="9">
        <f t="shared" si="474"/>
        <v>0</v>
      </c>
      <c r="AA1108" s="26" t="str">
        <f t="shared" si="482"/>
        <v>A+J=</v>
      </c>
      <c r="AB1108" s="70">
        <f t="shared" si="483"/>
        <v>43753</v>
      </c>
      <c r="AC1108" s="4"/>
      <c r="AD1108" s="1"/>
      <c r="AE1108" s="11"/>
      <c r="AF1108" s="5"/>
      <c r="AG1108" s="1"/>
      <c r="AH1108" s="1"/>
      <c r="AI1108" s="1"/>
      <c r="AJ1108" s="1"/>
      <c r="AK1108" s="10"/>
      <c r="AL1108" s="1"/>
      <c r="AM1108" s="1"/>
      <c r="AN1108" s="1"/>
      <c r="AO1108" s="1"/>
      <c r="AP1108" s="1"/>
      <c r="AQ1108" s="1"/>
    </row>
    <row r="1109" spans="1:43" x14ac:dyDescent="0.2">
      <c r="A1109" s="67">
        <f t="shared" si="475"/>
        <v>43391</v>
      </c>
      <c r="B1109" s="8">
        <f t="shared" si="464"/>
        <v>14364.41097354</v>
      </c>
      <c r="C1109" s="8">
        <f t="shared" si="476"/>
        <v>12330.52982442</v>
      </c>
      <c r="D1109" s="28">
        <f t="shared" si="477"/>
        <v>5080.83</v>
      </c>
      <c r="E1109" s="9">
        <f>IF(K1109=1,VLOOKUP(A1108,[1]Plan1!$AY$117:$BA$314,3),E1108)</f>
        <v>5103.6899999999996</v>
      </c>
      <c r="F1109" s="110">
        <f t="shared" si="478"/>
        <v>43389</v>
      </c>
      <c r="G1109" s="12">
        <f t="shared" si="465"/>
        <v>4.4992648838870775E-3</v>
      </c>
      <c r="H1109" s="11">
        <f t="shared" si="479"/>
        <v>43420</v>
      </c>
      <c r="I1109" s="11">
        <f t="shared" si="466"/>
        <v>43420</v>
      </c>
      <c r="J1109" s="1">
        <f t="shared" si="480"/>
        <v>22</v>
      </c>
      <c r="K1109" s="1">
        <f t="shared" si="463"/>
        <v>3</v>
      </c>
      <c r="L1109" s="8">
        <f t="shared" si="467"/>
        <v>1.00061234</v>
      </c>
      <c r="M1109" s="14">
        <f t="shared" si="462"/>
        <v>1.0047997</v>
      </c>
      <c r="N1109" s="14">
        <f t="shared" si="459"/>
        <v>1.1626291927455727</v>
      </c>
      <c r="O1109" s="8">
        <f t="shared" si="461"/>
        <v>1.16334111</v>
      </c>
      <c r="P1109" s="8">
        <f t="shared" si="468"/>
        <v>14344.612252819999</v>
      </c>
      <c r="Q1109" s="13">
        <f t="shared" si="469"/>
        <v>0</v>
      </c>
      <c r="R1109" s="21">
        <f t="shared" si="470"/>
        <v>0</v>
      </c>
      <c r="S1109" s="8">
        <f t="shared" si="471"/>
        <v>0</v>
      </c>
      <c r="T1109" s="10">
        <f t="shared" si="481"/>
        <v>0.122837</v>
      </c>
      <c r="U1109" s="13">
        <f t="shared" si="460"/>
        <v>3</v>
      </c>
      <c r="V1109" s="13">
        <v>252</v>
      </c>
      <c r="W1109" s="14">
        <f t="shared" si="472"/>
        <v>1.0013802199999999</v>
      </c>
      <c r="X1109" s="8">
        <f t="shared" si="473"/>
        <v>19.798720719999999</v>
      </c>
      <c r="Y1109" s="8">
        <v>0</v>
      </c>
      <c r="Z1109" s="9">
        <f t="shared" si="474"/>
        <v>0</v>
      </c>
      <c r="AA1109" s="26" t="str">
        <f t="shared" si="482"/>
        <v>A+J=</v>
      </c>
      <c r="AB1109" s="70">
        <f t="shared" si="483"/>
        <v>43753</v>
      </c>
      <c r="AC1109" s="4"/>
      <c r="AD1109" s="1"/>
      <c r="AE1109" s="11"/>
      <c r="AF1109" s="5"/>
      <c r="AG1109" s="1"/>
      <c r="AH1109" s="1"/>
      <c r="AI1109" s="1"/>
      <c r="AJ1109" s="1"/>
      <c r="AK1109" s="10"/>
      <c r="AL1109" s="1"/>
      <c r="AM1109" s="1"/>
      <c r="AN1109" s="1"/>
      <c r="AO1109" s="1"/>
      <c r="AP1109" s="1"/>
      <c r="AQ1109" s="1"/>
    </row>
    <row r="1110" spans="1:43" x14ac:dyDescent="0.2">
      <c r="A1110" s="67">
        <f t="shared" si="475"/>
        <v>43392</v>
      </c>
      <c r="B1110" s="8">
        <f t="shared" si="464"/>
        <v>14373.94938969</v>
      </c>
      <c r="C1110" s="8">
        <f t="shared" si="476"/>
        <v>12330.52982442</v>
      </c>
      <c r="D1110" s="28">
        <f t="shared" si="477"/>
        <v>5080.83</v>
      </c>
      <c r="E1110" s="9">
        <f>IF(K1110=1,VLOOKUP(A1109,[1]Plan1!$AY$117:$BA$314,3),E1109)</f>
        <v>5103.6899999999996</v>
      </c>
      <c r="F1110" s="110">
        <f t="shared" si="478"/>
        <v>43389</v>
      </c>
      <c r="G1110" s="12">
        <f t="shared" si="465"/>
        <v>4.4992648838870775E-3</v>
      </c>
      <c r="H1110" s="11">
        <f t="shared" si="479"/>
        <v>43420</v>
      </c>
      <c r="I1110" s="11">
        <f t="shared" si="466"/>
        <v>43420</v>
      </c>
      <c r="J1110" s="1">
        <f t="shared" si="480"/>
        <v>22</v>
      </c>
      <c r="K1110" s="1">
        <f t="shared" si="463"/>
        <v>4</v>
      </c>
      <c r="L1110" s="8">
        <f t="shared" si="467"/>
        <v>1.00081654</v>
      </c>
      <c r="M1110" s="14">
        <f t="shared" si="462"/>
        <v>1.0047997</v>
      </c>
      <c r="N1110" s="14">
        <f t="shared" si="459"/>
        <v>1.1626291927455727</v>
      </c>
      <c r="O1110" s="8">
        <f t="shared" si="461"/>
        <v>1.1635785199999999</v>
      </c>
      <c r="P1110" s="8">
        <f t="shared" si="468"/>
        <v>14347.53964391</v>
      </c>
      <c r="Q1110" s="13">
        <f t="shared" si="469"/>
        <v>0</v>
      </c>
      <c r="R1110" s="21">
        <f t="shared" si="470"/>
        <v>0</v>
      </c>
      <c r="S1110" s="8">
        <f t="shared" si="471"/>
        <v>0</v>
      </c>
      <c r="T1110" s="10">
        <f t="shared" si="481"/>
        <v>0.122837</v>
      </c>
      <c r="U1110" s="13">
        <f t="shared" si="460"/>
        <v>4</v>
      </c>
      <c r="V1110" s="13">
        <v>252</v>
      </c>
      <c r="W1110" s="14">
        <f t="shared" si="472"/>
        <v>1.001840716</v>
      </c>
      <c r="X1110" s="8">
        <f t="shared" si="473"/>
        <v>26.409745780000002</v>
      </c>
      <c r="Y1110" s="8">
        <v>0</v>
      </c>
      <c r="Z1110" s="9">
        <f t="shared" si="474"/>
        <v>0</v>
      </c>
      <c r="AA1110" s="26" t="str">
        <f t="shared" si="482"/>
        <v>A+J=</v>
      </c>
      <c r="AB1110" s="70">
        <f t="shared" si="483"/>
        <v>43753</v>
      </c>
      <c r="AC1110" s="4"/>
      <c r="AD1110" s="1"/>
      <c r="AE1110" s="11"/>
      <c r="AF1110" s="5"/>
      <c r="AG1110" s="1"/>
      <c r="AH1110" s="1"/>
      <c r="AI1110" s="1"/>
      <c r="AJ1110" s="1"/>
      <c r="AK1110" s="10"/>
      <c r="AL1110" s="1"/>
      <c r="AM1110" s="1"/>
      <c r="AN1110" s="1"/>
      <c r="AO1110" s="1"/>
      <c r="AP1110" s="1"/>
      <c r="AQ1110" s="1"/>
    </row>
    <row r="1111" spans="1:43" x14ac:dyDescent="0.2">
      <c r="A1111" s="67">
        <f t="shared" si="475"/>
        <v>43393</v>
      </c>
      <c r="B1111" s="8">
        <f t="shared" si="464"/>
        <v>14383.494162180001</v>
      </c>
      <c r="C1111" s="8">
        <f t="shared" si="476"/>
        <v>12330.52982442</v>
      </c>
      <c r="D1111" s="28">
        <f t="shared" si="477"/>
        <v>5080.83</v>
      </c>
      <c r="E1111" s="9">
        <f>IF(K1111=1,VLOOKUP(A1110,[1]Plan1!$AY$117:$BA$314,3),E1110)</f>
        <v>5103.6899999999996</v>
      </c>
      <c r="F1111" s="110">
        <f t="shared" si="478"/>
        <v>43389</v>
      </c>
      <c r="G1111" s="12">
        <f t="shared" si="465"/>
        <v>4.4992648838870775E-3</v>
      </c>
      <c r="H1111" s="11">
        <f t="shared" si="479"/>
        <v>43420</v>
      </c>
      <c r="I1111" s="11">
        <f t="shared" si="466"/>
        <v>43420</v>
      </c>
      <c r="J1111" s="1">
        <f t="shared" si="480"/>
        <v>22</v>
      </c>
      <c r="K1111" s="1">
        <f t="shared" si="463"/>
        <v>5</v>
      </c>
      <c r="L1111" s="8">
        <f t="shared" si="467"/>
        <v>1.0010207799999999</v>
      </c>
      <c r="M1111" s="14">
        <f t="shared" si="462"/>
        <v>1.0047997</v>
      </c>
      <c r="N1111" s="14">
        <f t="shared" si="459"/>
        <v>1.1626291927455727</v>
      </c>
      <c r="O1111" s="8">
        <f t="shared" si="461"/>
        <v>1.1638159800000001</v>
      </c>
      <c r="P1111" s="8">
        <f t="shared" si="468"/>
        <v>14350.467651520001</v>
      </c>
      <c r="Q1111" s="13">
        <f t="shared" si="469"/>
        <v>0</v>
      </c>
      <c r="R1111" s="21">
        <f t="shared" si="470"/>
        <v>0</v>
      </c>
      <c r="S1111" s="8">
        <f t="shared" si="471"/>
        <v>0</v>
      </c>
      <c r="T1111" s="10">
        <f t="shared" si="481"/>
        <v>0.122837</v>
      </c>
      <c r="U1111" s="13">
        <f t="shared" si="460"/>
        <v>5</v>
      </c>
      <c r="V1111" s="13">
        <v>252</v>
      </c>
      <c r="W1111" s="14">
        <f t="shared" si="472"/>
        <v>1.0023014240000001</v>
      </c>
      <c r="X1111" s="8">
        <f t="shared" si="473"/>
        <v>33.02651066</v>
      </c>
      <c r="Y1111" s="8">
        <v>0</v>
      </c>
      <c r="Z1111" s="9">
        <f t="shared" si="474"/>
        <v>0</v>
      </c>
      <c r="AA1111" s="26" t="str">
        <f t="shared" si="482"/>
        <v>A+J=</v>
      </c>
      <c r="AB1111" s="70">
        <f t="shared" si="483"/>
        <v>43753</v>
      </c>
      <c r="AC1111" s="4"/>
      <c r="AD1111" s="1"/>
      <c r="AE1111" s="11"/>
      <c r="AF1111" s="5"/>
      <c r="AG1111" s="1"/>
      <c r="AH1111" s="1"/>
      <c r="AI1111" s="1"/>
      <c r="AJ1111" s="1"/>
      <c r="AK1111" s="10"/>
      <c r="AL1111" s="1"/>
      <c r="AM1111" s="1"/>
      <c r="AN1111" s="1"/>
      <c r="AO1111" s="1"/>
      <c r="AP1111" s="1"/>
      <c r="AQ1111" s="1"/>
    </row>
    <row r="1112" spans="1:43" x14ac:dyDescent="0.2">
      <c r="A1112" s="67">
        <f t="shared" si="475"/>
        <v>43394</v>
      </c>
      <c r="B1112" s="8">
        <f t="shared" si="464"/>
        <v>14383.494162180001</v>
      </c>
      <c r="C1112" s="8">
        <f t="shared" si="476"/>
        <v>12330.52982442</v>
      </c>
      <c r="D1112" s="28">
        <f t="shared" si="477"/>
        <v>5080.83</v>
      </c>
      <c r="E1112" s="9">
        <f>IF(K1112=1,VLOOKUP(A1111,[1]Plan1!$AY$117:$BA$314,3),E1111)</f>
        <v>5103.6899999999996</v>
      </c>
      <c r="F1112" s="110">
        <f t="shared" si="478"/>
        <v>43389</v>
      </c>
      <c r="G1112" s="12">
        <f t="shared" si="465"/>
        <v>4.4992648838870775E-3</v>
      </c>
      <c r="H1112" s="11">
        <f t="shared" si="479"/>
        <v>43420</v>
      </c>
      <c r="I1112" s="11">
        <f t="shared" si="466"/>
        <v>43420</v>
      </c>
      <c r="J1112" s="1">
        <f t="shared" si="480"/>
        <v>22</v>
      </c>
      <c r="K1112" s="1">
        <f t="shared" si="463"/>
        <v>5</v>
      </c>
      <c r="L1112" s="8">
        <f t="shared" si="467"/>
        <v>1.0010207799999999</v>
      </c>
      <c r="M1112" s="14">
        <f t="shared" si="462"/>
        <v>1.0047997</v>
      </c>
      <c r="N1112" s="14">
        <f t="shared" si="459"/>
        <v>1.1626291927455727</v>
      </c>
      <c r="O1112" s="8">
        <f t="shared" si="461"/>
        <v>1.1638159800000001</v>
      </c>
      <c r="P1112" s="8">
        <f t="shared" si="468"/>
        <v>14350.467651520001</v>
      </c>
      <c r="Q1112" s="13">
        <f t="shared" si="469"/>
        <v>0</v>
      </c>
      <c r="R1112" s="21">
        <f t="shared" si="470"/>
        <v>0</v>
      </c>
      <c r="S1112" s="8">
        <f t="shared" si="471"/>
        <v>0</v>
      </c>
      <c r="T1112" s="10">
        <f t="shared" si="481"/>
        <v>0.122837</v>
      </c>
      <c r="U1112" s="13">
        <f t="shared" si="460"/>
        <v>5</v>
      </c>
      <c r="V1112" s="13">
        <v>252</v>
      </c>
      <c r="W1112" s="14">
        <f t="shared" si="472"/>
        <v>1.0023014240000001</v>
      </c>
      <c r="X1112" s="8">
        <f t="shared" si="473"/>
        <v>33.02651066</v>
      </c>
      <c r="Y1112" s="8">
        <v>0</v>
      </c>
      <c r="Z1112" s="9">
        <f t="shared" si="474"/>
        <v>0</v>
      </c>
      <c r="AA1112" s="26" t="str">
        <f t="shared" si="482"/>
        <v>A+J=</v>
      </c>
      <c r="AB1112" s="70">
        <f t="shared" si="483"/>
        <v>43753</v>
      </c>
      <c r="AC1112" s="4"/>
      <c r="AD1112" s="1"/>
      <c r="AE1112" s="11"/>
      <c r="AF1112" s="5"/>
      <c r="AG1112" s="1"/>
      <c r="AH1112" s="1"/>
      <c r="AI1112" s="1"/>
      <c r="AJ1112" s="1"/>
      <c r="AK1112" s="10"/>
      <c r="AL1112" s="1"/>
      <c r="AM1112" s="1"/>
      <c r="AN1112" s="1"/>
      <c r="AO1112" s="1"/>
      <c r="AP1112" s="1"/>
      <c r="AQ1112" s="1"/>
    </row>
    <row r="1113" spans="1:43" x14ac:dyDescent="0.2">
      <c r="A1113" s="67">
        <f t="shared" si="475"/>
        <v>43395</v>
      </c>
      <c r="B1113" s="8">
        <f t="shared" si="464"/>
        <v>14383.494162180001</v>
      </c>
      <c r="C1113" s="8">
        <f t="shared" si="476"/>
        <v>12330.52982442</v>
      </c>
      <c r="D1113" s="28">
        <f t="shared" si="477"/>
        <v>5080.83</v>
      </c>
      <c r="E1113" s="9">
        <f>IF(K1113=1,VLOOKUP(A1112,[1]Plan1!$AY$117:$BA$314,3),E1112)</f>
        <v>5103.6899999999996</v>
      </c>
      <c r="F1113" s="110">
        <f t="shared" si="478"/>
        <v>43389</v>
      </c>
      <c r="G1113" s="12">
        <f t="shared" si="465"/>
        <v>4.4992648838870775E-3</v>
      </c>
      <c r="H1113" s="11">
        <f t="shared" si="479"/>
        <v>43420</v>
      </c>
      <c r="I1113" s="11">
        <f t="shared" si="466"/>
        <v>43420</v>
      </c>
      <c r="J1113" s="1">
        <f t="shared" si="480"/>
        <v>22</v>
      </c>
      <c r="K1113" s="1">
        <f t="shared" si="463"/>
        <v>5</v>
      </c>
      <c r="L1113" s="8">
        <f t="shared" si="467"/>
        <v>1.0010207799999999</v>
      </c>
      <c r="M1113" s="14">
        <f t="shared" si="462"/>
        <v>1.0047997</v>
      </c>
      <c r="N1113" s="14">
        <f t="shared" si="459"/>
        <v>1.1626291927455727</v>
      </c>
      <c r="O1113" s="8">
        <f t="shared" si="461"/>
        <v>1.1638159800000001</v>
      </c>
      <c r="P1113" s="8">
        <f t="shared" si="468"/>
        <v>14350.467651520001</v>
      </c>
      <c r="Q1113" s="13">
        <f t="shared" si="469"/>
        <v>0</v>
      </c>
      <c r="R1113" s="21">
        <f t="shared" si="470"/>
        <v>0</v>
      </c>
      <c r="S1113" s="8">
        <f t="shared" si="471"/>
        <v>0</v>
      </c>
      <c r="T1113" s="10">
        <f t="shared" si="481"/>
        <v>0.122837</v>
      </c>
      <c r="U1113" s="13">
        <f t="shared" si="460"/>
        <v>5</v>
      </c>
      <c r="V1113" s="13">
        <v>252</v>
      </c>
      <c r="W1113" s="14">
        <f t="shared" si="472"/>
        <v>1.0023014240000001</v>
      </c>
      <c r="X1113" s="8">
        <f t="shared" si="473"/>
        <v>33.02651066</v>
      </c>
      <c r="Y1113" s="8">
        <v>0</v>
      </c>
      <c r="Z1113" s="9">
        <f t="shared" si="474"/>
        <v>0</v>
      </c>
      <c r="AA1113" s="26" t="str">
        <f t="shared" si="482"/>
        <v>A+J=</v>
      </c>
      <c r="AB1113" s="70">
        <f t="shared" si="483"/>
        <v>43753</v>
      </c>
      <c r="AC1113" s="4"/>
      <c r="AD1113" s="1"/>
      <c r="AE1113" s="11"/>
      <c r="AF1113" s="5"/>
      <c r="AG1113" s="1"/>
      <c r="AH1113" s="1"/>
      <c r="AI1113" s="1"/>
      <c r="AJ1113" s="1"/>
      <c r="AK1113" s="10"/>
      <c r="AL1113" s="1"/>
      <c r="AM1113" s="1"/>
      <c r="AN1113" s="1"/>
      <c r="AO1113" s="1"/>
      <c r="AP1113" s="1"/>
      <c r="AQ1113" s="1"/>
    </row>
    <row r="1114" spans="1:43" x14ac:dyDescent="0.2">
      <c r="A1114" s="67">
        <f t="shared" si="475"/>
        <v>43396</v>
      </c>
      <c r="B1114" s="8">
        <f t="shared" si="464"/>
        <v>14393.045170089999</v>
      </c>
      <c r="C1114" s="8">
        <f t="shared" si="476"/>
        <v>12330.52982442</v>
      </c>
      <c r="D1114" s="28">
        <f t="shared" si="477"/>
        <v>5080.83</v>
      </c>
      <c r="E1114" s="9">
        <f>IF(K1114=1,VLOOKUP(A1113,[1]Plan1!$AY$117:$BA$314,3),E1113)</f>
        <v>5103.6899999999996</v>
      </c>
      <c r="F1114" s="110">
        <f t="shared" si="478"/>
        <v>43389</v>
      </c>
      <c r="G1114" s="12">
        <f t="shared" si="465"/>
        <v>4.4992648838870775E-3</v>
      </c>
      <c r="H1114" s="11">
        <f t="shared" si="479"/>
        <v>43420</v>
      </c>
      <c r="I1114" s="11">
        <f t="shared" si="466"/>
        <v>43420</v>
      </c>
      <c r="J1114" s="1">
        <f t="shared" si="480"/>
        <v>22</v>
      </c>
      <c r="K1114" s="1">
        <f t="shared" si="463"/>
        <v>6</v>
      </c>
      <c r="L1114" s="8">
        <f t="shared" si="467"/>
        <v>1.0012250599999999</v>
      </c>
      <c r="M1114" s="14">
        <f t="shared" si="462"/>
        <v>1.0047997</v>
      </c>
      <c r="N1114" s="14">
        <f t="shared" si="459"/>
        <v>1.1626291927455727</v>
      </c>
      <c r="O1114" s="8">
        <f t="shared" si="461"/>
        <v>1.16405348</v>
      </c>
      <c r="P1114" s="8">
        <f t="shared" si="468"/>
        <v>14353.39615235</v>
      </c>
      <c r="Q1114" s="13">
        <f t="shared" si="469"/>
        <v>0</v>
      </c>
      <c r="R1114" s="21">
        <f t="shared" si="470"/>
        <v>0</v>
      </c>
      <c r="S1114" s="8">
        <f t="shared" si="471"/>
        <v>0</v>
      </c>
      <c r="T1114" s="10">
        <f t="shared" si="481"/>
        <v>0.122837</v>
      </c>
      <c r="U1114" s="13">
        <f t="shared" si="460"/>
        <v>6</v>
      </c>
      <c r="V1114" s="13">
        <v>252</v>
      </c>
      <c r="W1114" s="14">
        <f t="shared" si="472"/>
        <v>1.002762344</v>
      </c>
      <c r="X1114" s="8">
        <f t="shared" si="473"/>
        <v>39.649017739999998</v>
      </c>
      <c r="Y1114" s="8">
        <v>0</v>
      </c>
      <c r="Z1114" s="9">
        <f t="shared" si="474"/>
        <v>0</v>
      </c>
      <c r="AA1114" s="26" t="str">
        <f t="shared" si="482"/>
        <v>A+J=</v>
      </c>
      <c r="AB1114" s="70">
        <f t="shared" si="483"/>
        <v>43753</v>
      </c>
      <c r="AC1114" s="4"/>
      <c r="AD1114" s="1"/>
      <c r="AE1114" s="11"/>
      <c r="AF1114" s="5"/>
      <c r="AG1114" s="1"/>
      <c r="AH1114" s="1"/>
      <c r="AI1114" s="1"/>
      <c r="AJ1114" s="1"/>
      <c r="AK1114" s="10"/>
      <c r="AL1114" s="1"/>
      <c r="AM1114" s="1"/>
      <c r="AN1114" s="1"/>
      <c r="AO1114" s="1"/>
      <c r="AP1114" s="1"/>
      <c r="AQ1114" s="1"/>
    </row>
    <row r="1115" spans="1:43" x14ac:dyDescent="0.2">
      <c r="A1115" s="67">
        <f t="shared" si="475"/>
        <v>43397</v>
      </c>
      <c r="B1115" s="8">
        <f t="shared" si="464"/>
        <v>14402.60266337</v>
      </c>
      <c r="C1115" s="8">
        <f t="shared" si="476"/>
        <v>12330.52982442</v>
      </c>
      <c r="D1115" s="28">
        <f t="shared" si="477"/>
        <v>5080.83</v>
      </c>
      <c r="E1115" s="9">
        <f>IF(K1115=1,VLOOKUP(A1114,[1]Plan1!$AY$117:$BA$314,3),E1114)</f>
        <v>5103.6899999999996</v>
      </c>
      <c r="F1115" s="110">
        <f t="shared" si="478"/>
        <v>43389</v>
      </c>
      <c r="G1115" s="12">
        <f t="shared" si="465"/>
        <v>4.4992648838870775E-3</v>
      </c>
      <c r="H1115" s="11">
        <f t="shared" si="479"/>
        <v>43420</v>
      </c>
      <c r="I1115" s="11">
        <f t="shared" si="466"/>
        <v>43420</v>
      </c>
      <c r="J1115" s="1">
        <f t="shared" si="480"/>
        <v>22</v>
      </c>
      <c r="K1115" s="1">
        <f t="shared" si="463"/>
        <v>7</v>
      </c>
      <c r="L1115" s="8">
        <f t="shared" si="467"/>
        <v>1.00142939</v>
      </c>
      <c r="M1115" s="14">
        <f t="shared" si="462"/>
        <v>1.0047997</v>
      </c>
      <c r="N1115" s="14">
        <f t="shared" si="459"/>
        <v>1.1626291927455727</v>
      </c>
      <c r="O1115" s="8">
        <f t="shared" si="461"/>
        <v>1.1642910399999999</v>
      </c>
      <c r="P1115" s="8">
        <f t="shared" si="468"/>
        <v>14356.325393020001</v>
      </c>
      <c r="Q1115" s="13">
        <f t="shared" si="469"/>
        <v>0</v>
      </c>
      <c r="R1115" s="21">
        <f t="shared" si="470"/>
        <v>0</v>
      </c>
      <c r="S1115" s="8">
        <f t="shared" si="471"/>
        <v>0</v>
      </c>
      <c r="T1115" s="10">
        <f t="shared" si="481"/>
        <v>0.122837</v>
      </c>
      <c r="U1115" s="13">
        <f t="shared" si="460"/>
        <v>7</v>
      </c>
      <c r="V1115" s="13">
        <v>252</v>
      </c>
      <c r="W1115" s="14">
        <f t="shared" si="472"/>
        <v>1.0032234760000001</v>
      </c>
      <c r="X1115" s="8">
        <f t="shared" si="473"/>
        <v>46.277270350000002</v>
      </c>
      <c r="Y1115" s="8">
        <v>0</v>
      </c>
      <c r="Z1115" s="9">
        <f t="shared" si="474"/>
        <v>0</v>
      </c>
      <c r="AA1115" s="26" t="str">
        <f t="shared" si="482"/>
        <v>A+J=</v>
      </c>
      <c r="AB1115" s="70">
        <f t="shared" si="483"/>
        <v>43753</v>
      </c>
      <c r="AC1115" s="4"/>
      <c r="AD1115" s="1"/>
      <c r="AE1115" s="11"/>
      <c r="AF1115" s="5"/>
      <c r="AG1115" s="1"/>
      <c r="AH1115" s="1"/>
      <c r="AI1115" s="1"/>
      <c r="AJ1115" s="1"/>
      <c r="AK1115" s="10"/>
      <c r="AL1115" s="1"/>
      <c r="AM1115" s="1"/>
      <c r="AN1115" s="1"/>
      <c r="AO1115" s="1"/>
      <c r="AP1115" s="1"/>
      <c r="AQ1115" s="1"/>
    </row>
    <row r="1116" spans="1:43" x14ac:dyDescent="0.2">
      <c r="A1116" s="67">
        <f t="shared" si="475"/>
        <v>43398</v>
      </c>
      <c r="B1116" s="8">
        <f t="shared" si="464"/>
        <v>14412.16627362</v>
      </c>
      <c r="C1116" s="8">
        <f t="shared" si="476"/>
        <v>12330.52982442</v>
      </c>
      <c r="D1116" s="28">
        <f t="shared" si="477"/>
        <v>5080.83</v>
      </c>
      <c r="E1116" s="9">
        <f>IF(K1116=1,VLOOKUP(A1115,[1]Plan1!$AY$117:$BA$314,3),E1115)</f>
        <v>5103.6899999999996</v>
      </c>
      <c r="F1116" s="110">
        <f t="shared" si="478"/>
        <v>43389</v>
      </c>
      <c r="G1116" s="12">
        <f t="shared" si="465"/>
        <v>4.4992648838870775E-3</v>
      </c>
      <c r="H1116" s="11">
        <f t="shared" si="479"/>
        <v>43420</v>
      </c>
      <c r="I1116" s="11">
        <f t="shared" si="466"/>
        <v>43420</v>
      </c>
      <c r="J1116" s="1">
        <f t="shared" si="480"/>
        <v>22</v>
      </c>
      <c r="K1116" s="1">
        <f t="shared" si="463"/>
        <v>8</v>
      </c>
      <c r="L1116" s="8">
        <f t="shared" si="467"/>
        <v>1.0016337500000001</v>
      </c>
      <c r="M1116" s="14">
        <f t="shared" si="462"/>
        <v>1.0047997</v>
      </c>
      <c r="N1116" s="14">
        <f t="shared" si="459"/>
        <v>1.1626291927455727</v>
      </c>
      <c r="O1116" s="8">
        <f t="shared" si="461"/>
        <v>1.16452863</v>
      </c>
      <c r="P1116" s="8">
        <f t="shared" si="468"/>
        <v>14359.255003599999</v>
      </c>
      <c r="Q1116" s="13">
        <f t="shared" si="469"/>
        <v>0</v>
      </c>
      <c r="R1116" s="21">
        <f t="shared" si="470"/>
        <v>0</v>
      </c>
      <c r="S1116" s="8">
        <f t="shared" si="471"/>
        <v>0</v>
      </c>
      <c r="T1116" s="10">
        <f t="shared" si="481"/>
        <v>0.122837</v>
      </c>
      <c r="U1116" s="13">
        <f t="shared" si="460"/>
        <v>8</v>
      </c>
      <c r="V1116" s="13">
        <v>252</v>
      </c>
      <c r="W1116" s="14">
        <f t="shared" si="472"/>
        <v>1.0036848199999999</v>
      </c>
      <c r="X1116" s="8">
        <f t="shared" si="473"/>
        <v>52.911270020000003</v>
      </c>
      <c r="Y1116" s="8">
        <v>0</v>
      </c>
      <c r="Z1116" s="9">
        <f t="shared" si="474"/>
        <v>0</v>
      </c>
      <c r="AA1116" s="26" t="str">
        <f t="shared" si="482"/>
        <v>A+J=</v>
      </c>
      <c r="AB1116" s="70">
        <f t="shared" si="483"/>
        <v>43753</v>
      </c>
      <c r="AC1116" s="4"/>
      <c r="AD1116" s="1"/>
      <c r="AE1116" s="11"/>
      <c r="AF1116" s="5"/>
      <c r="AG1116" s="1"/>
      <c r="AH1116" s="1"/>
      <c r="AI1116" s="1"/>
      <c r="AJ1116" s="1"/>
      <c r="AK1116" s="10"/>
      <c r="AL1116" s="1"/>
      <c r="AM1116" s="1"/>
      <c r="AN1116" s="1"/>
      <c r="AO1116" s="1"/>
      <c r="AP1116" s="1"/>
      <c r="AQ1116" s="1"/>
    </row>
    <row r="1117" spans="1:43" x14ac:dyDescent="0.2">
      <c r="A1117" s="67">
        <f t="shared" si="475"/>
        <v>43399</v>
      </c>
      <c r="B1117" s="8">
        <f t="shared" si="464"/>
        <v>14421.736512849999</v>
      </c>
      <c r="C1117" s="8">
        <f t="shared" si="476"/>
        <v>12330.52982442</v>
      </c>
      <c r="D1117" s="28">
        <f t="shared" si="477"/>
        <v>5080.83</v>
      </c>
      <c r="E1117" s="9">
        <f>IF(K1117=1,VLOOKUP(A1116,[1]Plan1!$AY$117:$BA$314,3),E1116)</f>
        <v>5103.6899999999996</v>
      </c>
      <c r="F1117" s="110">
        <f t="shared" si="478"/>
        <v>43389</v>
      </c>
      <c r="G1117" s="12">
        <f t="shared" si="465"/>
        <v>4.4992648838870775E-3</v>
      </c>
      <c r="H1117" s="11">
        <f t="shared" si="479"/>
        <v>43420</v>
      </c>
      <c r="I1117" s="11">
        <f t="shared" si="466"/>
        <v>43420</v>
      </c>
      <c r="J1117" s="1">
        <f t="shared" si="480"/>
        <v>22</v>
      </c>
      <c r="K1117" s="1">
        <f t="shared" si="463"/>
        <v>9</v>
      </c>
      <c r="L1117" s="8">
        <f t="shared" si="467"/>
        <v>1.0018381599999999</v>
      </c>
      <c r="M1117" s="14">
        <f t="shared" si="462"/>
        <v>1.0047997</v>
      </c>
      <c r="N1117" s="14">
        <f t="shared" si="459"/>
        <v>1.1626291927455727</v>
      </c>
      <c r="O1117" s="8">
        <f t="shared" si="461"/>
        <v>1.16476629</v>
      </c>
      <c r="P1117" s="8">
        <f t="shared" si="468"/>
        <v>14362.185477319999</v>
      </c>
      <c r="Q1117" s="13">
        <f t="shared" si="469"/>
        <v>0</v>
      </c>
      <c r="R1117" s="21">
        <f t="shared" si="470"/>
        <v>0</v>
      </c>
      <c r="S1117" s="8">
        <f t="shared" si="471"/>
        <v>0</v>
      </c>
      <c r="T1117" s="10">
        <f t="shared" si="481"/>
        <v>0.122837</v>
      </c>
      <c r="U1117" s="13">
        <f t="shared" si="460"/>
        <v>9</v>
      </c>
      <c r="V1117" s="13">
        <v>252</v>
      </c>
      <c r="W1117" s="14">
        <f t="shared" si="472"/>
        <v>1.0041463770000001</v>
      </c>
      <c r="X1117" s="8">
        <f t="shared" si="473"/>
        <v>59.55103553</v>
      </c>
      <c r="Y1117" s="8">
        <v>0</v>
      </c>
      <c r="Z1117" s="9">
        <f t="shared" si="474"/>
        <v>0</v>
      </c>
      <c r="AA1117" s="26" t="str">
        <f t="shared" si="482"/>
        <v>A+J=</v>
      </c>
      <c r="AB1117" s="70">
        <f t="shared" si="483"/>
        <v>43753</v>
      </c>
      <c r="AC1117" s="4"/>
      <c r="AD1117" s="1"/>
      <c r="AE1117" s="11"/>
      <c r="AF1117" s="5"/>
      <c r="AG1117" s="1"/>
      <c r="AH1117" s="1"/>
      <c r="AI1117" s="1"/>
      <c r="AJ1117" s="1"/>
      <c r="AK1117" s="10"/>
      <c r="AL1117" s="1"/>
      <c r="AM1117" s="1"/>
      <c r="AN1117" s="1"/>
      <c r="AO1117" s="1"/>
      <c r="AP1117" s="1"/>
      <c r="AQ1117" s="1"/>
    </row>
    <row r="1118" spans="1:43" x14ac:dyDescent="0.2">
      <c r="A1118" s="67">
        <f t="shared" si="475"/>
        <v>43400</v>
      </c>
      <c r="B1118" s="8">
        <f t="shared" si="464"/>
        <v>14431.31298377</v>
      </c>
      <c r="C1118" s="8">
        <f t="shared" si="476"/>
        <v>12330.52982442</v>
      </c>
      <c r="D1118" s="28">
        <f t="shared" si="477"/>
        <v>5080.83</v>
      </c>
      <c r="E1118" s="9">
        <f>IF(K1118=1,VLOOKUP(A1117,[1]Plan1!$AY$117:$BA$314,3),E1117)</f>
        <v>5103.6899999999996</v>
      </c>
      <c r="F1118" s="110">
        <f t="shared" si="478"/>
        <v>43389</v>
      </c>
      <c r="G1118" s="12">
        <f t="shared" si="465"/>
        <v>4.4992648838870775E-3</v>
      </c>
      <c r="H1118" s="11">
        <f t="shared" si="479"/>
        <v>43420</v>
      </c>
      <c r="I1118" s="11">
        <f t="shared" si="466"/>
        <v>43420</v>
      </c>
      <c r="J1118" s="1">
        <f t="shared" si="480"/>
        <v>22</v>
      </c>
      <c r="K1118" s="1">
        <f t="shared" si="463"/>
        <v>10</v>
      </c>
      <c r="L1118" s="8">
        <f t="shared" si="467"/>
        <v>1.0020426099999999</v>
      </c>
      <c r="M1118" s="14">
        <f t="shared" si="462"/>
        <v>1.0047997</v>
      </c>
      <c r="N1118" s="14">
        <f t="shared" si="459"/>
        <v>1.1626291927455727</v>
      </c>
      <c r="O1118" s="8">
        <f t="shared" si="461"/>
        <v>1.16500399</v>
      </c>
      <c r="P1118" s="8">
        <f t="shared" si="468"/>
        <v>14365.11644426</v>
      </c>
      <c r="Q1118" s="13">
        <f t="shared" si="469"/>
        <v>0</v>
      </c>
      <c r="R1118" s="21">
        <f t="shared" si="470"/>
        <v>0</v>
      </c>
      <c r="S1118" s="8">
        <f t="shared" si="471"/>
        <v>0</v>
      </c>
      <c r="T1118" s="10">
        <f t="shared" si="481"/>
        <v>0.122837</v>
      </c>
      <c r="U1118" s="13">
        <f t="shared" si="460"/>
        <v>10</v>
      </c>
      <c r="V1118" s="13">
        <v>252</v>
      </c>
      <c r="W1118" s="14">
        <f t="shared" si="472"/>
        <v>1.004608145</v>
      </c>
      <c r="X1118" s="8">
        <f t="shared" si="473"/>
        <v>66.196539509999994</v>
      </c>
      <c r="Y1118" s="8">
        <v>0</v>
      </c>
      <c r="Z1118" s="9">
        <f t="shared" si="474"/>
        <v>0</v>
      </c>
      <c r="AA1118" s="26" t="str">
        <f t="shared" si="482"/>
        <v>A+J=</v>
      </c>
      <c r="AB1118" s="70">
        <f t="shared" si="483"/>
        <v>43753</v>
      </c>
      <c r="AC1118" s="4"/>
      <c r="AD1118" s="1"/>
      <c r="AE1118" s="11"/>
      <c r="AF1118" s="5"/>
      <c r="AG1118" s="1"/>
      <c r="AH1118" s="1"/>
      <c r="AI1118" s="1"/>
      <c r="AJ1118" s="1"/>
      <c r="AK1118" s="10"/>
      <c r="AL1118" s="1"/>
      <c r="AM1118" s="1"/>
      <c r="AN1118" s="1"/>
      <c r="AO1118" s="1"/>
      <c r="AP1118" s="1"/>
      <c r="AQ1118" s="1"/>
    </row>
    <row r="1119" spans="1:43" x14ac:dyDescent="0.2">
      <c r="A1119" s="67">
        <f t="shared" si="475"/>
        <v>43401</v>
      </c>
      <c r="B1119" s="8">
        <f t="shared" si="464"/>
        <v>14431.31298377</v>
      </c>
      <c r="C1119" s="8">
        <f t="shared" si="476"/>
        <v>12330.52982442</v>
      </c>
      <c r="D1119" s="28">
        <f t="shared" si="477"/>
        <v>5080.83</v>
      </c>
      <c r="E1119" s="9">
        <f>IF(K1119=1,VLOOKUP(A1118,[1]Plan1!$AY$117:$BA$314,3),E1118)</f>
        <v>5103.6899999999996</v>
      </c>
      <c r="F1119" s="110">
        <f t="shared" si="478"/>
        <v>43389</v>
      </c>
      <c r="G1119" s="12">
        <f t="shared" si="465"/>
        <v>4.4992648838870775E-3</v>
      </c>
      <c r="H1119" s="11">
        <f t="shared" si="479"/>
        <v>43420</v>
      </c>
      <c r="I1119" s="11">
        <f t="shared" si="466"/>
        <v>43420</v>
      </c>
      <c r="J1119" s="1">
        <f t="shared" si="480"/>
        <v>22</v>
      </c>
      <c r="K1119" s="1">
        <f t="shared" si="463"/>
        <v>10</v>
      </c>
      <c r="L1119" s="8">
        <f t="shared" si="467"/>
        <v>1.0020426099999999</v>
      </c>
      <c r="M1119" s="14">
        <f t="shared" si="462"/>
        <v>1.0047997</v>
      </c>
      <c r="N1119" s="14">
        <f t="shared" ref="N1119:N1182" si="484">IF(I1119&gt;I1118,N1118*M1119,N1118)</f>
        <v>1.1626291927455727</v>
      </c>
      <c r="O1119" s="8">
        <f t="shared" si="461"/>
        <v>1.16500399</v>
      </c>
      <c r="P1119" s="8">
        <f t="shared" si="468"/>
        <v>14365.11644426</v>
      </c>
      <c r="Q1119" s="13">
        <f t="shared" si="469"/>
        <v>0</v>
      </c>
      <c r="R1119" s="21">
        <f t="shared" si="470"/>
        <v>0</v>
      </c>
      <c r="S1119" s="8">
        <f t="shared" si="471"/>
        <v>0</v>
      </c>
      <c r="T1119" s="10">
        <f t="shared" si="481"/>
        <v>0.122837</v>
      </c>
      <c r="U1119" s="13">
        <f t="shared" si="460"/>
        <v>10</v>
      </c>
      <c r="V1119" s="13">
        <v>252</v>
      </c>
      <c r="W1119" s="14">
        <f t="shared" si="472"/>
        <v>1.004608145</v>
      </c>
      <c r="X1119" s="8">
        <f t="shared" si="473"/>
        <v>66.196539509999994</v>
      </c>
      <c r="Y1119" s="8">
        <v>0</v>
      </c>
      <c r="Z1119" s="9">
        <f t="shared" si="474"/>
        <v>0</v>
      </c>
      <c r="AA1119" s="26" t="str">
        <f t="shared" si="482"/>
        <v>A+J=</v>
      </c>
      <c r="AB1119" s="70">
        <f t="shared" si="483"/>
        <v>43753</v>
      </c>
      <c r="AC1119" s="4"/>
      <c r="AD1119" s="1"/>
      <c r="AE1119" s="11"/>
      <c r="AF1119" s="5"/>
      <c r="AG1119" s="1"/>
      <c r="AH1119" s="1"/>
      <c r="AI1119" s="1"/>
      <c r="AJ1119" s="1"/>
      <c r="AK1119" s="10"/>
      <c r="AL1119" s="1"/>
      <c r="AM1119" s="1"/>
      <c r="AN1119" s="1"/>
      <c r="AO1119" s="1"/>
      <c r="AP1119" s="1"/>
      <c r="AQ1119" s="1"/>
    </row>
    <row r="1120" spans="1:43" x14ac:dyDescent="0.2">
      <c r="A1120" s="67">
        <f t="shared" si="475"/>
        <v>43402</v>
      </c>
      <c r="B1120" s="8">
        <f t="shared" si="464"/>
        <v>14431.31298377</v>
      </c>
      <c r="C1120" s="8">
        <f t="shared" si="476"/>
        <v>12330.52982442</v>
      </c>
      <c r="D1120" s="28">
        <f t="shared" si="477"/>
        <v>5080.83</v>
      </c>
      <c r="E1120" s="9">
        <f>IF(K1120=1,VLOOKUP(A1119,[1]Plan1!$AY$117:$BA$314,3),E1119)</f>
        <v>5103.6899999999996</v>
      </c>
      <c r="F1120" s="110">
        <f t="shared" si="478"/>
        <v>43389</v>
      </c>
      <c r="G1120" s="12">
        <f t="shared" si="465"/>
        <v>4.4992648838870775E-3</v>
      </c>
      <c r="H1120" s="11">
        <f t="shared" si="479"/>
        <v>43420</v>
      </c>
      <c r="I1120" s="11">
        <f t="shared" si="466"/>
        <v>43420</v>
      </c>
      <c r="J1120" s="1">
        <f t="shared" si="480"/>
        <v>22</v>
      </c>
      <c r="K1120" s="1">
        <f t="shared" si="463"/>
        <v>10</v>
      </c>
      <c r="L1120" s="8">
        <f t="shared" si="467"/>
        <v>1.0020426099999999</v>
      </c>
      <c r="M1120" s="14">
        <f t="shared" si="462"/>
        <v>1.0047997</v>
      </c>
      <c r="N1120" s="14">
        <f t="shared" si="484"/>
        <v>1.1626291927455727</v>
      </c>
      <c r="O1120" s="8">
        <f t="shared" si="461"/>
        <v>1.16500399</v>
      </c>
      <c r="P1120" s="8">
        <f t="shared" si="468"/>
        <v>14365.11644426</v>
      </c>
      <c r="Q1120" s="13">
        <f t="shared" si="469"/>
        <v>0</v>
      </c>
      <c r="R1120" s="21">
        <f t="shared" si="470"/>
        <v>0</v>
      </c>
      <c r="S1120" s="8">
        <f t="shared" si="471"/>
        <v>0</v>
      </c>
      <c r="T1120" s="10">
        <f t="shared" si="481"/>
        <v>0.122837</v>
      </c>
      <c r="U1120" s="13">
        <f t="shared" si="460"/>
        <v>10</v>
      </c>
      <c r="V1120" s="13">
        <v>252</v>
      </c>
      <c r="W1120" s="14">
        <f t="shared" si="472"/>
        <v>1.004608145</v>
      </c>
      <c r="X1120" s="8">
        <f t="shared" si="473"/>
        <v>66.196539509999994</v>
      </c>
      <c r="Y1120" s="8">
        <v>0</v>
      </c>
      <c r="Z1120" s="9">
        <f t="shared" si="474"/>
        <v>0</v>
      </c>
      <c r="AA1120" s="26" t="str">
        <f t="shared" si="482"/>
        <v>A+J=</v>
      </c>
      <c r="AB1120" s="70">
        <f t="shared" si="483"/>
        <v>43753</v>
      </c>
      <c r="AC1120" s="4"/>
      <c r="AD1120" s="1"/>
      <c r="AE1120" s="11"/>
      <c r="AF1120" s="5"/>
      <c r="AG1120" s="1"/>
      <c r="AH1120" s="1"/>
      <c r="AI1120" s="1"/>
      <c r="AJ1120" s="1"/>
      <c r="AK1120" s="10"/>
      <c r="AL1120" s="1"/>
      <c r="AM1120" s="1"/>
      <c r="AN1120" s="1"/>
      <c r="AO1120" s="1"/>
      <c r="AP1120" s="1"/>
      <c r="AQ1120" s="1"/>
    </row>
    <row r="1121" spans="1:43" x14ac:dyDescent="0.2">
      <c r="A1121" s="67">
        <f t="shared" si="475"/>
        <v>43403</v>
      </c>
      <c r="B1121" s="8">
        <f t="shared" si="464"/>
        <v>14440.89571766</v>
      </c>
      <c r="C1121" s="8">
        <f t="shared" si="476"/>
        <v>12330.52982442</v>
      </c>
      <c r="D1121" s="28">
        <f t="shared" si="477"/>
        <v>5080.83</v>
      </c>
      <c r="E1121" s="9">
        <f>IF(K1121=1,VLOOKUP(A1120,[1]Plan1!$AY$117:$BA$314,3),E1120)</f>
        <v>5103.6899999999996</v>
      </c>
      <c r="F1121" s="110">
        <f t="shared" si="478"/>
        <v>43389</v>
      </c>
      <c r="G1121" s="12">
        <f t="shared" si="465"/>
        <v>4.4992648838870775E-3</v>
      </c>
      <c r="H1121" s="11">
        <f t="shared" si="479"/>
        <v>43420</v>
      </c>
      <c r="I1121" s="11">
        <f t="shared" si="466"/>
        <v>43420</v>
      </c>
      <c r="J1121" s="1">
        <f t="shared" si="480"/>
        <v>22</v>
      </c>
      <c r="K1121" s="1">
        <f t="shared" si="463"/>
        <v>11</v>
      </c>
      <c r="L1121" s="8">
        <f t="shared" si="467"/>
        <v>1.0022470999999999</v>
      </c>
      <c r="M1121" s="14">
        <f t="shared" si="462"/>
        <v>1.0047997</v>
      </c>
      <c r="N1121" s="14">
        <f t="shared" si="484"/>
        <v>1.1626291927455727</v>
      </c>
      <c r="O1121" s="8">
        <f t="shared" si="461"/>
        <v>1.16524173</v>
      </c>
      <c r="P1121" s="8">
        <f t="shared" si="468"/>
        <v>14368.04790442</v>
      </c>
      <c r="Q1121" s="13">
        <f t="shared" si="469"/>
        <v>0</v>
      </c>
      <c r="R1121" s="21">
        <f t="shared" si="470"/>
        <v>0</v>
      </c>
      <c r="S1121" s="8">
        <f t="shared" si="471"/>
        <v>0</v>
      </c>
      <c r="T1121" s="10">
        <f t="shared" si="481"/>
        <v>0.122837</v>
      </c>
      <c r="U1121" s="13">
        <f t="shared" si="460"/>
        <v>11</v>
      </c>
      <c r="V1121" s="13">
        <v>252</v>
      </c>
      <c r="W1121" s="14">
        <f t="shared" si="472"/>
        <v>1.0050701259999999</v>
      </c>
      <c r="X1121" s="8">
        <f t="shared" si="473"/>
        <v>72.847813239999994</v>
      </c>
      <c r="Y1121" s="8">
        <v>0</v>
      </c>
      <c r="Z1121" s="9">
        <f t="shared" si="474"/>
        <v>0</v>
      </c>
      <c r="AA1121" s="26" t="str">
        <f t="shared" si="482"/>
        <v>A+J=</v>
      </c>
      <c r="AB1121" s="70">
        <f t="shared" si="483"/>
        <v>43753</v>
      </c>
      <c r="AC1121" s="4"/>
      <c r="AD1121" s="1"/>
      <c r="AE1121" s="11"/>
      <c r="AF1121" s="5"/>
      <c r="AG1121" s="1"/>
      <c r="AH1121" s="1"/>
      <c r="AI1121" s="1"/>
      <c r="AJ1121" s="1"/>
      <c r="AK1121" s="10"/>
      <c r="AL1121" s="1"/>
      <c r="AM1121" s="1"/>
      <c r="AN1121" s="1"/>
      <c r="AO1121" s="1"/>
      <c r="AP1121" s="1"/>
      <c r="AQ1121" s="1"/>
    </row>
    <row r="1122" spans="1:43" x14ac:dyDescent="0.2">
      <c r="A1122" s="67">
        <f t="shared" si="475"/>
        <v>43404</v>
      </c>
      <c r="B1122" s="8">
        <f t="shared" si="464"/>
        <v>14450.48507468</v>
      </c>
      <c r="C1122" s="8">
        <f t="shared" si="476"/>
        <v>12330.52982442</v>
      </c>
      <c r="D1122" s="28">
        <f t="shared" si="477"/>
        <v>5080.83</v>
      </c>
      <c r="E1122" s="9">
        <f>IF(K1122=1,VLOOKUP(A1121,[1]Plan1!$AY$117:$BA$314,3),E1121)</f>
        <v>5103.6899999999996</v>
      </c>
      <c r="F1122" s="110">
        <f t="shared" si="478"/>
        <v>43389</v>
      </c>
      <c r="G1122" s="12">
        <f t="shared" si="465"/>
        <v>4.4992648838870775E-3</v>
      </c>
      <c r="H1122" s="11">
        <f t="shared" si="479"/>
        <v>43420</v>
      </c>
      <c r="I1122" s="11">
        <f t="shared" si="466"/>
        <v>43420</v>
      </c>
      <c r="J1122" s="1">
        <f t="shared" si="480"/>
        <v>22</v>
      </c>
      <c r="K1122" s="1">
        <f t="shared" si="463"/>
        <v>12</v>
      </c>
      <c r="L1122" s="8">
        <f t="shared" si="467"/>
        <v>1.0024516400000001</v>
      </c>
      <c r="M1122" s="14">
        <f t="shared" si="462"/>
        <v>1.0047997</v>
      </c>
      <c r="N1122" s="14">
        <f t="shared" si="484"/>
        <v>1.1626291927455727</v>
      </c>
      <c r="O1122" s="8">
        <f t="shared" si="461"/>
        <v>1.16547954</v>
      </c>
      <c r="P1122" s="8">
        <f t="shared" si="468"/>
        <v>14370.98022772</v>
      </c>
      <c r="Q1122" s="13">
        <f t="shared" si="469"/>
        <v>0</v>
      </c>
      <c r="R1122" s="21">
        <f t="shared" si="470"/>
        <v>0</v>
      </c>
      <c r="S1122" s="8">
        <f t="shared" si="471"/>
        <v>0</v>
      </c>
      <c r="T1122" s="10">
        <f t="shared" si="481"/>
        <v>0.122837</v>
      </c>
      <c r="U1122" s="13">
        <f t="shared" si="460"/>
        <v>12</v>
      </c>
      <c r="V1122" s="13">
        <v>252</v>
      </c>
      <c r="W1122" s="14">
        <f t="shared" si="472"/>
        <v>1.0055323190000001</v>
      </c>
      <c r="X1122" s="8">
        <f t="shared" si="473"/>
        <v>79.504846959999995</v>
      </c>
      <c r="Y1122" s="8">
        <v>0</v>
      </c>
      <c r="Z1122" s="9">
        <f t="shared" si="474"/>
        <v>0</v>
      </c>
      <c r="AA1122" s="26" t="str">
        <f t="shared" si="482"/>
        <v>A+J=</v>
      </c>
      <c r="AB1122" s="70">
        <f t="shared" si="483"/>
        <v>43753</v>
      </c>
      <c r="AC1122" s="4"/>
      <c r="AD1122" s="1"/>
      <c r="AE1122" s="11"/>
      <c r="AF1122" s="5"/>
      <c r="AG1122" s="1"/>
      <c r="AH1122" s="1"/>
      <c r="AI1122" s="1"/>
      <c r="AJ1122" s="1"/>
      <c r="AK1122" s="10"/>
      <c r="AL1122" s="1"/>
      <c r="AM1122" s="1"/>
      <c r="AN1122" s="1"/>
      <c r="AO1122" s="1"/>
      <c r="AP1122" s="1"/>
      <c r="AQ1122" s="1"/>
    </row>
    <row r="1123" spans="1:43" x14ac:dyDescent="0.2">
      <c r="A1123" s="67">
        <f t="shared" si="475"/>
        <v>43405</v>
      </c>
      <c r="B1123" s="8">
        <f t="shared" si="464"/>
        <v>14460.080576060001</v>
      </c>
      <c r="C1123" s="8">
        <f t="shared" si="476"/>
        <v>12330.52982442</v>
      </c>
      <c r="D1123" s="28">
        <f t="shared" si="477"/>
        <v>5080.83</v>
      </c>
      <c r="E1123" s="9">
        <f>IF(K1123=1,VLOOKUP(A1122,[1]Plan1!$AY$117:$BA$314,3),E1122)</f>
        <v>5103.6899999999996</v>
      </c>
      <c r="F1123" s="110">
        <f t="shared" si="478"/>
        <v>43389</v>
      </c>
      <c r="G1123" s="12">
        <f t="shared" si="465"/>
        <v>4.4992648838870775E-3</v>
      </c>
      <c r="H1123" s="11">
        <f t="shared" si="479"/>
        <v>43420</v>
      </c>
      <c r="I1123" s="11">
        <f t="shared" si="466"/>
        <v>43420</v>
      </c>
      <c r="J1123" s="1">
        <f t="shared" si="480"/>
        <v>22</v>
      </c>
      <c r="K1123" s="1">
        <f t="shared" si="463"/>
        <v>13</v>
      </c>
      <c r="L1123" s="8">
        <f t="shared" si="467"/>
        <v>1.00265621</v>
      </c>
      <c r="M1123" s="14">
        <f t="shared" si="462"/>
        <v>1.0047997</v>
      </c>
      <c r="N1123" s="14">
        <f t="shared" si="484"/>
        <v>1.1626291927455727</v>
      </c>
      <c r="O1123" s="8">
        <f t="shared" si="461"/>
        <v>1.16571738</v>
      </c>
      <c r="P1123" s="8">
        <f t="shared" si="468"/>
        <v>14373.912920930001</v>
      </c>
      <c r="Q1123" s="13">
        <f t="shared" si="469"/>
        <v>0</v>
      </c>
      <c r="R1123" s="21">
        <f t="shared" si="470"/>
        <v>0</v>
      </c>
      <c r="S1123" s="8">
        <f t="shared" si="471"/>
        <v>0</v>
      </c>
      <c r="T1123" s="10">
        <f t="shared" si="481"/>
        <v>0.122837</v>
      </c>
      <c r="U1123" s="13">
        <f t="shared" si="460"/>
        <v>13</v>
      </c>
      <c r="V1123" s="13">
        <v>252</v>
      </c>
      <c r="W1123" s="14">
        <f t="shared" si="472"/>
        <v>1.0059947250000001</v>
      </c>
      <c r="X1123" s="8">
        <f t="shared" si="473"/>
        <v>86.16765513</v>
      </c>
      <c r="Y1123" s="8">
        <v>0</v>
      </c>
      <c r="Z1123" s="9">
        <f t="shared" si="474"/>
        <v>0</v>
      </c>
      <c r="AA1123" s="26" t="str">
        <f t="shared" si="482"/>
        <v>A+J=</v>
      </c>
      <c r="AB1123" s="70">
        <f t="shared" si="483"/>
        <v>43753</v>
      </c>
      <c r="AC1123" s="4"/>
      <c r="AD1123" s="1"/>
      <c r="AE1123" s="11"/>
      <c r="AF1123" s="5"/>
      <c r="AG1123" s="1"/>
      <c r="AH1123" s="1"/>
      <c r="AI1123" s="1"/>
      <c r="AJ1123" s="1"/>
      <c r="AK1123" s="10"/>
      <c r="AL1123" s="1"/>
      <c r="AM1123" s="1"/>
      <c r="AN1123" s="1"/>
      <c r="AO1123" s="1"/>
      <c r="AP1123" s="1"/>
      <c r="AQ1123" s="1"/>
    </row>
    <row r="1124" spans="1:43" x14ac:dyDescent="0.2">
      <c r="A1124" s="67">
        <f t="shared" si="475"/>
        <v>43406</v>
      </c>
      <c r="B1124" s="8">
        <f t="shared" si="464"/>
        <v>14469.682472410001</v>
      </c>
      <c r="C1124" s="8">
        <f t="shared" si="476"/>
        <v>12330.52982442</v>
      </c>
      <c r="D1124" s="28">
        <f t="shared" si="477"/>
        <v>5080.83</v>
      </c>
      <c r="E1124" s="9">
        <f>IF(K1124=1,VLOOKUP(A1123,[1]Plan1!$AY$117:$BA$314,3),E1123)</f>
        <v>5103.6899999999996</v>
      </c>
      <c r="F1124" s="110">
        <f t="shared" si="478"/>
        <v>43389</v>
      </c>
      <c r="G1124" s="12">
        <f t="shared" si="465"/>
        <v>4.4992648838870775E-3</v>
      </c>
      <c r="H1124" s="11">
        <f t="shared" si="479"/>
        <v>43420</v>
      </c>
      <c r="I1124" s="11">
        <f t="shared" si="466"/>
        <v>43420</v>
      </c>
      <c r="J1124" s="1">
        <f t="shared" si="480"/>
        <v>22</v>
      </c>
      <c r="K1124" s="1">
        <f t="shared" si="463"/>
        <v>14</v>
      </c>
      <c r="L1124" s="8">
        <f t="shared" si="467"/>
        <v>1.0028608299999999</v>
      </c>
      <c r="M1124" s="14">
        <f t="shared" si="462"/>
        <v>1.0047997</v>
      </c>
      <c r="N1124" s="14">
        <f t="shared" si="484"/>
        <v>1.1626291927455727</v>
      </c>
      <c r="O1124" s="8">
        <f t="shared" si="461"/>
        <v>1.16595527</v>
      </c>
      <c r="P1124" s="8">
        <f t="shared" si="468"/>
        <v>14376.84623067</v>
      </c>
      <c r="Q1124" s="13">
        <f t="shared" si="469"/>
        <v>0</v>
      </c>
      <c r="R1124" s="21">
        <f t="shared" si="470"/>
        <v>0</v>
      </c>
      <c r="S1124" s="8">
        <f t="shared" si="471"/>
        <v>0</v>
      </c>
      <c r="T1124" s="10">
        <f t="shared" si="481"/>
        <v>0.122837</v>
      </c>
      <c r="U1124" s="13">
        <f t="shared" si="460"/>
        <v>14</v>
      </c>
      <c r="V1124" s="13">
        <v>252</v>
      </c>
      <c r="W1124" s="14">
        <f t="shared" si="472"/>
        <v>1.006457344</v>
      </c>
      <c r="X1124" s="8">
        <f t="shared" si="473"/>
        <v>92.836241740000006</v>
      </c>
      <c r="Y1124" s="8">
        <v>0</v>
      </c>
      <c r="Z1124" s="9">
        <f t="shared" si="474"/>
        <v>0</v>
      </c>
      <c r="AA1124" s="26" t="str">
        <f t="shared" si="482"/>
        <v>A+J=</v>
      </c>
      <c r="AB1124" s="70">
        <f t="shared" si="483"/>
        <v>43753</v>
      </c>
      <c r="AC1124" s="4"/>
      <c r="AD1124" s="1"/>
      <c r="AE1124" s="11"/>
      <c r="AF1124" s="5"/>
      <c r="AG1124" s="1"/>
      <c r="AH1124" s="1"/>
      <c r="AI1124" s="1"/>
      <c r="AJ1124" s="1"/>
      <c r="AK1124" s="10"/>
      <c r="AL1124" s="1"/>
      <c r="AM1124" s="1"/>
      <c r="AN1124" s="1"/>
      <c r="AO1124" s="1"/>
      <c r="AP1124" s="1"/>
      <c r="AQ1124" s="1"/>
    </row>
    <row r="1125" spans="1:43" x14ac:dyDescent="0.2">
      <c r="A1125" s="67">
        <f t="shared" si="475"/>
        <v>43407</v>
      </c>
      <c r="B1125" s="8">
        <f t="shared" si="464"/>
        <v>14469.682472410001</v>
      </c>
      <c r="C1125" s="8">
        <f t="shared" si="476"/>
        <v>12330.52982442</v>
      </c>
      <c r="D1125" s="28">
        <f t="shared" si="477"/>
        <v>5080.83</v>
      </c>
      <c r="E1125" s="9">
        <f>IF(K1125=1,VLOOKUP(A1124,[1]Plan1!$AY$117:$BA$314,3),E1124)</f>
        <v>5103.6899999999996</v>
      </c>
      <c r="F1125" s="110">
        <f t="shared" si="478"/>
        <v>43389</v>
      </c>
      <c r="G1125" s="12">
        <f t="shared" si="465"/>
        <v>4.4992648838870775E-3</v>
      </c>
      <c r="H1125" s="11">
        <f t="shared" si="479"/>
        <v>43420</v>
      </c>
      <c r="I1125" s="11">
        <f t="shared" si="466"/>
        <v>43420</v>
      </c>
      <c r="J1125" s="1">
        <f t="shared" si="480"/>
        <v>22</v>
      </c>
      <c r="K1125" s="1">
        <f t="shared" si="463"/>
        <v>14</v>
      </c>
      <c r="L1125" s="8">
        <f t="shared" si="467"/>
        <v>1.0028608299999999</v>
      </c>
      <c r="M1125" s="14">
        <f t="shared" si="462"/>
        <v>1.0047997</v>
      </c>
      <c r="N1125" s="14">
        <f t="shared" si="484"/>
        <v>1.1626291927455727</v>
      </c>
      <c r="O1125" s="8">
        <f t="shared" si="461"/>
        <v>1.16595527</v>
      </c>
      <c r="P1125" s="8">
        <f t="shared" si="468"/>
        <v>14376.84623067</v>
      </c>
      <c r="Q1125" s="13">
        <f t="shared" si="469"/>
        <v>0</v>
      </c>
      <c r="R1125" s="21">
        <f t="shared" si="470"/>
        <v>0</v>
      </c>
      <c r="S1125" s="8">
        <f t="shared" si="471"/>
        <v>0</v>
      </c>
      <c r="T1125" s="10">
        <f t="shared" si="481"/>
        <v>0.122837</v>
      </c>
      <c r="U1125" s="13">
        <f t="shared" ref="U1125:U1188" si="485">IF(Q1124&gt;0,1,IF(K1125=K1124,U1124,U1124+1))</f>
        <v>14</v>
      </c>
      <c r="V1125" s="13">
        <v>252</v>
      </c>
      <c r="W1125" s="14">
        <f t="shared" si="472"/>
        <v>1.006457344</v>
      </c>
      <c r="X1125" s="8">
        <f t="shared" si="473"/>
        <v>92.836241740000006</v>
      </c>
      <c r="Y1125" s="8">
        <v>0</v>
      </c>
      <c r="Z1125" s="9">
        <f t="shared" si="474"/>
        <v>0</v>
      </c>
      <c r="AA1125" s="26" t="str">
        <f t="shared" si="482"/>
        <v>A+J=</v>
      </c>
      <c r="AB1125" s="70">
        <f t="shared" si="483"/>
        <v>43753</v>
      </c>
      <c r="AC1125" s="4"/>
      <c r="AD1125" s="1"/>
      <c r="AE1125" s="11"/>
      <c r="AF1125" s="5"/>
      <c r="AG1125" s="1"/>
      <c r="AH1125" s="1"/>
      <c r="AI1125" s="1"/>
      <c r="AJ1125" s="1"/>
      <c r="AK1125" s="10"/>
      <c r="AL1125" s="1"/>
      <c r="AM1125" s="1"/>
      <c r="AN1125" s="1"/>
      <c r="AO1125" s="1"/>
      <c r="AP1125" s="1"/>
      <c r="AQ1125" s="1"/>
    </row>
    <row r="1126" spans="1:43" x14ac:dyDescent="0.2">
      <c r="A1126" s="67">
        <f t="shared" si="475"/>
        <v>43408</v>
      </c>
      <c r="B1126" s="8">
        <f t="shared" si="464"/>
        <v>14469.682472410001</v>
      </c>
      <c r="C1126" s="8">
        <f t="shared" si="476"/>
        <v>12330.52982442</v>
      </c>
      <c r="D1126" s="28">
        <f t="shared" si="477"/>
        <v>5080.83</v>
      </c>
      <c r="E1126" s="9">
        <f>IF(K1126=1,VLOOKUP(A1125,[1]Plan1!$AY$117:$BA$314,3),E1125)</f>
        <v>5103.6899999999996</v>
      </c>
      <c r="F1126" s="110">
        <f t="shared" si="478"/>
        <v>43389</v>
      </c>
      <c r="G1126" s="12">
        <f t="shared" si="465"/>
        <v>4.4992648838870775E-3</v>
      </c>
      <c r="H1126" s="11">
        <f t="shared" si="479"/>
        <v>43420</v>
      </c>
      <c r="I1126" s="11">
        <f t="shared" si="466"/>
        <v>43420</v>
      </c>
      <c r="J1126" s="1">
        <f t="shared" si="480"/>
        <v>22</v>
      </c>
      <c r="K1126" s="1">
        <f t="shared" si="463"/>
        <v>14</v>
      </c>
      <c r="L1126" s="8">
        <f t="shared" si="467"/>
        <v>1.0028608299999999</v>
      </c>
      <c r="M1126" s="14">
        <f t="shared" si="462"/>
        <v>1.0047997</v>
      </c>
      <c r="N1126" s="14">
        <f t="shared" si="484"/>
        <v>1.1626291927455727</v>
      </c>
      <c r="O1126" s="8">
        <f t="shared" si="461"/>
        <v>1.16595527</v>
      </c>
      <c r="P1126" s="8">
        <f t="shared" si="468"/>
        <v>14376.84623067</v>
      </c>
      <c r="Q1126" s="13">
        <f t="shared" si="469"/>
        <v>0</v>
      </c>
      <c r="R1126" s="21">
        <f t="shared" si="470"/>
        <v>0</v>
      </c>
      <c r="S1126" s="8">
        <f t="shared" si="471"/>
        <v>0</v>
      </c>
      <c r="T1126" s="10">
        <f t="shared" si="481"/>
        <v>0.122837</v>
      </c>
      <c r="U1126" s="13">
        <f t="shared" si="485"/>
        <v>14</v>
      </c>
      <c r="V1126" s="13">
        <v>252</v>
      </c>
      <c r="W1126" s="14">
        <f t="shared" si="472"/>
        <v>1.006457344</v>
      </c>
      <c r="X1126" s="8">
        <f t="shared" si="473"/>
        <v>92.836241740000006</v>
      </c>
      <c r="Y1126" s="8">
        <v>0</v>
      </c>
      <c r="Z1126" s="9">
        <f t="shared" si="474"/>
        <v>0</v>
      </c>
      <c r="AA1126" s="26" t="str">
        <f t="shared" si="482"/>
        <v>A+J=</v>
      </c>
      <c r="AB1126" s="70">
        <f t="shared" si="483"/>
        <v>43753</v>
      </c>
      <c r="AC1126" s="4"/>
      <c r="AD1126" s="1"/>
      <c r="AE1126" s="11"/>
      <c r="AF1126" s="5"/>
      <c r="AG1126" s="1"/>
      <c r="AH1126" s="1"/>
      <c r="AI1126" s="1"/>
      <c r="AJ1126" s="1"/>
      <c r="AK1126" s="10"/>
      <c r="AL1126" s="1"/>
      <c r="AM1126" s="1"/>
      <c r="AN1126" s="1"/>
      <c r="AO1126" s="1"/>
      <c r="AP1126" s="1"/>
      <c r="AQ1126" s="1"/>
    </row>
    <row r="1127" spans="1:43" x14ac:dyDescent="0.2">
      <c r="A1127" s="67">
        <f t="shared" si="475"/>
        <v>43409</v>
      </c>
      <c r="B1127" s="8">
        <f t="shared" si="464"/>
        <v>14469.682472410001</v>
      </c>
      <c r="C1127" s="8">
        <f t="shared" si="476"/>
        <v>12330.52982442</v>
      </c>
      <c r="D1127" s="28">
        <f t="shared" si="477"/>
        <v>5080.83</v>
      </c>
      <c r="E1127" s="9">
        <f>IF(K1127=1,VLOOKUP(A1126,[1]Plan1!$AY$117:$BA$314,3),E1126)</f>
        <v>5103.6899999999996</v>
      </c>
      <c r="F1127" s="110">
        <f t="shared" si="478"/>
        <v>43389</v>
      </c>
      <c r="G1127" s="12">
        <f t="shared" si="465"/>
        <v>4.4992648838870775E-3</v>
      </c>
      <c r="H1127" s="11">
        <f t="shared" si="479"/>
        <v>43420</v>
      </c>
      <c r="I1127" s="11">
        <f t="shared" si="466"/>
        <v>43420</v>
      </c>
      <c r="J1127" s="1">
        <f t="shared" si="480"/>
        <v>22</v>
      </c>
      <c r="K1127" s="1">
        <f t="shared" si="463"/>
        <v>14</v>
      </c>
      <c r="L1127" s="8">
        <f t="shared" si="467"/>
        <v>1.0028608299999999</v>
      </c>
      <c r="M1127" s="14">
        <f t="shared" si="462"/>
        <v>1.0047997</v>
      </c>
      <c r="N1127" s="14">
        <f t="shared" si="484"/>
        <v>1.1626291927455727</v>
      </c>
      <c r="O1127" s="8">
        <f t="shared" si="461"/>
        <v>1.16595527</v>
      </c>
      <c r="P1127" s="8">
        <f t="shared" si="468"/>
        <v>14376.84623067</v>
      </c>
      <c r="Q1127" s="13">
        <f t="shared" si="469"/>
        <v>0</v>
      </c>
      <c r="R1127" s="21">
        <f t="shared" si="470"/>
        <v>0</v>
      </c>
      <c r="S1127" s="8">
        <f t="shared" si="471"/>
        <v>0</v>
      </c>
      <c r="T1127" s="10">
        <f t="shared" si="481"/>
        <v>0.122837</v>
      </c>
      <c r="U1127" s="13">
        <f t="shared" si="485"/>
        <v>14</v>
      </c>
      <c r="V1127" s="13">
        <v>252</v>
      </c>
      <c r="W1127" s="14">
        <f t="shared" si="472"/>
        <v>1.006457344</v>
      </c>
      <c r="X1127" s="8">
        <f t="shared" si="473"/>
        <v>92.836241740000006</v>
      </c>
      <c r="Y1127" s="8">
        <v>0</v>
      </c>
      <c r="Z1127" s="9">
        <f t="shared" si="474"/>
        <v>0</v>
      </c>
      <c r="AA1127" s="26" t="str">
        <f t="shared" si="482"/>
        <v>A+J=</v>
      </c>
      <c r="AB1127" s="70">
        <f t="shared" si="483"/>
        <v>43753</v>
      </c>
      <c r="AC1127" s="4"/>
      <c r="AD1127" s="1"/>
      <c r="AE1127" s="11"/>
      <c r="AF1127" s="5"/>
      <c r="AG1127" s="1"/>
      <c r="AH1127" s="1"/>
      <c r="AI1127" s="1"/>
      <c r="AJ1127" s="1"/>
      <c r="AK1127" s="10"/>
      <c r="AL1127" s="1"/>
      <c r="AM1127" s="1"/>
      <c r="AN1127" s="1"/>
      <c r="AO1127" s="1"/>
      <c r="AP1127" s="1"/>
      <c r="AQ1127" s="1"/>
    </row>
    <row r="1128" spans="1:43" x14ac:dyDescent="0.2">
      <c r="A1128" s="67">
        <f t="shared" si="475"/>
        <v>43410</v>
      </c>
      <c r="B1128" s="8">
        <f t="shared" si="464"/>
        <v>14479.290627920001</v>
      </c>
      <c r="C1128" s="8">
        <f t="shared" si="476"/>
        <v>12330.52982442</v>
      </c>
      <c r="D1128" s="28">
        <f t="shared" si="477"/>
        <v>5080.83</v>
      </c>
      <c r="E1128" s="9">
        <f>IF(K1128=1,VLOOKUP(A1127,[1]Plan1!$AY$117:$BA$314,3),E1127)</f>
        <v>5103.6899999999996</v>
      </c>
      <c r="F1128" s="110">
        <f t="shared" si="478"/>
        <v>43389</v>
      </c>
      <c r="G1128" s="12">
        <f t="shared" si="465"/>
        <v>4.4992648838870775E-3</v>
      </c>
      <c r="H1128" s="11">
        <f t="shared" si="479"/>
        <v>43420</v>
      </c>
      <c r="I1128" s="11">
        <f t="shared" si="466"/>
        <v>43420</v>
      </c>
      <c r="J1128" s="1">
        <f t="shared" si="480"/>
        <v>22</v>
      </c>
      <c r="K1128" s="1">
        <f t="shared" si="463"/>
        <v>15</v>
      </c>
      <c r="L1128" s="8">
        <f t="shared" si="467"/>
        <v>1.0030654800000001</v>
      </c>
      <c r="M1128" s="14">
        <f t="shared" si="462"/>
        <v>1.0047997</v>
      </c>
      <c r="N1128" s="14">
        <f t="shared" si="484"/>
        <v>1.1626291927455727</v>
      </c>
      <c r="O1128" s="8">
        <f t="shared" si="461"/>
        <v>1.1661931999999999</v>
      </c>
      <c r="P1128" s="8">
        <f t="shared" si="468"/>
        <v>14379.780033630001</v>
      </c>
      <c r="Q1128" s="13">
        <f t="shared" si="469"/>
        <v>0</v>
      </c>
      <c r="R1128" s="21">
        <f t="shared" si="470"/>
        <v>0</v>
      </c>
      <c r="S1128" s="8">
        <f t="shared" si="471"/>
        <v>0</v>
      </c>
      <c r="T1128" s="10">
        <f t="shared" si="481"/>
        <v>0.122837</v>
      </c>
      <c r="U1128" s="13">
        <f t="shared" si="485"/>
        <v>15</v>
      </c>
      <c r="V1128" s="13">
        <v>252</v>
      </c>
      <c r="W1128" s="14">
        <f t="shared" si="472"/>
        <v>1.0069201750000001</v>
      </c>
      <c r="X1128" s="8">
        <f t="shared" si="473"/>
        <v>99.51059429</v>
      </c>
      <c r="Y1128" s="8">
        <v>0</v>
      </c>
      <c r="Z1128" s="9">
        <f t="shared" si="474"/>
        <v>0</v>
      </c>
      <c r="AA1128" s="26" t="str">
        <f t="shared" si="482"/>
        <v>A+J=</v>
      </c>
      <c r="AB1128" s="70">
        <f t="shared" si="483"/>
        <v>43753</v>
      </c>
      <c r="AC1128" s="4"/>
      <c r="AD1128" s="1"/>
      <c r="AE1128" s="11"/>
      <c r="AF1128" s="5"/>
      <c r="AG1128" s="1"/>
      <c r="AH1128" s="1"/>
      <c r="AI1128" s="1"/>
      <c r="AJ1128" s="1"/>
      <c r="AK1128" s="10"/>
      <c r="AL1128" s="1"/>
      <c r="AM1128" s="1"/>
      <c r="AN1128" s="1"/>
      <c r="AO1128" s="1"/>
      <c r="AP1128" s="1"/>
      <c r="AQ1128" s="1"/>
    </row>
    <row r="1129" spans="1:43" x14ac:dyDescent="0.2">
      <c r="A1129" s="67">
        <f t="shared" si="475"/>
        <v>43411</v>
      </c>
      <c r="B1129" s="8">
        <f t="shared" si="464"/>
        <v>14488.905307949999</v>
      </c>
      <c r="C1129" s="8">
        <f t="shared" si="476"/>
        <v>12330.52982442</v>
      </c>
      <c r="D1129" s="28">
        <f t="shared" si="477"/>
        <v>5080.83</v>
      </c>
      <c r="E1129" s="9">
        <f>IF(K1129=1,VLOOKUP(A1128,[1]Plan1!$AY$117:$BA$314,3),E1128)</f>
        <v>5103.6899999999996</v>
      </c>
      <c r="F1129" s="110">
        <f t="shared" si="478"/>
        <v>43389</v>
      </c>
      <c r="G1129" s="12">
        <f t="shared" si="465"/>
        <v>4.4992648838870775E-3</v>
      </c>
      <c r="H1129" s="11">
        <f t="shared" si="479"/>
        <v>43420</v>
      </c>
      <c r="I1129" s="11">
        <f t="shared" si="466"/>
        <v>43420</v>
      </c>
      <c r="J1129" s="1">
        <f t="shared" si="480"/>
        <v>22</v>
      </c>
      <c r="K1129" s="1">
        <f t="shared" si="463"/>
        <v>16</v>
      </c>
      <c r="L1129" s="8">
        <f t="shared" si="467"/>
        <v>1.0032701799999999</v>
      </c>
      <c r="M1129" s="14">
        <f t="shared" si="462"/>
        <v>1.0047997</v>
      </c>
      <c r="N1129" s="14">
        <f t="shared" si="484"/>
        <v>1.1626291927455727</v>
      </c>
      <c r="O1129" s="8">
        <f t="shared" ref="O1129:O1192" si="486">TRUNC(TRUNC((L1129*N1129),15),8)</f>
        <v>1.16643119</v>
      </c>
      <c r="P1129" s="8">
        <f t="shared" si="468"/>
        <v>14382.71457642</v>
      </c>
      <c r="Q1129" s="13">
        <f t="shared" si="469"/>
        <v>0</v>
      </c>
      <c r="R1129" s="21">
        <f t="shared" si="470"/>
        <v>0</v>
      </c>
      <c r="S1129" s="8">
        <f t="shared" si="471"/>
        <v>0</v>
      </c>
      <c r="T1129" s="10">
        <f t="shared" si="481"/>
        <v>0.122837</v>
      </c>
      <c r="U1129" s="13">
        <f t="shared" si="485"/>
        <v>16</v>
      </c>
      <c r="V1129" s="13">
        <v>252</v>
      </c>
      <c r="W1129" s="14">
        <f t="shared" si="472"/>
        <v>1.0073832190000001</v>
      </c>
      <c r="X1129" s="8">
        <f t="shared" si="473"/>
        <v>106.19073152999999</v>
      </c>
      <c r="Y1129" s="8">
        <v>0</v>
      </c>
      <c r="Z1129" s="9">
        <f t="shared" si="474"/>
        <v>0</v>
      </c>
      <c r="AA1129" s="26" t="str">
        <f t="shared" si="482"/>
        <v>A+J=</v>
      </c>
      <c r="AB1129" s="70">
        <f t="shared" si="483"/>
        <v>43753</v>
      </c>
      <c r="AC1129" s="4"/>
      <c r="AD1129" s="1"/>
      <c r="AE1129" s="11"/>
      <c r="AF1129" s="5"/>
      <c r="AG1129" s="1"/>
      <c r="AH1129" s="1"/>
      <c r="AI1129" s="1"/>
      <c r="AJ1129" s="1"/>
      <c r="AK1129" s="10"/>
      <c r="AL1129" s="1"/>
      <c r="AM1129" s="1"/>
      <c r="AN1129" s="1"/>
      <c r="AO1129" s="1"/>
      <c r="AP1129" s="1"/>
      <c r="AQ1129" s="1"/>
    </row>
    <row r="1130" spans="1:43" x14ac:dyDescent="0.2">
      <c r="A1130" s="67">
        <f t="shared" si="475"/>
        <v>43412</v>
      </c>
      <c r="B1130" s="8">
        <f t="shared" si="464"/>
        <v>14498.52651541</v>
      </c>
      <c r="C1130" s="8">
        <f t="shared" si="476"/>
        <v>12330.52982442</v>
      </c>
      <c r="D1130" s="28">
        <f t="shared" si="477"/>
        <v>5080.83</v>
      </c>
      <c r="E1130" s="9">
        <f>IF(K1130=1,VLOOKUP(A1129,[1]Plan1!$AY$117:$BA$314,3),E1129)</f>
        <v>5103.6899999999996</v>
      </c>
      <c r="F1130" s="110">
        <f t="shared" si="478"/>
        <v>43389</v>
      </c>
      <c r="G1130" s="12">
        <f t="shared" si="465"/>
        <v>4.4992648838870775E-3</v>
      </c>
      <c r="H1130" s="11">
        <f t="shared" si="479"/>
        <v>43420</v>
      </c>
      <c r="I1130" s="11">
        <f t="shared" si="466"/>
        <v>43420</v>
      </c>
      <c r="J1130" s="1">
        <f t="shared" si="480"/>
        <v>22</v>
      </c>
      <c r="K1130" s="1">
        <f t="shared" si="463"/>
        <v>17</v>
      </c>
      <c r="L1130" s="8">
        <f t="shared" si="467"/>
        <v>1.0034749300000001</v>
      </c>
      <c r="M1130" s="14">
        <f t="shared" ref="M1130:M1193" si="487">IF(I1130&gt;I1129,L1129,M1129)</f>
        <v>1.0047997</v>
      </c>
      <c r="N1130" s="14">
        <f t="shared" si="484"/>
        <v>1.1626291927455727</v>
      </c>
      <c r="O1130" s="8">
        <f t="shared" si="486"/>
        <v>1.1666692400000001</v>
      </c>
      <c r="P1130" s="8">
        <f t="shared" si="468"/>
        <v>14385.64985905</v>
      </c>
      <c r="Q1130" s="13">
        <f t="shared" si="469"/>
        <v>0</v>
      </c>
      <c r="R1130" s="21">
        <f t="shared" si="470"/>
        <v>0</v>
      </c>
      <c r="S1130" s="8">
        <f t="shared" si="471"/>
        <v>0</v>
      </c>
      <c r="T1130" s="10">
        <f t="shared" si="481"/>
        <v>0.122837</v>
      </c>
      <c r="U1130" s="13">
        <f t="shared" si="485"/>
        <v>17</v>
      </c>
      <c r="V1130" s="13">
        <v>252</v>
      </c>
      <c r="W1130" s="14">
        <f t="shared" si="472"/>
        <v>1.0078464760000001</v>
      </c>
      <c r="X1130" s="8">
        <f t="shared" si="473"/>
        <v>112.87665636</v>
      </c>
      <c r="Y1130" s="8">
        <v>0</v>
      </c>
      <c r="Z1130" s="9">
        <f t="shared" si="474"/>
        <v>0</v>
      </c>
      <c r="AA1130" s="26" t="str">
        <f t="shared" si="482"/>
        <v>A+J=</v>
      </c>
      <c r="AB1130" s="70">
        <f t="shared" si="483"/>
        <v>43753</v>
      </c>
      <c r="AC1130" s="4"/>
      <c r="AD1130" s="1"/>
      <c r="AE1130" s="11"/>
      <c r="AF1130" s="5"/>
      <c r="AG1130" s="1"/>
      <c r="AH1130" s="1"/>
      <c r="AI1130" s="1"/>
      <c r="AJ1130" s="1"/>
      <c r="AK1130" s="10"/>
      <c r="AL1130" s="1"/>
      <c r="AM1130" s="1"/>
      <c r="AN1130" s="1"/>
      <c r="AO1130" s="1"/>
      <c r="AP1130" s="1"/>
      <c r="AQ1130" s="1"/>
    </row>
    <row r="1131" spans="1:43" x14ac:dyDescent="0.2">
      <c r="A1131" s="67">
        <f t="shared" si="475"/>
        <v>43413</v>
      </c>
      <c r="B1131" s="8">
        <f t="shared" si="464"/>
        <v>14508.154004529999</v>
      </c>
      <c r="C1131" s="8">
        <f t="shared" si="476"/>
        <v>12330.52982442</v>
      </c>
      <c r="D1131" s="28">
        <f t="shared" si="477"/>
        <v>5080.83</v>
      </c>
      <c r="E1131" s="9">
        <f>IF(K1131=1,VLOOKUP(A1130,[1]Plan1!$AY$117:$BA$314,3),E1130)</f>
        <v>5103.6899999999996</v>
      </c>
      <c r="F1131" s="110">
        <f t="shared" si="478"/>
        <v>43389</v>
      </c>
      <c r="G1131" s="12">
        <f t="shared" si="465"/>
        <v>4.4992648838870775E-3</v>
      </c>
      <c r="H1131" s="11">
        <f t="shared" si="479"/>
        <v>43420</v>
      </c>
      <c r="I1131" s="11">
        <f t="shared" si="466"/>
        <v>43420</v>
      </c>
      <c r="J1131" s="1">
        <f t="shared" si="480"/>
        <v>22</v>
      </c>
      <c r="K1131" s="1">
        <f t="shared" ref="K1131:K1194" si="488">(J1131-(NETWORKDAYS(A1131,I1131,AE$118:AE$502)-1))</f>
        <v>18</v>
      </c>
      <c r="L1131" s="8">
        <f t="shared" si="467"/>
        <v>1.0036797099999999</v>
      </c>
      <c r="M1131" s="14">
        <f t="shared" si="487"/>
        <v>1.0047997</v>
      </c>
      <c r="N1131" s="14">
        <f t="shared" si="484"/>
        <v>1.1626291927455727</v>
      </c>
      <c r="O1131" s="8">
        <f t="shared" si="486"/>
        <v>1.1669073299999999</v>
      </c>
      <c r="P1131" s="8">
        <f t="shared" si="468"/>
        <v>14388.58563489</v>
      </c>
      <c r="Q1131" s="13">
        <f t="shared" si="469"/>
        <v>0</v>
      </c>
      <c r="R1131" s="21">
        <f t="shared" si="470"/>
        <v>0</v>
      </c>
      <c r="S1131" s="8">
        <f t="shared" si="471"/>
        <v>0</v>
      </c>
      <c r="T1131" s="10">
        <f t="shared" si="481"/>
        <v>0.122837</v>
      </c>
      <c r="U1131" s="13">
        <f t="shared" si="485"/>
        <v>18</v>
      </c>
      <c r="V1131" s="13">
        <v>252</v>
      </c>
      <c r="W1131" s="14">
        <f t="shared" si="472"/>
        <v>1.008309946</v>
      </c>
      <c r="X1131" s="8">
        <f t="shared" si="473"/>
        <v>119.56836964</v>
      </c>
      <c r="Y1131" s="8">
        <v>0</v>
      </c>
      <c r="Z1131" s="9">
        <f t="shared" si="474"/>
        <v>0</v>
      </c>
      <c r="AA1131" s="26" t="str">
        <f t="shared" si="482"/>
        <v>A+J=</v>
      </c>
      <c r="AB1131" s="70">
        <f t="shared" si="483"/>
        <v>43753</v>
      </c>
      <c r="AC1131" s="4"/>
      <c r="AD1131" s="1"/>
      <c r="AE1131" s="11"/>
      <c r="AF1131" s="5"/>
      <c r="AG1131" s="1"/>
      <c r="AH1131" s="1"/>
      <c r="AI1131" s="1"/>
      <c r="AJ1131" s="1"/>
      <c r="AK1131" s="10"/>
      <c r="AL1131" s="1"/>
      <c r="AM1131" s="1"/>
      <c r="AN1131" s="1"/>
      <c r="AO1131" s="1"/>
      <c r="AP1131" s="1"/>
      <c r="AQ1131" s="1"/>
    </row>
    <row r="1132" spans="1:43" x14ac:dyDescent="0.2">
      <c r="A1132" s="67">
        <f t="shared" si="475"/>
        <v>43414</v>
      </c>
      <c r="B1132" s="8">
        <f t="shared" si="464"/>
        <v>14517.78777789</v>
      </c>
      <c r="C1132" s="8">
        <f t="shared" si="476"/>
        <v>12330.52982442</v>
      </c>
      <c r="D1132" s="28">
        <f t="shared" si="477"/>
        <v>5080.83</v>
      </c>
      <c r="E1132" s="9">
        <f>IF(K1132=1,VLOOKUP(A1131,[1]Plan1!$AY$117:$BA$314,3),E1131)</f>
        <v>5103.6899999999996</v>
      </c>
      <c r="F1132" s="110">
        <f t="shared" si="478"/>
        <v>43389</v>
      </c>
      <c r="G1132" s="12">
        <f t="shared" si="465"/>
        <v>4.4992648838870775E-3</v>
      </c>
      <c r="H1132" s="11">
        <f t="shared" si="479"/>
        <v>43420</v>
      </c>
      <c r="I1132" s="11">
        <f t="shared" si="466"/>
        <v>43420</v>
      </c>
      <c r="J1132" s="1">
        <f t="shared" si="480"/>
        <v>22</v>
      </c>
      <c r="K1132" s="1">
        <f t="shared" si="488"/>
        <v>19</v>
      </c>
      <c r="L1132" s="8">
        <f t="shared" si="467"/>
        <v>1.0038845300000001</v>
      </c>
      <c r="M1132" s="14">
        <f t="shared" si="487"/>
        <v>1.0047997</v>
      </c>
      <c r="N1132" s="14">
        <f t="shared" si="484"/>
        <v>1.1626291927455727</v>
      </c>
      <c r="O1132" s="8">
        <f t="shared" si="486"/>
        <v>1.16714546</v>
      </c>
      <c r="P1132" s="8">
        <f t="shared" si="468"/>
        <v>14391.52190396</v>
      </c>
      <c r="Q1132" s="13">
        <f t="shared" si="469"/>
        <v>0</v>
      </c>
      <c r="R1132" s="21">
        <f t="shared" si="470"/>
        <v>0</v>
      </c>
      <c r="S1132" s="8">
        <f t="shared" si="471"/>
        <v>0</v>
      </c>
      <c r="T1132" s="10">
        <f t="shared" si="481"/>
        <v>0.122837</v>
      </c>
      <c r="U1132" s="13">
        <f t="shared" si="485"/>
        <v>19</v>
      </c>
      <c r="V1132" s="13">
        <v>252</v>
      </c>
      <c r="W1132" s="14">
        <f t="shared" si="472"/>
        <v>1.008773629</v>
      </c>
      <c r="X1132" s="8">
        <f t="shared" si="473"/>
        <v>126.26587393</v>
      </c>
      <c r="Y1132" s="8">
        <v>0</v>
      </c>
      <c r="Z1132" s="9">
        <f t="shared" si="474"/>
        <v>0</v>
      </c>
      <c r="AA1132" s="26" t="str">
        <f t="shared" si="482"/>
        <v>A+J=</v>
      </c>
      <c r="AB1132" s="70">
        <f t="shared" si="483"/>
        <v>43753</v>
      </c>
      <c r="AC1132" s="4"/>
      <c r="AD1132" s="1"/>
      <c r="AE1132" s="11"/>
      <c r="AF1132" s="5"/>
      <c r="AG1132" s="1"/>
      <c r="AH1132" s="1"/>
      <c r="AI1132" s="1"/>
      <c r="AJ1132" s="1"/>
      <c r="AK1132" s="10"/>
      <c r="AL1132" s="1"/>
      <c r="AM1132" s="1"/>
      <c r="AN1132" s="1"/>
      <c r="AO1132" s="1"/>
      <c r="AP1132" s="1"/>
      <c r="AQ1132" s="1"/>
    </row>
    <row r="1133" spans="1:43" x14ac:dyDescent="0.2">
      <c r="A1133" s="67">
        <f t="shared" si="475"/>
        <v>43415</v>
      </c>
      <c r="B1133" s="8">
        <f t="shared" si="464"/>
        <v>14517.78777789</v>
      </c>
      <c r="C1133" s="8">
        <f t="shared" si="476"/>
        <v>12330.52982442</v>
      </c>
      <c r="D1133" s="28">
        <f t="shared" si="477"/>
        <v>5080.83</v>
      </c>
      <c r="E1133" s="9">
        <f>IF(K1133=1,VLOOKUP(A1132,[1]Plan1!$AY$117:$BA$314,3),E1132)</f>
        <v>5103.6899999999996</v>
      </c>
      <c r="F1133" s="110">
        <f t="shared" si="478"/>
        <v>43389</v>
      </c>
      <c r="G1133" s="12">
        <f t="shared" si="465"/>
        <v>4.4992648838870775E-3</v>
      </c>
      <c r="H1133" s="11">
        <f t="shared" si="479"/>
        <v>43420</v>
      </c>
      <c r="I1133" s="11">
        <f t="shared" si="466"/>
        <v>43420</v>
      </c>
      <c r="J1133" s="1">
        <f t="shared" si="480"/>
        <v>22</v>
      </c>
      <c r="K1133" s="1">
        <f t="shared" si="488"/>
        <v>19</v>
      </c>
      <c r="L1133" s="8">
        <f t="shared" si="467"/>
        <v>1.0038845300000001</v>
      </c>
      <c r="M1133" s="14">
        <f t="shared" si="487"/>
        <v>1.0047997</v>
      </c>
      <c r="N1133" s="14">
        <f t="shared" si="484"/>
        <v>1.1626291927455727</v>
      </c>
      <c r="O1133" s="8">
        <f t="shared" si="486"/>
        <v>1.16714546</v>
      </c>
      <c r="P1133" s="8">
        <f t="shared" si="468"/>
        <v>14391.52190396</v>
      </c>
      <c r="Q1133" s="13">
        <f t="shared" si="469"/>
        <v>0</v>
      </c>
      <c r="R1133" s="21">
        <f t="shared" si="470"/>
        <v>0</v>
      </c>
      <c r="S1133" s="8">
        <f t="shared" si="471"/>
        <v>0</v>
      </c>
      <c r="T1133" s="10">
        <f t="shared" si="481"/>
        <v>0.122837</v>
      </c>
      <c r="U1133" s="13">
        <f t="shared" si="485"/>
        <v>19</v>
      </c>
      <c r="V1133" s="13">
        <v>252</v>
      </c>
      <c r="W1133" s="14">
        <f t="shared" si="472"/>
        <v>1.008773629</v>
      </c>
      <c r="X1133" s="8">
        <f t="shared" si="473"/>
        <v>126.26587393</v>
      </c>
      <c r="Y1133" s="8">
        <v>0</v>
      </c>
      <c r="Z1133" s="9">
        <f t="shared" si="474"/>
        <v>0</v>
      </c>
      <c r="AA1133" s="26" t="str">
        <f t="shared" si="482"/>
        <v>A+J=</v>
      </c>
      <c r="AB1133" s="70">
        <f t="shared" si="483"/>
        <v>43753</v>
      </c>
      <c r="AC1133" s="4"/>
      <c r="AD1133" s="1"/>
      <c r="AE1133" s="11"/>
      <c r="AF1133" s="5"/>
      <c r="AG1133" s="1"/>
      <c r="AH1133" s="1"/>
      <c r="AI1133" s="1"/>
      <c r="AJ1133" s="1"/>
      <c r="AK1133" s="10"/>
      <c r="AL1133" s="1"/>
      <c r="AM1133" s="1"/>
      <c r="AN1133" s="1"/>
      <c r="AO1133" s="1"/>
      <c r="AP1133" s="1"/>
      <c r="AQ1133" s="1"/>
    </row>
    <row r="1134" spans="1:43" x14ac:dyDescent="0.2">
      <c r="A1134" s="67">
        <f t="shared" si="475"/>
        <v>43416</v>
      </c>
      <c r="B1134" s="8">
        <f t="shared" si="464"/>
        <v>14517.78777789</v>
      </c>
      <c r="C1134" s="8">
        <f t="shared" si="476"/>
        <v>12330.52982442</v>
      </c>
      <c r="D1134" s="28">
        <f t="shared" si="477"/>
        <v>5080.83</v>
      </c>
      <c r="E1134" s="9">
        <f>IF(K1134=1,VLOOKUP(A1133,[1]Plan1!$AY$117:$BA$314,3),E1133)</f>
        <v>5103.6899999999996</v>
      </c>
      <c r="F1134" s="110">
        <f t="shared" si="478"/>
        <v>43389</v>
      </c>
      <c r="G1134" s="12">
        <f t="shared" si="465"/>
        <v>4.4992648838870775E-3</v>
      </c>
      <c r="H1134" s="11">
        <f t="shared" si="479"/>
        <v>43420</v>
      </c>
      <c r="I1134" s="11">
        <f t="shared" si="466"/>
        <v>43420</v>
      </c>
      <c r="J1134" s="1">
        <f t="shared" si="480"/>
        <v>22</v>
      </c>
      <c r="K1134" s="1">
        <f t="shared" si="488"/>
        <v>19</v>
      </c>
      <c r="L1134" s="8">
        <f t="shared" si="467"/>
        <v>1.0038845300000001</v>
      </c>
      <c r="M1134" s="14">
        <f t="shared" si="487"/>
        <v>1.0047997</v>
      </c>
      <c r="N1134" s="14">
        <f t="shared" si="484"/>
        <v>1.1626291927455727</v>
      </c>
      <c r="O1134" s="8">
        <f t="shared" si="486"/>
        <v>1.16714546</v>
      </c>
      <c r="P1134" s="8">
        <f t="shared" si="468"/>
        <v>14391.52190396</v>
      </c>
      <c r="Q1134" s="13">
        <f t="shared" si="469"/>
        <v>0</v>
      </c>
      <c r="R1134" s="21">
        <f t="shared" si="470"/>
        <v>0</v>
      </c>
      <c r="S1134" s="8">
        <f t="shared" si="471"/>
        <v>0</v>
      </c>
      <c r="T1134" s="10">
        <f t="shared" si="481"/>
        <v>0.122837</v>
      </c>
      <c r="U1134" s="13">
        <f t="shared" si="485"/>
        <v>19</v>
      </c>
      <c r="V1134" s="13">
        <v>252</v>
      </c>
      <c r="W1134" s="14">
        <f t="shared" si="472"/>
        <v>1.008773629</v>
      </c>
      <c r="X1134" s="8">
        <f t="shared" si="473"/>
        <v>126.26587393</v>
      </c>
      <c r="Y1134" s="8">
        <v>0</v>
      </c>
      <c r="Z1134" s="9">
        <f t="shared" si="474"/>
        <v>0</v>
      </c>
      <c r="AA1134" s="26" t="str">
        <f t="shared" si="482"/>
        <v>A+J=</v>
      </c>
      <c r="AB1134" s="70">
        <f t="shared" si="483"/>
        <v>43753</v>
      </c>
      <c r="AC1134" s="4"/>
      <c r="AD1134" s="1"/>
      <c r="AE1134" s="11"/>
      <c r="AF1134" s="5"/>
      <c r="AG1134" s="1"/>
      <c r="AH1134" s="1"/>
      <c r="AI1134" s="1"/>
      <c r="AJ1134" s="1"/>
      <c r="AK1134" s="10"/>
      <c r="AL1134" s="1"/>
      <c r="AM1134" s="1"/>
      <c r="AN1134" s="1"/>
      <c r="AO1134" s="1"/>
      <c r="AP1134" s="1"/>
      <c r="AQ1134" s="1"/>
    </row>
    <row r="1135" spans="1:43" x14ac:dyDescent="0.2">
      <c r="A1135" s="67">
        <f t="shared" si="475"/>
        <v>43417</v>
      </c>
      <c r="B1135" s="8">
        <f t="shared" si="464"/>
        <v>14527.427962489999</v>
      </c>
      <c r="C1135" s="8">
        <f t="shared" si="476"/>
        <v>12330.52982442</v>
      </c>
      <c r="D1135" s="28">
        <f t="shared" si="477"/>
        <v>5080.83</v>
      </c>
      <c r="E1135" s="9">
        <f>IF(K1135=1,VLOOKUP(A1134,[1]Plan1!$AY$117:$BA$314,3),E1134)</f>
        <v>5103.6899999999996</v>
      </c>
      <c r="F1135" s="110">
        <f t="shared" si="478"/>
        <v>43389</v>
      </c>
      <c r="G1135" s="12">
        <f t="shared" si="465"/>
        <v>4.4992648838870775E-3</v>
      </c>
      <c r="H1135" s="11">
        <f t="shared" si="479"/>
        <v>43420</v>
      </c>
      <c r="I1135" s="11">
        <f t="shared" si="466"/>
        <v>43420</v>
      </c>
      <c r="J1135" s="1">
        <f t="shared" si="480"/>
        <v>22</v>
      </c>
      <c r="K1135" s="1">
        <f t="shared" si="488"/>
        <v>20</v>
      </c>
      <c r="L1135" s="8">
        <f t="shared" si="467"/>
        <v>1.0040894</v>
      </c>
      <c r="M1135" s="14">
        <f t="shared" si="487"/>
        <v>1.0047997</v>
      </c>
      <c r="N1135" s="14">
        <f t="shared" si="484"/>
        <v>1.1626291927455727</v>
      </c>
      <c r="O1135" s="8">
        <f t="shared" si="486"/>
        <v>1.1673836399999999</v>
      </c>
      <c r="P1135" s="8">
        <f t="shared" si="468"/>
        <v>14394.45878956</v>
      </c>
      <c r="Q1135" s="13">
        <f t="shared" si="469"/>
        <v>0</v>
      </c>
      <c r="R1135" s="21">
        <f t="shared" si="470"/>
        <v>0</v>
      </c>
      <c r="S1135" s="8">
        <f t="shared" si="471"/>
        <v>0</v>
      </c>
      <c r="T1135" s="10">
        <f t="shared" si="481"/>
        <v>0.122837</v>
      </c>
      <c r="U1135" s="13">
        <f t="shared" si="485"/>
        <v>20</v>
      </c>
      <c r="V1135" s="13">
        <v>252</v>
      </c>
      <c r="W1135" s="14">
        <f t="shared" si="472"/>
        <v>1.0092375250000001</v>
      </c>
      <c r="X1135" s="8">
        <f t="shared" si="473"/>
        <v>132.96917293000001</v>
      </c>
      <c r="Y1135" s="8">
        <v>0</v>
      </c>
      <c r="Z1135" s="9">
        <f t="shared" si="474"/>
        <v>0</v>
      </c>
      <c r="AA1135" s="26" t="str">
        <f t="shared" si="482"/>
        <v>A+J=</v>
      </c>
      <c r="AB1135" s="70">
        <f t="shared" si="483"/>
        <v>43753</v>
      </c>
      <c r="AC1135" s="4"/>
      <c r="AD1135" s="1"/>
      <c r="AE1135" s="11"/>
      <c r="AF1135" s="5"/>
      <c r="AG1135" s="1"/>
      <c r="AH1135" s="1"/>
      <c r="AI1135" s="1"/>
      <c r="AJ1135" s="1"/>
      <c r="AK1135" s="10"/>
      <c r="AL1135" s="1"/>
      <c r="AM1135" s="1"/>
      <c r="AN1135" s="1"/>
      <c r="AO1135" s="1"/>
      <c r="AP1135" s="1"/>
      <c r="AQ1135" s="1"/>
    </row>
    <row r="1136" spans="1:43" x14ac:dyDescent="0.2">
      <c r="A1136" s="67">
        <f t="shared" si="475"/>
        <v>43418</v>
      </c>
      <c r="B1136" s="8">
        <f t="shared" si="464"/>
        <v>14537.07469994</v>
      </c>
      <c r="C1136" s="8">
        <f t="shared" si="476"/>
        <v>12330.52982442</v>
      </c>
      <c r="D1136" s="28">
        <f t="shared" si="477"/>
        <v>5080.83</v>
      </c>
      <c r="E1136" s="9">
        <f>IF(K1136=1,VLOOKUP(A1135,[1]Plan1!$AY$117:$BA$314,3),E1135)</f>
        <v>5103.6899999999996</v>
      </c>
      <c r="F1136" s="110">
        <f t="shared" si="478"/>
        <v>43389</v>
      </c>
      <c r="G1136" s="12">
        <f t="shared" si="465"/>
        <v>4.4992648838870775E-3</v>
      </c>
      <c r="H1136" s="11">
        <f t="shared" si="479"/>
        <v>43420</v>
      </c>
      <c r="I1136" s="11">
        <f t="shared" si="466"/>
        <v>43420</v>
      </c>
      <c r="J1136" s="1">
        <f t="shared" si="480"/>
        <v>22</v>
      </c>
      <c r="K1136" s="1">
        <f t="shared" si="488"/>
        <v>21</v>
      </c>
      <c r="L1136" s="8">
        <f t="shared" si="467"/>
        <v>1.0042943099999999</v>
      </c>
      <c r="M1136" s="14">
        <f t="shared" si="487"/>
        <v>1.0047997</v>
      </c>
      <c r="N1136" s="14">
        <f t="shared" si="484"/>
        <v>1.1626291927455727</v>
      </c>
      <c r="O1136" s="8">
        <f t="shared" si="486"/>
        <v>1.16762188</v>
      </c>
      <c r="P1136" s="8">
        <f t="shared" si="468"/>
        <v>14397.396414979999</v>
      </c>
      <c r="Q1136" s="13">
        <f t="shared" si="469"/>
        <v>0</v>
      </c>
      <c r="R1136" s="21">
        <f t="shared" si="470"/>
        <v>0</v>
      </c>
      <c r="S1136" s="8">
        <f t="shared" si="471"/>
        <v>0</v>
      </c>
      <c r="T1136" s="10">
        <f t="shared" si="481"/>
        <v>0.122837</v>
      </c>
      <c r="U1136" s="13">
        <f t="shared" si="485"/>
        <v>21</v>
      </c>
      <c r="V1136" s="13">
        <v>252</v>
      </c>
      <c r="W1136" s="14">
        <f t="shared" si="472"/>
        <v>1.0097016350000001</v>
      </c>
      <c r="X1136" s="8">
        <f t="shared" si="473"/>
        <v>139.67828496000001</v>
      </c>
      <c r="Y1136" s="8">
        <v>0</v>
      </c>
      <c r="Z1136" s="9">
        <f t="shared" si="474"/>
        <v>0</v>
      </c>
      <c r="AA1136" s="26" t="str">
        <f t="shared" si="482"/>
        <v>A+J=</v>
      </c>
      <c r="AB1136" s="70">
        <f t="shared" si="483"/>
        <v>43753</v>
      </c>
      <c r="AC1136" s="4"/>
      <c r="AD1136" s="1"/>
      <c r="AE1136" s="11"/>
      <c r="AF1136" s="5"/>
      <c r="AG1136" s="1"/>
      <c r="AH1136" s="1"/>
      <c r="AI1136" s="1"/>
      <c r="AJ1136" s="1"/>
      <c r="AK1136" s="10"/>
      <c r="AL1136" s="1"/>
      <c r="AM1136" s="1"/>
      <c r="AN1136" s="1"/>
      <c r="AO1136" s="1"/>
      <c r="AP1136" s="1"/>
      <c r="AQ1136" s="1"/>
    </row>
    <row r="1137" spans="1:43" x14ac:dyDescent="0.2">
      <c r="A1137" s="67">
        <f t="shared" si="475"/>
        <v>43419</v>
      </c>
      <c r="B1137" s="8">
        <f t="shared" si="464"/>
        <v>14546.72772968</v>
      </c>
      <c r="C1137" s="8">
        <f t="shared" si="476"/>
        <v>12330.52982442</v>
      </c>
      <c r="D1137" s="28">
        <f t="shared" si="477"/>
        <v>5080.83</v>
      </c>
      <c r="E1137" s="9">
        <f>IF(K1137=1,VLOOKUP(A1136,[1]Plan1!$AY$117:$BA$314,3),E1136)</f>
        <v>5103.6899999999996</v>
      </c>
      <c r="F1137" s="110">
        <f t="shared" si="478"/>
        <v>43389</v>
      </c>
      <c r="G1137" s="12">
        <f t="shared" si="465"/>
        <v>4.4992648838870775E-3</v>
      </c>
      <c r="H1137" s="11">
        <f t="shared" si="479"/>
        <v>43451</v>
      </c>
      <c r="I1137" s="11">
        <f t="shared" si="466"/>
        <v>43420</v>
      </c>
      <c r="J1137" s="1">
        <f t="shared" si="480"/>
        <v>22</v>
      </c>
      <c r="K1137" s="1">
        <f t="shared" si="488"/>
        <v>22</v>
      </c>
      <c r="L1137" s="8">
        <f t="shared" si="467"/>
        <v>1.00449926</v>
      </c>
      <c r="M1137" s="14">
        <f t="shared" si="487"/>
        <v>1.0047997</v>
      </c>
      <c r="N1137" s="14">
        <f t="shared" si="484"/>
        <v>1.1626291927455727</v>
      </c>
      <c r="O1137" s="8">
        <f t="shared" si="486"/>
        <v>1.16786016</v>
      </c>
      <c r="P1137" s="8">
        <f t="shared" si="468"/>
        <v>14400.334533630001</v>
      </c>
      <c r="Q1137" s="13">
        <f t="shared" si="469"/>
        <v>0</v>
      </c>
      <c r="R1137" s="21">
        <f t="shared" si="470"/>
        <v>0</v>
      </c>
      <c r="S1137" s="8">
        <f t="shared" si="471"/>
        <v>0</v>
      </c>
      <c r="T1137" s="10">
        <f t="shared" si="481"/>
        <v>0.122837</v>
      </c>
      <c r="U1137" s="13">
        <f t="shared" si="485"/>
        <v>22</v>
      </c>
      <c r="V1137" s="13">
        <v>252</v>
      </c>
      <c r="W1137" s="14">
        <f t="shared" si="472"/>
        <v>1.010165958</v>
      </c>
      <c r="X1137" s="8">
        <f t="shared" si="473"/>
        <v>146.39319605</v>
      </c>
      <c r="Y1137" s="8">
        <v>0</v>
      </c>
      <c r="Z1137" s="9">
        <f t="shared" si="474"/>
        <v>0</v>
      </c>
      <c r="AA1137" s="26" t="str">
        <f t="shared" si="482"/>
        <v>A+J=</v>
      </c>
      <c r="AB1137" s="70">
        <f t="shared" si="483"/>
        <v>43753</v>
      </c>
      <c r="AC1137" s="4"/>
      <c r="AD1137" s="1"/>
      <c r="AE1137" s="11"/>
      <c r="AF1137" s="5"/>
      <c r="AG1137" s="1"/>
      <c r="AH1137" s="1"/>
      <c r="AI1137" s="1"/>
      <c r="AJ1137" s="1"/>
      <c r="AK1137" s="10"/>
      <c r="AL1137" s="1"/>
      <c r="AM1137" s="1"/>
      <c r="AN1137" s="1"/>
      <c r="AO1137" s="1"/>
      <c r="AP1137" s="1"/>
      <c r="AQ1137" s="1"/>
    </row>
    <row r="1138" spans="1:43" x14ac:dyDescent="0.2">
      <c r="A1138" s="67">
        <f t="shared" si="475"/>
        <v>43420</v>
      </c>
      <c r="B1138" s="8">
        <f t="shared" si="464"/>
        <v>14546.72772968</v>
      </c>
      <c r="C1138" s="8">
        <f t="shared" si="476"/>
        <v>12330.52982442</v>
      </c>
      <c r="D1138" s="28">
        <f t="shared" si="477"/>
        <v>5080.83</v>
      </c>
      <c r="E1138" s="9">
        <f>IF(K1138=1,VLOOKUP(A1137,[1]Plan1!$AY$117:$BA$314,3),E1137)</f>
        <v>5103.6899999999996</v>
      </c>
      <c r="F1138" s="110">
        <f t="shared" si="478"/>
        <v>43389</v>
      </c>
      <c r="G1138" s="12">
        <f t="shared" si="465"/>
        <v>4.4992648838870775E-3</v>
      </c>
      <c r="H1138" s="11">
        <f t="shared" si="479"/>
        <v>43451</v>
      </c>
      <c r="I1138" s="11">
        <f t="shared" si="466"/>
        <v>43420</v>
      </c>
      <c r="J1138" s="1">
        <f t="shared" si="480"/>
        <v>22</v>
      </c>
      <c r="K1138" s="1">
        <f t="shared" si="488"/>
        <v>22</v>
      </c>
      <c r="L1138" s="8">
        <f t="shared" si="467"/>
        <v>1.00449926</v>
      </c>
      <c r="M1138" s="14">
        <f t="shared" si="487"/>
        <v>1.0047997</v>
      </c>
      <c r="N1138" s="14">
        <f t="shared" si="484"/>
        <v>1.1626291927455727</v>
      </c>
      <c r="O1138" s="8">
        <f t="shared" si="486"/>
        <v>1.16786016</v>
      </c>
      <c r="P1138" s="8">
        <f t="shared" si="468"/>
        <v>14400.334533630001</v>
      </c>
      <c r="Q1138" s="13">
        <f t="shared" si="469"/>
        <v>0</v>
      </c>
      <c r="R1138" s="21">
        <f t="shared" si="470"/>
        <v>0</v>
      </c>
      <c r="S1138" s="8">
        <f t="shared" si="471"/>
        <v>0</v>
      </c>
      <c r="T1138" s="10">
        <f t="shared" si="481"/>
        <v>0.122837</v>
      </c>
      <c r="U1138" s="13">
        <f t="shared" si="485"/>
        <v>22</v>
      </c>
      <c r="V1138" s="13">
        <v>252</v>
      </c>
      <c r="W1138" s="14">
        <f t="shared" si="472"/>
        <v>1.010165958</v>
      </c>
      <c r="X1138" s="8">
        <f t="shared" si="473"/>
        <v>146.39319605</v>
      </c>
      <c r="Y1138" s="8">
        <v>0</v>
      </c>
      <c r="Z1138" s="9">
        <f t="shared" si="474"/>
        <v>0</v>
      </c>
      <c r="AA1138" s="26" t="str">
        <f t="shared" si="482"/>
        <v>A+J=</v>
      </c>
      <c r="AB1138" s="70">
        <f t="shared" si="483"/>
        <v>43753</v>
      </c>
      <c r="AC1138" s="4"/>
      <c r="AD1138" s="1"/>
      <c r="AE1138" s="11"/>
      <c r="AF1138" s="5"/>
      <c r="AG1138" s="1"/>
      <c r="AH1138" s="1"/>
      <c r="AI1138" s="1"/>
      <c r="AJ1138" s="1"/>
      <c r="AK1138" s="10"/>
      <c r="AL1138" s="1"/>
      <c r="AM1138" s="1"/>
      <c r="AN1138" s="1"/>
      <c r="AO1138" s="1"/>
      <c r="AP1138" s="1"/>
      <c r="AQ1138" s="1"/>
    </row>
    <row r="1139" spans="1:43" x14ac:dyDescent="0.2">
      <c r="A1139" s="67">
        <f t="shared" si="475"/>
        <v>43421</v>
      </c>
      <c r="B1139" s="8">
        <f t="shared" si="464"/>
        <v>14551.959957269999</v>
      </c>
      <c r="C1139" s="8">
        <f t="shared" si="476"/>
        <v>12330.52982442</v>
      </c>
      <c r="D1139" s="28">
        <f t="shared" si="477"/>
        <v>5103.6899999999996</v>
      </c>
      <c r="E1139" s="9">
        <f>IF(K1139=1,VLOOKUP(A1138,[1]Plan1!$AY$117:$BA$314,3),E1138)</f>
        <v>5092.97</v>
      </c>
      <c r="F1139" s="110">
        <f t="shared" si="478"/>
        <v>43421</v>
      </c>
      <c r="G1139" s="12">
        <f t="shared" si="465"/>
        <v>-2.1004410534337659E-3</v>
      </c>
      <c r="H1139" s="11">
        <f t="shared" si="479"/>
        <v>43451</v>
      </c>
      <c r="I1139" s="11">
        <f t="shared" si="466"/>
        <v>43451</v>
      </c>
      <c r="J1139" s="1">
        <f t="shared" si="480"/>
        <v>21</v>
      </c>
      <c r="K1139" s="1">
        <f t="shared" si="488"/>
        <v>1</v>
      </c>
      <c r="L1139" s="8">
        <f t="shared" si="467"/>
        <v>0.99989987000000002</v>
      </c>
      <c r="M1139" s="14">
        <f t="shared" si="487"/>
        <v>1.00449926</v>
      </c>
      <c r="N1139" s="14">
        <f t="shared" si="484"/>
        <v>1.1678601637673252</v>
      </c>
      <c r="O1139" s="8">
        <f t="shared" si="486"/>
        <v>1.16774322</v>
      </c>
      <c r="P1139" s="8">
        <f t="shared" si="468"/>
        <v>14398.892601469999</v>
      </c>
      <c r="Q1139" s="13">
        <f t="shared" si="469"/>
        <v>0</v>
      </c>
      <c r="R1139" s="21">
        <f t="shared" si="470"/>
        <v>0</v>
      </c>
      <c r="S1139" s="8">
        <f t="shared" si="471"/>
        <v>0</v>
      </c>
      <c r="T1139" s="10">
        <f t="shared" si="481"/>
        <v>0.122837</v>
      </c>
      <c r="U1139" s="13">
        <f t="shared" si="485"/>
        <v>23</v>
      </c>
      <c r="V1139" s="13">
        <v>252</v>
      </c>
      <c r="W1139" s="14">
        <f t="shared" si="472"/>
        <v>1.010630495</v>
      </c>
      <c r="X1139" s="8">
        <f t="shared" si="473"/>
        <v>153.0673558</v>
      </c>
      <c r="Y1139" s="8">
        <v>0</v>
      </c>
      <c r="Z1139" s="9">
        <f t="shared" si="474"/>
        <v>0</v>
      </c>
      <c r="AA1139" s="26" t="str">
        <f t="shared" si="482"/>
        <v>A+J=</v>
      </c>
      <c r="AB1139" s="70">
        <f t="shared" si="483"/>
        <v>43753</v>
      </c>
      <c r="AC1139" s="4"/>
      <c r="AD1139" s="1"/>
      <c r="AE1139" s="11"/>
      <c r="AF1139" s="5"/>
      <c r="AG1139" s="1"/>
      <c r="AH1139" s="1"/>
      <c r="AI1139" s="1"/>
      <c r="AJ1139" s="1"/>
      <c r="AK1139" s="10"/>
      <c r="AL1139" s="1"/>
      <c r="AM1139" s="1"/>
      <c r="AN1139" s="1"/>
      <c r="AO1139" s="1"/>
      <c r="AP1139" s="1"/>
      <c r="AQ1139" s="1"/>
    </row>
    <row r="1140" spans="1:43" x14ac:dyDescent="0.2">
      <c r="A1140" s="67">
        <f t="shared" si="475"/>
        <v>43422</v>
      </c>
      <c r="B1140" s="8">
        <f t="shared" si="464"/>
        <v>14551.959957269999</v>
      </c>
      <c r="C1140" s="8">
        <f t="shared" si="476"/>
        <v>12330.52982442</v>
      </c>
      <c r="D1140" s="28">
        <f t="shared" si="477"/>
        <v>5103.6899999999996</v>
      </c>
      <c r="E1140" s="9">
        <f>IF(K1140=1,VLOOKUP(A1139,[1]Plan1!$AY$117:$BA$314,3),E1139)</f>
        <v>5092.97</v>
      </c>
      <c r="F1140" s="110">
        <f t="shared" si="478"/>
        <v>43421</v>
      </c>
      <c r="G1140" s="12">
        <f t="shared" si="465"/>
        <v>-2.1004410534337659E-3</v>
      </c>
      <c r="H1140" s="11">
        <f t="shared" si="479"/>
        <v>43451</v>
      </c>
      <c r="I1140" s="11">
        <f t="shared" si="466"/>
        <v>43451</v>
      </c>
      <c r="J1140" s="1">
        <f t="shared" si="480"/>
        <v>21</v>
      </c>
      <c r="K1140" s="1">
        <f t="shared" si="488"/>
        <v>1</v>
      </c>
      <c r="L1140" s="8">
        <f t="shared" si="467"/>
        <v>0.99989987000000002</v>
      </c>
      <c r="M1140" s="14">
        <f t="shared" si="487"/>
        <v>1.00449926</v>
      </c>
      <c r="N1140" s="14">
        <f t="shared" si="484"/>
        <v>1.1678601637673252</v>
      </c>
      <c r="O1140" s="8">
        <f t="shared" si="486"/>
        <v>1.16774322</v>
      </c>
      <c r="P1140" s="8">
        <f t="shared" si="468"/>
        <v>14398.892601469999</v>
      </c>
      <c r="Q1140" s="13">
        <f t="shared" si="469"/>
        <v>0</v>
      </c>
      <c r="R1140" s="21">
        <f t="shared" si="470"/>
        <v>0</v>
      </c>
      <c r="S1140" s="8">
        <f t="shared" si="471"/>
        <v>0</v>
      </c>
      <c r="T1140" s="10">
        <f t="shared" si="481"/>
        <v>0.122837</v>
      </c>
      <c r="U1140" s="13">
        <f t="shared" si="485"/>
        <v>23</v>
      </c>
      <c r="V1140" s="13">
        <v>252</v>
      </c>
      <c r="W1140" s="14">
        <f t="shared" si="472"/>
        <v>1.010630495</v>
      </c>
      <c r="X1140" s="8">
        <f t="shared" si="473"/>
        <v>153.0673558</v>
      </c>
      <c r="Y1140" s="8">
        <v>0</v>
      </c>
      <c r="Z1140" s="9">
        <f t="shared" si="474"/>
        <v>0</v>
      </c>
      <c r="AA1140" s="26" t="str">
        <f t="shared" si="482"/>
        <v>A+J=</v>
      </c>
      <c r="AB1140" s="70">
        <f t="shared" si="483"/>
        <v>43753</v>
      </c>
      <c r="AC1140" s="4"/>
      <c r="AD1140" s="1"/>
      <c r="AE1140" s="11"/>
      <c r="AF1140" s="5"/>
      <c r="AG1140" s="1"/>
      <c r="AH1140" s="1"/>
      <c r="AI1140" s="1"/>
      <c r="AJ1140" s="1"/>
      <c r="AK1140" s="10"/>
      <c r="AL1140" s="1"/>
      <c r="AM1140" s="1"/>
      <c r="AN1140" s="1"/>
      <c r="AO1140" s="1"/>
      <c r="AP1140" s="1"/>
      <c r="AQ1140" s="1"/>
    </row>
    <row r="1141" spans="1:43" x14ac:dyDescent="0.2">
      <c r="A1141" s="67">
        <f t="shared" si="475"/>
        <v>43423</v>
      </c>
      <c r="B1141" s="8">
        <f t="shared" si="464"/>
        <v>14551.959957269999</v>
      </c>
      <c r="C1141" s="8">
        <f t="shared" si="476"/>
        <v>12330.52982442</v>
      </c>
      <c r="D1141" s="28">
        <f t="shared" si="477"/>
        <v>5103.6899999999996</v>
      </c>
      <c r="E1141" s="9">
        <f>IF(K1141=1,VLOOKUP(A1140,[1]Plan1!$AY$117:$BA$314,3),E1140)</f>
        <v>5092.97</v>
      </c>
      <c r="F1141" s="110">
        <f t="shared" si="478"/>
        <v>43421</v>
      </c>
      <c r="G1141" s="12">
        <f t="shared" si="465"/>
        <v>-2.1004410534337659E-3</v>
      </c>
      <c r="H1141" s="11">
        <f t="shared" si="479"/>
        <v>43451</v>
      </c>
      <c r="I1141" s="11">
        <f t="shared" si="466"/>
        <v>43451</v>
      </c>
      <c r="J1141" s="1">
        <f t="shared" si="480"/>
        <v>21</v>
      </c>
      <c r="K1141" s="1">
        <f t="shared" si="488"/>
        <v>1</v>
      </c>
      <c r="L1141" s="8">
        <f t="shared" si="467"/>
        <v>0.99989987000000002</v>
      </c>
      <c r="M1141" s="14">
        <f t="shared" si="487"/>
        <v>1.00449926</v>
      </c>
      <c r="N1141" s="14">
        <f t="shared" si="484"/>
        <v>1.1678601637673252</v>
      </c>
      <c r="O1141" s="8">
        <f t="shared" si="486"/>
        <v>1.16774322</v>
      </c>
      <c r="P1141" s="8">
        <f t="shared" si="468"/>
        <v>14398.892601469999</v>
      </c>
      <c r="Q1141" s="13">
        <f t="shared" si="469"/>
        <v>0</v>
      </c>
      <c r="R1141" s="21">
        <f t="shared" si="470"/>
        <v>0</v>
      </c>
      <c r="S1141" s="8">
        <f t="shared" si="471"/>
        <v>0</v>
      </c>
      <c r="T1141" s="10">
        <f t="shared" si="481"/>
        <v>0.122837</v>
      </c>
      <c r="U1141" s="13">
        <f t="shared" si="485"/>
        <v>23</v>
      </c>
      <c r="V1141" s="13">
        <v>252</v>
      </c>
      <c r="W1141" s="14">
        <f t="shared" si="472"/>
        <v>1.010630495</v>
      </c>
      <c r="X1141" s="8">
        <f t="shared" si="473"/>
        <v>153.0673558</v>
      </c>
      <c r="Y1141" s="8">
        <v>0</v>
      </c>
      <c r="Z1141" s="9">
        <f t="shared" si="474"/>
        <v>0</v>
      </c>
      <c r="AA1141" s="26" t="str">
        <f t="shared" si="482"/>
        <v>A+J=</v>
      </c>
      <c r="AB1141" s="70">
        <f t="shared" si="483"/>
        <v>43753</v>
      </c>
      <c r="AC1141" s="4"/>
      <c r="AD1141" s="1"/>
      <c r="AE1141" s="11"/>
      <c r="AF1141" s="5"/>
      <c r="AG1141" s="1"/>
      <c r="AH1141" s="1"/>
      <c r="AI1141" s="1"/>
      <c r="AJ1141" s="1"/>
      <c r="AK1141" s="10"/>
      <c r="AL1141" s="1"/>
      <c r="AM1141" s="1"/>
      <c r="AN1141" s="1"/>
      <c r="AO1141" s="1"/>
      <c r="AP1141" s="1"/>
      <c r="AQ1141" s="1"/>
    </row>
    <row r="1142" spans="1:43" x14ac:dyDescent="0.2">
      <c r="A1142" s="67">
        <f t="shared" si="475"/>
        <v>43424</v>
      </c>
      <c r="B1142" s="8">
        <f t="shared" si="464"/>
        <v>14557.194285879999</v>
      </c>
      <c r="C1142" s="8">
        <f t="shared" si="476"/>
        <v>12330.52982442</v>
      </c>
      <c r="D1142" s="28">
        <f t="shared" si="477"/>
        <v>5103.6899999999996</v>
      </c>
      <c r="E1142" s="9">
        <f>IF(K1142=1,VLOOKUP(A1141,[1]Plan1!$AY$117:$BA$314,3),E1141)</f>
        <v>5092.97</v>
      </c>
      <c r="F1142" s="110">
        <f t="shared" si="478"/>
        <v>43421</v>
      </c>
      <c r="G1142" s="12">
        <f t="shared" si="465"/>
        <v>-2.1004410534337659E-3</v>
      </c>
      <c r="H1142" s="11">
        <f t="shared" si="479"/>
        <v>43451</v>
      </c>
      <c r="I1142" s="11">
        <f t="shared" si="466"/>
        <v>43451</v>
      </c>
      <c r="J1142" s="1">
        <f t="shared" si="480"/>
        <v>21</v>
      </c>
      <c r="K1142" s="1">
        <f t="shared" si="488"/>
        <v>2</v>
      </c>
      <c r="L1142" s="8">
        <f t="shared" si="467"/>
        <v>0.99979976000000004</v>
      </c>
      <c r="M1142" s="14">
        <f t="shared" si="487"/>
        <v>1.00449926</v>
      </c>
      <c r="N1142" s="14">
        <f t="shared" si="484"/>
        <v>1.1678601637673252</v>
      </c>
      <c r="O1142" s="8">
        <f t="shared" si="486"/>
        <v>1.1676263099999999</v>
      </c>
      <c r="P1142" s="8">
        <f t="shared" si="468"/>
        <v>14397.45103923</v>
      </c>
      <c r="Q1142" s="13">
        <f t="shared" si="469"/>
        <v>0</v>
      </c>
      <c r="R1142" s="21">
        <f t="shared" si="470"/>
        <v>0</v>
      </c>
      <c r="S1142" s="8">
        <f t="shared" si="471"/>
        <v>0</v>
      </c>
      <c r="T1142" s="10">
        <f t="shared" si="481"/>
        <v>0.122837</v>
      </c>
      <c r="U1142" s="13">
        <f t="shared" si="485"/>
        <v>24</v>
      </c>
      <c r="V1142" s="13">
        <v>252</v>
      </c>
      <c r="W1142" s="14">
        <f t="shared" si="472"/>
        <v>1.0110952449999999</v>
      </c>
      <c r="X1142" s="8">
        <f t="shared" si="473"/>
        <v>159.74324665</v>
      </c>
      <c r="Y1142" s="8">
        <v>0</v>
      </c>
      <c r="Z1142" s="9">
        <f t="shared" si="474"/>
        <v>0</v>
      </c>
      <c r="AA1142" s="26" t="str">
        <f t="shared" si="482"/>
        <v>A+J=</v>
      </c>
      <c r="AB1142" s="70">
        <f t="shared" si="483"/>
        <v>43753</v>
      </c>
      <c r="AC1142" s="4"/>
      <c r="AD1142" s="1"/>
      <c r="AE1142" s="11"/>
      <c r="AF1142" s="5"/>
      <c r="AG1142" s="1"/>
      <c r="AH1142" s="1"/>
      <c r="AI1142" s="1"/>
      <c r="AJ1142" s="1"/>
      <c r="AK1142" s="10"/>
      <c r="AL1142" s="1"/>
      <c r="AM1142" s="1"/>
      <c r="AN1142" s="1"/>
      <c r="AO1142" s="1"/>
      <c r="AP1142" s="1"/>
      <c r="AQ1142" s="1"/>
    </row>
    <row r="1143" spans="1:43" x14ac:dyDescent="0.2">
      <c r="A1143" s="67">
        <f t="shared" si="475"/>
        <v>43425</v>
      </c>
      <c r="B1143" s="8">
        <f t="shared" si="464"/>
        <v>14562.430355300001</v>
      </c>
      <c r="C1143" s="8">
        <f t="shared" si="476"/>
        <v>12330.52982442</v>
      </c>
      <c r="D1143" s="28">
        <f t="shared" si="477"/>
        <v>5103.6899999999996</v>
      </c>
      <c r="E1143" s="9">
        <f>IF(K1143=1,VLOOKUP(A1142,[1]Plan1!$AY$117:$BA$314,3),E1142)</f>
        <v>5092.97</v>
      </c>
      <c r="F1143" s="110">
        <f t="shared" si="478"/>
        <v>43421</v>
      </c>
      <c r="G1143" s="12">
        <f t="shared" si="465"/>
        <v>-2.1004410534337659E-3</v>
      </c>
      <c r="H1143" s="11">
        <f t="shared" si="479"/>
        <v>43451</v>
      </c>
      <c r="I1143" s="11">
        <f t="shared" si="466"/>
        <v>43451</v>
      </c>
      <c r="J1143" s="1">
        <f t="shared" si="480"/>
        <v>21</v>
      </c>
      <c r="K1143" s="1">
        <f t="shared" si="488"/>
        <v>3</v>
      </c>
      <c r="L1143" s="8">
        <f t="shared" si="467"/>
        <v>0.99969965999999999</v>
      </c>
      <c r="M1143" s="14">
        <f t="shared" si="487"/>
        <v>1.00449926</v>
      </c>
      <c r="N1143" s="14">
        <f t="shared" si="484"/>
        <v>1.1678601637673252</v>
      </c>
      <c r="O1143" s="8">
        <f t="shared" si="486"/>
        <v>1.1675093999999999</v>
      </c>
      <c r="P1143" s="8">
        <f t="shared" si="468"/>
        <v>14396.009476990001</v>
      </c>
      <c r="Q1143" s="13">
        <f t="shared" si="469"/>
        <v>0</v>
      </c>
      <c r="R1143" s="21">
        <f t="shared" si="470"/>
        <v>0</v>
      </c>
      <c r="S1143" s="8">
        <f t="shared" si="471"/>
        <v>0</v>
      </c>
      <c r="T1143" s="10">
        <f t="shared" si="481"/>
        <v>0.122837</v>
      </c>
      <c r="U1143" s="13">
        <f t="shared" si="485"/>
        <v>25</v>
      </c>
      <c r="V1143" s="13">
        <v>252</v>
      </c>
      <c r="W1143" s="14">
        <f t="shared" si="472"/>
        <v>1.011560209</v>
      </c>
      <c r="X1143" s="8">
        <f t="shared" si="473"/>
        <v>166.42087831000001</v>
      </c>
      <c r="Y1143" s="8">
        <v>0</v>
      </c>
      <c r="Z1143" s="9">
        <f t="shared" si="474"/>
        <v>0</v>
      </c>
      <c r="AA1143" s="26" t="str">
        <f t="shared" si="482"/>
        <v>A+J=</v>
      </c>
      <c r="AB1143" s="70">
        <f t="shared" si="483"/>
        <v>43753</v>
      </c>
      <c r="AC1143" s="4"/>
      <c r="AD1143" s="1"/>
      <c r="AE1143" s="11"/>
      <c r="AF1143" s="5"/>
      <c r="AG1143" s="1"/>
      <c r="AH1143" s="1"/>
      <c r="AI1143" s="1"/>
      <c r="AJ1143" s="1"/>
      <c r="AK1143" s="10"/>
      <c r="AL1143" s="1"/>
      <c r="AM1143" s="1"/>
      <c r="AN1143" s="1"/>
      <c r="AO1143" s="1"/>
      <c r="AP1143" s="1"/>
      <c r="AQ1143" s="1"/>
    </row>
    <row r="1144" spans="1:43" x14ac:dyDescent="0.2">
      <c r="A1144" s="67">
        <f t="shared" si="475"/>
        <v>43426</v>
      </c>
      <c r="B1144" s="8">
        <f t="shared" si="464"/>
        <v>14567.66841418</v>
      </c>
      <c r="C1144" s="8">
        <f t="shared" si="476"/>
        <v>12330.52982442</v>
      </c>
      <c r="D1144" s="28">
        <f t="shared" si="477"/>
        <v>5103.6899999999996</v>
      </c>
      <c r="E1144" s="9">
        <f>IF(K1144=1,VLOOKUP(A1143,[1]Plan1!$AY$117:$BA$314,3),E1143)</f>
        <v>5092.97</v>
      </c>
      <c r="F1144" s="110">
        <f t="shared" si="478"/>
        <v>43421</v>
      </c>
      <c r="G1144" s="12">
        <f t="shared" si="465"/>
        <v>-2.1004410534337659E-3</v>
      </c>
      <c r="H1144" s="11">
        <f t="shared" si="479"/>
        <v>43451</v>
      </c>
      <c r="I1144" s="11">
        <f t="shared" si="466"/>
        <v>43451</v>
      </c>
      <c r="J1144" s="1">
        <f t="shared" si="480"/>
        <v>21</v>
      </c>
      <c r="K1144" s="1">
        <f t="shared" si="488"/>
        <v>4</v>
      </c>
      <c r="L1144" s="8">
        <f t="shared" si="467"/>
        <v>0.99959956999999999</v>
      </c>
      <c r="M1144" s="14">
        <f t="shared" si="487"/>
        <v>1.00449926</v>
      </c>
      <c r="N1144" s="14">
        <f t="shared" si="484"/>
        <v>1.1678601637673252</v>
      </c>
      <c r="O1144" s="8">
        <f t="shared" si="486"/>
        <v>1.16739251</v>
      </c>
      <c r="P1144" s="8">
        <f t="shared" si="468"/>
        <v>14394.56816135</v>
      </c>
      <c r="Q1144" s="13">
        <f t="shared" si="469"/>
        <v>0</v>
      </c>
      <c r="R1144" s="21">
        <f t="shared" si="470"/>
        <v>0</v>
      </c>
      <c r="S1144" s="8">
        <f t="shared" si="471"/>
        <v>0</v>
      </c>
      <c r="T1144" s="10">
        <f t="shared" si="481"/>
        <v>0.122837</v>
      </c>
      <c r="U1144" s="13">
        <f t="shared" si="485"/>
        <v>26</v>
      </c>
      <c r="V1144" s="13">
        <v>252</v>
      </c>
      <c r="W1144" s="14">
        <f t="shared" si="472"/>
        <v>1.012025387</v>
      </c>
      <c r="X1144" s="8">
        <f t="shared" si="473"/>
        <v>173.10025282999999</v>
      </c>
      <c r="Y1144" s="8">
        <v>0</v>
      </c>
      <c r="Z1144" s="9">
        <f t="shared" si="474"/>
        <v>0</v>
      </c>
      <c r="AA1144" s="26" t="str">
        <f t="shared" si="482"/>
        <v>A+J=</v>
      </c>
      <c r="AB1144" s="70">
        <f t="shared" si="483"/>
        <v>43753</v>
      </c>
      <c r="AC1144" s="4"/>
      <c r="AD1144" s="1"/>
      <c r="AE1144" s="11"/>
      <c r="AF1144" s="5"/>
      <c r="AG1144" s="1"/>
      <c r="AH1144" s="1"/>
      <c r="AI1144" s="1"/>
      <c r="AJ1144" s="1"/>
      <c r="AK1144" s="10"/>
      <c r="AL1144" s="1"/>
      <c r="AM1144" s="1"/>
      <c r="AN1144" s="1"/>
      <c r="AO1144" s="1"/>
      <c r="AP1144" s="1"/>
      <c r="AQ1144" s="1"/>
    </row>
    <row r="1145" spans="1:43" x14ac:dyDescent="0.2">
      <c r="A1145" s="67">
        <f t="shared" si="475"/>
        <v>43427</v>
      </c>
      <c r="B1145" s="8">
        <f t="shared" si="464"/>
        <v>14572.908337109999</v>
      </c>
      <c r="C1145" s="8">
        <f t="shared" si="476"/>
        <v>12330.52982442</v>
      </c>
      <c r="D1145" s="28">
        <f t="shared" si="477"/>
        <v>5103.6899999999996</v>
      </c>
      <c r="E1145" s="9">
        <f>IF(K1145=1,VLOOKUP(A1144,[1]Plan1!$AY$117:$BA$314,3),E1144)</f>
        <v>5092.97</v>
      </c>
      <c r="F1145" s="110">
        <f t="shared" si="478"/>
        <v>43421</v>
      </c>
      <c r="G1145" s="12">
        <f t="shared" si="465"/>
        <v>-2.1004410534337659E-3</v>
      </c>
      <c r="H1145" s="11">
        <f t="shared" si="479"/>
        <v>43451</v>
      </c>
      <c r="I1145" s="11">
        <f t="shared" si="466"/>
        <v>43451</v>
      </c>
      <c r="J1145" s="1">
        <f t="shared" si="480"/>
        <v>21</v>
      </c>
      <c r="K1145" s="1">
        <f t="shared" si="488"/>
        <v>5</v>
      </c>
      <c r="L1145" s="8">
        <f t="shared" si="467"/>
        <v>0.99949949000000005</v>
      </c>
      <c r="M1145" s="14">
        <f t="shared" si="487"/>
        <v>1.00449926</v>
      </c>
      <c r="N1145" s="14">
        <f t="shared" si="484"/>
        <v>1.1678601637673252</v>
      </c>
      <c r="O1145" s="8">
        <f t="shared" si="486"/>
        <v>1.16727563</v>
      </c>
      <c r="P1145" s="8">
        <f t="shared" si="468"/>
        <v>14393.12696903</v>
      </c>
      <c r="Q1145" s="13">
        <f t="shared" si="469"/>
        <v>0</v>
      </c>
      <c r="R1145" s="21">
        <f t="shared" si="470"/>
        <v>0</v>
      </c>
      <c r="S1145" s="8">
        <f t="shared" si="471"/>
        <v>0</v>
      </c>
      <c r="T1145" s="10">
        <f t="shared" si="481"/>
        <v>0.122837</v>
      </c>
      <c r="U1145" s="13">
        <f t="shared" si="485"/>
        <v>27</v>
      </c>
      <c r="V1145" s="13">
        <v>252</v>
      </c>
      <c r="W1145" s="14">
        <f t="shared" si="472"/>
        <v>1.012490779</v>
      </c>
      <c r="X1145" s="8">
        <f t="shared" si="473"/>
        <v>179.78136807999999</v>
      </c>
      <c r="Y1145" s="8">
        <v>0</v>
      </c>
      <c r="Z1145" s="9">
        <f t="shared" si="474"/>
        <v>0</v>
      </c>
      <c r="AA1145" s="26" t="str">
        <f t="shared" si="482"/>
        <v>A+J=</v>
      </c>
      <c r="AB1145" s="70">
        <f t="shared" si="483"/>
        <v>43753</v>
      </c>
      <c r="AC1145" s="4"/>
      <c r="AD1145" s="1"/>
      <c r="AE1145" s="11"/>
      <c r="AF1145" s="5"/>
      <c r="AG1145" s="1"/>
      <c r="AH1145" s="1"/>
      <c r="AI1145" s="1"/>
      <c r="AJ1145" s="1"/>
      <c r="AK1145" s="10"/>
      <c r="AL1145" s="1"/>
      <c r="AM1145" s="1"/>
      <c r="AN1145" s="1"/>
      <c r="AO1145" s="1"/>
      <c r="AP1145" s="1"/>
      <c r="AQ1145" s="1"/>
    </row>
    <row r="1146" spans="1:43" x14ac:dyDescent="0.2">
      <c r="A1146" s="67">
        <f t="shared" si="475"/>
        <v>43428</v>
      </c>
      <c r="B1146" s="8">
        <f t="shared" si="464"/>
        <v>14578.150248219999</v>
      </c>
      <c r="C1146" s="8">
        <f t="shared" si="476"/>
        <v>12330.52982442</v>
      </c>
      <c r="D1146" s="28">
        <f t="shared" si="477"/>
        <v>5103.6899999999996</v>
      </c>
      <c r="E1146" s="9">
        <f>IF(K1146=1,VLOOKUP(A1145,[1]Plan1!$AY$117:$BA$314,3),E1145)</f>
        <v>5092.97</v>
      </c>
      <c r="F1146" s="110">
        <f t="shared" si="478"/>
        <v>43421</v>
      </c>
      <c r="G1146" s="12">
        <f t="shared" si="465"/>
        <v>-2.1004410534337659E-3</v>
      </c>
      <c r="H1146" s="11">
        <f t="shared" si="479"/>
        <v>43451</v>
      </c>
      <c r="I1146" s="11">
        <f t="shared" si="466"/>
        <v>43451</v>
      </c>
      <c r="J1146" s="1">
        <f t="shared" si="480"/>
        <v>21</v>
      </c>
      <c r="K1146" s="1">
        <f t="shared" si="488"/>
        <v>6</v>
      </c>
      <c r="L1146" s="8">
        <f t="shared" si="467"/>
        <v>0.99939942000000004</v>
      </c>
      <c r="M1146" s="14">
        <f t="shared" si="487"/>
        <v>1.00449926</v>
      </c>
      <c r="N1146" s="14">
        <f t="shared" si="484"/>
        <v>1.1678601637673252</v>
      </c>
      <c r="O1146" s="8">
        <f t="shared" si="486"/>
        <v>1.1671587699999999</v>
      </c>
      <c r="P1146" s="8">
        <f t="shared" si="468"/>
        <v>14391.68602331</v>
      </c>
      <c r="Q1146" s="13">
        <f t="shared" si="469"/>
        <v>0</v>
      </c>
      <c r="R1146" s="21">
        <f t="shared" si="470"/>
        <v>0</v>
      </c>
      <c r="S1146" s="8">
        <f t="shared" si="471"/>
        <v>0</v>
      </c>
      <c r="T1146" s="10">
        <f t="shared" si="481"/>
        <v>0.122837</v>
      </c>
      <c r="U1146" s="13">
        <f t="shared" si="485"/>
        <v>28</v>
      </c>
      <c r="V1146" s="13">
        <v>252</v>
      </c>
      <c r="W1146" s="14">
        <f t="shared" si="472"/>
        <v>1.0129563850000001</v>
      </c>
      <c r="X1146" s="8">
        <f t="shared" si="473"/>
        <v>186.46422491000001</v>
      </c>
      <c r="Y1146" s="8">
        <v>0</v>
      </c>
      <c r="Z1146" s="9">
        <f t="shared" si="474"/>
        <v>0</v>
      </c>
      <c r="AA1146" s="26" t="str">
        <f t="shared" si="482"/>
        <v>A+J=</v>
      </c>
      <c r="AB1146" s="70">
        <f t="shared" si="483"/>
        <v>43753</v>
      </c>
      <c r="AC1146" s="4"/>
      <c r="AD1146" s="1"/>
      <c r="AE1146" s="11"/>
      <c r="AF1146" s="5"/>
      <c r="AG1146" s="1"/>
      <c r="AH1146" s="1"/>
      <c r="AI1146" s="1"/>
      <c r="AJ1146" s="1"/>
      <c r="AK1146" s="10"/>
      <c r="AL1146" s="1"/>
      <c r="AM1146" s="1"/>
      <c r="AN1146" s="1"/>
      <c r="AO1146" s="1"/>
      <c r="AP1146" s="1"/>
      <c r="AQ1146" s="1"/>
    </row>
    <row r="1147" spans="1:43" x14ac:dyDescent="0.2">
      <c r="A1147" s="67">
        <f t="shared" si="475"/>
        <v>43429</v>
      </c>
      <c r="B1147" s="8">
        <f t="shared" si="464"/>
        <v>14578.150248219999</v>
      </c>
      <c r="C1147" s="8">
        <f t="shared" si="476"/>
        <v>12330.52982442</v>
      </c>
      <c r="D1147" s="28">
        <f t="shared" si="477"/>
        <v>5103.6899999999996</v>
      </c>
      <c r="E1147" s="9">
        <f>IF(K1147=1,VLOOKUP(A1146,[1]Plan1!$AY$117:$BA$314,3),E1146)</f>
        <v>5092.97</v>
      </c>
      <c r="F1147" s="110">
        <f t="shared" si="478"/>
        <v>43421</v>
      </c>
      <c r="G1147" s="12">
        <f t="shared" si="465"/>
        <v>-2.1004410534337659E-3</v>
      </c>
      <c r="H1147" s="11">
        <f t="shared" si="479"/>
        <v>43451</v>
      </c>
      <c r="I1147" s="11">
        <f t="shared" si="466"/>
        <v>43451</v>
      </c>
      <c r="J1147" s="1">
        <f t="shared" si="480"/>
        <v>21</v>
      </c>
      <c r="K1147" s="1">
        <f t="shared" si="488"/>
        <v>6</v>
      </c>
      <c r="L1147" s="8">
        <f t="shared" si="467"/>
        <v>0.99939942000000004</v>
      </c>
      <c r="M1147" s="14">
        <f t="shared" si="487"/>
        <v>1.00449926</v>
      </c>
      <c r="N1147" s="14">
        <f t="shared" si="484"/>
        <v>1.1678601637673252</v>
      </c>
      <c r="O1147" s="8">
        <f t="shared" si="486"/>
        <v>1.1671587699999999</v>
      </c>
      <c r="P1147" s="8">
        <f t="shared" si="468"/>
        <v>14391.68602331</v>
      </c>
      <c r="Q1147" s="13">
        <f t="shared" si="469"/>
        <v>0</v>
      </c>
      <c r="R1147" s="21">
        <f t="shared" si="470"/>
        <v>0</v>
      </c>
      <c r="S1147" s="8">
        <f t="shared" si="471"/>
        <v>0</v>
      </c>
      <c r="T1147" s="10">
        <f t="shared" si="481"/>
        <v>0.122837</v>
      </c>
      <c r="U1147" s="13">
        <f t="shared" si="485"/>
        <v>28</v>
      </c>
      <c r="V1147" s="13">
        <v>252</v>
      </c>
      <c r="W1147" s="14">
        <f t="shared" si="472"/>
        <v>1.0129563850000001</v>
      </c>
      <c r="X1147" s="8">
        <f t="shared" si="473"/>
        <v>186.46422491000001</v>
      </c>
      <c r="Y1147" s="8">
        <v>0</v>
      </c>
      <c r="Z1147" s="9">
        <f t="shared" si="474"/>
        <v>0</v>
      </c>
      <c r="AA1147" s="26" t="str">
        <f t="shared" si="482"/>
        <v>A+J=</v>
      </c>
      <c r="AB1147" s="70">
        <f t="shared" si="483"/>
        <v>43753</v>
      </c>
      <c r="AC1147" s="4"/>
      <c r="AD1147" s="1"/>
      <c r="AE1147" s="11"/>
      <c r="AF1147" s="5"/>
      <c r="AG1147" s="1"/>
      <c r="AH1147" s="1"/>
      <c r="AI1147" s="1"/>
      <c r="AJ1147" s="1"/>
      <c r="AK1147" s="10"/>
      <c r="AL1147" s="1"/>
      <c r="AM1147" s="1"/>
      <c r="AN1147" s="1"/>
      <c r="AO1147" s="1"/>
      <c r="AP1147" s="1"/>
      <c r="AQ1147" s="1"/>
    </row>
    <row r="1148" spans="1:43" x14ac:dyDescent="0.2">
      <c r="A1148" s="67">
        <f t="shared" si="475"/>
        <v>43430</v>
      </c>
      <c r="B1148" s="8">
        <f t="shared" si="464"/>
        <v>14578.150248219999</v>
      </c>
      <c r="C1148" s="8">
        <f t="shared" si="476"/>
        <v>12330.52982442</v>
      </c>
      <c r="D1148" s="28">
        <f t="shared" si="477"/>
        <v>5103.6899999999996</v>
      </c>
      <c r="E1148" s="9">
        <f>IF(K1148=1,VLOOKUP(A1147,[1]Plan1!$AY$117:$BA$314,3),E1147)</f>
        <v>5092.97</v>
      </c>
      <c r="F1148" s="110">
        <f t="shared" si="478"/>
        <v>43421</v>
      </c>
      <c r="G1148" s="12">
        <f t="shared" si="465"/>
        <v>-2.1004410534337659E-3</v>
      </c>
      <c r="H1148" s="11">
        <f t="shared" si="479"/>
        <v>43451</v>
      </c>
      <c r="I1148" s="11">
        <f t="shared" si="466"/>
        <v>43451</v>
      </c>
      <c r="J1148" s="1">
        <f t="shared" si="480"/>
        <v>21</v>
      </c>
      <c r="K1148" s="1">
        <f t="shared" si="488"/>
        <v>6</v>
      </c>
      <c r="L1148" s="8">
        <f t="shared" si="467"/>
        <v>0.99939942000000004</v>
      </c>
      <c r="M1148" s="14">
        <f t="shared" si="487"/>
        <v>1.00449926</v>
      </c>
      <c r="N1148" s="14">
        <f t="shared" si="484"/>
        <v>1.1678601637673252</v>
      </c>
      <c r="O1148" s="8">
        <f t="shared" si="486"/>
        <v>1.1671587699999999</v>
      </c>
      <c r="P1148" s="8">
        <f t="shared" si="468"/>
        <v>14391.68602331</v>
      </c>
      <c r="Q1148" s="13">
        <f t="shared" si="469"/>
        <v>0</v>
      </c>
      <c r="R1148" s="21">
        <f t="shared" si="470"/>
        <v>0</v>
      </c>
      <c r="S1148" s="8">
        <f t="shared" si="471"/>
        <v>0</v>
      </c>
      <c r="T1148" s="10">
        <f t="shared" si="481"/>
        <v>0.122837</v>
      </c>
      <c r="U1148" s="13">
        <f t="shared" si="485"/>
        <v>28</v>
      </c>
      <c r="V1148" s="13">
        <v>252</v>
      </c>
      <c r="W1148" s="14">
        <f t="shared" si="472"/>
        <v>1.0129563850000001</v>
      </c>
      <c r="X1148" s="8">
        <f t="shared" si="473"/>
        <v>186.46422491000001</v>
      </c>
      <c r="Y1148" s="8">
        <v>0</v>
      </c>
      <c r="Z1148" s="9">
        <f t="shared" si="474"/>
        <v>0</v>
      </c>
      <c r="AA1148" s="26" t="str">
        <f t="shared" si="482"/>
        <v>A+J=</v>
      </c>
      <c r="AB1148" s="70">
        <f t="shared" si="483"/>
        <v>43753</v>
      </c>
      <c r="AC1148" s="4"/>
      <c r="AD1148" s="1"/>
      <c r="AE1148" s="11"/>
      <c r="AF1148" s="5"/>
      <c r="AG1148" s="1"/>
      <c r="AH1148" s="1"/>
      <c r="AI1148" s="1"/>
      <c r="AJ1148" s="1"/>
      <c r="AK1148" s="10"/>
      <c r="AL1148" s="1"/>
      <c r="AM1148" s="1"/>
      <c r="AN1148" s="1"/>
      <c r="AO1148" s="1"/>
      <c r="AP1148" s="1"/>
      <c r="AQ1148" s="1"/>
    </row>
    <row r="1149" spans="1:43" x14ac:dyDescent="0.2">
      <c r="A1149" s="67">
        <f t="shared" si="475"/>
        <v>43431</v>
      </c>
      <c r="B1149" s="8">
        <f t="shared" si="464"/>
        <v>14583.393897030001</v>
      </c>
      <c r="C1149" s="8">
        <f t="shared" si="476"/>
        <v>12330.52982442</v>
      </c>
      <c r="D1149" s="28">
        <f t="shared" si="477"/>
        <v>5103.6899999999996</v>
      </c>
      <c r="E1149" s="9">
        <f>IF(K1149=1,VLOOKUP(A1148,[1]Plan1!$AY$117:$BA$314,3),E1148)</f>
        <v>5092.97</v>
      </c>
      <c r="F1149" s="110">
        <f t="shared" si="478"/>
        <v>43421</v>
      </c>
      <c r="G1149" s="12">
        <f t="shared" si="465"/>
        <v>-2.1004410534337659E-3</v>
      </c>
      <c r="H1149" s="11">
        <f t="shared" si="479"/>
        <v>43451</v>
      </c>
      <c r="I1149" s="11">
        <f t="shared" si="466"/>
        <v>43451</v>
      </c>
      <c r="J1149" s="1">
        <f t="shared" si="480"/>
        <v>21</v>
      </c>
      <c r="K1149" s="1">
        <f t="shared" si="488"/>
        <v>7</v>
      </c>
      <c r="L1149" s="8">
        <f t="shared" si="467"/>
        <v>0.99929935999999997</v>
      </c>
      <c r="M1149" s="14">
        <f t="shared" si="487"/>
        <v>1.00449926</v>
      </c>
      <c r="N1149" s="14">
        <f t="shared" si="484"/>
        <v>1.1678601637673252</v>
      </c>
      <c r="O1149" s="8">
        <f t="shared" si="486"/>
        <v>1.16704191</v>
      </c>
      <c r="P1149" s="8">
        <f t="shared" si="468"/>
        <v>14390.245077600001</v>
      </c>
      <c r="Q1149" s="13">
        <f t="shared" si="469"/>
        <v>0</v>
      </c>
      <c r="R1149" s="21">
        <f t="shared" si="470"/>
        <v>0</v>
      </c>
      <c r="S1149" s="8">
        <f t="shared" si="471"/>
        <v>0</v>
      </c>
      <c r="T1149" s="10">
        <f t="shared" si="481"/>
        <v>0.122837</v>
      </c>
      <c r="U1149" s="13">
        <f t="shared" si="485"/>
        <v>29</v>
      </c>
      <c r="V1149" s="13">
        <v>252</v>
      </c>
      <c r="W1149" s="14">
        <f t="shared" si="472"/>
        <v>1.0134222049999999</v>
      </c>
      <c r="X1149" s="8">
        <f t="shared" si="473"/>
        <v>193.14881943</v>
      </c>
      <c r="Y1149" s="8">
        <v>0</v>
      </c>
      <c r="Z1149" s="9">
        <f t="shared" si="474"/>
        <v>0</v>
      </c>
      <c r="AA1149" s="26" t="str">
        <f t="shared" si="482"/>
        <v>A+J=</v>
      </c>
      <c r="AB1149" s="70">
        <f t="shared" si="483"/>
        <v>43753</v>
      </c>
      <c r="AC1149" s="4"/>
      <c r="AD1149" s="1"/>
      <c r="AE1149" s="11"/>
      <c r="AF1149" s="5"/>
      <c r="AG1149" s="1"/>
      <c r="AH1149" s="1"/>
      <c r="AI1149" s="1"/>
      <c r="AJ1149" s="1"/>
      <c r="AK1149" s="10"/>
      <c r="AL1149" s="1"/>
      <c r="AM1149" s="1"/>
      <c r="AN1149" s="1"/>
      <c r="AO1149" s="1"/>
      <c r="AP1149" s="1"/>
      <c r="AQ1149" s="1"/>
    </row>
    <row r="1150" spans="1:43" x14ac:dyDescent="0.2">
      <c r="A1150" s="67">
        <f t="shared" si="475"/>
        <v>43432</v>
      </c>
      <c r="B1150" s="8">
        <f t="shared" si="464"/>
        <v>14588.63940761</v>
      </c>
      <c r="C1150" s="8">
        <f t="shared" si="476"/>
        <v>12330.52982442</v>
      </c>
      <c r="D1150" s="28">
        <f t="shared" si="477"/>
        <v>5103.6899999999996</v>
      </c>
      <c r="E1150" s="9">
        <f>IF(K1150=1,VLOOKUP(A1149,[1]Plan1!$AY$117:$BA$314,3),E1149)</f>
        <v>5092.97</v>
      </c>
      <c r="F1150" s="110">
        <f t="shared" si="478"/>
        <v>43421</v>
      </c>
      <c r="G1150" s="12">
        <f t="shared" si="465"/>
        <v>-2.1004410534337659E-3</v>
      </c>
      <c r="H1150" s="11">
        <f t="shared" si="479"/>
        <v>43451</v>
      </c>
      <c r="I1150" s="11">
        <f t="shared" si="466"/>
        <v>43451</v>
      </c>
      <c r="J1150" s="1">
        <f t="shared" si="480"/>
        <v>21</v>
      </c>
      <c r="K1150" s="1">
        <f t="shared" si="488"/>
        <v>8</v>
      </c>
      <c r="L1150" s="8">
        <f t="shared" si="467"/>
        <v>0.99919930999999995</v>
      </c>
      <c r="M1150" s="14">
        <f t="shared" si="487"/>
        <v>1.00449926</v>
      </c>
      <c r="N1150" s="14">
        <f t="shared" si="484"/>
        <v>1.1678601637673252</v>
      </c>
      <c r="O1150" s="8">
        <f t="shared" si="486"/>
        <v>1.1669250600000001</v>
      </c>
      <c r="P1150" s="8">
        <f t="shared" si="468"/>
        <v>14388.80425519</v>
      </c>
      <c r="Q1150" s="13">
        <f t="shared" si="469"/>
        <v>0</v>
      </c>
      <c r="R1150" s="21">
        <f t="shared" si="470"/>
        <v>0</v>
      </c>
      <c r="S1150" s="8">
        <f t="shared" si="471"/>
        <v>0</v>
      </c>
      <c r="T1150" s="10">
        <f t="shared" si="481"/>
        <v>0.122837</v>
      </c>
      <c r="U1150" s="13">
        <f t="shared" si="485"/>
        <v>30</v>
      </c>
      <c r="V1150" s="13">
        <v>252</v>
      </c>
      <c r="W1150" s="14">
        <f t="shared" si="472"/>
        <v>1.0138882389999999</v>
      </c>
      <c r="X1150" s="8">
        <f t="shared" si="473"/>
        <v>199.83515241999999</v>
      </c>
      <c r="Y1150" s="8">
        <v>0</v>
      </c>
      <c r="Z1150" s="9">
        <f t="shared" si="474"/>
        <v>0</v>
      </c>
      <c r="AA1150" s="26" t="str">
        <f t="shared" si="482"/>
        <v>A+J=</v>
      </c>
      <c r="AB1150" s="70">
        <f t="shared" si="483"/>
        <v>43753</v>
      </c>
      <c r="AC1150" s="4"/>
      <c r="AD1150" s="1"/>
      <c r="AE1150" s="11"/>
      <c r="AF1150" s="5"/>
      <c r="AG1150" s="1"/>
      <c r="AH1150" s="1"/>
      <c r="AI1150" s="1"/>
      <c r="AJ1150" s="1"/>
      <c r="AK1150" s="10"/>
      <c r="AL1150" s="1"/>
      <c r="AM1150" s="1"/>
      <c r="AN1150" s="1"/>
      <c r="AO1150" s="1"/>
      <c r="AP1150" s="1"/>
      <c r="AQ1150" s="1"/>
    </row>
    <row r="1151" spans="1:43" x14ac:dyDescent="0.2">
      <c r="A1151" s="67">
        <f t="shared" si="475"/>
        <v>43433</v>
      </c>
      <c r="B1151" s="8">
        <f t="shared" si="464"/>
        <v>14593.886904290001</v>
      </c>
      <c r="C1151" s="8">
        <f t="shared" si="476"/>
        <v>12330.52982442</v>
      </c>
      <c r="D1151" s="28">
        <f t="shared" si="477"/>
        <v>5103.6899999999996</v>
      </c>
      <c r="E1151" s="9">
        <f>IF(K1151=1,VLOOKUP(A1150,[1]Plan1!$AY$117:$BA$314,3),E1150)</f>
        <v>5092.97</v>
      </c>
      <c r="F1151" s="110">
        <f t="shared" si="478"/>
        <v>43421</v>
      </c>
      <c r="G1151" s="12">
        <f t="shared" si="465"/>
        <v>-2.1004410534337659E-3</v>
      </c>
      <c r="H1151" s="11">
        <f t="shared" si="479"/>
        <v>43451</v>
      </c>
      <c r="I1151" s="11">
        <f t="shared" si="466"/>
        <v>43451</v>
      </c>
      <c r="J1151" s="1">
        <f t="shared" si="480"/>
        <v>21</v>
      </c>
      <c r="K1151" s="1">
        <f t="shared" si="488"/>
        <v>9</v>
      </c>
      <c r="L1151" s="8">
        <f t="shared" si="467"/>
        <v>0.99909926999999998</v>
      </c>
      <c r="M1151" s="14">
        <f t="shared" si="487"/>
        <v>1.00449926</v>
      </c>
      <c r="N1151" s="14">
        <f t="shared" si="484"/>
        <v>1.1678601637673252</v>
      </c>
      <c r="O1151" s="8">
        <f t="shared" si="486"/>
        <v>1.16680823</v>
      </c>
      <c r="P1151" s="8">
        <f t="shared" si="468"/>
        <v>14387.36367939</v>
      </c>
      <c r="Q1151" s="13">
        <f t="shared" si="469"/>
        <v>0</v>
      </c>
      <c r="R1151" s="21">
        <f t="shared" si="470"/>
        <v>0</v>
      </c>
      <c r="S1151" s="8">
        <f t="shared" si="471"/>
        <v>0</v>
      </c>
      <c r="T1151" s="10">
        <f t="shared" si="481"/>
        <v>0.122837</v>
      </c>
      <c r="U1151" s="13">
        <f t="shared" si="485"/>
        <v>31</v>
      </c>
      <c r="V1151" s="13">
        <v>252</v>
      </c>
      <c r="W1151" s="14">
        <f t="shared" si="472"/>
        <v>1.0143544870000001</v>
      </c>
      <c r="X1151" s="8">
        <f t="shared" si="473"/>
        <v>206.5232249</v>
      </c>
      <c r="Y1151" s="8">
        <v>0</v>
      </c>
      <c r="Z1151" s="9">
        <f t="shared" si="474"/>
        <v>0</v>
      </c>
      <c r="AA1151" s="26" t="str">
        <f t="shared" si="482"/>
        <v>A+J=</v>
      </c>
      <c r="AB1151" s="70">
        <f t="shared" si="483"/>
        <v>43753</v>
      </c>
      <c r="AC1151" s="4"/>
      <c r="AD1151" s="1"/>
      <c r="AE1151" s="11"/>
      <c r="AF1151" s="5"/>
      <c r="AG1151" s="1"/>
      <c r="AH1151" s="1"/>
      <c r="AI1151" s="1"/>
      <c r="AJ1151" s="1"/>
      <c r="AK1151" s="10"/>
      <c r="AL1151" s="1"/>
      <c r="AM1151" s="1"/>
      <c r="AN1151" s="1"/>
      <c r="AO1151" s="1"/>
      <c r="AP1151" s="1"/>
      <c r="AQ1151" s="1"/>
    </row>
    <row r="1152" spans="1:43" x14ac:dyDescent="0.2">
      <c r="A1152" s="67">
        <f t="shared" si="475"/>
        <v>43434</v>
      </c>
      <c r="B1152" s="8">
        <f t="shared" si="464"/>
        <v>14599.13615061</v>
      </c>
      <c r="C1152" s="8">
        <f t="shared" si="476"/>
        <v>12330.52982442</v>
      </c>
      <c r="D1152" s="28">
        <f t="shared" si="477"/>
        <v>5103.6899999999996</v>
      </c>
      <c r="E1152" s="9">
        <f>IF(K1152=1,VLOOKUP(A1151,[1]Plan1!$AY$117:$BA$314,3),E1151)</f>
        <v>5092.97</v>
      </c>
      <c r="F1152" s="110">
        <f t="shared" si="478"/>
        <v>43421</v>
      </c>
      <c r="G1152" s="12">
        <f t="shared" si="465"/>
        <v>-2.1004410534337659E-3</v>
      </c>
      <c r="H1152" s="11">
        <f t="shared" si="479"/>
        <v>43451</v>
      </c>
      <c r="I1152" s="11">
        <f t="shared" si="466"/>
        <v>43451</v>
      </c>
      <c r="J1152" s="1">
        <f t="shared" si="480"/>
        <v>21</v>
      </c>
      <c r="K1152" s="1">
        <f t="shared" si="488"/>
        <v>10</v>
      </c>
      <c r="L1152" s="8">
        <f t="shared" si="467"/>
        <v>0.99899923000000002</v>
      </c>
      <c r="M1152" s="14">
        <f t="shared" si="487"/>
        <v>1.00449926</v>
      </c>
      <c r="N1152" s="14">
        <f t="shared" si="484"/>
        <v>1.1678601637673252</v>
      </c>
      <c r="O1152" s="8">
        <f t="shared" si="486"/>
        <v>1.1666913999999999</v>
      </c>
      <c r="P1152" s="8">
        <f t="shared" si="468"/>
        <v>14385.923103589999</v>
      </c>
      <c r="Q1152" s="13">
        <f t="shared" si="469"/>
        <v>0</v>
      </c>
      <c r="R1152" s="21">
        <f t="shared" si="470"/>
        <v>0</v>
      </c>
      <c r="S1152" s="8">
        <f t="shared" si="471"/>
        <v>0</v>
      </c>
      <c r="T1152" s="10">
        <f t="shared" si="481"/>
        <v>0.122837</v>
      </c>
      <c r="U1152" s="13">
        <f t="shared" si="485"/>
        <v>32</v>
      </c>
      <c r="V1152" s="13">
        <v>252</v>
      </c>
      <c r="W1152" s="14">
        <f t="shared" si="472"/>
        <v>1.0148209500000001</v>
      </c>
      <c r="X1152" s="8">
        <f t="shared" si="473"/>
        <v>213.21304702</v>
      </c>
      <c r="Y1152" s="8">
        <v>0</v>
      </c>
      <c r="Z1152" s="9">
        <f t="shared" si="474"/>
        <v>0</v>
      </c>
      <c r="AA1152" s="26" t="str">
        <f t="shared" si="482"/>
        <v>A+J=</v>
      </c>
      <c r="AB1152" s="70">
        <f t="shared" si="483"/>
        <v>43753</v>
      </c>
      <c r="AC1152" s="4"/>
      <c r="AD1152" s="1"/>
      <c r="AE1152" s="11"/>
      <c r="AF1152" s="5"/>
      <c r="AG1152" s="1"/>
      <c r="AH1152" s="1"/>
      <c r="AI1152" s="1"/>
      <c r="AJ1152" s="1"/>
      <c r="AK1152" s="10"/>
      <c r="AL1152" s="1"/>
      <c r="AM1152" s="1"/>
      <c r="AN1152" s="1"/>
      <c r="AO1152" s="1"/>
      <c r="AP1152" s="1"/>
      <c r="AQ1152" s="1"/>
    </row>
    <row r="1153" spans="1:43" x14ac:dyDescent="0.2">
      <c r="A1153" s="67">
        <f t="shared" si="475"/>
        <v>43435</v>
      </c>
      <c r="B1153" s="8">
        <f t="shared" si="464"/>
        <v>14604.387381639999</v>
      </c>
      <c r="C1153" s="8">
        <f t="shared" si="476"/>
        <v>12330.52982442</v>
      </c>
      <c r="D1153" s="28">
        <f t="shared" si="477"/>
        <v>5103.6899999999996</v>
      </c>
      <c r="E1153" s="9">
        <f>IF(K1153=1,VLOOKUP(A1152,[1]Plan1!$AY$117:$BA$314,3),E1152)</f>
        <v>5092.97</v>
      </c>
      <c r="F1153" s="110">
        <f t="shared" si="478"/>
        <v>43421</v>
      </c>
      <c r="G1153" s="12">
        <f t="shared" si="465"/>
        <v>-2.1004410534337659E-3</v>
      </c>
      <c r="H1153" s="11">
        <f t="shared" si="479"/>
        <v>43451</v>
      </c>
      <c r="I1153" s="11">
        <f t="shared" si="466"/>
        <v>43451</v>
      </c>
      <c r="J1153" s="1">
        <f t="shared" si="480"/>
        <v>21</v>
      </c>
      <c r="K1153" s="1">
        <f t="shared" si="488"/>
        <v>11</v>
      </c>
      <c r="L1153" s="8">
        <f t="shared" si="467"/>
        <v>0.99889921000000004</v>
      </c>
      <c r="M1153" s="14">
        <f t="shared" si="487"/>
        <v>1.00449926</v>
      </c>
      <c r="N1153" s="14">
        <f t="shared" si="484"/>
        <v>1.1678601637673252</v>
      </c>
      <c r="O1153" s="8">
        <f t="shared" si="486"/>
        <v>1.16657459</v>
      </c>
      <c r="P1153" s="8">
        <f t="shared" si="468"/>
        <v>14384.482774399999</v>
      </c>
      <c r="Q1153" s="13">
        <f t="shared" si="469"/>
        <v>0</v>
      </c>
      <c r="R1153" s="21">
        <f t="shared" si="470"/>
        <v>0</v>
      </c>
      <c r="S1153" s="8">
        <f t="shared" si="471"/>
        <v>0</v>
      </c>
      <c r="T1153" s="10">
        <f t="shared" si="481"/>
        <v>0.122837</v>
      </c>
      <c r="U1153" s="13">
        <f t="shared" si="485"/>
        <v>33</v>
      </c>
      <c r="V1153" s="13">
        <v>252</v>
      </c>
      <c r="W1153" s="14">
        <f t="shared" si="472"/>
        <v>1.015287627</v>
      </c>
      <c r="X1153" s="8">
        <f t="shared" si="473"/>
        <v>219.90460723999999</v>
      </c>
      <c r="Y1153" s="8">
        <v>0</v>
      </c>
      <c r="Z1153" s="9">
        <f t="shared" si="474"/>
        <v>0</v>
      </c>
      <c r="AA1153" s="26" t="str">
        <f t="shared" si="482"/>
        <v>A+J=</v>
      </c>
      <c r="AB1153" s="70">
        <f t="shared" si="483"/>
        <v>43753</v>
      </c>
      <c r="AC1153" s="4"/>
      <c r="AD1153" s="1"/>
      <c r="AE1153" s="11"/>
      <c r="AF1153" s="5"/>
      <c r="AG1153" s="1"/>
      <c r="AH1153" s="1"/>
      <c r="AI1153" s="1"/>
      <c r="AJ1153" s="1"/>
      <c r="AK1153" s="10"/>
      <c r="AL1153" s="1"/>
      <c r="AM1153" s="1"/>
      <c r="AN1153" s="1"/>
      <c r="AO1153" s="1"/>
      <c r="AP1153" s="1"/>
      <c r="AQ1153" s="1"/>
    </row>
    <row r="1154" spans="1:43" x14ac:dyDescent="0.2">
      <c r="A1154" s="67">
        <f t="shared" si="475"/>
        <v>43436</v>
      </c>
      <c r="B1154" s="8">
        <f t="shared" si="464"/>
        <v>14604.387381639999</v>
      </c>
      <c r="C1154" s="8">
        <f t="shared" si="476"/>
        <v>12330.52982442</v>
      </c>
      <c r="D1154" s="28">
        <f t="shared" si="477"/>
        <v>5103.6899999999996</v>
      </c>
      <c r="E1154" s="9">
        <f>IF(K1154=1,VLOOKUP(A1153,[1]Plan1!$AY$117:$BA$314,3),E1153)</f>
        <v>5092.97</v>
      </c>
      <c r="F1154" s="110">
        <f t="shared" si="478"/>
        <v>43421</v>
      </c>
      <c r="G1154" s="12">
        <f t="shared" si="465"/>
        <v>-2.1004410534337659E-3</v>
      </c>
      <c r="H1154" s="11">
        <f t="shared" si="479"/>
        <v>43451</v>
      </c>
      <c r="I1154" s="11">
        <f t="shared" si="466"/>
        <v>43451</v>
      </c>
      <c r="J1154" s="1">
        <f t="shared" si="480"/>
        <v>21</v>
      </c>
      <c r="K1154" s="1">
        <f t="shared" si="488"/>
        <v>11</v>
      </c>
      <c r="L1154" s="8">
        <f t="shared" si="467"/>
        <v>0.99889921000000004</v>
      </c>
      <c r="M1154" s="14">
        <f t="shared" si="487"/>
        <v>1.00449926</v>
      </c>
      <c r="N1154" s="14">
        <f t="shared" si="484"/>
        <v>1.1678601637673252</v>
      </c>
      <c r="O1154" s="8">
        <f t="shared" si="486"/>
        <v>1.16657459</v>
      </c>
      <c r="P1154" s="8">
        <f t="shared" si="468"/>
        <v>14384.482774399999</v>
      </c>
      <c r="Q1154" s="13">
        <f t="shared" si="469"/>
        <v>0</v>
      </c>
      <c r="R1154" s="21">
        <f t="shared" si="470"/>
        <v>0</v>
      </c>
      <c r="S1154" s="8">
        <f t="shared" si="471"/>
        <v>0</v>
      </c>
      <c r="T1154" s="10">
        <f t="shared" si="481"/>
        <v>0.122837</v>
      </c>
      <c r="U1154" s="13">
        <f t="shared" si="485"/>
        <v>33</v>
      </c>
      <c r="V1154" s="13">
        <v>252</v>
      </c>
      <c r="W1154" s="14">
        <f t="shared" si="472"/>
        <v>1.015287627</v>
      </c>
      <c r="X1154" s="8">
        <f t="shared" si="473"/>
        <v>219.90460723999999</v>
      </c>
      <c r="Y1154" s="8">
        <v>0</v>
      </c>
      <c r="Z1154" s="9">
        <f t="shared" si="474"/>
        <v>0</v>
      </c>
      <c r="AA1154" s="26" t="str">
        <f t="shared" si="482"/>
        <v>A+J=</v>
      </c>
      <c r="AB1154" s="70">
        <f t="shared" si="483"/>
        <v>43753</v>
      </c>
      <c r="AC1154" s="4"/>
      <c r="AD1154" s="1"/>
      <c r="AE1154" s="11"/>
      <c r="AF1154" s="5"/>
      <c r="AG1154" s="1"/>
      <c r="AH1154" s="1"/>
      <c r="AI1154" s="1"/>
      <c r="AJ1154" s="1"/>
      <c r="AK1154" s="10"/>
      <c r="AL1154" s="1"/>
      <c r="AM1154" s="1"/>
      <c r="AN1154" s="1"/>
      <c r="AO1154" s="1"/>
      <c r="AP1154" s="1"/>
      <c r="AQ1154" s="1"/>
    </row>
    <row r="1155" spans="1:43" x14ac:dyDescent="0.2">
      <c r="A1155" s="67">
        <f t="shared" si="475"/>
        <v>43437</v>
      </c>
      <c r="B1155" s="8">
        <f t="shared" si="464"/>
        <v>14604.387381639999</v>
      </c>
      <c r="C1155" s="8">
        <f t="shared" si="476"/>
        <v>12330.52982442</v>
      </c>
      <c r="D1155" s="28">
        <f t="shared" si="477"/>
        <v>5103.6899999999996</v>
      </c>
      <c r="E1155" s="9">
        <f>IF(K1155=1,VLOOKUP(A1154,[1]Plan1!$AY$117:$BA$314,3),E1154)</f>
        <v>5092.97</v>
      </c>
      <c r="F1155" s="110">
        <f t="shared" si="478"/>
        <v>43421</v>
      </c>
      <c r="G1155" s="12">
        <f t="shared" si="465"/>
        <v>-2.1004410534337659E-3</v>
      </c>
      <c r="H1155" s="11">
        <f t="shared" si="479"/>
        <v>43451</v>
      </c>
      <c r="I1155" s="11">
        <f t="shared" si="466"/>
        <v>43451</v>
      </c>
      <c r="J1155" s="1">
        <f t="shared" si="480"/>
        <v>21</v>
      </c>
      <c r="K1155" s="1">
        <f t="shared" si="488"/>
        <v>11</v>
      </c>
      <c r="L1155" s="8">
        <f t="shared" si="467"/>
        <v>0.99889921000000004</v>
      </c>
      <c r="M1155" s="14">
        <f t="shared" si="487"/>
        <v>1.00449926</v>
      </c>
      <c r="N1155" s="14">
        <f t="shared" si="484"/>
        <v>1.1678601637673252</v>
      </c>
      <c r="O1155" s="8">
        <f t="shared" si="486"/>
        <v>1.16657459</v>
      </c>
      <c r="P1155" s="8">
        <f t="shared" si="468"/>
        <v>14384.482774399999</v>
      </c>
      <c r="Q1155" s="13">
        <f t="shared" si="469"/>
        <v>0</v>
      </c>
      <c r="R1155" s="21">
        <f t="shared" si="470"/>
        <v>0</v>
      </c>
      <c r="S1155" s="8">
        <f t="shared" si="471"/>
        <v>0</v>
      </c>
      <c r="T1155" s="10">
        <f t="shared" si="481"/>
        <v>0.122837</v>
      </c>
      <c r="U1155" s="13">
        <f t="shared" si="485"/>
        <v>33</v>
      </c>
      <c r="V1155" s="13">
        <v>252</v>
      </c>
      <c r="W1155" s="14">
        <f t="shared" si="472"/>
        <v>1.015287627</v>
      </c>
      <c r="X1155" s="8">
        <f t="shared" si="473"/>
        <v>219.90460723999999</v>
      </c>
      <c r="Y1155" s="8">
        <v>0</v>
      </c>
      <c r="Z1155" s="9">
        <f t="shared" si="474"/>
        <v>0</v>
      </c>
      <c r="AA1155" s="26" t="str">
        <f t="shared" si="482"/>
        <v>A+J=</v>
      </c>
      <c r="AB1155" s="70">
        <f t="shared" si="483"/>
        <v>43753</v>
      </c>
      <c r="AC1155" s="4"/>
      <c r="AD1155" s="1"/>
      <c r="AE1155" s="11"/>
      <c r="AF1155" s="5"/>
      <c r="AG1155" s="1"/>
      <c r="AH1155" s="1"/>
      <c r="AI1155" s="1"/>
      <c r="AJ1155" s="1"/>
      <c r="AK1155" s="10"/>
      <c r="AL1155" s="1"/>
      <c r="AM1155" s="1"/>
      <c r="AN1155" s="1"/>
      <c r="AO1155" s="1"/>
      <c r="AP1155" s="1"/>
      <c r="AQ1155" s="1"/>
    </row>
    <row r="1156" spans="1:43" x14ac:dyDescent="0.2">
      <c r="A1156" s="67">
        <f t="shared" si="475"/>
        <v>43438</v>
      </c>
      <c r="B1156" s="8">
        <f t="shared" si="464"/>
        <v>14609.640485940001</v>
      </c>
      <c r="C1156" s="8">
        <f t="shared" si="476"/>
        <v>12330.52982442</v>
      </c>
      <c r="D1156" s="28">
        <f t="shared" si="477"/>
        <v>5103.6899999999996</v>
      </c>
      <c r="E1156" s="9">
        <f>IF(K1156=1,VLOOKUP(A1155,[1]Plan1!$AY$117:$BA$314,3),E1155)</f>
        <v>5092.97</v>
      </c>
      <c r="F1156" s="110">
        <f t="shared" si="478"/>
        <v>43421</v>
      </c>
      <c r="G1156" s="12">
        <f t="shared" si="465"/>
        <v>-2.1004410534337659E-3</v>
      </c>
      <c r="H1156" s="11">
        <f t="shared" si="479"/>
        <v>43451</v>
      </c>
      <c r="I1156" s="11">
        <f t="shared" si="466"/>
        <v>43451</v>
      </c>
      <c r="J1156" s="1">
        <f t="shared" si="480"/>
        <v>21</v>
      </c>
      <c r="K1156" s="1">
        <f t="shared" si="488"/>
        <v>12</v>
      </c>
      <c r="L1156" s="8">
        <f t="shared" si="467"/>
        <v>0.9987992</v>
      </c>
      <c r="M1156" s="14">
        <f t="shared" si="487"/>
        <v>1.00449926</v>
      </c>
      <c r="N1156" s="14">
        <f t="shared" si="484"/>
        <v>1.1678601637673252</v>
      </c>
      <c r="O1156" s="8">
        <f t="shared" si="486"/>
        <v>1.1664577899999999</v>
      </c>
      <c r="P1156" s="8">
        <f t="shared" si="468"/>
        <v>14383.042568520001</v>
      </c>
      <c r="Q1156" s="13">
        <f t="shared" si="469"/>
        <v>0</v>
      </c>
      <c r="R1156" s="21">
        <f t="shared" si="470"/>
        <v>0</v>
      </c>
      <c r="S1156" s="8">
        <f t="shared" si="471"/>
        <v>0</v>
      </c>
      <c r="T1156" s="10">
        <f t="shared" si="481"/>
        <v>0.122837</v>
      </c>
      <c r="U1156" s="13">
        <f t="shared" si="485"/>
        <v>34</v>
      </c>
      <c r="V1156" s="13">
        <v>252</v>
      </c>
      <c r="W1156" s="14">
        <f t="shared" si="472"/>
        <v>1.0157545189999999</v>
      </c>
      <c r="X1156" s="8">
        <f t="shared" si="473"/>
        <v>226.59791741999999</v>
      </c>
      <c r="Y1156" s="8">
        <v>0</v>
      </c>
      <c r="Z1156" s="9">
        <f t="shared" si="474"/>
        <v>0</v>
      </c>
      <c r="AA1156" s="26" t="str">
        <f t="shared" si="482"/>
        <v>A+J=</v>
      </c>
      <c r="AB1156" s="70">
        <f t="shared" si="483"/>
        <v>43753</v>
      </c>
      <c r="AC1156" s="4"/>
      <c r="AD1156" s="1"/>
      <c r="AE1156" s="11"/>
      <c r="AF1156" s="5"/>
      <c r="AG1156" s="1"/>
      <c r="AH1156" s="1"/>
      <c r="AI1156" s="1"/>
      <c r="AJ1156" s="1"/>
      <c r="AK1156" s="10"/>
      <c r="AL1156" s="1"/>
      <c r="AM1156" s="1"/>
      <c r="AN1156" s="1"/>
      <c r="AO1156" s="1"/>
      <c r="AP1156" s="1"/>
      <c r="AQ1156" s="1"/>
    </row>
    <row r="1157" spans="1:43" x14ac:dyDescent="0.2">
      <c r="A1157" s="67">
        <f t="shared" si="475"/>
        <v>43439</v>
      </c>
      <c r="B1157" s="8">
        <f t="shared" si="464"/>
        <v>14614.895588040001</v>
      </c>
      <c r="C1157" s="8">
        <f t="shared" si="476"/>
        <v>12330.52982442</v>
      </c>
      <c r="D1157" s="28">
        <f t="shared" si="477"/>
        <v>5103.6899999999996</v>
      </c>
      <c r="E1157" s="9">
        <f>IF(K1157=1,VLOOKUP(A1156,[1]Plan1!$AY$117:$BA$314,3),E1156)</f>
        <v>5092.97</v>
      </c>
      <c r="F1157" s="110">
        <f t="shared" si="478"/>
        <v>43421</v>
      </c>
      <c r="G1157" s="12">
        <f t="shared" si="465"/>
        <v>-2.1004410534337659E-3</v>
      </c>
      <c r="H1157" s="11">
        <f t="shared" si="479"/>
        <v>43451</v>
      </c>
      <c r="I1157" s="11">
        <f t="shared" si="466"/>
        <v>43451</v>
      </c>
      <c r="J1157" s="1">
        <f t="shared" si="480"/>
        <v>21</v>
      </c>
      <c r="K1157" s="1">
        <f t="shared" si="488"/>
        <v>13</v>
      </c>
      <c r="L1157" s="8">
        <f t="shared" si="467"/>
        <v>0.99869920000000001</v>
      </c>
      <c r="M1157" s="14">
        <f t="shared" si="487"/>
        <v>1.00449926</v>
      </c>
      <c r="N1157" s="14">
        <f t="shared" si="484"/>
        <v>1.1678601637673252</v>
      </c>
      <c r="O1157" s="8">
        <f t="shared" si="486"/>
        <v>1.16634101</v>
      </c>
      <c r="P1157" s="8">
        <f t="shared" si="468"/>
        <v>14381.602609240001</v>
      </c>
      <c r="Q1157" s="13">
        <f t="shared" si="469"/>
        <v>0</v>
      </c>
      <c r="R1157" s="21">
        <f t="shared" si="470"/>
        <v>0</v>
      </c>
      <c r="S1157" s="8">
        <f t="shared" si="471"/>
        <v>0</v>
      </c>
      <c r="T1157" s="10">
        <f t="shared" si="481"/>
        <v>0.122837</v>
      </c>
      <c r="U1157" s="13">
        <f t="shared" si="485"/>
        <v>35</v>
      </c>
      <c r="V1157" s="13">
        <v>252</v>
      </c>
      <c r="W1157" s="14">
        <f t="shared" si="472"/>
        <v>1.0162216260000001</v>
      </c>
      <c r="X1157" s="8">
        <f t="shared" si="473"/>
        <v>233.29297879999999</v>
      </c>
      <c r="Y1157" s="8">
        <v>0</v>
      </c>
      <c r="Z1157" s="9">
        <f t="shared" si="474"/>
        <v>0</v>
      </c>
      <c r="AA1157" s="26" t="str">
        <f t="shared" si="482"/>
        <v>A+J=</v>
      </c>
      <c r="AB1157" s="70">
        <f t="shared" si="483"/>
        <v>43753</v>
      </c>
      <c r="AC1157" s="4"/>
      <c r="AD1157" s="1"/>
      <c r="AE1157" s="11"/>
      <c r="AF1157" s="5"/>
      <c r="AG1157" s="1"/>
      <c r="AH1157" s="1"/>
      <c r="AI1157" s="1"/>
      <c r="AJ1157" s="1"/>
      <c r="AK1157" s="10"/>
      <c r="AL1157" s="1"/>
      <c r="AM1157" s="1"/>
      <c r="AN1157" s="1"/>
      <c r="AO1157" s="1"/>
      <c r="AP1157" s="1"/>
      <c r="AQ1157" s="1"/>
    </row>
    <row r="1158" spans="1:43" x14ac:dyDescent="0.2">
      <c r="A1158" s="67">
        <f t="shared" si="475"/>
        <v>43440</v>
      </c>
      <c r="B1158" s="8">
        <f t="shared" si="464"/>
        <v>14620.15242228</v>
      </c>
      <c r="C1158" s="8">
        <f t="shared" si="476"/>
        <v>12330.52982442</v>
      </c>
      <c r="D1158" s="28">
        <f t="shared" si="477"/>
        <v>5103.6899999999996</v>
      </c>
      <c r="E1158" s="9">
        <f>IF(K1158=1,VLOOKUP(A1157,[1]Plan1!$AY$117:$BA$314,3),E1157)</f>
        <v>5092.97</v>
      </c>
      <c r="F1158" s="110">
        <f t="shared" si="478"/>
        <v>43421</v>
      </c>
      <c r="G1158" s="12">
        <f t="shared" si="465"/>
        <v>-2.1004410534337659E-3</v>
      </c>
      <c r="H1158" s="11">
        <f t="shared" si="479"/>
        <v>43451</v>
      </c>
      <c r="I1158" s="11">
        <f t="shared" si="466"/>
        <v>43451</v>
      </c>
      <c r="J1158" s="1">
        <f t="shared" si="480"/>
        <v>21</v>
      </c>
      <c r="K1158" s="1">
        <f t="shared" si="488"/>
        <v>14</v>
      </c>
      <c r="L1158" s="8">
        <f t="shared" si="467"/>
        <v>0.99859920999999996</v>
      </c>
      <c r="M1158" s="14">
        <f t="shared" si="487"/>
        <v>1.00449926</v>
      </c>
      <c r="N1158" s="14">
        <f t="shared" si="484"/>
        <v>1.1678601637673252</v>
      </c>
      <c r="O1158" s="8">
        <f t="shared" si="486"/>
        <v>1.1662242300000001</v>
      </c>
      <c r="P1158" s="8">
        <f t="shared" si="468"/>
        <v>14380.16264997</v>
      </c>
      <c r="Q1158" s="13">
        <f t="shared" si="469"/>
        <v>0</v>
      </c>
      <c r="R1158" s="21">
        <f t="shared" si="470"/>
        <v>0</v>
      </c>
      <c r="S1158" s="8">
        <f t="shared" si="471"/>
        <v>0</v>
      </c>
      <c r="T1158" s="10">
        <f t="shared" si="481"/>
        <v>0.122837</v>
      </c>
      <c r="U1158" s="13">
        <f t="shared" si="485"/>
        <v>36</v>
      </c>
      <c r="V1158" s="13">
        <v>252</v>
      </c>
      <c r="W1158" s="14">
        <f t="shared" si="472"/>
        <v>1.016688947</v>
      </c>
      <c r="X1158" s="8">
        <f t="shared" si="473"/>
        <v>239.98977231000001</v>
      </c>
      <c r="Y1158" s="8">
        <v>0</v>
      </c>
      <c r="Z1158" s="9">
        <f t="shared" si="474"/>
        <v>0</v>
      </c>
      <c r="AA1158" s="26" t="str">
        <f t="shared" si="482"/>
        <v>A+J=</v>
      </c>
      <c r="AB1158" s="70">
        <f t="shared" si="483"/>
        <v>43753</v>
      </c>
      <c r="AC1158" s="4"/>
      <c r="AD1158" s="1"/>
      <c r="AE1158" s="11"/>
      <c r="AF1158" s="5"/>
      <c r="AG1158" s="1"/>
      <c r="AH1158" s="1"/>
      <c r="AI1158" s="1"/>
      <c r="AJ1158" s="1"/>
      <c r="AK1158" s="10"/>
      <c r="AL1158" s="1"/>
      <c r="AM1158" s="1"/>
      <c r="AN1158" s="1"/>
      <c r="AO1158" s="1"/>
      <c r="AP1158" s="1"/>
      <c r="AQ1158" s="1"/>
    </row>
    <row r="1159" spans="1:43" x14ac:dyDescent="0.2">
      <c r="A1159" s="67">
        <f t="shared" si="475"/>
        <v>43441</v>
      </c>
      <c r="B1159" s="8">
        <f t="shared" si="464"/>
        <v>14625.411252939999</v>
      </c>
      <c r="C1159" s="8">
        <f t="shared" si="476"/>
        <v>12330.52982442</v>
      </c>
      <c r="D1159" s="28">
        <f t="shared" si="477"/>
        <v>5103.6899999999996</v>
      </c>
      <c r="E1159" s="9">
        <f>IF(K1159=1,VLOOKUP(A1158,[1]Plan1!$AY$117:$BA$314,3),E1158)</f>
        <v>5092.97</v>
      </c>
      <c r="F1159" s="110">
        <f t="shared" si="478"/>
        <v>43421</v>
      </c>
      <c r="G1159" s="12">
        <f t="shared" si="465"/>
        <v>-2.1004410534337659E-3</v>
      </c>
      <c r="H1159" s="11">
        <f t="shared" si="479"/>
        <v>43451</v>
      </c>
      <c r="I1159" s="11">
        <f t="shared" si="466"/>
        <v>43451</v>
      </c>
      <c r="J1159" s="1">
        <f t="shared" si="480"/>
        <v>21</v>
      </c>
      <c r="K1159" s="1">
        <f t="shared" si="488"/>
        <v>15</v>
      </c>
      <c r="L1159" s="8">
        <f t="shared" si="467"/>
        <v>0.99849922999999996</v>
      </c>
      <c r="M1159" s="14">
        <f t="shared" si="487"/>
        <v>1.00449926</v>
      </c>
      <c r="N1159" s="14">
        <f t="shared" si="484"/>
        <v>1.1678601637673252</v>
      </c>
      <c r="O1159" s="8">
        <f t="shared" si="486"/>
        <v>1.16610747</v>
      </c>
      <c r="P1159" s="8">
        <f t="shared" si="468"/>
        <v>14378.72293731</v>
      </c>
      <c r="Q1159" s="13">
        <f t="shared" si="469"/>
        <v>0</v>
      </c>
      <c r="R1159" s="21">
        <f t="shared" si="470"/>
        <v>0</v>
      </c>
      <c r="S1159" s="8">
        <f t="shared" si="471"/>
        <v>0</v>
      </c>
      <c r="T1159" s="10">
        <f t="shared" si="481"/>
        <v>0.122837</v>
      </c>
      <c r="U1159" s="13">
        <f t="shared" si="485"/>
        <v>37</v>
      </c>
      <c r="V1159" s="13">
        <v>252</v>
      </c>
      <c r="W1159" s="14">
        <f t="shared" si="472"/>
        <v>1.0171564829999999</v>
      </c>
      <c r="X1159" s="8">
        <f t="shared" si="473"/>
        <v>246.68831563000001</v>
      </c>
      <c r="Y1159" s="8">
        <v>0</v>
      </c>
      <c r="Z1159" s="9">
        <f t="shared" si="474"/>
        <v>0</v>
      </c>
      <c r="AA1159" s="26" t="str">
        <f t="shared" si="482"/>
        <v>A+J=</v>
      </c>
      <c r="AB1159" s="70">
        <f t="shared" si="483"/>
        <v>43753</v>
      </c>
      <c r="AC1159" s="4"/>
      <c r="AD1159" s="1"/>
      <c r="AE1159" s="11"/>
      <c r="AF1159" s="5"/>
      <c r="AG1159" s="1"/>
      <c r="AH1159" s="1"/>
      <c r="AI1159" s="1"/>
      <c r="AJ1159" s="1"/>
      <c r="AK1159" s="10"/>
      <c r="AL1159" s="1"/>
      <c r="AM1159" s="1"/>
      <c r="AN1159" s="1"/>
      <c r="AO1159" s="1"/>
      <c r="AP1159" s="1"/>
      <c r="AQ1159" s="1"/>
    </row>
    <row r="1160" spans="1:43" x14ac:dyDescent="0.2">
      <c r="A1160" s="67">
        <f t="shared" si="475"/>
        <v>43442</v>
      </c>
      <c r="B1160" s="8">
        <f t="shared" si="464"/>
        <v>14630.67196833</v>
      </c>
      <c r="C1160" s="8">
        <f t="shared" si="476"/>
        <v>12330.52982442</v>
      </c>
      <c r="D1160" s="28">
        <f t="shared" si="477"/>
        <v>5103.6899999999996</v>
      </c>
      <c r="E1160" s="9">
        <f>IF(K1160=1,VLOOKUP(A1159,[1]Plan1!$AY$117:$BA$314,3),E1159)</f>
        <v>5092.97</v>
      </c>
      <c r="F1160" s="110">
        <f t="shared" si="478"/>
        <v>43421</v>
      </c>
      <c r="G1160" s="12">
        <f t="shared" si="465"/>
        <v>-2.1004410534337659E-3</v>
      </c>
      <c r="H1160" s="11">
        <f t="shared" si="479"/>
        <v>43451</v>
      </c>
      <c r="I1160" s="11">
        <f t="shared" si="466"/>
        <v>43451</v>
      </c>
      <c r="J1160" s="1">
        <f t="shared" si="480"/>
        <v>21</v>
      </c>
      <c r="K1160" s="1">
        <f t="shared" si="488"/>
        <v>16</v>
      </c>
      <c r="L1160" s="8">
        <f t="shared" si="467"/>
        <v>0.99839926000000001</v>
      </c>
      <c r="M1160" s="14">
        <f t="shared" si="487"/>
        <v>1.00449926</v>
      </c>
      <c r="N1160" s="14">
        <f t="shared" si="484"/>
        <v>1.1678601637673252</v>
      </c>
      <c r="O1160" s="8">
        <f t="shared" si="486"/>
        <v>1.1659907199999999</v>
      </c>
      <c r="P1160" s="8">
        <f t="shared" si="468"/>
        <v>14377.28334795</v>
      </c>
      <c r="Q1160" s="13">
        <f t="shared" si="469"/>
        <v>0</v>
      </c>
      <c r="R1160" s="21">
        <f t="shared" si="470"/>
        <v>0</v>
      </c>
      <c r="S1160" s="8">
        <f t="shared" si="471"/>
        <v>0</v>
      </c>
      <c r="T1160" s="10">
        <f t="shared" si="481"/>
        <v>0.122837</v>
      </c>
      <c r="U1160" s="13">
        <f t="shared" si="485"/>
        <v>38</v>
      </c>
      <c r="V1160" s="13">
        <v>252</v>
      </c>
      <c r="W1160" s="14">
        <f t="shared" si="472"/>
        <v>1.017624235</v>
      </c>
      <c r="X1160" s="8">
        <f t="shared" si="473"/>
        <v>253.38862037999999</v>
      </c>
      <c r="Y1160" s="8">
        <v>0</v>
      </c>
      <c r="Z1160" s="9">
        <f t="shared" si="474"/>
        <v>0</v>
      </c>
      <c r="AA1160" s="26" t="str">
        <f t="shared" si="482"/>
        <v>A+J=</v>
      </c>
      <c r="AB1160" s="70">
        <f t="shared" si="483"/>
        <v>43753</v>
      </c>
      <c r="AC1160" s="4"/>
      <c r="AD1160" s="1"/>
      <c r="AE1160" s="11"/>
      <c r="AF1160" s="5"/>
      <c r="AG1160" s="1"/>
      <c r="AH1160" s="1"/>
      <c r="AI1160" s="1"/>
      <c r="AJ1160" s="1"/>
      <c r="AK1160" s="10"/>
      <c r="AL1160" s="1"/>
      <c r="AM1160" s="1"/>
      <c r="AN1160" s="1"/>
      <c r="AO1160" s="1"/>
      <c r="AP1160" s="1"/>
      <c r="AQ1160" s="1"/>
    </row>
    <row r="1161" spans="1:43" x14ac:dyDescent="0.2">
      <c r="A1161" s="67">
        <f t="shared" si="475"/>
        <v>43443</v>
      </c>
      <c r="B1161" s="8">
        <f t="shared" si="464"/>
        <v>14630.67196833</v>
      </c>
      <c r="C1161" s="8">
        <f t="shared" si="476"/>
        <v>12330.52982442</v>
      </c>
      <c r="D1161" s="28">
        <f t="shared" si="477"/>
        <v>5103.6899999999996</v>
      </c>
      <c r="E1161" s="9">
        <f>IF(K1161=1,VLOOKUP(A1160,[1]Plan1!$AY$117:$BA$314,3),E1160)</f>
        <v>5092.97</v>
      </c>
      <c r="F1161" s="110">
        <f t="shared" si="478"/>
        <v>43421</v>
      </c>
      <c r="G1161" s="12">
        <f t="shared" si="465"/>
        <v>-2.1004410534337659E-3</v>
      </c>
      <c r="H1161" s="11">
        <f t="shared" si="479"/>
        <v>43451</v>
      </c>
      <c r="I1161" s="11">
        <f t="shared" si="466"/>
        <v>43451</v>
      </c>
      <c r="J1161" s="1">
        <f t="shared" si="480"/>
        <v>21</v>
      </c>
      <c r="K1161" s="1">
        <f t="shared" si="488"/>
        <v>16</v>
      </c>
      <c r="L1161" s="8">
        <f t="shared" si="467"/>
        <v>0.99839926000000001</v>
      </c>
      <c r="M1161" s="14">
        <f t="shared" si="487"/>
        <v>1.00449926</v>
      </c>
      <c r="N1161" s="14">
        <f t="shared" si="484"/>
        <v>1.1678601637673252</v>
      </c>
      <c r="O1161" s="8">
        <f t="shared" si="486"/>
        <v>1.1659907199999999</v>
      </c>
      <c r="P1161" s="8">
        <f t="shared" si="468"/>
        <v>14377.28334795</v>
      </c>
      <c r="Q1161" s="13">
        <f t="shared" si="469"/>
        <v>0</v>
      </c>
      <c r="R1161" s="21">
        <f t="shared" si="470"/>
        <v>0</v>
      </c>
      <c r="S1161" s="8">
        <f t="shared" si="471"/>
        <v>0</v>
      </c>
      <c r="T1161" s="10">
        <f t="shared" si="481"/>
        <v>0.122837</v>
      </c>
      <c r="U1161" s="13">
        <f t="shared" si="485"/>
        <v>38</v>
      </c>
      <c r="V1161" s="13">
        <v>252</v>
      </c>
      <c r="W1161" s="14">
        <f t="shared" si="472"/>
        <v>1.017624235</v>
      </c>
      <c r="X1161" s="8">
        <f t="shared" si="473"/>
        <v>253.38862037999999</v>
      </c>
      <c r="Y1161" s="8">
        <v>0</v>
      </c>
      <c r="Z1161" s="9">
        <f t="shared" si="474"/>
        <v>0</v>
      </c>
      <c r="AA1161" s="26" t="str">
        <f t="shared" si="482"/>
        <v>A+J=</v>
      </c>
      <c r="AB1161" s="70">
        <f t="shared" si="483"/>
        <v>43753</v>
      </c>
      <c r="AC1161" s="4"/>
      <c r="AD1161" s="1"/>
      <c r="AE1161" s="11"/>
      <c r="AF1161" s="5"/>
      <c r="AG1161" s="1"/>
      <c r="AH1161" s="1"/>
      <c r="AI1161" s="1"/>
      <c r="AJ1161" s="1"/>
      <c r="AK1161" s="10"/>
      <c r="AL1161" s="1"/>
      <c r="AM1161" s="1"/>
      <c r="AN1161" s="1"/>
      <c r="AO1161" s="1"/>
      <c r="AP1161" s="1"/>
      <c r="AQ1161" s="1"/>
    </row>
    <row r="1162" spans="1:43" x14ac:dyDescent="0.2">
      <c r="A1162" s="67">
        <f t="shared" si="475"/>
        <v>43444</v>
      </c>
      <c r="B1162" s="8">
        <f t="shared" ref="B1162:B1225" si="489">(P1162+X1162)</f>
        <v>14630.67196833</v>
      </c>
      <c r="C1162" s="8">
        <f t="shared" si="476"/>
        <v>12330.52982442</v>
      </c>
      <c r="D1162" s="28">
        <f t="shared" si="477"/>
        <v>5103.6899999999996</v>
      </c>
      <c r="E1162" s="9">
        <f>IF(K1162=1,VLOOKUP(A1161,[1]Plan1!$AY$117:$BA$314,3),E1161)</f>
        <v>5092.97</v>
      </c>
      <c r="F1162" s="110">
        <f t="shared" si="478"/>
        <v>43421</v>
      </c>
      <c r="G1162" s="12">
        <f t="shared" ref="G1162:G1225" si="490">(E1162/D1162)-1</f>
        <v>-2.1004410534337659E-3</v>
      </c>
      <c r="H1162" s="11">
        <f t="shared" si="479"/>
        <v>43451</v>
      </c>
      <c r="I1162" s="11">
        <f t="shared" ref="I1162:I1225" si="491">IF(A1162&gt;I1161,H1162,I1161)</f>
        <v>43451</v>
      </c>
      <c r="J1162" s="1">
        <f t="shared" si="480"/>
        <v>21</v>
      </c>
      <c r="K1162" s="1">
        <f t="shared" si="488"/>
        <v>16</v>
      </c>
      <c r="L1162" s="8">
        <f t="shared" ref="L1162:L1225" si="492">TRUNC((E1162/D1162)^TRUNC((K1162/J1162),9),8)</f>
        <v>0.99839926000000001</v>
      </c>
      <c r="M1162" s="14">
        <f t="shared" si="487"/>
        <v>1.00449926</v>
      </c>
      <c r="N1162" s="14">
        <f t="shared" si="484"/>
        <v>1.1678601637673252</v>
      </c>
      <c r="O1162" s="8">
        <f t="shared" si="486"/>
        <v>1.1659907199999999</v>
      </c>
      <c r="P1162" s="8">
        <f t="shared" ref="P1162:P1225" si="493">TRUNC(C1162*O1162,8)</f>
        <v>14377.28334795</v>
      </c>
      <c r="Q1162" s="13">
        <f t="shared" ref="Q1162:Q1225" si="494">IF(VLOOKUP(A1162,AE$10:AM$114,9)=VLOOKUP(A1161,AE$10:AM$114,9),0,VLOOKUP(A1162,AE$10:AM$114,9))</f>
        <v>0</v>
      </c>
      <c r="R1162" s="21">
        <f t="shared" ref="R1162:R1225" si="495">IF(Q1162&gt;0,VLOOKUP($A1162,$AE$10:$AK$114,7),0)</f>
        <v>0</v>
      </c>
      <c r="S1162" s="8">
        <f t="shared" ref="S1162:S1225" si="496">IF(R1162&gt;0,TRUNC(R1162*P1162,8),0)</f>
        <v>0</v>
      </c>
      <c r="T1162" s="10">
        <f t="shared" si="481"/>
        <v>0.122837</v>
      </c>
      <c r="U1162" s="13">
        <f t="shared" si="485"/>
        <v>38</v>
      </c>
      <c r="V1162" s="13">
        <v>252</v>
      </c>
      <c r="W1162" s="14">
        <f t="shared" ref="W1162:W1225" si="497">ROUND((1+T1162)^TRUNC((U1162/V1162),9),9)</f>
        <v>1.017624235</v>
      </c>
      <c r="X1162" s="8">
        <f t="shared" ref="X1162:X1225" si="498">TRUNC((P1162*(W1162-1)),8)</f>
        <v>253.38862037999999</v>
      </c>
      <c r="Y1162" s="8">
        <v>0</v>
      </c>
      <c r="Z1162" s="9">
        <f t="shared" ref="Z1162:Z1225" si="499">IF(S1162&gt;0,S1162+X1162,0)</f>
        <v>0</v>
      </c>
      <c r="AA1162" s="26" t="str">
        <f t="shared" si="482"/>
        <v>A+J=</v>
      </c>
      <c r="AB1162" s="70">
        <f t="shared" si="483"/>
        <v>43753</v>
      </c>
      <c r="AC1162" s="4"/>
      <c r="AD1162" s="1"/>
      <c r="AE1162" s="11"/>
      <c r="AF1162" s="5"/>
      <c r="AG1162" s="1"/>
      <c r="AH1162" s="1"/>
      <c r="AI1162" s="1"/>
      <c r="AJ1162" s="1"/>
      <c r="AK1162" s="10"/>
      <c r="AL1162" s="1"/>
      <c r="AM1162" s="1"/>
      <c r="AN1162" s="1"/>
      <c r="AO1162" s="1"/>
      <c r="AP1162" s="1"/>
      <c r="AQ1162" s="1"/>
    </row>
    <row r="1163" spans="1:43" x14ac:dyDescent="0.2">
      <c r="A1163" s="67">
        <f t="shared" ref="A1163:A1226" si="500">(A1162+1)</f>
        <v>43445</v>
      </c>
      <c r="B1163" s="8">
        <f t="shared" si="489"/>
        <v>14635.934538949999</v>
      </c>
      <c r="C1163" s="8">
        <f t="shared" ref="C1163:C1226" si="501">TRUNC(IF(Q1162&gt;0,VLOOKUP(A1162,$AE$12:$AF$114,2),C1162),8)</f>
        <v>12330.52982442</v>
      </c>
      <c r="D1163" s="28">
        <f t="shared" ref="D1163:D1226" si="502">IF(E1163=E1162,D1162,E1162)</f>
        <v>5103.6899999999996</v>
      </c>
      <c r="E1163" s="9">
        <f>IF(K1163=1,VLOOKUP(A1162,[1]Plan1!$AY$117:$BA$314,3),E1162)</f>
        <v>5092.97</v>
      </c>
      <c r="F1163" s="110">
        <f t="shared" ref="F1163:F1226" si="503">IF(D1163=D1162,F1162,A1163)</f>
        <v>43421</v>
      </c>
      <c r="G1163" s="12">
        <f t="shared" si="490"/>
        <v>-2.1004410534337659E-3</v>
      </c>
      <c r="H1163" s="11">
        <f t="shared" ref="H1163:H1226" si="504">IF(DAY(A1163)=15,VLOOKUP(A1163,AJ$118:AP$450,4),H1162)</f>
        <v>43451</v>
      </c>
      <c r="I1163" s="11">
        <f t="shared" si="491"/>
        <v>43451</v>
      </c>
      <c r="J1163" s="1">
        <f t="shared" ref="J1163:J1226" si="505">IF(I1163=I1162,J1162,NETWORKDAYS(I1162,I1163,$AE$118:$AE$502)-1)</f>
        <v>21</v>
      </c>
      <c r="K1163" s="1">
        <f t="shared" si="488"/>
        <v>17</v>
      </c>
      <c r="L1163" s="8">
        <f t="shared" si="492"/>
        <v>0.9982993</v>
      </c>
      <c r="M1163" s="14">
        <f t="shared" si="487"/>
        <v>1.00449926</v>
      </c>
      <c r="N1163" s="14">
        <f t="shared" si="484"/>
        <v>1.1678601637673252</v>
      </c>
      <c r="O1163" s="8">
        <f t="shared" si="486"/>
        <v>1.16587398</v>
      </c>
      <c r="P1163" s="8">
        <f t="shared" si="493"/>
        <v>14375.8438819</v>
      </c>
      <c r="Q1163" s="13">
        <f t="shared" si="494"/>
        <v>0</v>
      </c>
      <c r="R1163" s="21">
        <f t="shared" si="495"/>
        <v>0</v>
      </c>
      <c r="S1163" s="8">
        <f t="shared" si="496"/>
        <v>0</v>
      </c>
      <c r="T1163" s="10">
        <f t="shared" ref="T1163:T1226" si="506">IF(Q1162&gt;0,VLOOKUP(A1162,$AE$11:$AH$20,4),T1162)</f>
        <v>0.122837</v>
      </c>
      <c r="U1163" s="13">
        <f t="shared" si="485"/>
        <v>39</v>
      </c>
      <c r="V1163" s="13">
        <v>252</v>
      </c>
      <c r="W1163" s="14">
        <f t="shared" si="497"/>
        <v>1.018092201</v>
      </c>
      <c r="X1163" s="8">
        <f t="shared" si="498"/>
        <v>260.09065705</v>
      </c>
      <c r="Y1163" s="8">
        <v>0</v>
      </c>
      <c r="Z1163" s="9">
        <f t="shared" si="499"/>
        <v>0</v>
      </c>
      <c r="AA1163" s="26" t="str">
        <f t="shared" ref="AA1163:AA1226" si="507">IF($Q1162&gt;0,VLOOKUP($A1162,$AE$10:$AO$114,($AN$7)+1),AA1162)</f>
        <v>A+J=</v>
      </c>
      <c r="AB1163" s="70">
        <f t="shared" ref="AB1163:AB1226" si="508">IF($Q1162&gt;0,VLOOKUP($A1162,$AE$10:$AO$114,($AO$7)+1),AB1162)</f>
        <v>43753</v>
      </c>
      <c r="AC1163" s="4"/>
      <c r="AD1163" s="1"/>
      <c r="AE1163" s="11"/>
      <c r="AF1163" s="5"/>
      <c r="AG1163" s="1"/>
      <c r="AH1163" s="1"/>
      <c r="AI1163" s="1"/>
      <c r="AJ1163" s="1"/>
      <c r="AK1163" s="10"/>
      <c r="AL1163" s="1"/>
      <c r="AM1163" s="1"/>
      <c r="AN1163" s="1"/>
      <c r="AO1163" s="1"/>
      <c r="AP1163" s="1"/>
      <c r="AQ1163" s="1"/>
    </row>
    <row r="1164" spans="1:43" x14ac:dyDescent="0.2">
      <c r="A1164" s="67">
        <f t="shared" si="500"/>
        <v>43446</v>
      </c>
      <c r="B1164" s="8">
        <f t="shared" si="489"/>
        <v>14641.198992789999</v>
      </c>
      <c r="C1164" s="8">
        <f t="shared" si="501"/>
        <v>12330.52982442</v>
      </c>
      <c r="D1164" s="28">
        <f t="shared" si="502"/>
        <v>5103.6899999999996</v>
      </c>
      <c r="E1164" s="9">
        <f>IF(K1164=1,VLOOKUP(A1163,[1]Plan1!$AY$117:$BA$314,3),E1163)</f>
        <v>5092.97</v>
      </c>
      <c r="F1164" s="110">
        <f t="shared" si="503"/>
        <v>43421</v>
      </c>
      <c r="G1164" s="12">
        <f t="shared" si="490"/>
        <v>-2.1004410534337659E-3</v>
      </c>
      <c r="H1164" s="11">
        <f t="shared" si="504"/>
        <v>43451</v>
      </c>
      <c r="I1164" s="11">
        <f t="shared" si="491"/>
        <v>43451</v>
      </c>
      <c r="J1164" s="1">
        <f t="shared" si="505"/>
        <v>21</v>
      </c>
      <c r="K1164" s="1">
        <f t="shared" si="488"/>
        <v>18</v>
      </c>
      <c r="L1164" s="8">
        <f t="shared" si="492"/>
        <v>0.99819935000000004</v>
      </c>
      <c r="M1164" s="14">
        <f t="shared" si="487"/>
        <v>1.00449926</v>
      </c>
      <c r="N1164" s="14">
        <f t="shared" si="484"/>
        <v>1.1678601637673252</v>
      </c>
      <c r="O1164" s="8">
        <f t="shared" si="486"/>
        <v>1.16575725</v>
      </c>
      <c r="P1164" s="8">
        <f t="shared" si="493"/>
        <v>14374.40453915</v>
      </c>
      <c r="Q1164" s="13">
        <f t="shared" si="494"/>
        <v>0</v>
      </c>
      <c r="R1164" s="21">
        <f t="shared" si="495"/>
        <v>0</v>
      </c>
      <c r="S1164" s="8">
        <f t="shared" si="496"/>
        <v>0</v>
      </c>
      <c r="T1164" s="10">
        <f t="shared" si="506"/>
        <v>0.122837</v>
      </c>
      <c r="U1164" s="13">
        <f t="shared" si="485"/>
        <v>40</v>
      </c>
      <c r="V1164" s="13">
        <v>252</v>
      </c>
      <c r="W1164" s="14">
        <f t="shared" si="497"/>
        <v>1.0185603830000001</v>
      </c>
      <c r="X1164" s="8">
        <f t="shared" si="498"/>
        <v>266.79445363999997</v>
      </c>
      <c r="Y1164" s="8">
        <v>0</v>
      </c>
      <c r="Z1164" s="9">
        <f t="shared" si="499"/>
        <v>0</v>
      </c>
      <c r="AA1164" s="26" t="str">
        <f t="shared" si="507"/>
        <v>A+J=</v>
      </c>
      <c r="AB1164" s="70">
        <f t="shared" si="508"/>
        <v>43753</v>
      </c>
      <c r="AC1164" s="4"/>
      <c r="AD1164" s="1"/>
      <c r="AE1164" s="11"/>
      <c r="AF1164" s="5"/>
      <c r="AG1164" s="1"/>
      <c r="AH1164" s="1"/>
      <c r="AI1164" s="1"/>
      <c r="AJ1164" s="1"/>
      <c r="AK1164" s="10"/>
      <c r="AL1164" s="1"/>
      <c r="AM1164" s="1"/>
      <c r="AN1164" s="1"/>
      <c r="AO1164" s="1"/>
      <c r="AP1164" s="1"/>
      <c r="AQ1164" s="1"/>
    </row>
    <row r="1165" spans="1:43" x14ac:dyDescent="0.2">
      <c r="A1165" s="67">
        <f t="shared" si="500"/>
        <v>43447</v>
      </c>
      <c r="B1165" s="8">
        <f t="shared" si="489"/>
        <v>14646.465440380001</v>
      </c>
      <c r="C1165" s="8">
        <f t="shared" si="501"/>
        <v>12330.52982442</v>
      </c>
      <c r="D1165" s="28">
        <f t="shared" si="502"/>
        <v>5103.6899999999996</v>
      </c>
      <c r="E1165" s="9">
        <f>IF(K1165=1,VLOOKUP(A1164,[1]Plan1!$AY$117:$BA$314,3),E1164)</f>
        <v>5092.97</v>
      </c>
      <c r="F1165" s="110">
        <f t="shared" si="503"/>
        <v>43421</v>
      </c>
      <c r="G1165" s="12">
        <f t="shared" si="490"/>
        <v>-2.1004410534337659E-3</v>
      </c>
      <c r="H1165" s="11">
        <f t="shared" si="504"/>
        <v>43451</v>
      </c>
      <c r="I1165" s="11">
        <f t="shared" si="491"/>
        <v>43451</v>
      </c>
      <c r="J1165" s="1">
        <f t="shared" si="505"/>
        <v>21</v>
      </c>
      <c r="K1165" s="1">
        <f t="shared" si="488"/>
        <v>19</v>
      </c>
      <c r="L1165" s="8">
        <f t="shared" si="492"/>
        <v>0.99809941000000002</v>
      </c>
      <c r="M1165" s="14">
        <f t="shared" si="487"/>
        <v>1.00449926</v>
      </c>
      <c r="N1165" s="14">
        <f t="shared" si="484"/>
        <v>1.1678601637673252</v>
      </c>
      <c r="O1165" s="8">
        <f t="shared" si="486"/>
        <v>1.1656405400000001</v>
      </c>
      <c r="P1165" s="8">
        <f t="shared" si="493"/>
        <v>14372.965443020001</v>
      </c>
      <c r="Q1165" s="13">
        <f t="shared" si="494"/>
        <v>0</v>
      </c>
      <c r="R1165" s="21">
        <f t="shared" si="495"/>
        <v>0</v>
      </c>
      <c r="S1165" s="8">
        <f t="shared" si="496"/>
        <v>0</v>
      </c>
      <c r="T1165" s="10">
        <f t="shared" si="506"/>
        <v>0.122837</v>
      </c>
      <c r="U1165" s="13">
        <f t="shared" si="485"/>
        <v>41</v>
      </c>
      <c r="V1165" s="13">
        <v>252</v>
      </c>
      <c r="W1165" s="14">
        <f t="shared" si="497"/>
        <v>1.01902878</v>
      </c>
      <c r="X1165" s="8">
        <f t="shared" si="498"/>
        <v>273.49999736000001</v>
      </c>
      <c r="Y1165" s="8">
        <v>0</v>
      </c>
      <c r="Z1165" s="9">
        <f t="shared" si="499"/>
        <v>0</v>
      </c>
      <c r="AA1165" s="26" t="str">
        <f t="shared" si="507"/>
        <v>A+J=</v>
      </c>
      <c r="AB1165" s="70">
        <f t="shared" si="508"/>
        <v>43753</v>
      </c>
      <c r="AC1165" s="4"/>
      <c r="AD1165" s="1"/>
      <c r="AE1165" s="11"/>
      <c r="AF1165" s="5"/>
      <c r="AG1165" s="1"/>
      <c r="AH1165" s="1"/>
      <c r="AI1165" s="1"/>
      <c r="AJ1165" s="1"/>
      <c r="AK1165" s="10"/>
      <c r="AL1165" s="1"/>
      <c r="AM1165" s="1"/>
      <c r="AN1165" s="1"/>
      <c r="AO1165" s="1"/>
      <c r="AP1165" s="1"/>
      <c r="AQ1165" s="1"/>
    </row>
    <row r="1166" spans="1:43" x14ac:dyDescent="0.2">
      <c r="A1166" s="67">
        <f t="shared" si="500"/>
        <v>43448</v>
      </c>
      <c r="B1166" s="8">
        <f t="shared" si="489"/>
        <v>14651.733503990001</v>
      </c>
      <c r="C1166" s="8">
        <f t="shared" si="501"/>
        <v>12330.52982442</v>
      </c>
      <c r="D1166" s="28">
        <f t="shared" si="502"/>
        <v>5103.6899999999996</v>
      </c>
      <c r="E1166" s="9">
        <f>IF(K1166=1,VLOOKUP(A1165,[1]Plan1!$AY$117:$BA$314,3),E1165)</f>
        <v>5092.97</v>
      </c>
      <c r="F1166" s="110">
        <f t="shared" si="503"/>
        <v>43421</v>
      </c>
      <c r="G1166" s="12">
        <f t="shared" si="490"/>
        <v>-2.1004410534337659E-3</v>
      </c>
      <c r="H1166" s="11">
        <f t="shared" si="504"/>
        <v>43451</v>
      </c>
      <c r="I1166" s="11">
        <f t="shared" si="491"/>
        <v>43451</v>
      </c>
      <c r="J1166" s="1">
        <f t="shared" si="505"/>
        <v>21</v>
      </c>
      <c r="K1166" s="1">
        <f t="shared" si="488"/>
        <v>20</v>
      </c>
      <c r="L1166" s="8">
        <f t="shared" si="492"/>
        <v>0.99799947</v>
      </c>
      <c r="M1166" s="14">
        <f t="shared" si="487"/>
        <v>1.00449926</v>
      </c>
      <c r="N1166" s="14">
        <f t="shared" si="484"/>
        <v>1.1678601637673252</v>
      </c>
      <c r="O1166" s="8">
        <f t="shared" si="486"/>
        <v>1.16552382</v>
      </c>
      <c r="P1166" s="8">
        <f t="shared" si="493"/>
        <v>14371.52622358</v>
      </c>
      <c r="Q1166" s="13">
        <f t="shared" si="494"/>
        <v>0</v>
      </c>
      <c r="R1166" s="21">
        <f t="shared" si="495"/>
        <v>0</v>
      </c>
      <c r="S1166" s="8">
        <f t="shared" si="496"/>
        <v>0</v>
      </c>
      <c r="T1166" s="10">
        <f t="shared" si="506"/>
        <v>0.122837</v>
      </c>
      <c r="U1166" s="13">
        <f t="shared" si="485"/>
        <v>42</v>
      </c>
      <c r="V1166" s="13">
        <v>252</v>
      </c>
      <c r="W1166" s="14">
        <f t="shared" si="497"/>
        <v>1.0194973919999999</v>
      </c>
      <c r="X1166" s="8">
        <f t="shared" si="498"/>
        <v>280.20728041000001</v>
      </c>
      <c r="Y1166" s="8">
        <v>0</v>
      </c>
      <c r="Z1166" s="9">
        <f t="shared" si="499"/>
        <v>0</v>
      </c>
      <c r="AA1166" s="26" t="str">
        <f t="shared" si="507"/>
        <v>A+J=</v>
      </c>
      <c r="AB1166" s="70">
        <f t="shared" si="508"/>
        <v>43753</v>
      </c>
      <c r="AC1166" s="4"/>
      <c r="AD1166" s="1"/>
      <c r="AE1166" s="11"/>
      <c r="AF1166" s="5"/>
      <c r="AG1166" s="1"/>
      <c r="AH1166" s="1"/>
      <c r="AI1166" s="1"/>
      <c r="AJ1166" s="1"/>
      <c r="AK1166" s="10"/>
      <c r="AL1166" s="1"/>
      <c r="AM1166" s="1"/>
      <c r="AN1166" s="1"/>
      <c r="AO1166" s="1"/>
      <c r="AP1166" s="1"/>
      <c r="AQ1166" s="1"/>
    </row>
    <row r="1167" spans="1:43" x14ac:dyDescent="0.2">
      <c r="A1167" s="67">
        <f t="shared" si="500"/>
        <v>43449</v>
      </c>
      <c r="B1167" s="8">
        <f t="shared" si="489"/>
        <v>14657.003699969999</v>
      </c>
      <c r="C1167" s="8">
        <f t="shared" si="501"/>
        <v>12330.52982442</v>
      </c>
      <c r="D1167" s="28">
        <f t="shared" si="502"/>
        <v>5103.6899999999996</v>
      </c>
      <c r="E1167" s="9">
        <f>IF(K1167=1,VLOOKUP(A1166,[1]Plan1!$AY$117:$BA$314,3),E1166)</f>
        <v>5092.97</v>
      </c>
      <c r="F1167" s="110">
        <f t="shared" si="503"/>
        <v>43421</v>
      </c>
      <c r="G1167" s="12">
        <f t="shared" si="490"/>
        <v>-2.1004410534337659E-3</v>
      </c>
      <c r="H1167" s="11">
        <f t="shared" si="504"/>
        <v>43480</v>
      </c>
      <c r="I1167" s="11">
        <f t="shared" si="491"/>
        <v>43451</v>
      </c>
      <c r="J1167" s="1">
        <f t="shared" si="505"/>
        <v>21</v>
      </c>
      <c r="K1167" s="1">
        <f t="shared" si="488"/>
        <v>21</v>
      </c>
      <c r="L1167" s="8">
        <f t="shared" si="492"/>
        <v>0.99789954999999997</v>
      </c>
      <c r="M1167" s="14">
        <f t="shared" si="487"/>
        <v>1.00449926</v>
      </c>
      <c r="N1167" s="14">
        <f t="shared" si="484"/>
        <v>1.1678601637673252</v>
      </c>
      <c r="O1167" s="8">
        <f t="shared" si="486"/>
        <v>1.16540713</v>
      </c>
      <c r="P1167" s="8">
        <f t="shared" si="493"/>
        <v>14370.087374049999</v>
      </c>
      <c r="Q1167" s="13">
        <f t="shared" si="494"/>
        <v>0</v>
      </c>
      <c r="R1167" s="21">
        <f t="shared" si="495"/>
        <v>0</v>
      </c>
      <c r="S1167" s="8">
        <f t="shared" si="496"/>
        <v>0</v>
      </c>
      <c r="T1167" s="10">
        <f t="shared" si="506"/>
        <v>0.122837</v>
      </c>
      <c r="U1167" s="13">
        <f t="shared" si="485"/>
        <v>43</v>
      </c>
      <c r="V1167" s="13">
        <v>252</v>
      </c>
      <c r="W1167" s="14">
        <f t="shared" si="497"/>
        <v>1.0199662199999999</v>
      </c>
      <c r="X1167" s="8">
        <f t="shared" si="498"/>
        <v>286.91632592000002</v>
      </c>
      <c r="Y1167" s="8">
        <v>0</v>
      </c>
      <c r="Z1167" s="9">
        <f t="shared" si="499"/>
        <v>0</v>
      </c>
      <c r="AA1167" s="26" t="str">
        <f t="shared" si="507"/>
        <v>A+J=</v>
      </c>
      <c r="AB1167" s="70">
        <f t="shared" si="508"/>
        <v>43753</v>
      </c>
      <c r="AC1167" s="4"/>
      <c r="AD1167" s="1"/>
      <c r="AE1167" s="11"/>
      <c r="AF1167" s="5"/>
      <c r="AG1167" s="1"/>
      <c r="AH1167" s="1"/>
      <c r="AI1167" s="1"/>
      <c r="AJ1167" s="1"/>
      <c r="AK1167" s="10"/>
      <c r="AL1167" s="1"/>
      <c r="AM1167" s="1"/>
      <c r="AN1167" s="1"/>
      <c r="AO1167" s="1"/>
      <c r="AP1167" s="1"/>
      <c r="AQ1167" s="1"/>
    </row>
    <row r="1168" spans="1:43" x14ac:dyDescent="0.2">
      <c r="A1168" s="67">
        <f t="shared" si="500"/>
        <v>43450</v>
      </c>
      <c r="B1168" s="8">
        <f t="shared" si="489"/>
        <v>14657.003699969999</v>
      </c>
      <c r="C1168" s="8">
        <f t="shared" si="501"/>
        <v>12330.52982442</v>
      </c>
      <c r="D1168" s="28">
        <f t="shared" si="502"/>
        <v>5103.6899999999996</v>
      </c>
      <c r="E1168" s="9">
        <f>IF(K1168=1,VLOOKUP(A1167,[1]Plan1!$AY$117:$BA$314,3),E1167)</f>
        <v>5092.97</v>
      </c>
      <c r="F1168" s="110">
        <f t="shared" si="503"/>
        <v>43421</v>
      </c>
      <c r="G1168" s="12">
        <f t="shared" si="490"/>
        <v>-2.1004410534337659E-3</v>
      </c>
      <c r="H1168" s="11">
        <f t="shared" si="504"/>
        <v>43480</v>
      </c>
      <c r="I1168" s="11">
        <f t="shared" si="491"/>
        <v>43451</v>
      </c>
      <c r="J1168" s="1">
        <f t="shared" si="505"/>
        <v>21</v>
      </c>
      <c r="K1168" s="1">
        <f t="shared" si="488"/>
        <v>21</v>
      </c>
      <c r="L1168" s="8">
        <f t="shared" si="492"/>
        <v>0.99789954999999997</v>
      </c>
      <c r="M1168" s="14">
        <f t="shared" si="487"/>
        <v>1.00449926</v>
      </c>
      <c r="N1168" s="14">
        <f t="shared" si="484"/>
        <v>1.1678601637673252</v>
      </c>
      <c r="O1168" s="8">
        <f t="shared" si="486"/>
        <v>1.16540713</v>
      </c>
      <c r="P1168" s="8">
        <f t="shared" si="493"/>
        <v>14370.087374049999</v>
      </c>
      <c r="Q1168" s="13">
        <f t="shared" si="494"/>
        <v>0</v>
      </c>
      <c r="R1168" s="21">
        <f t="shared" si="495"/>
        <v>0</v>
      </c>
      <c r="S1168" s="8">
        <f t="shared" si="496"/>
        <v>0</v>
      </c>
      <c r="T1168" s="10">
        <f t="shared" si="506"/>
        <v>0.122837</v>
      </c>
      <c r="U1168" s="13">
        <f t="shared" si="485"/>
        <v>43</v>
      </c>
      <c r="V1168" s="13">
        <v>252</v>
      </c>
      <c r="W1168" s="14">
        <f t="shared" si="497"/>
        <v>1.0199662199999999</v>
      </c>
      <c r="X1168" s="8">
        <f t="shared" si="498"/>
        <v>286.91632592000002</v>
      </c>
      <c r="Y1168" s="8">
        <v>0</v>
      </c>
      <c r="Z1168" s="9">
        <f t="shared" si="499"/>
        <v>0</v>
      </c>
      <c r="AA1168" s="26" t="str">
        <f t="shared" si="507"/>
        <v>A+J=</v>
      </c>
      <c r="AB1168" s="70">
        <f t="shared" si="508"/>
        <v>43753</v>
      </c>
      <c r="AC1168" s="4"/>
      <c r="AD1168" s="1"/>
      <c r="AE1168" s="11"/>
      <c r="AF1168" s="5"/>
      <c r="AG1168" s="1"/>
      <c r="AH1168" s="1"/>
      <c r="AI1168" s="1"/>
      <c r="AJ1168" s="1"/>
      <c r="AK1168" s="10"/>
      <c r="AL1168" s="1"/>
      <c r="AM1168" s="1"/>
      <c r="AN1168" s="1"/>
      <c r="AO1168" s="1"/>
      <c r="AP1168" s="1"/>
      <c r="AQ1168" s="1"/>
    </row>
    <row r="1169" spans="1:43" x14ac:dyDescent="0.2">
      <c r="A1169" s="67">
        <f t="shared" si="500"/>
        <v>43451</v>
      </c>
      <c r="B1169" s="8">
        <f t="shared" si="489"/>
        <v>14657.003699969999</v>
      </c>
      <c r="C1169" s="8">
        <f t="shared" si="501"/>
        <v>12330.52982442</v>
      </c>
      <c r="D1169" s="28">
        <f t="shared" si="502"/>
        <v>5103.6899999999996</v>
      </c>
      <c r="E1169" s="9">
        <f>IF(K1169=1,VLOOKUP(A1168,[1]Plan1!$AY$117:$BA$314,3),E1168)</f>
        <v>5092.97</v>
      </c>
      <c r="F1169" s="110">
        <f t="shared" si="503"/>
        <v>43421</v>
      </c>
      <c r="G1169" s="12">
        <f t="shared" si="490"/>
        <v>-2.1004410534337659E-3</v>
      </c>
      <c r="H1169" s="11">
        <f t="shared" si="504"/>
        <v>43480</v>
      </c>
      <c r="I1169" s="11">
        <f t="shared" si="491"/>
        <v>43451</v>
      </c>
      <c r="J1169" s="1">
        <f t="shared" si="505"/>
        <v>21</v>
      </c>
      <c r="K1169" s="1">
        <f t="shared" si="488"/>
        <v>21</v>
      </c>
      <c r="L1169" s="8">
        <f t="shared" si="492"/>
        <v>0.99789954999999997</v>
      </c>
      <c r="M1169" s="14">
        <f t="shared" si="487"/>
        <v>1.00449926</v>
      </c>
      <c r="N1169" s="14">
        <f t="shared" si="484"/>
        <v>1.1678601637673252</v>
      </c>
      <c r="O1169" s="8">
        <f t="shared" si="486"/>
        <v>1.16540713</v>
      </c>
      <c r="P1169" s="8">
        <f t="shared" si="493"/>
        <v>14370.087374049999</v>
      </c>
      <c r="Q1169" s="13">
        <f t="shared" si="494"/>
        <v>0</v>
      </c>
      <c r="R1169" s="21">
        <f t="shared" si="495"/>
        <v>0</v>
      </c>
      <c r="S1169" s="8">
        <f t="shared" si="496"/>
        <v>0</v>
      </c>
      <c r="T1169" s="10">
        <f t="shared" si="506"/>
        <v>0.122837</v>
      </c>
      <c r="U1169" s="13">
        <f t="shared" si="485"/>
        <v>43</v>
      </c>
      <c r="V1169" s="13">
        <v>252</v>
      </c>
      <c r="W1169" s="14">
        <f t="shared" si="497"/>
        <v>1.0199662199999999</v>
      </c>
      <c r="X1169" s="8">
        <f t="shared" si="498"/>
        <v>286.91632592000002</v>
      </c>
      <c r="Y1169" s="8">
        <v>0</v>
      </c>
      <c r="Z1169" s="9">
        <f t="shared" si="499"/>
        <v>0</v>
      </c>
      <c r="AA1169" s="26" t="str">
        <f t="shared" si="507"/>
        <v>A+J=</v>
      </c>
      <c r="AB1169" s="70">
        <f t="shared" si="508"/>
        <v>43753</v>
      </c>
      <c r="AC1169" s="4"/>
      <c r="AD1169" s="1"/>
      <c r="AE1169" s="11"/>
      <c r="AF1169" s="5"/>
      <c r="AG1169" s="1"/>
      <c r="AH1169" s="1"/>
      <c r="AI1169" s="1"/>
      <c r="AJ1169" s="1"/>
      <c r="AK1169" s="10"/>
      <c r="AL1169" s="1"/>
      <c r="AM1169" s="1"/>
      <c r="AN1169" s="1"/>
      <c r="AO1169" s="1"/>
      <c r="AP1169" s="1"/>
      <c r="AQ1169" s="1"/>
    </row>
    <row r="1170" spans="1:43" x14ac:dyDescent="0.2">
      <c r="A1170" s="67">
        <f t="shared" si="500"/>
        <v>43452</v>
      </c>
      <c r="B1170" s="8">
        <f t="shared" si="489"/>
        <v>14664.9007246</v>
      </c>
      <c r="C1170" s="8">
        <f t="shared" si="501"/>
        <v>12330.52982442</v>
      </c>
      <c r="D1170" s="28">
        <f t="shared" si="502"/>
        <v>5092.97</v>
      </c>
      <c r="E1170" s="9">
        <f>IF(K1170=1,VLOOKUP(A1169,[1]Plan1!$AY$117:$BA$314,3),E1169)</f>
        <v>5100.6099999999997</v>
      </c>
      <c r="F1170" s="110">
        <f t="shared" si="503"/>
        <v>43452</v>
      </c>
      <c r="G1170" s="12">
        <f t="shared" si="490"/>
        <v>1.5001070102511616E-3</v>
      </c>
      <c r="H1170" s="11">
        <f t="shared" si="504"/>
        <v>43480</v>
      </c>
      <c r="I1170" s="11">
        <f t="shared" si="491"/>
        <v>43480</v>
      </c>
      <c r="J1170" s="1">
        <f t="shared" si="505"/>
        <v>19</v>
      </c>
      <c r="K1170" s="1">
        <f t="shared" si="488"/>
        <v>1</v>
      </c>
      <c r="L1170" s="8">
        <f t="shared" si="492"/>
        <v>1.0000788899999999</v>
      </c>
      <c r="M1170" s="14">
        <f t="shared" si="487"/>
        <v>0.99789954999999997</v>
      </c>
      <c r="N1170" s="14">
        <f t="shared" si="484"/>
        <v>1.1654071318863399</v>
      </c>
      <c r="O1170" s="8">
        <f t="shared" si="486"/>
        <v>1.1654990700000001</v>
      </c>
      <c r="P1170" s="8">
        <f t="shared" si="493"/>
        <v>14371.22104296</v>
      </c>
      <c r="Q1170" s="13">
        <f t="shared" si="494"/>
        <v>0</v>
      </c>
      <c r="R1170" s="21">
        <f t="shared" si="495"/>
        <v>0</v>
      </c>
      <c r="S1170" s="8">
        <f t="shared" si="496"/>
        <v>0</v>
      </c>
      <c r="T1170" s="10">
        <f t="shared" si="506"/>
        <v>0.122837</v>
      </c>
      <c r="U1170" s="13">
        <f t="shared" si="485"/>
        <v>44</v>
      </c>
      <c r="V1170" s="13">
        <v>252</v>
      </c>
      <c r="W1170" s="14">
        <f t="shared" si="497"/>
        <v>1.020435263</v>
      </c>
      <c r="X1170" s="8">
        <f t="shared" si="498"/>
        <v>293.67968164000001</v>
      </c>
      <c r="Y1170" s="8">
        <v>0</v>
      </c>
      <c r="Z1170" s="9">
        <f t="shared" si="499"/>
        <v>0</v>
      </c>
      <c r="AA1170" s="26" t="str">
        <f t="shared" si="507"/>
        <v>A+J=</v>
      </c>
      <c r="AB1170" s="70">
        <f t="shared" si="508"/>
        <v>43753</v>
      </c>
      <c r="AC1170" s="4"/>
      <c r="AD1170" s="1"/>
      <c r="AE1170" s="11"/>
      <c r="AF1170" s="5"/>
      <c r="AG1170" s="1"/>
      <c r="AH1170" s="1"/>
      <c r="AI1170" s="1"/>
      <c r="AJ1170" s="1"/>
      <c r="AK1170" s="10"/>
      <c r="AL1170" s="1"/>
      <c r="AM1170" s="1"/>
      <c r="AN1170" s="1"/>
      <c r="AO1170" s="1"/>
      <c r="AP1170" s="1"/>
      <c r="AQ1170" s="1"/>
    </row>
    <row r="1171" spans="1:43" x14ac:dyDescent="0.2">
      <c r="A1171" s="67">
        <f t="shared" si="500"/>
        <v>43453</v>
      </c>
      <c r="B1171" s="8">
        <f t="shared" si="489"/>
        <v>14672.802168909999</v>
      </c>
      <c r="C1171" s="8">
        <f t="shared" si="501"/>
        <v>12330.52982442</v>
      </c>
      <c r="D1171" s="28">
        <f t="shared" si="502"/>
        <v>5092.97</v>
      </c>
      <c r="E1171" s="9">
        <f>IF(K1171=1,VLOOKUP(A1170,[1]Plan1!$AY$117:$BA$314,3),E1170)</f>
        <v>5100.6099999999997</v>
      </c>
      <c r="F1171" s="110">
        <f t="shared" si="503"/>
        <v>43452</v>
      </c>
      <c r="G1171" s="12">
        <f t="shared" si="490"/>
        <v>1.5001070102511616E-3</v>
      </c>
      <c r="H1171" s="11">
        <f t="shared" si="504"/>
        <v>43480</v>
      </c>
      <c r="I1171" s="11">
        <f t="shared" si="491"/>
        <v>43480</v>
      </c>
      <c r="J1171" s="1">
        <f t="shared" si="505"/>
        <v>19</v>
      </c>
      <c r="K1171" s="1">
        <f t="shared" si="488"/>
        <v>2</v>
      </c>
      <c r="L1171" s="8">
        <f t="shared" si="492"/>
        <v>1.0001578</v>
      </c>
      <c r="M1171" s="14">
        <f t="shared" si="487"/>
        <v>0.99789954999999997</v>
      </c>
      <c r="N1171" s="14">
        <f t="shared" si="484"/>
        <v>1.1654071318863399</v>
      </c>
      <c r="O1171" s="8">
        <f t="shared" si="486"/>
        <v>1.1655910300000001</v>
      </c>
      <c r="P1171" s="8">
        <f t="shared" si="493"/>
        <v>14372.354958489999</v>
      </c>
      <c r="Q1171" s="13">
        <f t="shared" si="494"/>
        <v>0</v>
      </c>
      <c r="R1171" s="21">
        <f t="shared" si="495"/>
        <v>0</v>
      </c>
      <c r="S1171" s="8">
        <f t="shared" si="496"/>
        <v>0</v>
      </c>
      <c r="T1171" s="10">
        <f t="shared" si="506"/>
        <v>0.122837</v>
      </c>
      <c r="U1171" s="13">
        <f t="shared" si="485"/>
        <v>45</v>
      </c>
      <c r="V1171" s="13">
        <v>252</v>
      </c>
      <c r="W1171" s="14">
        <f t="shared" si="497"/>
        <v>1.0209045219999999</v>
      </c>
      <c r="X1171" s="8">
        <f t="shared" si="498"/>
        <v>300.44721041999998</v>
      </c>
      <c r="Y1171" s="8">
        <v>0</v>
      </c>
      <c r="Z1171" s="9">
        <f t="shared" si="499"/>
        <v>0</v>
      </c>
      <c r="AA1171" s="26" t="str">
        <f t="shared" si="507"/>
        <v>A+J=</v>
      </c>
      <c r="AB1171" s="70">
        <f t="shared" si="508"/>
        <v>43753</v>
      </c>
      <c r="AC1171" s="4"/>
      <c r="AD1171" s="1"/>
      <c r="AE1171" s="11"/>
      <c r="AF1171" s="5"/>
      <c r="AG1171" s="1"/>
      <c r="AH1171" s="1"/>
      <c r="AI1171" s="1"/>
      <c r="AJ1171" s="1"/>
      <c r="AK1171" s="10"/>
      <c r="AL1171" s="1"/>
      <c r="AM1171" s="1"/>
      <c r="AN1171" s="1"/>
      <c r="AO1171" s="1"/>
      <c r="AP1171" s="1"/>
      <c r="AQ1171" s="1"/>
    </row>
    <row r="1172" spans="1:43" x14ac:dyDescent="0.2">
      <c r="A1172" s="67">
        <f t="shared" si="500"/>
        <v>43454</v>
      </c>
      <c r="B1172" s="8">
        <f t="shared" si="489"/>
        <v>14680.70765613</v>
      </c>
      <c r="C1172" s="8">
        <f t="shared" si="501"/>
        <v>12330.52982442</v>
      </c>
      <c r="D1172" s="28">
        <f t="shared" si="502"/>
        <v>5092.97</v>
      </c>
      <c r="E1172" s="9">
        <f>IF(K1172=1,VLOOKUP(A1171,[1]Plan1!$AY$117:$BA$314,3),E1171)</f>
        <v>5100.6099999999997</v>
      </c>
      <c r="F1172" s="110">
        <f t="shared" si="503"/>
        <v>43452</v>
      </c>
      <c r="G1172" s="12">
        <f t="shared" si="490"/>
        <v>1.5001070102511616E-3</v>
      </c>
      <c r="H1172" s="11">
        <f t="shared" si="504"/>
        <v>43480</v>
      </c>
      <c r="I1172" s="11">
        <f t="shared" si="491"/>
        <v>43480</v>
      </c>
      <c r="J1172" s="1">
        <f t="shared" si="505"/>
        <v>19</v>
      </c>
      <c r="K1172" s="1">
        <f t="shared" si="488"/>
        <v>3</v>
      </c>
      <c r="L1172" s="8">
        <f t="shared" si="492"/>
        <v>1.0002367000000001</v>
      </c>
      <c r="M1172" s="14">
        <f t="shared" si="487"/>
        <v>0.99789954999999997</v>
      </c>
      <c r="N1172" s="14">
        <f t="shared" si="484"/>
        <v>1.1654071318863399</v>
      </c>
      <c r="O1172" s="8">
        <f t="shared" si="486"/>
        <v>1.1656829799999999</v>
      </c>
      <c r="P1172" s="8">
        <f t="shared" si="493"/>
        <v>14373.4887507</v>
      </c>
      <c r="Q1172" s="13">
        <f t="shared" si="494"/>
        <v>0</v>
      </c>
      <c r="R1172" s="21">
        <f t="shared" si="495"/>
        <v>0</v>
      </c>
      <c r="S1172" s="8">
        <f t="shared" si="496"/>
        <v>0</v>
      </c>
      <c r="T1172" s="10">
        <f t="shared" si="506"/>
        <v>0.122837</v>
      </c>
      <c r="U1172" s="13">
        <f t="shared" si="485"/>
        <v>46</v>
      </c>
      <c r="V1172" s="13">
        <v>252</v>
      </c>
      <c r="W1172" s="14">
        <f t="shared" si="497"/>
        <v>1.021373997</v>
      </c>
      <c r="X1172" s="8">
        <f t="shared" si="498"/>
        <v>307.21890543000001</v>
      </c>
      <c r="Y1172" s="8">
        <v>0</v>
      </c>
      <c r="Z1172" s="9">
        <f t="shared" si="499"/>
        <v>0</v>
      </c>
      <c r="AA1172" s="26" t="str">
        <f t="shared" si="507"/>
        <v>A+J=</v>
      </c>
      <c r="AB1172" s="70">
        <f t="shared" si="508"/>
        <v>43753</v>
      </c>
      <c r="AC1172" s="4"/>
      <c r="AD1172" s="1"/>
      <c r="AE1172" s="11"/>
      <c r="AF1172" s="5"/>
      <c r="AG1172" s="1"/>
      <c r="AH1172" s="1"/>
      <c r="AI1172" s="1"/>
      <c r="AJ1172" s="1"/>
      <c r="AK1172" s="10"/>
      <c r="AL1172" s="1"/>
      <c r="AM1172" s="1"/>
      <c r="AN1172" s="1"/>
      <c r="AO1172" s="1"/>
      <c r="AP1172" s="1"/>
      <c r="AQ1172" s="1"/>
    </row>
    <row r="1173" spans="1:43" x14ac:dyDescent="0.2">
      <c r="A1173" s="67">
        <f t="shared" si="500"/>
        <v>43455</v>
      </c>
      <c r="B1173" s="8">
        <f t="shared" si="489"/>
        <v>14688.61756486</v>
      </c>
      <c r="C1173" s="8">
        <f t="shared" si="501"/>
        <v>12330.52982442</v>
      </c>
      <c r="D1173" s="28">
        <f t="shared" si="502"/>
        <v>5092.97</v>
      </c>
      <c r="E1173" s="9">
        <f>IF(K1173=1,VLOOKUP(A1172,[1]Plan1!$AY$117:$BA$314,3),E1172)</f>
        <v>5100.6099999999997</v>
      </c>
      <c r="F1173" s="110">
        <f t="shared" si="503"/>
        <v>43452</v>
      </c>
      <c r="G1173" s="12">
        <f t="shared" si="490"/>
        <v>1.5001070102511616E-3</v>
      </c>
      <c r="H1173" s="11">
        <f t="shared" si="504"/>
        <v>43480</v>
      </c>
      <c r="I1173" s="11">
        <f t="shared" si="491"/>
        <v>43480</v>
      </c>
      <c r="J1173" s="1">
        <f t="shared" si="505"/>
        <v>19</v>
      </c>
      <c r="K1173" s="1">
        <f t="shared" si="488"/>
        <v>4</v>
      </c>
      <c r="L1173" s="8">
        <f t="shared" si="492"/>
        <v>1.0003156200000001</v>
      </c>
      <c r="M1173" s="14">
        <f t="shared" si="487"/>
        <v>0.99789954999999997</v>
      </c>
      <c r="N1173" s="14">
        <f t="shared" si="484"/>
        <v>1.1654071318863399</v>
      </c>
      <c r="O1173" s="8">
        <f t="shared" si="486"/>
        <v>1.1657749500000001</v>
      </c>
      <c r="P1173" s="8">
        <f t="shared" si="493"/>
        <v>14374.62278953</v>
      </c>
      <c r="Q1173" s="13">
        <f t="shared" si="494"/>
        <v>0</v>
      </c>
      <c r="R1173" s="21">
        <f t="shared" si="495"/>
        <v>0</v>
      </c>
      <c r="S1173" s="8">
        <f t="shared" si="496"/>
        <v>0</v>
      </c>
      <c r="T1173" s="10">
        <f t="shared" si="506"/>
        <v>0.122837</v>
      </c>
      <c r="U1173" s="13">
        <f t="shared" si="485"/>
        <v>47</v>
      </c>
      <c r="V1173" s="13">
        <v>252</v>
      </c>
      <c r="W1173" s="14">
        <f t="shared" si="497"/>
        <v>1.0218436879999999</v>
      </c>
      <c r="X1173" s="8">
        <f t="shared" si="498"/>
        <v>313.99477532999998</v>
      </c>
      <c r="Y1173" s="8">
        <v>0</v>
      </c>
      <c r="Z1173" s="9">
        <f t="shared" si="499"/>
        <v>0</v>
      </c>
      <c r="AA1173" s="26" t="str">
        <f t="shared" si="507"/>
        <v>A+J=</v>
      </c>
      <c r="AB1173" s="70">
        <f t="shared" si="508"/>
        <v>43753</v>
      </c>
      <c r="AC1173" s="4"/>
      <c r="AD1173" s="1"/>
      <c r="AE1173" s="11"/>
      <c r="AF1173" s="5"/>
      <c r="AG1173" s="1"/>
      <c r="AH1173" s="1"/>
      <c r="AI1173" s="1"/>
      <c r="AJ1173" s="1"/>
      <c r="AK1173" s="10"/>
      <c r="AL1173" s="1"/>
      <c r="AM1173" s="1"/>
      <c r="AN1173" s="1"/>
      <c r="AO1173" s="1"/>
      <c r="AP1173" s="1"/>
      <c r="AQ1173" s="1"/>
    </row>
    <row r="1174" spans="1:43" x14ac:dyDescent="0.2">
      <c r="A1174" s="67">
        <f t="shared" si="500"/>
        <v>43456</v>
      </c>
      <c r="B1174" s="8">
        <f t="shared" si="489"/>
        <v>14696.5317701</v>
      </c>
      <c r="C1174" s="8">
        <f t="shared" si="501"/>
        <v>12330.52982442</v>
      </c>
      <c r="D1174" s="28">
        <f t="shared" si="502"/>
        <v>5092.97</v>
      </c>
      <c r="E1174" s="9">
        <f>IF(K1174=1,VLOOKUP(A1173,[1]Plan1!$AY$117:$BA$314,3),E1173)</f>
        <v>5100.6099999999997</v>
      </c>
      <c r="F1174" s="110">
        <f t="shared" si="503"/>
        <v>43452</v>
      </c>
      <c r="G1174" s="12">
        <f t="shared" si="490"/>
        <v>1.5001070102511616E-3</v>
      </c>
      <c r="H1174" s="11">
        <f t="shared" si="504"/>
        <v>43480</v>
      </c>
      <c r="I1174" s="11">
        <f t="shared" si="491"/>
        <v>43480</v>
      </c>
      <c r="J1174" s="1">
        <f t="shared" si="505"/>
        <v>19</v>
      </c>
      <c r="K1174" s="1">
        <f t="shared" si="488"/>
        <v>5</v>
      </c>
      <c r="L1174" s="8">
        <f t="shared" si="492"/>
        <v>1.0003945400000001</v>
      </c>
      <c r="M1174" s="14">
        <f t="shared" si="487"/>
        <v>0.99789954999999997</v>
      </c>
      <c r="N1174" s="14">
        <f t="shared" si="484"/>
        <v>1.1654071318863399</v>
      </c>
      <c r="O1174" s="8">
        <f t="shared" si="486"/>
        <v>1.16586693</v>
      </c>
      <c r="P1174" s="8">
        <f t="shared" si="493"/>
        <v>14375.75695167</v>
      </c>
      <c r="Q1174" s="13">
        <f t="shared" si="494"/>
        <v>0</v>
      </c>
      <c r="R1174" s="21">
        <f t="shared" si="495"/>
        <v>0</v>
      </c>
      <c r="S1174" s="8">
        <f t="shared" si="496"/>
        <v>0</v>
      </c>
      <c r="T1174" s="10">
        <f t="shared" si="506"/>
        <v>0.122837</v>
      </c>
      <c r="U1174" s="13">
        <f t="shared" si="485"/>
        <v>48</v>
      </c>
      <c r="V1174" s="13">
        <v>252</v>
      </c>
      <c r="W1174" s="14">
        <f t="shared" si="497"/>
        <v>1.022313595</v>
      </c>
      <c r="X1174" s="8">
        <f t="shared" si="498"/>
        <v>320.77481842999998</v>
      </c>
      <c r="Y1174" s="8">
        <v>0</v>
      </c>
      <c r="Z1174" s="9">
        <f t="shared" si="499"/>
        <v>0</v>
      </c>
      <c r="AA1174" s="26" t="str">
        <f t="shared" si="507"/>
        <v>A+J=</v>
      </c>
      <c r="AB1174" s="70">
        <f t="shared" si="508"/>
        <v>43753</v>
      </c>
      <c r="AC1174" s="4"/>
      <c r="AD1174" s="1"/>
      <c r="AE1174" s="11"/>
      <c r="AF1174" s="5"/>
      <c r="AG1174" s="1"/>
      <c r="AH1174" s="1"/>
      <c r="AI1174" s="1"/>
      <c r="AJ1174" s="1"/>
      <c r="AK1174" s="10"/>
      <c r="AL1174" s="1"/>
      <c r="AM1174" s="1"/>
      <c r="AN1174" s="1"/>
      <c r="AO1174" s="1"/>
      <c r="AP1174" s="1"/>
      <c r="AQ1174" s="1"/>
    </row>
    <row r="1175" spans="1:43" x14ac:dyDescent="0.2">
      <c r="A1175" s="67">
        <f t="shared" si="500"/>
        <v>43457</v>
      </c>
      <c r="B1175" s="8">
        <f t="shared" si="489"/>
        <v>14696.5317701</v>
      </c>
      <c r="C1175" s="8">
        <f t="shared" si="501"/>
        <v>12330.52982442</v>
      </c>
      <c r="D1175" s="28">
        <f t="shared" si="502"/>
        <v>5092.97</v>
      </c>
      <c r="E1175" s="9">
        <f>IF(K1175=1,VLOOKUP(A1174,[1]Plan1!$AY$117:$BA$314,3),E1174)</f>
        <v>5100.6099999999997</v>
      </c>
      <c r="F1175" s="110">
        <f t="shared" si="503"/>
        <v>43452</v>
      </c>
      <c r="G1175" s="12">
        <f t="shared" si="490"/>
        <v>1.5001070102511616E-3</v>
      </c>
      <c r="H1175" s="11">
        <f t="shared" si="504"/>
        <v>43480</v>
      </c>
      <c r="I1175" s="11">
        <f t="shared" si="491"/>
        <v>43480</v>
      </c>
      <c r="J1175" s="1">
        <f t="shared" si="505"/>
        <v>19</v>
      </c>
      <c r="K1175" s="1">
        <f t="shared" si="488"/>
        <v>5</v>
      </c>
      <c r="L1175" s="8">
        <f t="shared" si="492"/>
        <v>1.0003945400000001</v>
      </c>
      <c r="M1175" s="14">
        <f t="shared" si="487"/>
        <v>0.99789954999999997</v>
      </c>
      <c r="N1175" s="14">
        <f t="shared" si="484"/>
        <v>1.1654071318863399</v>
      </c>
      <c r="O1175" s="8">
        <f t="shared" si="486"/>
        <v>1.16586693</v>
      </c>
      <c r="P1175" s="8">
        <f t="shared" si="493"/>
        <v>14375.75695167</v>
      </c>
      <c r="Q1175" s="13">
        <f t="shared" si="494"/>
        <v>0</v>
      </c>
      <c r="R1175" s="21">
        <f t="shared" si="495"/>
        <v>0</v>
      </c>
      <c r="S1175" s="8">
        <f t="shared" si="496"/>
        <v>0</v>
      </c>
      <c r="T1175" s="10">
        <f t="shared" si="506"/>
        <v>0.122837</v>
      </c>
      <c r="U1175" s="13">
        <f t="shared" si="485"/>
        <v>48</v>
      </c>
      <c r="V1175" s="13">
        <v>252</v>
      </c>
      <c r="W1175" s="14">
        <f t="shared" si="497"/>
        <v>1.022313595</v>
      </c>
      <c r="X1175" s="8">
        <f t="shared" si="498"/>
        <v>320.77481842999998</v>
      </c>
      <c r="Y1175" s="8">
        <v>0</v>
      </c>
      <c r="Z1175" s="9">
        <f t="shared" si="499"/>
        <v>0</v>
      </c>
      <c r="AA1175" s="26" t="str">
        <f t="shared" si="507"/>
        <v>A+J=</v>
      </c>
      <c r="AB1175" s="70">
        <f t="shared" si="508"/>
        <v>43753</v>
      </c>
      <c r="AC1175" s="4"/>
      <c r="AD1175" s="1"/>
      <c r="AE1175" s="11"/>
      <c r="AF1175" s="5"/>
      <c r="AG1175" s="1"/>
      <c r="AH1175" s="1"/>
      <c r="AI1175" s="1"/>
      <c r="AJ1175" s="1"/>
      <c r="AK1175" s="10"/>
      <c r="AL1175" s="1"/>
      <c r="AM1175" s="1"/>
      <c r="AN1175" s="1"/>
      <c r="AO1175" s="1"/>
      <c r="AP1175" s="1"/>
      <c r="AQ1175" s="1"/>
    </row>
    <row r="1176" spans="1:43" x14ac:dyDescent="0.2">
      <c r="A1176" s="67">
        <f t="shared" si="500"/>
        <v>43458</v>
      </c>
      <c r="B1176" s="8">
        <f t="shared" si="489"/>
        <v>14696.5317701</v>
      </c>
      <c r="C1176" s="8">
        <f t="shared" si="501"/>
        <v>12330.52982442</v>
      </c>
      <c r="D1176" s="28">
        <f t="shared" si="502"/>
        <v>5092.97</v>
      </c>
      <c r="E1176" s="9">
        <f>IF(K1176=1,VLOOKUP(A1175,[1]Plan1!$AY$117:$BA$314,3),E1175)</f>
        <v>5100.6099999999997</v>
      </c>
      <c r="F1176" s="110">
        <f t="shared" si="503"/>
        <v>43452</v>
      </c>
      <c r="G1176" s="12">
        <f t="shared" si="490"/>
        <v>1.5001070102511616E-3</v>
      </c>
      <c r="H1176" s="11">
        <f t="shared" si="504"/>
        <v>43480</v>
      </c>
      <c r="I1176" s="11">
        <f t="shared" si="491"/>
        <v>43480</v>
      </c>
      <c r="J1176" s="1">
        <f t="shared" si="505"/>
        <v>19</v>
      </c>
      <c r="K1176" s="1">
        <f t="shared" si="488"/>
        <v>5</v>
      </c>
      <c r="L1176" s="8">
        <f t="shared" si="492"/>
        <v>1.0003945400000001</v>
      </c>
      <c r="M1176" s="14">
        <f t="shared" si="487"/>
        <v>0.99789954999999997</v>
      </c>
      <c r="N1176" s="14">
        <f t="shared" si="484"/>
        <v>1.1654071318863399</v>
      </c>
      <c r="O1176" s="8">
        <f t="shared" si="486"/>
        <v>1.16586693</v>
      </c>
      <c r="P1176" s="8">
        <f t="shared" si="493"/>
        <v>14375.75695167</v>
      </c>
      <c r="Q1176" s="13">
        <f t="shared" si="494"/>
        <v>0</v>
      </c>
      <c r="R1176" s="21">
        <f t="shared" si="495"/>
        <v>0</v>
      </c>
      <c r="S1176" s="8">
        <f t="shared" si="496"/>
        <v>0</v>
      </c>
      <c r="T1176" s="10">
        <f t="shared" si="506"/>
        <v>0.122837</v>
      </c>
      <c r="U1176" s="13">
        <f t="shared" si="485"/>
        <v>48</v>
      </c>
      <c r="V1176" s="13">
        <v>252</v>
      </c>
      <c r="W1176" s="14">
        <f t="shared" si="497"/>
        <v>1.022313595</v>
      </c>
      <c r="X1176" s="8">
        <f t="shared" si="498"/>
        <v>320.77481842999998</v>
      </c>
      <c r="Y1176" s="8">
        <v>0</v>
      </c>
      <c r="Z1176" s="9">
        <f t="shared" si="499"/>
        <v>0</v>
      </c>
      <c r="AA1176" s="26" t="str">
        <f t="shared" si="507"/>
        <v>A+J=</v>
      </c>
      <c r="AB1176" s="70">
        <f t="shared" si="508"/>
        <v>43753</v>
      </c>
      <c r="AC1176" s="4"/>
      <c r="AD1176" s="1"/>
      <c r="AE1176" s="11"/>
      <c r="AF1176" s="5"/>
      <c r="AG1176" s="1"/>
      <c r="AH1176" s="1"/>
      <c r="AI1176" s="1"/>
      <c r="AJ1176" s="1"/>
      <c r="AK1176" s="10"/>
      <c r="AL1176" s="1"/>
      <c r="AM1176" s="1"/>
      <c r="AN1176" s="1"/>
      <c r="AO1176" s="1"/>
      <c r="AP1176" s="1"/>
      <c r="AQ1176" s="1"/>
    </row>
    <row r="1177" spans="1:43" x14ac:dyDescent="0.2">
      <c r="A1177" s="67">
        <f t="shared" si="500"/>
        <v>43459</v>
      </c>
      <c r="B1177" s="8">
        <f t="shared" si="489"/>
        <v>14704.450146650001</v>
      </c>
      <c r="C1177" s="8">
        <f t="shared" si="501"/>
        <v>12330.52982442</v>
      </c>
      <c r="D1177" s="28">
        <f t="shared" si="502"/>
        <v>5092.97</v>
      </c>
      <c r="E1177" s="9">
        <f>IF(K1177=1,VLOOKUP(A1176,[1]Plan1!$AY$117:$BA$314,3),E1176)</f>
        <v>5100.6099999999997</v>
      </c>
      <c r="F1177" s="110">
        <f t="shared" si="503"/>
        <v>43452</v>
      </c>
      <c r="G1177" s="12">
        <f t="shared" si="490"/>
        <v>1.5001070102511616E-3</v>
      </c>
      <c r="H1177" s="11">
        <f t="shared" si="504"/>
        <v>43480</v>
      </c>
      <c r="I1177" s="11">
        <f t="shared" si="491"/>
        <v>43480</v>
      </c>
      <c r="J1177" s="1">
        <f t="shared" si="505"/>
        <v>19</v>
      </c>
      <c r="K1177" s="1">
        <f t="shared" si="488"/>
        <v>6</v>
      </c>
      <c r="L1177" s="8">
        <f t="shared" si="492"/>
        <v>1.00047347</v>
      </c>
      <c r="M1177" s="14">
        <f t="shared" si="487"/>
        <v>0.99789954999999997</v>
      </c>
      <c r="N1177" s="14">
        <f t="shared" si="484"/>
        <v>1.1654071318863399</v>
      </c>
      <c r="O1177" s="8">
        <f t="shared" si="486"/>
        <v>1.1659589100000001</v>
      </c>
      <c r="P1177" s="8">
        <f t="shared" si="493"/>
        <v>14376.8911138</v>
      </c>
      <c r="Q1177" s="13">
        <f t="shared" si="494"/>
        <v>0</v>
      </c>
      <c r="R1177" s="21">
        <f t="shared" si="495"/>
        <v>0</v>
      </c>
      <c r="S1177" s="8">
        <f t="shared" si="496"/>
        <v>0</v>
      </c>
      <c r="T1177" s="10">
        <f t="shared" si="506"/>
        <v>0.122837</v>
      </c>
      <c r="U1177" s="13">
        <f t="shared" si="485"/>
        <v>49</v>
      </c>
      <c r="V1177" s="13">
        <v>252</v>
      </c>
      <c r="W1177" s="14">
        <f t="shared" si="497"/>
        <v>1.0227837179999999</v>
      </c>
      <c r="X1177" s="8">
        <f t="shared" si="498"/>
        <v>327.55903284999999</v>
      </c>
      <c r="Y1177" s="8">
        <v>0</v>
      </c>
      <c r="Z1177" s="9">
        <f t="shared" si="499"/>
        <v>0</v>
      </c>
      <c r="AA1177" s="26" t="str">
        <f t="shared" si="507"/>
        <v>A+J=</v>
      </c>
      <c r="AB1177" s="70">
        <f t="shared" si="508"/>
        <v>43753</v>
      </c>
      <c r="AC1177" s="4"/>
      <c r="AD1177" s="1"/>
      <c r="AE1177" s="11"/>
      <c r="AF1177" s="5"/>
      <c r="AG1177" s="1"/>
      <c r="AH1177" s="1"/>
      <c r="AI1177" s="1"/>
      <c r="AJ1177" s="1"/>
      <c r="AK1177" s="10"/>
      <c r="AL1177" s="1"/>
      <c r="AM1177" s="1"/>
      <c r="AN1177" s="1"/>
      <c r="AO1177" s="1"/>
      <c r="AP1177" s="1"/>
      <c r="AQ1177" s="1"/>
    </row>
    <row r="1178" spans="1:43" x14ac:dyDescent="0.2">
      <c r="A1178" s="67">
        <f t="shared" si="500"/>
        <v>43460</v>
      </c>
      <c r="B1178" s="8">
        <f t="shared" si="489"/>
        <v>14704.450146650001</v>
      </c>
      <c r="C1178" s="8">
        <f t="shared" si="501"/>
        <v>12330.52982442</v>
      </c>
      <c r="D1178" s="28">
        <f t="shared" si="502"/>
        <v>5092.97</v>
      </c>
      <c r="E1178" s="9">
        <f>IF(K1178=1,VLOOKUP(A1177,[1]Plan1!$AY$117:$BA$314,3),E1177)</f>
        <v>5100.6099999999997</v>
      </c>
      <c r="F1178" s="110">
        <f t="shared" si="503"/>
        <v>43452</v>
      </c>
      <c r="G1178" s="12">
        <f t="shared" si="490"/>
        <v>1.5001070102511616E-3</v>
      </c>
      <c r="H1178" s="11">
        <f t="shared" si="504"/>
        <v>43480</v>
      </c>
      <c r="I1178" s="11">
        <f t="shared" si="491"/>
        <v>43480</v>
      </c>
      <c r="J1178" s="1">
        <f t="shared" si="505"/>
        <v>19</v>
      </c>
      <c r="K1178" s="1">
        <f t="shared" si="488"/>
        <v>6</v>
      </c>
      <c r="L1178" s="8">
        <f t="shared" si="492"/>
        <v>1.00047347</v>
      </c>
      <c r="M1178" s="14">
        <f t="shared" si="487"/>
        <v>0.99789954999999997</v>
      </c>
      <c r="N1178" s="14">
        <f t="shared" si="484"/>
        <v>1.1654071318863399</v>
      </c>
      <c r="O1178" s="8">
        <f t="shared" si="486"/>
        <v>1.1659589100000001</v>
      </c>
      <c r="P1178" s="8">
        <f t="shared" si="493"/>
        <v>14376.8911138</v>
      </c>
      <c r="Q1178" s="13">
        <f t="shared" si="494"/>
        <v>0</v>
      </c>
      <c r="R1178" s="21">
        <f t="shared" si="495"/>
        <v>0</v>
      </c>
      <c r="S1178" s="8">
        <f t="shared" si="496"/>
        <v>0</v>
      </c>
      <c r="T1178" s="10">
        <f t="shared" si="506"/>
        <v>0.122837</v>
      </c>
      <c r="U1178" s="13">
        <f t="shared" si="485"/>
        <v>49</v>
      </c>
      <c r="V1178" s="13">
        <v>252</v>
      </c>
      <c r="W1178" s="14">
        <f t="shared" si="497"/>
        <v>1.0227837179999999</v>
      </c>
      <c r="X1178" s="8">
        <f t="shared" si="498"/>
        <v>327.55903284999999</v>
      </c>
      <c r="Y1178" s="8">
        <v>0</v>
      </c>
      <c r="Z1178" s="9">
        <f t="shared" si="499"/>
        <v>0</v>
      </c>
      <c r="AA1178" s="26" t="str">
        <f t="shared" si="507"/>
        <v>A+J=</v>
      </c>
      <c r="AB1178" s="70">
        <f t="shared" si="508"/>
        <v>43753</v>
      </c>
      <c r="AC1178" s="4"/>
      <c r="AD1178" s="1"/>
      <c r="AE1178" s="11"/>
      <c r="AF1178" s="5"/>
      <c r="AG1178" s="1"/>
      <c r="AH1178" s="1"/>
      <c r="AI1178" s="1"/>
      <c r="AJ1178" s="1"/>
      <c r="AK1178" s="10"/>
      <c r="AL1178" s="1"/>
      <c r="AM1178" s="1"/>
      <c r="AN1178" s="1"/>
      <c r="AO1178" s="1"/>
      <c r="AP1178" s="1"/>
      <c r="AQ1178" s="1"/>
    </row>
    <row r="1179" spans="1:43" x14ac:dyDescent="0.2">
      <c r="A1179" s="67">
        <f t="shared" si="500"/>
        <v>43461</v>
      </c>
      <c r="B1179" s="8">
        <f t="shared" si="489"/>
        <v>14712.37282142</v>
      </c>
      <c r="C1179" s="8">
        <f t="shared" si="501"/>
        <v>12330.52982442</v>
      </c>
      <c r="D1179" s="28">
        <f t="shared" si="502"/>
        <v>5092.97</v>
      </c>
      <c r="E1179" s="9">
        <f>IF(K1179=1,VLOOKUP(A1178,[1]Plan1!$AY$117:$BA$314,3),E1178)</f>
        <v>5100.6099999999997</v>
      </c>
      <c r="F1179" s="110">
        <f t="shared" si="503"/>
        <v>43452</v>
      </c>
      <c r="G1179" s="12">
        <f t="shared" si="490"/>
        <v>1.5001070102511616E-3</v>
      </c>
      <c r="H1179" s="11">
        <f t="shared" si="504"/>
        <v>43480</v>
      </c>
      <c r="I1179" s="11">
        <f t="shared" si="491"/>
        <v>43480</v>
      </c>
      <c r="J1179" s="1">
        <f t="shared" si="505"/>
        <v>19</v>
      </c>
      <c r="K1179" s="1">
        <f t="shared" si="488"/>
        <v>7</v>
      </c>
      <c r="L1179" s="8">
        <f t="shared" si="492"/>
        <v>1.0005523999999999</v>
      </c>
      <c r="M1179" s="14">
        <f t="shared" si="487"/>
        <v>0.99789954999999997</v>
      </c>
      <c r="N1179" s="14">
        <f t="shared" si="484"/>
        <v>1.1654071318863399</v>
      </c>
      <c r="O1179" s="8">
        <f t="shared" si="486"/>
        <v>1.1660508999999999</v>
      </c>
      <c r="P1179" s="8">
        <f t="shared" si="493"/>
        <v>14378.025399239999</v>
      </c>
      <c r="Q1179" s="13">
        <f t="shared" si="494"/>
        <v>0</v>
      </c>
      <c r="R1179" s="21">
        <f t="shared" si="495"/>
        <v>0</v>
      </c>
      <c r="S1179" s="8">
        <f t="shared" si="496"/>
        <v>0</v>
      </c>
      <c r="T1179" s="10">
        <f t="shared" si="506"/>
        <v>0.122837</v>
      </c>
      <c r="U1179" s="13">
        <f t="shared" si="485"/>
        <v>50</v>
      </c>
      <c r="V1179" s="13">
        <v>252</v>
      </c>
      <c r="W1179" s="14">
        <f t="shared" si="497"/>
        <v>1.0232540569999999</v>
      </c>
      <c r="X1179" s="8">
        <f t="shared" si="498"/>
        <v>334.34742218000002</v>
      </c>
      <c r="Y1179" s="8">
        <v>0</v>
      </c>
      <c r="Z1179" s="9">
        <f t="shared" si="499"/>
        <v>0</v>
      </c>
      <c r="AA1179" s="26" t="str">
        <f t="shared" si="507"/>
        <v>A+J=</v>
      </c>
      <c r="AB1179" s="70">
        <f t="shared" si="508"/>
        <v>43753</v>
      </c>
      <c r="AC1179" s="4"/>
      <c r="AD1179" s="1"/>
      <c r="AE1179" s="11"/>
      <c r="AF1179" s="5"/>
      <c r="AG1179" s="1"/>
      <c r="AH1179" s="1"/>
      <c r="AI1179" s="1"/>
      <c r="AJ1179" s="1"/>
      <c r="AK1179" s="10"/>
      <c r="AL1179" s="1"/>
      <c r="AM1179" s="1"/>
      <c r="AN1179" s="1"/>
      <c r="AO1179" s="1"/>
      <c r="AP1179" s="1"/>
      <c r="AQ1179" s="1"/>
    </row>
    <row r="1180" spans="1:43" x14ac:dyDescent="0.2">
      <c r="A1180" s="67">
        <f t="shared" si="500"/>
        <v>43462</v>
      </c>
      <c r="B1180" s="8">
        <f t="shared" si="489"/>
        <v>14720.29979531</v>
      </c>
      <c r="C1180" s="8">
        <f t="shared" si="501"/>
        <v>12330.52982442</v>
      </c>
      <c r="D1180" s="28">
        <f t="shared" si="502"/>
        <v>5092.97</v>
      </c>
      <c r="E1180" s="9">
        <f>IF(K1180=1,VLOOKUP(A1179,[1]Plan1!$AY$117:$BA$314,3),E1179)</f>
        <v>5100.6099999999997</v>
      </c>
      <c r="F1180" s="110">
        <f t="shared" si="503"/>
        <v>43452</v>
      </c>
      <c r="G1180" s="12">
        <f t="shared" si="490"/>
        <v>1.5001070102511616E-3</v>
      </c>
      <c r="H1180" s="11">
        <f t="shared" si="504"/>
        <v>43480</v>
      </c>
      <c r="I1180" s="11">
        <f t="shared" si="491"/>
        <v>43480</v>
      </c>
      <c r="J1180" s="1">
        <f t="shared" si="505"/>
        <v>19</v>
      </c>
      <c r="K1180" s="1">
        <f t="shared" si="488"/>
        <v>8</v>
      </c>
      <c r="L1180" s="8">
        <f t="shared" si="492"/>
        <v>1.00063134</v>
      </c>
      <c r="M1180" s="14">
        <f t="shared" si="487"/>
        <v>0.99789954999999997</v>
      </c>
      <c r="N1180" s="14">
        <f t="shared" si="484"/>
        <v>1.1654071318863399</v>
      </c>
      <c r="O1180" s="8">
        <f t="shared" si="486"/>
        <v>1.1661429000000001</v>
      </c>
      <c r="P1180" s="8">
        <f t="shared" si="493"/>
        <v>14379.159807980001</v>
      </c>
      <c r="Q1180" s="13">
        <f t="shared" si="494"/>
        <v>0</v>
      </c>
      <c r="R1180" s="21">
        <f t="shared" si="495"/>
        <v>0</v>
      </c>
      <c r="S1180" s="8">
        <f t="shared" si="496"/>
        <v>0</v>
      </c>
      <c r="T1180" s="10">
        <f t="shared" si="506"/>
        <v>0.122837</v>
      </c>
      <c r="U1180" s="13">
        <f t="shared" si="485"/>
        <v>51</v>
      </c>
      <c r="V1180" s="13">
        <v>252</v>
      </c>
      <c r="W1180" s="14">
        <f t="shared" si="497"/>
        <v>1.0237246120000001</v>
      </c>
      <c r="X1180" s="8">
        <f t="shared" si="498"/>
        <v>341.13998733</v>
      </c>
      <c r="Y1180" s="8">
        <v>0</v>
      </c>
      <c r="Z1180" s="9">
        <f t="shared" si="499"/>
        <v>0</v>
      </c>
      <c r="AA1180" s="26" t="str">
        <f t="shared" si="507"/>
        <v>A+J=</v>
      </c>
      <c r="AB1180" s="70">
        <f t="shared" si="508"/>
        <v>43753</v>
      </c>
      <c r="AC1180" s="4"/>
      <c r="AD1180" s="1"/>
      <c r="AE1180" s="11"/>
      <c r="AF1180" s="5"/>
      <c r="AG1180" s="1"/>
      <c r="AH1180" s="1"/>
      <c r="AI1180" s="1"/>
      <c r="AJ1180" s="1"/>
      <c r="AK1180" s="10"/>
      <c r="AL1180" s="1"/>
      <c r="AM1180" s="1"/>
      <c r="AN1180" s="1"/>
      <c r="AO1180" s="1"/>
      <c r="AP1180" s="1"/>
      <c r="AQ1180" s="1"/>
    </row>
    <row r="1181" spans="1:43" x14ac:dyDescent="0.2">
      <c r="A1181" s="67">
        <f t="shared" si="500"/>
        <v>43463</v>
      </c>
      <c r="B1181" s="8">
        <f t="shared" si="489"/>
        <v>14728.23095732</v>
      </c>
      <c r="C1181" s="8">
        <f t="shared" si="501"/>
        <v>12330.52982442</v>
      </c>
      <c r="D1181" s="28">
        <f t="shared" si="502"/>
        <v>5092.97</v>
      </c>
      <c r="E1181" s="9">
        <f>IF(K1181=1,VLOOKUP(A1180,[1]Plan1!$AY$117:$BA$314,3),E1180)</f>
        <v>5100.6099999999997</v>
      </c>
      <c r="F1181" s="110">
        <f t="shared" si="503"/>
        <v>43452</v>
      </c>
      <c r="G1181" s="12">
        <f t="shared" si="490"/>
        <v>1.5001070102511616E-3</v>
      </c>
      <c r="H1181" s="11">
        <f t="shared" si="504"/>
        <v>43480</v>
      </c>
      <c r="I1181" s="11">
        <f t="shared" si="491"/>
        <v>43480</v>
      </c>
      <c r="J1181" s="1">
        <f t="shared" si="505"/>
        <v>19</v>
      </c>
      <c r="K1181" s="1">
        <f t="shared" si="488"/>
        <v>9</v>
      </c>
      <c r="L1181" s="8">
        <f t="shared" si="492"/>
        <v>1.00071029</v>
      </c>
      <c r="M1181" s="14">
        <f t="shared" si="487"/>
        <v>0.99789954999999997</v>
      </c>
      <c r="N1181" s="14">
        <f t="shared" si="484"/>
        <v>1.1654071318863399</v>
      </c>
      <c r="O1181" s="8">
        <f t="shared" si="486"/>
        <v>1.1662349000000001</v>
      </c>
      <c r="P1181" s="8">
        <f t="shared" si="493"/>
        <v>14380.29421672</v>
      </c>
      <c r="Q1181" s="13">
        <f t="shared" si="494"/>
        <v>0</v>
      </c>
      <c r="R1181" s="21">
        <f t="shared" si="495"/>
        <v>0</v>
      </c>
      <c r="S1181" s="8">
        <f t="shared" si="496"/>
        <v>0</v>
      </c>
      <c r="T1181" s="10">
        <f t="shared" si="506"/>
        <v>0.122837</v>
      </c>
      <c r="U1181" s="13">
        <f t="shared" si="485"/>
        <v>52</v>
      </c>
      <c r="V1181" s="13">
        <v>252</v>
      </c>
      <c r="W1181" s="14">
        <f t="shared" si="497"/>
        <v>1.024195384</v>
      </c>
      <c r="X1181" s="8">
        <f t="shared" si="498"/>
        <v>347.93674060000001</v>
      </c>
      <c r="Y1181" s="8">
        <v>0</v>
      </c>
      <c r="Z1181" s="9">
        <f t="shared" si="499"/>
        <v>0</v>
      </c>
      <c r="AA1181" s="26" t="str">
        <f t="shared" si="507"/>
        <v>A+J=</v>
      </c>
      <c r="AB1181" s="70">
        <f t="shared" si="508"/>
        <v>43753</v>
      </c>
      <c r="AC1181" s="4"/>
      <c r="AD1181" s="1"/>
      <c r="AE1181" s="11"/>
      <c r="AF1181" s="5"/>
      <c r="AG1181" s="1"/>
      <c r="AH1181" s="1"/>
      <c r="AI1181" s="1"/>
      <c r="AJ1181" s="1"/>
      <c r="AK1181" s="10"/>
      <c r="AL1181" s="1"/>
      <c r="AM1181" s="1"/>
      <c r="AN1181" s="1"/>
      <c r="AO1181" s="1"/>
      <c r="AP1181" s="1"/>
      <c r="AQ1181" s="1"/>
    </row>
    <row r="1182" spans="1:43" x14ac:dyDescent="0.2">
      <c r="A1182" s="67">
        <f t="shared" si="500"/>
        <v>43464</v>
      </c>
      <c r="B1182" s="8">
        <f t="shared" si="489"/>
        <v>14728.23095732</v>
      </c>
      <c r="C1182" s="8">
        <f t="shared" si="501"/>
        <v>12330.52982442</v>
      </c>
      <c r="D1182" s="28">
        <f t="shared" si="502"/>
        <v>5092.97</v>
      </c>
      <c r="E1182" s="9">
        <f>IF(K1182=1,VLOOKUP(A1181,[1]Plan1!$AY$117:$BA$314,3),E1181)</f>
        <v>5100.6099999999997</v>
      </c>
      <c r="F1182" s="110">
        <f t="shared" si="503"/>
        <v>43452</v>
      </c>
      <c r="G1182" s="12">
        <f t="shared" si="490"/>
        <v>1.5001070102511616E-3</v>
      </c>
      <c r="H1182" s="11">
        <f t="shared" si="504"/>
        <v>43480</v>
      </c>
      <c r="I1182" s="11">
        <f t="shared" si="491"/>
        <v>43480</v>
      </c>
      <c r="J1182" s="1">
        <f t="shared" si="505"/>
        <v>19</v>
      </c>
      <c r="K1182" s="1">
        <f t="shared" si="488"/>
        <v>9</v>
      </c>
      <c r="L1182" s="8">
        <f t="shared" si="492"/>
        <v>1.00071029</v>
      </c>
      <c r="M1182" s="14">
        <f t="shared" si="487"/>
        <v>0.99789954999999997</v>
      </c>
      <c r="N1182" s="14">
        <f t="shared" si="484"/>
        <v>1.1654071318863399</v>
      </c>
      <c r="O1182" s="8">
        <f t="shared" si="486"/>
        <v>1.1662349000000001</v>
      </c>
      <c r="P1182" s="8">
        <f t="shared" si="493"/>
        <v>14380.29421672</v>
      </c>
      <c r="Q1182" s="13">
        <f t="shared" si="494"/>
        <v>0</v>
      </c>
      <c r="R1182" s="21">
        <f t="shared" si="495"/>
        <v>0</v>
      </c>
      <c r="S1182" s="8">
        <f t="shared" si="496"/>
        <v>0</v>
      </c>
      <c r="T1182" s="10">
        <f t="shared" si="506"/>
        <v>0.122837</v>
      </c>
      <c r="U1182" s="13">
        <f t="shared" si="485"/>
        <v>52</v>
      </c>
      <c r="V1182" s="13">
        <v>252</v>
      </c>
      <c r="W1182" s="14">
        <f t="shared" si="497"/>
        <v>1.024195384</v>
      </c>
      <c r="X1182" s="8">
        <f t="shared" si="498"/>
        <v>347.93674060000001</v>
      </c>
      <c r="Y1182" s="8">
        <v>0</v>
      </c>
      <c r="Z1182" s="9">
        <f t="shared" si="499"/>
        <v>0</v>
      </c>
      <c r="AA1182" s="26" t="str">
        <f t="shared" si="507"/>
        <v>A+J=</v>
      </c>
      <c r="AB1182" s="70">
        <f t="shared" si="508"/>
        <v>43753</v>
      </c>
      <c r="AC1182" s="4"/>
      <c r="AD1182" s="1"/>
      <c r="AE1182" s="11"/>
      <c r="AF1182" s="5"/>
      <c r="AG1182" s="1"/>
      <c r="AH1182" s="1"/>
      <c r="AI1182" s="1"/>
      <c r="AJ1182" s="1"/>
      <c r="AK1182" s="10"/>
      <c r="AL1182" s="1"/>
      <c r="AM1182" s="1"/>
      <c r="AN1182" s="1"/>
      <c r="AO1182" s="1"/>
      <c r="AP1182" s="1"/>
      <c r="AQ1182" s="1"/>
    </row>
    <row r="1183" spans="1:43" x14ac:dyDescent="0.2">
      <c r="A1183" s="67">
        <f t="shared" si="500"/>
        <v>43465</v>
      </c>
      <c r="B1183" s="8">
        <f t="shared" si="489"/>
        <v>14728.23095732</v>
      </c>
      <c r="C1183" s="8">
        <f t="shared" si="501"/>
        <v>12330.52982442</v>
      </c>
      <c r="D1183" s="28">
        <f t="shared" si="502"/>
        <v>5092.97</v>
      </c>
      <c r="E1183" s="9">
        <f>IF(K1183=1,VLOOKUP(A1182,[1]Plan1!$AY$117:$BA$314,3),E1182)</f>
        <v>5100.6099999999997</v>
      </c>
      <c r="F1183" s="110">
        <f t="shared" si="503"/>
        <v>43452</v>
      </c>
      <c r="G1183" s="12">
        <f t="shared" si="490"/>
        <v>1.5001070102511616E-3</v>
      </c>
      <c r="H1183" s="11">
        <f t="shared" si="504"/>
        <v>43480</v>
      </c>
      <c r="I1183" s="11">
        <f t="shared" si="491"/>
        <v>43480</v>
      </c>
      <c r="J1183" s="1">
        <f t="shared" si="505"/>
        <v>19</v>
      </c>
      <c r="K1183" s="1">
        <f t="shared" si="488"/>
        <v>9</v>
      </c>
      <c r="L1183" s="8">
        <f t="shared" si="492"/>
        <v>1.00071029</v>
      </c>
      <c r="M1183" s="14">
        <f t="shared" si="487"/>
        <v>0.99789954999999997</v>
      </c>
      <c r="N1183" s="14">
        <f t="shared" ref="N1183:N1246" si="509">IF(I1183&gt;I1182,N1182*M1183,N1182)</f>
        <v>1.1654071318863399</v>
      </c>
      <c r="O1183" s="8">
        <f t="shared" si="486"/>
        <v>1.1662349000000001</v>
      </c>
      <c r="P1183" s="8">
        <f t="shared" si="493"/>
        <v>14380.29421672</v>
      </c>
      <c r="Q1183" s="13">
        <f t="shared" si="494"/>
        <v>0</v>
      </c>
      <c r="R1183" s="21">
        <f t="shared" si="495"/>
        <v>0</v>
      </c>
      <c r="S1183" s="8">
        <f t="shared" si="496"/>
        <v>0</v>
      </c>
      <c r="T1183" s="10">
        <f t="shared" si="506"/>
        <v>0.122837</v>
      </c>
      <c r="U1183" s="13">
        <f t="shared" si="485"/>
        <v>52</v>
      </c>
      <c r="V1183" s="13">
        <v>252</v>
      </c>
      <c r="W1183" s="14">
        <f t="shared" si="497"/>
        <v>1.024195384</v>
      </c>
      <c r="X1183" s="8">
        <f t="shared" si="498"/>
        <v>347.93674060000001</v>
      </c>
      <c r="Y1183" s="8">
        <v>0</v>
      </c>
      <c r="Z1183" s="9">
        <f t="shared" si="499"/>
        <v>0</v>
      </c>
      <c r="AA1183" s="26" t="str">
        <f t="shared" si="507"/>
        <v>A+J=</v>
      </c>
      <c r="AB1183" s="70">
        <f t="shared" si="508"/>
        <v>43753</v>
      </c>
      <c r="AC1183" s="4"/>
      <c r="AD1183" s="1"/>
      <c r="AE1183" s="11"/>
      <c r="AF1183" s="5"/>
      <c r="AG1183" s="1"/>
      <c r="AH1183" s="1"/>
      <c r="AI1183" s="1"/>
      <c r="AJ1183" s="1"/>
      <c r="AK1183" s="10"/>
      <c r="AL1183" s="1"/>
      <c r="AM1183" s="1"/>
      <c r="AN1183" s="1"/>
      <c r="AO1183" s="1"/>
      <c r="AP1183" s="1"/>
      <c r="AQ1183" s="1"/>
    </row>
    <row r="1184" spans="1:43" x14ac:dyDescent="0.2">
      <c r="A1184" s="67">
        <f t="shared" si="500"/>
        <v>43466</v>
      </c>
      <c r="B1184" s="8">
        <f t="shared" si="489"/>
        <v>14736.16642017</v>
      </c>
      <c r="C1184" s="8">
        <f t="shared" si="501"/>
        <v>12330.52982442</v>
      </c>
      <c r="D1184" s="28">
        <f t="shared" si="502"/>
        <v>5092.97</v>
      </c>
      <c r="E1184" s="9">
        <f>IF(K1184=1,VLOOKUP(A1183,[1]Plan1!$AY$117:$BA$314,3),E1183)</f>
        <v>5100.6099999999997</v>
      </c>
      <c r="F1184" s="110">
        <f t="shared" si="503"/>
        <v>43452</v>
      </c>
      <c r="G1184" s="12">
        <f t="shared" si="490"/>
        <v>1.5001070102511616E-3</v>
      </c>
      <c r="H1184" s="11">
        <f t="shared" si="504"/>
        <v>43480</v>
      </c>
      <c r="I1184" s="11">
        <f t="shared" si="491"/>
        <v>43480</v>
      </c>
      <c r="J1184" s="1">
        <f t="shared" si="505"/>
        <v>19</v>
      </c>
      <c r="K1184" s="1">
        <f t="shared" si="488"/>
        <v>10</v>
      </c>
      <c r="L1184" s="8">
        <f t="shared" si="492"/>
        <v>1.00078924</v>
      </c>
      <c r="M1184" s="14">
        <f t="shared" si="487"/>
        <v>0.99789954999999997</v>
      </c>
      <c r="N1184" s="14">
        <f t="shared" si="509"/>
        <v>1.1654071318863399</v>
      </c>
      <c r="O1184" s="8">
        <f t="shared" si="486"/>
        <v>1.16632691</v>
      </c>
      <c r="P1184" s="8">
        <f t="shared" si="493"/>
        <v>14381.42874877</v>
      </c>
      <c r="Q1184" s="13">
        <f t="shared" si="494"/>
        <v>0</v>
      </c>
      <c r="R1184" s="21">
        <f t="shared" si="495"/>
        <v>0</v>
      </c>
      <c r="S1184" s="8">
        <f t="shared" si="496"/>
        <v>0</v>
      </c>
      <c r="T1184" s="10">
        <f t="shared" si="506"/>
        <v>0.122837</v>
      </c>
      <c r="U1184" s="13">
        <f t="shared" si="485"/>
        <v>53</v>
      </c>
      <c r="V1184" s="13">
        <v>252</v>
      </c>
      <c r="W1184" s="14">
        <f t="shared" si="497"/>
        <v>1.024666372</v>
      </c>
      <c r="X1184" s="8">
        <f t="shared" si="498"/>
        <v>354.73767140000001</v>
      </c>
      <c r="Y1184" s="8">
        <v>0</v>
      </c>
      <c r="Z1184" s="9">
        <f t="shared" si="499"/>
        <v>0</v>
      </c>
      <c r="AA1184" s="26" t="str">
        <f t="shared" si="507"/>
        <v>A+J=</v>
      </c>
      <c r="AB1184" s="70">
        <f t="shared" si="508"/>
        <v>43753</v>
      </c>
      <c r="AC1184" s="4"/>
      <c r="AD1184" s="1"/>
      <c r="AE1184" s="11"/>
      <c r="AF1184" s="5"/>
      <c r="AG1184" s="1"/>
      <c r="AH1184" s="1"/>
      <c r="AI1184" s="1"/>
      <c r="AJ1184" s="1"/>
      <c r="AK1184" s="10"/>
      <c r="AL1184" s="1"/>
      <c r="AM1184" s="1"/>
      <c r="AN1184" s="1"/>
      <c r="AO1184" s="1"/>
      <c r="AP1184" s="1"/>
      <c r="AQ1184" s="1"/>
    </row>
    <row r="1185" spans="1:43" x14ac:dyDescent="0.2">
      <c r="A1185" s="67">
        <f t="shared" si="500"/>
        <v>43467</v>
      </c>
      <c r="B1185" s="8">
        <f t="shared" si="489"/>
        <v>14736.16642017</v>
      </c>
      <c r="C1185" s="8">
        <f t="shared" si="501"/>
        <v>12330.52982442</v>
      </c>
      <c r="D1185" s="28">
        <f t="shared" si="502"/>
        <v>5092.97</v>
      </c>
      <c r="E1185" s="9">
        <f>IF(K1185=1,VLOOKUP(A1184,[1]Plan1!$AY$117:$BA$314,3),E1184)</f>
        <v>5100.6099999999997</v>
      </c>
      <c r="F1185" s="110">
        <f t="shared" si="503"/>
        <v>43452</v>
      </c>
      <c r="G1185" s="12">
        <f t="shared" si="490"/>
        <v>1.5001070102511616E-3</v>
      </c>
      <c r="H1185" s="11">
        <f t="shared" si="504"/>
        <v>43480</v>
      </c>
      <c r="I1185" s="11">
        <f t="shared" si="491"/>
        <v>43480</v>
      </c>
      <c r="J1185" s="1">
        <f t="shared" si="505"/>
        <v>19</v>
      </c>
      <c r="K1185" s="1">
        <f t="shared" si="488"/>
        <v>10</v>
      </c>
      <c r="L1185" s="8">
        <f t="shared" si="492"/>
        <v>1.00078924</v>
      </c>
      <c r="M1185" s="14">
        <f t="shared" si="487"/>
        <v>0.99789954999999997</v>
      </c>
      <c r="N1185" s="14">
        <f t="shared" si="509"/>
        <v>1.1654071318863399</v>
      </c>
      <c r="O1185" s="8">
        <f t="shared" si="486"/>
        <v>1.16632691</v>
      </c>
      <c r="P1185" s="8">
        <f t="shared" si="493"/>
        <v>14381.42874877</v>
      </c>
      <c r="Q1185" s="13">
        <f t="shared" si="494"/>
        <v>0</v>
      </c>
      <c r="R1185" s="21">
        <f t="shared" si="495"/>
        <v>0</v>
      </c>
      <c r="S1185" s="8">
        <f t="shared" si="496"/>
        <v>0</v>
      </c>
      <c r="T1185" s="10">
        <f t="shared" si="506"/>
        <v>0.122837</v>
      </c>
      <c r="U1185" s="13">
        <f t="shared" si="485"/>
        <v>53</v>
      </c>
      <c r="V1185" s="13">
        <v>252</v>
      </c>
      <c r="W1185" s="14">
        <f t="shared" si="497"/>
        <v>1.024666372</v>
      </c>
      <c r="X1185" s="8">
        <f t="shared" si="498"/>
        <v>354.73767140000001</v>
      </c>
      <c r="Y1185" s="8">
        <v>0</v>
      </c>
      <c r="Z1185" s="9">
        <f t="shared" si="499"/>
        <v>0</v>
      </c>
      <c r="AA1185" s="26" t="str">
        <f t="shared" si="507"/>
        <v>A+J=</v>
      </c>
      <c r="AB1185" s="70">
        <f t="shared" si="508"/>
        <v>43753</v>
      </c>
      <c r="AC1185" s="4"/>
      <c r="AD1185" s="1"/>
      <c r="AE1185" s="11"/>
      <c r="AF1185" s="5"/>
      <c r="AG1185" s="1"/>
      <c r="AH1185" s="1"/>
      <c r="AI1185" s="1"/>
      <c r="AJ1185" s="1"/>
      <c r="AK1185" s="10"/>
      <c r="AL1185" s="1"/>
      <c r="AM1185" s="1"/>
      <c r="AN1185" s="1"/>
      <c r="AO1185" s="1"/>
      <c r="AP1185" s="1"/>
      <c r="AQ1185" s="1"/>
    </row>
    <row r="1186" spans="1:43" x14ac:dyDescent="0.2">
      <c r="A1186" s="67">
        <f t="shared" si="500"/>
        <v>43468</v>
      </c>
      <c r="B1186" s="8">
        <f t="shared" si="489"/>
        <v>14744.106199149999</v>
      </c>
      <c r="C1186" s="8">
        <f t="shared" si="501"/>
        <v>12330.52982442</v>
      </c>
      <c r="D1186" s="28">
        <f t="shared" si="502"/>
        <v>5092.97</v>
      </c>
      <c r="E1186" s="9">
        <f>IF(K1186=1,VLOOKUP(A1185,[1]Plan1!$AY$117:$BA$314,3),E1185)</f>
        <v>5100.6099999999997</v>
      </c>
      <c r="F1186" s="110">
        <f t="shared" si="503"/>
        <v>43452</v>
      </c>
      <c r="G1186" s="12">
        <f t="shared" si="490"/>
        <v>1.5001070102511616E-3</v>
      </c>
      <c r="H1186" s="11">
        <f t="shared" si="504"/>
        <v>43480</v>
      </c>
      <c r="I1186" s="11">
        <f t="shared" si="491"/>
        <v>43480</v>
      </c>
      <c r="J1186" s="1">
        <f t="shared" si="505"/>
        <v>19</v>
      </c>
      <c r="K1186" s="1">
        <f t="shared" si="488"/>
        <v>11</v>
      </c>
      <c r="L1186" s="8">
        <f t="shared" si="492"/>
        <v>1.0008682</v>
      </c>
      <c r="M1186" s="14">
        <f t="shared" si="487"/>
        <v>0.99789954999999997</v>
      </c>
      <c r="N1186" s="14">
        <f t="shared" si="509"/>
        <v>1.1654071318863399</v>
      </c>
      <c r="O1186" s="8">
        <f t="shared" si="486"/>
        <v>1.1664189300000001</v>
      </c>
      <c r="P1186" s="8">
        <f t="shared" si="493"/>
        <v>14382.56340413</v>
      </c>
      <c r="Q1186" s="13">
        <f t="shared" si="494"/>
        <v>0</v>
      </c>
      <c r="R1186" s="21">
        <f t="shared" si="495"/>
        <v>0</v>
      </c>
      <c r="S1186" s="8">
        <f t="shared" si="496"/>
        <v>0</v>
      </c>
      <c r="T1186" s="10">
        <f t="shared" si="506"/>
        <v>0.122837</v>
      </c>
      <c r="U1186" s="13">
        <f t="shared" si="485"/>
        <v>54</v>
      </c>
      <c r="V1186" s="13">
        <v>252</v>
      </c>
      <c r="W1186" s="14">
        <f t="shared" si="497"/>
        <v>1.025137577</v>
      </c>
      <c r="X1186" s="8">
        <f t="shared" si="498"/>
        <v>361.54279502000003</v>
      </c>
      <c r="Y1186" s="8">
        <v>0</v>
      </c>
      <c r="Z1186" s="9">
        <f t="shared" si="499"/>
        <v>0</v>
      </c>
      <c r="AA1186" s="26" t="str">
        <f t="shared" si="507"/>
        <v>A+J=</v>
      </c>
      <c r="AB1186" s="70">
        <f t="shared" si="508"/>
        <v>43753</v>
      </c>
      <c r="AC1186" s="4"/>
      <c r="AD1186" s="1"/>
      <c r="AE1186" s="11"/>
      <c r="AF1186" s="5"/>
      <c r="AG1186" s="1"/>
      <c r="AH1186" s="1"/>
      <c r="AI1186" s="1"/>
      <c r="AJ1186" s="1"/>
      <c r="AK1186" s="10"/>
      <c r="AL1186" s="1"/>
      <c r="AM1186" s="1"/>
      <c r="AN1186" s="1"/>
      <c r="AO1186" s="1"/>
      <c r="AP1186" s="1"/>
      <c r="AQ1186" s="1"/>
    </row>
    <row r="1187" spans="1:43" x14ac:dyDescent="0.2">
      <c r="A1187" s="67">
        <f t="shared" si="500"/>
        <v>43469</v>
      </c>
      <c r="B1187" s="8">
        <f t="shared" si="489"/>
        <v>14752.050421620001</v>
      </c>
      <c r="C1187" s="8">
        <f t="shared" si="501"/>
        <v>12330.52982442</v>
      </c>
      <c r="D1187" s="28">
        <f t="shared" si="502"/>
        <v>5092.97</v>
      </c>
      <c r="E1187" s="9">
        <f>IF(K1187=1,VLOOKUP(A1186,[1]Plan1!$AY$117:$BA$314,3),E1186)</f>
        <v>5100.6099999999997</v>
      </c>
      <c r="F1187" s="110">
        <f t="shared" si="503"/>
        <v>43452</v>
      </c>
      <c r="G1187" s="12">
        <f t="shared" si="490"/>
        <v>1.5001070102511616E-3</v>
      </c>
      <c r="H1187" s="11">
        <f t="shared" si="504"/>
        <v>43480</v>
      </c>
      <c r="I1187" s="11">
        <f t="shared" si="491"/>
        <v>43480</v>
      </c>
      <c r="J1187" s="1">
        <f t="shared" si="505"/>
        <v>19</v>
      </c>
      <c r="K1187" s="1">
        <f t="shared" si="488"/>
        <v>12</v>
      </c>
      <c r="L1187" s="8">
        <f t="shared" si="492"/>
        <v>1.0009471700000001</v>
      </c>
      <c r="M1187" s="14">
        <f t="shared" si="487"/>
        <v>0.99789954999999997</v>
      </c>
      <c r="N1187" s="14">
        <f t="shared" si="509"/>
        <v>1.1654071318863399</v>
      </c>
      <c r="O1187" s="8">
        <f t="shared" si="486"/>
        <v>1.16651097</v>
      </c>
      <c r="P1187" s="8">
        <f t="shared" si="493"/>
        <v>14383.69830609</v>
      </c>
      <c r="Q1187" s="13">
        <f t="shared" si="494"/>
        <v>0</v>
      </c>
      <c r="R1187" s="21">
        <f t="shared" si="495"/>
        <v>0</v>
      </c>
      <c r="S1187" s="8">
        <f t="shared" si="496"/>
        <v>0</v>
      </c>
      <c r="T1187" s="10">
        <f t="shared" si="506"/>
        <v>0.122837</v>
      </c>
      <c r="U1187" s="13">
        <f t="shared" si="485"/>
        <v>55</v>
      </c>
      <c r="V1187" s="13">
        <v>252</v>
      </c>
      <c r="W1187" s="14">
        <f t="shared" si="497"/>
        <v>1.0256089989999999</v>
      </c>
      <c r="X1187" s="8">
        <f t="shared" si="498"/>
        <v>368.35211552999999</v>
      </c>
      <c r="Y1187" s="8">
        <v>0</v>
      </c>
      <c r="Z1187" s="9">
        <f t="shared" si="499"/>
        <v>0</v>
      </c>
      <c r="AA1187" s="26" t="str">
        <f t="shared" si="507"/>
        <v>A+J=</v>
      </c>
      <c r="AB1187" s="70">
        <f t="shared" si="508"/>
        <v>43753</v>
      </c>
      <c r="AC1187" s="4"/>
      <c r="AD1187" s="1"/>
      <c r="AE1187" s="11"/>
      <c r="AF1187" s="5"/>
      <c r="AG1187" s="1"/>
      <c r="AH1187" s="1"/>
      <c r="AI1187" s="1"/>
      <c r="AJ1187" s="1"/>
      <c r="AK1187" s="10"/>
      <c r="AL1187" s="1"/>
      <c r="AM1187" s="1"/>
      <c r="AN1187" s="1"/>
      <c r="AO1187" s="1"/>
      <c r="AP1187" s="1"/>
      <c r="AQ1187" s="1"/>
    </row>
    <row r="1188" spans="1:43" x14ac:dyDescent="0.2">
      <c r="A1188" s="67">
        <f t="shared" si="500"/>
        <v>43470</v>
      </c>
      <c r="B1188" s="8">
        <f t="shared" si="489"/>
        <v>14759.99869473</v>
      </c>
      <c r="C1188" s="8">
        <f t="shared" si="501"/>
        <v>12330.52982442</v>
      </c>
      <c r="D1188" s="28">
        <f t="shared" si="502"/>
        <v>5092.97</v>
      </c>
      <c r="E1188" s="9">
        <f>IF(K1188=1,VLOOKUP(A1187,[1]Plan1!$AY$117:$BA$314,3),E1187)</f>
        <v>5100.6099999999997</v>
      </c>
      <c r="F1188" s="110">
        <f t="shared" si="503"/>
        <v>43452</v>
      </c>
      <c r="G1188" s="12">
        <f t="shared" si="490"/>
        <v>1.5001070102511616E-3</v>
      </c>
      <c r="H1188" s="11">
        <f t="shared" si="504"/>
        <v>43480</v>
      </c>
      <c r="I1188" s="11">
        <f t="shared" si="491"/>
        <v>43480</v>
      </c>
      <c r="J1188" s="1">
        <f t="shared" si="505"/>
        <v>19</v>
      </c>
      <c r="K1188" s="1">
        <f t="shared" si="488"/>
        <v>13</v>
      </c>
      <c r="L1188" s="8">
        <f t="shared" si="492"/>
        <v>1.00102614</v>
      </c>
      <c r="M1188" s="14">
        <f t="shared" si="487"/>
        <v>0.99789954999999997</v>
      </c>
      <c r="N1188" s="14">
        <f t="shared" si="509"/>
        <v>1.1654071318863399</v>
      </c>
      <c r="O1188" s="8">
        <f t="shared" si="486"/>
        <v>1.1666030000000001</v>
      </c>
      <c r="P1188" s="8">
        <f t="shared" si="493"/>
        <v>14384.83308475</v>
      </c>
      <c r="Q1188" s="13">
        <f t="shared" si="494"/>
        <v>0</v>
      </c>
      <c r="R1188" s="21">
        <f t="shared" si="495"/>
        <v>0</v>
      </c>
      <c r="S1188" s="8">
        <f t="shared" si="496"/>
        <v>0</v>
      </c>
      <c r="T1188" s="10">
        <f t="shared" si="506"/>
        <v>0.122837</v>
      </c>
      <c r="U1188" s="13">
        <f t="shared" si="485"/>
        <v>56</v>
      </c>
      <c r="V1188" s="13">
        <v>252</v>
      </c>
      <c r="W1188" s="14">
        <f t="shared" si="497"/>
        <v>1.026080637</v>
      </c>
      <c r="X1188" s="8">
        <f t="shared" si="498"/>
        <v>375.16560998</v>
      </c>
      <c r="Y1188" s="8">
        <v>0</v>
      </c>
      <c r="Z1188" s="9">
        <f t="shared" si="499"/>
        <v>0</v>
      </c>
      <c r="AA1188" s="26" t="str">
        <f t="shared" si="507"/>
        <v>A+J=</v>
      </c>
      <c r="AB1188" s="70">
        <f t="shared" si="508"/>
        <v>43753</v>
      </c>
      <c r="AC1188" s="4"/>
      <c r="AD1188" s="1"/>
      <c r="AE1188" s="11"/>
      <c r="AF1188" s="5"/>
      <c r="AG1188" s="1"/>
      <c r="AH1188" s="1"/>
      <c r="AI1188" s="1"/>
      <c r="AJ1188" s="1"/>
      <c r="AK1188" s="10"/>
      <c r="AL1188" s="1"/>
      <c r="AM1188" s="1"/>
      <c r="AN1188" s="1"/>
      <c r="AO1188" s="1"/>
      <c r="AP1188" s="1"/>
      <c r="AQ1188" s="1"/>
    </row>
    <row r="1189" spans="1:43" x14ac:dyDescent="0.2">
      <c r="A1189" s="67">
        <f t="shared" si="500"/>
        <v>43471</v>
      </c>
      <c r="B1189" s="8">
        <f t="shared" si="489"/>
        <v>14759.99869473</v>
      </c>
      <c r="C1189" s="8">
        <f t="shared" si="501"/>
        <v>12330.52982442</v>
      </c>
      <c r="D1189" s="28">
        <f t="shared" si="502"/>
        <v>5092.97</v>
      </c>
      <c r="E1189" s="9">
        <f>IF(K1189=1,VLOOKUP(A1188,[1]Plan1!$AY$117:$BA$314,3),E1188)</f>
        <v>5100.6099999999997</v>
      </c>
      <c r="F1189" s="110">
        <f t="shared" si="503"/>
        <v>43452</v>
      </c>
      <c r="G1189" s="12">
        <f t="shared" si="490"/>
        <v>1.5001070102511616E-3</v>
      </c>
      <c r="H1189" s="11">
        <f t="shared" si="504"/>
        <v>43480</v>
      </c>
      <c r="I1189" s="11">
        <f t="shared" si="491"/>
        <v>43480</v>
      </c>
      <c r="J1189" s="1">
        <f t="shared" si="505"/>
        <v>19</v>
      </c>
      <c r="K1189" s="1">
        <f t="shared" si="488"/>
        <v>13</v>
      </c>
      <c r="L1189" s="8">
        <f t="shared" si="492"/>
        <v>1.00102614</v>
      </c>
      <c r="M1189" s="14">
        <f t="shared" si="487"/>
        <v>0.99789954999999997</v>
      </c>
      <c r="N1189" s="14">
        <f t="shared" si="509"/>
        <v>1.1654071318863399</v>
      </c>
      <c r="O1189" s="8">
        <f t="shared" si="486"/>
        <v>1.1666030000000001</v>
      </c>
      <c r="P1189" s="8">
        <f t="shared" si="493"/>
        <v>14384.83308475</v>
      </c>
      <c r="Q1189" s="13">
        <f t="shared" si="494"/>
        <v>0</v>
      </c>
      <c r="R1189" s="21">
        <f t="shared" si="495"/>
        <v>0</v>
      </c>
      <c r="S1189" s="8">
        <f t="shared" si="496"/>
        <v>0</v>
      </c>
      <c r="T1189" s="10">
        <f t="shared" si="506"/>
        <v>0.122837</v>
      </c>
      <c r="U1189" s="13">
        <f t="shared" ref="U1189:U1252" si="510">IF(Q1188&gt;0,1,IF(K1189=K1188,U1188,U1188+1))</f>
        <v>56</v>
      </c>
      <c r="V1189" s="13">
        <v>252</v>
      </c>
      <c r="W1189" s="14">
        <f t="shared" si="497"/>
        <v>1.026080637</v>
      </c>
      <c r="X1189" s="8">
        <f t="shared" si="498"/>
        <v>375.16560998</v>
      </c>
      <c r="Y1189" s="8">
        <v>0</v>
      </c>
      <c r="Z1189" s="9">
        <f t="shared" si="499"/>
        <v>0</v>
      </c>
      <c r="AA1189" s="26" t="str">
        <f t="shared" si="507"/>
        <v>A+J=</v>
      </c>
      <c r="AB1189" s="70">
        <f t="shared" si="508"/>
        <v>43753</v>
      </c>
      <c r="AC1189" s="4"/>
      <c r="AD1189" s="1"/>
      <c r="AE1189" s="11"/>
      <c r="AF1189" s="5"/>
      <c r="AG1189" s="1"/>
      <c r="AH1189" s="1"/>
      <c r="AI1189" s="1"/>
      <c r="AJ1189" s="1"/>
      <c r="AK1189" s="10"/>
      <c r="AL1189" s="1"/>
      <c r="AM1189" s="1"/>
      <c r="AN1189" s="1"/>
      <c r="AO1189" s="1"/>
      <c r="AP1189" s="1"/>
      <c r="AQ1189" s="1"/>
    </row>
    <row r="1190" spans="1:43" x14ac:dyDescent="0.2">
      <c r="A1190" s="67">
        <f t="shared" si="500"/>
        <v>43472</v>
      </c>
      <c r="B1190" s="8">
        <f t="shared" si="489"/>
        <v>14759.99869473</v>
      </c>
      <c r="C1190" s="8">
        <f t="shared" si="501"/>
        <v>12330.52982442</v>
      </c>
      <c r="D1190" s="28">
        <f t="shared" si="502"/>
        <v>5092.97</v>
      </c>
      <c r="E1190" s="9">
        <f>IF(K1190=1,VLOOKUP(A1189,[1]Plan1!$AY$117:$BA$314,3),E1189)</f>
        <v>5100.6099999999997</v>
      </c>
      <c r="F1190" s="110">
        <f t="shared" si="503"/>
        <v>43452</v>
      </c>
      <c r="G1190" s="12">
        <f t="shared" si="490"/>
        <v>1.5001070102511616E-3</v>
      </c>
      <c r="H1190" s="11">
        <f t="shared" si="504"/>
        <v>43480</v>
      </c>
      <c r="I1190" s="11">
        <f t="shared" si="491"/>
        <v>43480</v>
      </c>
      <c r="J1190" s="1">
        <f t="shared" si="505"/>
        <v>19</v>
      </c>
      <c r="K1190" s="1">
        <f t="shared" si="488"/>
        <v>13</v>
      </c>
      <c r="L1190" s="8">
        <f t="shared" si="492"/>
        <v>1.00102614</v>
      </c>
      <c r="M1190" s="14">
        <f t="shared" si="487"/>
        <v>0.99789954999999997</v>
      </c>
      <c r="N1190" s="14">
        <f t="shared" si="509"/>
        <v>1.1654071318863399</v>
      </c>
      <c r="O1190" s="8">
        <f t="shared" si="486"/>
        <v>1.1666030000000001</v>
      </c>
      <c r="P1190" s="8">
        <f t="shared" si="493"/>
        <v>14384.83308475</v>
      </c>
      <c r="Q1190" s="13">
        <f t="shared" si="494"/>
        <v>0</v>
      </c>
      <c r="R1190" s="21">
        <f t="shared" si="495"/>
        <v>0</v>
      </c>
      <c r="S1190" s="8">
        <f t="shared" si="496"/>
        <v>0</v>
      </c>
      <c r="T1190" s="10">
        <f t="shared" si="506"/>
        <v>0.122837</v>
      </c>
      <c r="U1190" s="13">
        <f t="shared" si="510"/>
        <v>56</v>
      </c>
      <c r="V1190" s="13">
        <v>252</v>
      </c>
      <c r="W1190" s="14">
        <f t="shared" si="497"/>
        <v>1.026080637</v>
      </c>
      <c r="X1190" s="8">
        <f t="shared" si="498"/>
        <v>375.16560998</v>
      </c>
      <c r="Y1190" s="8">
        <v>0</v>
      </c>
      <c r="Z1190" s="9">
        <f t="shared" si="499"/>
        <v>0</v>
      </c>
      <c r="AA1190" s="26" t="str">
        <f t="shared" si="507"/>
        <v>A+J=</v>
      </c>
      <c r="AB1190" s="70">
        <f t="shared" si="508"/>
        <v>43753</v>
      </c>
      <c r="AC1190" s="4"/>
      <c r="AD1190" s="1"/>
      <c r="AE1190" s="11"/>
      <c r="AF1190" s="5"/>
      <c r="AG1190" s="1"/>
      <c r="AH1190" s="1"/>
      <c r="AI1190" s="1"/>
      <c r="AJ1190" s="1"/>
      <c r="AK1190" s="10"/>
      <c r="AL1190" s="1"/>
      <c r="AM1190" s="1"/>
      <c r="AN1190" s="1"/>
      <c r="AO1190" s="1"/>
      <c r="AP1190" s="1"/>
      <c r="AQ1190" s="1"/>
    </row>
    <row r="1191" spans="1:43" x14ac:dyDescent="0.2">
      <c r="A1191" s="67">
        <f t="shared" si="500"/>
        <v>43473</v>
      </c>
      <c r="B1191" s="8">
        <f t="shared" si="489"/>
        <v>14767.95128659</v>
      </c>
      <c r="C1191" s="8">
        <f t="shared" si="501"/>
        <v>12330.52982442</v>
      </c>
      <c r="D1191" s="28">
        <f t="shared" si="502"/>
        <v>5092.97</v>
      </c>
      <c r="E1191" s="9">
        <f>IF(K1191=1,VLOOKUP(A1190,[1]Plan1!$AY$117:$BA$314,3),E1190)</f>
        <v>5100.6099999999997</v>
      </c>
      <c r="F1191" s="110">
        <f t="shared" si="503"/>
        <v>43452</v>
      </c>
      <c r="G1191" s="12">
        <f t="shared" si="490"/>
        <v>1.5001070102511616E-3</v>
      </c>
      <c r="H1191" s="11">
        <f t="shared" si="504"/>
        <v>43480</v>
      </c>
      <c r="I1191" s="11">
        <f t="shared" si="491"/>
        <v>43480</v>
      </c>
      <c r="J1191" s="1">
        <f t="shared" si="505"/>
        <v>19</v>
      </c>
      <c r="K1191" s="1">
        <f t="shared" si="488"/>
        <v>14</v>
      </c>
      <c r="L1191" s="8">
        <f t="shared" si="492"/>
        <v>1.0011051200000001</v>
      </c>
      <c r="M1191" s="14">
        <f t="shared" si="487"/>
        <v>0.99789954999999997</v>
      </c>
      <c r="N1191" s="14">
        <f t="shared" si="509"/>
        <v>1.1654071318863399</v>
      </c>
      <c r="O1191" s="8">
        <f t="shared" si="486"/>
        <v>1.16669504</v>
      </c>
      <c r="P1191" s="8">
        <f t="shared" si="493"/>
        <v>14385.967986719999</v>
      </c>
      <c r="Q1191" s="13">
        <f t="shared" si="494"/>
        <v>0</v>
      </c>
      <c r="R1191" s="21">
        <f t="shared" si="495"/>
        <v>0</v>
      </c>
      <c r="S1191" s="8">
        <f t="shared" si="496"/>
        <v>0</v>
      </c>
      <c r="T1191" s="10">
        <f t="shared" si="506"/>
        <v>0.122837</v>
      </c>
      <c r="U1191" s="13">
        <f t="shared" si="510"/>
        <v>57</v>
      </c>
      <c r="V1191" s="13">
        <v>252</v>
      </c>
      <c r="W1191" s="14">
        <f t="shared" si="497"/>
        <v>1.026552492</v>
      </c>
      <c r="X1191" s="8">
        <f t="shared" si="498"/>
        <v>381.98329987</v>
      </c>
      <c r="Y1191" s="8">
        <v>0</v>
      </c>
      <c r="Z1191" s="9">
        <f t="shared" si="499"/>
        <v>0</v>
      </c>
      <c r="AA1191" s="26" t="str">
        <f t="shared" si="507"/>
        <v>A+J=</v>
      </c>
      <c r="AB1191" s="70">
        <f t="shared" si="508"/>
        <v>43753</v>
      </c>
      <c r="AC1191" s="4"/>
      <c r="AD1191" s="1"/>
      <c r="AE1191" s="11"/>
      <c r="AF1191" s="5"/>
      <c r="AG1191" s="1"/>
      <c r="AH1191" s="1"/>
      <c r="AI1191" s="1"/>
      <c r="AJ1191" s="1"/>
      <c r="AK1191" s="10"/>
      <c r="AL1191" s="1"/>
      <c r="AM1191" s="1"/>
      <c r="AN1191" s="1"/>
      <c r="AO1191" s="1"/>
      <c r="AP1191" s="1"/>
      <c r="AQ1191" s="1"/>
    </row>
    <row r="1192" spans="1:43" x14ac:dyDescent="0.2">
      <c r="A1192" s="67">
        <f t="shared" si="500"/>
        <v>43474</v>
      </c>
      <c r="B1192" s="8">
        <f t="shared" si="489"/>
        <v>14775.908212490001</v>
      </c>
      <c r="C1192" s="8">
        <f t="shared" si="501"/>
        <v>12330.52982442</v>
      </c>
      <c r="D1192" s="28">
        <f t="shared" si="502"/>
        <v>5092.97</v>
      </c>
      <c r="E1192" s="9">
        <f>IF(K1192=1,VLOOKUP(A1191,[1]Plan1!$AY$117:$BA$314,3),E1191)</f>
        <v>5100.6099999999997</v>
      </c>
      <c r="F1192" s="110">
        <f t="shared" si="503"/>
        <v>43452</v>
      </c>
      <c r="G1192" s="12">
        <f t="shared" si="490"/>
        <v>1.5001070102511616E-3</v>
      </c>
      <c r="H1192" s="11">
        <f t="shared" si="504"/>
        <v>43480</v>
      </c>
      <c r="I1192" s="11">
        <f t="shared" si="491"/>
        <v>43480</v>
      </c>
      <c r="J1192" s="1">
        <f t="shared" si="505"/>
        <v>19</v>
      </c>
      <c r="K1192" s="1">
        <f t="shared" si="488"/>
        <v>15</v>
      </c>
      <c r="L1192" s="8">
        <f t="shared" si="492"/>
        <v>1.0011840999999999</v>
      </c>
      <c r="M1192" s="14">
        <f t="shared" si="487"/>
        <v>0.99789954999999997</v>
      </c>
      <c r="N1192" s="14">
        <f t="shared" si="509"/>
        <v>1.1654071318863399</v>
      </c>
      <c r="O1192" s="8">
        <f t="shared" si="486"/>
        <v>1.1667870899999999</v>
      </c>
      <c r="P1192" s="8">
        <f t="shared" si="493"/>
        <v>14387.103011990001</v>
      </c>
      <c r="Q1192" s="13">
        <f t="shared" si="494"/>
        <v>0</v>
      </c>
      <c r="R1192" s="21">
        <f t="shared" si="495"/>
        <v>0</v>
      </c>
      <c r="S1192" s="8">
        <f t="shared" si="496"/>
        <v>0</v>
      </c>
      <c r="T1192" s="10">
        <f t="shared" si="506"/>
        <v>0.122837</v>
      </c>
      <c r="U1192" s="13">
        <f t="shared" si="510"/>
        <v>58</v>
      </c>
      <c r="V1192" s="13">
        <v>252</v>
      </c>
      <c r="W1192" s="14">
        <f t="shared" si="497"/>
        <v>1.0270245650000001</v>
      </c>
      <c r="X1192" s="8">
        <f t="shared" si="498"/>
        <v>388.80520050000001</v>
      </c>
      <c r="Y1192" s="8">
        <v>0</v>
      </c>
      <c r="Z1192" s="9">
        <f t="shared" si="499"/>
        <v>0</v>
      </c>
      <c r="AA1192" s="26" t="str">
        <f t="shared" si="507"/>
        <v>A+J=</v>
      </c>
      <c r="AB1192" s="70">
        <f t="shared" si="508"/>
        <v>43753</v>
      </c>
      <c r="AC1192" s="4"/>
      <c r="AD1192" s="1"/>
      <c r="AE1192" s="11"/>
      <c r="AF1192" s="5"/>
      <c r="AG1192" s="1"/>
      <c r="AH1192" s="1"/>
      <c r="AI1192" s="1"/>
      <c r="AJ1192" s="1"/>
      <c r="AK1192" s="10"/>
      <c r="AL1192" s="1"/>
      <c r="AM1192" s="1"/>
      <c r="AN1192" s="1"/>
      <c r="AO1192" s="1"/>
      <c r="AP1192" s="1"/>
      <c r="AQ1192" s="1"/>
    </row>
    <row r="1193" spans="1:43" x14ac:dyDescent="0.2">
      <c r="A1193" s="67">
        <f t="shared" si="500"/>
        <v>43475</v>
      </c>
      <c r="B1193" s="8">
        <f t="shared" si="489"/>
        <v>14783.86931788</v>
      </c>
      <c r="C1193" s="8">
        <f t="shared" si="501"/>
        <v>12330.52982442</v>
      </c>
      <c r="D1193" s="28">
        <f t="shared" si="502"/>
        <v>5092.97</v>
      </c>
      <c r="E1193" s="9">
        <f>IF(K1193=1,VLOOKUP(A1192,[1]Plan1!$AY$117:$BA$314,3),E1192)</f>
        <v>5100.6099999999997</v>
      </c>
      <c r="F1193" s="110">
        <f t="shared" si="503"/>
        <v>43452</v>
      </c>
      <c r="G1193" s="12">
        <f t="shared" si="490"/>
        <v>1.5001070102511616E-3</v>
      </c>
      <c r="H1193" s="11">
        <f t="shared" si="504"/>
        <v>43480</v>
      </c>
      <c r="I1193" s="11">
        <f t="shared" si="491"/>
        <v>43480</v>
      </c>
      <c r="J1193" s="1">
        <f t="shared" si="505"/>
        <v>19</v>
      </c>
      <c r="K1193" s="1">
        <f t="shared" si="488"/>
        <v>16</v>
      </c>
      <c r="L1193" s="8">
        <f t="shared" si="492"/>
        <v>1.0012630899999999</v>
      </c>
      <c r="M1193" s="14">
        <f t="shared" si="487"/>
        <v>0.99789954999999997</v>
      </c>
      <c r="N1193" s="14">
        <f t="shared" si="509"/>
        <v>1.1654071318863399</v>
      </c>
      <c r="O1193" s="8">
        <f t="shared" ref="O1193:O1256" si="511">TRUNC(TRUNC((L1193*N1193),15),8)</f>
        <v>1.16687914</v>
      </c>
      <c r="P1193" s="8">
        <f t="shared" si="493"/>
        <v>14388.23803726</v>
      </c>
      <c r="Q1193" s="13">
        <f t="shared" si="494"/>
        <v>0</v>
      </c>
      <c r="R1193" s="21">
        <f t="shared" si="495"/>
        <v>0</v>
      </c>
      <c r="S1193" s="8">
        <f t="shared" si="496"/>
        <v>0</v>
      </c>
      <c r="T1193" s="10">
        <f t="shared" si="506"/>
        <v>0.122837</v>
      </c>
      <c r="U1193" s="13">
        <f t="shared" si="510"/>
        <v>59</v>
      </c>
      <c r="V1193" s="13">
        <v>252</v>
      </c>
      <c r="W1193" s="14">
        <f t="shared" si="497"/>
        <v>1.027496854</v>
      </c>
      <c r="X1193" s="8">
        <f t="shared" si="498"/>
        <v>395.63128061999998</v>
      </c>
      <c r="Y1193" s="8">
        <v>0</v>
      </c>
      <c r="Z1193" s="9">
        <f t="shared" si="499"/>
        <v>0</v>
      </c>
      <c r="AA1193" s="26" t="str">
        <f t="shared" si="507"/>
        <v>A+J=</v>
      </c>
      <c r="AB1193" s="70">
        <f t="shared" si="508"/>
        <v>43753</v>
      </c>
      <c r="AC1193" s="4"/>
      <c r="AD1193" s="1"/>
      <c r="AE1193" s="11"/>
      <c r="AF1193" s="5"/>
      <c r="AG1193" s="1"/>
      <c r="AH1193" s="1"/>
      <c r="AI1193" s="1"/>
      <c r="AJ1193" s="1"/>
      <c r="AK1193" s="10"/>
      <c r="AL1193" s="1"/>
      <c r="AM1193" s="1"/>
      <c r="AN1193" s="1"/>
      <c r="AO1193" s="1"/>
      <c r="AP1193" s="1"/>
      <c r="AQ1193" s="1"/>
    </row>
    <row r="1194" spans="1:43" x14ac:dyDescent="0.2">
      <c r="A1194" s="67">
        <f t="shared" si="500"/>
        <v>43476</v>
      </c>
      <c r="B1194" s="8">
        <f t="shared" si="489"/>
        <v>14791.834871390001</v>
      </c>
      <c r="C1194" s="8">
        <f t="shared" si="501"/>
        <v>12330.52982442</v>
      </c>
      <c r="D1194" s="28">
        <f t="shared" si="502"/>
        <v>5092.97</v>
      </c>
      <c r="E1194" s="9">
        <f>IF(K1194=1,VLOOKUP(A1193,[1]Plan1!$AY$117:$BA$314,3),E1193)</f>
        <v>5100.6099999999997</v>
      </c>
      <c r="F1194" s="110">
        <f t="shared" si="503"/>
        <v>43452</v>
      </c>
      <c r="G1194" s="12">
        <f t="shared" si="490"/>
        <v>1.5001070102511616E-3</v>
      </c>
      <c r="H1194" s="11">
        <f t="shared" si="504"/>
        <v>43480</v>
      </c>
      <c r="I1194" s="11">
        <f t="shared" si="491"/>
        <v>43480</v>
      </c>
      <c r="J1194" s="1">
        <f t="shared" si="505"/>
        <v>19</v>
      </c>
      <c r="K1194" s="1">
        <f t="shared" si="488"/>
        <v>17</v>
      </c>
      <c r="L1194" s="8">
        <f t="shared" si="492"/>
        <v>1.0013420900000001</v>
      </c>
      <c r="M1194" s="14">
        <f t="shared" ref="M1194:M1257" si="512">IF(I1194&gt;I1193,L1193,M1193)</f>
        <v>0.99789954999999997</v>
      </c>
      <c r="N1194" s="14">
        <f t="shared" si="509"/>
        <v>1.1654071318863399</v>
      </c>
      <c r="O1194" s="8">
        <f t="shared" si="511"/>
        <v>1.16697121</v>
      </c>
      <c r="P1194" s="8">
        <f t="shared" si="493"/>
        <v>14389.373309140001</v>
      </c>
      <c r="Q1194" s="13">
        <f t="shared" si="494"/>
        <v>0</v>
      </c>
      <c r="R1194" s="21">
        <f t="shared" si="495"/>
        <v>0</v>
      </c>
      <c r="S1194" s="8">
        <f t="shared" si="496"/>
        <v>0</v>
      </c>
      <c r="T1194" s="10">
        <f t="shared" si="506"/>
        <v>0.122837</v>
      </c>
      <c r="U1194" s="13">
        <f t="shared" si="510"/>
        <v>60</v>
      </c>
      <c r="V1194" s="13">
        <v>252</v>
      </c>
      <c r="W1194" s="14">
        <f t="shared" si="497"/>
        <v>1.0279693599999999</v>
      </c>
      <c r="X1194" s="8">
        <f t="shared" si="498"/>
        <v>402.46156224999999</v>
      </c>
      <c r="Y1194" s="8">
        <v>0</v>
      </c>
      <c r="Z1194" s="9">
        <f t="shared" si="499"/>
        <v>0</v>
      </c>
      <c r="AA1194" s="26" t="str">
        <f t="shared" si="507"/>
        <v>A+J=</v>
      </c>
      <c r="AB1194" s="70">
        <f t="shared" si="508"/>
        <v>43753</v>
      </c>
      <c r="AC1194" s="4"/>
      <c r="AD1194" s="1"/>
      <c r="AE1194" s="11"/>
      <c r="AF1194" s="5"/>
      <c r="AG1194" s="1"/>
      <c r="AH1194" s="1"/>
      <c r="AI1194" s="1"/>
      <c r="AJ1194" s="1"/>
      <c r="AK1194" s="10"/>
      <c r="AL1194" s="1"/>
      <c r="AM1194" s="1"/>
      <c r="AN1194" s="1"/>
      <c r="AO1194" s="1"/>
      <c r="AP1194" s="1"/>
      <c r="AQ1194" s="1"/>
    </row>
    <row r="1195" spans="1:43" x14ac:dyDescent="0.2">
      <c r="A1195" s="67">
        <f t="shared" si="500"/>
        <v>43477</v>
      </c>
      <c r="B1195" s="8">
        <f t="shared" si="489"/>
        <v>14799.80463488</v>
      </c>
      <c r="C1195" s="8">
        <f t="shared" si="501"/>
        <v>12330.52982442</v>
      </c>
      <c r="D1195" s="28">
        <f t="shared" si="502"/>
        <v>5092.97</v>
      </c>
      <c r="E1195" s="9">
        <f>IF(K1195=1,VLOOKUP(A1194,[1]Plan1!$AY$117:$BA$314,3),E1194)</f>
        <v>5100.6099999999997</v>
      </c>
      <c r="F1195" s="110">
        <f t="shared" si="503"/>
        <v>43452</v>
      </c>
      <c r="G1195" s="12">
        <f t="shared" si="490"/>
        <v>1.5001070102511616E-3</v>
      </c>
      <c r="H1195" s="11">
        <f t="shared" si="504"/>
        <v>43480</v>
      </c>
      <c r="I1195" s="11">
        <f t="shared" si="491"/>
        <v>43480</v>
      </c>
      <c r="J1195" s="1">
        <f t="shared" si="505"/>
        <v>19</v>
      </c>
      <c r="K1195" s="1">
        <f t="shared" ref="K1195:K1258" si="513">(J1195-(NETWORKDAYS(A1195,I1195,AE$118:AE$502)-1))</f>
        <v>18</v>
      </c>
      <c r="L1195" s="8">
        <f t="shared" si="492"/>
        <v>1.00142109</v>
      </c>
      <c r="M1195" s="14">
        <f t="shared" si="512"/>
        <v>0.99789954999999997</v>
      </c>
      <c r="N1195" s="14">
        <f t="shared" si="509"/>
        <v>1.1654071318863399</v>
      </c>
      <c r="O1195" s="8">
        <f t="shared" si="511"/>
        <v>1.16706328</v>
      </c>
      <c r="P1195" s="8">
        <f t="shared" si="493"/>
        <v>14390.50858102</v>
      </c>
      <c r="Q1195" s="13">
        <f t="shared" si="494"/>
        <v>0</v>
      </c>
      <c r="R1195" s="21">
        <f t="shared" si="495"/>
        <v>0</v>
      </c>
      <c r="S1195" s="8">
        <f t="shared" si="496"/>
        <v>0</v>
      </c>
      <c r="T1195" s="10">
        <f t="shared" si="506"/>
        <v>0.122837</v>
      </c>
      <c r="U1195" s="13">
        <f t="shared" si="510"/>
        <v>61</v>
      </c>
      <c r="V1195" s="13">
        <v>252</v>
      </c>
      <c r="W1195" s="14">
        <f t="shared" si="497"/>
        <v>1.0284420839999999</v>
      </c>
      <c r="X1195" s="8">
        <f t="shared" si="498"/>
        <v>409.29605385999997</v>
      </c>
      <c r="Y1195" s="8">
        <v>0</v>
      </c>
      <c r="Z1195" s="9">
        <f t="shared" si="499"/>
        <v>0</v>
      </c>
      <c r="AA1195" s="26" t="str">
        <f t="shared" si="507"/>
        <v>A+J=</v>
      </c>
      <c r="AB1195" s="70">
        <f t="shared" si="508"/>
        <v>43753</v>
      </c>
      <c r="AC1195" s="4"/>
      <c r="AD1195" s="1"/>
      <c r="AE1195" s="11"/>
      <c r="AF1195" s="5"/>
      <c r="AG1195" s="1"/>
      <c r="AH1195" s="1"/>
      <c r="AI1195" s="1"/>
      <c r="AJ1195" s="1"/>
      <c r="AK1195" s="10"/>
      <c r="AL1195" s="1"/>
      <c r="AM1195" s="1"/>
      <c r="AN1195" s="1"/>
      <c r="AO1195" s="1"/>
      <c r="AP1195" s="1"/>
      <c r="AQ1195" s="1"/>
    </row>
    <row r="1196" spans="1:43" x14ac:dyDescent="0.2">
      <c r="A1196" s="67">
        <f t="shared" si="500"/>
        <v>43478</v>
      </c>
      <c r="B1196" s="8">
        <f t="shared" si="489"/>
        <v>14799.80463488</v>
      </c>
      <c r="C1196" s="8">
        <f t="shared" si="501"/>
        <v>12330.52982442</v>
      </c>
      <c r="D1196" s="28">
        <f t="shared" si="502"/>
        <v>5092.97</v>
      </c>
      <c r="E1196" s="9">
        <f>IF(K1196=1,VLOOKUP(A1195,[1]Plan1!$AY$117:$BA$314,3),E1195)</f>
        <v>5100.6099999999997</v>
      </c>
      <c r="F1196" s="110">
        <f t="shared" si="503"/>
        <v>43452</v>
      </c>
      <c r="G1196" s="12">
        <f t="shared" si="490"/>
        <v>1.5001070102511616E-3</v>
      </c>
      <c r="H1196" s="11">
        <f t="shared" si="504"/>
        <v>43480</v>
      </c>
      <c r="I1196" s="11">
        <f t="shared" si="491"/>
        <v>43480</v>
      </c>
      <c r="J1196" s="1">
        <f t="shared" si="505"/>
        <v>19</v>
      </c>
      <c r="K1196" s="1">
        <f t="shared" si="513"/>
        <v>18</v>
      </c>
      <c r="L1196" s="8">
        <f t="shared" si="492"/>
        <v>1.00142109</v>
      </c>
      <c r="M1196" s="14">
        <f t="shared" si="512"/>
        <v>0.99789954999999997</v>
      </c>
      <c r="N1196" s="14">
        <f t="shared" si="509"/>
        <v>1.1654071318863399</v>
      </c>
      <c r="O1196" s="8">
        <f t="shared" si="511"/>
        <v>1.16706328</v>
      </c>
      <c r="P1196" s="8">
        <f t="shared" si="493"/>
        <v>14390.50858102</v>
      </c>
      <c r="Q1196" s="13">
        <f t="shared" si="494"/>
        <v>0</v>
      </c>
      <c r="R1196" s="21">
        <f t="shared" si="495"/>
        <v>0</v>
      </c>
      <c r="S1196" s="8">
        <f t="shared" si="496"/>
        <v>0</v>
      </c>
      <c r="T1196" s="10">
        <f t="shared" si="506"/>
        <v>0.122837</v>
      </c>
      <c r="U1196" s="13">
        <f t="shared" si="510"/>
        <v>61</v>
      </c>
      <c r="V1196" s="13">
        <v>252</v>
      </c>
      <c r="W1196" s="14">
        <f t="shared" si="497"/>
        <v>1.0284420839999999</v>
      </c>
      <c r="X1196" s="8">
        <f t="shared" si="498"/>
        <v>409.29605385999997</v>
      </c>
      <c r="Y1196" s="8">
        <v>0</v>
      </c>
      <c r="Z1196" s="9">
        <f t="shared" si="499"/>
        <v>0</v>
      </c>
      <c r="AA1196" s="26" t="str">
        <f t="shared" si="507"/>
        <v>A+J=</v>
      </c>
      <c r="AB1196" s="70">
        <f t="shared" si="508"/>
        <v>43753</v>
      </c>
      <c r="AC1196" s="4"/>
      <c r="AD1196" s="1"/>
      <c r="AE1196" s="11"/>
      <c r="AF1196" s="5"/>
      <c r="AG1196" s="1"/>
      <c r="AH1196" s="1"/>
      <c r="AI1196" s="1"/>
      <c r="AJ1196" s="1"/>
      <c r="AK1196" s="10"/>
      <c r="AL1196" s="1"/>
      <c r="AM1196" s="1"/>
      <c r="AN1196" s="1"/>
      <c r="AO1196" s="1"/>
      <c r="AP1196" s="1"/>
      <c r="AQ1196" s="1"/>
    </row>
    <row r="1197" spans="1:43" x14ac:dyDescent="0.2">
      <c r="A1197" s="67">
        <f t="shared" si="500"/>
        <v>43479</v>
      </c>
      <c r="B1197" s="8">
        <f t="shared" si="489"/>
        <v>14799.80463488</v>
      </c>
      <c r="C1197" s="8">
        <f t="shared" si="501"/>
        <v>12330.52982442</v>
      </c>
      <c r="D1197" s="28">
        <f t="shared" si="502"/>
        <v>5092.97</v>
      </c>
      <c r="E1197" s="9">
        <f>IF(K1197=1,VLOOKUP(A1196,[1]Plan1!$AY$117:$BA$314,3),E1196)</f>
        <v>5100.6099999999997</v>
      </c>
      <c r="F1197" s="110">
        <f t="shared" si="503"/>
        <v>43452</v>
      </c>
      <c r="G1197" s="12">
        <f t="shared" si="490"/>
        <v>1.5001070102511616E-3</v>
      </c>
      <c r="H1197" s="11">
        <f t="shared" si="504"/>
        <v>43480</v>
      </c>
      <c r="I1197" s="11">
        <f t="shared" si="491"/>
        <v>43480</v>
      </c>
      <c r="J1197" s="1">
        <f t="shared" si="505"/>
        <v>19</v>
      </c>
      <c r="K1197" s="1">
        <f t="shared" si="513"/>
        <v>18</v>
      </c>
      <c r="L1197" s="8">
        <f t="shared" si="492"/>
        <v>1.00142109</v>
      </c>
      <c r="M1197" s="14">
        <f t="shared" si="512"/>
        <v>0.99789954999999997</v>
      </c>
      <c r="N1197" s="14">
        <f t="shared" si="509"/>
        <v>1.1654071318863399</v>
      </c>
      <c r="O1197" s="8">
        <f t="shared" si="511"/>
        <v>1.16706328</v>
      </c>
      <c r="P1197" s="8">
        <f t="shared" si="493"/>
        <v>14390.50858102</v>
      </c>
      <c r="Q1197" s="13">
        <f t="shared" si="494"/>
        <v>0</v>
      </c>
      <c r="R1197" s="21">
        <f t="shared" si="495"/>
        <v>0</v>
      </c>
      <c r="S1197" s="8">
        <f t="shared" si="496"/>
        <v>0</v>
      </c>
      <c r="T1197" s="10">
        <f t="shared" si="506"/>
        <v>0.122837</v>
      </c>
      <c r="U1197" s="13">
        <f t="shared" si="510"/>
        <v>61</v>
      </c>
      <c r="V1197" s="13">
        <v>252</v>
      </c>
      <c r="W1197" s="14">
        <f t="shared" si="497"/>
        <v>1.0284420839999999</v>
      </c>
      <c r="X1197" s="8">
        <f t="shared" si="498"/>
        <v>409.29605385999997</v>
      </c>
      <c r="Y1197" s="8">
        <v>0</v>
      </c>
      <c r="Z1197" s="9">
        <f t="shared" si="499"/>
        <v>0</v>
      </c>
      <c r="AA1197" s="26" t="str">
        <f t="shared" si="507"/>
        <v>A+J=</v>
      </c>
      <c r="AB1197" s="70">
        <f t="shared" si="508"/>
        <v>43753</v>
      </c>
      <c r="AC1197" s="4"/>
      <c r="AD1197" s="1"/>
      <c r="AE1197" s="11"/>
      <c r="AF1197" s="5"/>
      <c r="AG1197" s="1"/>
      <c r="AH1197" s="1"/>
      <c r="AI1197" s="1"/>
      <c r="AJ1197" s="1"/>
      <c r="AK1197" s="10"/>
      <c r="AL1197" s="1"/>
      <c r="AM1197" s="1"/>
      <c r="AN1197" s="1"/>
      <c r="AO1197" s="1"/>
      <c r="AP1197" s="1"/>
      <c r="AQ1197" s="1"/>
    </row>
    <row r="1198" spans="1:43" x14ac:dyDescent="0.2">
      <c r="A1198" s="67">
        <f t="shared" si="500"/>
        <v>43480</v>
      </c>
      <c r="B1198" s="8">
        <f t="shared" si="489"/>
        <v>14807.77859469</v>
      </c>
      <c r="C1198" s="8">
        <f t="shared" si="501"/>
        <v>12330.52982442</v>
      </c>
      <c r="D1198" s="28">
        <f t="shared" si="502"/>
        <v>5092.97</v>
      </c>
      <c r="E1198" s="9">
        <f>IF(K1198=1,VLOOKUP(A1197,[1]Plan1!$AY$117:$BA$314,3),E1197)</f>
        <v>5100.6099999999997</v>
      </c>
      <c r="F1198" s="110">
        <f t="shared" si="503"/>
        <v>43452</v>
      </c>
      <c r="G1198" s="12">
        <f t="shared" si="490"/>
        <v>1.5001070102511616E-3</v>
      </c>
      <c r="H1198" s="11">
        <f t="shared" si="504"/>
        <v>43511</v>
      </c>
      <c r="I1198" s="11">
        <f t="shared" si="491"/>
        <v>43480</v>
      </c>
      <c r="J1198" s="1">
        <f t="shared" si="505"/>
        <v>19</v>
      </c>
      <c r="K1198" s="1">
        <f t="shared" si="513"/>
        <v>19</v>
      </c>
      <c r="L1198" s="8">
        <f t="shared" si="492"/>
        <v>1.0015000999999999</v>
      </c>
      <c r="M1198" s="14">
        <f t="shared" si="512"/>
        <v>0.99789954999999997</v>
      </c>
      <c r="N1198" s="14">
        <f t="shared" si="509"/>
        <v>1.1654071318863399</v>
      </c>
      <c r="O1198" s="8">
        <f t="shared" si="511"/>
        <v>1.16715535</v>
      </c>
      <c r="P1198" s="8">
        <f t="shared" si="493"/>
        <v>14391.643852900001</v>
      </c>
      <c r="Q1198" s="13">
        <f t="shared" si="494"/>
        <v>0</v>
      </c>
      <c r="R1198" s="21">
        <f t="shared" si="495"/>
        <v>0</v>
      </c>
      <c r="S1198" s="8">
        <f t="shared" si="496"/>
        <v>0</v>
      </c>
      <c r="T1198" s="10">
        <f t="shared" si="506"/>
        <v>0.122837</v>
      </c>
      <c r="U1198" s="13">
        <f t="shared" si="510"/>
        <v>62</v>
      </c>
      <c r="V1198" s="13">
        <v>252</v>
      </c>
      <c r="W1198" s="14">
        <f t="shared" si="497"/>
        <v>1.0289150250000001</v>
      </c>
      <c r="X1198" s="8">
        <f t="shared" si="498"/>
        <v>416.13474179000002</v>
      </c>
      <c r="Y1198" s="8">
        <v>0</v>
      </c>
      <c r="Z1198" s="9">
        <f t="shared" si="499"/>
        <v>0</v>
      </c>
      <c r="AA1198" s="26" t="str">
        <f t="shared" si="507"/>
        <v>A+J=</v>
      </c>
      <c r="AB1198" s="70">
        <f t="shared" si="508"/>
        <v>43753</v>
      </c>
      <c r="AC1198" s="4"/>
      <c r="AD1198" s="1"/>
      <c r="AE1198" s="11"/>
      <c r="AF1198" s="5"/>
      <c r="AG1198" s="1"/>
      <c r="AH1198" s="1"/>
      <c r="AI1198" s="1"/>
      <c r="AJ1198" s="1"/>
      <c r="AK1198" s="10"/>
      <c r="AL1198" s="1"/>
      <c r="AM1198" s="1"/>
      <c r="AN1198" s="1"/>
      <c r="AO1198" s="1"/>
      <c r="AP1198" s="1"/>
      <c r="AQ1198" s="1"/>
    </row>
    <row r="1199" spans="1:43" x14ac:dyDescent="0.2">
      <c r="A1199" s="67">
        <f t="shared" si="500"/>
        <v>43481</v>
      </c>
      <c r="B1199" s="8">
        <f t="shared" si="489"/>
        <v>14816.64590374</v>
      </c>
      <c r="C1199" s="8">
        <f t="shared" si="501"/>
        <v>12330.52982442</v>
      </c>
      <c r="D1199" s="28">
        <f t="shared" si="502"/>
        <v>5100.6099999999997</v>
      </c>
      <c r="E1199" s="9">
        <f>IF(K1199=1,VLOOKUP(A1198,[1]Plan1!$AY$117:$BA$314,3),E1198)</f>
        <v>5116.93</v>
      </c>
      <c r="F1199" s="110">
        <f t="shared" si="503"/>
        <v>43481</v>
      </c>
      <c r="G1199" s="12">
        <f t="shared" si="490"/>
        <v>3.199617300675861E-3</v>
      </c>
      <c r="H1199" s="11">
        <f t="shared" si="504"/>
        <v>43511</v>
      </c>
      <c r="I1199" s="11">
        <f t="shared" si="491"/>
        <v>43511</v>
      </c>
      <c r="J1199" s="1">
        <f t="shared" si="505"/>
        <v>23</v>
      </c>
      <c r="K1199" s="1">
        <f t="shared" si="513"/>
        <v>1</v>
      </c>
      <c r="L1199" s="8">
        <f t="shared" si="492"/>
        <v>1.0001389000000001</v>
      </c>
      <c r="M1199" s="14">
        <f t="shared" si="512"/>
        <v>1.0015000999999999</v>
      </c>
      <c r="N1199" s="14">
        <f t="shared" si="509"/>
        <v>1.1671553591248824</v>
      </c>
      <c r="O1199" s="8">
        <f t="shared" si="511"/>
        <v>1.16731747</v>
      </c>
      <c r="P1199" s="8">
        <f t="shared" si="493"/>
        <v>14393.6428784</v>
      </c>
      <c r="Q1199" s="13">
        <f t="shared" si="494"/>
        <v>0</v>
      </c>
      <c r="R1199" s="21">
        <f t="shared" si="495"/>
        <v>0</v>
      </c>
      <c r="S1199" s="8">
        <f t="shared" si="496"/>
        <v>0</v>
      </c>
      <c r="T1199" s="10">
        <f t="shared" si="506"/>
        <v>0.122837</v>
      </c>
      <c r="U1199" s="13">
        <f t="shared" si="510"/>
        <v>63</v>
      </c>
      <c r="V1199" s="13">
        <v>252</v>
      </c>
      <c r="W1199" s="14">
        <f t="shared" si="497"/>
        <v>1.0293881840000001</v>
      </c>
      <c r="X1199" s="8">
        <f t="shared" si="498"/>
        <v>423.00302534000002</v>
      </c>
      <c r="Y1199" s="8">
        <v>0</v>
      </c>
      <c r="Z1199" s="9">
        <f t="shared" si="499"/>
        <v>0</v>
      </c>
      <c r="AA1199" s="26" t="str">
        <f t="shared" si="507"/>
        <v>A+J=</v>
      </c>
      <c r="AB1199" s="70">
        <f t="shared" si="508"/>
        <v>43753</v>
      </c>
      <c r="AC1199" s="4"/>
      <c r="AD1199" s="1"/>
      <c r="AE1199" s="11"/>
      <c r="AF1199" s="5"/>
      <c r="AG1199" s="1"/>
      <c r="AH1199" s="1"/>
      <c r="AI1199" s="1"/>
      <c r="AJ1199" s="1"/>
      <c r="AK1199" s="10"/>
      <c r="AL1199" s="1"/>
      <c r="AM1199" s="1"/>
      <c r="AN1199" s="1"/>
      <c r="AO1199" s="1"/>
      <c r="AP1199" s="1"/>
      <c r="AQ1199" s="1"/>
    </row>
    <row r="1200" spans="1:43" x14ac:dyDescent="0.2">
      <c r="A1200" s="67">
        <f t="shared" si="500"/>
        <v>43482</v>
      </c>
      <c r="B1200" s="8">
        <f t="shared" si="489"/>
        <v>14825.518482309999</v>
      </c>
      <c r="C1200" s="8">
        <f t="shared" si="501"/>
        <v>12330.52982442</v>
      </c>
      <c r="D1200" s="28">
        <f t="shared" si="502"/>
        <v>5100.6099999999997</v>
      </c>
      <c r="E1200" s="9">
        <f>IF(K1200=1,VLOOKUP(A1199,[1]Plan1!$AY$117:$BA$314,3),E1199)</f>
        <v>5116.93</v>
      </c>
      <c r="F1200" s="110">
        <f t="shared" si="503"/>
        <v>43481</v>
      </c>
      <c r="G1200" s="12">
        <f t="shared" si="490"/>
        <v>3.199617300675861E-3</v>
      </c>
      <c r="H1200" s="11">
        <f t="shared" si="504"/>
        <v>43511</v>
      </c>
      <c r="I1200" s="11">
        <f t="shared" si="491"/>
        <v>43511</v>
      </c>
      <c r="J1200" s="1">
        <f t="shared" si="505"/>
        <v>23</v>
      </c>
      <c r="K1200" s="1">
        <f t="shared" si="513"/>
        <v>2</v>
      </c>
      <c r="L1200" s="8">
        <f t="shared" si="492"/>
        <v>1.00027782</v>
      </c>
      <c r="M1200" s="14">
        <f t="shared" si="512"/>
        <v>1.0015000999999999</v>
      </c>
      <c r="N1200" s="14">
        <f t="shared" si="509"/>
        <v>1.1671553591248824</v>
      </c>
      <c r="O1200" s="8">
        <f t="shared" si="511"/>
        <v>1.16747961</v>
      </c>
      <c r="P1200" s="8">
        <f t="shared" si="493"/>
        <v>14395.6421505</v>
      </c>
      <c r="Q1200" s="13">
        <f t="shared" si="494"/>
        <v>0</v>
      </c>
      <c r="R1200" s="21">
        <f t="shared" si="495"/>
        <v>0</v>
      </c>
      <c r="S1200" s="8">
        <f t="shared" si="496"/>
        <v>0</v>
      </c>
      <c r="T1200" s="10">
        <f t="shared" si="506"/>
        <v>0.122837</v>
      </c>
      <c r="U1200" s="13">
        <f t="shared" si="510"/>
        <v>64</v>
      </c>
      <c r="V1200" s="13">
        <v>252</v>
      </c>
      <c r="W1200" s="14">
        <f t="shared" si="497"/>
        <v>1.0298615600000001</v>
      </c>
      <c r="X1200" s="8">
        <f t="shared" si="498"/>
        <v>429.87633181000001</v>
      </c>
      <c r="Y1200" s="8">
        <v>0</v>
      </c>
      <c r="Z1200" s="9">
        <f t="shared" si="499"/>
        <v>0</v>
      </c>
      <c r="AA1200" s="26" t="str">
        <f t="shared" si="507"/>
        <v>A+J=</v>
      </c>
      <c r="AB1200" s="70">
        <f t="shared" si="508"/>
        <v>43753</v>
      </c>
      <c r="AC1200" s="4"/>
      <c r="AD1200" s="1"/>
      <c r="AE1200" s="11"/>
      <c r="AF1200" s="5"/>
      <c r="AG1200" s="1"/>
      <c r="AH1200" s="1"/>
      <c r="AI1200" s="1"/>
      <c r="AJ1200" s="1"/>
      <c r="AK1200" s="10"/>
      <c r="AL1200" s="1"/>
      <c r="AM1200" s="1"/>
      <c r="AN1200" s="1"/>
      <c r="AO1200" s="1"/>
      <c r="AP1200" s="1"/>
      <c r="AQ1200" s="1"/>
    </row>
    <row r="1201" spans="1:43" x14ac:dyDescent="0.2">
      <c r="A1201" s="67">
        <f t="shared" si="500"/>
        <v>43483</v>
      </c>
      <c r="B1201" s="8">
        <f t="shared" si="489"/>
        <v>14834.39647353</v>
      </c>
      <c r="C1201" s="8">
        <f t="shared" si="501"/>
        <v>12330.52982442</v>
      </c>
      <c r="D1201" s="28">
        <f t="shared" si="502"/>
        <v>5100.6099999999997</v>
      </c>
      <c r="E1201" s="9">
        <f>IF(K1201=1,VLOOKUP(A1200,[1]Plan1!$AY$117:$BA$314,3),E1200)</f>
        <v>5116.93</v>
      </c>
      <c r="F1201" s="110">
        <f t="shared" si="503"/>
        <v>43481</v>
      </c>
      <c r="G1201" s="12">
        <f t="shared" si="490"/>
        <v>3.199617300675861E-3</v>
      </c>
      <c r="H1201" s="11">
        <f t="shared" si="504"/>
        <v>43511</v>
      </c>
      <c r="I1201" s="11">
        <f t="shared" si="491"/>
        <v>43511</v>
      </c>
      <c r="J1201" s="1">
        <f t="shared" si="505"/>
        <v>23</v>
      </c>
      <c r="K1201" s="1">
        <f t="shared" si="513"/>
        <v>3</v>
      </c>
      <c r="L1201" s="8">
        <f t="shared" si="492"/>
        <v>1.00041676</v>
      </c>
      <c r="M1201" s="14">
        <f t="shared" si="512"/>
        <v>1.0015000999999999</v>
      </c>
      <c r="N1201" s="14">
        <f t="shared" si="509"/>
        <v>1.1671553591248824</v>
      </c>
      <c r="O1201" s="8">
        <f t="shared" si="511"/>
        <v>1.1676417800000001</v>
      </c>
      <c r="P1201" s="8">
        <f t="shared" si="493"/>
        <v>14397.64179252</v>
      </c>
      <c r="Q1201" s="13">
        <f t="shared" si="494"/>
        <v>0</v>
      </c>
      <c r="R1201" s="21">
        <f t="shared" si="495"/>
        <v>0</v>
      </c>
      <c r="S1201" s="8">
        <f t="shared" si="496"/>
        <v>0</v>
      </c>
      <c r="T1201" s="10">
        <f t="shared" si="506"/>
        <v>0.122837</v>
      </c>
      <c r="U1201" s="13">
        <f t="shared" si="510"/>
        <v>65</v>
      </c>
      <c r="V1201" s="13">
        <v>252</v>
      </c>
      <c r="W1201" s="14">
        <f t="shared" si="497"/>
        <v>1.0303351540000001</v>
      </c>
      <c r="X1201" s="8">
        <f t="shared" si="498"/>
        <v>436.75468101000001</v>
      </c>
      <c r="Y1201" s="8">
        <v>0</v>
      </c>
      <c r="Z1201" s="9">
        <f t="shared" si="499"/>
        <v>0</v>
      </c>
      <c r="AA1201" s="26" t="str">
        <f t="shared" si="507"/>
        <v>A+J=</v>
      </c>
      <c r="AB1201" s="70">
        <f t="shared" si="508"/>
        <v>43753</v>
      </c>
      <c r="AC1201" s="4"/>
      <c r="AD1201" s="1"/>
      <c r="AE1201" s="11"/>
      <c r="AF1201" s="5"/>
      <c r="AG1201" s="1"/>
      <c r="AH1201" s="1"/>
      <c r="AI1201" s="1"/>
      <c r="AJ1201" s="1"/>
      <c r="AK1201" s="10"/>
      <c r="AL1201" s="1"/>
      <c r="AM1201" s="1"/>
      <c r="AN1201" s="1"/>
      <c r="AO1201" s="1"/>
      <c r="AP1201" s="1"/>
      <c r="AQ1201" s="1"/>
    </row>
    <row r="1202" spans="1:43" x14ac:dyDescent="0.2">
      <c r="A1202" s="67">
        <f t="shared" si="500"/>
        <v>43484</v>
      </c>
      <c r="B1202" s="8">
        <f t="shared" si="489"/>
        <v>14843.279752119999</v>
      </c>
      <c r="C1202" s="8">
        <f t="shared" si="501"/>
        <v>12330.52982442</v>
      </c>
      <c r="D1202" s="28">
        <f t="shared" si="502"/>
        <v>5100.6099999999997</v>
      </c>
      <c r="E1202" s="9">
        <f>IF(K1202=1,VLOOKUP(A1201,[1]Plan1!$AY$117:$BA$314,3),E1201)</f>
        <v>5116.93</v>
      </c>
      <c r="F1202" s="110">
        <f t="shared" si="503"/>
        <v>43481</v>
      </c>
      <c r="G1202" s="12">
        <f t="shared" si="490"/>
        <v>3.199617300675861E-3</v>
      </c>
      <c r="H1202" s="11">
        <f t="shared" si="504"/>
        <v>43511</v>
      </c>
      <c r="I1202" s="11">
        <f t="shared" si="491"/>
        <v>43511</v>
      </c>
      <c r="J1202" s="1">
        <f t="shared" si="505"/>
        <v>23</v>
      </c>
      <c r="K1202" s="1">
        <f t="shared" si="513"/>
        <v>4</v>
      </c>
      <c r="L1202" s="8">
        <f t="shared" si="492"/>
        <v>1.0005557199999999</v>
      </c>
      <c r="M1202" s="14">
        <f t="shared" si="512"/>
        <v>1.0015000999999999</v>
      </c>
      <c r="N1202" s="14">
        <f t="shared" si="509"/>
        <v>1.1671553591248824</v>
      </c>
      <c r="O1202" s="8">
        <f t="shared" si="511"/>
        <v>1.16780397</v>
      </c>
      <c r="P1202" s="8">
        <f t="shared" si="493"/>
        <v>14399.641681159999</v>
      </c>
      <c r="Q1202" s="13">
        <f t="shared" si="494"/>
        <v>0</v>
      </c>
      <c r="R1202" s="21">
        <f t="shared" si="495"/>
        <v>0</v>
      </c>
      <c r="S1202" s="8">
        <f t="shared" si="496"/>
        <v>0</v>
      </c>
      <c r="T1202" s="10">
        <f t="shared" si="506"/>
        <v>0.122837</v>
      </c>
      <c r="U1202" s="13">
        <f t="shared" si="510"/>
        <v>66</v>
      </c>
      <c r="V1202" s="13">
        <v>252</v>
      </c>
      <c r="W1202" s="14">
        <f t="shared" si="497"/>
        <v>1.0308089659999999</v>
      </c>
      <c r="X1202" s="8">
        <f t="shared" si="498"/>
        <v>443.63807095999999</v>
      </c>
      <c r="Y1202" s="8">
        <v>0</v>
      </c>
      <c r="Z1202" s="9">
        <f t="shared" si="499"/>
        <v>0</v>
      </c>
      <c r="AA1202" s="26" t="str">
        <f t="shared" si="507"/>
        <v>A+J=</v>
      </c>
      <c r="AB1202" s="70">
        <f t="shared" si="508"/>
        <v>43753</v>
      </c>
      <c r="AC1202" s="4"/>
      <c r="AD1202" s="1"/>
      <c r="AE1202" s="11"/>
      <c r="AF1202" s="5"/>
      <c r="AG1202" s="1"/>
      <c r="AH1202" s="1"/>
      <c r="AI1202" s="1"/>
      <c r="AJ1202" s="1"/>
      <c r="AK1202" s="10"/>
      <c r="AL1202" s="1"/>
      <c r="AM1202" s="1"/>
      <c r="AN1202" s="1"/>
      <c r="AO1202" s="1"/>
      <c r="AP1202" s="1"/>
      <c r="AQ1202" s="1"/>
    </row>
    <row r="1203" spans="1:43" x14ac:dyDescent="0.2">
      <c r="A1203" s="67">
        <f t="shared" si="500"/>
        <v>43485</v>
      </c>
      <c r="B1203" s="8">
        <f t="shared" si="489"/>
        <v>14843.279752119999</v>
      </c>
      <c r="C1203" s="8">
        <f t="shared" si="501"/>
        <v>12330.52982442</v>
      </c>
      <c r="D1203" s="28">
        <f t="shared" si="502"/>
        <v>5100.6099999999997</v>
      </c>
      <c r="E1203" s="9">
        <f>IF(K1203=1,VLOOKUP(A1202,[1]Plan1!$AY$117:$BA$314,3),E1202)</f>
        <v>5116.93</v>
      </c>
      <c r="F1203" s="110">
        <f t="shared" si="503"/>
        <v>43481</v>
      </c>
      <c r="G1203" s="12">
        <f t="shared" si="490"/>
        <v>3.199617300675861E-3</v>
      </c>
      <c r="H1203" s="11">
        <f t="shared" si="504"/>
        <v>43511</v>
      </c>
      <c r="I1203" s="11">
        <f t="shared" si="491"/>
        <v>43511</v>
      </c>
      <c r="J1203" s="1">
        <f t="shared" si="505"/>
        <v>23</v>
      </c>
      <c r="K1203" s="1">
        <f t="shared" si="513"/>
        <v>4</v>
      </c>
      <c r="L1203" s="8">
        <f t="shared" si="492"/>
        <v>1.0005557199999999</v>
      </c>
      <c r="M1203" s="14">
        <f t="shared" si="512"/>
        <v>1.0015000999999999</v>
      </c>
      <c r="N1203" s="14">
        <f t="shared" si="509"/>
        <v>1.1671553591248824</v>
      </c>
      <c r="O1203" s="8">
        <f t="shared" si="511"/>
        <v>1.16780397</v>
      </c>
      <c r="P1203" s="8">
        <f t="shared" si="493"/>
        <v>14399.641681159999</v>
      </c>
      <c r="Q1203" s="13">
        <f t="shared" si="494"/>
        <v>0</v>
      </c>
      <c r="R1203" s="21">
        <f t="shared" si="495"/>
        <v>0</v>
      </c>
      <c r="S1203" s="8">
        <f t="shared" si="496"/>
        <v>0</v>
      </c>
      <c r="T1203" s="10">
        <f t="shared" si="506"/>
        <v>0.122837</v>
      </c>
      <c r="U1203" s="13">
        <f t="shared" si="510"/>
        <v>66</v>
      </c>
      <c r="V1203" s="13">
        <v>252</v>
      </c>
      <c r="W1203" s="14">
        <f t="shared" si="497"/>
        <v>1.0308089659999999</v>
      </c>
      <c r="X1203" s="8">
        <f t="shared" si="498"/>
        <v>443.63807095999999</v>
      </c>
      <c r="Y1203" s="8">
        <v>0</v>
      </c>
      <c r="Z1203" s="9">
        <f t="shared" si="499"/>
        <v>0</v>
      </c>
      <c r="AA1203" s="26" t="str">
        <f t="shared" si="507"/>
        <v>A+J=</v>
      </c>
      <c r="AB1203" s="70">
        <f t="shared" si="508"/>
        <v>43753</v>
      </c>
      <c r="AC1203" s="4"/>
      <c r="AD1203" s="1"/>
      <c r="AE1203" s="11"/>
      <c r="AF1203" s="5"/>
      <c r="AG1203" s="1"/>
      <c r="AH1203" s="1"/>
      <c r="AI1203" s="1"/>
      <c r="AJ1203" s="1"/>
      <c r="AK1203" s="10"/>
      <c r="AL1203" s="1"/>
      <c r="AM1203" s="1"/>
      <c r="AN1203" s="1"/>
      <c r="AO1203" s="1"/>
      <c r="AP1203" s="1"/>
      <c r="AQ1203" s="1"/>
    </row>
    <row r="1204" spans="1:43" x14ac:dyDescent="0.2">
      <c r="A1204" s="67">
        <f t="shared" si="500"/>
        <v>43486</v>
      </c>
      <c r="B1204" s="8">
        <f t="shared" si="489"/>
        <v>14843.279752119999</v>
      </c>
      <c r="C1204" s="8">
        <f t="shared" si="501"/>
        <v>12330.52982442</v>
      </c>
      <c r="D1204" s="28">
        <f t="shared" si="502"/>
        <v>5100.6099999999997</v>
      </c>
      <c r="E1204" s="9">
        <f>IF(K1204=1,VLOOKUP(A1203,[1]Plan1!$AY$117:$BA$314,3),E1203)</f>
        <v>5116.93</v>
      </c>
      <c r="F1204" s="110">
        <f t="shared" si="503"/>
        <v>43481</v>
      </c>
      <c r="G1204" s="12">
        <f t="shared" si="490"/>
        <v>3.199617300675861E-3</v>
      </c>
      <c r="H1204" s="11">
        <f t="shared" si="504"/>
        <v>43511</v>
      </c>
      <c r="I1204" s="11">
        <f t="shared" si="491"/>
        <v>43511</v>
      </c>
      <c r="J1204" s="1">
        <f t="shared" si="505"/>
        <v>23</v>
      </c>
      <c r="K1204" s="1">
        <f t="shared" si="513"/>
        <v>4</v>
      </c>
      <c r="L1204" s="8">
        <f t="shared" si="492"/>
        <v>1.0005557199999999</v>
      </c>
      <c r="M1204" s="14">
        <f t="shared" si="512"/>
        <v>1.0015000999999999</v>
      </c>
      <c r="N1204" s="14">
        <f t="shared" si="509"/>
        <v>1.1671553591248824</v>
      </c>
      <c r="O1204" s="8">
        <f t="shared" si="511"/>
        <v>1.16780397</v>
      </c>
      <c r="P1204" s="8">
        <f t="shared" si="493"/>
        <v>14399.641681159999</v>
      </c>
      <c r="Q1204" s="13">
        <f t="shared" si="494"/>
        <v>0</v>
      </c>
      <c r="R1204" s="21">
        <f t="shared" si="495"/>
        <v>0</v>
      </c>
      <c r="S1204" s="8">
        <f t="shared" si="496"/>
        <v>0</v>
      </c>
      <c r="T1204" s="10">
        <f t="shared" si="506"/>
        <v>0.122837</v>
      </c>
      <c r="U1204" s="13">
        <f t="shared" si="510"/>
        <v>66</v>
      </c>
      <c r="V1204" s="13">
        <v>252</v>
      </c>
      <c r="W1204" s="14">
        <f t="shared" si="497"/>
        <v>1.0308089659999999</v>
      </c>
      <c r="X1204" s="8">
        <f t="shared" si="498"/>
        <v>443.63807095999999</v>
      </c>
      <c r="Y1204" s="8">
        <v>0</v>
      </c>
      <c r="Z1204" s="9">
        <f t="shared" si="499"/>
        <v>0</v>
      </c>
      <c r="AA1204" s="26" t="str">
        <f t="shared" si="507"/>
        <v>A+J=</v>
      </c>
      <c r="AB1204" s="70">
        <f t="shared" si="508"/>
        <v>43753</v>
      </c>
      <c r="AC1204" s="4"/>
      <c r="AD1204" s="1"/>
      <c r="AE1204" s="11"/>
      <c r="AF1204" s="5"/>
      <c r="AG1204" s="1"/>
      <c r="AH1204" s="1"/>
      <c r="AI1204" s="1"/>
      <c r="AJ1204" s="1"/>
      <c r="AK1204" s="10"/>
      <c r="AL1204" s="1"/>
      <c r="AM1204" s="1"/>
      <c r="AN1204" s="1"/>
      <c r="AO1204" s="1"/>
      <c r="AP1204" s="1"/>
      <c r="AQ1204" s="1"/>
    </row>
    <row r="1205" spans="1:43" x14ac:dyDescent="0.2">
      <c r="A1205" s="67">
        <f t="shared" si="500"/>
        <v>43487</v>
      </c>
      <c r="B1205" s="8">
        <f t="shared" si="489"/>
        <v>14852.16817816</v>
      </c>
      <c r="C1205" s="8">
        <f t="shared" si="501"/>
        <v>12330.52982442</v>
      </c>
      <c r="D1205" s="28">
        <f t="shared" si="502"/>
        <v>5100.6099999999997</v>
      </c>
      <c r="E1205" s="9">
        <f>IF(K1205=1,VLOOKUP(A1204,[1]Plan1!$AY$117:$BA$314,3),E1204)</f>
        <v>5116.93</v>
      </c>
      <c r="F1205" s="110">
        <f t="shared" si="503"/>
        <v>43481</v>
      </c>
      <c r="G1205" s="12">
        <f t="shared" si="490"/>
        <v>3.199617300675861E-3</v>
      </c>
      <c r="H1205" s="11">
        <f t="shared" si="504"/>
        <v>43511</v>
      </c>
      <c r="I1205" s="11">
        <f t="shared" si="491"/>
        <v>43511</v>
      </c>
      <c r="J1205" s="1">
        <f t="shared" si="505"/>
        <v>23</v>
      </c>
      <c r="K1205" s="1">
        <f t="shared" si="513"/>
        <v>5</v>
      </c>
      <c r="L1205" s="8">
        <f t="shared" si="492"/>
        <v>1.00069469</v>
      </c>
      <c r="M1205" s="14">
        <f t="shared" si="512"/>
        <v>1.0015000999999999</v>
      </c>
      <c r="N1205" s="14">
        <f t="shared" si="509"/>
        <v>1.1671553591248824</v>
      </c>
      <c r="O1205" s="8">
        <f t="shared" si="511"/>
        <v>1.1679661699999999</v>
      </c>
      <c r="P1205" s="8">
        <f t="shared" si="493"/>
        <v>14401.64169309</v>
      </c>
      <c r="Q1205" s="13">
        <f t="shared" si="494"/>
        <v>0</v>
      </c>
      <c r="R1205" s="21">
        <f t="shared" si="495"/>
        <v>0</v>
      </c>
      <c r="S1205" s="8">
        <f t="shared" si="496"/>
        <v>0</v>
      </c>
      <c r="T1205" s="10">
        <f t="shared" si="506"/>
        <v>0.122837</v>
      </c>
      <c r="U1205" s="13">
        <f t="shared" si="510"/>
        <v>67</v>
      </c>
      <c r="V1205" s="13">
        <v>252</v>
      </c>
      <c r="W1205" s="14">
        <f t="shared" si="497"/>
        <v>1.031282995</v>
      </c>
      <c r="X1205" s="8">
        <f t="shared" si="498"/>
        <v>450.52648506999998</v>
      </c>
      <c r="Y1205" s="8">
        <v>0</v>
      </c>
      <c r="Z1205" s="9">
        <f t="shared" si="499"/>
        <v>0</v>
      </c>
      <c r="AA1205" s="26" t="str">
        <f t="shared" si="507"/>
        <v>A+J=</v>
      </c>
      <c r="AB1205" s="70">
        <f t="shared" si="508"/>
        <v>43753</v>
      </c>
      <c r="AC1205" s="4"/>
      <c r="AD1205" s="1"/>
      <c r="AE1205" s="11"/>
      <c r="AF1205" s="5"/>
      <c r="AG1205" s="1"/>
      <c r="AH1205" s="1"/>
      <c r="AI1205" s="1"/>
      <c r="AJ1205" s="1"/>
      <c r="AK1205" s="10"/>
      <c r="AL1205" s="1"/>
      <c r="AM1205" s="1"/>
      <c r="AN1205" s="1"/>
      <c r="AO1205" s="1"/>
      <c r="AP1205" s="1"/>
      <c r="AQ1205" s="1"/>
    </row>
    <row r="1206" spans="1:43" x14ac:dyDescent="0.2">
      <c r="A1206" s="67">
        <f t="shared" si="500"/>
        <v>43488</v>
      </c>
      <c r="B1206" s="8">
        <f t="shared" si="489"/>
        <v>14861.062036399999</v>
      </c>
      <c r="C1206" s="8">
        <f t="shared" si="501"/>
        <v>12330.52982442</v>
      </c>
      <c r="D1206" s="28">
        <f t="shared" si="502"/>
        <v>5100.6099999999997</v>
      </c>
      <c r="E1206" s="9">
        <f>IF(K1206=1,VLOOKUP(A1205,[1]Plan1!$AY$117:$BA$314,3),E1205)</f>
        <v>5116.93</v>
      </c>
      <c r="F1206" s="110">
        <f t="shared" si="503"/>
        <v>43481</v>
      </c>
      <c r="G1206" s="12">
        <f t="shared" si="490"/>
        <v>3.199617300675861E-3</v>
      </c>
      <c r="H1206" s="11">
        <f t="shared" si="504"/>
        <v>43511</v>
      </c>
      <c r="I1206" s="11">
        <f t="shared" si="491"/>
        <v>43511</v>
      </c>
      <c r="J1206" s="1">
        <f t="shared" si="505"/>
        <v>23</v>
      </c>
      <c r="K1206" s="1">
        <f t="shared" si="513"/>
        <v>6</v>
      </c>
      <c r="L1206" s="8">
        <f t="shared" si="492"/>
        <v>1.0008336900000001</v>
      </c>
      <c r="M1206" s="14">
        <f t="shared" si="512"/>
        <v>1.0015000999999999</v>
      </c>
      <c r="N1206" s="14">
        <f t="shared" si="509"/>
        <v>1.1671553591248824</v>
      </c>
      <c r="O1206" s="8">
        <f t="shared" si="511"/>
        <v>1.1681284000000001</v>
      </c>
      <c r="P1206" s="8">
        <f t="shared" si="493"/>
        <v>14403.642074949999</v>
      </c>
      <c r="Q1206" s="13">
        <f t="shared" si="494"/>
        <v>0</v>
      </c>
      <c r="R1206" s="21">
        <f t="shared" si="495"/>
        <v>0</v>
      </c>
      <c r="S1206" s="8">
        <f t="shared" si="496"/>
        <v>0</v>
      </c>
      <c r="T1206" s="10">
        <f t="shared" si="506"/>
        <v>0.122837</v>
      </c>
      <c r="U1206" s="13">
        <f t="shared" si="510"/>
        <v>68</v>
      </c>
      <c r="V1206" s="13">
        <v>252</v>
      </c>
      <c r="W1206" s="14">
        <f t="shared" si="497"/>
        <v>1.0317572429999999</v>
      </c>
      <c r="X1206" s="8">
        <f t="shared" si="498"/>
        <v>457.41996145000002</v>
      </c>
      <c r="Y1206" s="8">
        <v>0</v>
      </c>
      <c r="Z1206" s="9">
        <f t="shared" si="499"/>
        <v>0</v>
      </c>
      <c r="AA1206" s="26" t="str">
        <f t="shared" si="507"/>
        <v>A+J=</v>
      </c>
      <c r="AB1206" s="70">
        <f t="shared" si="508"/>
        <v>43753</v>
      </c>
      <c r="AC1206" s="4"/>
      <c r="AD1206" s="1"/>
      <c r="AE1206" s="11"/>
      <c r="AF1206" s="5"/>
      <c r="AG1206" s="1"/>
      <c r="AH1206" s="1"/>
      <c r="AI1206" s="1"/>
      <c r="AJ1206" s="1"/>
      <c r="AK1206" s="10"/>
      <c r="AL1206" s="1"/>
      <c r="AM1206" s="1"/>
      <c r="AN1206" s="1"/>
      <c r="AO1206" s="1"/>
      <c r="AP1206" s="1"/>
      <c r="AQ1206" s="1"/>
    </row>
    <row r="1207" spans="1:43" x14ac:dyDescent="0.2">
      <c r="A1207" s="67">
        <f t="shared" si="500"/>
        <v>43489</v>
      </c>
      <c r="B1207" s="8">
        <f t="shared" si="489"/>
        <v>14869.961314260001</v>
      </c>
      <c r="C1207" s="8">
        <f t="shared" si="501"/>
        <v>12330.52982442</v>
      </c>
      <c r="D1207" s="28">
        <f t="shared" si="502"/>
        <v>5100.6099999999997</v>
      </c>
      <c r="E1207" s="9">
        <f>IF(K1207=1,VLOOKUP(A1206,[1]Plan1!$AY$117:$BA$314,3),E1206)</f>
        <v>5116.93</v>
      </c>
      <c r="F1207" s="110">
        <f t="shared" si="503"/>
        <v>43481</v>
      </c>
      <c r="G1207" s="12">
        <f t="shared" si="490"/>
        <v>3.199617300675861E-3</v>
      </c>
      <c r="H1207" s="11">
        <f t="shared" si="504"/>
        <v>43511</v>
      </c>
      <c r="I1207" s="11">
        <f t="shared" si="491"/>
        <v>43511</v>
      </c>
      <c r="J1207" s="1">
        <f t="shared" si="505"/>
        <v>23</v>
      </c>
      <c r="K1207" s="1">
        <f t="shared" si="513"/>
        <v>7</v>
      </c>
      <c r="L1207" s="8">
        <f t="shared" si="492"/>
        <v>1.0009727100000001</v>
      </c>
      <c r="M1207" s="14">
        <f t="shared" si="512"/>
        <v>1.0015000999999999</v>
      </c>
      <c r="N1207" s="14">
        <f t="shared" si="509"/>
        <v>1.1671553591248824</v>
      </c>
      <c r="O1207" s="8">
        <f t="shared" si="511"/>
        <v>1.16829066</v>
      </c>
      <c r="P1207" s="8">
        <f t="shared" si="493"/>
        <v>14405.642826720001</v>
      </c>
      <c r="Q1207" s="13">
        <f t="shared" si="494"/>
        <v>0</v>
      </c>
      <c r="R1207" s="21">
        <f t="shared" si="495"/>
        <v>0</v>
      </c>
      <c r="S1207" s="8">
        <f t="shared" si="496"/>
        <v>0</v>
      </c>
      <c r="T1207" s="10">
        <f t="shared" si="506"/>
        <v>0.122837</v>
      </c>
      <c r="U1207" s="13">
        <f t="shared" si="510"/>
        <v>69</v>
      </c>
      <c r="V1207" s="13">
        <v>252</v>
      </c>
      <c r="W1207" s="14">
        <f t="shared" si="497"/>
        <v>1.0322317089999999</v>
      </c>
      <c r="X1207" s="8">
        <f t="shared" si="498"/>
        <v>464.31848753999998</v>
      </c>
      <c r="Y1207" s="8">
        <v>0</v>
      </c>
      <c r="Z1207" s="9">
        <f t="shared" si="499"/>
        <v>0</v>
      </c>
      <c r="AA1207" s="26" t="str">
        <f t="shared" si="507"/>
        <v>A+J=</v>
      </c>
      <c r="AB1207" s="70">
        <f t="shared" si="508"/>
        <v>43753</v>
      </c>
      <c r="AC1207" s="4"/>
      <c r="AD1207" s="1"/>
      <c r="AE1207" s="11"/>
      <c r="AF1207" s="5"/>
      <c r="AG1207" s="1"/>
      <c r="AH1207" s="1"/>
      <c r="AI1207" s="1"/>
      <c r="AJ1207" s="1"/>
      <c r="AK1207" s="10"/>
      <c r="AL1207" s="1"/>
      <c r="AM1207" s="1"/>
      <c r="AN1207" s="1"/>
      <c r="AO1207" s="1"/>
      <c r="AP1207" s="1"/>
      <c r="AQ1207" s="1"/>
    </row>
    <row r="1208" spans="1:43" x14ac:dyDescent="0.2">
      <c r="A1208" s="67">
        <f t="shared" si="500"/>
        <v>43490</v>
      </c>
      <c r="B1208" s="8">
        <f t="shared" si="489"/>
        <v>14878.86587184</v>
      </c>
      <c r="C1208" s="8">
        <f t="shared" si="501"/>
        <v>12330.52982442</v>
      </c>
      <c r="D1208" s="28">
        <f t="shared" si="502"/>
        <v>5100.6099999999997</v>
      </c>
      <c r="E1208" s="9">
        <f>IF(K1208=1,VLOOKUP(A1207,[1]Plan1!$AY$117:$BA$314,3),E1207)</f>
        <v>5116.93</v>
      </c>
      <c r="F1208" s="110">
        <f t="shared" si="503"/>
        <v>43481</v>
      </c>
      <c r="G1208" s="12">
        <f t="shared" si="490"/>
        <v>3.199617300675861E-3</v>
      </c>
      <c r="H1208" s="11">
        <f t="shared" si="504"/>
        <v>43511</v>
      </c>
      <c r="I1208" s="11">
        <f t="shared" si="491"/>
        <v>43511</v>
      </c>
      <c r="J1208" s="1">
        <f t="shared" si="505"/>
        <v>23</v>
      </c>
      <c r="K1208" s="1">
        <f t="shared" si="513"/>
        <v>8</v>
      </c>
      <c r="L1208" s="8">
        <f t="shared" si="492"/>
        <v>1.00111175</v>
      </c>
      <c r="M1208" s="14">
        <f t="shared" si="512"/>
        <v>1.0015000999999999</v>
      </c>
      <c r="N1208" s="14">
        <f t="shared" si="509"/>
        <v>1.1671553591248824</v>
      </c>
      <c r="O1208" s="8">
        <f t="shared" si="511"/>
        <v>1.1684529400000001</v>
      </c>
      <c r="P1208" s="8">
        <f t="shared" si="493"/>
        <v>14407.6438251</v>
      </c>
      <c r="Q1208" s="13">
        <f t="shared" si="494"/>
        <v>0</v>
      </c>
      <c r="R1208" s="21">
        <f t="shared" si="495"/>
        <v>0</v>
      </c>
      <c r="S1208" s="8">
        <f t="shared" si="496"/>
        <v>0</v>
      </c>
      <c r="T1208" s="10">
        <f t="shared" si="506"/>
        <v>0.122837</v>
      </c>
      <c r="U1208" s="13">
        <f t="shared" si="510"/>
        <v>70</v>
      </c>
      <c r="V1208" s="13">
        <v>252</v>
      </c>
      <c r="W1208" s="14">
        <f t="shared" si="497"/>
        <v>1.0327063919999999</v>
      </c>
      <c r="X1208" s="8">
        <f t="shared" si="498"/>
        <v>471.22204674</v>
      </c>
      <c r="Y1208" s="8">
        <v>0</v>
      </c>
      <c r="Z1208" s="9">
        <f t="shared" si="499"/>
        <v>0</v>
      </c>
      <c r="AA1208" s="26" t="str">
        <f t="shared" si="507"/>
        <v>A+J=</v>
      </c>
      <c r="AB1208" s="70">
        <f t="shared" si="508"/>
        <v>43753</v>
      </c>
      <c r="AC1208" s="4"/>
      <c r="AD1208" s="1"/>
      <c r="AE1208" s="11"/>
      <c r="AF1208" s="5"/>
      <c r="AG1208" s="1"/>
      <c r="AH1208" s="1"/>
      <c r="AI1208" s="1"/>
      <c r="AJ1208" s="1"/>
      <c r="AK1208" s="10"/>
      <c r="AL1208" s="1"/>
      <c r="AM1208" s="1"/>
      <c r="AN1208" s="1"/>
      <c r="AO1208" s="1"/>
      <c r="AP1208" s="1"/>
      <c r="AQ1208" s="1"/>
    </row>
    <row r="1209" spans="1:43" x14ac:dyDescent="0.2">
      <c r="A1209" s="67">
        <f t="shared" si="500"/>
        <v>43491</v>
      </c>
      <c r="B1209" s="8">
        <f t="shared" si="489"/>
        <v>14887.7756266</v>
      </c>
      <c r="C1209" s="8">
        <f t="shared" si="501"/>
        <v>12330.52982442</v>
      </c>
      <c r="D1209" s="28">
        <f t="shared" si="502"/>
        <v>5100.6099999999997</v>
      </c>
      <c r="E1209" s="9">
        <f>IF(K1209=1,VLOOKUP(A1208,[1]Plan1!$AY$117:$BA$314,3),E1208)</f>
        <v>5116.93</v>
      </c>
      <c r="F1209" s="110">
        <f t="shared" si="503"/>
        <v>43481</v>
      </c>
      <c r="G1209" s="12">
        <f t="shared" si="490"/>
        <v>3.199617300675861E-3</v>
      </c>
      <c r="H1209" s="11">
        <f t="shared" si="504"/>
        <v>43511</v>
      </c>
      <c r="I1209" s="11">
        <f t="shared" si="491"/>
        <v>43511</v>
      </c>
      <c r="J1209" s="1">
        <f t="shared" si="505"/>
        <v>23</v>
      </c>
      <c r="K1209" s="1">
        <f t="shared" si="513"/>
        <v>9</v>
      </c>
      <c r="L1209" s="8">
        <f t="shared" si="492"/>
        <v>1.0012508</v>
      </c>
      <c r="M1209" s="14">
        <f t="shared" si="512"/>
        <v>1.0015000999999999</v>
      </c>
      <c r="N1209" s="14">
        <f t="shared" si="509"/>
        <v>1.1671553591248824</v>
      </c>
      <c r="O1209" s="8">
        <f t="shared" si="511"/>
        <v>1.1686152299999999</v>
      </c>
      <c r="P1209" s="8">
        <f t="shared" si="493"/>
        <v>14409.644946779999</v>
      </c>
      <c r="Q1209" s="13">
        <f t="shared" si="494"/>
        <v>0</v>
      </c>
      <c r="R1209" s="21">
        <f t="shared" si="495"/>
        <v>0</v>
      </c>
      <c r="S1209" s="8">
        <f t="shared" si="496"/>
        <v>0</v>
      </c>
      <c r="T1209" s="10">
        <f t="shared" si="506"/>
        <v>0.122837</v>
      </c>
      <c r="U1209" s="13">
        <f t="shared" si="510"/>
        <v>71</v>
      </c>
      <c r="V1209" s="13">
        <v>252</v>
      </c>
      <c r="W1209" s="14">
        <f t="shared" si="497"/>
        <v>1.0331812950000001</v>
      </c>
      <c r="X1209" s="8">
        <f t="shared" si="498"/>
        <v>478.13067982000001</v>
      </c>
      <c r="Y1209" s="8">
        <v>0</v>
      </c>
      <c r="Z1209" s="9">
        <f t="shared" si="499"/>
        <v>0</v>
      </c>
      <c r="AA1209" s="26" t="str">
        <f t="shared" si="507"/>
        <v>A+J=</v>
      </c>
      <c r="AB1209" s="70">
        <f t="shared" si="508"/>
        <v>43753</v>
      </c>
      <c r="AC1209" s="4"/>
      <c r="AD1209" s="1"/>
      <c r="AE1209" s="11"/>
      <c r="AF1209" s="5"/>
      <c r="AG1209" s="1"/>
      <c r="AH1209" s="1"/>
      <c r="AI1209" s="1"/>
      <c r="AJ1209" s="1"/>
      <c r="AK1209" s="10"/>
      <c r="AL1209" s="1"/>
      <c r="AM1209" s="1"/>
      <c r="AN1209" s="1"/>
      <c r="AO1209" s="1"/>
      <c r="AP1209" s="1"/>
      <c r="AQ1209" s="1"/>
    </row>
    <row r="1210" spans="1:43" x14ac:dyDescent="0.2">
      <c r="A1210" s="67">
        <f t="shared" si="500"/>
        <v>43492</v>
      </c>
      <c r="B1210" s="8">
        <f t="shared" si="489"/>
        <v>14887.7756266</v>
      </c>
      <c r="C1210" s="8">
        <f t="shared" si="501"/>
        <v>12330.52982442</v>
      </c>
      <c r="D1210" s="28">
        <f t="shared" si="502"/>
        <v>5100.6099999999997</v>
      </c>
      <c r="E1210" s="9">
        <f>IF(K1210=1,VLOOKUP(A1209,[1]Plan1!$AY$117:$BA$314,3),E1209)</f>
        <v>5116.93</v>
      </c>
      <c r="F1210" s="110">
        <f t="shared" si="503"/>
        <v>43481</v>
      </c>
      <c r="G1210" s="12">
        <f t="shared" si="490"/>
        <v>3.199617300675861E-3</v>
      </c>
      <c r="H1210" s="11">
        <f t="shared" si="504"/>
        <v>43511</v>
      </c>
      <c r="I1210" s="11">
        <f t="shared" si="491"/>
        <v>43511</v>
      </c>
      <c r="J1210" s="1">
        <f t="shared" si="505"/>
        <v>23</v>
      </c>
      <c r="K1210" s="1">
        <f t="shared" si="513"/>
        <v>9</v>
      </c>
      <c r="L1210" s="8">
        <f t="shared" si="492"/>
        <v>1.0012508</v>
      </c>
      <c r="M1210" s="14">
        <f t="shared" si="512"/>
        <v>1.0015000999999999</v>
      </c>
      <c r="N1210" s="14">
        <f t="shared" si="509"/>
        <v>1.1671553591248824</v>
      </c>
      <c r="O1210" s="8">
        <f t="shared" si="511"/>
        <v>1.1686152299999999</v>
      </c>
      <c r="P1210" s="8">
        <f t="shared" si="493"/>
        <v>14409.644946779999</v>
      </c>
      <c r="Q1210" s="13">
        <f t="shared" si="494"/>
        <v>0</v>
      </c>
      <c r="R1210" s="21">
        <f t="shared" si="495"/>
        <v>0</v>
      </c>
      <c r="S1210" s="8">
        <f t="shared" si="496"/>
        <v>0</v>
      </c>
      <c r="T1210" s="10">
        <f t="shared" si="506"/>
        <v>0.122837</v>
      </c>
      <c r="U1210" s="13">
        <f t="shared" si="510"/>
        <v>71</v>
      </c>
      <c r="V1210" s="13">
        <v>252</v>
      </c>
      <c r="W1210" s="14">
        <f t="shared" si="497"/>
        <v>1.0331812950000001</v>
      </c>
      <c r="X1210" s="8">
        <f t="shared" si="498"/>
        <v>478.13067982000001</v>
      </c>
      <c r="Y1210" s="8">
        <v>0</v>
      </c>
      <c r="Z1210" s="9">
        <f t="shared" si="499"/>
        <v>0</v>
      </c>
      <c r="AA1210" s="26" t="str">
        <f t="shared" si="507"/>
        <v>A+J=</v>
      </c>
      <c r="AB1210" s="70">
        <f t="shared" si="508"/>
        <v>43753</v>
      </c>
      <c r="AC1210" s="4"/>
      <c r="AD1210" s="1"/>
      <c r="AE1210" s="11"/>
      <c r="AF1210" s="5"/>
      <c r="AG1210" s="1"/>
      <c r="AH1210" s="1"/>
      <c r="AI1210" s="1"/>
      <c r="AJ1210" s="1"/>
      <c r="AK1210" s="10"/>
      <c r="AL1210" s="1"/>
      <c r="AM1210" s="1"/>
      <c r="AN1210" s="1"/>
      <c r="AO1210" s="1"/>
      <c r="AP1210" s="1"/>
      <c r="AQ1210" s="1"/>
    </row>
    <row r="1211" spans="1:43" x14ac:dyDescent="0.2">
      <c r="A1211" s="67">
        <f t="shared" si="500"/>
        <v>43493</v>
      </c>
      <c r="B1211" s="8">
        <f t="shared" si="489"/>
        <v>14887.7756266</v>
      </c>
      <c r="C1211" s="8">
        <f t="shared" si="501"/>
        <v>12330.52982442</v>
      </c>
      <c r="D1211" s="28">
        <f t="shared" si="502"/>
        <v>5100.6099999999997</v>
      </c>
      <c r="E1211" s="9">
        <f>IF(K1211=1,VLOOKUP(A1210,[1]Plan1!$AY$117:$BA$314,3),E1210)</f>
        <v>5116.93</v>
      </c>
      <c r="F1211" s="110">
        <f t="shared" si="503"/>
        <v>43481</v>
      </c>
      <c r="G1211" s="12">
        <f t="shared" si="490"/>
        <v>3.199617300675861E-3</v>
      </c>
      <c r="H1211" s="11">
        <f t="shared" si="504"/>
        <v>43511</v>
      </c>
      <c r="I1211" s="11">
        <f t="shared" si="491"/>
        <v>43511</v>
      </c>
      <c r="J1211" s="1">
        <f t="shared" si="505"/>
        <v>23</v>
      </c>
      <c r="K1211" s="1">
        <f t="shared" si="513"/>
        <v>9</v>
      </c>
      <c r="L1211" s="8">
        <f t="shared" si="492"/>
        <v>1.0012508</v>
      </c>
      <c r="M1211" s="14">
        <f t="shared" si="512"/>
        <v>1.0015000999999999</v>
      </c>
      <c r="N1211" s="14">
        <f t="shared" si="509"/>
        <v>1.1671553591248824</v>
      </c>
      <c r="O1211" s="8">
        <f t="shared" si="511"/>
        <v>1.1686152299999999</v>
      </c>
      <c r="P1211" s="8">
        <f t="shared" si="493"/>
        <v>14409.644946779999</v>
      </c>
      <c r="Q1211" s="13">
        <f t="shared" si="494"/>
        <v>0</v>
      </c>
      <c r="R1211" s="21">
        <f t="shared" si="495"/>
        <v>0</v>
      </c>
      <c r="S1211" s="8">
        <f t="shared" si="496"/>
        <v>0</v>
      </c>
      <c r="T1211" s="10">
        <f t="shared" si="506"/>
        <v>0.122837</v>
      </c>
      <c r="U1211" s="13">
        <f t="shared" si="510"/>
        <v>71</v>
      </c>
      <c r="V1211" s="13">
        <v>252</v>
      </c>
      <c r="W1211" s="14">
        <f t="shared" si="497"/>
        <v>1.0331812950000001</v>
      </c>
      <c r="X1211" s="8">
        <f t="shared" si="498"/>
        <v>478.13067982000001</v>
      </c>
      <c r="Y1211" s="8">
        <v>0</v>
      </c>
      <c r="Z1211" s="9">
        <f t="shared" si="499"/>
        <v>0</v>
      </c>
      <c r="AA1211" s="26" t="str">
        <f t="shared" si="507"/>
        <v>A+J=</v>
      </c>
      <c r="AB1211" s="70">
        <f t="shared" si="508"/>
        <v>43753</v>
      </c>
      <c r="AC1211" s="4"/>
      <c r="AD1211" s="1"/>
      <c r="AE1211" s="11"/>
      <c r="AF1211" s="5"/>
      <c r="AG1211" s="1"/>
      <c r="AH1211" s="1"/>
      <c r="AI1211" s="1"/>
      <c r="AJ1211" s="1"/>
      <c r="AK1211" s="10"/>
      <c r="AL1211" s="1"/>
      <c r="AM1211" s="1"/>
      <c r="AN1211" s="1"/>
      <c r="AO1211" s="1"/>
      <c r="AP1211" s="1"/>
      <c r="AQ1211" s="1"/>
    </row>
    <row r="1212" spans="1:43" x14ac:dyDescent="0.2">
      <c r="A1212" s="67">
        <f t="shared" si="500"/>
        <v>43494</v>
      </c>
      <c r="B1212" s="8">
        <f t="shared" si="489"/>
        <v>14896.6909192</v>
      </c>
      <c r="C1212" s="8">
        <f t="shared" si="501"/>
        <v>12330.52982442</v>
      </c>
      <c r="D1212" s="28">
        <f t="shared" si="502"/>
        <v>5100.6099999999997</v>
      </c>
      <c r="E1212" s="9">
        <f>IF(K1212=1,VLOOKUP(A1211,[1]Plan1!$AY$117:$BA$314,3),E1211)</f>
        <v>5116.93</v>
      </c>
      <c r="F1212" s="110">
        <f t="shared" si="503"/>
        <v>43481</v>
      </c>
      <c r="G1212" s="12">
        <f t="shared" si="490"/>
        <v>3.199617300675861E-3</v>
      </c>
      <c r="H1212" s="11">
        <f t="shared" si="504"/>
        <v>43511</v>
      </c>
      <c r="I1212" s="11">
        <f t="shared" si="491"/>
        <v>43511</v>
      </c>
      <c r="J1212" s="1">
        <f t="shared" si="505"/>
        <v>23</v>
      </c>
      <c r="K1212" s="1">
        <f t="shared" si="513"/>
        <v>10</v>
      </c>
      <c r="L1212" s="8">
        <f t="shared" si="492"/>
        <v>1.0013898800000001</v>
      </c>
      <c r="M1212" s="14">
        <f t="shared" si="512"/>
        <v>1.0015000999999999</v>
      </c>
      <c r="N1212" s="14">
        <f t="shared" si="509"/>
        <v>1.1671553591248824</v>
      </c>
      <c r="O1212" s="8">
        <f t="shared" si="511"/>
        <v>1.1687775600000001</v>
      </c>
      <c r="P1212" s="8">
        <f t="shared" si="493"/>
        <v>14411.64656169</v>
      </c>
      <c r="Q1212" s="13">
        <f t="shared" si="494"/>
        <v>0</v>
      </c>
      <c r="R1212" s="21">
        <f t="shared" si="495"/>
        <v>0</v>
      </c>
      <c r="S1212" s="8">
        <f t="shared" si="496"/>
        <v>0</v>
      </c>
      <c r="T1212" s="10">
        <f t="shared" si="506"/>
        <v>0.122837</v>
      </c>
      <c r="U1212" s="13">
        <f t="shared" si="510"/>
        <v>72</v>
      </c>
      <c r="V1212" s="13">
        <v>252</v>
      </c>
      <c r="W1212" s="14">
        <f t="shared" si="497"/>
        <v>1.0336564150000001</v>
      </c>
      <c r="X1212" s="8">
        <f t="shared" si="498"/>
        <v>485.04435751</v>
      </c>
      <c r="Y1212" s="8">
        <v>0</v>
      </c>
      <c r="Z1212" s="9">
        <f t="shared" si="499"/>
        <v>0</v>
      </c>
      <c r="AA1212" s="26" t="str">
        <f t="shared" si="507"/>
        <v>A+J=</v>
      </c>
      <c r="AB1212" s="70">
        <f t="shared" si="508"/>
        <v>43753</v>
      </c>
      <c r="AC1212" s="4"/>
      <c r="AD1212" s="1"/>
      <c r="AE1212" s="11"/>
      <c r="AF1212" s="5"/>
      <c r="AG1212" s="1"/>
      <c r="AH1212" s="1"/>
      <c r="AI1212" s="1"/>
      <c r="AJ1212" s="1"/>
      <c r="AK1212" s="10"/>
      <c r="AL1212" s="1"/>
      <c r="AM1212" s="1"/>
      <c r="AN1212" s="1"/>
      <c r="AO1212" s="1"/>
      <c r="AP1212" s="1"/>
      <c r="AQ1212" s="1"/>
    </row>
    <row r="1213" spans="1:43" x14ac:dyDescent="0.2">
      <c r="A1213" s="67">
        <f t="shared" si="500"/>
        <v>43495</v>
      </c>
      <c r="B1213" s="8">
        <f t="shared" si="489"/>
        <v>14905.611397909999</v>
      </c>
      <c r="C1213" s="8">
        <f t="shared" si="501"/>
        <v>12330.52982442</v>
      </c>
      <c r="D1213" s="28">
        <f t="shared" si="502"/>
        <v>5100.6099999999997</v>
      </c>
      <c r="E1213" s="9">
        <f>IF(K1213=1,VLOOKUP(A1212,[1]Plan1!$AY$117:$BA$314,3),E1212)</f>
        <v>5116.93</v>
      </c>
      <c r="F1213" s="110">
        <f t="shared" si="503"/>
        <v>43481</v>
      </c>
      <c r="G1213" s="12">
        <f t="shared" si="490"/>
        <v>3.199617300675861E-3</v>
      </c>
      <c r="H1213" s="11">
        <f t="shared" si="504"/>
        <v>43511</v>
      </c>
      <c r="I1213" s="11">
        <f t="shared" si="491"/>
        <v>43511</v>
      </c>
      <c r="J1213" s="1">
        <f t="shared" si="505"/>
        <v>23</v>
      </c>
      <c r="K1213" s="1">
        <f t="shared" si="513"/>
        <v>11</v>
      </c>
      <c r="L1213" s="8">
        <f t="shared" si="492"/>
        <v>1.0015289700000001</v>
      </c>
      <c r="M1213" s="14">
        <f t="shared" si="512"/>
        <v>1.0015000999999999</v>
      </c>
      <c r="N1213" s="14">
        <f t="shared" si="509"/>
        <v>1.1671553591248824</v>
      </c>
      <c r="O1213" s="8">
        <f t="shared" si="511"/>
        <v>1.1689399</v>
      </c>
      <c r="P1213" s="8">
        <f t="shared" si="493"/>
        <v>14413.6482999</v>
      </c>
      <c r="Q1213" s="13">
        <f t="shared" si="494"/>
        <v>0</v>
      </c>
      <c r="R1213" s="21">
        <f t="shared" si="495"/>
        <v>0</v>
      </c>
      <c r="S1213" s="8">
        <f t="shared" si="496"/>
        <v>0</v>
      </c>
      <c r="T1213" s="10">
        <f t="shared" si="506"/>
        <v>0.122837</v>
      </c>
      <c r="U1213" s="13">
        <f t="shared" si="510"/>
        <v>73</v>
      </c>
      <c r="V1213" s="13">
        <v>252</v>
      </c>
      <c r="W1213" s="14">
        <f t="shared" si="497"/>
        <v>1.0341317539999999</v>
      </c>
      <c r="X1213" s="8">
        <f t="shared" si="498"/>
        <v>491.96309801000001</v>
      </c>
      <c r="Y1213" s="8">
        <v>0</v>
      </c>
      <c r="Z1213" s="9">
        <f t="shared" si="499"/>
        <v>0</v>
      </c>
      <c r="AA1213" s="26" t="str">
        <f t="shared" si="507"/>
        <v>A+J=</v>
      </c>
      <c r="AB1213" s="70">
        <f t="shared" si="508"/>
        <v>43753</v>
      </c>
      <c r="AC1213" s="4"/>
      <c r="AD1213" s="1"/>
      <c r="AE1213" s="11"/>
      <c r="AF1213" s="5"/>
      <c r="AG1213" s="1"/>
      <c r="AH1213" s="1"/>
      <c r="AI1213" s="1"/>
      <c r="AJ1213" s="1"/>
      <c r="AK1213" s="10"/>
      <c r="AL1213" s="1"/>
      <c r="AM1213" s="1"/>
      <c r="AN1213" s="1"/>
      <c r="AO1213" s="1"/>
      <c r="AP1213" s="1"/>
      <c r="AQ1213" s="1"/>
    </row>
    <row r="1214" spans="1:43" x14ac:dyDescent="0.2">
      <c r="A1214" s="67">
        <f t="shared" si="500"/>
        <v>43496</v>
      </c>
      <c r="B1214" s="8">
        <f t="shared" si="489"/>
        <v>14914.537319380001</v>
      </c>
      <c r="C1214" s="8">
        <f t="shared" si="501"/>
        <v>12330.52982442</v>
      </c>
      <c r="D1214" s="28">
        <f t="shared" si="502"/>
        <v>5100.6099999999997</v>
      </c>
      <c r="E1214" s="9">
        <f>IF(K1214=1,VLOOKUP(A1213,[1]Plan1!$AY$117:$BA$314,3),E1213)</f>
        <v>5116.93</v>
      </c>
      <c r="F1214" s="110">
        <f t="shared" si="503"/>
        <v>43481</v>
      </c>
      <c r="G1214" s="12">
        <f t="shared" si="490"/>
        <v>3.199617300675861E-3</v>
      </c>
      <c r="H1214" s="11">
        <f t="shared" si="504"/>
        <v>43511</v>
      </c>
      <c r="I1214" s="11">
        <f t="shared" si="491"/>
        <v>43511</v>
      </c>
      <c r="J1214" s="1">
        <f t="shared" si="505"/>
        <v>23</v>
      </c>
      <c r="K1214" s="1">
        <f t="shared" si="513"/>
        <v>12</v>
      </c>
      <c r="L1214" s="8">
        <f t="shared" si="492"/>
        <v>1.0016680899999999</v>
      </c>
      <c r="M1214" s="14">
        <f t="shared" si="512"/>
        <v>1.0015000999999999</v>
      </c>
      <c r="N1214" s="14">
        <f t="shared" si="509"/>
        <v>1.1671553591248824</v>
      </c>
      <c r="O1214" s="8">
        <f t="shared" si="511"/>
        <v>1.16910227</v>
      </c>
      <c r="P1214" s="8">
        <f t="shared" si="493"/>
        <v>14415.65040803</v>
      </c>
      <c r="Q1214" s="13">
        <f t="shared" si="494"/>
        <v>0</v>
      </c>
      <c r="R1214" s="21">
        <f t="shared" si="495"/>
        <v>0</v>
      </c>
      <c r="S1214" s="8">
        <f t="shared" si="496"/>
        <v>0</v>
      </c>
      <c r="T1214" s="10">
        <f t="shared" si="506"/>
        <v>0.122837</v>
      </c>
      <c r="U1214" s="13">
        <f t="shared" si="510"/>
        <v>74</v>
      </c>
      <c r="V1214" s="13">
        <v>252</v>
      </c>
      <c r="W1214" s="14">
        <f t="shared" si="497"/>
        <v>1.0346073119999999</v>
      </c>
      <c r="X1214" s="8">
        <f t="shared" si="498"/>
        <v>498.88691134999999</v>
      </c>
      <c r="Y1214" s="8">
        <v>0</v>
      </c>
      <c r="Z1214" s="9">
        <f t="shared" si="499"/>
        <v>0</v>
      </c>
      <c r="AA1214" s="26" t="str">
        <f t="shared" si="507"/>
        <v>A+J=</v>
      </c>
      <c r="AB1214" s="70">
        <f t="shared" si="508"/>
        <v>43753</v>
      </c>
      <c r="AC1214" s="4"/>
      <c r="AD1214" s="1"/>
      <c r="AE1214" s="11"/>
      <c r="AF1214" s="5"/>
      <c r="AG1214" s="1"/>
      <c r="AH1214" s="1"/>
      <c r="AI1214" s="1"/>
      <c r="AJ1214" s="1"/>
      <c r="AK1214" s="10"/>
      <c r="AL1214" s="1"/>
      <c r="AM1214" s="1"/>
      <c r="AN1214" s="1"/>
      <c r="AO1214" s="1"/>
      <c r="AP1214" s="1"/>
      <c r="AQ1214" s="1"/>
    </row>
    <row r="1215" spans="1:43" x14ac:dyDescent="0.2">
      <c r="A1215" s="67">
        <f t="shared" si="500"/>
        <v>43497</v>
      </c>
      <c r="B1215" s="8">
        <f t="shared" si="489"/>
        <v>14923.468543389999</v>
      </c>
      <c r="C1215" s="8">
        <f t="shared" si="501"/>
        <v>12330.52982442</v>
      </c>
      <c r="D1215" s="28">
        <f t="shared" si="502"/>
        <v>5100.6099999999997</v>
      </c>
      <c r="E1215" s="9">
        <f>IF(K1215=1,VLOOKUP(A1214,[1]Plan1!$AY$117:$BA$314,3),E1214)</f>
        <v>5116.93</v>
      </c>
      <c r="F1215" s="110">
        <f t="shared" si="503"/>
        <v>43481</v>
      </c>
      <c r="G1215" s="12">
        <f t="shared" si="490"/>
        <v>3.199617300675861E-3</v>
      </c>
      <c r="H1215" s="11">
        <f t="shared" si="504"/>
        <v>43511</v>
      </c>
      <c r="I1215" s="11">
        <f t="shared" si="491"/>
        <v>43511</v>
      </c>
      <c r="J1215" s="1">
        <f t="shared" si="505"/>
        <v>23</v>
      </c>
      <c r="K1215" s="1">
        <f t="shared" si="513"/>
        <v>13</v>
      </c>
      <c r="L1215" s="8">
        <f t="shared" si="492"/>
        <v>1.0018072200000001</v>
      </c>
      <c r="M1215" s="14">
        <f t="shared" si="512"/>
        <v>1.0015000999999999</v>
      </c>
      <c r="N1215" s="14">
        <f t="shared" si="509"/>
        <v>1.1671553591248824</v>
      </c>
      <c r="O1215" s="8">
        <f t="shared" si="511"/>
        <v>1.1692646600000001</v>
      </c>
      <c r="P1215" s="8">
        <f t="shared" si="493"/>
        <v>14417.65276277</v>
      </c>
      <c r="Q1215" s="13">
        <f t="shared" si="494"/>
        <v>0</v>
      </c>
      <c r="R1215" s="21">
        <f t="shared" si="495"/>
        <v>0</v>
      </c>
      <c r="S1215" s="8">
        <f t="shared" si="496"/>
        <v>0</v>
      </c>
      <c r="T1215" s="10">
        <f t="shared" si="506"/>
        <v>0.122837</v>
      </c>
      <c r="U1215" s="13">
        <f t="shared" si="510"/>
        <v>75</v>
      </c>
      <c r="V1215" s="13">
        <v>252</v>
      </c>
      <c r="W1215" s="14">
        <f t="shared" si="497"/>
        <v>1.0350830879999999</v>
      </c>
      <c r="X1215" s="8">
        <f t="shared" si="498"/>
        <v>505.81578062</v>
      </c>
      <c r="Y1215" s="8">
        <v>0</v>
      </c>
      <c r="Z1215" s="9">
        <f t="shared" si="499"/>
        <v>0</v>
      </c>
      <c r="AA1215" s="26" t="str">
        <f t="shared" si="507"/>
        <v>A+J=</v>
      </c>
      <c r="AB1215" s="70">
        <f t="shared" si="508"/>
        <v>43753</v>
      </c>
      <c r="AC1215" s="4"/>
      <c r="AD1215" s="1"/>
      <c r="AE1215" s="11"/>
      <c r="AF1215" s="5"/>
      <c r="AG1215" s="1"/>
      <c r="AH1215" s="1"/>
      <c r="AI1215" s="1"/>
      <c r="AJ1215" s="1"/>
      <c r="AK1215" s="10"/>
      <c r="AL1215" s="1"/>
      <c r="AM1215" s="1"/>
      <c r="AN1215" s="1"/>
      <c r="AO1215" s="1"/>
      <c r="AP1215" s="1"/>
      <c r="AQ1215" s="1"/>
    </row>
    <row r="1216" spans="1:43" x14ac:dyDescent="0.2">
      <c r="A1216" s="67">
        <f t="shared" si="500"/>
        <v>43498</v>
      </c>
      <c r="B1216" s="8">
        <f t="shared" si="489"/>
        <v>14932.405086029999</v>
      </c>
      <c r="C1216" s="8">
        <f t="shared" si="501"/>
        <v>12330.52982442</v>
      </c>
      <c r="D1216" s="28">
        <f t="shared" si="502"/>
        <v>5100.6099999999997</v>
      </c>
      <c r="E1216" s="9">
        <f>IF(K1216=1,VLOOKUP(A1215,[1]Plan1!$AY$117:$BA$314,3),E1215)</f>
        <v>5116.93</v>
      </c>
      <c r="F1216" s="110">
        <f t="shared" si="503"/>
        <v>43481</v>
      </c>
      <c r="G1216" s="12">
        <f t="shared" si="490"/>
        <v>3.199617300675861E-3</v>
      </c>
      <c r="H1216" s="11">
        <f t="shared" si="504"/>
        <v>43511</v>
      </c>
      <c r="I1216" s="11">
        <f t="shared" si="491"/>
        <v>43511</v>
      </c>
      <c r="J1216" s="1">
        <f t="shared" si="505"/>
        <v>23</v>
      </c>
      <c r="K1216" s="1">
        <f t="shared" si="513"/>
        <v>14</v>
      </c>
      <c r="L1216" s="8">
        <f t="shared" si="492"/>
        <v>1.00194637</v>
      </c>
      <c r="M1216" s="14">
        <f t="shared" si="512"/>
        <v>1.0015000999999999</v>
      </c>
      <c r="N1216" s="14">
        <f t="shared" si="509"/>
        <v>1.1671553591248824</v>
      </c>
      <c r="O1216" s="8">
        <f t="shared" si="511"/>
        <v>1.16942707</v>
      </c>
      <c r="P1216" s="8">
        <f t="shared" si="493"/>
        <v>14419.65536411</v>
      </c>
      <c r="Q1216" s="13">
        <f t="shared" si="494"/>
        <v>0</v>
      </c>
      <c r="R1216" s="21">
        <f t="shared" si="495"/>
        <v>0</v>
      </c>
      <c r="S1216" s="8">
        <f t="shared" si="496"/>
        <v>0</v>
      </c>
      <c r="T1216" s="10">
        <f t="shared" si="506"/>
        <v>0.122837</v>
      </c>
      <c r="U1216" s="13">
        <f t="shared" si="510"/>
        <v>76</v>
      </c>
      <c r="V1216" s="13">
        <v>252</v>
      </c>
      <c r="W1216" s="14">
        <f t="shared" si="497"/>
        <v>1.0355590830000001</v>
      </c>
      <c r="X1216" s="8">
        <f t="shared" si="498"/>
        <v>512.74972191999996</v>
      </c>
      <c r="Y1216" s="8">
        <v>0</v>
      </c>
      <c r="Z1216" s="9">
        <f t="shared" si="499"/>
        <v>0</v>
      </c>
      <c r="AA1216" s="26" t="str">
        <f t="shared" si="507"/>
        <v>A+J=</v>
      </c>
      <c r="AB1216" s="70">
        <f t="shared" si="508"/>
        <v>43753</v>
      </c>
      <c r="AC1216" s="4"/>
      <c r="AD1216" s="1"/>
      <c r="AE1216" s="11"/>
      <c r="AF1216" s="5"/>
      <c r="AG1216" s="1"/>
      <c r="AH1216" s="1"/>
      <c r="AI1216" s="1"/>
      <c r="AJ1216" s="1"/>
      <c r="AK1216" s="10"/>
      <c r="AL1216" s="1"/>
      <c r="AM1216" s="1"/>
      <c r="AN1216" s="1"/>
      <c r="AO1216" s="1"/>
      <c r="AP1216" s="1"/>
      <c r="AQ1216" s="1"/>
    </row>
    <row r="1217" spans="1:43" x14ac:dyDescent="0.2">
      <c r="A1217" s="67">
        <f t="shared" si="500"/>
        <v>43499</v>
      </c>
      <c r="B1217" s="8">
        <f t="shared" si="489"/>
        <v>14932.405086029999</v>
      </c>
      <c r="C1217" s="8">
        <f t="shared" si="501"/>
        <v>12330.52982442</v>
      </c>
      <c r="D1217" s="28">
        <f t="shared" si="502"/>
        <v>5100.6099999999997</v>
      </c>
      <c r="E1217" s="9">
        <f>IF(K1217=1,VLOOKUP(A1216,[1]Plan1!$AY$117:$BA$314,3),E1216)</f>
        <v>5116.93</v>
      </c>
      <c r="F1217" s="110">
        <f t="shared" si="503"/>
        <v>43481</v>
      </c>
      <c r="G1217" s="12">
        <f t="shared" si="490"/>
        <v>3.199617300675861E-3</v>
      </c>
      <c r="H1217" s="11">
        <f t="shared" si="504"/>
        <v>43511</v>
      </c>
      <c r="I1217" s="11">
        <f t="shared" si="491"/>
        <v>43511</v>
      </c>
      <c r="J1217" s="1">
        <f t="shared" si="505"/>
        <v>23</v>
      </c>
      <c r="K1217" s="1">
        <f t="shared" si="513"/>
        <v>14</v>
      </c>
      <c r="L1217" s="8">
        <f t="shared" si="492"/>
        <v>1.00194637</v>
      </c>
      <c r="M1217" s="14">
        <f t="shared" si="512"/>
        <v>1.0015000999999999</v>
      </c>
      <c r="N1217" s="14">
        <f t="shared" si="509"/>
        <v>1.1671553591248824</v>
      </c>
      <c r="O1217" s="8">
        <f t="shared" si="511"/>
        <v>1.16942707</v>
      </c>
      <c r="P1217" s="8">
        <f t="shared" si="493"/>
        <v>14419.65536411</v>
      </c>
      <c r="Q1217" s="13">
        <f t="shared" si="494"/>
        <v>0</v>
      </c>
      <c r="R1217" s="21">
        <f t="shared" si="495"/>
        <v>0</v>
      </c>
      <c r="S1217" s="8">
        <f t="shared" si="496"/>
        <v>0</v>
      </c>
      <c r="T1217" s="10">
        <f t="shared" si="506"/>
        <v>0.122837</v>
      </c>
      <c r="U1217" s="13">
        <f t="shared" si="510"/>
        <v>76</v>
      </c>
      <c r="V1217" s="13">
        <v>252</v>
      </c>
      <c r="W1217" s="14">
        <f t="shared" si="497"/>
        <v>1.0355590830000001</v>
      </c>
      <c r="X1217" s="8">
        <f t="shared" si="498"/>
        <v>512.74972191999996</v>
      </c>
      <c r="Y1217" s="8">
        <v>0</v>
      </c>
      <c r="Z1217" s="9">
        <f t="shared" si="499"/>
        <v>0</v>
      </c>
      <c r="AA1217" s="26" t="str">
        <f t="shared" si="507"/>
        <v>A+J=</v>
      </c>
      <c r="AB1217" s="70">
        <f t="shared" si="508"/>
        <v>43753</v>
      </c>
      <c r="AC1217" s="4"/>
      <c r="AD1217" s="1"/>
      <c r="AE1217" s="11"/>
      <c r="AF1217" s="5"/>
      <c r="AG1217" s="1"/>
      <c r="AH1217" s="1"/>
      <c r="AI1217" s="1"/>
      <c r="AJ1217" s="1"/>
      <c r="AK1217" s="10"/>
      <c r="AL1217" s="1"/>
      <c r="AM1217" s="1"/>
      <c r="AN1217" s="1"/>
      <c r="AO1217" s="1"/>
      <c r="AP1217" s="1"/>
      <c r="AQ1217" s="1"/>
    </row>
    <row r="1218" spans="1:43" x14ac:dyDescent="0.2">
      <c r="A1218" s="67">
        <f t="shared" si="500"/>
        <v>43500</v>
      </c>
      <c r="B1218" s="8">
        <f t="shared" si="489"/>
        <v>14932.405086029999</v>
      </c>
      <c r="C1218" s="8">
        <f t="shared" si="501"/>
        <v>12330.52982442</v>
      </c>
      <c r="D1218" s="28">
        <f t="shared" si="502"/>
        <v>5100.6099999999997</v>
      </c>
      <c r="E1218" s="9">
        <f>IF(K1218=1,VLOOKUP(A1217,[1]Plan1!$AY$117:$BA$314,3),E1217)</f>
        <v>5116.93</v>
      </c>
      <c r="F1218" s="110">
        <f t="shared" si="503"/>
        <v>43481</v>
      </c>
      <c r="G1218" s="12">
        <f t="shared" si="490"/>
        <v>3.199617300675861E-3</v>
      </c>
      <c r="H1218" s="11">
        <f t="shared" si="504"/>
        <v>43511</v>
      </c>
      <c r="I1218" s="11">
        <f t="shared" si="491"/>
        <v>43511</v>
      </c>
      <c r="J1218" s="1">
        <f t="shared" si="505"/>
        <v>23</v>
      </c>
      <c r="K1218" s="1">
        <f t="shared" si="513"/>
        <v>14</v>
      </c>
      <c r="L1218" s="8">
        <f t="shared" si="492"/>
        <v>1.00194637</v>
      </c>
      <c r="M1218" s="14">
        <f t="shared" si="512"/>
        <v>1.0015000999999999</v>
      </c>
      <c r="N1218" s="14">
        <f t="shared" si="509"/>
        <v>1.1671553591248824</v>
      </c>
      <c r="O1218" s="8">
        <f t="shared" si="511"/>
        <v>1.16942707</v>
      </c>
      <c r="P1218" s="8">
        <f t="shared" si="493"/>
        <v>14419.65536411</v>
      </c>
      <c r="Q1218" s="13">
        <f t="shared" si="494"/>
        <v>0</v>
      </c>
      <c r="R1218" s="21">
        <f t="shared" si="495"/>
        <v>0</v>
      </c>
      <c r="S1218" s="8">
        <f t="shared" si="496"/>
        <v>0</v>
      </c>
      <c r="T1218" s="10">
        <f t="shared" si="506"/>
        <v>0.122837</v>
      </c>
      <c r="U1218" s="13">
        <f t="shared" si="510"/>
        <v>76</v>
      </c>
      <c r="V1218" s="13">
        <v>252</v>
      </c>
      <c r="W1218" s="14">
        <f t="shared" si="497"/>
        <v>1.0355590830000001</v>
      </c>
      <c r="X1218" s="8">
        <f t="shared" si="498"/>
        <v>512.74972191999996</v>
      </c>
      <c r="Y1218" s="8">
        <v>0</v>
      </c>
      <c r="Z1218" s="9">
        <f t="shared" si="499"/>
        <v>0</v>
      </c>
      <c r="AA1218" s="26" t="str">
        <f t="shared" si="507"/>
        <v>A+J=</v>
      </c>
      <c r="AB1218" s="70">
        <f t="shared" si="508"/>
        <v>43753</v>
      </c>
      <c r="AC1218" s="4"/>
      <c r="AD1218" s="1"/>
      <c r="AE1218" s="11"/>
      <c r="AF1218" s="5"/>
      <c r="AG1218" s="1"/>
      <c r="AH1218" s="1"/>
      <c r="AI1218" s="1"/>
      <c r="AJ1218" s="1"/>
      <c r="AK1218" s="10"/>
      <c r="AL1218" s="1"/>
      <c r="AM1218" s="1"/>
      <c r="AN1218" s="1"/>
      <c r="AO1218" s="1"/>
      <c r="AP1218" s="1"/>
      <c r="AQ1218" s="1"/>
    </row>
    <row r="1219" spans="1:43" x14ac:dyDescent="0.2">
      <c r="A1219" s="67">
        <f t="shared" si="500"/>
        <v>43501</v>
      </c>
      <c r="B1219" s="8">
        <f t="shared" si="489"/>
        <v>14941.34694897</v>
      </c>
      <c r="C1219" s="8">
        <f t="shared" si="501"/>
        <v>12330.52982442</v>
      </c>
      <c r="D1219" s="28">
        <f t="shared" si="502"/>
        <v>5100.6099999999997</v>
      </c>
      <c r="E1219" s="9">
        <f>IF(K1219=1,VLOOKUP(A1218,[1]Plan1!$AY$117:$BA$314,3),E1218)</f>
        <v>5116.93</v>
      </c>
      <c r="F1219" s="110">
        <f t="shared" si="503"/>
        <v>43481</v>
      </c>
      <c r="G1219" s="12">
        <f t="shared" si="490"/>
        <v>3.199617300675861E-3</v>
      </c>
      <c r="H1219" s="11">
        <f t="shared" si="504"/>
        <v>43511</v>
      </c>
      <c r="I1219" s="11">
        <f t="shared" si="491"/>
        <v>43511</v>
      </c>
      <c r="J1219" s="1">
        <f t="shared" si="505"/>
        <v>23</v>
      </c>
      <c r="K1219" s="1">
        <f t="shared" si="513"/>
        <v>15</v>
      </c>
      <c r="L1219" s="8">
        <f t="shared" si="492"/>
        <v>1.0020855399999999</v>
      </c>
      <c r="M1219" s="14">
        <f t="shared" si="512"/>
        <v>1.0015000999999999</v>
      </c>
      <c r="N1219" s="14">
        <f t="shared" si="509"/>
        <v>1.1671553591248824</v>
      </c>
      <c r="O1219" s="8">
        <f t="shared" si="511"/>
        <v>1.1695895000000001</v>
      </c>
      <c r="P1219" s="8">
        <f t="shared" si="493"/>
        <v>14421.65821207</v>
      </c>
      <c r="Q1219" s="13">
        <f t="shared" si="494"/>
        <v>0</v>
      </c>
      <c r="R1219" s="21">
        <f t="shared" si="495"/>
        <v>0</v>
      </c>
      <c r="S1219" s="8">
        <f t="shared" si="496"/>
        <v>0</v>
      </c>
      <c r="T1219" s="10">
        <f t="shared" si="506"/>
        <v>0.122837</v>
      </c>
      <c r="U1219" s="13">
        <f t="shared" si="510"/>
        <v>77</v>
      </c>
      <c r="V1219" s="13">
        <v>252</v>
      </c>
      <c r="W1219" s="14">
        <f t="shared" si="497"/>
        <v>1.036035297</v>
      </c>
      <c r="X1219" s="8">
        <f t="shared" si="498"/>
        <v>519.68873689999998</v>
      </c>
      <c r="Y1219" s="8">
        <v>0</v>
      </c>
      <c r="Z1219" s="9">
        <f t="shared" si="499"/>
        <v>0</v>
      </c>
      <c r="AA1219" s="26" t="str">
        <f t="shared" si="507"/>
        <v>A+J=</v>
      </c>
      <c r="AB1219" s="70">
        <f t="shared" si="508"/>
        <v>43753</v>
      </c>
      <c r="AC1219" s="4"/>
      <c r="AD1219" s="1"/>
      <c r="AE1219" s="11"/>
      <c r="AF1219" s="5"/>
      <c r="AG1219" s="1"/>
      <c r="AH1219" s="1"/>
      <c r="AI1219" s="1"/>
      <c r="AJ1219" s="1"/>
      <c r="AK1219" s="10"/>
      <c r="AL1219" s="1"/>
      <c r="AM1219" s="1"/>
      <c r="AN1219" s="1"/>
      <c r="AO1219" s="1"/>
      <c r="AP1219" s="1"/>
      <c r="AQ1219" s="1"/>
    </row>
    <row r="1220" spans="1:43" x14ac:dyDescent="0.2">
      <c r="A1220" s="67">
        <f t="shared" si="500"/>
        <v>43502</v>
      </c>
      <c r="B1220" s="8">
        <f t="shared" si="489"/>
        <v>14950.29426169</v>
      </c>
      <c r="C1220" s="8">
        <f t="shared" si="501"/>
        <v>12330.52982442</v>
      </c>
      <c r="D1220" s="28">
        <f t="shared" si="502"/>
        <v>5100.6099999999997</v>
      </c>
      <c r="E1220" s="9">
        <f>IF(K1220=1,VLOOKUP(A1219,[1]Plan1!$AY$117:$BA$314,3),E1219)</f>
        <v>5116.93</v>
      </c>
      <c r="F1220" s="110">
        <f t="shared" si="503"/>
        <v>43481</v>
      </c>
      <c r="G1220" s="12">
        <f t="shared" si="490"/>
        <v>3.199617300675861E-3</v>
      </c>
      <c r="H1220" s="11">
        <f t="shared" si="504"/>
        <v>43511</v>
      </c>
      <c r="I1220" s="11">
        <f t="shared" si="491"/>
        <v>43511</v>
      </c>
      <c r="J1220" s="1">
        <f t="shared" si="505"/>
        <v>23</v>
      </c>
      <c r="K1220" s="1">
        <f t="shared" si="513"/>
        <v>16</v>
      </c>
      <c r="L1220" s="8">
        <f t="shared" si="492"/>
        <v>1.00222473</v>
      </c>
      <c r="M1220" s="14">
        <f t="shared" si="512"/>
        <v>1.0015000999999999</v>
      </c>
      <c r="N1220" s="14">
        <f t="shared" si="509"/>
        <v>1.1671553591248824</v>
      </c>
      <c r="O1220" s="8">
        <f t="shared" si="511"/>
        <v>1.1697519599999999</v>
      </c>
      <c r="P1220" s="8">
        <f t="shared" si="493"/>
        <v>14423.66142995</v>
      </c>
      <c r="Q1220" s="13">
        <f t="shared" si="494"/>
        <v>0</v>
      </c>
      <c r="R1220" s="21">
        <f t="shared" si="495"/>
        <v>0</v>
      </c>
      <c r="S1220" s="8">
        <f t="shared" si="496"/>
        <v>0</v>
      </c>
      <c r="T1220" s="10">
        <f t="shared" si="506"/>
        <v>0.122837</v>
      </c>
      <c r="U1220" s="13">
        <f t="shared" si="510"/>
        <v>78</v>
      </c>
      <c r="V1220" s="13">
        <v>252</v>
      </c>
      <c r="W1220" s="14">
        <f t="shared" si="497"/>
        <v>1.03651173</v>
      </c>
      <c r="X1220" s="8">
        <f t="shared" si="498"/>
        <v>526.63283174000003</v>
      </c>
      <c r="Y1220" s="8">
        <v>0</v>
      </c>
      <c r="Z1220" s="9">
        <f t="shared" si="499"/>
        <v>0</v>
      </c>
      <c r="AA1220" s="26" t="str">
        <f t="shared" si="507"/>
        <v>A+J=</v>
      </c>
      <c r="AB1220" s="70">
        <f t="shared" si="508"/>
        <v>43753</v>
      </c>
      <c r="AC1220" s="4"/>
      <c r="AD1220" s="1"/>
      <c r="AE1220" s="11"/>
      <c r="AF1220" s="5"/>
      <c r="AG1220" s="1"/>
      <c r="AH1220" s="1"/>
      <c r="AI1220" s="1"/>
      <c r="AJ1220" s="1"/>
      <c r="AK1220" s="10"/>
      <c r="AL1220" s="1"/>
      <c r="AM1220" s="1"/>
      <c r="AN1220" s="1"/>
      <c r="AO1220" s="1"/>
      <c r="AP1220" s="1"/>
      <c r="AQ1220" s="1"/>
    </row>
    <row r="1221" spans="1:43" x14ac:dyDescent="0.2">
      <c r="A1221" s="67">
        <f t="shared" si="500"/>
        <v>43503</v>
      </c>
      <c r="B1221" s="8">
        <f t="shared" si="489"/>
        <v>14959.24689814</v>
      </c>
      <c r="C1221" s="8">
        <f t="shared" si="501"/>
        <v>12330.52982442</v>
      </c>
      <c r="D1221" s="28">
        <f t="shared" si="502"/>
        <v>5100.6099999999997</v>
      </c>
      <c r="E1221" s="9">
        <f>IF(K1221=1,VLOOKUP(A1220,[1]Plan1!$AY$117:$BA$314,3),E1220)</f>
        <v>5116.93</v>
      </c>
      <c r="F1221" s="110">
        <f t="shared" si="503"/>
        <v>43481</v>
      </c>
      <c r="G1221" s="12">
        <f t="shared" si="490"/>
        <v>3.199617300675861E-3</v>
      </c>
      <c r="H1221" s="11">
        <f t="shared" si="504"/>
        <v>43511</v>
      </c>
      <c r="I1221" s="11">
        <f t="shared" si="491"/>
        <v>43511</v>
      </c>
      <c r="J1221" s="1">
        <f t="shared" si="505"/>
        <v>23</v>
      </c>
      <c r="K1221" s="1">
        <f t="shared" si="513"/>
        <v>17</v>
      </c>
      <c r="L1221" s="8">
        <f t="shared" si="492"/>
        <v>1.00236394</v>
      </c>
      <c r="M1221" s="14">
        <f t="shared" si="512"/>
        <v>1.0015000999999999</v>
      </c>
      <c r="N1221" s="14">
        <f t="shared" si="509"/>
        <v>1.1671553591248824</v>
      </c>
      <c r="O1221" s="8">
        <f t="shared" si="511"/>
        <v>1.1699144400000001</v>
      </c>
      <c r="P1221" s="8">
        <f t="shared" si="493"/>
        <v>14425.66489443</v>
      </c>
      <c r="Q1221" s="13">
        <f t="shared" si="494"/>
        <v>0</v>
      </c>
      <c r="R1221" s="21">
        <f t="shared" si="495"/>
        <v>0</v>
      </c>
      <c r="S1221" s="8">
        <f t="shared" si="496"/>
        <v>0</v>
      </c>
      <c r="T1221" s="10">
        <f t="shared" si="506"/>
        <v>0.122837</v>
      </c>
      <c r="U1221" s="13">
        <f t="shared" si="510"/>
        <v>79</v>
      </c>
      <c r="V1221" s="13">
        <v>252</v>
      </c>
      <c r="W1221" s="14">
        <f t="shared" si="497"/>
        <v>1.0369883820000001</v>
      </c>
      <c r="X1221" s="8">
        <f t="shared" si="498"/>
        <v>533.58200370999998</v>
      </c>
      <c r="Y1221" s="8">
        <v>0</v>
      </c>
      <c r="Z1221" s="9">
        <f t="shared" si="499"/>
        <v>0</v>
      </c>
      <c r="AA1221" s="26" t="str">
        <f t="shared" si="507"/>
        <v>A+J=</v>
      </c>
      <c r="AB1221" s="70">
        <f t="shared" si="508"/>
        <v>43753</v>
      </c>
      <c r="AC1221" s="4"/>
      <c r="AD1221" s="1"/>
      <c r="AE1221" s="11"/>
      <c r="AF1221" s="5"/>
      <c r="AG1221" s="1"/>
      <c r="AH1221" s="1"/>
      <c r="AI1221" s="1"/>
      <c r="AJ1221" s="1"/>
      <c r="AK1221" s="10"/>
      <c r="AL1221" s="1"/>
      <c r="AM1221" s="1"/>
      <c r="AN1221" s="1"/>
      <c r="AO1221" s="1"/>
      <c r="AP1221" s="1"/>
      <c r="AQ1221" s="1"/>
    </row>
    <row r="1222" spans="1:43" x14ac:dyDescent="0.2">
      <c r="A1222" s="67">
        <f t="shared" si="500"/>
        <v>43504</v>
      </c>
      <c r="B1222" s="8">
        <f t="shared" si="489"/>
        <v>14968.20486003</v>
      </c>
      <c r="C1222" s="8">
        <f t="shared" si="501"/>
        <v>12330.52982442</v>
      </c>
      <c r="D1222" s="28">
        <f t="shared" si="502"/>
        <v>5100.6099999999997</v>
      </c>
      <c r="E1222" s="9">
        <f>IF(K1222=1,VLOOKUP(A1221,[1]Plan1!$AY$117:$BA$314,3),E1221)</f>
        <v>5116.93</v>
      </c>
      <c r="F1222" s="110">
        <f t="shared" si="503"/>
        <v>43481</v>
      </c>
      <c r="G1222" s="12">
        <f t="shared" si="490"/>
        <v>3.199617300675861E-3</v>
      </c>
      <c r="H1222" s="11">
        <f t="shared" si="504"/>
        <v>43511</v>
      </c>
      <c r="I1222" s="11">
        <f t="shared" si="491"/>
        <v>43511</v>
      </c>
      <c r="J1222" s="1">
        <f t="shared" si="505"/>
        <v>23</v>
      </c>
      <c r="K1222" s="1">
        <f t="shared" si="513"/>
        <v>18</v>
      </c>
      <c r="L1222" s="8">
        <f t="shared" si="492"/>
        <v>1.00250317</v>
      </c>
      <c r="M1222" s="14">
        <f t="shared" si="512"/>
        <v>1.0015000999999999</v>
      </c>
      <c r="N1222" s="14">
        <f t="shared" si="509"/>
        <v>1.1671553591248824</v>
      </c>
      <c r="O1222" s="8">
        <f t="shared" si="511"/>
        <v>1.17007694</v>
      </c>
      <c r="P1222" s="8">
        <f t="shared" si="493"/>
        <v>14427.66860553</v>
      </c>
      <c r="Q1222" s="13">
        <f t="shared" si="494"/>
        <v>0</v>
      </c>
      <c r="R1222" s="21">
        <f t="shared" si="495"/>
        <v>0</v>
      </c>
      <c r="S1222" s="8">
        <f t="shared" si="496"/>
        <v>0</v>
      </c>
      <c r="T1222" s="10">
        <f t="shared" si="506"/>
        <v>0.122837</v>
      </c>
      <c r="U1222" s="13">
        <f t="shared" si="510"/>
        <v>80</v>
      </c>
      <c r="V1222" s="13">
        <v>252</v>
      </c>
      <c r="W1222" s="14">
        <f t="shared" si="497"/>
        <v>1.0374652529999999</v>
      </c>
      <c r="X1222" s="8">
        <f t="shared" si="498"/>
        <v>540.53625450000004</v>
      </c>
      <c r="Y1222" s="8">
        <v>0</v>
      </c>
      <c r="Z1222" s="9">
        <f t="shared" si="499"/>
        <v>0</v>
      </c>
      <c r="AA1222" s="26" t="str">
        <f t="shared" si="507"/>
        <v>A+J=</v>
      </c>
      <c r="AB1222" s="70">
        <f t="shared" si="508"/>
        <v>43753</v>
      </c>
      <c r="AC1222" s="4"/>
      <c r="AD1222" s="1"/>
      <c r="AE1222" s="11"/>
      <c r="AF1222" s="5"/>
      <c r="AG1222" s="1"/>
      <c r="AH1222" s="1"/>
      <c r="AI1222" s="1"/>
      <c r="AJ1222" s="1"/>
      <c r="AK1222" s="10"/>
      <c r="AL1222" s="1"/>
      <c r="AM1222" s="1"/>
      <c r="AN1222" s="1"/>
      <c r="AO1222" s="1"/>
      <c r="AP1222" s="1"/>
      <c r="AQ1222" s="1"/>
    </row>
    <row r="1223" spans="1:43" x14ac:dyDescent="0.2">
      <c r="A1223" s="67">
        <f t="shared" si="500"/>
        <v>43505</v>
      </c>
      <c r="B1223" s="8">
        <f t="shared" si="489"/>
        <v>14977.168291419999</v>
      </c>
      <c r="C1223" s="8">
        <f t="shared" si="501"/>
        <v>12330.52982442</v>
      </c>
      <c r="D1223" s="28">
        <f t="shared" si="502"/>
        <v>5100.6099999999997</v>
      </c>
      <c r="E1223" s="9">
        <f>IF(K1223=1,VLOOKUP(A1222,[1]Plan1!$AY$117:$BA$314,3),E1222)</f>
        <v>5116.93</v>
      </c>
      <c r="F1223" s="110">
        <f t="shared" si="503"/>
        <v>43481</v>
      </c>
      <c r="G1223" s="12">
        <f t="shared" si="490"/>
        <v>3.199617300675861E-3</v>
      </c>
      <c r="H1223" s="11">
        <f t="shared" si="504"/>
        <v>43511</v>
      </c>
      <c r="I1223" s="11">
        <f t="shared" si="491"/>
        <v>43511</v>
      </c>
      <c r="J1223" s="1">
        <f t="shared" si="505"/>
        <v>23</v>
      </c>
      <c r="K1223" s="1">
        <f t="shared" si="513"/>
        <v>19</v>
      </c>
      <c r="L1223" s="8">
        <f t="shared" si="492"/>
        <v>1.0026424199999999</v>
      </c>
      <c r="M1223" s="14">
        <f t="shared" si="512"/>
        <v>1.0015000999999999</v>
      </c>
      <c r="N1223" s="14">
        <f t="shared" si="509"/>
        <v>1.1671553591248824</v>
      </c>
      <c r="O1223" s="8">
        <f t="shared" si="511"/>
        <v>1.1702394700000001</v>
      </c>
      <c r="P1223" s="8">
        <f t="shared" si="493"/>
        <v>14429.67268654</v>
      </c>
      <c r="Q1223" s="13">
        <f t="shared" si="494"/>
        <v>0</v>
      </c>
      <c r="R1223" s="21">
        <f t="shared" si="495"/>
        <v>0</v>
      </c>
      <c r="S1223" s="8">
        <f t="shared" si="496"/>
        <v>0</v>
      </c>
      <c r="T1223" s="10">
        <f t="shared" si="506"/>
        <v>0.122837</v>
      </c>
      <c r="U1223" s="13">
        <f t="shared" si="510"/>
        <v>81</v>
      </c>
      <c r="V1223" s="13">
        <v>252</v>
      </c>
      <c r="W1223" s="14">
        <f t="shared" si="497"/>
        <v>1.037942344</v>
      </c>
      <c r="X1223" s="8">
        <f t="shared" si="498"/>
        <v>547.49560487999997</v>
      </c>
      <c r="Y1223" s="8">
        <v>0</v>
      </c>
      <c r="Z1223" s="9">
        <f t="shared" si="499"/>
        <v>0</v>
      </c>
      <c r="AA1223" s="26" t="str">
        <f t="shared" si="507"/>
        <v>A+J=</v>
      </c>
      <c r="AB1223" s="70">
        <f t="shared" si="508"/>
        <v>43753</v>
      </c>
      <c r="AC1223" s="4"/>
      <c r="AD1223" s="1"/>
      <c r="AE1223" s="11"/>
      <c r="AF1223" s="5"/>
      <c r="AG1223" s="1"/>
      <c r="AH1223" s="1"/>
      <c r="AI1223" s="1"/>
      <c r="AJ1223" s="1"/>
      <c r="AK1223" s="10"/>
      <c r="AL1223" s="1"/>
      <c r="AM1223" s="1"/>
      <c r="AN1223" s="1"/>
      <c r="AO1223" s="1"/>
      <c r="AP1223" s="1"/>
      <c r="AQ1223" s="1"/>
    </row>
    <row r="1224" spans="1:43" x14ac:dyDescent="0.2">
      <c r="A1224" s="67">
        <f t="shared" si="500"/>
        <v>43506</v>
      </c>
      <c r="B1224" s="8">
        <f t="shared" si="489"/>
        <v>14977.168291419999</v>
      </c>
      <c r="C1224" s="8">
        <f t="shared" si="501"/>
        <v>12330.52982442</v>
      </c>
      <c r="D1224" s="28">
        <f t="shared" si="502"/>
        <v>5100.6099999999997</v>
      </c>
      <c r="E1224" s="9">
        <f>IF(K1224=1,VLOOKUP(A1223,[1]Plan1!$AY$117:$BA$314,3),E1223)</f>
        <v>5116.93</v>
      </c>
      <c r="F1224" s="110">
        <f t="shared" si="503"/>
        <v>43481</v>
      </c>
      <c r="G1224" s="12">
        <f t="shared" si="490"/>
        <v>3.199617300675861E-3</v>
      </c>
      <c r="H1224" s="11">
        <f t="shared" si="504"/>
        <v>43511</v>
      </c>
      <c r="I1224" s="11">
        <f t="shared" si="491"/>
        <v>43511</v>
      </c>
      <c r="J1224" s="1">
        <f t="shared" si="505"/>
        <v>23</v>
      </c>
      <c r="K1224" s="1">
        <f t="shared" si="513"/>
        <v>19</v>
      </c>
      <c r="L1224" s="8">
        <f t="shared" si="492"/>
        <v>1.0026424199999999</v>
      </c>
      <c r="M1224" s="14">
        <f t="shared" si="512"/>
        <v>1.0015000999999999</v>
      </c>
      <c r="N1224" s="14">
        <f t="shared" si="509"/>
        <v>1.1671553591248824</v>
      </c>
      <c r="O1224" s="8">
        <f t="shared" si="511"/>
        <v>1.1702394700000001</v>
      </c>
      <c r="P1224" s="8">
        <f t="shared" si="493"/>
        <v>14429.67268654</v>
      </c>
      <c r="Q1224" s="13">
        <f t="shared" si="494"/>
        <v>0</v>
      </c>
      <c r="R1224" s="21">
        <f t="shared" si="495"/>
        <v>0</v>
      </c>
      <c r="S1224" s="8">
        <f t="shared" si="496"/>
        <v>0</v>
      </c>
      <c r="T1224" s="10">
        <f t="shared" si="506"/>
        <v>0.122837</v>
      </c>
      <c r="U1224" s="13">
        <f t="shared" si="510"/>
        <v>81</v>
      </c>
      <c r="V1224" s="13">
        <v>252</v>
      </c>
      <c r="W1224" s="14">
        <f t="shared" si="497"/>
        <v>1.037942344</v>
      </c>
      <c r="X1224" s="8">
        <f t="shared" si="498"/>
        <v>547.49560487999997</v>
      </c>
      <c r="Y1224" s="8">
        <v>0</v>
      </c>
      <c r="Z1224" s="9">
        <f t="shared" si="499"/>
        <v>0</v>
      </c>
      <c r="AA1224" s="26" t="str">
        <f t="shared" si="507"/>
        <v>A+J=</v>
      </c>
      <c r="AB1224" s="70">
        <f t="shared" si="508"/>
        <v>43753</v>
      </c>
      <c r="AC1224" s="4"/>
      <c r="AD1224" s="1"/>
      <c r="AE1224" s="11"/>
      <c r="AF1224" s="5"/>
      <c r="AG1224" s="1"/>
      <c r="AH1224" s="1"/>
      <c r="AI1224" s="1"/>
      <c r="AJ1224" s="1"/>
      <c r="AK1224" s="10"/>
      <c r="AL1224" s="1"/>
      <c r="AM1224" s="1"/>
      <c r="AN1224" s="1"/>
      <c r="AO1224" s="1"/>
      <c r="AP1224" s="1"/>
      <c r="AQ1224" s="1"/>
    </row>
    <row r="1225" spans="1:43" x14ac:dyDescent="0.2">
      <c r="A1225" s="67">
        <f t="shared" si="500"/>
        <v>43507</v>
      </c>
      <c r="B1225" s="8">
        <f t="shared" si="489"/>
        <v>14977.168291419999</v>
      </c>
      <c r="C1225" s="8">
        <f t="shared" si="501"/>
        <v>12330.52982442</v>
      </c>
      <c r="D1225" s="28">
        <f t="shared" si="502"/>
        <v>5100.6099999999997</v>
      </c>
      <c r="E1225" s="9">
        <f>IF(K1225=1,VLOOKUP(A1224,[1]Plan1!$AY$117:$BA$314,3),E1224)</f>
        <v>5116.93</v>
      </c>
      <c r="F1225" s="110">
        <f t="shared" si="503"/>
        <v>43481</v>
      </c>
      <c r="G1225" s="12">
        <f t="shared" si="490"/>
        <v>3.199617300675861E-3</v>
      </c>
      <c r="H1225" s="11">
        <f t="shared" si="504"/>
        <v>43511</v>
      </c>
      <c r="I1225" s="11">
        <f t="shared" si="491"/>
        <v>43511</v>
      </c>
      <c r="J1225" s="1">
        <f t="shared" si="505"/>
        <v>23</v>
      </c>
      <c r="K1225" s="1">
        <f t="shared" si="513"/>
        <v>19</v>
      </c>
      <c r="L1225" s="8">
        <f t="shared" si="492"/>
        <v>1.0026424199999999</v>
      </c>
      <c r="M1225" s="14">
        <f t="shared" si="512"/>
        <v>1.0015000999999999</v>
      </c>
      <c r="N1225" s="14">
        <f t="shared" si="509"/>
        <v>1.1671553591248824</v>
      </c>
      <c r="O1225" s="8">
        <f t="shared" si="511"/>
        <v>1.1702394700000001</v>
      </c>
      <c r="P1225" s="8">
        <f t="shared" si="493"/>
        <v>14429.67268654</v>
      </c>
      <c r="Q1225" s="13">
        <f t="shared" si="494"/>
        <v>0</v>
      </c>
      <c r="R1225" s="21">
        <f t="shared" si="495"/>
        <v>0</v>
      </c>
      <c r="S1225" s="8">
        <f t="shared" si="496"/>
        <v>0</v>
      </c>
      <c r="T1225" s="10">
        <f t="shared" si="506"/>
        <v>0.122837</v>
      </c>
      <c r="U1225" s="13">
        <f t="shared" si="510"/>
        <v>81</v>
      </c>
      <c r="V1225" s="13">
        <v>252</v>
      </c>
      <c r="W1225" s="14">
        <f t="shared" si="497"/>
        <v>1.037942344</v>
      </c>
      <c r="X1225" s="8">
        <f t="shared" si="498"/>
        <v>547.49560487999997</v>
      </c>
      <c r="Y1225" s="8">
        <v>0</v>
      </c>
      <c r="Z1225" s="9">
        <f t="shared" si="499"/>
        <v>0</v>
      </c>
      <c r="AA1225" s="26" t="str">
        <f t="shared" si="507"/>
        <v>A+J=</v>
      </c>
      <c r="AB1225" s="70">
        <f t="shared" si="508"/>
        <v>43753</v>
      </c>
      <c r="AC1225" s="4"/>
      <c r="AD1225" s="1"/>
      <c r="AE1225" s="11"/>
      <c r="AF1225" s="5"/>
      <c r="AG1225" s="1"/>
      <c r="AH1225" s="1"/>
      <c r="AI1225" s="1"/>
      <c r="AJ1225" s="1"/>
      <c r="AK1225" s="10"/>
      <c r="AL1225" s="1"/>
      <c r="AM1225" s="1"/>
      <c r="AN1225" s="1"/>
      <c r="AO1225" s="1"/>
      <c r="AP1225" s="1"/>
      <c r="AQ1225" s="1"/>
    </row>
    <row r="1226" spans="1:43" x14ac:dyDescent="0.2">
      <c r="A1226" s="67">
        <f t="shared" si="500"/>
        <v>43508</v>
      </c>
      <c r="B1226" s="8">
        <f t="shared" ref="B1226:B1289" si="514">(P1226+X1226)</f>
        <v>14986.137051690001</v>
      </c>
      <c r="C1226" s="8">
        <f t="shared" si="501"/>
        <v>12330.52982442</v>
      </c>
      <c r="D1226" s="28">
        <f t="shared" si="502"/>
        <v>5100.6099999999997</v>
      </c>
      <c r="E1226" s="9">
        <f>IF(K1226=1,VLOOKUP(A1225,[1]Plan1!$AY$117:$BA$314,3),E1225)</f>
        <v>5116.93</v>
      </c>
      <c r="F1226" s="110">
        <f t="shared" si="503"/>
        <v>43481</v>
      </c>
      <c r="G1226" s="12">
        <f t="shared" ref="G1226:G1289" si="515">(E1226/D1226)-1</f>
        <v>3.199617300675861E-3</v>
      </c>
      <c r="H1226" s="11">
        <f t="shared" si="504"/>
        <v>43511</v>
      </c>
      <c r="I1226" s="11">
        <f t="shared" ref="I1226:I1289" si="516">IF(A1226&gt;I1225,H1226,I1225)</f>
        <v>43511</v>
      </c>
      <c r="J1226" s="1">
        <f t="shared" si="505"/>
        <v>23</v>
      </c>
      <c r="K1226" s="1">
        <f t="shared" si="513"/>
        <v>20</v>
      </c>
      <c r="L1226" s="8">
        <f t="shared" ref="L1226:L1289" si="517">TRUNC((E1226/D1226)^TRUNC((K1226/J1226),9),8)</f>
        <v>1.0027816899999999</v>
      </c>
      <c r="M1226" s="14">
        <f t="shared" si="512"/>
        <v>1.0015000999999999</v>
      </c>
      <c r="N1226" s="14">
        <f t="shared" si="509"/>
        <v>1.1671553591248824</v>
      </c>
      <c r="O1226" s="8">
        <f t="shared" si="511"/>
        <v>1.17040202</v>
      </c>
      <c r="P1226" s="8">
        <f t="shared" ref="P1226:P1289" si="518">TRUNC(C1226*O1226,8)</f>
        <v>14431.67701417</v>
      </c>
      <c r="Q1226" s="13">
        <f t="shared" ref="Q1226:Q1289" si="519">IF(VLOOKUP(A1226,AE$10:AM$114,9)=VLOOKUP(A1225,AE$10:AM$114,9),0,VLOOKUP(A1226,AE$10:AM$114,9))</f>
        <v>0</v>
      </c>
      <c r="R1226" s="21">
        <f t="shared" ref="R1226:R1289" si="520">IF(Q1226&gt;0,VLOOKUP($A1226,$AE$10:$AK$114,7),0)</f>
        <v>0</v>
      </c>
      <c r="S1226" s="8">
        <f t="shared" ref="S1226:S1289" si="521">IF(R1226&gt;0,TRUNC(R1226*P1226,8),0)</f>
        <v>0</v>
      </c>
      <c r="T1226" s="10">
        <f t="shared" si="506"/>
        <v>0.122837</v>
      </c>
      <c r="U1226" s="13">
        <f t="shared" si="510"/>
        <v>82</v>
      </c>
      <c r="V1226" s="13">
        <v>252</v>
      </c>
      <c r="W1226" s="14">
        <f t="shared" ref="W1226:W1289" si="522">ROUND((1+T1226)^TRUNC((U1226/V1226),9),9)</f>
        <v>1.0384196539999999</v>
      </c>
      <c r="X1226" s="8">
        <f t="shared" ref="X1226:X1289" si="523">TRUNC((P1226*(W1226-1)),8)</f>
        <v>554.46003752000001</v>
      </c>
      <c r="Y1226" s="8">
        <v>0</v>
      </c>
      <c r="Z1226" s="9">
        <f t="shared" ref="Z1226:Z1289" si="524">IF(S1226&gt;0,S1226+X1226,0)</f>
        <v>0</v>
      </c>
      <c r="AA1226" s="26" t="str">
        <f t="shared" si="507"/>
        <v>A+J=</v>
      </c>
      <c r="AB1226" s="70">
        <f t="shared" si="508"/>
        <v>43753</v>
      </c>
      <c r="AC1226" s="4"/>
      <c r="AD1226" s="1"/>
      <c r="AE1226" s="11"/>
      <c r="AF1226" s="5"/>
      <c r="AG1226" s="1"/>
      <c r="AH1226" s="1"/>
      <c r="AI1226" s="1"/>
      <c r="AJ1226" s="1"/>
      <c r="AK1226" s="10"/>
      <c r="AL1226" s="1"/>
      <c r="AM1226" s="1"/>
      <c r="AN1226" s="1"/>
      <c r="AO1226" s="1"/>
      <c r="AP1226" s="1"/>
      <c r="AQ1226" s="1"/>
    </row>
    <row r="1227" spans="1:43" x14ac:dyDescent="0.2">
      <c r="A1227" s="67">
        <f t="shared" ref="A1227:A1290" si="525">(A1226+1)</f>
        <v>43509</v>
      </c>
      <c r="B1227" s="8">
        <f t="shared" si="514"/>
        <v>14995.1111425</v>
      </c>
      <c r="C1227" s="8">
        <f t="shared" ref="C1227:C1290" si="526">TRUNC(IF(Q1226&gt;0,VLOOKUP(A1226,$AE$12:$AF$114,2),C1226),8)</f>
        <v>12330.52982442</v>
      </c>
      <c r="D1227" s="28">
        <f t="shared" ref="D1227:D1290" si="527">IF(E1227=E1226,D1226,E1226)</f>
        <v>5100.6099999999997</v>
      </c>
      <c r="E1227" s="9">
        <f>IF(K1227=1,VLOOKUP(A1226,[1]Plan1!$AY$117:$BA$314,3),E1226)</f>
        <v>5116.93</v>
      </c>
      <c r="F1227" s="110">
        <f t="shared" ref="F1227:F1290" si="528">IF(D1227=D1226,F1226,A1227)</f>
        <v>43481</v>
      </c>
      <c r="G1227" s="12">
        <f t="shared" si="515"/>
        <v>3.199617300675861E-3</v>
      </c>
      <c r="H1227" s="11">
        <f t="shared" ref="H1227:H1290" si="529">IF(DAY(A1227)=15,VLOOKUP(A1227,AJ$118:AP$450,4),H1226)</f>
        <v>43511</v>
      </c>
      <c r="I1227" s="11">
        <f t="shared" si="516"/>
        <v>43511</v>
      </c>
      <c r="J1227" s="1">
        <f t="shared" ref="J1227:J1290" si="530">IF(I1227=I1226,J1226,NETWORKDAYS(I1226,I1227,$AE$118:$AE$502)-1)</f>
        <v>23</v>
      </c>
      <c r="K1227" s="1">
        <f t="shared" si="513"/>
        <v>21</v>
      </c>
      <c r="L1227" s="8">
        <f t="shared" si="517"/>
        <v>1.0029209800000001</v>
      </c>
      <c r="M1227" s="14">
        <f t="shared" si="512"/>
        <v>1.0015000999999999</v>
      </c>
      <c r="N1227" s="14">
        <f t="shared" si="509"/>
        <v>1.1671553591248824</v>
      </c>
      <c r="O1227" s="8">
        <f t="shared" si="511"/>
        <v>1.1705645899999999</v>
      </c>
      <c r="P1227" s="8">
        <f t="shared" si="518"/>
        <v>14433.681588400001</v>
      </c>
      <c r="Q1227" s="13">
        <f t="shared" si="519"/>
        <v>0</v>
      </c>
      <c r="R1227" s="21">
        <f t="shared" si="520"/>
        <v>0</v>
      </c>
      <c r="S1227" s="8">
        <f t="shared" si="521"/>
        <v>0</v>
      </c>
      <c r="T1227" s="10">
        <f t="shared" ref="T1227:T1290" si="531">IF(Q1226&gt;0,VLOOKUP(A1226,$AE$11:$AH$20,4),T1226)</f>
        <v>0.122837</v>
      </c>
      <c r="U1227" s="13">
        <f t="shared" si="510"/>
        <v>83</v>
      </c>
      <c r="V1227" s="13">
        <v>252</v>
      </c>
      <c r="W1227" s="14">
        <f t="shared" si="522"/>
        <v>1.038897183</v>
      </c>
      <c r="X1227" s="8">
        <f t="shared" si="523"/>
        <v>561.42955410000002</v>
      </c>
      <c r="Y1227" s="8">
        <v>0</v>
      </c>
      <c r="Z1227" s="9">
        <f t="shared" si="524"/>
        <v>0</v>
      </c>
      <c r="AA1227" s="26" t="str">
        <f t="shared" ref="AA1227:AA1290" si="532">IF($Q1226&gt;0,VLOOKUP($A1226,$AE$10:$AO$114,($AN$7)+1),AA1226)</f>
        <v>A+J=</v>
      </c>
      <c r="AB1227" s="70">
        <f t="shared" ref="AB1227:AB1290" si="533">IF($Q1226&gt;0,VLOOKUP($A1226,$AE$10:$AO$114,($AO$7)+1),AB1226)</f>
        <v>43753</v>
      </c>
      <c r="AC1227" s="4"/>
      <c r="AD1227" s="1"/>
      <c r="AE1227" s="11"/>
      <c r="AF1227" s="5"/>
      <c r="AG1227" s="1"/>
      <c r="AH1227" s="1"/>
      <c r="AI1227" s="1"/>
      <c r="AJ1227" s="1"/>
      <c r="AK1227" s="10"/>
      <c r="AL1227" s="1"/>
      <c r="AM1227" s="1"/>
      <c r="AN1227" s="1"/>
      <c r="AO1227" s="1"/>
      <c r="AP1227" s="1"/>
      <c r="AQ1227" s="1"/>
    </row>
    <row r="1228" spans="1:43" x14ac:dyDescent="0.2">
      <c r="A1228" s="67">
        <f t="shared" si="525"/>
        <v>43510</v>
      </c>
      <c r="B1228" s="8">
        <f t="shared" si="514"/>
        <v>15004.090722569999</v>
      </c>
      <c r="C1228" s="8">
        <f t="shared" si="526"/>
        <v>12330.52982442</v>
      </c>
      <c r="D1228" s="28">
        <f t="shared" si="527"/>
        <v>5100.6099999999997</v>
      </c>
      <c r="E1228" s="9">
        <f>IF(K1228=1,VLOOKUP(A1227,[1]Plan1!$AY$117:$BA$314,3),E1227)</f>
        <v>5116.93</v>
      </c>
      <c r="F1228" s="110">
        <f t="shared" si="528"/>
        <v>43481</v>
      </c>
      <c r="G1228" s="12">
        <f t="shared" si="515"/>
        <v>3.199617300675861E-3</v>
      </c>
      <c r="H1228" s="11">
        <f t="shared" si="529"/>
        <v>43511</v>
      </c>
      <c r="I1228" s="11">
        <f t="shared" si="516"/>
        <v>43511</v>
      </c>
      <c r="J1228" s="1">
        <f t="shared" si="530"/>
        <v>23</v>
      </c>
      <c r="K1228" s="1">
        <f t="shared" si="513"/>
        <v>22</v>
      </c>
      <c r="L1228" s="8">
        <f t="shared" si="517"/>
        <v>1.0030602900000001</v>
      </c>
      <c r="M1228" s="14">
        <f t="shared" si="512"/>
        <v>1.0015000999999999</v>
      </c>
      <c r="N1228" s="14">
        <f t="shared" si="509"/>
        <v>1.1671553591248824</v>
      </c>
      <c r="O1228" s="8">
        <f t="shared" si="511"/>
        <v>1.17072719</v>
      </c>
      <c r="P1228" s="8">
        <f t="shared" si="518"/>
        <v>14435.68653255</v>
      </c>
      <c r="Q1228" s="13">
        <f t="shared" si="519"/>
        <v>0</v>
      </c>
      <c r="R1228" s="21">
        <f t="shared" si="520"/>
        <v>0</v>
      </c>
      <c r="S1228" s="8">
        <f t="shared" si="521"/>
        <v>0</v>
      </c>
      <c r="T1228" s="10">
        <f t="shared" si="531"/>
        <v>0.122837</v>
      </c>
      <c r="U1228" s="13">
        <f t="shared" si="510"/>
        <v>84</v>
      </c>
      <c r="V1228" s="13">
        <v>252</v>
      </c>
      <c r="W1228" s="14">
        <f t="shared" si="522"/>
        <v>1.0393749329999999</v>
      </c>
      <c r="X1228" s="8">
        <f t="shared" si="523"/>
        <v>568.40419001999999</v>
      </c>
      <c r="Y1228" s="8">
        <v>0</v>
      </c>
      <c r="Z1228" s="9">
        <f t="shared" si="524"/>
        <v>0</v>
      </c>
      <c r="AA1228" s="26" t="str">
        <f t="shared" si="532"/>
        <v>A+J=</v>
      </c>
      <c r="AB1228" s="70">
        <f t="shared" si="533"/>
        <v>43753</v>
      </c>
      <c r="AC1228" s="4"/>
      <c r="AD1228" s="1"/>
      <c r="AE1228" s="11"/>
      <c r="AF1228" s="5"/>
      <c r="AG1228" s="1"/>
      <c r="AH1228" s="1"/>
      <c r="AI1228" s="1"/>
      <c r="AJ1228" s="1"/>
      <c r="AK1228" s="10"/>
      <c r="AL1228" s="1"/>
      <c r="AM1228" s="1"/>
      <c r="AN1228" s="1"/>
      <c r="AO1228" s="1"/>
      <c r="AP1228" s="1"/>
      <c r="AQ1228" s="1"/>
    </row>
    <row r="1229" spans="1:43" x14ac:dyDescent="0.2">
      <c r="A1229" s="67">
        <f t="shared" si="525"/>
        <v>43511</v>
      </c>
      <c r="B1229" s="8">
        <f t="shared" si="514"/>
        <v>15013.075494000001</v>
      </c>
      <c r="C1229" s="8">
        <f t="shared" si="526"/>
        <v>12330.52982442</v>
      </c>
      <c r="D1229" s="28">
        <f t="shared" si="527"/>
        <v>5100.6099999999997</v>
      </c>
      <c r="E1229" s="9">
        <f>IF(K1229=1,VLOOKUP(A1228,[1]Plan1!$AY$117:$BA$314,3),E1228)</f>
        <v>5116.93</v>
      </c>
      <c r="F1229" s="110">
        <f t="shared" si="528"/>
        <v>43481</v>
      </c>
      <c r="G1229" s="12">
        <f t="shared" si="515"/>
        <v>3.199617300675861E-3</v>
      </c>
      <c r="H1229" s="11">
        <f t="shared" si="529"/>
        <v>43539</v>
      </c>
      <c r="I1229" s="11">
        <f t="shared" si="516"/>
        <v>43511</v>
      </c>
      <c r="J1229" s="1">
        <f t="shared" si="530"/>
        <v>23</v>
      </c>
      <c r="K1229" s="1">
        <f t="shared" si="513"/>
        <v>23</v>
      </c>
      <c r="L1229" s="8">
        <f t="shared" si="517"/>
        <v>1.00319961</v>
      </c>
      <c r="M1229" s="14">
        <f t="shared" si="512"/>
        <v>1.0015000999999999</v>
      </c>
      <c r="N1229" s="14">
        <f t="shared" si="509"/>
        <v>1.1671553591248824</v>
      </c>
      <c r="O1229" s="8">
        <f t="shared" si="511"/>
        <v>1.1708898000000001</v>
      </c>
      <c r="P1229" s="8">
        <f t="shared" si="518"/>
        <v>14437.6916</v>
      </c>
      <c r="Q1229" s="13">
        <f t="shared" si="519"/>
        <v>0</v>
      </c>
      <c r="R1229" s="21">
        <f t="shared" si="520"/>
        <v>0</v>
      </c>
      <c r="S1229" s="8">
        <f t="shared" si="521"/>
        <v>0</v>
      </c>
      <c r="T1229" s="10">
        <f t="shared" si="531"/>
        <v>0.122837</v>
      </c>
      <c r="U1229" s="13">
        <f t="shared" si="510"/>
        <v>85</v>
      </c>
      <c r="V1229" s="13">
        <v>252</v>
      </c>
      <c r="W1229" s="14">
        <f t="shared" si="522"/>
        <v>1.0398529009999999</v>
      </c>
      <c r="X1229" s="8">
        <f t="shared" si="523"/>
        <v>575.38389400000005</v>
      </c>
      <c r="Y1229" s="8">
        <v>0</v>
      </c>
      <c r="Z1229" s="9">
        <f t="shared" si="524"/>
        <v>0</v>
      </c>
      <c r="AA1229" s="26" t="str">
        <f t="shared" si="532"/>
        <v>A+J=</v>
      </c>
      <c r="AB1229" s="70">
        <f t="shared" si="533"/>
        <v>43753</v>
      </c>
      <c r="AC1229" s="4"/>
      <c r="AD1229" s="1"/>
      <c r="AE1229" s="11"/>
      <c r="AF1229" s="5"/>
      <c r="AG1229" s="1"/>
      <c r="AH1229" s="1"/>
      <c r="AI1229" s="1"/>
      <c r="AJ1229" s="1"/>
      <c r="AK1229" s="10"/>
      <c r="AL1229" s="1"/>
      <c r="AM1229" s="1"/>
      <c r="AN1229" s="1"/>
      <c r="AO1229" s="1"/>
      <c r="AP1229" s="1"/>
      <c r="AQ1229" s="1"/>
    </row>
    <row r="1230" spans="1:43" x14ac:dyDescent="0.2">
      <c r="A1230" s="67">
        <f t="shared" si="525"/>
        <v>43512</v>
      </c>
      <c r="B1230" s="8">
        <f t="shared" si="514"/>
        <v>15023.55968765</v>
      </c>
      <c r="C1230" s="8">
        <f t="shared" si="526"/>
        <v>12330.52982442</v>
      </c>
      <c r="D1230" s="28">
        <f t="shared" si="527"/>
        <v>5116.93</v>
      </c>
      <c r="E1230" s="9">
        <f>IF(K1230=1,VLOOKUP(A1229,[1]Plan1!$AY$117:$BA$314,3),E1229)</f>
        <v>5138.93</v>
      </c>
      <c r="F1230" s="110">
        <f t="shared" si="528"/>
        <v>43512</v>
      </c>
      <c r="G1230" s="12">
        <f t="shared" si="515"/>
        <v>4.2994529923214841E-3</v>
      </c>
      <c r="H1230" s="11">
        <f t="shared" si="529"/>
        <v>43539</v>
      </c>
      <c r="I1230" s="11">
        <f t="shared" si="516"/>
        <v>43539</v>
      </c>
      <c r="J1230" s="1">
        <f t="shared" si="530"/>
        <v>18</v>
      </c>
      <c r="K1230" s="1">
        <f t="shared" si="513"/>
        <v>1</v>
      </c>
      <c r="L1230" s="8">
        <f t="shared" si="517"/>
        <v>1.0002383699999999</v>
      </c>
      <c r="M1230" s="14">
        <f t="shared" si="512"/>
        <v>1.00319961</v>
      </c>
      <c r="N1230" s="14">
        <f t="shared" si="509"/>
        <v>1.1708898010834921</v>
      </c>
      <c r="O1230" s="8">
        <f t="shared" si="511"/>
        <v>1.1711689000000001</v>
      </c>
      <c r="P1230" s="8">
        <f t="shared" si="518"/>
        <v>14441.13305088</v>
      </c>
      <c r="Q1230" s="13">
        <f t="shared" si="519"/>
        <v>0</v>
      </c>
      <c r="R1230" s="21">
        <f t="shared" si="520"/>
        <v>0</v>
      </c>
      <c r="S1230" s="8">
        <f t="shared" si="521"/>
        <v>0</v>
      </c>
      <c r="T1230" s="10">
        <f t="shared" si="531"/>
        <v>0.122837</v>
      </c>
      <c r="U1230" s="13">
        <f t="shared" si="510"/>
        <v>86</v>
      </c>
      <c r="V1230" s="13">
        <v>252</v>
      </c>
      <c r="W1230" s="14">
        <f t="shared" si="522"/>
        <v>1.04033109</v>
      </c>
      <c r="X1230" s="8">
        <f t="shared" si="523"/>
        <v>582.42663676999996</v>
      </c>
      <c r="Y1230" s="8">
        <v>0</v>
      </c>
      <c r="Z1230" s="9">
        <f t="shared" si="524"/>
        <v>0</v>
      </c>
      <c r="AA1230" s="26" t="str">
        <f t="shared" si="532"/>
        <v>A+J=</v>
      </c>
      <c r="AB1230" s="70">
        <f t="shared" si="533"/>
        <v>43753</v>
      </c>
      <c r="AC1230" s="4"/>
      <c r="AD1230" s="1"/>
      <c r="AE1230" s="11"/>
      <c r="AF1230" s="5"/>
      <c r="AG1230" s="1"/>
      <c r="AH1230" s="1"/>
      <c r="AI1230" s="1"/>
      <c r="AJ1230" s="1"/>
      <c r="AK1230" s="10"/>
      <c r="AL1230" s="1"/>
      <c r="AM1230" s="1"/>
      <c r="AN1230" s="1"/>
      <c r="AO1230" s="1"/>
      <c r="AP1230" s="1"/>
      <c r="AQ1230" s="1"/>
    </row>
    <row r="1231" spans="1:43" x14ac:dyDescent="0.2">
      <c r="A1231" s="67">
        <f t="shared" si="525"/>
        <v>43513</v>
      </c>
      <c r="B1231" s="8">
        <f t="shared" si="514"/>
        <v>15023.55968765</v>
      </c>
      <c r="C1231" s="8">
        <f t="shared" si="526"/>
        <v>12330.52982442</v>
      </c>
      <c r="D1231" s="28">
        <f t="shared" si="527"/>
        <v>5116.93</v>
      </c>
      <c r="E1231" s="9">
        <f>IF(K1231=1,VLOOKUP(A1230,[1]Plan1!$AY$117:$BA$314,3),E1230)</f>
        <v>5138.93</v>
      </c>
      <c r="F1231" s="110">
        <f t="shared" si="528"/>
        <v>43512</v>
      </c>
      <c r="G1231" s="12">
        <f t="shared" si="515"/>
        <v>4.2994529923214841E-3</v>
      </c>
      <c r="H1231" s="11">
        <f t="shared" si="529"/>
        <v>43539</v>
      </c>
      <c r="I1231" s="11">
        <f t="shared" si="516"/>
        <v>43539</v>
      </c>
      <c r="J1231" s="1">
        <f t="shared" si="530"/>
        <v>18</v>
      </c>
      <c r="K1231" s="1">
        <f t="shared" si="513"/>
        <v>1</v>
      </c>
      <c r="L1231" s="8">
        <f t="shared" si="517"/>
        <v>1.0002383699999999</v>
      </c>
      <c r="M1231" s="14">
        <f t="shared" si="512"/>
        <v>1.00319961</v>
      </c>
      <c r="N1231" s="14">
        <f t="shared" si="509"/>
        <v>1.1708898010834921</v>
      </c>
      <c r="O1231" s="8">
        <f t="shared" si="511"/>
        <v>1.1711689000000001</v>
      </c>
      <c r="P1231" s="8">
        <f t="shared" si="518"/>
        <v>14441.13305088</v>
      </c>
      <c r="Q1231" s="13">
        <f t="shared" si="519"/>
        <v>0</v>
      </c>
      <c r="R1231" s="21">
        <f t="shared" si="520"/>
        <v>0</v>
      </c>
      <c r="S1231" s="8">
        <f t="shared" si="521"/>
        <v>0</v>
      </c>
      <c r="T1231" s="10">
        <f t="shared" si="531"/>
        <v>0.122837</v>
      </c>
      <c r="U1231" s="13">
        <f t="shared" si="510"/>
        <v>86</v>
      </c>
      <c r="V1231" s="13">
        <v>252</v>
      </c>
      <c r="W1231" s="14">
        <f t="shared" si="522"/>
        <v>1.04033109</v>
      </c>
      <c r="X1231" s="8">
        <f t="shared" si="523"/>
        <v>582.42663676999996</v>
      </c>
      <c r="Y1231" s="8">
        <v>0</v>
      </c>
      <c r="Z1231" s="9">
        <f t="shared" si="524"/>
        <v>0</v>
      </c>
      <c r="AA1231" s="26" t="str">
        <f t="shared" si="532"/>
        <v>A+J=</v>
      </c>
      <c r="AB1231" s="70">
        <f t="shared" si="533"/>
        <v>43753</v>
      </c>
      <c r="AC1231" s="4"/>
      <c r="AD1231" s="1"/>
      <c r="AE1231" s="11"/>
      <c r="AF1231" s="5"/>
      <c r="AG1231" s="1"/>
      <c r="AH1231" s="1"/>
      <c r="AI1231" s="1"/>
      <c r="AJ1231" s="1"/>
      <c r="AK1231" s="10"/>
      <c r="AL1231" s="1"/>
      <c r="AM1231" s="1"/>
      <c r="AN1231" s="1"/>
      <c r="AO1231" s="1"/>
      <c r="AP1231" s="1"/>
      <c r="AQ1231" s="1"/>
    </row>
    <row r="1232" spans="1:43" x14ac:dyDescent="0.2">
      <c r="A1232" s="67">
        <f t="shared" si="525"/>
        <v>43514</v>
      </c>
      <c r="B1232" s="8">
        <f t="shared" si="514"/>
        <v>15023.55968765</v>
      </c>
      <c r="C1232" s="8">
        <f t="shared" si="526"/>
        <v>12330.52982442</v>
      </c>
      <c r="D1232" s="28">
        <f t="shared" si="527"/>
        <v>5116.93</v>
      </c>
      <c r="E1232" s="9">
        <f>IF(K1232=1,VLOOKUP(A1231,[1]Plan1!$AY$117:$BA$314,3),E1231)</f>
        <v>5138.93</v>
      </c>
      <c r="F1232" s="110">
        <f t="shared" si="528"/>
        <v>43512</v>
      </c>
      <c r="G1232" s="12">
        <f t="shared" si="515"/>
        <v>4.2994529923214841E-3</v>
      </c>
      <c r="H1232" s="11">
        <f t="shared" si="529"/>
        <v>43539</v>
      </c>
      <c r="I1232" s="11">
        <f t="shared" si="516"/>
        <v>43539</v>
      </c>
      <c r="J1232" s="1">
        <f t="shared" si="530"/>
        <v>18</v>
      </c>
      <c r="K1232" s="1">
        <f t="shared" si="513"/>
        <v>1</v>
      </c>
      <c r="L1232" s="8">
        <f t="shared" si="517"/>
        <v>1.0002383699999999</v>
      </c>
      <c r="M1232" s="14">
        <f t="shared" si="512"/>
        <v>1.00319961</v>
      </c>
      <c r="N1232" s="14">
        <f t="shared" si="509"/>
        <v>1.1708898010834921</v>
      </c>
      <c r="O1232" s="8">
        <f t="shared" si="511"/>
        <v>1.1711689000000001</v>
      </c>
      <c r="P1232" s="8">
        <f t="shared" si="518"/>
        <v>14441.13305088</v>
      </c>
      <c r="Q1232" s="13">
        <f t="shared" si="519"/>
        <v>0</v>
      </c>
      <c r="R1232" s="21">
        <f t="shared" si="520"/>
        <v>0</v>
      </c>
      <c r="S1232" s="8">
        <f t="shared" si="521"/>
        <v>0</v>
      </c>
      <c r="T1232" s="10">
        <f t="shared" si="531"/>
        <v>0.122837</v>
      </c>
      <c r="U1232" s="13">
        <f t="shared" si="510"/>
        <v>86</v>
      </c>
      <c r="V1232" s="13">
        <v>252</v>
      </c>
      <c r="W1232" s="14">
        <f t="shared" si="522"/>
        <v>1.04033109</v>
      </c>
      <c r="X1232" s="8">
        <f t="shared" si="523"/>
        <v>582.42663676999996</v>
      </c>
      <c r="Y1232" s="8">
        <v>0</v>
      </c>
      <c r="Z1232" s="9">
        <f t="shared" si="524"/>
        <v>0</v>
      </c>
      <c r="AA1232" s="26" t="str">
        <f t="shared" si="532"/>
        <v>A+J=</v>
      </c>
      <c r="AB1232" s="70">
        <f t="shared" si="533"/>
        <v>43753</v>
      </c>
      <c r="AC1232" s="4"/>
      <c r="AD1232" s="1"/>
      <c r="AE1232" s="11"/>
      <c r="AF1232" s="5"/>
      <c r="AG1232" s="1"/>
      <c r="AH1232" s="1"/>
      <c r="AI1232" s="1"/>
      <c r="AJ1232" s="1"/>
      <c r="AK1232" s="10"/>
      <c r="AL1232" s="1"/>
      <c r="AM1232" s="1"/>
      <c r="AN1232" s="1"/>
      <c r="AO1232" s="1"/>
      <c r="AP1232" s="1"/>
      <c r="AQ1232" s="1"/>
    </row>
    <row r="1233" spans="1:43" x14ac:dyDescent="0.2">
      <c r="A1233" s="67">
        <f t="shared" si="525"/>
        <v>43515</v>
      </c>
      <c r="B1233" s="8">
        <f t="shared" si="514"/>
        <v>15034.051362679998</v>
      </c>
      <c r="C1233" s="8">
        <f t="shared" si="526"/>
        <v>12330.52982442</v>
      </c>
      <c r="D1233" s="28">
        <f t="shared" si="527"/>
        <v>5116.93</v>
      </c>
      <c r="E1233" s="9">
        <f>IF(K1233=1,VLOOKUP(A1232,[1]Plan1!$AY$117:$BA$314,3),E1232)</f>
        <v>5138.93</v>
      </c>
      <c r="F1233" s="110">
        <f t="shared" si="528"/>
        <v>43512</v>
      </c>
      <c r="G1233" s="12">
        <f t="shared" si="515"/>
        <v>4.2994529923214841E-3</v>
      </c>
      <c r="H1233" s="11">
        <f t="shared" si="529"/>
        <v>43539</v>
      </c>
      <c r="I1233" s="11">
        <f t="shared" si="516"/>
        <v>43539</v>
      </c>
      <c r="J1233" s="1">
        <f t="shared" si="530"/>
        <v>18</v>
      </c>
      <c r="K1233" s="1">
        <f t="shared" si="513"/>
        <v>2</v>
      </c>
      <c r="L1233" s="8">
        <f t="shared" si="517"/>
        <v>1.0004767999999999</v>
      </c>
      <c r="M1233" s="14">
        <f t="shared" si="512"/>
        <v>1.00319961</v>
      </c>
      <c r="N1233" s="14">
        <f t="shared" si="509"/>
        <v>1.1708898010834921</v>
      </c>
      <c r="O1233" s="8">
        <f t="shared" si="511"/>
        <v>1.17144808</v>
      </c>
      <c r="P1233" s="8">
        <f t="shared" si="518"/>
        <v>14444.575488189999</v>
      </c>
      <c r="Q1233" s="13">
        <f t="shared" si="519"/>
        <v>0</v>
      </c>
      <c r="R1233" s="21">
        <f t="shared" si="520"/>
        <v>0</v>
      </c>
      <c r="S1233" s="8">
        <f t="shared" si="521"/>
        <v>0</v>
      </c>
      <c r="T1233" s="10">
        <f t="shared" si="531"/>
        <v>0.122837</v>
      </c>
      <c r="U1233" s="13">
        <f t="shared" si="510"/>
        <v>87</v>
      </c>
      <c r="V1233" s="13">
        <v>252</v>
      </c>
      <c r="W1233" s="14">
        <f t="shared" si="522"/>
        <v>1.040809498</v>
      </c>
      <c r="X1233" s="8">
        <f t="shared" si="523"/>
        <v>589.47587449000002</v>
      </c>
      <c r="Y1233" s="8">
        <v>0</v>
      </c>
      <c r="Z1233" s="9">
        <f t="shared" si="524"/>
        <v>0</v>
      </c>
      <c r="AA1233" s="26" t="str">
        <f t="shared" si="532"/>
        <v>A+J=</v>
      </c>
      <c r="AB1233" s="70">
        <f t="shared" si="533"/>
        <v>43753</v>
      </c>
      <c r="AC1233" s="4"/>
      <c r="AD1233" s="1"/>
      <c r="AE1233" s="11"/>
      <c r="AF1233" s="5"/>
      <c r="AG1233" s="1"/>
      <c r="AH1233" s="1"/>
      <c r="AI1233" s="1"/>
      <c r="AJ1233" s="1"/>
      <c r="AK1233" s="10"/>
      <c r="AL1233" s="1"/>
      <c r="AM1233" s="1"/>
      <c r="AN1233" s="1"/>
      <c r="AO1233" s="1"/>
      <c r="AP1233" s="1"/>
      <c r="AQ1233" s="1"/>
    </row>
    <row r="1234" spans="1:43" x14ac:dyDescent="0.2">
      <c r="A1234" s="67">
        <f t="shared" si="525"/>
        <v>43516</v>
      </c>
      <c r="B1234" s="8">
        <f t="shared" si="514"/>
        <v>15044.550294889999</v>
      </c>
      <c r="C1234" s="8">
        <f t="shared" si="526"/>
        <v>12330.52982442</v>
      </c>
      <c r="D1234" s="28">
        <f t="shared" si="527"/>
        <v>5116.93</v>
      </c>
      <c r="E1234" s="9">
        <f>IF(K1234=1,VLOOKUP(A1233,[1]Plan1!$AY$117:$BA$314,3),E1233)</f>
        <v>5138.93</v>
      </c>
      <c r="F1234" s="110">
        <f t="shared" si="528"/>
        <v>43512</v>
      </c>
      <c r="G1234" s="12">
        <f t="shared" si="515"/>
        <v>4.2994529923214841E-3</v>
      </c>
      <c r="H1234" s="11">
        <f t="shared" si="529"/>
        <v>43539</v>
      </c>
      <c r="I1234" s="11">
        <f t="shared" si="516"/>
        <v>43539</v>
      </c>
      <c r="J1234" s="1">
        <f t="shared" si="530"/>
        <v>18</v>
      </c>
      <c r="K1234" s="1">
        <f t="shared" si="513"/>
        <v>3</v>
      </c>
      <c r="L1234" s="8">
        <f t="shared" si="517"/>
        <v>1.00071529</v>
      </c>
      <c r="M1234" s="14">
        <f t="shared" si="512"/>
        <v>1.00319961</v>
      </c>
      <c r="N1234" s="14">
        <f t="shared" si="509"/>
        <v>1.1708898010834921</v>
      </c>
      <c r="O1234" s="8">
        <f t="shared" si="511"/>
        <v>1.17172732</v>
      </c>
      <c r="P1234" s="8">
        <f t="shared" si="518"/>
        <v>14448.01866534</v>
      </c>
      <c r="Q1234" s="13">
        <f t="shared" si="519"/>
        <v>0</v>
      </c>
      <c r="R1234" s="21">
        <f t="shared" si="520"/>
        <v>0</v>
      </c>
      <c r="S1234" s="8">
        <f t="shared" si="521"/>
        <v>0</v>
      </c>
      <c r="T1234" s="10">
        <f t="shared" si="531"/>
        <v>0.122837</v>
      </c>
      <c r="U1234" s="13">
        <f t="shared" si="510"/>
        <v>88</v>
      </c>
      <c r="V1234" s="13">
        <v>252</v>
      </c>
      <c r="W1234" s="14">
        <f t="shared" si="522"/>
        <v>1.0412881270000001</v>
      </c>
      <c r="X1234" s="8">
        <f t="shared" si="523"/>
        <v>596.53162955000005</v>
      </c>
      <c r="Y1234" s="8">
        <v>0</v>
      </c>
      <c r="Z1234" s="9">
        <f t="shared" si="524"/>
        <v>0</v>
      </c>
      <c r="AA1234" s="26" t="str">
        <f t="shared" si="532"/>
        <v>A+J=</v>
      </c>
      <c r="AB1234" s="70">
        <f t="shared" si="533"/>
        <v>43753</v>
      </c>
      <c r="AC1234" s="4"/>
      <c r="AD1234" s="1"/>
      <c r="AE1234" s="11"/>
      <c r="AF1234" s="5"/>
      <c r="AG1234" s="1"/>
      <c r="AH1234" s="1"/>
      <c r="AI1234" s="1"/>
      <c r="AJ1234" s="1"/>
      <c r="AK1234" s="10"/>
      <c r="AL1234" s="1"/>
      <c r="AM1234" s="1"/>
      <c r="AN1234" s="1"/>
      <c r="AO1234" s="1"/>
      <c r="AP1234" s="1"/>
      <c r="AQ1234" s="1"/>
    </row>
    <row r="1235" spans="1:43" x14ac:dyDescent="0.2">
      <c r="A1235" s="67">
        <f t="shared" si="525"/>
        <v>43517</v>
      </c>
      <c r="B1235" s="8">
        <f t="shared" si="514"/>
        <v>15055.056715610001</v>
      </c>
      <c r="C1235" s="8">
        <f t="shared" si="526"/>
        <v>12330.52982442</v>
      </c>
      <c r="D1235" s="28">
        <f t="shared" si="527"/>
        <v>5116.93</v>
      </c>
      <c r="E1235" s="9">
        <f>IF(K1235=1,VLOOKUP(A1234,[1]Plan1!$AY$117:$BA$314,3),E1234)</f>
        <v>5138.93</v>
      </c>
      <c r="F1235" s="110">
        <f t="shared" si="528"/>
        <v>43512</v>
      </c>
      <c r="G1235" s="12">
        <f t="shared" si="515"/>
        <v>4.2994529923214841E-3</v>
      </c>
      <c r="H1235" s="11">
        <f t="shared" si="529"/>
        <v>43539</v>
      </c>
      <c r="I1235" s="11">
        <f t="shared" si="516"/>
        <v>43539</v>
      </c>
      <c r="J1235" s="1">
        <f t="shared" si="530"/>
        <v>18</v>
      </c>
      <c r="K1235" s="1">
        <f t="shared" si="513"/>
        <v>4</v>
      </c>
      <c r="L1235" s="8">
        <f t="shared" si="517"/>
        <v>1.00095384</v>
      </c>
      <c r="M1235" s="14">
        <f t="shared" si="512"/>
        <v>1.00319961</v>
      </c>
      <c r="N1235" s="14">
        <f t="shared" si="509"/>
        <v>1.1708898010834921</v>
      </c>
      <c r="O1235" s="8">
        <f t="shared" si="511"/>
        <v>1.17200664</v>
      </c>
      <c r="P1235" s="8">
        <f t="shared" si="518"/>
        <v>14451.46282893</v>
      </c>
      <c r="Q1235" s="13">
        <f t="shared" si="519"/>
        <v>0</v>
      </c>
      <c r="R1235" s="21">
        <f t="shared" si="520"/>
        <v>0</v>
      </c>
      <c r="S1235" s="8">
        <f t="shared" si="521"/>
        <v>0</v>
      </c>
      <c r="T1235" s="10">
        <f t="shared" si="531"/>
        <v>0.122837</v>
      </c>
      <c r="U1235" s="13">
        <f t="shared" si="510"/>
        <v>89</v>
      </c>
      <c r="V1235" s="13">
        <v>252</v>
      </c>
      <c r="W1235" s="14">
        <f t="shared" si="522"/>
        <v>1.041766975</v>
      </c>
      <c r="X1235" s="8">
        <f t="shared" si="523"/>
        <v>603.59388667999997</v>
      </c>
      <c r="Y1235" s="8">
        <v>0</v>
      </c>
      <c r="Z1235" s="9">
        <f t="shared" si="524"/>
        <v>0</v>
      </c>
      <c r="AA1235" s="26" t="str">
        <f t="shared" si="532"/>
        <v>A+J=</v>
      </c>
      <c r="AB1235" s="70">
        <f t="shared" si="533"/>
        <v>43753</v>
      </c>
      <c r="AC1235" s="4"/>
      <c r="AD1235" s="1"/>
      <c r="AE1235" s="11"/>
      <c r="AF1235" s="5"/>
      <c r="AG1235" s="1"/>
      <c r="AH1235" s="1"/>
      <c r="AI1235" s="1"/>
      <c r="AJ1235" s="1"/>
      <c r="AK1235" s="10"/>
      <c r="AL1235" s="1"/>
      <c r="AM1235" s="1"/>
      <c r="AN1235" s="1"/>
      <c r="AO1235" s="1"/>
      <c r="AP1235" s="1"/>
      <c r="AQ1235" s="1"/>
    </row>
    <row r="1236" spans="1:43" x14ac:dyDescent="0.2">
      <c r="A1236" s="67">
        <f t="shared" si="525"/>
        <v>43518</v>
      </c>
      <c r="B1236" s="8">
        <f t="shared" si="514"/>
        <v>15065.570271910001</v>
      </c>
      <c r="C1236" s="8">
        <f t="shared" si="526"/>
        <v>12330.52982442</v>
      </c>
      <c r="D1236" s="28">
        <f t="shared" si="527"/>
        <v>5116.93</v>
      </c>
      <c r="E1236" s="9">
        <f>IF(K1236=1,VLOOKUP(A1235,[1]Plan1!$AY$117:$BA$314,3),E1235)</f>
        <v>5138.93</v>
      </c>
      <c r="F1236" s="110">
        <f t="shared" si="528"/>
        <v>43512</v>
      </c>
      <c r="G1236" s="12">
        <f t="shared" si="515"/>
        <v>4.2994529923214841E-3</v>
      </c>
      <c r="H1236" s="11">
        <f t="shared" si="529"/>
        <v>43539</v>
      </c>
      <c r="I1236" s="11">
        <f t="shared" si="516"/>
        <v>43539</v>
      </c>
      <c r="J1236" s="1">
        <f t="shared" si="530"/>
        <v>18</v>
      </c>
      <c r="K1236" s="1">
        <f t="shared" si="513"/>
        <v>5</v>
      </c>
      <c r="L1236" s="8">
        <f t="shared" si="517"/>
        <v>1.0011924400000001</v>
      </c>
      <c r="M1236" s="14">
        <f t="shared" si="512"/>
        <v>1.00319961</v>
      </c>
      <c r="N1236" s="14">
        <f t="shared" si="509"/>
        <v>1.1708898010834921</v>
      </c>
      <c r="O1236" s="8">
        <f t="shared" si="511"/>
        <v>1.1722860100000001</v>
      </c>
      <c r="P1236" s="8">
        <f t="shared" si="518"/>
        <v>14454.90760905</v>
      </c>
      <c r="Q1236" s="13">
        <f t="shared" si="519"/>
        <v>0</v>
      </c>
      <c r="R1236" s="21">
        <f t="shared" si="520"/>
        <v>0</v>
      </c>
      <c r="S1236" s="8">
        <f t="shared" si="521"/>
        <v>0</v>
      </c>
      <c r="T1236" s="10">
        <f t="shared" si="531"/>
        <v>0.122837</v>
      </c>
      <c r="U1236" s="13">
        <f t="shared" si="510"/>
        <v>90</v>
      </c>
      <c r="V1236" s="13">
        <v>252</v>
      </c>
      <c r="W1236" s="14">
        <f t="shared" si="522"/>
        <v>1.0422460440000001</v>
      </c>
      <c r="X1236" s="8">
        <f t="shared" si="523"/>
        <v>610.66266285999995</v>
      </c>
      <c r="Y1236" s="8">
        <v>0</v>
      </c>
      <c r="Z1236" s="9">
        <f t="shared" si="524"/>
        <v>0</v>
      </c>
      <c r="AA1236" s="26" t="str">
        <f t="shared" si="532"/>
        <v>A+J=</v>
      </c>
      <c r="AB1236" s="70">
        <f t="shared" si="533"/>
        <v>43753</v>
      </c>
      <c r="AC1236" s="4"/>
      <c r="AD1236" s="1"/>
      <c r="AE1236" s="11"/>
      <c r="AF1236" s="5"/>
      <c r="AG1236" s="1"/>
      <c r="AH1236" s="1"/>
      <c r="AI1236" s="1"/>
      <c r="AJ1236" s="1"/>
      <c r="AK1236" s="10"/>
      <c r="AL1236" s="1"/>
      <c r="AM1236" s="1"/>
      <c r="AN1236" s="1"/>
      <c r="AO1236" s="1"/>
      <c r="AP1236" s="1"/>
      <c r="AQ1236" s="1"/>
    </row>
    <row r="1237" spans="1:43" x14ac:dyDescent="0.2">
      <c r="A1237" s="67">
        <f t="shared" si="525"/>
        <v>43519</v>
      </c>
      <c r="B1237" s="8">
        <f t="shared" si="514"/>
        <v>15076.091338210001</v>
      </c>
      <c r="C1237" s="8">
        <f t="shared" si="526"/>
        <v>12330.52982442</v>
      </c>
      <c r="D1237" s="28">
        <f t="shared" si="527"/>
        <v>5116.93</v>
      </c>
      <c r="E1237" s="9">
        <f>IF(K1237=1,VLOOKUP(A1236,[1]Plan1!$AY$117:$BA$314,3),E1236)</f>
        <v>5138.93</v>
      </c>
      <c r="F1237" s="110">
        <f t="shared" si="528"/>
        <v>43512</v>
      </c>
      <c r="G1237" s="12">
        <f t="shared" si="515"/>
        <v>4.2994529923214841E-3</v>
      </c>
      <c r="H1237" s="11">
        <f t="shared" si="529"/>
        <v>43539</v>
      </c>
      <c r="I1237" s="11">
        <f t="shared" si="516"/>
        <v>43539</v>
      </c>
      <c r="J1237" s="1">
        <f t="shared" si="530"/>
        <v>18</v>
      </c>
      <c r="K1237" s="1">
        <f t="shared" si="513"/>
        <v>6</v>
      </c>
      <c r="L1237" s="8">
        <f t="shared" si="517"/>
        <v>1.0014311</v>
      </c>
      <c r="M1237" s="14">
        <f t="shared" si="512"/>
        <v>1.00319961</v>
      </c>
      <c r="N1237" s="14">
        <f t="shared" si="509"/>
        <v>1.1708898010834921</v>
      </c>
      <c r="O1237" s="8">
        <f t="shared" si="511"/>
        <v>1.1725654599999999</v>
      </c>
      <c r="P1237" s="8">
        <f t="shared" si="518"/>
        <v>14458.353375610001</v>
      </c>
      <c r="Q1237" s="13">
        <f t="shared" si="519"/>
        <v>0</v>
      </c>
      <c r="R1237" s="21">
        <f t="shared" si="520"/>
        <v>0</v>
      </c>
      <c r="S1237" s="8">
        <f t="shared" si="521"/>
        <v>0</v>
      </c>
      <c r="T1237" s="10">
        <f t="shared" si="531"/>
        <v>0.122837</v>
      </c>
      <c r="U1237" s="13">
        <f t="shared" si="510"/>
        <v>91</v>
      </c>
      <c r="V1237" s="13">
        <v>252</v>
      </c>
      <c r="W1237" s="14">
        <f t="shared" si="522"/>
        <v>1.0427253329999999</v>
      </c>
      <c r="X1237" s="8">
        <f t="shared" si="523"/>
        <v>617.73796259999995</v>
      </c>
      <c r="Y1237" s="8">
        <v>0</v>
      </c>
      <c r="Z1237" s="9">
        <f t="shared" si="524"/>
        <v>0</v>
      </c>
      <c r="AA1237" s="26" t="str">
        <f t="shared" si="532"/>
        <v>A+J=</v>
      </c>
      <c r="AB1237" s="70">
        <f t="shared" si="533"/>
        <v>43753</v>
      </c>
      <c r="AC1237" s="4"/>
      <c r="AD1237" s="1"/>
      <c r="AE1237" s="11"/>
      <c r="AF1237" s="5"/>
      <c r="AG1237" s="1"/>
      <c r="AH1237" s="1"/>
      <c r="AI1237" s="1"/>
      <c r="AJ1237" s="1"/>
      <c r="AK1237" s="10"/>
      <c r="AL1237" s="1"/>
      <c r="AM1237" s="1"/>
      <c r="AN1237" s="1"/>
      <c r="AO1237" s="1"/>
      <c r="AP1237" s="1"/>
      <c r="AQ1237" s="1"/>
    </row>
    <row r="1238" spans="1:43" x14ac:dyDescent="0.2">
      <c r="A1238" s="67">
        <f t="shared" si="525"/>
        <v>43520</v>
      </c>
      <c r="B1238" s="8">
        <f t="shared" si="514"/>
        <v>15076.091338210001</v>
      </c>
      <c r="C1238" s="8">
        <f t="shared" si="526"/>
        <v>12330.52982442</v>
      </c>
      <c r="D1238" s="28">
        <f t="shared" si="527"/>
        <v>5116.93</v>
      </c>
      <c r="E1238" s="9">
        <f>IF(K1238=1,VLOOKUP(A1237,[1]Plan1!$AY$117:$BA$314,3),E1237)</f>
        <v>5138.93</v>
      </c>
      <c r="F1238" s="110">
        <f t="shared" si="528"/>
        <v>43512</v>
      </c>
      <c r="G1238" s="12">
        <f t="shared" si="515"/>
        <v>4.2994529923214841E-3</v>
      </c>
      <c r="H1238" s="11">
        <f t="shared" si="529"/>
        <v>43539</v>
      </c>
      <c r="I1238" s="11">
        <f t="shared" si="516"/>
        <v>43539</v>
      </c>
      <c r="J1238" s="1">
        <f t="shared" si="530"/>
        <v>18</v>
      </c>
      <c r="K1238" s="1">
        <f t="shared" si="513"/>
        <v>6</v>
      </c>
      <c r="L1238" s="8">
        <f t="shared" si="517"/>
        <v>1.0014311</v>
      </c>
      <c r="M1238" s="14">
        <f t="shared" si="512"/>
        <v>1.00319961</v>
      </c>
      <c r="N1238" s="14">
        <f t="shared" si="509"/>
        <v>1.1708898010834921</v>
      </c>
      <c r="O1238" s="8">
        <f t="shared" si="511"/>
        <v>1.1725654599999999</v>
      </c>
      <c r="P1238" s="8">
        <f t="shared" si="518"/>
        <v>14458.353375610001</v>
      </c>
      <c r="Q1238" s="13">
        <f t="shared" si="519"/>
        <v>0</v>
      </c>
      <c r="R1238" s="21">
        <f t="shared" si="520"/>
        <v>0</v>
      </c>
      <c r="S1238" s="8">
        <f t="shared" si="521"/>
        <v>0</v>
      </c>
      <c r="T1238" s="10">
        <f t="shared" si="531"/>
        <v>0.122837</v>
      </c>
      <c r="U1238" s="13">
        <f t="shared" si="510"/>
        <v>91</v>
      </c>
      <c r="V1238" s="13">
        <v>252</v>
      </c>
      <c r="W1238" s="14">
        <f t="shared" si="522"/>
        <v>1.0427253329999999</v>
      </c>
      <c r="X1238" s="8">
        <f t="shared" si="523"/>
        <v>617.73796259999995</v>
      </c>
      <c r="Y1238" s="8">
        <v>0</v>
      </c>
      <c r="Z1238" s="9">
        <f t="shared" si="524"/>
        <v>0</v>
      </c>
      <c r="AA1238" s="26" t="str">
        <f t="shared" si="532"/>
        <v>A+J=</v>
      </c>
      <c r="AB1238" s="70">
        <f t="shared" si="533"/>
        <v>43753</v>
      </c>
      <c r="AC1238" s="4"/>
      <c r="AD1238" s="1"/>
      <c r="AE1238" s="11"/>
      <c r="AF1238" s="5"/>
      <c r="AG1238" s="1"/>
      <c r="AH1238" s="1"/>
      <c r="AI1238" s="1"/>
      <c r="AJ1238" s="1"/>
      <c r="AK1238" s="10"/>
      <c r="AL1238" s="1"/>
      <c r="AM1238" s="1"/>
      <c r="AN1238" s="1"/>
      <c r="AO1238" s="1"/>
      <c r="AP1238" s="1"/>
      <c r="AQ1238" s="1"/>
    </row>
    <row r="1239" spans="1:43" x14ac:dyDescent="0.2">
      <c r="A1239" s="67">
        <f t="shared" si="525"/>
        <v>43521</v>
      </c>
      <c r="B1239" s="8">
        <f t="shared" si="514"/>
        <v>15076.091338210001</v>
      </c>
      <c r="C1239" s="8">
        <f t="shared" si="526"/>
        <v>12330.52982442</v>
      </c>
      <c r="D1239" s="28">
        <f t="shared" si="527"/>
        <v>5116.93</v>
      </c>
      <c r="E1239" s="9">
        <f>IF(K1239=1,VLOOKUP(A1238,[1]Plan1!$AY$117:$BA$314,3),E1238)</f>
        <v>5138.93</v>
      </c>
      <c r="F1239" s="110">
        <f t="shared" si="528"/>
        <v>43512</v>
      </c>
      <c r="G1239" s="12">
        <f t="shared" si="515"/>
        <v>4.2994529923214841E-3</v>
      </c>
      <c r="H1239" s="11">
        <f t="shared" si="529"/>
        <v>43539</v>
      </c>
      <c r="I1239" s="11">
        <f t="shared" si="516"/>
        <v>43539</v>
      </c>
      <c r="J1239" s="1">
        <f t="shared" si="530"/>
        <v>18</v>
      </c>
      <c r="K1239" s="1">
        <f t="shared" si="513"/>
        <v>6</v>
      </c>
      <c r="L1239" s="8">
        <f t="shared" si="517"/>
        <v>1.0014311</v>
      </c>
      <c r="M1239" s="14">
        <f t="shared" si="512"/>
        <v>1.00319961</v>
      </c>
      <c r="N1239" s="14">
        <f t="shared" si="509"/>
        <v>1.1708898010834921</v>
      </c>
      <c r="O1239" s="8">
        <f t="shared" si="511"/>
        <v>1.1725654599999999</v>
      </c>
      <c r="P1239" s="8">
        <f t="shared" si="518"/>
        <v>14458.353375610001</v>
      </c>
      <c r="Q1239" s="13">
        <f t="shared" si="519"/>
        <v>0</v>
      </c>
      <c r="R1239" s="21">
        <f t="shared" si="520"/>
        <v>0</v>
      </c>
      <c r="S1239" s="8">
        <f t="shared" si="521"/>
        <v>0</v>
      </c>
      <c r="T1239" s="10">
        <f t="shared" si="531"/>
        <v>0.122837</v>
      </c>
      <c r="U1239" s="13">
        <f t="shared" si="510"/>
        <v>91</v>
      </c>
      <c r="V1239" s="13">
        <v>252</v>
      </c>
      <c r="W1239" s="14">
        <f t="shared" si="522"/>
        <v>1.0427253329999999</v>
      </c>
      <c r="X1239" s="8">
        <f t="shared" si="523"/>
        <v>617.73796259999995</v>
      </c>
      <c r="Y1239" s="8">
        <v>0</v>
      </c>
      <c r="Z1239" s="9">
        <f t="shared" si="524"/>
        <v>0</v>
      </c>
      <c r="AA1239" s="26" t="str">
        <f t="shared" si="532"/>
        <v>A+J=</v>
      </c>
      <c r="AB1239" s="70">
        <f t="shared" si="533"/>
        <v>43753</v>
      </c>
      <c r="AC1239" s="4"/>
      <c r="AD1239" s="1"/>
      <c r="AE1239" s="11"/>
      <c r="AF1239" s="5"/>
      <c r="AG1239" s="1"/>
      <c r="AH1239" s="1"/>
      <c r="AI1239" s="1"/>
      <c r="AJ1239" s="1"/>
      <c r="AK1239" s="10"/>
      <c r="AL1239" s="1"/>
      <c r="AM1239" s="1"/>
      <c r="AN1239" s="1"/>
      <c r="AO1239" s="1"/>
      <c r="AP1239" s="1"/>
      <c r="AQ1239" s="1"/>
    </row>
    <row r="1240" spans="1:43" x14ac:dyDescent="0.2">
      <c r="A1240" s="67">
        <f t="shared" si="525"/>
        <v>43522</v>
      </c>
      <c r="B1240" s="8">
        <f t="shared" si="514"/>
        <v>15086.619546770002</v>
      </c>
      <c r="C1240" s="8">
        <f t="shared" si="526"/>
        <v>12330.52982442</v>
      </c>
      <c r="D1240" s="28">
        <f t="shared" si="527"/>
        <v>5116.93</v>
      </c>
      <c r="E1240" s="9">
        <f>IF(K1240=1,VLOOKUP(A1239,[1]Plan1!$AY$117:$BA$314,3),E1239)</f>
        <v>5138.93</v>
      </c>
      <c r="F1240" s="110">
        <f t="shared" si="528"/>
        <v>43512</v>
      </c>
      <c r="G1240" s="12">
        <f t="shared" si="515"/>
        <v>4.2994529923214841E-3</v>
      </c>
      <c r="H1240" s="11">
        <f t="shared" si="529"/>
        <v>43539</v>
      </c>
      <c r="I1240" s="11">
        <f t="shared" si="516"/>
        <v>43539</v>
      </c>
      <c r="J1240" s="1">
        <f t="shared" si="530"/>
        <v>18</v>
      </c>
      <c r="K1240" s="1">
        <f t="shared" si="513"/>
        <v>7</v>
      </c>
      <c r="L1240" s="8">
        <f t="shared" si="517"/>
        <v>1.0016698100000001</v>
      </c>
      <c r="M1240" s="14">
        <f t="shared" si="512"/>
        <v>1.00319961</v>
      </c>
      <c r="N1240" s="14">
        <f t="shared" si="509"/>
        <v>1.1708898010834921</v>
      </c>
      <c r="O1240" s="8">
        <f t="shared" si="511"/>
        <v>1.1728449599999999</v>
      </c>
      <c r="P1240" s="8">
        <f t="shared" si="518"/>
        <v>14461.799758700001</v>
      </c>
      <c r="Q1240" s="13">
        <f t="shared" si="519"/>
        <v>0</v>
      </c>
      <c r="R1240" s="21">
        <f t="shared" si="520"/>
        <v>0</v>
      </c>
      <c r="S1240" s="8">
        <f t="shared" si="521"/>
        <v>0</v>
      </c>
      <c r="T1240" s="10">
        <f t="shared" si="531"/>
        <v>0.122837</v>
      </c>
      <c r="U1240" s="13">
        <f t="shared" si="510"/>
        <v>92</v>
      </c>
      <c r="V1240" s="13">
        <v>252</v>
      </c>
      <c r="W1240" s="14">
        <f t="shared" si="522"/>
        <v>1.043204843</v>
      </c>
      <c r="X1240" s="8">
        <f t="shared" si="523"/>
        <v>624.81978806999996</v>
      </c>
      <c r="Y1240" s="8">
        <v>0</v>
      </c>
      <c r="Z1240" s="9">
        <f t="shared" si="524"/>
        <v>0</v>
      </c>
      <c r="AA1240" s="26" t="str">
        <f t="shared" si="532"/>
        <v>A+J=</v>
      </c>
      <c r="AB1240" s="70">
        <f t="shared" si="533"/>
        <v>43753</v>
      </c>
      <c r="AC1240" s="4"/>
      <c r="AD1240" s="1"/>
      <c r="AE1240" s="11"/>
      <c r="AF1240" s="5"/>
      <c r="AG1240" s="1"/>
      <c r="AH1240" s="1"/>
      <c r="AI1240" s="1"/>
      <c r="AJ1240" s="1"/>
      <c r="AK1240" s="10"/>
      <c r="AL1240" s="1"/>
      <c r="AM1240" s="1"/>
      <c r="AN1240" s="1"/>
      <c r="AO1240" s="1"/>
      <c r="AP1240" s="1"/>
      <c r="AQ1240" s="1"/>
    </row>
    <row r="1241" spans="1:43" x14ac:dyDescent="0.2">
      <c r="A1241" s="67">
        <f t="shared" si="525"/>
        <v>43523</v>
      </c>
      <c r="B1241" s="8">
        <f t="shared" si="514"/>
        <v>15097.155272350001</v>
      </c>
      <c r="C1241" s="8">
        <f t="shared" si="526"/>
        <v>12330.52982442</v>
      </c>
      <c r="D1241" s="28">
        <f t="shared" si="527"/>
        <v>5116.93</v>
      </c>
      <c r="E1241" s="9">
        <f>IF(K1241=1,VLOOKUP(A1240,[1]Plan1!$AY$117:$BA$314,3),E1240)</f>
        <v>5138.93</v>
      </c>
      <c r="F1241" s="110">
        <f t="shared" si="528"/>
        <v>43512</v>
      </c>
      <c r="G1241" s="12">
        <f t="shared" si="515"/>
        <v>4.2994529923214841E-3</v>
      </c>
      <c r="H1241" s="11">
        <f t="shared" si="529"/>
        <v>43539</v>
      </c>
      <c r="I1241" s="11">
        <f t="shared" si="516"/>
        <v>43539</v>
      </c>
      <c r="J1241" s="1">
        <f t="shared" si="530"/>
        <v>18</v>
      </c>
      <c r="K1241" s="1">
        <f t="shared" si="513"/>
        <v>8</v>
      </c>
      <c r="L1241" s="8">
        <f t="shared" si="517"/>
        <v>1.00190859</v>
      </c>
      <c r="M1241" s="14">
        <f t="shared" si="512"/>
        <v>1.00319961</v>
      </c>
      <c r="N1241" s="14">
        <f t="shared" si="509"/>
        <v>1.1708898010834921</v>
      </c>
      <c r="O1241" s="8">
        <f t="shared" si="511"/>
        <v>1.1731245400000001</v>
      </c>
      <c r="P1241" s="8">
        <f t="shared" si="518"/>
        <v>14465.24712822</v>
      </c>
      <c r="Q1241" s="13">
        <f t="shared" si="519"/>
        <v>0</v>
      </c>
      <c r="R1241" s="21">
        <f t="shared" si="520"/>
        <v>0</v>
      </c>
      <c r="S1241" s="8">
        <f t="shared" si="521"/>
        <v>0</v>
      </c>
      <c r="T1241" s="10">
        <f t="shared" si="531"/>
        <v>0.122837</v>
      </c>
      <c r="U1241" s="13">
        <f t="shared" si="510"/>
        <v>93</v>
      </c>
      <c r="V1241" s="13">
        <v>252</v>
      </c>
      <c r="W1241" s="14">
        <f t="shared" si="522"/>
        <v>1.0436845729999999</v>
      </c>
      <c r="X1241" s="8">
        <f t="shared" si="523"/>
        <v>631.90814412999998</v>
      </c>
      <c r="Y1241" s="8">
        <v>0</v>
      </c>
      <c r="Z1241" s="9">
        <f t="shared" si="524"/>
        <v>0</v>
      </c>
      <c r="AA1241" s="26" t="str">
        <f t="shared" si="532"/>
        <v>A+J=</v>
      </c>
      <c r="AB1241" s="70">
        <f t="shared" si="533"/>
        <v>43753</v>
      </c>
      <c r="AC1241" s="4"/>
      <c r="AD1241" s="1"/>
      <c r="AE1241" s="11"/>
      <c r="AF1241" s="5"/>
      <c r="AG1241" s="1"/>
      <c r="AH1241" s="1"/>
      <c r="AI1241" s="1"/>
      <c r="AJ1241" s="1"/>
      <c r="AK1241" s="10"/>
      <c r="AL1241" s="1"/>
      <c r="AM1241" s="1"/>
      <c r="AN1241" s="1"/>
      <c r="AO1241" s="1"/>
      <c r="AP1241" s="1"/>
      <c r="AQ1241" s="1"/>
    </row>
    <row r="1242" spans="1:43" x14ac:dyDescent="0.2">
      <c r="A1242" s="67">
        <f t="shared" si="525"/>
        <v>43524</v>
      </c>
      <c r="B1242" s="8">
        <f t="shared" si="514"/>
        <v>15107.698389929999</v>
      </c>
      <c r="C1242" s="8">
        <f t="shared" si="526"/>
        <v>12330.52982442</v>
      </c>
      <c r="D1242" s="28">
        <f t="shared" si="527"/>
        <v>5116.93</v>
      </c>
      <c r="E1242" s="9">
        <f>IF(K1242=1,VLOOKUP(A1241,[1]Plan1!$AY$117:$BA$314,3),E1241)</f>
        <v>5138.93</v>
      </c>
      <c r="F1242" s="110">
        <f t="shared" si="528"/>
        <v>43512</v>
      </c>
      <c r="G1242" s="12">
        <f t="shared" si="515"/>
        <v>4.2994529923214841E-3</v>
      </c>
      <c r="H1242" s="11">
        <f t="shared" si="529"/>
        <v>43539</v>
      </c>
      <c r="I1242" s="11">
        <f t="shared" si="516"/>
        <v>43539</v>
      </c>
      <c r="J1242" s="1">
        <f t="shared" si="530"/>
        <v>18</v>
      </c>
      <c r="K1242" s="1">
        <f t="shared" si="513"/>
        <v>9</v>
      </c>
      <c r="L1242" s="8">
        <f t="shared" si="517"/>
        <v>1.00214742</v>
      </c>
      <c r="M1242" s="14">
        <f t="shared" si="512"/>
        <v>1.00319961</v>
      </c>
      <c r="N1242" s="14">
        <f t="shared" si="509"/>
        <v>1.1708898010834921</v>
      </c>
      <c r="O1242" s="8">
        <f t="shared" si="511"/>
        <v>1.1734041900000001</v>
      </c>
      <c r="P1242" s="8">
        <f t="shared" si="518"/>
        <v>14468.69536089</v>
      </c>
      <c r="Q1242" s="13">
        <f t="shared" si="519"/>
        <v>0</v>
      </c>
      <c r="R1242" s="21">
        <f t="shared" si="520"/>
        <v>0</v>
      </c>
      <c r="S1242" s="8">
        <f t="shared" si="521"/>
        <v>0</v>
      </c>
      <c r="T1242" s="10">
        <f t="shared" si="531"/>
        <v>0.122837</v>
      </c>
      <c r="U1242" s="13">
        <f t="shared" si="510"/>
        <v>94</v>
      </c>
      <c r="V1242" s="13">
        <v>252</v>
      </c>
      <c r="W1242" s="14">
        <f t="shared" si="522"/>
        <v>1.0441645230000001</v>
      </c>
      <c r="X1242" s="8">
        <f t="shared" si="523"/>
        <v>639.00302904</v>
      </c>
      <c r="Y1242" s="8">
        <v>0</v>
      </c>
      <c r="Z1242" s="9">
        <f t="shared" si="524"/>
        <v>0</v>
      </c>
      <c r="AA1242" s="26" t="str">
        <f t="shared" si="532"/>
        <v>A+J=</v>
      </c>
      <c r="AB1242" s="70">
        <f t="shared" si="533"/>
        <v>43753</v>
      </c>
      <c r="AC1242" s="4"/>
      <c r="AD1242" s="1"/>
      <c r="AE1242" s="11"/>
      <c r="AF1242" s="5"/>
      <c r="AG1242" s="1"/>
      <c r="AH1242" s="1"/>
      <c r="AI1242" s="1"/>
      <c r="AJ1242" s="1"/>
      <c r="AK1242" s="10"/>
      <c r="AL1242" s="1"/>
      <c r="AM1242" s="1"/>
      <c r="AN1242" s="1"/>
      <c r="AO1242" s="1"/>
      <c r="AP1242" s="1"/>
      <c r="AQ1242" s="1"/>
    </row>
    <row r="1243" spans="1:43" x14ac:dyDescent="0.2">
      <c r="A1243" s="67">
        <f t="shared" si="525"/>
        <v>43525</v>
      </c>
      <c r="B1243" s="8">
        <f t="shared" si="514"/>
        <v>15118.248659859999</v>
      </c>
      <c r="C1243" s="8">
        <f t="shared" si="526"/>
        <v>12330.52982442</v>
      </c>
      <c r="D1243" s="28">
        <f t="shared" si="527"/>
        <v>5116.93</v>
      </c>
      <c r="E1243" s="9">
        <f>IF(K1243=1,VLOOKUP(A1242,[1]Plan1!$AY$117:$BA$314,3),E1242)</f>
        <v>5138.93</v>
      </c>
      <c r="F1243" s="110">
        <f t="shared" si="528"/>
        <v>43512</v>
      </c>
      <c r="G1243" s="12">
        <f t="shared" si="515"/>
        <v>4.2994529923214841E-3</v>
      </c>
      <c r="H1243" s="11">
        <f t="shared" si="529"/>
        <v>43539</v>
      </c>
      <c r="I1243" s="11">
        <f t="shared" si="516"/>
        <v>43539</v>
      </c>
      <c r="J1243" s="1">
        <f t="shared" si="530"/>
        <v>18</v>
      </c>
      <c r="K1243" s="1">
        <f t="shared" si="513"/>
        <v>10</v>
      </c>
      <c r="L1243" s="8">
        <f t="shared" si="517"/>
        <v>1.0023863</v>
      </c>
      <c r="M1243" s="14">
        <f t="shared" si="512"/>
        <v>1.00319961</v>
      </c>
      <c r="N1243" s="14">
        <f t="shared" si="509"/>
        <v>1.1708898010834921</v>
      </c>
      <c r="O1243" s="8">
        <f t="shared" si="511"/>
        <v>1.17368389</v>
      </c>
      <c r="P1243" s="8">
        <f t="shared" si="518"/>
        <v>14472.14421008</v>
      </c>
      <c r="Q1243" s="13">
        <f t="shared" si="519"/>
        <v>0</v>
      </c>
      <c r="R1243" s="21">
        <f t="shared" si="520"/>
        <v>0</v>
      </c>
      <c r="S1243" s="8">
        <f t="shared" si="521"/>
        <v>0</v>
      </c>
      <c r="T1243" s="10">
        <f t="shared" si="531"/>
        <v>0.122837</v>
      </c>
      <c r="U1243" s="13">
        <f t="shared" si="510"/>
        <v>95</v>
      </c>
      <c r="V1243" s="13">
        <v>252</v>
      </c>
      <c r="W1243" s="14">
        <f t="shared" si="522"/>
        <v>1.044644694</v>
      </c>
      <c r="X1243" s="8">
        <f t="shared" si="523"/>
        <v>646.10444977999998</v>
      </c>
      <c r="Y1243" s="8">
        <v>0</v>
      </c>
      <c r="Z1243" s="9">
        <f t="shared" si="524"/>
        <v>0</v>
      </c>
      <c r="AA1243" s="26" t="str">
        <f t="shared" si="532"/>
        <v>A+J=</v>
      </c>
      <c r="AB1243" s="70">
        <f t="shared" si="533"/>
        <v>43753</v>
      </c>
      <c r="AC1243" s="4"/>
      <c r="AD1243" s="1"/>
      <c r="AE1243" s="11"/>
      <c r="AF1243" s="5"/>
      <c r="AG1243" s="1"/>
      <c r="AH1243" s="1"/>
      <c r="AI1243" s="1"/>
      <c r="AJ1243" s="1"/>
      <c r="AK1243" s="10"/>
      <c r="AL1243" s="1"/>
      <c r="AM1243" s="1"/>
      <c r="AN1243" s="1"/>
      <c r="AO1243" s="1"/>
      <c r="AP1243" s="1"/>
      <c r="AQ1243" s="1"/>
    </row>
    <row r="1244" spans="1:43" x14ac:dyDescent="0.2">
      <c r="A1244" s="67">
        <f t="shared" si="525"/>
        <v>43526</v>
      </c>
      <c r="B1244" s="8">
        <f t="shared" si="514"/>
        <v>15128.806486399999</v>
      </c>
      <c r="C1244" s="8">
        <f t="shared" si="526"/>
        <v>12330.52982442</v>
      </c>
      <c r="D1244" s="28">
        <f t="shared" si="527"/>
        <v>5116.93</v>
      </c>
      <c r="E1244" s="9">
        <f>IF(K1244=1,VLOOKUP(A1243,[1]Plan1!$AY$117:$BA$314,3),E1243)</f>
        <v>5138.93</v>
      </c>
      <c r="F1244" s="110">
        <f t="shared" si="528"/>
        <v>43512</v>
      </c>
      <c r="G1244" s="12">
        <f t="shared" si="515"/>
        <v>4.2994529923214841E-3</v>
      </c>
      <c r="H1244" s="11">
        <f t="shared" si="529"/>
        <v>43539</v>
      </c>
      <c r="I1244" s="11">
        <f t="shared" si="516"/>
        <v>43539</v>
      </c>
      <c r="J1244" s="1">
        <f t="shared" si="530"/>
        <v>18</v>
      </c>
      <c r="K1244" s="1">
        <f t="shared" si="513"/>
        <v>11</v>
      </c>
      <c r="L1244" s="8">
        <f t="shared" si="517"/>
        <v>1.0026252499999999</v>
      </c>
      <c r="M1244" s="14">
        <f t="shared" si="512"/>
        <v>1.00319961</v>
      </c>
      <c r="N1244" s="14">
        <f t="shared" si="509"/>
        <v>1.1708898010834921</v>
      </c>
      <c r="O1244" s="8">
        <f t="shared" si="511"/>
        <v>1.17396367</v>
      </c>
      <c r="P1244" s="8">
        <f t="shared" si="518"/>
        <v>14475.594045719999</v>
      </c>
      <c r="Q1244" s="13">
        <f t="shared" si="519"/>
        <v>0</v>
      </c>
      <c r="R1244" s="21">
        <f t="shared" si="520"/>
        <v>0</v>
      </c>
      <c r="S1244" s="8">
        <f t="shared" si="521"/>
        <v>0</v>
      </c>
      <c r="T1244" s="10">
        <f t="shared" si="531"/>
        <v>0.122837</v>
      </c>
      <c r="U1244" s="13">
        <f t="shared" si="510"/>
        <v>96</v>
      </c>
      <c r="V1244" s="13">
        <v>252</v>
      </c>
      <c r="W1244" s="14">
        <f t="shared" si="522"/>
        <v>1.045125087</v>
      </c>
      <c r="X1244" s="8">
        <f t="shared" si="523"/>
        <v>653.21244067999999</v>
      </c>
      <c r="Y1244" s="8">
        <v>0</v>
      </c>
      <c r="Z1244" s="9">
        <f t="shared" si="524"/>
        <v>0</v>
      </c>
      <c r="AA1244" s="26" t="str">
        <f t="shared" si="532"/>
        <v>A+J=</v>
      </c>
      <c r="AB1244" s="70">
        <f t="shared" si="533"/>
        <v>43753</v>
      </c>
      <c r="AC1244" s="4"/>
      <c r="AD1244" s="1"/>
      <c r="AE1244" s="11"/>
      <c r="AF1244" s="5"/>
      <c r="AG1244" s="1"/>
      <c r="AH1244" s="1"/>
      <c r="AI1244" s="1"/>
      <c r="AJ1244" s="1"/>
      <c r="AK1244" s="10"/>
      <c r="AL1244" s="1"/>
      <c r="AM1244" s="1"/>
      <c r="AN1244" s="1"/>
      <c r="AO1244" s="1"/>
      <c r="AP1244" s="1"/>
      <c r="AQ1244" s="1"/>
    </row>
    <row r="1245" spans="1:43" x14ac:dyDescent="0.2">
      <c r="A1245" s="67">
        <f t="shared" si="525"/>
        <v>43527</v>
      </c>
      <c r="B1245" s="8">
        <f t="shared" si="514"/>
        <v>15128.806486399999</v>
      </c>
      <c r="C1245" s="8">
        <f t="shared" si="526"/>
        <v>12330.52982442</v>
      </c>
      <c r="D1245" s="28">
        <f t="shared" si="527"/>
        <v>5116.93</v>
      </c>
      <c r="E1245" s="9">
        <f>IF(K1245=1,VLOOKUP(A1244,[1]Plan1!$AY$117:$BA$314,3),E1244)</f>
        <v>5138.93</v>
      </c>
      <c r="F1245" s="110">
        <f t="shared" si="528"/>
        <v>43512</v>
      </c>
      <c r="G1245" s="12">
        <f t="shared" si="515"/>
        <v>4.2994529923214841E-3</v>
      </c>
      <c r="H1245" s="11">
        <f t="shared" si="529"/>
        <v>43539</v>
      </c>
      <c r="I1245" s="11">
        <f t="shared" si="516"/>
        <v>43539</v>
      </c>
      <c r="J1245" s="1">
        <f t="shared" si="530"/>
        <v>18</v>
      </c>
      <c r="K1245" s="1">
        <f t="shared" si="513"/>
        <v>11</v>
      </c>
      <c r="L1245" s="8">
        <f t="shared" si="517"/>
        <v>1.0026252499999999</v>
      </c>
      <c r="M1245" s="14">
        <f t="shared" si="512"/>
        <v>1.00319961</v>
      </c>
      <c r="N1245" s="14">
        <f t="shared" si="509"/>
        <v>1.1708898010834921</v>
      </c>
      <c r="O1245" s="8">
        <f t="shared" si="511"/>
        <v>1.17396367</v>
      </c>
      <c r="P1245" s="8">
        <f t="shared" si="518"/>
        <v>14475.594045719999</v>
      </c>
      <c r="Q1245" s="13">
        <f t="shared" si="519"/>
        <v>0</v>
      </c>
      <c r="R1245" s="21">
        <f t="shared" si="520"/>
        <v>0</v>
      </c>
      <c r="S1245" s="8">
        <f t="shared" si="521"/>
        <v>0</v>
      </c>
      <c r="T1245" s="10">
        <f t="shared" si="531"/>
        <v>0.122837</v>
      </c>
      <c r="U1245" s="13">
        <f t="shared" si="510"/>
        <v>96</v>
      </c>
      <c r="V1245" s="13">
        <v>252</v>
      </c>
      <c r="W1245" s="14">
        <f t="shared" si="522"/>
        <v>1.045125087</v>
      </c>
      <c r="X1245" s="8">
        <f t="shared" si="523"/>
        <v>653.21244067999999</v>
      </c>
      <c r="Y1245" s="8">
        <v>0</v>
      </c>
      <c r="Z1245" s="9">
        <f t="shared" si="524"/>
        <v>0</v>
      </c>
      <c r="AA1245" s="26" t="str">
        <f t="shared" si="532"/>
        <v>A+J=</v>
      </c>
      <c r="AB1245" s="70">
        <f t="shared" si="533"/>
        <v>43753</v>
      </c>
      <c r="AC1245" s="4"/>
      <c r="AD1245" s="1"/>
      <c r="AE1245" s="11"/>
      <c r="AF1245" s="5"/>
      <c r="AG1245" s="1"/>
      <c r="AH1245" s="1"/>
      <c r="AI1245" s="1"/>
      <c r="AJ1245" s="1"/>
      <c r="AK1245" s="10"/>
      <c r="AL1245" s="1"/>
      <c r="AM1245" s="1"/>
      <c r="AN1245" s="1"/>
      <c r="AO1245" s="1"/>
      <c r="AP1245" s="1"/>
      <c r="AQ1245" s="1"/>
    </row>
    <row r="1246" spans="1:43" x14ac:dyDescent="0.2">
      <c r="A1246" s="67">
        <f t="shared" si="525"/>
        <v>43528</v>
      </c>
      <c r="B1246" s="8">
        <f t="shared" si="514"/>
        <v>15128.806486399999</v>
      </c>
      <c r="C1246" s="8">
        <f t="shared" si="526"/>
        <v>12330.52982442</v>
      </c>
      <c r="D1246" s="28">
        <f t="shared" si="527"/>
        <v>5116.93</v>
      </c>
      <c r="E1246" s="9">
        <f>IF(K1246=1,VLOOKUP(A1245,[1]Plan1!$AY$117:$BA$314,3),E1245)</f>
        <v>5138.93</v>
      </c>
      <c r="F1246" s="110">
        <f t="shared" si="528"/>
        <v>43512</v>
      </c>
      <c r="G1246" s="12">
        <f t="shared" si="515"/>
        <v>4.2994529923214841E-3</v>
      </c>
      <c r="H1246" s="11">
        <f t="shared" si="529"/>
        <v>43539</v>
      </c>
      <c r="I1246" s="11">
        <f t="shared" si="516"/>
        <v>43539</v>
      </c>
      <c r="J1246" s="1">
        <f t="shared" si="530"/>
        <v>18</v>
      </c>
      <c r="K1246" s="1">
        <f t="shared" si="513"/>
        <v>11</v>
      </c>
      <c r="L1246" s="8">
        <f t="shared" si="517"/>
        <v>1.0026252499999999</v>
      </c>
      <c r="M1246" s="14">
        <f t="shared" si="512"/>
        <v>1.00319961</v>
      </c>
      <c r="N1246" s="14">
        <f t="shared" si="509"/>
        <v>1.1708898010834921</v>
      </c>
      <c r="O1246" s="8">
        <f t="shared" si="511"/>
        <v>1.17396367</v>
      </c>
      <c r="P1246" s="8">
        <f t="shared" si="518"/>
        <v>14475.594045719999</v>
      </c>
      <c r="Q1246" s="13">
        <f t="shared" si="519"/>
        <v>0</v>
      </c>
      <c r="R1246" s="21">
        <f t="shared" si="520"/>
        <v>0</v>
      </c>
      <c r="S1246" s="8">
        <f t="shared" si="521"/>
        <v>0</v>
      </c>
      <c r="T1246" s="10">
        <f t="shared" si="531"/>
        <v>0.122837</v>
      </c>
      <c r="U1246" s="13">
        <f t="shared" si="510"/>
        <v>96</v>
      </c>
      <c r="V1246" s="13">
        <v>252</v>
      </c>
      <c r="W1246" s="14">
        <f t="shared" si="522"/>
        <v>1.045125087</v>
      </c>
      <c r="X1246" s="8">
        <f t="shared" si="523"/>
        <v>653.21244067999999</v>
      </c>
      <c r="Y1246" s="8">
        <v>0</v>
      </c>
      <c r="Z1246" s="9">
        <f t="shared" si="524"/>
        <v>0</v>
      </c>
      <c r="AA1246" s="26" t="str">
        <f t="shared" si="532"/>
        <v>A+J=</v>
      </c>
      <c r="AB1246" s="70">
        <f t="shared" si="533"/>
        <v>43753</v>
      </c>
      <c r="AC1246" s="4"/>
      <c r="AD1246" s="1"/>
      <c r="AE1246" s="11"/>
      <c r="AF1246" s="5"/>
      <c r="AG1246" s="1"/>
      <c r="AH1246" s="1"/>
      <c r="AI1246" s="1"/>
      <c r="AJ1246" s="1"/>
      <c r="AK1246" s="10"/>
      <c r="AL1246" s="1"/>
      <c r="AM1246" s="1"/>
      <c r="AN1246" s="1"/>
      <c r="AO1246" s="1"/>
      <c r="AP1246" s="1"/>
      <c r="AQ1246" s="1"/>
    </row>
    <row r="1247" spans="1:43" x14ac:dyDescent="0.2">
      <c r="A1247" s="67">
        <f t="shared" si="525"/>
        <v>43529</v>
      </c>
      <c r="B1247" s="8">
        <f t="shared" si="514"/>
        <v>15128.806486399999</v>
      </c>
      <c r="C1247" s="8">
        <f t="shared" si="526"/>
        <v>12330.52982442</v>
      </c>
      <c r="D1247" s="28">
        <f t="shared" si="527"/>
        <v>5116.93</v>
      </c>
      <c r="E1247" s="9">
        <f>IF(K1247=1,VLOOKUP(A1246,[1]Plan1!$AY$117:$BA$314,3),E1246)</f>
        <v>5138.93</v>
      </c>
      <c r="F1247" s="110">
        <f t="shared" si="528"/>
        <v>43512</v>
      </c>
      <c r="G1247" s="12">
        <f t="shared" si="515"/>
        <v>4.2994529923214841E-3</v>
      </c>
      <c r="H1247" s="11">
        <f t="shared" si="529"/>
        <v>43539</v>
      </c>
      <c r="I1247" s="11">
        <f t="shared" si="516"/>
        <v>43539</v>
      </c>
      <c r="J1247" s="1">
        <f t="shared" si="530"/>
        <v>18</v>
      </c>
      <c r="K1247" s="1">
        <f t="shared" si="513"/>
        <v>11</v>
      </c>
      <c r="L1247" s="8">
        <f t="shared" si="517"/>
        <v>1.0026252499999999</v>
      </c>
      <c r="M1247" s="14">
        <f t="shared" si="512"/>
        <v>1.00319961</v>
      </c>
      <c r="N1247" s="14">
        <f t="shared" ref="N1247:N1310" si="534">IF(I1247&gt;I1246,N1246*M1247,N1246)</f>
        <v>1.1708898010834921</v>
      </c>
      <c r="O1247" s="8">
        <f t="shared" si="511"/>
        <v>1.17396367</v>
      </c>
      <c r="P1247" s="8">
        <f t="shared" si="518"/>
        <v>14475.594045719999</v>
      </c>
      <c r="Q1247" s="13">
        <f t="shared" si="519"/>
        <v>0</v>
      </c>
      <c r="R1247" s="21">
        <f t="shared" si="520"/>
        <v>0</v>
      </c>
      <c r="S1247" s="8">
        <f t="shared" si="521"/>
        <v>0</v>
      </c>
      <c r="T1247" s="10">
        <f t="shared" si="531"/>
        <v>0.122837</v>
      </c>
      <c r="U1247" s="13">
        <f t="shared" si="510"/>
        <v>96</v>
      </c>
      <c r="V1247" s="13">
        <v>252</v>
      </c>
      <c r="W1247" s="14">
        <f t="shared" si="522"/>
        <v>1.045125087</v>
      </c>
      <c r="X1247" s="8">
        <f t="shared" si="523"/>
        <v>653.21244067999999</v>
      </c>
      <c r="Y1247" s="8">
        <v>0</v>
      </c>
      <c r="Z1247" s="9">
        <f t="shared" si="524"/>
        <v>0</v>
      </c>
      <c r="AA1247" s="26" t="str">
        <f t="shared" si="532"/>
        <v>A+J=</v>
      </c>
      <c r="AB1247" s="70">
        <f t="shared" si="533"/>
        <v>43753</v>
      </c>
      <c r="AC1247" s="4"/>
      <c r="AD1247" s="1"/>
      <c r="AE1247" s="11"/>
      <c r="AF1247" s="5"/>
      <c r="AG1247" s="1"/>
      <c r="AH1247" s="1"/>
      <c r="AI1247" s="1"/>
      <c r="AJ1247" s="1"/>
      <c r="AK1247" s="10"/>
      <c r="AL1247" s="1"/>
      <c r="AM1247" s="1"/>
      <c r="AN1247" s="1"/>
      <c r="AO1247" s="1"/>
      <c r="AP1247" s="1"/>
      <c r="AQ1247" s="1"/>
    </row>
    <row r="1248" spans="1:43" x14ac:dyDescent="0.2">
      <c r="A1248" s="67">
        <f t="shared" si="525"/>
        <v>43530</v>
      </c>
      <c r="B1248" s="8">
        <f t="shared" si="514"/>
        <v>15128.806486399999</v>
      </c>
      <c r="C1248" s="8">
        <f t="shared" si="526"/>
        <v>12330.52982442</v>
      </c>
      <c r="D1248" s="28">
        <f t="shared" si="527"/>
        <v>5116.93</v>
      </c>
      <c r="E1248" s="9">
        <f>IF(K1248=1,VLOOKUP(A1247,[1]Plan1!$AY$117:$BA$314,3),E1247)</f>
        <v>5138.93</v>
      </c>
      <c r="F1248" s="110">
        <f t="shared" si="528"/>
        <v>43512</v>
      </c>
      <c r="G1248" s="12">
        <f t="shared" si="515"/>
        <v>4.2994529923214841E-3</v>
      </c>
      <c r="H1248" s="11">
        <f t="shared" si="529"/>
        <v>43539</v>
      </c>
      <c r="I1248" s="11">
        <f t="shared" si="516"/>
        <v>43539</v>
      </c>
      <c r="J1248" s="1">
        <f t="shared" si="530"/>
        <v>18</v>
      </c>
      <c r="K1248" s="1">
        <f t="shared" si="513"/>
        <v>11</v>
      </c>
      <c r="L1248" s="8">
        <f t="shared" si="517"/>
        <v>1.0026252499999999</v>
      </c>
      <c r="M1248" s="14">
        <f t="shared" si="512"/>
        <v>1.00319961</v>
      </c>
      <c r="N1248" s="14">
        <f t="shared" si="534"/>
        <v>1.1708898010834921</v>
      </c>
      <c r="O1248" s="8">
        <f t="shared" si="511"/>
        <v>1.17396367</v>
      </c>
      <c r="P1248" s="8">
        <f t="shared" si="518"/>
        <v>14475.594045719999</v>
      </c>
      <c r="Q1248" s="13">
        <f t="shared" si="519"/>
        <v>0</v>
      </c>
      <c r="R1248" s="21">
        <f t="shared" si="520"/>
        <v>0</v>
      </c>
      <c r="S1248" s="8">
        <f t="shared" si="521"/>
        <v>0</v>
      </c>
      <c r="T1248" s="10">
        <f t="shared" si="531"/>
        <v>0.122837</v>
      </c>
      <c r="U1248" s="13">
        <f t="shared" si="510"/>
        <v>96</v>
      </c>
      <c r="V1248" s="13">
        <v>252</v>
      </c>
      <c r="W1248" s="14">
        <f t="shared" si="522"/>
        <v>1.045125087</v>
      </c>
      <c r="X1248" s="8">
        <f t="shared" si="523"/>
        <v>653.21244067999999</v>
      </c>
      <c r="Y1248" s="8">
        <v>0</v>
      </c>
      <c r="Z1248" s="9">
        <f t="shared" si="524"/>
        <v>0</v>
      </c>
      <c r="AA1248" s="26" t="str">
        <f t="shared" si="532"/>
        <v>A+J=</v>
      </c>
      <c r="AB1248" s="70">
        <f t="shared" si="533"/>
        <v>43753</v>
      </c>
      <c r="AC1248" s="4"/>
      <c r="AD1248" s="1"/>
      <c r="AE1248" s="11"/>
      <c r="AF1248" s="5"/>
      <c r="AG1248" s="1"/>
      <c r="AH1248" s="1"/>
      <c r="AI1248" s="1"/>
      <c r="AJ1248" s="1"/>
      <c r="AK1248" s="10"/>
      <c r="AL1248" s="1"/>
      <c r="AM1248" s="1"/>
      <c r="AN1248" s="1"/>
      <c r="AO1248" s="1"/>
      <c r="AP1248" s="1"/>
      <c r="AQ1248" s="1"/>
    </row>
    <row r="1249" spans="1:43" x14ac:dyDescent="0.2">
      <c r="A1249" s="67">
        <f t="shared" si="525"/>
        <v>43531</v>
      </c>
      <c r="B1249" s="8">
        <f t="shared" si="514"/>
        <v>15139.37171539</v>
      </c>
      <c r="C1249" s="8">
        <f t="shared" si="526"/>
        <v>12330.52982442</v>
      </c>
      <c r="D1249" s="28">
        <f t="shared" si="527"/>
        <v>5116.93</v>
      </c>
      <c r="E1249" s="9">
        <f>IF(K1249=1,VLOOKUP(A1248,[1]Plan1!$AY$117:$BA$314,3),E1248)</f>
        <v>5138.93</v>
      </c>
      <c r="F1249" s="110">
        <f t="shared" si="528"/>
        <v>43512</v>
      </c>
      <c r="G1249" s="12">
        <f t="shared" si="515"/>
        <v>4.2994529923214841E-3</v>
      </c>
      <c r="H1249" s="11">
        <f t="shared" si="529"/>
        <v>43539</v>
      </c>
      <c r="I1249" s="11">
        <f t="shared" si="516"/>
        <v>43539</v>
      </c>
      <c r="J1249" s="1">
        <f t="shared" si="530"/>
        <v>18</v>
      </c>
      <c r="K1249" s="1">
        <f t="shared" si="513"/>
        <v>12</v>
      </c>
      <c r="L1249" s="8">
        <f t="shared" si="517"/>
        <v>1.00286425</v>
      </c>
      <c r="M1249" s="14">
        <f t="shared" si="512"/>
        <v>1.00319961</v>
      </c>
      <c r="N1249" s="14">
        <f t="shared" si="534"/>
        <v>1.1708898010834921</v>
      </c>
      <c r="O1249" s="8">
        <f t="shared" si="511"/>
        <v>1.1742435200000001</v>
      </c>
      <c r="P1249" s="8">
        <f t="shared" si="518"/>
        <v>14479.04474449</v>
      </c>
      <c r="Q1249" s="13">
        <f t="shared" si="519"/>
        <v>0</v>
      </c>
      <c r="R1249" s="21">
        <f t="shared" si="520"/>
        <v>0</v>
      </c>
      <c r="S1249" s="8">
        <f t="shared" si="521"/>
        <v>0</v>
      </c>
      <c r="T1249" s="10">
        <f t="shared" si="531"/>
        <v>0.122837</v>
      </c>
      <c r="U1249" s="13">
        <f t="shared" si="510"/>
        <v>97</v>
      </c>
      <c r="V1249" s="13">
        <v>252</v>
      </c>
      <c r="W1249" s="14">
        <f t="shared" si="522"/>
        <v>1.0456057000000001</v>
      </c>
      <c r="X1249" s="8">
        <f t="shared" si="523"/>
        <v>660.32697089999999</v>
      </c>
      <c r="Y1249" s="8">
        <v>0</v>
      </c>
      <c r="Z1249" s="9">
        <f t="shared" si="524"/>
        <v>0</v>
      </c>
      <c r="AA1249" s="26" t="str">
        <f t="shared" si="532"/>
        <v>A+J=</v>
      </c>
      <c r="AB1249" s="70">
        <f t="shared" si="533"/>
        <v>43753</v>
      </c>
      <c r="AC1249" s="4"/>
      <c r="AD1249" s="1"/>
      <c r="AE1249" s="11"/>
      <c r="AF1249" s="5"/>
      <c r="AG1249" s="1"/>
      <c r="AH1249" s="1"/>
      <c r="AI1249" s="1"/>
      <c r="AJ1249" s="1"/>
      <c r="AK1249" s="10"/>
      <c r="AL1249" s="1"/>
      <c r="AM1249" s="1"/>
      <c r="AN1249" s="1"/>
      <c r="AO1249" s="1"/>
      <c r="AP1249" s="1"/>
      <c r="AQ1249" s="1"/>
    </row>
    <row r="1250" spans="1:43" x14ac:dyDescent="0.2">
      <c r="A1250" s="67">
        <f t="shared" si="525"/>
        <v>43532</v>
      </c>
      <c r="B1250" s="8">
        <f t="shared" si="514"/>
        <v>15149.944106839999</v>
      </c>
      <c r="C1250" s="8">
        <f t="shared" si="526"/>
        <v>12330.52982442</v>
      </c>
      <c r="D1250" s="28">
        <f t="shared" si="527"/>
        <v>5116.93</v>
      </c>
      <c r="E1250" s="9">
        <f>IF(K1250=1,VLOOKUP(A1249,[1]Plan1!$AY$117:$BA$314,3),E1249)</f>
        <v>5138.93</v>
      </c>
      <c r="F1250" s="110">
        <f t="shared" si="528"/>
        <v>43512</v>
      </c>
      <c r="G1250" s="12">
        <f t="shared" si="515"/>
        <v>4.2994529923214841E-3</v>
      </c>
      <c r="H1250" s="11">
        <f t="shared" si="529"/>
        <v>43539</v>
      </c>
      <c r="I1250" s="11">
        <f t="shared" si="516"/>
        <v>43539</v>
      </c>
      <c r="J1250" s="1">
        <f t="shared" si="530"/>
        <v>18</v>
      </c>
      <c r="K1250" s="1">
        <f t="shared" si="513"/>
        <v>13</v>
      </c>
      <c r="L1250" s="8">
        <f t="shared" si="517"/>
        <v>1.0031033</v>
      </c>
      <c r="M1250" s="14">
        <f t="shared" si="512"/>
        <v>1.00319961</v>
      </c>
      <c r="N1250" s="14">
        <f t="shared" si="534"/>
        <v>1.1708898010834921</v>
      </c>
      <c r="O1250" s="8">
        <f t="shared" si="511"/>
        <v>1.1745234200000001</v>
      </c>
      <c r="P1250" s="8">
        <f t="shared" si="518"/>
        <v>14482.49605978</v>
      </c>
      <c r="Q1250" s="13">
        <f t="shared" si="519"/>
        <v>0</v>
      </c>
      <c r="R1250" s="21">
        <f t="shared" si="520"/>
        <v>0</v>
      </c>
      <c r="S1250" s="8">
        <f t="shared" si="521"/>
        <v>0</v>
      </c>
      <c r="T1250" s="10">
        <f t="shared" si="531"/>
        <v>0.122837</v>
      </c>
      <c r="U1250" s="13">
        <f t="shared" si="510"/>
        <v>98</v>
      </c>
      <c r="V1250" s="13">
        <v>252</v>
      </c>
      <c r="W1250" s="14">
        <f t="shared" si="522"/>
        <v>1.0460865340000001</v>
      </c>
      <c r="X1250" s="8">
        <f t="shared" si="523"/>
        <v>667.44804706000002</v>
      </c>
      <c r="Y1250" s="8">
        <v>0</v>
      </c>
      <c r="Z1250" s="9">
        <f t="shared" si="524"/>
        <v>0</v>
      </c>
      <c r="AA1250" s="26" t="str">
        <f t="shared" si="532"/>
        <v>A+J=</v>
      </c>
      <c r="AB1250" s="70">
        <f t="shared" si="533"/>
        <v>43753</v>
      </c>
      <c r="AC1250" s="4"/>
      <c r="AD1250" s="1"/>
      <c r="AE1250" s="11"/>
      <c r="AF1250" s="5"/>
      <c r="AG1250" s="1"/>
      <c r="AH1250" s="1"/>
      <c r="AI1250" s="1"/>
      <c r="AJ1250" s="1"/>
      <c r="AK1250" s="10"/>
      <c r="AL1250" s="1"/>
      <c r="AM1250" s="1"/>
      <c r="AN1250" s="1"/>
      <c r="AO1250" s="1"/>
      <c r="AP1250" s="1"/>
      <c r="AQ1250" s="1"/>
    </row>
    <row r="1251" spans="1:43" x14ac:dyDescent="0.2">
      <c r="A1251" s="67">
        <f t="shared" si="525"/>
        <v>43533</v>
      </c>
      <c r="B1251" s="8">
        <f t="shared" si="514"/>
        <v>15160.524051099999</v>
      </c>
      <c r="C1251" s="8">
        <f t="shared" si="526"/>
        <v>12330.52982442</v>
      </c>
      <c r="D1251" s="28">
        <f t="shared" si="527"/>
        <v>5116.93</v>
      </c>
      <c r="E1251" s="9">
        <f>IF(K1251=1,VLOOKUP(A1250,[1]Plan1!$AY$117:$BA$314,3),E1250)</f>
        <v>5138.93</v>
      </c>
      <c r="F1251" s="110">
        <f t="shared" si="528"/>
        <v>43512</v>
      </c>
      <c r="G1251" s="12">
        <f t="shared" si="515"/>
        <v>4.2994529923214841E-3</v>
      </c>
      <c r="H1251" s="11">
        <f t="shared" si="529"/>
        <v>43539</v>
      </c>
      <c r="I1251" s="11">
        <f t="shared" si="516"/>
        <v>43539</v>
      </c>
      <c r="J1251" s="1">
        <f t="shared" si="530"/>
        <v>18</v>
      </c>
      <c r="K1251" s="1">
        <f t="shared" si="513"/>
        <v>14</v>
      </c>
      <c r="L1251" s="8">
        <f t="shared" si="517"/>
        <v>1.0033424200000001</v>
      </c>
      <c r="M1251" s="14">
        <f t="shared" si="512"/>
        <v>1.00319961</v>
      </c>
      <c r="N1251" s="14">
        <f t="shared" si="534"/>
        <v>1.1708898010834921</v>
      </c>
      <c r="O1251" s="8">
        <f t="shared" si="511"/>
        <v>1.1748034000000001</v>
      </c>
      <c r="P1251" s="8">
        <f t="shared" si="518"/>
        <v>14485.94836153</v>
      </c>
      <c r="Q1251" s="13">
        <f t="shared" si="519"/>
        <v>0</v>
      </c>
      <c r="R1251" s="21">
        <f t="shared" si="520"/>
        <v>0</v>
      </c>
      <c r="S1251" s="8">
        <f t="shared" si="521"/>
        <v>0</v>
      </c>
      <c r="T1251" s="10">
        <f t="shared" si="531"/>
        <v>0.122837</v>
      </c>
      <c r="U1251" s="13">
        <f t="shared" si="510"/>
        <v>99</v>
      </c>
      <c r="V1251" s="13">
        <v>252</v>
      </c>
      <c r="W1251" s="14">
        <f t="shared" si="522"/>
        <v>1.0465675889999999</v>
      </c>
      <c r="X1251" s="8">
        <f t="shared" si="523"/>
        <v>674.57568957000001</v>
      </c>
      <c r="Y1251" s="8">
        <v>0</v>
      </c>
      <c r="Z1251" s="9">
        <f t="shared" si="524"/>
        <v>0</v>
      </c>
      <c r="AA1251" s="26" t="str">
        <f t="shared" si="532"/>
        <v>A+J=</v>
      </c>
      <c r="AB1251" s="70">
        <f t="shared" si="533"/>
        <v>43753</v>
      </c>
      <c r="AC1251" s="4"/>
      <c r="AD1251" s="1"/>
      <c r="AE1251" s="11"/>
      <c r="AF1251" s="5"/>
      <c r="AG1251" s="1"/>
      <c r="AH1251" s="1"/>
      <c r="AI1251" s="1"/>
      <c r="AJ1251" s="1"/>
      <c r="AK1251" s="10"/>
      <c r="AL1251" s="1"/>
      <c r="AM1251" s="1"/>
      <c r="AN1251" s="1"/>
      <c r="AO1251" s="1"/>
      <c r="AP1251" s="1"/>
      <c r="AQ1251" s="1"/>
    </row>
    <row r="1252" spans="1:43" x14ac:dyDescent="0.2">
      <c r="A1252" s="67">
        <f t="shared" si="525"/>
        <v>43534</v>
      </c>
      <c r="B1252" s="8">
        <f t="shared" si="514"/>
        <v>15160.524051099999</v>
      </c>
      <c r="C1252" s="8">
        <f t="shared" si="526"/>
        <v>12330.52982442</v>
      </c>
      <c r="D1252" s="28">
        <f t="shared" si="527"/>
        <v>5116.93</v>
      </c>
      <c r="E1252" s="9">
        <f>IF(K1252=1,VLOOKUP(A1251,[1]Plan1!$AY$117:$BA$314,3),E1251)</f>
        <v>5138.93</v>
      </c>
      <c r="F1252" s="110">
        <f t="shared" si="528"/>
        <v>43512</v>
      </c>
      <c r="G1252" s="12">
        <f t="shared" si="515"/>
        <v>4.2994529923214841E-3</v>
      </c>
      <c r="H1252" s="11">
        <f t="shared" si="529"/>
        <v>43539</v>
      </c>
      <c r="I1252" s="11">
        <f t="shared" si="516"/>
        <v>43539</v>
      </c>
      <c r="J1252" s="1">
        <f t="shared" si="530"/>
        <v>18</v>
      </c>
      <c r="K1252" s="1">
        <f t="shared" si="513"/>
        <v>14</v>
      </c>
      <c r="L1252" s="8">
        <f t="shared" si="517"/>
        <v>1.0033424200000001</v>
      </c>
      <c r="M1252" s="14">
        <f t="shared" si="512"/>
        <v>1.00319961</v>
      </c>
      <c r="N1252" s="14">
        <f t="shared" si="534"/>
        <v>1.1708898010834921</v>
      </c>
      <c r="O1252" s="8">
        <f t="shared" si="511"/>
        <v>1.1748034000000001</v>
      </c>
      <c r="P1252" s="8">
        <f t="shared" si="518"/>
        <v>14485.94836153</v>
      </c>
      <c r="Q1252" s="13">
        <f t="shared" si="519"/>
        <v>0</v>
      </c>
      <c r="R1252" s="21">
        <f t="shared" si="520"/>
        <v>0</v>
      </c>
      <c r="S1252" s="8">
        <f t="shared" si="521"/>
        <v>0</v>
      </c>
      <c r="T1252" s="10">
        <f t="shared" si="531"/>
        <v>0.122837</v>
      </c>
      <c r="U1252" s="13">
        <f t="shared" si="510"/>
        <v>99</v>
      </c>
      <c r="V1252" s="13">
        <v>252</v>
      </c>
      <c r="W1252" s="14">
        <f t="shared" si="522"/>
        <v>1.0465675889999999</v>
      </c>
      <c r="X1252" s="8">
        <f t="shared" si="523"/>
        <v>674.57568957000001</v>
      </c>
      <c r="Y1252" s="8">
        <v>0</v>
      </c>
      <c r="Z1252" s="9">
        <f t="shared" si="524"/>
        <v>0</v>
      </c>
      <c r="AA1252" s="26" t="str">
        <f t="shared" si="532"/>
        <v>A+J=</v>
      </c>
      <c r="AB1252" s="70">
        <f t="shared" si="533"/>
        <v>43753</v>
      </c>
      <c r="AC1252" s="4"/>
      <c r="AD1252" s="1"/>
      <c r="AE1252" s="11"/>
      <c r="AF1252" s="5"/>
      <c r="AG1252" s="1"/>
      <c r="AH1252" s="1"/>
      <c r="AI1252" s="1"/>
      <c r="AJ1252" s="1"/>
      <c r="AK1252" s="10"/>
      <c r="AL1252" s="1"/>
      <c r="AM1252" s="1"/>
      <c r="AN1252" s="1"/>
      <c r="AO1252" s="1"/>
      <c r="AP1252" s="1"/>
      <c r="AQ1252" s="1"/>
    </row>
    <row r="1253" spans="1:43" x14ac:dyDescent="0.2">
      <c r="A1253" s="67">
        <f t="shared" si="525"/>
        <v>43535</v>
      </c>
      <c r="B1253" s="8">
        <f t="shared" si="514"/>
        <v>15160.524051099999</v>
      </c>
      <c r="C1253" s="8">
        <f t="shared" si="526"/>
        <v>12330.52982442</v>
      </c>
      <c r="D1253" s="28">
        <f t="shared" si="527"/>
        <v>5116.93</v>
      </c>
      <c r="E1253" s="9">
        <f>IF(K1253=1,VLOOKUP(A1252,[1]Plan1!$AY$117:$BA$314,3),E1252)</f>
        <v>5138.93</v>
      </c>
      <c r="F1253" s="110">
        <f t="shared" si="528"/>
        <v>43512</v>
      </c>
      <c r="G1253" s="12">
        <f t="shared" si="515"/>
        <v>4.2994529923214841E-3</v>
      </c>
      <c r="H1253" s="11">
        <f t="shared" si="529"/>
        <v>43539</v>
      </c>
      <c r="I1253" s="11">
        <f t="shared" si="516"/>
        <v>43539</v>
      </c>
      <c r="J1253" s="1">
        <f t="shared" si="530"/>
        <v>18</v>
      </c>
      <c r="K1253" s="1">
        <f t="shared" si="513"/>
        <v>14</v>
      </c>
      <c r="L1253" s="8">
        <f t="shared" si="517"/>
        <v>1.0033424200000001</v>
      </c>
      <c r="M1253" s="14">
        <f t="shared" si="512"/>
        <v>1.00319961</v>
      </c>
      <c r="N1253" s="14">
        <f t="shared" si="534"/>
        <v>1.1708898010834921</v>
      </c>
      <c r="O1253" s="8">
        <f t="shared" si="511"/>
        <v>1.1748034000000001</v>
      </c>
      <c r="P1253" s="8">
        <f t="shared" si="518"/>
        <v>14485.94836153</v>
      </c>
      <c r="Q1253" s="13">
        <f t="shared" si="519"/>
        <v>0</v>
      </c>
      <c r="R1253" s="21">
        <f t="shared" si="520"/>
        <v>0</v>
      </c>
      <c r="S1253" s="8">
        <f t="shared" si="521"/>
        <v>0</v>
      </c>
      <c r="T1253" s="10">
        <f t="shared" si="531"/>
        <v>0.122837</v>
      </c>
      <c r="U1253" s="13">
        <f t="shared" ref="U1253:U1316" si="535">IF(Q1252&gt;0,1,IF(K1253=K1252,U1252,U1252+1))</f>
        <v>99</v>
      </c>
      <c r="V1253" s="13">
        <v>252</v>
      </c>
      <c r="W1253" s="14">
        <f t="shared" si="522"/>
        <v>1.0465675889999999</v>
      </c>
      <c r="X1253" s="8">
        <f t="shared" si="523"/>
        <v>674.57568957000001</v>
      </c>
      <c r="Y1253" s="8">
        <v>0</v>
      </c>
      <c r="Z1253" s="9">
        <f t="shared" si="524"/>
        <v>0</v>
      </c>
      <c r="AA1253" s="26" t="str">
        <f t="shared" si="532"/>
        <v>A+J=</v>
      </c>
      <c r="AB1253" s="70">
        <f t="shared" si="533"/>
        <v>43753</v>
      </c>
      <c r="AC1253" s="4"/>
      <c r="AD1253" s="1"/>
      <c r="AE1253" s="11"/>
      <c r="AF1253" s="5"/>
      <c r="AG1253" s="1"/>
      <c r="AH1253" s="1"/>
      <c r="AI1253" s="1"/>
      <c r="AJ1253" s="1"/>
      <c r="AK1253" s="10"/>
      <c r="AL1253" s="1"/>
      <c r="AM1253" s="1"/>
      <c r="AN1253" s="1"/>
      <c r="AO1253" s="1"/>
      <c r="AP1253" s="1"/>
      <c r="AQ1253" s="1"/>
    </row>
    <row r="1254" spans="1:43" x14ac:dyDescent="0.2">
      <c r="A1254" s="67">
        <f t="shared" si="525"/>
        <v>43536</v>
      </c>
      <c r="B1254" s="8">
        <f t="shared" si="514"/>
        <v>15171.11129364</v>
      </c>
      <c r="C1254" s="8">
        <f t="shared" si="526"/>
        <v>12330.52982442</v>
      </c>
      <c r="D1254" s="28">
        <f t="shared" si="527"/>
        <v>5116.93</v>
      </c>
      <c r="E1254" s="9">
        <f>IF(K1254=1,VLOOKUP(A1253,[1]Plan1!$AY$117:$BA$314,3),E1253)</f>
        <v>5138.93</v>
      </c>
      <c r="F1254" s="110">
        <f t="shared" si="528"/>
        <v>43512</v>
      </c>
      <c r="G1254" s="12">
        <f t="shared" si="515"/>
        <v>4.2994529923214841E-3</v>
      </c>
      <c r="H1254" s="11">
        <f t="shared" si="529"/>
        <v>43539</v>
      </c>
      <c r="I1254" s="11">
        <f t="shared" si="516"/>
        <v>43539</v>
      </c>
      <c r="J1254" s="1">
        <f t="shared" si="530"/>
        <v>18</v>
      </c>
      <c r="K1254" s="1">
        <f t="shared" si="513"/>
        <v>15</v>
      </c>
      <c r="L1254" s="8">
        <f t="shared" si="517"/>
        <v>1.00358159</v>
      </c>
      <c r="M1254" s="14">
        <f t="shared" si="512"/>
        <v>1.00319961</v>
      </c>
      <c r="N1254" s="14">
        <f t="shared" si="534"/>
        <v>1.1708898010834921</v>
      </c>
      <c r="O1254" s="8">
        <f t="shared" si="511"/>
        <v>1.1750834400000001</v>
      </c>
      <c r="P1254" s="8">
        <f t="shared" si="518"/>
        <v>14489.401403100001</v>
      </c>
      <c r="Q1254" s="13">
        <f t="shared" si="519"/>
        <v>0</v>
      </c>
      <c r="R1254" s="21">
        <f t="shared" si="520"/>
        <v>0</v>
      </c>
      <c r="S1254" s="8">
        <f t="shared" si="521"/>
        <v>0</v>
      </c>
      <c r="T1254" s="10">
        <f t="shared" si="531"/>
        <v>0.122837</v>
      </c>
      <c r="U1254" s="13">
        <f t="shared" si="535"/>
        <v>100</v>
      </c>
      <c r="V1254" s="13">
        <v>252</v>
      </c>
      <c r="W1254" s="14">
        <f t="shared" si="522"/>
        <v>1.0470488650000001</v>
      </c>
      <c r="X1254" s="8">
        <f t="shared" si="523"/>
        <v>681.70989053999995</v>
      </c>
      <c r="Y1254" s="8">
        <v>0</v>
      </c>
      <c r="Z1254" s="9">
        <f t="shared" si="524"/>
        <v>0</v>
      </c>
      <c r="AA1254" s="26" t="str">
        <f t="shared" si="532"/>
        <v>A+J=</v>
      </c>
      <c r="AB1254" s="70">
        <f t="shared" si="533"/>
        <v>43753</v>
      </c>
      <c r="AC1254" s="4"/>
      <c r="AD1254" s="1"/>
      <c r="AE1254" s="11"/>
      <c r="AF1254" s="5"/>
      <c r="AG1254" s="1"/>
      <c r="AH1254" s="1"/>
      <c r="AI1254" s="1"/>
      <c r="AJ1254" s="1"/>
      <c r="AK1254" s="10"/>
      <c r="AL1254" s="1"/>
      <c r="AM1254" s="1"/>
      <c r="AN1254" s="1"/>
      <c r="AO1254" s="1"/>
      <c r="AP1254" s="1"/>
      <c r="AQ1254" s="1"/>
    </row>
    <row r="1255" spans="1:43" x14ac:dyDescent="0.2">
      <c r="A1255" s="67">
        <f t="shared" si="525"/>
        <v>43537</v>
      </c>
      <c r="B1255" s="8">
        <f t="shared" si="514"/>
        <v>15181.70611065</v>
      </c>
      <c r="C1255" s="8">
        <f t="shared" si="526"/>
        <v>12330.52982442</v>
      </c>
      <c r="D1255" s="28">
        <f t="shared" si="527"/>
        <v>5116.93</v>
      </c>
      <c r="E1255" s="9">
        <f>IF(K1255=1,VLOOKUP(A1254,[1]Plan1!$AY$117:$BA$314,3),E1254)</f>
        <v>5138.93</v>
      </c>
      <c r="F1255" s="110">
        <f t="shared" si="528"/>
        <v>43512</v>
      </c>
      <c r="G1255" s="12">
        <f t="shared" si="515"/>
        <v>4.2994529923214841E-3</v>
      </c>
      <c r="H1255" s="11">
        <f t="shared" si="529"/>
        <v>43539</v>
      </c>
      <c r="I1255" s="11">
        <f t="shared" si="516"/>
        <v>43539</v>
      </c>
      <c r="J1255" s="1">
        <f t="shared" si="530"/>
        <v>18</v>
      </c>
      <c r="K1255" s="1">
        <f t="shared" si="513"/>
        <v>16</v>
      </c>
      <c r="L1255" s="8">
        <f t="shared" si="517"/>
        <v>1.0038208200000001</v>
      </c>
      <c r="M1255" s="14">
        <f t="shared" si="512"/>
        <v>1.00319961</v>
      </c>
      <c r="N1255" s="14">
        <f t="shared" si="534"/>
        <v>1.1708898010834921</v>
      </c>
      <c r="O1255" s="8">
        <f t="shared" si="511"/>
        <v>1.1753635600000001</v>
      </c>
      <c r="P1255" s="8">
        <f t="shared" si="518"/>
        <v>14492.85543111</v>
      </c>
      <c r="Q1255" s="13">
        <f t="shared" si="519"/>
        <v>0</v>
      </c>
      <c r="R1255" s="21">
        <f t="shared" si="520"/>
        <v>0</v>
      </c>
      <c r="S1255" s="8">
        <f t="shared" si="521"/>
        <v>0</v>
      </c>
      <c r="T1255" s="10">
        <f t="shared" si="531"/>
        <v>0.122837</v>
      </c>
      <c r="U1255" s="13">
        <f t="shared" si="535"/>
        <v>101</v>
      </c>
      <c r="V1255" s="13">
        <v>252</v>
      </c>
      <c r="W1255" s="14">
        <f t="shared" si="522"/>
        <v>1.0475303629999999</v>
      </c>
      <c r="X1255" s="8">
        <f t="shared" si="523"/>
        <v>688.85067953999999</v>
      </c>
      <c r="Y1255" s="8">
        <v>0</v>
      </c>
      <c r="Z1255" s="9">
        <f t="shared" si="524"/>
        <v>0</v>
      </c>
      <c r="AA1255" s="26" t="str">
        <f t="shared" si="532"/>
        <v>A+J=</v>
      </c>
      <c r="AB1255" s="70">
        <f t="shared" si="533"/>
        <v>43753</v>
      </c>
      <c r="AC1255" s="4"/>
      <c r="AD1255" s="1"/>
      <c r="AE1255" s="11"/>
      <c r="AF1255" s="5"/>
      <c r="AG1255" s="1"/>
      <c r="AH1255" s="1"/>
      <c r="AI1255" s="1"/>
      <c r="AJ1255" s="1"/>
      <c r="AK1255" s="10"/>
      <c r="AL1255" s="1"/>
      <c r="AM1255" s="1"/>
      <c r="AN1255" s="1"/>
      <c r="AO1255" s="1"/>
      <c r="AP1255" s="1"/>
      <c r="AQ1255" s="1"/>
    </row>
    <row r="1256" spans="1:43" x14ac:dyDescent="0.2">
      <c r="A1256" s="67">
        <f t="shared" si="525"/>
        <v>43538</v>
      </c>
      <c r="B1256" s="8">
        <f t="shared" si="514"/>
        <v>15192.308232920001</v>
      </c>
      <c r="C1256" s="8">
        <f t="shared" si="526"/>
        <v>12330.52982442</v>
      </c>
      <c r="D1256" s="28">
        <f t="shared" si="527"/>
        <v>5116.93</v>
      </c>
      <c r="E1256" s="9">
        <f>IF(K1256=1,VLOOKUP(A1255,[1]Plan1!$AY$117:$BA$314,3),E1255)</f>
        <v>5138.93</v>
      </c>
      <c r="F1256" s="110">
        <f t="shared" si="528"/>
        <v>43512</v>
      </c>
      <c r="G1256" s="12">
        <f t="shared" si="515"/>
        <v>4.2994529923214841E-3</v>
      </c>
      <c r="H1256" s="11">
        <f t="shared" si="529"/>
        <v>43539</v>
      </c>
      <c r="I1256" s="11">
        <f t="shared" si="516"/>
        <v>43539</v>
      </c>
      <c r="J1256" s="1">
        <f t="shared" si="530"/>
        <v>18</v>
      </c>
      <c r="K1256" s="1">
        <f t="shared" si="513"/>
        <v>17</v>
      </c>
      <c r="L1256" s="8">
        <f t="shared" si="517"/>
        <v>1.00406011</v>
      </c>
      <c r="M1256" s="14">
        <f t="shared" si="512"/>
        <v>1.00319961</v>
      </c>
      <c r="N1256" s="14">
        <f t="shared" si="534"/>
        <v>1.1708898010834921</v>
      </c>
      <c r="O1256" s="8">
        <f t="shared" si="511"/>
        <v>1.1756437399999999</v>
      </c>
      <c r="P1256" s="8">
        <f t="shared" si="518"/>
        <v>14496.31019896</v>
      </c>
      <c r="Q1256" s="13">
        <f t="shared" si="519"/>
        <v>0</v>
      </c>
      <c r="R1256" s="21">
        <f t="shared" si="520"/>
        <v>0</v>
      </c>
      <c r="S1256" s="8">
        <f t="shared" si="521"/>
        <v>0</v>
      </c>
      <c r="T1256" s="10">
        <f t="shared" si="531"/>
        <v>0.122837</v>
      </c>
      <c r="U1256" s="13">
        <f t="shared" si="535"/>
        <v>102</v>
      </c>
      <c r="V1256" s="13">
        <v>252</v>
      </c>
      <c r="W1256" s="14">
        <f t="shared" si="522"/>
        <v>1.0480120820000001</v>
      </c>
      <c r="X1256" s="8">
        <f t="shared" si="523"/>
        <v>695.99803396000004</v>
      </c>
      <c r="Y1256" s="8">
        <v>0</v>
      </c>
      <c r="Z1256" s="9">
        <f t="shared" si="524"/>
        <v>0</v>
      </c>
      <c r="AA1256" s="26" t="str">
        <f t="shared" si="532"/>
        <v>A+J=</v>
      </c>
      <c r="AB1256" s="70">
        <f t="shared" si="533"/>
        <v>43753</v>
      </c>
      <c r="AC1256" s="4"/>
      <c r="AD1256" s="1"/>
      <c r="AE1256" s="11"/>
      <c r="AF1256" s="5"/>
      <c r="AG1256" s="1"/>
      <c r="AH1256" s="1"/>
      <c r="AI1256" s="1"/>
      <c r="AJ1256" s="1"/>
      <c r="AK1256" s="10"/>
      <c r="AL1256" s="1"/>
      <c r="AM1256" s="1"/>
      <c r="AN1256" s="1"/>
      <c r="AO1256" s="1"/>
      <c r="AP1256" s="1"/>
      <c r="AQ1256" s="1"/>
    </row>
    <row r="1257" spans="1:43" x14ac:dyDescent="0.2">
      <c r="A1257" s="67">
        <f t="shared" si="525"/>
        <v>43539</v>
      </c>
      <c r="B1257" s="8">
        <f t="shared" si="514"/>
        <v>15202.917678310001</v>
      </c>
      <c r="C1257" s="8">
        <f t="shared" si="526"/>
        <v>12330.52982442</v>
      </c>
      <c r="D1257" s="28">
        <f t="shared" si="527"/>
        <v>5116.93</v>
      </c>
      <c r="E1257" s="9">
        <f>IF(K1257=1,VLOOKUP(A1256,[1]Plan1!$AY$117:$BA$314,3),E1256)</f>
        <v>5138.93</v>
      </c>
      <c r="F1257" s="110">
        <f t="shared" si="528"/>
        <v>43512</v>
      </c>
      <c r="G1257" s="12">
        <f t="shared" si="515"/>
        <v>4.2994529923214841E-3</v>
      </c>
      <c r="H1257" s="11">
        <f t="shared" si="529"/>
        <v>43570</v>
      </c>
      <c r="I1257" s="11">
        <f t="shared" si="516"/>
        <v>43539</v>
      </c>
      <c r="J1257" s="1">
        <f t="shared" si="530"/>
        <v>18</v>
      </c>
      <c r="K1257" s="1">
        <f t="shared" si="513"/>
        <v>18</v>
      </c>
      <c r="L1257" s="8">
        <f t="shared" si="517"/>
        <v>1.00429945</v>
      </c>
      <c r="M1257" s="14">
        <f t="shared" si="512"/>
        <v>1.00319961</v>
      </c>
      <c r="N1257" s="14">
        <f t="shared" si="534"/>
        <v>1.1708898010834921</v>
      </c>
      <c r="O1257" s="8">
        <f t="shared" ref="O1257:O1320" si="536">TRUNC(TRUNC((L1257*N1257),15),8)</f>
        <v>1.1759239800000001</v>
      </c>
      <c r="P1257" s="8">
        <f t="shared" si="518"/>
        <v>14499.765706640001</v>
      </c>
      <c r="Q1257" s="13">
        <f t="shared" si="519"/>
        <v>0</v>
      </c>
      <c r="R1257" s="21">
        <f t="shared" si="520"/>
        <v>0</v>
      </c>
      <c r="S1257" s="8">
        <f t="shared" si="521"/>
        <v>0</v>
      </c>
      <c r="T1257" s="10">
        <f t="shared" si="531"/>
        <v>0.122837</v>
      </c>
      <c r="U1257" s="13">
        <f t="shared" si="535"/>
        <v>103</v>
      </c>
      <c r="V1257" s="13">
        <v>252</v>
      </c>
      <c r="W1257" s="14">
        <f t="shared" si="522"/>
        <v>1.0484940229999999</v>
      </c>
      <c r="X1257" s="8">
        <f t="shared" si="523"/>
        <v>703.15197166999997</v>
      </c>
      <c r="Y1257" s="8">
        <v>0</v>
      </c>
      <c r="Z1257" s="9">
        <f t="shared" si="524"/>
        <v>0</v>
      </c>
      <c r="AA1257" s="26" t="str">
        <f t="shared" si="532"/>
        <v>A+J=</v>
      </c>
      <c r="AB1257" s="70">
        <f t="shared" si="533"/>
        <v>43753</v>
      </c>
      <c r="AC1257" s="4"/>
      <c r="AD1257" s="1"/>
      <c r="AE1257" s="11"/>
      <c r="AF1257" s="5"/>
      <c r="AG1257" s="1"/>
      <c r="AH1257" s="1"/>
      <c r="AI1257" s="1"/>
      <c r="AJ1257" s="1"/>
      <c r="AK1257" s="10"/>
      <c r="AL1257" s="1"/>
      <c r="AM1257" s="1"/>
      <c r="AN1257" s="1"/>
      <c r="AO1257" s="1"/>
      <c r="AP1257" s="1"/>
      <c r="AQ1257" s="1"/>
    </row>
    <row r="1258" spans="1:43" x14ac:dyDescent="0.2">
      <c r="A1258" s="67">
        <f t="shared" si="525"/>
        <v>43540</v>
      </c>
      <c r="B1258" s="8">
        <f t="shared" si="514"/>
        <v>15215.32132746</v>
      </c>
      <c r="C1258" s="8">
        <f t="shared" si="526"/>
        <v>12330.52982442</v>
      </c>
      <c r="D1258" s="28">
        <f t="shared" si="527"/>
        <v>5138.93</v>
      </c>
      <c r="E1258" s="9">
        <f>IF(K1258=1,VLOOKUP(A1257,[1]Plan1!$AY$117:$BA$314,3),E1257)</f>
        <v>5177.47</v>
      </c>
      <c r="F1258" s="110">
        <f t="shared" si="528"/>
        <v>43540</v>
      </c>
      <c r="G1258" s="12">
        <f t="shared" si="515"/>
        <v>7.4996156787503487E-3</v>
      </c>
      <c r="H1258" s="11">
        <f t="shared" si="529"/>
        <v>43570</v>
      </c>
      <c r="I1258" s="11">
        <f t="shared" si="516"/>
        <v>43570</v>
      </c>
      <c r="J1258" s="1">
        <f t="shared" si="530"/>
        <v>21</v>
      </c>
      <c r="K1258" s="1">
        <f t="shared" si="513"/>
        <v>1</v>
      </c>
      <c r="L1258" s="8">
        <f t="shared" si="517"/>
        <v>1.00035585</v>
      </c>
      <c r="M1258" s="14">
        <f t="shared" ref="M1258:M1321" si="537">IF(I1258&gt;I1257,L1257,M1257)</f>
        <v>1.00429945</v>
      </c>
      <c r="N1258" s="14">
        <f t="shared" si="534"/>
        <v>1.1759239832387605</v>
      </c>
      <c r="O1258" s="8">
        <f t="shared" si="536"/>
        <v>1.17634243</v>
      </c>
      <c r="P1258" s="8">
        <f t="shared" si="518"/>
        <v>14504.92541684</v>
      </c>
      <c r="Q1258" s="13">
        <f t="shared" si="519"/>
        <v>0</v>
      </c>
      <c r="R1258" s="21">
        <f t="shared" si="520"/>
        <v>0</v>
      </c>
      <c r="S1258" s="8">
        <f t="shared" si="521"/>
        <v>0</v>
      </c>
      <c r="T1258" s="10">
        <f t="shared" si="531"/>
        <v>0.122837</v>
      </c>
      <c r="U1258" s="13">
        <f t="shared" si="535"/>
        <v>104</v>
      </c>
      <c r="V1258" s="13">
        <v>252</v>
      </c>
      <c r="W1258" s="14">
        <f t="shared" si="522"/>
        <v>1.0489761849999999</v>
      </c>
      <c r="X1258" s="8">
        <f t="shared" si="523"/>
        <v>710.39591062</v>
      </c>
      <c r="Y1258" s="8">
        <v>0</v>
      </c>
      <c r="Z1258" s="9">
        <f t="shared" si="524"/>
        <v>0</v>
      </c>
      <c r="AA1258" s="26" t="str">
        <f t="shared" si="532"/>
        <v>A+J=</v>
      </c>
      <c r="AB1258" s="70">
        <f t="shared" si="533"/>
        <v>43753</v>
      </c>
      <c r="AC1258" s="4"/>
      <c r="AD1258" s="1"/>
      <c r="AE1258" s="11"/>
      <c r="AF1258" s="5"/>
      <c r="AG1258" s="1"/>
      <c r="AH1258" s="1"/>
      <c r="AI1258" s="1"/>
      <c r="AJ1258" s="1"/>
      <c r="AK1258" s="10"/>
      <c r="AL1258" s="1"/>
      <c r="AM1258" s="1"/>
      <c r="AN1258" s="1"/>
      <c r="AO1258" s="1"/>
      <c r="AP1258" s="1"/>
      <c r="AQ1258" s="1"/>
    </row>
    <row r="1259" spans="1:43" x14ac:dyDescent="0.2">
      <c r="A1259" s="67">
        <f t="shared" si="525"/>
        <v>43541</v>
      </c>
      <c r="B1259" s="8">
        <f t="shared" si="514"/>
        <v>15215.32132746</v>
      </c>
      <c r="C1259" s="8">
        <f t="shared" si="526"/>
        <v>12330.52982442</v>
      </c>
      <c r="D1259" s="28">
        <f t="shared" si="527"/>
        <v>5138.93</v>
      </c>
      <c r="E1259" s="9">
        <f>IF(K1259=1,VLOOKUP(A1258,[1]Plan1!$AY$117:$BA$314,3),E1258)</f>
        <v>5177.47</v>
      </c>
      <c r="F1259" s="110">
        <f t="shared" si="528"/>
        <v>43540</v>
      </c>
      <c r="G1259" s="12">
        <f t="shared" si="515"/>
        <v>7.4996156787503487E-3</v>
      </c>
      <c r="H1259" s="11">
        <f t="shared" si="529"/>
        <v>43570</v>
      </c>
      <c r="I1259" s="11">
        <f t="shared" si="516"/>
        <v>43570</v>
      </c>
      <c r="J1259" s="1">
        <f t="shared" si="530"/>
        <v>21</v>
      </c>
      <c r="K1259" s="1">
        <f t="shared" ref="K1259:K1322" si="538">(J1259-(NETWORKDAYS(A1259,I1259,AE$118:AE$502)-1))</f>
        <v>1</v>
      </c>
      <c r="L1259" s="8">
        <f t="shared" si="517"/>
        <v>1.00035585</v>
      </c>
      <c r="M1259" s="14">
        <f t="shared" si="537"/>
        <v>1.00429945</v>
      </c>
      <c r="N1259" s="14">
        <f t="shared" si="534"/>
        <v>1.1759239832387605</v>
      </c>
      <c r="O1259" s="8">
        <f t="shared" si="536"/>
        <v>1.17634243</v>
      </c>
      <c r="P1259" s="8">
        <f t="shared" si="518"/>
        <v>14504.92541684</v>
      </c>
      <c r="Q1259" s="13">
        <f t="shared" si="519"/>
        <v>0</v>
      </c>
      <c r="R1259" s="21">
        <f t="shared" si="520"/>
        <v>0</v>
      </c>
      <c r="S1259" s="8">
        <f t="shared" si="521"/>
        <v>0</v>
      </c>
      <c r="T1259" s="10">
        <f t="shared" si="531"/>
        <v>0.122837</v>
      </c>
      <c r="U1259" s="13">
        <f t="shared" si="535"/>
        <v>104</v>
      </c>
      <c r="V1259" s="13">
        <v>252</v>
      </c>
      <c r="W1259" s="14">
        <f t="shared" si="522"/>
        <v>1.0489761849999999</v>
      </c>
      <c r="X1259" s="8">
        <f t="shared" si="523"/>
        <v>710.39591062</v>
      </c>
      <c r="Y1259" s="8">
        <v>0</v>
      </c>
      <c r="Z1259" s="9">
        <f t="shared" si="524"/>
        <v>0</v>
      </c>
      <c r="AA1259" s="26" t="str">
        <f t="shared" si="532"/>
        <v>A+J=</v>
      </c>
      <c r="AB1259" s="70">
        <f t="shared" si="533"/>
        <v>43753</v>
      </c>
      <c r="AC1259" s="4"/>
      <c r="AD1259" s="1"/>
      <c r="AE1259" s="11"/>
      <c r="AF1259" s="5"/>
      <c r="AG1259" s="1"/>
      <c r="AH1259" s="1"/>
      <c r="AI1259" s="1"/>
      <c r="AJ1259" s="1"/>
      <c r="AK1259" s="10"/>
      <c r="AL1259" s="1"/>
      <c r="AM1259" s="1"/>
      <c r="AN1259" s="1"/>
      <c r="AO1259" s="1"/>
      <c r="AP1259" s="1"/>
      <c r="AQ1259" s="1"/>
    </row>
    <row r="1260" spans="1:43" x14ac:dyDescent="0.2">
      <c r="A1260" s="67">
        <f t="shared" si="525"/>
        <v>43542</v>
      </c>
      <c r="B1260" s="8">
        <f t="shared" si="514"/>
        <v>15215.32132746</v>
      </c>
      <c r="C1260" s="8">
        <f t="shared" si="526"/>
        <v>12330.52982442</v>
      </c>
      <c r="D1260" s="28">
        <f t="shared" si="527"/>
        <v>5138.93</v>
      </c>
      <c r="E1260" s="9">
        <f>IF(K1260=1,VLOOKUP(A1259,[1]Plan1!$AY$117:$BA$314,3),E1259)</f>
        <v>5177.47</v>
      </c>
      <c r="F1260" s="110">
        <f t="shared" si="528"/>
        <v>43540</v>
      </c>
      <c r="G1260" s="12">
        <f t="shared" si="515"/>
        <v>7.4996156787503487E-3</v>
      </c>
      <c r="H1260" s="11">
        <f t="shared" si="529"/>
        <v>43570</v>
      </c>
      <c r="I1260" s="11">
        <f t="shared" si="516"/>
        <v>43570</v>
      </c>
      <c r="J1260" s="1">
        <f t="shared" si="530"/>
        <v>21</v>
      </c>
      <c r="K1260" s="1">
        <f t="shared" si="538"/>
        <v>1</v>
      </c>
      <c r="L1260" s="8">
        <f t="shared" si="517"/>
        <v>1.00035585</v>
      </c>
      <c r="M1260" s="14">
        <f t="shared" si="537"/>
        <v>1.00429945</v>
      </c>
      <c r="N1260" s="14">
        <f t="shared" si="534"/>
        <v>1.1759239832387605</v>
      </c>
      <c r="O1260" s="8">
        <f t="shared" si="536"/>
        <v>1.17634243</v>
      </c>
      <c r="P1260" s="8">
        <f t="shared" si="518"/>
        <v>14504.92541684</v>
      </c>
      <c r="Q1260" s="13">
        <f t="shared" si="519"/>
        <v>0</v>
      </c>
      <c r="R1260" s="21">
        <f t="shared" si="520"/>
        <v>0</v>
      </c>
      <c r="S1260" s="8">
        <f t="shared" si="521"/>
        <v>0</v>
      </c>
      <c r="T1260" s="10">
        <f t="shared" si="531"/>
        <v>0.122837</v>
      </c>
      <c r="U1260" s="13">
        <f t="shared" si="535"/>
        <v>104</v>
      </c>
      <c r="V1260" s="13">
        <v>252</v>
      </c>
      <c r="W1260" s="14">
        <f t="shared" si="522"/>
        <v>1.0489761849999999</v>
      </c>
      <c r="X1260" s="8">
        <f t="shared" si="523"/>
        <v>710.39591062</v>
      </c>
      <c r="Y1260" s="8">
        <v>0</v>
      </c>
      <c r="Z1260" s="9">
        <f t="shared" si="524"/>
        <v>0</v>
      </c>
      <c r="AA1260" s="26" t="str">
        <f t="shared" si="532"/>
        <v>A+J=</v>
      </c>
      <c r="AB1260" s="70">
        <f t="shared" si="533"/>
        <v>43753</v>
      </c>
      <c r="AC1260" s="4"/>
      <c r="AD1260" s="1"/>
      <c r="AE1260" s="11"/>
      <c r="AF1260" s="5"/>
      <c r="AG1260" s="1"/>
      <c r="AH1260" s="1"/>
      <c r="AI1260" s="1"/>
      <c r="AJ1260" s="1"/>
      <c r="AK1260" s="10"/>
      <c r="AL1260" s="1"/>
      <c r="AM1260" s="1"/>
      <c r="AN1260" s="1"/>
      <c r="AO1260" s="1"/>
      <c r="AP1260" s="1"/>
      <c r="AQ1260" s="1"/>
    </row>
    <row r="1261" spans="1:43" x14ac:dyDescent="0.2">
      <c r="A1261" s="67">
        <f t="shared" si="525"/>
        <v>43543</v>
      </c>
      <c r="B1261" s="8">
        <f t="shared" si="514"/>
        <v>15227.735243950001</v>
      </c>
      <c r="C1261" s="8">
        <f t="shared" si="526"/>
        <v>12330.52982442</v>
      </c>
      <c r="D1261" s="28">
        <f t="shared" si="527"/>
        <v>5138.93</v>
      </c>
      <c r="E1261" s="9">
        <f>IF(K1261=1,VLOOKUP(A1260,[1]Plan1!$AY$117:$BA$314,3),E1260)</f>
        <v>5177.47</v>
      </c>
      <c r="F1261" s="110">
        <f t="shared" si="528"/>
        <v>43540</v>
      </c>
      <c r="G1261" s="12">
        <f t="shared" si="515"/>
        <v>7.4996156787503487E-3</v>
      </c>
      <c r="H1261" s="11">
        <f t="shared" si="529"/>
        <v>43570</v>
      </c>
      <c r="I1261" s="11">
        <f t="shared" si="516"/>
        <v>43570</v>
      </c>
      <c r="J1261" s="1">
        <f t="shared" si="530"/>
        <v>21</v>
      </c>
      <c r="K1261" s="1">
        <f t="shared" si="538"/>
        <v>2</v>
      </c>
      <c r="L1261" s="8">
        <f t="shared" si="517"/>
        <v>1.00071183</v>
      </c>
      <c r="M1261" s="14">
        <f t="shared" si="537"/>
        <v>1.00429945</v>
      </c>
      <c r="N1261" s="14">
        <f t="shared" si="534"/>
        <v>1.1759239832387605</v>
      </c>
      <c r="O1261" s="8">
        <f t="shared" si="536"/>
        <v>1.1767610399999999</v>
      </c>
      <c r="P1261" s="8">
        <f t="shared" si="518"/>
        <v>14510.08709993</v>
      </c>
      <c r="Q1261" s="13">
        <f t="shared" si="519"/>
        <v>0</v>
      </c>
      <c r="R1261" s="21">
        <f t="shared" si="520"/>
        <v>0</v>
      </c>
      <c r="S1261" s="8">
        <f t="shared" si="521"/>
        <v>0</v>
      </c>
      <c r="T1261" s="10">
        <f t="shared" si="531"/>
        <v>0.122837</v>
      </c>
      <c r="U1261" s="13">
        <f t="shared" si="535"/>
        <v>105</v>
      </c>
      <c r="V1261" s="13">
        <v>252</v>
      </c>
      <c r="W1261" s="14">
        <f t="shared" si="522"/>
        <v>1.049458569</v>
      </c>
      <c r="X1261" s="8">
        <f t="shared" si="523"/>
        <v>717.64814402000002</v>
      </c>
      <c r="Y1261" s="8">
        <v>0</v>
      </c>
      <c r="Z1261" s="9">
        <f t="shared" si="524"/>
        <v>0</v>
      </c>
      <c r="AA1261" s="26" t="str">
        <f t="shared" si="532"/>
        <v>A+J=</v>
      </c>
      <c r="AB1261" s="70">
        <f t="shared" si="533"/>
        <v>43753</v>
      </c>
      <c r="AC1261" s="4"/>
      <c r="AD1261" s="1"/>
      <c r="AE1261" s="11"/>
      <c r="AF1261" s="5"/>
      <c r="AG1261" s="1"/>
      <c r="AH1261" s="1"/>
      <c r="AI1261" s="1"/>
      <c r="AJ1261" s="1"/>
      <c r="AK1261" s="10"/>
      <c r="AL1261" s="1"/>
      <c r="AM1261" s="1"/>
      <c r="AN1261" s="1"/>
      <c r="AO1261" s="1"/>
      <c r="AP1261" s="1"/>
      <c r="AQ1261" s="1"/>
    </row>
    <row r="1262" spans="1:43" x14ac:dyDescent="0.2">
      <c r="A1262" s="67">
        <f t="shared" si="525"/>
        <v>43544</v>
      </c>
      <c r="B1262" s="8">
        <f t="shared" si="514"/>
        <v>15240.159175139999</v>
      </c>
      <c r="C1262" s="8">
        <f t="shared" si="526"/>
        <v>12330.52982442</v>
      </c>
      <c r="D1262" s="28">
        <f t="shared" si="527"/>
        <v>5138.93</v>
      </c>
      <c r="E1262" s="9">
        <f>IF(K1262=1,VLOOKUP(A1261,[1]Plan1!$AY$117:$BA$314,3),E1261)</f>
        <v>5177.47</v>
      </c>
      <c r="F1262" s="110">
        <f t="shared" si="528"/>
        <v>43540</v>
      </c>
      <c r="G1262" s="12">
        <f t="shared" si="515"/>
        <v>7.4996156787503487E-3</v>
      </c>
      <c r="H1262" s="11">
        <f t="shared" si="529"/>
        <v>43570</v>
      </c>
      <c r="I1262" s="11">
        <f t="shared" si="516"/>
        <v>43570</v>
      </c>
      <c r="J1262" s="1">
        <f t="shared" si="530"/>
        <v>21</v>
      </c>
      <c r="K1262" s="1">
        <f t="shared" si="538"/>
        <v>3</v>
      </c>
      <c r="L1262" s="8">
        <f t="shared" si="517"/>
        <v>1.00106794</v>
      </c>
      <c r="M1262" s="14">
        <f t="shared" si="537"/>
        <v>1.00429945</v>
      </c>
      <c r="N1262" s="14">
        <f t="shared" si="534"/>
        <v>1.1759239832387605</v>
      </c>
      <c r="O1262" s="8">
        <f t="shared" si="536"/>
        <v>1.1771797900000001</v>
      </c>
      <c r="P1262" s="8">
        <f t="shared" si="518"/>
        <v>14515.250509289999</v>
      </c>
      <c r="Q1262" s="13">
        <f t="shared" si="519"/>
        <v>0</v>
      </c>
      <c r="R1262" s="21">
        <f t="shared" si="520"/>
        <v>0</v>
      </c>
      <c r="S1262" s="8">
        <f t="shared" si="521"/>
        <v>0</v>
      </c>
      <c r="T1262" s="10">
        <f t="shared" si="531"/>
        <v>0.122837</v>
      </c>
      <c r="U1262" s="13">
        <f t="shared" si="535"/>
        <v>106</v>
      </c>
      <c r="V1262" s="13">
        <v>252</v>
      </c>
      <c r="W1262" s="14">
        <f t="shared" si="522"/>
        <v>1.0499411750000001</v>
      </c>
      <c r="X1262" s="8">
        <f t="shared" si="523"/>
        <v>724.90866585000003</v>
      </c>
      <c r="Y1262" s="8">
        <v>0</v>
      </c>
      <c r="Z1262" s="9">
        <f t="shared" si="524"/>
        <v>0</v>
      </c>
      <c r="AA1262" s="26" t="str">
        <f t="shared" si="532"/>
        <v>A+J=</v>
      </c>
      <c r="AB1262" s="70">
        <f t="shared" si="533"/>
        <v>43753</v>
      </c>
      <c r="AC1262" s="4"/>
      <c r="AD1262" s="1"/>
      <c r="AE1262" s="11"/>
      <c r="AF1262" s="5"/>
      <c r="AG1262" s="1"/>
      <c r="AH1262" s="1"/>
      <c r="AI1262" s="1"/>
      <c r="AJ1262" s="1"/>
      <c r="AK1262" s="10"/>
      <c r="AL1262" s="1"/>
      <c r="AM1262" s="1"/>
      <c r="AN1262" s="1"/>
      <c r="AO1262" s="1"/>
      <c r="AP1262" s="1"/>
      <c r="AQ1262" s="1"/>
    </row>
    <row r="1263" spans="1:43" x14ac:dyDescent="0.2">
      <c r="A1263" s="67">
        <f t="shared" si="525"/>
        <v>43545</v>
      </c>
      <c r="B1263" s="8">
        <f t="shared" si="514"/>
        <v>15252.59351554</v>
      </c>
      <c r="C1263" s="8">
        <f t="shared" si="526"/>
        <v>12330.52982442</v>
      </c>
      <c r="D1263" s="28">
        <f t="shared" si="527"/>
        <v>5138.93</v>
      </c>
      <c r="E1263" s="9">
        <f>IF(K1263=1,VLOOKUP(A1262,[1]Plan1!$AY$117:$BA$314,3),E1262)</f>
        <v>5177.47</v>
      </c>
      <c r="F1263" s="110">
        <f t="shared" si="528"/>
        <v>43540</v>
      </c>
      <c r="G1263" s="12">
        <f t="shared" si="515"/>
        <v>7.4996156787503487E-3</v>
      </c>
      <c r="H1263" s="11">
        <f t="shared" si="529"/>
        <v>43570</v>
      </c>
      <c r="I1263" s="11">
        <f t="shared" si="516"/>
        <v>43570</v>
      </c>
      <c r="J1263" s="1">
        <f t="shared" si="530"/>
        <v>21</v>
      </c>
      <c r="K1263" s="1">
        <f t="shared" si="538"/>
        <v>4</v>
      </c>
      <c r="L1263" s="8">
        <f t="shared" si="517"/>
        <v>1.0014241800000001</v>
      </c>
      <c r="M1263" s="14">
        <f t="shared" si="537"/>
        <v>1.00429945</v>
      </c>
      <c r="N1263" s="14">
        <f t="shared" si="534"/>
        <v>1.1759239832387605</v>
      </c>
      <c r="O1263" s="8">
        <f t="shared" si="536"/>
        <v>1.17759871</v>
      </c>
      <c r="P1263" s="8">
        <f t="shared" si="518"/>
        <v>14520.41601485</v>
      </c>
      <c r="Q1263" s="13">
        <f t="shared" si="519"/>
        <v>0</v>
      </c>
      <c r="R1263" s="21">
        <f t="shared" si="520"/>
        <v>0</v>
      </c>
      <c r="S1263" s="8">
        <f t="shared" si="521"/>
        <v>0</v>
      </c>
      <c r="T1263" s="10">
        <f t="shared" si="531"/>
        <v>0.122837</v>
      </c>
      <c r="U1263" s="13">
        <f t="shared" si="535"/>
        <v>107</v>
      </c>
      <c r="V1263" s="13">
        <v>252</v>
      </c>
      <c r="W1263" s="14">
        <f t="shared" si="522"/>
        <v>1.0504240030000001</v>
      </c>
      <c r="X1263" s="8">
        <f t="shared" si="523"/>
        <v>732.17750068999999</v>
      </c>
      <c r="Y1263" s="8">
        <v>0</v>
      </c>
      <c r="Z1263" s="9">
        <f t="shared" si="524"/>
        <v>0</v>
      </c>
      <c r="AA1263" s="26" t="str">
        <f t="shared" si="532"/>
        <v>A+J=</v>
      </c>
      <c r="AB1263" s="70">
        <f t="shared" si="533"/>
        <v>43753</v>
      </c>
      <c r="AC1263" s="4"/>
      <c r="AD1263" s="1"/>
      <c r="AE1263" s="11"/>
      <c r="AF1263" s="5"/>
      <c r="AG1263" s="1"/>
      <c r="AH1263" s="1"/>
      <c r="AI1263" s="1"/>
      <c r="AJ1263" s="1"/>
      <c r="AK1263" s="10"/>
      <c r="AL1263" s="1"/>
      <c r="AM1263" s="1"/>
      <c r="AN1263" s="1"/>
      <c r="AO1263" s="1"/>
      <c r="AP1263" s="1"/>
      <c r="AQ1263" s="1"/>
    </row>
    <row r="1264" spans="1:43" x14ac:dyDescent="0.2">
      <c r="A1264" s="67">
        <f t="shared" si="525"/>
        <v>43546</v>
      </c>
      <c r="B1264" s="8">
        <f t="shared" si="514"/>
        <v>15265.037738759998</v>
      </c>
      <c r="C1264" s="8">
        <f t="shared" si="526"/>
        <v>12330.52982442</v>
      </c>
      <c r="D1264" s="28">
        <f t="shared" si="527"/>
        <v>5138.93</v>
      </c>
      <c r="E1264" s="9">
        <f>IF(K1264=1,VLOOKUP(A1263,[1]Plan1!$AY$117:$BA$314,3),E1263)</f>
        <v>5177.47</v>
      </c>
      <c r="F1264" s="110">
        <f t="shared" si="528"/>
        <v>43540</v>
      </c>
      <c r="G1264" s="12">
        <f t="shared" si="515"/>
        <v>7.4996156787503487E-3</v>
      </c>
      <c r="H1264" s="11">
        <f t="shared" si="529"/>
        <v>43570</v>
      </c>
      <c r="I1264" s="11">
        <f t="shared" si="516"/>
        <v>43570</v>
      </c>
      <c r="J1264" s="1">
        <f t="shared" si="530"/>
        <v>21</v>
      </c>
      <c r="K1264" s="1">
        <f t="shared" si="538"/>
        <v>5</v>
      </c>
      <c r="L1264" s="8">
        <f t="shared" si="517"/>
        <v>1.0017805399999999</v>
      </c>
      <c r="M1264" s="14">
        <f t="shared" si="537"/>
        <v>1.00429945</v>
      </c>
      <c r="N1264" s="14">
        <f t="shared" si="534"/>
        <v>1.1759239832387605</v>
      </c>
      <c r="O1264" s="8">
        <f t="shared" si="536"/>
        <v>1.1780177599999999</v>
      </c>
      <c r="P1264" s="8">
        <f t="shared" si="518"/>
        <v>14525.583123369999</v>
      </c>
      <c r="Q1264" s="13">
        <f t="shared" si="519"/>
        <v>0</v>
      </c>
      <c r="R1264" s="21">
        <f t="shared" si="520"/>
        <v>0</v>
      </c>
      <c r="S1264" s="8">
        <f t="shared" si="521"/>
        <v>0</v>
      </c>
      <c r="T1264" s="10">
        <f t="shared" si="531"/>
        <v>0.122837</v>
      </c>
      <c r="U1264" s="13">
        <f t="shared" si="535"/>
        <v>108</v>
      </c>
      <c r="V1264" s="13">
        <v>252</v>
      </c>
      <c r="W1264" s="14">
        <f t="shared" si="522"/>
        <v>1.0509070519999999</v>
      </c>
      <c r="X1264" s="8">
        <f t="shared" si="523"/>
        <v>739.45461538999996</v>
      </c>
      <c r="Y1264" s="8">
        <v>0</v>
      </c>
      <c r="Z1264" s="9">
        <f t="shared" si="524"/>
        <v>0</v>
      </c>
      <c r="AA1264" s="26" t="str">
        <f t="shared" si="532"/>
        <v>A+J=</v>
      </c>
      <c r="AB1264" s="70">
        <f t="shared" si="533"/>
        <v>43753</v>
      </c>
      <c r="AC1264" s="4"/>
      <c r="AD1264" s="1"/>
      <c r="AE1264" s="11"/>
      <c r="AF1264" s="5"/>
      <c r="AG1264" s="1"/>
      <c r="AH1264" s="1"/>
      <c r="AI1264" s="1"/>
      <c r="AJ1264" s="1"/>
      <c r="AK1264" s="10"/>
      <c r="AL1264" s="1"/>
      <c r="AM1264" s="1"/>
      <c r="AN1264" s="1"/>
      <c r="AO1264" s="1"/>
      <c r="AP1264" s="1"/>
      <c r="AQ1264" s="1"/>
    </row>
    <row r="1265" spans="1:43" x14ac:dyDescent="0.2">
      <c r="A1265" s="67">
        <f t="shared" si="525"/>
        <v>43547</v>
      </c>
      <c r="B1265" s="8">
        <f t="shared" si="514"/>
        <v>15277.492138900001</v>
      </c>
      <c r="C1265" s="8">
        <f t="shared" si="526"/>
        <v>12330.52982442</v>
      </c>
      <c r="D1265" s="28">
        <f t="shared" si="527"/>
        <v>5138.93</v>
      </c>
      <c r="E1265" s="9">
        <f>IF(K1265=1,VLOOKUP(A1264,[1]Plan1!$AY$117:$BA$314,3),E1264)</f>
        <v>5177.47</v>
      </c>
      <c r="F1265" s="110">
        <f t="shared" si="528"/>
        <v>43540</v>
      </c>
      <c r="G1265" s="12">
        <f t="shared" si="515"/>
        <v>7.4996156787503487E-3</v>
      </c>
      <c r="H1265" s="11">
        <f t="shared" si="529"/>
        <v>43570</v>
      </c>
      <c r="I1265" s="11">
        <f t="shared" si="516"/>
        <v>43570</v>
      </c>
      <c r="J1265" s="1">
        <f t="shared" si="530"/>
        <v>21</v>
      </c>
      <c r="K1265" s="1">
        <f t="shared" si="538"/>
        <v>6</v>
      </c>
      <c r="L1265" s="8">
        <f t="shared" si="517"/>
        <v>1.0021370300000001</v>
      </c>
      <c r="M1265" s="14">
        <f t="shared" si="537"/>
        <v>1.00429945</v>
      </c>
      <c r="N1265" s="14">
        <f t="shared" si="534"/>
        <v>1.1759239832387605</v>
      </c>
      <c r="O1265" s="8">
        <f t="shared" si="536"/>
        <v>1.17843696</v>
      </c>
      <c r="P1265" s="8">
        <f t="shared" si="518"/>
        <v>14530.75208147</v>
      </c>
      <c r="Q1265" s="13">
        <f t="shared" si="519"/>
        <v>0</v>
      </c>
      <c r="R1265" s="21">
        <f t="shared" si="520"/>
        <v>0</v>
      </c>
      <c r="S1265" s="8">
        <f t="shared" si="521"/>
        <v>0</v>
      </c>
      <c r="T1265" s="10">
        <f t="shared" si="531"/>
        <v>0.122837</v>
      </c>
      <c r="U1265" s="13">
        <f t="shared" si="535"/>
        <v>109</v>
      </c>
      <c r="V1265" s="13">
        <v>252</v>
      </c>
      <c r="W1265" s="14">
        <f t="shared" si="522"/>
        <v>1.051390324</v>
      </c>
      <c r="X1265" s="8">
        <f t="shared" si="523"/>
        <v>746.74005742999998</v>
      </c>
      <c r="Y1265" s="8">
        <v>0</v>
      </c>
      <c r="Z1265" s="9">
        <f t="shared" si="524"/>
        <v>0</v>
      </c>
      <c r="AA1265" s="26" t="str">
        <f t="shared" si="532"/>
        <v>A+J=</v>
      </c>
      <c r="AB1265" s="70">
        <f t="shared" si="533"/>
        <v>43753</v>
      </c>
      <c r="AC1265" s="4"/>
      <c r="AD1265" s="1"/>
      <c r="AE1265" s="11"/>
      <c r="AF1265" s="5"/>
      <c r="AG1265" s="1"/>
      <c r="AH1265" s="1"/>
      <c r="AI1265" s="1"/>
      <c r="AJ1265" s="1"/>
      <c r="AK1265" s="10"/>
      <c r="AL1265" s="1"/>
      <c r="AM1265" s="1"/>
      <c r="AN1265" s="1"/>
      <c r="AO1265" s="1"/>
      <c r="AP1265" s="1"/>
      <c r="AQ1265" s="1"/>
    </row>
    <row r="1266" spans="1:43" x14ac:dyDescent="0.2">
      <c r="A1266" s="67">
        <f t="shared" si="525"/>
        <v>43548</v>
      </c>
      <c r="B1266" s="8">
        <f t="shared" si="514"/>
        <v>15277.492138900001</v>
      </c>
      <c r="C1266" s="8">
        <f t="shared" si="526"/>
        <v>12330.52982442</v>
      </c>
      <c r="D1266" s="28">
        <f t="shared" si="527"/>
        <v>5138.93</v>
      </c>
      <c r="E1266" s="9">
        <f>IF(K1266=1,VLOOKUP(A1265,[1]Plan1!$AY$117:$BA$314,3),E1265)</f>
        <v>5177.47</v>
      </c>
      <c r="F1266" s="110">
        <f t="shared" si="528"/>
        <v>43540</v>
      </c>
      <c r="G1266" s="12">
        <f t="shared" si="515"/>
        <v>7.4996156787503487E-3</v>
      </c>
      <c r="H1266" s="11">
        <f t="shared" si="529"/>
        <v>43570</v>
      </c>
      <c r="I1266" s="11">
        <f t="shared" si="516"/>
        <v>43570</v>
      </c>
      <c r="J1266" s="1">
        <f t="shared" si="530"/>
        <v>21</v>
      </c>
      <c r="K1266" s="1">
        <f t="shared" si="538"/>
        <v>6</v>
      </c>
      <c r="L1266" s="8">
        <f t="shared" si="517"/>
        <v>1.0021370300000001</v>
      </c>
      <c r="M1266" s="14">
        <f t="shared" si="537"/>
        <v>1.00429945</v>
      </c>
      <c r="N1266" s="14">
        <f t="shared" si="534"/>
        <v>1.1759239832387605</v>
      </c>
      <c r="O1266" s="8">
        <f t="shared" si="536"/>
        <v>1.17843696</v>
      </c>
      <c r="P1266" s="8">
        <f t="shared" si="518"/>
        <v>14530.75208147</v>
      </c>
      <c r="Q1266" s="13">
        <f t="shared" si="519"/>
        <v>0</v>
      </c>
      <c r="R1266" s="21">
        <f t="shared" si="520"/>
        <v>0</v>
      </c>
      <c r="S1266" s="8">
        <f t="shared" si="521"/>
        <v>0</v>
      </c>
      <c r="T1266" s="10">
        <f t="shared" si="531"/>
        <v>0.122837</v>
      </c>
      <c r="U1266" s="13">
        <f t="shared" si="535"/>
        <v>109</v>
      </c>
      <c r="V1266" s="13">
        <v>252</v>
      </c>
      <c r="W1266" s="14">
        <f t="shared" si="522"/>
        <v>1.051390324</v>
      </c>
      <c r="X1266" s="8">
        <f t="shared" si="523"/>
        <v>746.74005742999998</v>
      </c>
      <c r="Y1266" s="8">
        <v>0</v>
      </c>
      <c r="Z1266" s="9">
        <f t="shared" si="524"/>
        <v>0</v>
      </c>
      <c r="AA1266" s="26" t="str">
        <f t="shared" si="532"/>
        <v>A+J=</v>
      </c>
      <c r="AB1266" s="70">
        <f t="shared" si="533"/>
        <v>43753</v>
      </c>
      <c r="AC1266" s="4"/>
      <c r="AD1266" s="1"/>
      <c r="AE1266" s="11"/>
      <c r="AF1266" s="5"/>
      <c r="AG1266" s="1"/>
      <c r="AH1266" s="1"/>
      <c r="AI1266" s="1"/>
      <c r="AJ1266" s="1"/>
      <c r="AK1266" s="10"/>
      <c r="AL1266" s="1"/>
      <c r="AM1266" s="1"/>
      <c r="AN1266" s="1"/>
      <c r="AO1266" s="1"/>
      <c r="AP1266" s="1"/>
      <c r="AQ1266" s="1"/>
    </row>
    <row r="1267" spans="1:43" x14ac:dyDescent="0.2">
      <c r="A1267" s="67">
        <f t="shared" si="525"/>
        <v>43549</v>
      </c>
      <c r="B1267" s="8">
        <f t="shared" si="514"/>
        <v>15277.492138900001</v>
      </c>
      <c r="C1267" s="8">
        <f t="shared" si="526"/>
        <v>12330.52982442</v>
      </c>
      <c r="D1267" s="28">
        <f t="shared" si="527"/>
        <v>5138.93</v>
      </c>
      <c r="E1267" s="9">
        <f>IF(K1267=1,VLOOKUP(A1266,[1]Plan1!$AY$117:$BA$314,3),E1266)</f>
        <v>5177.47</v>
      </c>
      <c r="F1267" s="110">
        <f t="shared" si="528"/>
        <v>43540</v>
      </c>
      <c r="G1267" s="12">
        <f t="shared" si="515"/>
        <v>7.4996156787503487E-3</v>
      </c>
      <c r="H1267" s="11">
        <f t="shared" si="529"/>
        <v>43570</v>
      </c>
      <c r="I1267" s="11">
        <f t="shared" si="516"/>
        <v>43570</v>
      </c>
      <c r="J1267" s="1">
        <f t="shared" si="530"/>
        <v>21</v>
      </c>
      <c r="K1267" s="1">
        <f t="shared" si="538"/>
        <v>6</v>
      </c>
      <c r="L1267" s="8">
        <f t="shared" si="517"/>
        <v>1.0021370300000001</v>
      </c>
      <c r="M1267" s="14">
        <f t="shared" si="537"/>
        <v>1.00429945</v>
      </c>
      <c r="N1267" s="14">
        <f t="shared" si="534"/>
        <v>1.1759239832387605</v>
      </c>
      <c r="O1267" s="8">
        <f t="shared" si="536"/>
        <v>1.17843696</v>
      </c>
      <c r="P1267" s="8">
        <f t="shared" si="518"/>
        <v>14530.75208147</v>
      </c>
      <c r="Q1267" s="13">
        <f t="shared" si="519"/>
        <v>0</v>
      </c>
      <c r="R1267" s="21">
        <f t="shared" si="520"/>
        <v>0</v>
      </c>
      <c r="S1267" s="8">
        <f t="shared" si="521"/>
        <v>0</v>
      </c>
      <c r="T1267" s="10">
        <f t="shared" si="531"/>
        <v>0.122837</v>
      </c>
      <c r="U1267" s="13">
        <f t="shared" si="535"/>
        <v>109</v>
      </c>
      <c r="V1267" s="13">
        <v>252</v>
      </c>
      <c r="W1267" s="14">
        <f t="shared" si="522"/>
        <v>1.051390324</v>
      </c>
      <c r="X1267" s="8">
        <f t="shared" si="523"/>
        <v>746.74005742999998</v>
      </c>
      <c r="Y1267" s="8">
        <v>0</v>
      </c>
      <c r="Z1267" s="9">
        <f t="shared" si="524"/>
        <v>0</v>
      </c>
      <c r="AA1267" s="26" t="str">
        <f t="shared" si="532"/>
        <v>A+J=</v>
      </c>
      <c r="AB1267" s="70">
        <f t="shared" si="533"/>
        <v>43753</v>
      </c>
      <c r="AC1267" s="4"/>
      <c r="AD1267" s="1"/>
      <c r="AE1267" s="11"/>
      <c r="AF1267" s="5"/>
      <c r="AG1267" s="1"/>
      <c r="AH1267" s="1"/>
      <c r="AI1267" s="1"/>
      <c r="AJ1267" s="1"/>
      <c r="AK1267" s="10"/>
      <c r="AL1267" s="1"/>
      <c r="AM1267" s="1"/>
      <c r="AN1267" s="1"/>
      <c r="AO1267" s="1"/>
      <c r="AP1267" s="1"/>
      <c r="AQ1267" s="1"/>
    </row>
    <row r="1268" spans="1:43" x14ac:dyDescent="0.2">
      <c r="A1268" s="67">
        <f t="shared" si="525"/>
        <v>43550</v>
      </c>
      <c r="B1268" s="8">
        <f t="shared" si="514"/>
        <v>15289.95670757</v>
      </c>
      <c r="C1268" s="8">
        <f t="shared" si="526"/>
        <v>12330.52982442</v>
      </c>
      <c r="D1268" s="28">
        <f t="shared" si="527"/>
        <v>5138.93</v>
      </c>
      <c r="E1268" s="9">
        <f>IF(K1268=1,VLOOKUP(A1267,[1]Plan1!$AY$117:$BA$314,3),E1267)</f>
        <v>5177.47</v>
      </c>
      <c r="F1268" s="110">
        <f t="shared" si="528"/>
        <v>43540</v>
      </c>
      <c r="G1268" s="12">
        <f t="shared" si="515"/>
        <v>7.4996156787503487E-3</v>
      </c>
      <c r="H1268" s="11">
        <f t="shared" si="529"/>
        <v>43570</v>
      </c>
      <c r="I1268" s="11">
        <f t="shared" si="516"/>
        <v>43570</v>
      </c>
      <c r="J1268" s="1">
        <f t="shared" si="530"/>
        <v>21</v>
      </c>
      <c r="K1268" s="1">
        <f t="shared" si="538"/>
        <v>7</v>
      </c>
      <c r="L1268" s="8">
        <f t="shared" si="517"/>
        <v>1.00249364</v>
      </c>
      <c r="M1268" s="14">
        <f t="shared" si="537"/>
        <v>1.00429945</v>
      </c>
      <c r="N1268" s="14">
        <f t="shared" si="534"/>
        <v>1.1759239832387605</v>
      </c>
      <c r="O1268" s="8">
        <f t="shared" si="536"/>
        <v>1.17885631</v>
      </c>
      <c r="P1268" s="8">
        <f t="shared" si="518"/>
        <v>14535.92288916</v>
      </c>
      <c r="Q1268" s="13">
        <f t="shared" si="519"/>
        <v>0</v>
      </c>
      <c r="R1268" s="21">
        <f t="shared" si="520"/>
        <v>0</v>
      </c>
      <c r="S1268" s="8">
        <f t="shared" si="521"/>
        <v>0</v>
      </c>
      <c r="T1268" s="10">
        <f t="shared" si="531"/>
        <v>0.122837</v>
      </c>
      <c r="U1268" s="13">
        <f t="shared" si="535"/>
        <v>110</v>
      </c>
      <c r="V1268" s="13">
        <v>252</v>
      </c>
      <c r="W1268" s="14">
        <f t="shared" si="522"/>
        <v>1.051873818</v>
      </c>
      <c r="X1268" s="8">
        <f t="shared" si="523"/>
        <v>754.03381840999998</v>
      </c>
      <c r="Y1268" s="8">
        <v>0</v>
      </c>
      <c r="Z1268" s="9">
        <f t="shared" si="524"/>
        <v>0</v>
      </c>
      <c r="AA1268" s="26" t="str">
        <f t="shared" si="532"/>
        <v>A+J=</v>
      </c>
      <c r="AB1268" s="70">
        <f t="shared" si="533"/>
        <v>43753</v>
      </c>
      <c r="AC1268" s="4"/>
      <c r="AD1268" s="1"/>
      <c r="AE1268" s="11"/>
      <c r="AF1268" s="5"/>
      <c r="AG1268" s="1"/>
      <c r="AH1268" s="1"/>
      <c r="AI1268" s="1"/>
      <c r="AJ1268" s="1"/>
      <c r="AK1268" s="10"/>
      <c r="AL1268" s="1"/>
      <c r="AM1268" s="1"/>
      <c r="AN1268" s="1"/>
      <c r="AO1268" s="1"/>
      <c r="AP1268" s="1"/>
      <c r="AQ1268" s="1"/>
    </row>
    <row r="1269" spans="1:43" x14ac:dyDescent="0.2">
      <c r="A1269" s="67">
        <f t="shared" si="525"/>
        <v>43551</v>
      </c>
      <c r="B1269" s="8">
        <f t="shared" si="514"/>
        <v>15302.43159518</v>
      </c>
      <c r="C1269" s="8">
        <f t="shared" si="526"/>
        <v>12330.52982442</v>
      </c>
      <c r="D1269" s="28">
        <f t="shared" si="527"/>
        <v>5138.93</v>
      </c>
      <c r="E1269" s="9">
        <f>IF(K1269=1,VLOOKUP(A1268,[1]Plan1!$AY$117:$BA$314,3),E1268)</f>
        <v>5177.47</v>
      </c>
      <c r="F1269" s="110">
        <f t="shared" si="528"/>
        <v>43540</v>
      </c>
      <c r="G1269" s="12">
        <f t="shared" si="515"/>
        <v>7.4996156787503487E-3</v>
      </c>
      <c r="H1269" s="11">
        <f t="shared" si="529"/>
        <v>43570</v>
      </c>
      <c r="I1269" s="11">
        <f t="shared" si="516"/>
        <v>43570</v>
      </c>
      <c r="J1269" s="1">
        <f t="shared" si="530"/>
        <v>21</v>
      </c>
      <c r="K1269" s="1">
        <f t="shared" si="538"/>
        <v>8</v>
      </c>
      <c r="L1269" s="8">
        <f t="shared" si="517"/>
        <v>1.0028503900000001</v>
      </c>
      <c r="M1269" s="14">
        <f t="shared" si="537"/>
        <v>1.00429945</v>
      </c>
      <c r="N1269" s="14">
        <f t="shared" si="534"/>
        <v>1.1759239832387605</v>
      </c>
      <c r="O1269" s="8">
        <f t="shared" si="536"/>
        <v>1.17927582</v>
      </c>
      <c r="P1269" s="8">
        <f t="shared" si="518"/>
        <v>14541.09566972</v>
      </c>
      <c r="Q1269" s="13">
        <f t="shared" si="519"/>
        <v>0</v>
      </c>
      <c r="R1269" s="21">
        <f t="shared" si="520"/>
        <v>0</v>
      </c>
      <c r="S1269" s="8">
        <f t="shared" si="521"/>
        <v>0</v>
      </c>
      <c r="T1269" s="10">
        <f t="shared" si="531"/>
        <v>0.122837</v>
      </c>
      <c r="U1269" s="13">
        <f t="shared" si="535"/>
        <v>111</v>
      </c>
      <c r="V1269" s="13">
        <v>252</v>
      </c>
      <c r="W1269" s="14">
        <f t="shared" si="522"/>
        <v>1.0523575350000001</v>
      </c>
      <c r="X1269" s="8">
        <f t="shared" si="523"/>
        <v>761.33592546</v>
      </c>
      <c r="Y1269" s="8">
        <v>0</v>
      </c>
      <c r="Z1269" s="9">
        <f t="shared" si="524"/>
        <v>0</v>
      </c>
      <c r="AA1269" s="26" t="str">
        <f t="shared" si="532"/>
        <v>A+J=</v>
      </c>
      <c r="AB1269" s="70">
        <f t="shared" si="533"/>
        <v>43753</v>
      </c>
      <c r="AC1269" s="4"/>
      <c r="AD1269" s="1"/>
      <c r="AE1269" s="11"/>
      <c r="AF1269" s="5"/>
      <c r="AG1269" s="1"/>
      <c r="AH1269" s="1"/>
      <c r="AI1269" s="1"/>
      <c r="AJ1269" s="1"/>
      <c r="AK1269" s="10"/>
      <c r="AL1269" s="1"/>
      <c r="AM1269" s="1"/>
      <c r="AN1269" s="1"/>
      <c r="AO1269" s="1"/>
      <c r="AP1269" s="1"/>
      <c r="AQ1269" s="1"/>
    </row>
    <row r="1270" spans="1:43" x14ac:dyDescent="0.2">
      <c r="A1270" s="67">
        <f t="shared" si="525"/>
        <v>43552</v>
      </c>
      <c r="B1270" s="8">
        <f t="shared" si="514"/>
        <v>15314.91653389</v>
      </c>
      <c r="C1270" s="8">
        <f t="shared" si="526"/>
        <v>12330.52982442</v>
      </c>
      <c r="D1270" s="28">
        <f t="shared" si="527"/>
        <v>5138.93</v>
      </c>
      <c r="E1270" s="9">
        <f>IF(K1270=1,VLOOKUP(A1269,[1]Plan1!$AY$117:$BA$314,3),E1269)</f>
        <v>5177.47</v>
      </c>
      <c r="F1270" s="110">
        <f t="shared" si="528"/>
        <v>43540</v>
      </c>
      <c r="G1270" s="12">
        <f t="shared" si="515"/>
        <v>7.4996156787503487E-3</v>
      </c>
      <c r="H1270" s="11">
        <f t="shared" si="529"/>
        <v>43570</v>
      </c>
      <c r="I1270" s="11">
        <f t="shared" si="516"/>
        <v>43570</v>
      </c>
      <c r="J1270" s="1">
        <f t="shared" si="530"/>
        <v>21</v>
      </c>
      <c r="K1270" s="1">
        <f t="shared" si="538"/>
        <v>9</v>
      </c>
      <c r="L1270" s="8">
        <f t="shared" si="517"/>
        <v>1.0032072599999999</v>
      </c>
      <c r="M1270" s="14">
        <f t="shared" si="537"/>
        <v>1.00429945</v>
      </c>
      <c r="N1270" s="14">
        <f t="shared" si="534"/>
        <v>1.1759239832387605</v>
      </c>
      <c r="O1270" s="8">
        <f t="shared" si="536"/>
        <v>1.17969547</v>
      </c>
      <c r="P1270" s="8">
        <f t="shared" si="518"/>
        <v>14546.27017656</v>
      </c>
      <c r="Q1270" s="13">
        <f t="shared" si="519"/>
        <v>0</v>
      </c>
      <c r="R1270" s="21">
        <f t="shared" si="520"/>
        <v>0</v>
      </c>
      <c r="S1270" s="8">
        <f t="shared" si="521"/>
        <v>0</v>
      </c>
      <c r="T1270" s="10">
        <f t="shared" si="531"/>
        <v>0.122837</v>
      </c>
      <c r="U1270" s="13">
        <f t="shared" si="535"/>
        <v>112</v>
      </c>
      <c r="V1270" s="13">
        <v>252</v>
      </c>
      <c r="W1270" s="14">
        <f t="shared" si="522"/>
        <v>1.0528414740000001</v>
      </c>
      <c r="X1270" s="8">
        <f t="shared" si="523"/>
        <v>768.64635733</v>
      </c>
      <c r="Y1270" s="8">
        <v>0</v>
      </c>
      <c r="Z1270" s="9">
        <f t="shared" si="524"/>
        <v>0</v>
      </c>
      <c r="AA1270" s="26" t="str">
        <f t="shared" si="532"/>
        <v>A+J=</v>
      </c>
      <c r="AB1270" s="70">
        <f t="shared" si="533"/>
        <v>43753</v>
      </c>
      <c r="AC1270" s="4"/>
      <c r="AD1270" s="1"/>
      <c r="AE1270" s="11"/>
      <c r="AF1270" s="5"/>
      <c r="AG1270" s="1"/>
      <c r="AH1270" s="1"/>
      <c r="AI1270" s="1"/>
      <c r="AJ1270" s="1"/>
      <c r="AK1270" s="10"/>
      <c r="AL1270" s="1"/>
      <c r="AM1270" s="1"/>
      <c r="AN1270" s="1"/>
      <c r="AO1270" s="1"/>
      <c r="AP1270" s="1"/>
      <c r="AQ1270" s="1"/>
    </row>
    <row r="1271" spans="1:43" x14ac:dyDescent="0.2">
      <c r="A1271" s="67">
        <f t="shared" si="525"/>
        <v>43553</v>
      </c>
      <c r="B1271" s="8">
        <f t="shared" si="514"/>
        <v>15327.41165951</v>
      </c>
      <c r="C1271" s="8">
        <f t="shared" si="526"/>
        <v>12330.52982442</v>
      </c>
      <c r="D1271" s="28">
        <f t="shared" si="527"/>
        <v>5138.93</v>
      </c>
      <c r="E1271" s="9">
        <f>IF(K1271=1,VLOOKUP(A1270,[1]Plan1!$AY$117:$BA$314,3),E1270)</f>
        <v>5177.47</v>
      </c>
      <c r="F1271" s="110">
        <f t="shared" si="528"/>
        <v>43540</v>
      </c>
      <c r="G1271" s="12">
        <f t="shared" si="515"/>
        <v>7.4996156787503487E-3</v>
      </c>
      <c r="H1271" s="11">
        <f t="shared" si="529"/>
        <v>43570</v>
      </c>
      <c r="I1271" s="11">
        <f t="shared" si="516"/>
        <v>43570</v>
      </c>
      <c r="J1271" s="1">
        <f t="shared" si="530"/>
        <v>21</v>
      </c>
      <c r="K1271" s="1">
        <f t="shared" si="538"/>
        <v>10</v>
      </c>
      <c r="L1271" s="8">
        <f t="shared" si="517"/>
        <v>1.0035642499999999</v>
      </c>
      <c r="M1271" s="14">
        <f t="shared" si="537"/>
        <v>1.00429945</v>
      </c>
      <c r="N1271" s="14">
        <f t="shared" si="534"/>
        <v>1.1759239832387605</v>
      </c>
      <c r="O1271" s="8">
        <f t="shared" si="536"/>
        <v>1.1801152699999999</v>
      </c>
      <c r="P1271" s="8">
        <f t="shared" si="518"/>
        <v>14551.44653298</v>
      </c>
      <c r="Q1271" s="13">
        <f t="shared" si="519"/>
        <v>0</v>
      </c>
      <c r="R1271" s="21">
        <f t="shared" si="520"/>
        <v>0</v>
      </c>
      <c r="S1271" s="8">
        <f t="shared" si="521"/>
        <v>0</v>
      </c>
      <c r="T1271" s="10">
        <f t="shared" si="531"/>
        <v>0.122837</v>
      </c>
      <c r="U1271" s="13">
        <f t="shared" si="535"/>
        <v>113</v>
      </c>
      <c r="V1271" s="13">
        <v>252</v>
      </c>
      <c r="W1271" s="14">
        <f t="shared" si="522"/>
        <v>1.053325635</v>
      </c>
      <c r="X1271" s="8">
        <f t="shared" si="523"/>
        <v>775.96512653000002</v>
      </c>
      <c r="Y1271" s="8">
        <v>0</v>
      </c>
      <c r="Z1271" s="9">
        <f t="shared" si="524"/>
        <v>0</v>
      </c>
      <c r="AA1271" s="26" t="str">
        <f t="shared" si="532"/>
        <v>A+J=</v>
      </c>
      <c r="AB1271" s="70">
        <f t="shared" si="533"/>
        <v>43753</v>
      </c>
      <c r="AC1271" s="4"/>
      <c r="AD1271" s="1"/>
      <c r="AE1271" s="11"/>
      <c r="AF1271" s="5"/>
      <c r="AG1271" s="1"/>
      <c r="AH1271" s="1"/>
      <c r="AI1271" s="1"/>
      <c r="AJ1271" s="1"/>
      <c r="AK1271" s="10"/>
      <c r="AL1271" s="1"/>
      <c r="AM1271" s="1"/>
      <c r="AN1271" s="1"/>
      <c r="AO1271" s="1"/>
      <c r="AP1271" s="1"/>
      <c r="AQ1271" s="1"/>
    </row>
    <row r="1272" spans="1:43" x14ac:dyDescent="0.2">
      <c r="A1272" s="67">
        <f t="shared" si="525"/>
        <v>43554</v>
      </c>
      <c r="B1272" s="8">
        <f t="shared" si="514"/>
        <v>15339.917007309999</v>
      </c>
      <c r="C1272" s="8">
        <f t="shared" si="526"/>
        <v>12330.52982442</v>
      </c>
      <c r="D1272" s="28">
        <f t="shared" si="527"/>
        <v>5138.93</v>
      </c>
      <c r="E1272" s="9">
        <f>IF(K1272=1,VLOOKUP(A1271,[1]Plan1!$AY$117:$BA$314,3),E1271)</f>
        <v>5177.47</v>
      </c>
      <c r="F1272" s="110">
        <f t="shared" si="528"/>
        <v>43540</v>
      </c>
      <c r="G1272" s="12">
        <f t="shared" si="515"/>
        <v>7.4996156787503487E-3</v>
      </c>
      <c r="H1272" s="11">
        <f t="shared" si="529"/>
        <v>43570</v>
      </c>
      <c r="I1272" s="11">
        <f t="shared" si="516"/>
        <v>43570</v>
      </c>
      <c r="J1272" s="1">
        <f t="shared" si="530"/>
        <v>21</v>
      </c>
      <c r="K1272" s="1">
        <f t="shared" si="538"/>
        <v>11</v>
      </c>
      <c r="L1272" s="8">
        <f t="shared" si="517"/>
        <v>1.00392138</v>
      </c>
      <c r="M1272" s="14">
        <f t="shared" si="537"/>
        <v>1.00429945</v>
      </c>
      <c r="N1272" s="14">
        <f t="shared" si="534"/>
        <v>1.1759239832387605</v>
      </c>
      <c r="O1272" s="8">
        <f t="shared" si="536"/>
        <v>1.1805352200000001</v>
      </c>
      <c r="P1272" s="8">
        <f t="shared" si="518"/>
        <v>14556.624738979999</v>
      </c>
      <c r="Q1272" s="13">
        <f t="shared" si="519"/>
        <v>0</v>
      </c>
      <c r="R1272" s="21">
        <f t="shared" si="520"/>
        <v>0</v>
      </c>
      <c r="S1272" s="8">
        <f t="shared" si="521"/>
        <v>0</v>
      </c>
      <c r="T1272" s="10">
        <f t="shared" si="531"/>
        <v>0.122837</v>
      </c>
      <c r="U1272" s="13">
        <f t="shared" si="535"/>
        <v>114</v>
      </c>
      <c r="V1272" s="13">
        <v>252</v>
      </c>
      <c r="W1272" s="14">
        <f t="shared" si="522"/>
        <v>1.05381002</v>
      </c>
      <c r="X1272" s="8">
        <f t="shared" si="523"/>
        <v>783.29226832999996</v>
      </c>
      <c r="Y1272" s="8">
        <v>0</v>
      </c>
      <c r="Z1272" s="9">
        <f t="shared" si="524"/>
        <v>0</v>
      </c>
      <c r="AA1272" s="26" t="str">
        <f t="shared" si="532"/>
        <v>A+J=</v>
      </c>
      <c r="AB1272" s="70">
        <f t="shared" si="533"/>
        <v>43753</v>
      </c>
      <c r="AC1272" s="4"/>
      <c r="AD1272" s="1"/>
      <c r="AE1272" s="11"/>
      <c r="AF1272" s="5"/>
      <c r="AG1272" s="1"/>
      <c r="AH1272" s="1"/>
      <c r="AI1272" s="1"/>
      <c r="AJ1272" s="1"/>
      <c r="AK1272" s="10"/>
      <c r="AL1272" s="1"/>
      <c r="AM1272" s="1"/>
      <c r="AN1272" s="1"/>
      <c r="AO1272" s="1"/>
      <c r="AP1272" s="1"/>
      <c r="AQ1272" s="1"/>
    </row>
    <row r="1273" spans="1:43" x14ac:dyDescent="0.2">
      <c r="A1273" s="67">
        <f t="shared" si="525"/>
        <v>43555</v>
      </c>
      <c r="B1273" s="8">
        <f t="shared" si="514"/>
        <v>15339.917007309999</v>
      </c>
      <c r="C1273" s="8">
        <f t="shared" si="526"/>
        <v>12330.52982442</v>
      </c>
      <c r="D1273" s="28">
        <f t="shared" si="527"/>
        <v>5138.93</v>
      </c>
      <c r="E1273" s="9">
        <f>IF(K1273=1,VLOOKUP(A1272,[1]Plan1!$AY$117:$BA$314,3),E1272)</f>
        <v>5177.47</v>
      </c>
      <c r="F1273" s="110">
        <f t="shared" si="528"/>
        <v>43540</v>
      </c>
      <c r="G1273" s="12">
        <f t="shared" si="515"/>
        <v>7.4996156787503487E-3</v>
      </c>
      <c r="H1273" s="11">
        <f t="shared" si="529"/>
        <v>43570</v>
      </c>
      <c r="I1273" s="11">
        <f t="shared" si="516"/>
        <v>43570</v>
      </c>
      <c r="J1273" s="1">
        <f t="shared" si="530"/>
        <v>21</v>
      </c>
      <c r="K1273" s="1">
        <f t="shared" si="538"/>
        <v>11</v>
      </c>
      <c r="L1273" s="8">
        <f t="shared" si="517"/>
        <v>1.00392138</v>
      </c>
      <c r="M1273" s="14">
        <f t="shared" si="537"/>
        <v>1.00429945</v>
      </c>
      <c r="N1273" s="14">
        <f t="shared" si="534"/>
        <v>1.1759239832387605</v>
      </c>
      <c r="O1273" s="8">
        <f t="shared" si="536"/>
        <v>1.1805352200000001</v>
      </c>
      <c r="P1273" s="8">
        <f t="shared" si="518"/>
        <v>14556.624738979999</v>
      </c>
      <c r="Q1273" s="13">
        <f t="shared" si="519"/>
        <v>0</v>
      </c>
      <c r="R1273" s="21">
        <f t="shared" si="520"/>
        <v>0</v>
      </c>
      <c r="S1273" s="8">
        <f t="shared" si="521"/>
        <v>0</v>
      </c>
      <c r="T1273" s="10">
        <f t="shared" si="531"/>
        <v>0.122837</v>
      </c>
      <c r="U1273" s="13">
        <f t="shared" si="535"/>
        <v>114</v>
      </c>
      <c r="V1273" s="13">
        <v>252</v>
      </c>
      <c r="W1273" s="14">
        <f t="shared" si="522"/>
        <v>1.05381002</v>
      </c>
      <c r="X1273" s="8">
        <f t="shared" si="523"/>
        <v>783.29226832999996</v>
      </c>
      <c r="Y1273" s="8">
        <v>0</v>
      </c>
      <c r="Z1273" s="9">
        <f t="shared" si="524"/>
        <v>0</v>
      </c>
      <c r="AA1273" s="26" t="str">
        <f t="shared" si="532"/>
        <v>A+J=</v>
      </c>
      <c r="AB1273" s="70">
        <f t="shared" si="533"/>
        <v>43753</v>
      </c>
      <c r="AC1273" s="4"/>
      <c r="AD1273" s="1"/>
      <c r="AE1273" s="11"/>
      <c r="AF1273" s="5"/>
      <c r="AG1273" s="1"/>
      <c r="AH1273" s="1"/>
      <c r="AI1273" s="1"/>
      <c r="AJ1273" s="1"/>
      <c r="AK1273" s="10"/>
      <c r="AL1273" s="1"/>
      <c r="AM1273" s="1"/>
      <c r="AN1273" s="1"/>
      <c r="AO1273" s="1"/>
      <c r="AP1273" s="1"/>
      <c r="AQ1273" s="1"/>
    </row>
    <row r="1274" spans="1:43" x14ac:dyDescent="0.2">
      <c r="A1274" s="67">
        <f t="shared" si="525"/>
        <v>43556</v>
      </c>
      <c r="B1274" s="8">
        <f t="shared" si="514"/>
        <v>15339.917007309999</v>
      </c>
      <c r="C1274" s="8">
        <f t="shared" si="526"/>
        <v>12330.52982442</v>
      </c>
      <c r="D1274" s="28">
        <f t="shared" si="527"/>
        <v>5138.93</v>
      </c>
      <c r="E1274" s="9">
        <f>IF(K1274=1,VLOOKUP(A1273,[1]Plan1!$AY$117:$BA$314,3),E1273)</f>
        <v>5177.47</v>
      </c>
      <c r="F1274" s="110">
        <f t="shared" si="528"/>
        <v>43540</v>
      </c>
      <c r="G1274" s="12">
        <f t="shared" si="515"/>
        <v>7.4996156787503487E-3</v>
      </c>
      <c r="H1274" s="11">
        <f t="shared" si="529"/>
        <v>43570</v>
      </c>
      <c r="I1274" s="11">
        <f t="shared" si="516"/>
        <v>43570</v>
      </c>
      <c r="J1274" s="1">
        <f t="shared" si="530"/>
        <v>21</v>
      </c>
      <c r="K1274" s="1">
        <f t="shared" si="538"/>
        <v>11</v>
      </c>
      <c r="L1274" s="8">
        <f t="shared" si="517"/>
        <v>1.00392138</v>
      </c>
      <c r="M1274" s="14">
        <f t="shared" si="537"/>
        <v>1.00429945</v>
      </c>
      <c r="N1274" s="14">
        <f t="shared" si="534"/>
        <v>1.1759239832387605</v>
      </c>
      <c r="O1274" s="8">
        <f t="shared" si="536"/>
        <v>1.1805352200000001</v>
      </c>
      <c r="P1274" s="8">
        <f t="shared" si="518"/>
        <v>14556.624738979999</v>
      </c>
      <c r="Q1274" s="13">
        <f t="shared" si="519"/>
        <v>0</v>
      </c>
      <c r="R1274" s="21">
        <f t="shared" si="520"/>
        <v>0</v>
      </c>
      <c r="S1274" s="8">
        <f t="shared" si="521"/>
        <v>0</v>
      </c>
      <c r="T1274" s="10">
        <f t="shared" si="531"/>
        <v>0.122837</v>
      </c>
      <c r="U1274" s="13">
        <f t="shared" si="535"/>
        <v>114</v>
      </c>
      <c r="V1274" s="13">
        <v>252</v>
      </c>
      <c r="W1274" s="14">
        <f t="shared" si="522"/>
        <v>1.05381002</v>
      </c>
      <c r="X1274" s="8">
        <f t="shared" si="523"/>
        <v>783.29226832999996</v>
      </c>
      <c r="Y1274" s="8">
        <v>0</v>
      </c>
      <c r="Z1274" s="9">
        <f t="shared" si="524"/>
        <v>0</v>
      </c>
      <c r="AA1274" s="26" t="str">
        <f t="shared" si="532"/>
        <v>A+J=</v>
      </c>
      <c r="AB1274" s="70">
        <f t="shared" si="533"/>
        <v>43753</v>
      </c>
      <c r="AC1274" s="4"/>
      <c r="AD1274" s="1"/>
      <c r="AE1274" s="11"/>
      <c r="AF1274" s="5"/>
      <c r="AG1274" s="1"/>
      <c r="AH1274" s="1"/>
      <c r="AI1274" s="1"/>
      <c r="AJ1274" s="1"/>
      <c r="AK1274" s="10"/>
      <c r="AL1274" s="1"/>
      <c r="AM1274" s="1"/>
      <c r="AN1274" s="1"/>
      <c r="AO1274" s="1"/>
      <c r="AP1274" s="1"/>
      <c r="AQ1274" s="1"/>
    </row>
    <row r="1275" spans="1:43" x14ac:dyDescent="0.2">
      <c r="A1275" s="67">
        <f t="shared" si="525"/>
        <v>43557</v>
      </c>
      <c r="B1275" s="8">
        <f t="shared" si="514"/>
        <v>15352.432539759999</v>
      </c>
      <c r="C1275" s="8">
        <f t="shared" si="526"/>
        <v>12330.52982442</v>
      </c>
      <c r="D1275" s="28">
        <f t="shared" si="527"/>
        <v>5138.93</v>
      </c>
      <c r="E1275" s="9">
        <f>IF(K1275=1,VLOOKUP(A1274,[1]Plan1!$AY$117:$BA$314,3),E1274)</f>
        <v>5177.47</v>
      </c>
      <c r="F1275" s="110">
        <f t="shared" si="528"/>
        <v>43540</v>
      </c>
      <c r="G1275" s="12">
        <f t="shared" si="515"/>
        <v>7.4996156787503487E-3</v>
      </c>
      <c r="H1275" s="11">
        <f t="shared" si="529"/>
        <v>43570</v>
      </c>
      <c r="I1275" s="11">
        <f t="shared" si="516"/>
        <v>43570</v>
      </c>
      <c r="J1275" s="1">
        <f t="shared" si="530"/>
        <v>21</v>
      </c>
      <c r="K1275" s="1">
        <f t="shared" si="538"/>
        <v>12</v>
      </c>
      <c r="L1275" s="8">
        <f t="shared" si="517"/>
        <v>1.0042786299999999</v>
      </c>
      <c r="M1275" s="14">
        <f t="shared" si="537"/>
        <v>1.00429945</v>
      </c>
      <c r="N1275" s="14">
        <f t="shared" si="534"/>
        <v>1.1759239832387605</v>
      </c>
      <c r="O1275" s="8">
        <f t="shared" si="536"/>
        <v>1.18095532</v>
      </c>
      <c r="P1275" s="8">
        <f t="shared" si="518"/>
        <v>14561.804794559999</v>
      </c>
      <c r="Q1275" s="13">
        <f t="shared" si="519"/>
        <v>0</v>
      </c>
      <c r="R1275" s="21">
        <f t="shared" si="520"/>
        <v>0</v>
      </c>
      <c r="S1275" s="8">
        <f t="shared" si="521"/>
        <v>0</v>
      </c>
      <c r="T1275" s="10">
        <f t="shared" si="531"/>
        <v>0.122837</v>
      </c>
      <c r="U1275" s="13">
        <f t="shared" si="535"/>
        <v>115</v>
      </c>
      <c r="V1275" s="13">
        <v>252</v>
      </c>
      <c r="W1275" s="14">
        <f t="shared" si="522"/>
        <v>1.0542946259999999</v>
      </c>
      <c r="X1275" s="8">
        <f t="shared" si="523"/>
        <v>790.62774520000005</v>
      </c>
      <c r="Y1275" s="8">
        <v>0</v>
      </c>
      <c r="Z1275" s="9">
        <f t="shared" si="524"/>
        <v>0</v>
      </c>
      <c r="AA1275" s="26" t="str">
        <f t="shared" si="532"/>
        <v>A+J=</v>
      </c>
      <c r="AB1275" s="70">
        <f t="shared" si="533"/>
        <v>43753</v>
      </c>
      <c r="AC1275" s="4"/>
      <c r="AD1275" s="1"/>
      <c r="AE1275" s="11"/>
      <c r="AF1275" s="5"/>
      <c r="AG1275" s="1"/>
      <c r="AH1275" s="1"/>
      <c r="AI1275" s="1"/>
      <c r="AJ1275" s="1"/>
      <c r="AK1275" s="10"/>
      <c r="AL1275" s="1"/>
      <c r="AM1275" s="1"/>
      <c r="AN1275" s="1"/>
      <c r="AO1275" s="1"/>
      <c r="AP1275" s="1"/>
      <c r="AQ1275" s="1"/>
    </row>
    <row r="1276" spans="1:43" x14ac:dyDescent="0.2">
      <c r="A1276" s="67">
        <f t="shared" si="525"/>
        <v>43558</v>
      </c>
      <c r="B1276" s="8">
        <f t="shared" si="514"/>
        <v>15364.958306680001</v>
      </c>
      <c r="C1276" s="8">
        <f t="shared" si="526"/>
        <v>12330.52982442</v>
      </c>
      <c r="D1276" s="28">
        <f t="shared" si="527"/>
        <v>5138.93</v>
      </c>
      <c r="E1276" s="9">
        <f>IF(K1276=1,VLOOKUP(A1275,[1]Plan1!$AY$117:$BA$314,3),E1275)</f>
        <v>5177.47</v>
      </c>
      <c r="F1276" s="110">
        <f t="shared" si="528"/>
        <v>43540</v>
      </c>
      <c r="G1276" s="12">
        <f t="shared" si="515"/>
        <v>7.4996156787503487E-3</v>
      </c>
      <c r="H1276" s="11">
        <f t="shared" si="529"/>
        <v>43570</v>
      </c>
      <c r="I1276" s="11">
        <f t="shared" si="516"/>
        <v>43570</v>
      </c>
      <c r="J1276" s="1">
        <f t="shared" si="530"/>
        <v>21</v>
      </c>
      <c r="K1276" s="1">
        <f t="shared" si="538"/>
        <v>13</v>
      </c>
      <c r="L1276" s="8">
        <f t="shared" si="517"/>
        <v>1.00463601</v>
      </c>
      <c r="M1276" s="14">
        <f t="shared" si="537"/>
        <v>1.00429945</v>
      </c>
      <c r="N1276" s="14">
        <f t="shared" si="534"/>
        <v>1.1759239832387605</v>
      </c>
      <c r="O1276" s="8">
        <f t="shared" si="536"/>
        <v>1.1813755699999999</v>
      </c>
      <c r="P1276" s="8">
        <f t="shared" si="518"/>
        <v>14566.986699720001</v>
      </c>
      <c r="Q1276" s="13">
        <f t="shared" si="519"/>
        <v>0</v>
      </c>
      <c r="R1276" s="21">
        <f t="shared" si="520"/>
        <v>0</v>
      </c>
      <c r="S1276" s="8">
        <f t="shared" si="521"/>
        <v>0</v>
      </c>
      <c r="T1276" s="10">
        <f t="shared" si="531"/>
        <v>0.122837</v>
      </c>
      <c r="U1276" s="13">
        <f t="shared" si="535"/>
        <v>116</v>
      </c>
      <c r="V1276" s="13">
        <v>252</v>
      </c>
      <c r="W1276" s="14">
        <f t="shared" si="522"/>
        <v>1.0547794559999999</v>
      </c>
      <c r="X1276" s="8">
        <f t="shared" si="523"/>
        <v>797.97160696000003</v>
      </c>
      <c r="Y1276" s="8">
        <v>0</v>
      </c>
      <c r="Z1276" s="9">
        <f t="shared" si="524"/>
        <v>0</v>
      </c>
      <c r="AA1276" s="26" t="str">
        <f t="shared" si="532"/>
        <v>A+J=</v>
      </c>
      <c r="AB1276" s="70">
        <f t="shared" si="533"/>
        <v>43753</v>
      </c>
      <c r="AC1276" s="4"/>
      <c r="AD1276" s="1"/>
      <c r="AE1276" s="11"/>
      <c r="AF1276" s="5"/>
      <c r="AG1276" s="1"/>
      <c r="AH1276" s="1"/>
      <c r="AI1276" s="1"/>
      <c r="AJ1276" s="1"/>
      <c r="AK1276" s="10"/>
      <c r="AL1276" s="1"/>
      <c r="AM1276" s="1"/>
      <c r="AN1276" s="1"/>
      <c r="AO1276" s="1"/>
      <c r="AP1276" s="1"/>
      <c r="AQ1276" s="1"/>
    </row>
    <row r="1277" spans="1:43" x14ac:dyDescent="0.2">
      <c r="A1277" s="67">
        <f t="shared" si="525"/>
        <v>43559</v>
      </c>
      <c r="B1277" s="8">
        <f t="shared" si="514"/>
        <v>15377.494299689999</v>
      </c>
      <c r="C1277" s="8">
        <f t="shared" si="526"/>
        <v>12330.52982442</v>
      </c>
      <c r="D1277" s="28">
        <f t="shared" si="527"/>
        <v>5138.93</v>
      </c>
      <c r="E1277" s="9">
        <f>IF(K1277=1,VLOOKUP(A1276,[1]Plan1!$AY$117:$BA$314,3),E1276)</f>
        <v>5177.47</v>
      </c>
      <c r="F1277" s="110">
        <f t="shared" si="528"/>
        <v>43540</v>
      </c>
      <c r="G1277" s="12">
        <f t="shared" si="515"/>
        <v>7.4996156787503487E-3</v>
      </c>
      <c r="H1277" s="11">
        <f t="shared" si="529"/>
        <v>43570</v>
      </c>
      <c r="I1277" s="11">
        <f t="shared" si="516"/>
        <v>43570</v>
      </c>
      <c r="J1277" s="1">
        <f t="shared" si="530"/>
        <v>21</v>
      </c>
      <c r="K1277" s="1">
        <f t="shared" si="538"/>
        <v>14</v>
      </c>
      <c r="L1277" s="8">
        <f t="shared" si="517"/>
        <v>1.00499351</v>
      </c>
      <c r="M1277" s="14">
        <f t="shared" si="537"/>
        <v>1.00429945</v>
      </c>
      <c r="N1277" s="14">
        <f t="shared" si="534"/>
        <v>1.1759239832387605</v>
      </c>
      <c r="O1277" s="8">
        <f t="shared" si="536"/>
        <v>1.18179597</v>
      </c>
      <c r="P1277" s="8">
        <f t="shared" si="518"/>
        <v>14572.17045446</v>
      </c>
      <c r="Q1277" s="13">
        <f t="shared" si="519"/>
        <v>0</v>
      </c>
      <c r="R1277" s="21">
        <f t="shared" si="520"/>
        <v>0</v>
      </c>
      <c r="S1277" s="8">
        <f t="shared" si="521"/>
        <v>0</v>
      </c>
      <c r="T1277" s="10">
        <f t="shared" si="531"/>
        <v>0.122837</v>
      </c>
      <c r="U1277" s="13">
        <f t="shared" si="535"/>
        <v>117</v>
      </c>
      <c r="V1277" s="13">
        <v>252</v>
      </c>
      <c r="W1277" s="14">
        <f t="shared" si="522"/>
        <v>1.0552645089999999</v>
      </c>
      <c r="X1277" s="8">
        <f t="shared" si="523"/>
        <v>805.32384522999996</v>
      </c>
      <c r="Y1277" s="8">
        <v>0</v>
      </c>
      <c r="Z1277" s="9">
        <f t="shared" si="524"/>
        <v>0</v>
      </c>
      <c r="AA1277" s="26" t="str">
        <f t="shared" si="532"/>
        <v>A+J=</v>
      </c>
      <c r="AB1277" s="70">
        <f t="shared" si="533"/>
        <v>43753</v>
      </c>
      <c r="AC1277" s="4"/>
      <c r="AD1277" s="1"/>
      <c r="AE1277" s="11"/>
      <c r="AF1277" s="5"/>
      <c r="AG1277" s="1"/>
      <c r="AH1277" s="1"/>
      <c r="AI1277" s="1"/>
      <c r="AJ1277" s="1"/>
      <c r="AK1277" s="10"/>
      <c r="AL1277" s="1"/>
      <c r="AM1277" s="1"/>
      <c r="AN1277" s="1"/>
      <c r="AO1277" s="1"/>
      <c r="AP1277" s="1"/>
      <c r="AQ1277" s="1"/>
    </row>
    <row r="1278" spans="1:43" x14ac:dyDescent="0.2">
      <c r="A1278" s="67">
        <f t="shared" si="525"/>
        <v>43560</v>
      </c>
      <c r="B1278" s="8">
        <f t="shared" si="514"/>
        <v>15390.040394739999</v>
      </c>
      <c r="C1278" s="8">
        <f t="shared" si="526"/>
        <v>12330.52982442</v>
      </c>
      <c r="D1278" s="28">
        <f t="shared" si="527"/>
        <v>5138.93</v>
      </c>
      <c r="E1278" s="9">
        <f>IF(K1278=1,VLOOKUP(A1277,[1]Plan1!$AY$117:$BA$314,3),E1277)</f>
        <v>5177.47</v>
      </c>
      <c r="F1278" s="110">
        <f t="shared" si="528"/>
        <v>43540</v>
      </c>
      <c r="G1278" s="12">
        <f t="shared" si="515"/>
        <v>7.4996156787503487E-3</v>
      </c>
      <c r="H1278" s="11">
        <f t="shared" si="529"/>
        <v>43570</v>
      </c>
      <c r="I1278" s="11">
        <f t="shared" si="516"/>
        <v>43570</v>
      </c>
      <c r="J1278" s="1">
        <f t="shared" si="530"/>
        <v>21</v>
      </c>
      <c r="K1278" s="1">
        <f t="shared" si="538"/>
        <v>15</v>
      </c>
      <c r="L1278" s="8">
        <f t="shared" si="517"/>
        <v>1.0053511399999999</v>
      </c>
      <c r="M1278" s="14">
        <f t="shared" si="537"/>
        <v>1.00429945</v>
      </c>
      <c r="N1278" s="14">
        <f t="shared" si="534"/>
        <v>1.1759239832387605</v>
      </c>
      <c r="O1278" s="8">
        <f t="shared" si="536"/>
        <v>1.1822165099999999</v>
      </c>
      <c r="P1278" s="8">
        <f t="shared" si="518"/>
        <v>14577.355935469999</v>
      </c>
      <c r="Q1278" s="13">
        <f t="shared" si="519"/>
        <v>0</v>
      </c>
      <c r="R1278" s="21">
        <f t="shared" si="520"/>
        <v>0</v>
      </c>
      <c r="S1278" s="8">
        <f t="shared" si="521"/>
        <v>0</v>
      </c>
      <c r="T1278" s="10">
        <f t="shared" si="531"/>
        <v>0.122837</v>
      </c>
      <c r="U1278" s="13">
        <f t="shared" si="535"/>
        <v>118</v>
      </c>
      <c r="V1278" s="13">
        <v>252</v>
      </c>
      <c r="W1278" s="14">
        <f t="shared" si="522"/>
        <v>1.0557497849999999</v>
      </c>
      <c r="X1278" s="8">
        <f t="shared" si="523"/>
        <v>812.68445927000005</v>
      </c>
      <c r="Y1278" s="8">
        <v>0</v>
      </c>
      <c r="Z1278" s="9">
        <f t="shared" si="524"/>
        <v>0</v>
      </c>
      <c r="AA1278" s="26" t="str">
        <f t="shared" si="532"/>
        <v>A+J=</v>
      </c>
      <c r="AB1278" s="70">
        <f t="shared" si="533"/>
        <v>43753</v>
      </c>
      <c r="AC1278" s="4"/>
      <c r="AD1278" s="1"/>
      <c r="AE1278" s="11"/>
      <c r="AF1278" s="5"/>
      <c r="AG1278" s="1"/>
      <c r="AH1278" s="1"/>
      <c r="AI1278" s="1"/>
      <c r="AJ1278" s="1"/>
      <c r="AK1278" s="10"/>
      <c r="AL1278" s="1"/>
      <c r="AM1278" s="1"/>
      <c r="AN1278" s="1"/>
      <c r="AO1278" s="1"/>
      <c r="AP1278" s="1"/>
      <c r="AQ1278" s="1"/>
    </row>
    <row r="1279" spans="1:43" x14ac:dyDescent="0.2">
      <c r="A1279" s="67">
        <f t="shared" si="525"/>
        <v>43561</v>
      </c>
      <c r="B1279" s="8">
        <f t="shared" si="514"/>
        <v>15402.596858309998</v>
      </c>
      <c r="C1279" s="8">
        <f t="shared" si="526"/>
        <v>12330.52982442</v>
      </c>
      <c r="D1279" s="28">
        <f t="shared" si="527"/>
        <v>5138.93</v>
      </c>
      <c r="E1279" s="9">
        <f>IF(K1279=1,VLOOKUP(A1278,[1]Plan1!$AY$117:$BA$314,3),E1278)</f>
        <v>5177.47</v>
      </c>
      <c r="F1279" s="110">
        <f t="shared" si="528"/>
        <v>43540</v>
      </c>
      <c r="G1279" s="12">
        <f t="shared" si="515"/>
        <v>7.4996156787503487E-3</v>
      </c>
      <c r="H1279" s="11">
        <f t="shared" si="529"/>
        <v>43570</v>
      </c>
      <c r="I1279" s="11">
        <f t="shared" si="516"/>
        <v>43570</v>
      </c>
      <c r="J1279" s="1">
        <f t="shared" si="530"/>
        <v>21</v>
      </c>
      <c r="K1279" s="1">
        <f t="shared" si="538"/>
        <v>16</v>
      </c>
      <c r="L1279" s="8">
        <f t="shared" si="517"/>
        <v>1.0057088999999999</v>
      </c>
      <c r="M1279" s="14">
        <f t="shared" si="537"/>
        <v>1.00429945</v>
      </c>
      <c r="N1279" s="14">
        <f t="shared" si="534"/>
        <v>1.1759239832387605</v>
      </c>
      <c r="O1279" s="8">
        <f t="shared" si="536"/>
        <v>1.18263721</v>
      </c>
      <c r="P1279" s="8">
        <f t="shared" si="518"/>
        <v>14582.543389369999</v>
      </c>
      <c r="Q1279" s="13">
        <f t="shared" si="519"/>
        <v>0</v>
      </c>
      <c r="R1279" s="21">
        <f t="shared" si="520"/>
        <v>0</v>
      </c>
      <c r="S1279" s="8">
        <f t="shared" si="521"/>
        <v>0</v>
      </c>
      <c r="T1279" s="10">
        <f t="shared" si="531"/>
        <v>0.122837</v>
      </c>
      <c r="U1279" s="13">
        <f t="shared" si="535"/>
        <v>119</v>
      </c>
      <c r="V1279" s="13">
        <v>252</v>
      </c>
      <c r="W1279" s="14">
        <f t="shared" si="522"/>
        <v>1.056235284</v>
      </c>
      <c r="X1279" s="8">
        <f t="shared" si="523"/>
        <v>820.05346894000002</v>
      </c>
      <c r="Y1279" s="8">
        <v>0</v>
      </c>
      <c r="Z1279" s="9">
        <f t="shared" si="524"/>
        <v>0</v>
      </c>
      <c r="AA1279" s="26" t="str">
        <f t="shared" si="532"/>
        <v>A+J=</v>
      </c>
      <c r="AB1279" s="70">
        <f t="shared" si="533"/>
        <v>43753</v>
      </c>
      <c r="AC1279" s="4"/>
      <c r="AD1279" s="1"/>
      <c r="AE1279" s="11"/>
      <c r="AF1279" s="5"/>
      <c r="AG1279" s="1"/>
      <c r="AH1279" s="1"/>
      <c r="AI1279" s="1"/>
      <c r="AJ1279" s="1"/>
      <c r="AK1279" s="10"/>
      <c r="AL1279" s="1"/>
      <c r="AM1279" s="1"/>
      <c r="AN1279" s="1"/>
      <c r="AO1279" s="1"/>
      <c r="AP1279" s="1"/>
      <c r="AQ1279" s="1"/>
    </row>
    <row r="1280" spans="1:43" x14ac:dyDescent="0.2">
      <c r="A1280" s="67">
        <f t="shared" si="525"/>
        <v>43562</v>
      </c>
      <c r="B1280" s="8">
        <f t="shared" si="514"/>
        <v>15402.596858309998</v>
      </c>
      <c r="C1280" s="8">
        <f t="shared" si="526"/>
        <v>12330.52982442</v>
      </c>
      <c r="D1280" s="28">
        <f t="shared" si="527"/>
        <v>5138.93</v>
      </c>
      <c r="E1280" s="9">
        <f>IF(K1280=1,VLOOKUP(A1279,[1]Plan1!$AY$117:$BA$314,3),E1279)</f>
        <v>5177.47</v>
      </c>
      <c r="F1280" s="110">
        <f t="shared" si="528"/>
        <v>43540</v>
      </c>
      <c r="G1280" s="12">
        <f t="shared" si="515"/>
        <v>7.4996156787503487E-3</v>
      </c>
      <c r="H1280" s="11">
        <f t="shared" si="529"/>
        <v>43570</v>
      </c>
      <c r="I1280" s="11">
        <f t="shared" si="516"/>
        <v>43570</v>
      </c>
      <c r="J1280" s="1">
        <f t="shared" si="530"/>
        <v>21</v>
      </c>
      <c r="K1280" s="1">
        <f t="shared" si="538"/>
        <v>16</v>
      </c>
      <c r="L1280" s="8">
        <f t="shared" si="517"/>
        <v>1.0057088999999999</v>
      </c>
      <c r="M1280" s="14">
        <f t="shared" si="537"/>
        <v>1.00429945</v>
      </c>
      <c r="N1280" s="14">
        <f t="shared" si="534"/>
        <v>1.1759239832387605</v>
      </c>
      <c r="O1280" s="8">
        <f t="shared" si="536"/>
        <v>1.18263721</v>
      </c>
      <c r="P1280" s="8">
        <f t="shared" si="518"/>
        <v>14582.543389369999</v>
      </c>
      <c r="Q1280" s="13">
        <f t="shared" si="519"/>
        <v>0</v>
      </c>
      <c r="R1280" s="21">
        <f t="shared" si="520"/>
        <v>0</v>
      </c>
      <c r="S1280" s="8">
        <f t="shared" si="521"/>
        <v>0</v>
      </c>
      <c r="T1280" s="10">
        <f t="shared" si="531"/>
        <v>0.122837</v>
      </c>
      <c r="U1280" s="13">
        <f t="shared" si="535"/>
        <v>119</v>
      </c>
      <c r="V1280" s="13">
        <v>252</v>
      </c>
      <c r="W1280" s="14">
        <f t="shared" si="522"/>
        <v>1.056235284</v>
      </c>
      <c r="X1280" s="8">
        <f t="shared" si="523"/>
        <v>820.05346894000002</v>
      </c>
      <c r="Y1280" s="8">
        <v>0</v>
      </c>
      <c r="Z1280" s="9">
        <f t="shared" si="524"/>
        <v>0</v>
      </c>
      <c r="AA1280" s="26" t="str">
        <f t="shared" si="532"/>
        <v>A+J=</v>
      </c>
      <c r="AB1280" s="70">
        <f t="shared" si="533"/>
        <v>43753</v>
      </c>
      <c r="AC1280" s="4"/>
      <c r="AD1280" s="1"/>
      <c r="AE1280" s="11"/>
      <c r="AF1280" s="5"/>
      <c r="AG1280" s="1"/>
      <c r="AH1280" s="1"/>
      <c r="AI1280" s="1"/>
      <c r="AJ1280" s="1"/>
      <c r="AK1280" s="10"/>
      <c r="AL1280" s="1"/>
      <c r="AM1280" s="1"/>
      <c r="AN1280" s="1"/>
      <c r="AO1280" s="1"/>
      <c r="AP1280" s="1"/>
      <c r="AQ1280" s="1"/>
    </row>
    <row r="1281" spans="1:43" x14ac:dyDescent="0.2">
      <c r="A1281" s="67">
        <f t="shared" si="525"/>
        <v>43563</v>
      </c>
      <c r="B1281" s="8">
        <f t="shared" si="514"/>
        <v>15402.596858309998</v>
      </c>
      <c r="C1281" s="8">
        <f t="shared" si="526"/>
        <v>12330.52982442</v>
      </c>
      <c r="D1281" s="28">
        <f t="shared" si="527"/>
        <v>5138.93</v>
      </c>
      <c r="E1281" s="9">
        <f>IF(K1281=1,VLOOKUP(A1280,[1]Plan1!$AY$117:$BA$314,3),E1280)</f>
        <v>5177.47</v>
      </c>
      <c r="F1281" s="110">
        <f t="shared" si="528"/>
        <v>43540</v>
      </c>
      <c r="G1281" s="12">
        <f t="shared" si="515"/>
        <v>7.4996156787503487E-3</v>
      </c>
      <c r="H1281" s="11">
        <f t="shared" si="529"/>
        <v>43570</v>
      </c>
      <c r="I1281" s="11">
        <f t="shared" si="516"/>
        <v>43570</v>
      </c>
      <c r="J1281" s="1">
        <f t="shared" si="530"/>
        <v>21</v>
      </c>
      <c r="K1281" s="1">
        <f t="shared" si="538"/>
        <v>16</v>
      </c>
      <c r="L1281" s="8">
        <f t="shared" si="517"/>
        <v>1.0057088999999999</v>
      </c>
      <c r="M1281" s="14">
        <f t="shared" si="537"/>
        <v>1.00429945</v>
      </c>
      <c r="N1281" s="14">
        <f t="shared" si="534"/>
        <v>1.1759239832387605</v>
      </c>
      <c r="O1281" s="8">
        <f t="shared" si="536"/>
        <v>1.18263721</v>
      </c>
      <c r="P1281" s="8">
        <f t="shared" si="518"/>
        <v>14582.543389369999</v>
      </c>
      <c r="Q1281" s="13">
        <f t="shared" si="519"/>
        <v>0</v>
      </c>
      <c r="R1281" s="21">
        <f t="shared" si="520"/>
        <v>0</v>
      </c>
      <c r="S1281" s="8">
        <f t="shared" si="521"/>
        <v>0</v>
      </c>
      <c r="T1281" s="10">
        <f t="shared" si="531"/>
        <v>0.122837</v>
      </c>
      <c r="U1281" s="13">
        <f t="shared" si="535"/>
        <v>119</v>
      </c>
      <c r="V1281" s="13">
        <v>252</v>
      </c>
      <c r="W1281" s="14">
        <f t="shared" si="522"/>
        <v>1.056235284</v>
      </c>
      <c r="X1281" s="8">
        <f t="shared" si="523"/>
        <v>820.05346894000002</v>
      </c>
      <c r="Y1281" s="8">
        <v>0</v>
      </c>
      <c r="Z1281" s="9">
        <f t="shared" si="524"/>
        <v>0</v>
      </c>
      <c r="AA1281" s="26" t="str">
        <f t="shared" si="532"/>
        <v>A+J=</v>
      </c>
      <c r="AB1281" s="70">
        <f t="shared" si="533"/>
        <v>43753</v>
      </c>
      <c r="AC1281" s="4"/>
      <c r="AD1281" s="1"/>
      <c r="AE1281" s="11"/>
      <c r="AF1281" s="5"/>
      <c r="AG1281" s="1"/>
      <c r="AH1281" s="1"/>
      <c r="AI1281" s="1"/>
      <c r="AJ1281" s="1"/>
      <c r="AK1281" s="10"/>
      <c r="AL1281" s="1"/>
      <c r="AM1281" s="1"/>
      <c r="AN1281" s="1"/>
      <c r="AO1281" s="1"/>
      <c r="AP1281" s="1"/>
      <c r="AQ1281" s="1"/>
    </row>
    <row r="1282" spans="1:43" x14ac:dyDescent="0.2">
      <c r="A1282" s="67">
        <f t="shared" si="525"/>
        <v>43564</v>
      </c>
      <c r="B1282" s="8">
        <f t="shared" si="514"/>
        <v>15415.16356644</v>
      </c>
      <c r="C1282" s="8">
        <f t="shared" si="526"/>
        <v>12330.52982442</v>
      </c>
      <c r="D1282" s="28">
        <f t="shared" si="527"/>
        <v>5138.93</v>
      </c>
      <c r="E1282" s="9">
        <f>IF(K1282=1,VLOOKUP(A1281,[1]Plan1!$AY$117:$BA$314,3),E1281)</f>
        <v>5177.47</v>
      </c>
      <c r="F1282" s="110">
        <f t="shared" si="528"/>
        <v>43540</v>
      </c>
      <c r="G1282" s="12">
        <f t="shared" si="515"/>
        <v>7.4996156787503487E-3</v>
      </c>
      <c r="H1282" s="11">
        <f t="shared" si="529"/>
        <v>43570</v>
      </c>
      <c r="I1282" s="11">
        <f t="shared" si="516"/>
        <v>43570</v>
      </c>
      <c r="J1282" s="1">
        <f t="shared" si="530"/>
        <v>21</v>
      </c>
      <c r="K1282" s="1">
        <f t="shared" si="538"/>
        <v>17</v>
      </c>
      <c r="L1282" s="8">
        <f t="shared" si="517"/>
        <v>1.00606679</v>
      </c>
      <c r="M1282" s="14">
        <f t="shared" si="537"/>
        <v>1.00429945</v>
      </c>
      <c r="N1282" s="14">
        <f t="shared" si="534"/>
        <v>1.1759239832387605</v>
      </c>
      <c r="O1282" s="8">
        <f t="shared" si="536"/>
        <v>1.18305806</v>
      </c>
      <c r="P1282" s="8">
        <f t="shared" si="518"/>
        <v>14587.732692850001</v>
      </c>
      <c r="Q1282" s="13">
        <f t="shared" si="519"/>
        <v>0</v>
      </c>
      <c r="R1282" s="21">
        <f t="shared" si="520"/>
        <v>0</v>
      </c>
      <c r="S1282" s="8">
        <f t="shared" si="521"/>
        <v>0</v>
      </c>
      <c r="T1282" s="10">
        <f t="shared" si="531"/>
        <v>0.122837</v>
      </c>
      <c r="U1282" s="13">
        <f t="shared" si="535"/>
        <v>120</v>
      </c>
      <c r="V1282" s="13">
        <v>252</v>
      </c>
      <c r="W1282" s="14">
        <f t="shared" si="522"/>
        <v>1.0567210060000001</v>
      </c>
      <c r="X1282" s="8">
        <f t="shared" si="523"/>
        <v>827.43087359000003</v>
      </c>
      <c r="Y1282" s="8">
        <v>0</v>
      </c>
      <c r="Z1282" s="9">
        <f t="shared" si="524"/>
        <v>0</v>
      </c>
      <c r="AA1282" s="26" t="str">
        <f t="shared" si="532"/>
        <v>A+J=</v>
      </c>
      <c r="AB1282" s="70">
        <f t="shared" si="533"/>
        <v>43753</v>
      </c>
      <c r="AC1282" s="4"/>
      <c r="AD1282" s="1"/>
      <c r="AE1282" s="11"/>
      <c r="AF1282" s="5"/>
      <c r="AG1282" s="1"/>
      <c r="AH1282" s="1"/>
      <c r="AI1282" s="1"/>
      <c r="AJ1282" s="1"/>
      <c r="AK1282" s="10"/>
      <c r="AL1282" s="1"/>
      <c r="AM1282" s="1"/>
      <c r="AN1282" s="1"/>
      <c r="AO1282" s="1"/>
      <c r="AP1282" s="1"/>
      <c r="AQ1282" s="1"/>
    </row>
    <row r="1283" spans="1:43" x14ac:dyDescent="0.2">
      <c r="A1283" s="67">
        <f t="shared" si="525"/>
        <v>43565</v>
      </c>
      <c r="B1283" s="8">
        <f t="shared" si="514"/>
        <v>15427.74039494</v>
      </c>
      <c r="C1283" s="8">
        <f t="shared" si="526"/>
        <v>12330.52982442</v>
      </c>
      <c r="D1283" s="28">
        <f t="shared" si="527"/>
        <v>5138.93</v>
      </c>
      <c r="E1283" s="9">
        <f>IF(K1283=1,VLOOKUP(A1282,[1]Plan1!$AY$117:$BA$314,3),E1282)</f>
        <v>5177.47</v>
      </c>
      <c r="F1283" s="110">
        <f t="shared" si="528"/>
        <v>43540</v>
      </c>
      <c r="G1283" s="12">
        <f t="shared" si="515"/>
        <v>7.4996156787503487E-3</v>
      </c>
      <c r="H1283" s="11">
        <f t="shared" si="529"/>
        <v>43570</v>
      </c>
      <c r="I1283" s="11">
        <f t="shared" si="516"/>
        <v>43570</v>
      </c>
      <c r="J1283" s="1">
        <f t="shared" si="530"/>
        <v>21</v>
      </c>
      <c r="K1283" s="1">
        <f t="shared" si="538"/>
        <v>18</v>
      </c>
      <c r="L1283" s="8">
        <f t="shared" si="517"/>
        <v>1.0064248</v>
      </c>
      <c r="M1283" s="14">
        <f t="shared" si="537"/>
        <v>1.00429945</v>
      </c>
      <c r="N1283" s="14">
        <f t="shared" si="534"/>
        <v>1.1759239832387605</v>
      </c>
      <c r="O1283" s="8">
        <f t="shared" si="536"/>
        <v>1.1834790500000001</v>
      </c>
      <c r="P1283" s="8">
        <f t="shared" si="518"/>
        <v>14592.9237226</v>
      </c>
      <c r="Q1283" s="13">
        <f t="shared" si="519"/>
        <v>0</v>
      </c>
      <c r="R1283" s="21">
        <f t="shared" si="520"/>
        <v>0</v>
      </c>
      <c r="S1283" s="8">
        <f t="shared" si="521"/>
        <v>0</v>
      </c>
      <c r="T1283" s="10">
        <f t="shared" si="531"/>
        <v>0.122837</v>
      </c>
      <c r="U1283" s="13">
        <f t="shared" si="535"/>
        <v>121</v>
      </c>
      <c r="V1283" s="13">
        <v>252</v>
      </c>
      <c r="W1283" s="14">
        <f t="shared" si="522"/>
        <v>1.057206951</v>
      </c>
      <c r="X1283" s="8">
        <f t="shared" si="523"/>
        <v>834.81667233999997</v>
      </c>
      <c r="Y1283" s="8">
        <v>0</v>
      </c>
      <c r="Z1283" s="9">
        <f t="shared" si="524"/>
        <v>0</v>
      </c>
      <c r="AA1283" s="26" t="str">
        <f t="shared" si="532"/>
        <v>A+J=</v>
      </c>
      <c r="AB1283" s="70">
        <f t="shared" si="533"/>
        <v>43753</v>
      </c>
      <c r="AC1283" s="4"/>
      <c r="AD1283" s="1"/>
      <c r="AE1283" s="11"/>
      <c r="AF1283" s="5"/>
      <c r="AG1283" s="1"/>
      <c r="AH1283" s="1"/>
      <c r="AI1283" s="1"/>
      <c r="AJ1283" s="1"/>
      <c r="AK1283" s="10"/>
      <c r="AL1283" s="1"/>
      <c r="AM1283" s="1"/>
      <c r="AN1283" s="1"/>
      <c r="AO1283" s="1"/>
      <c r="AP1283" s="1"/>
      <c r="AQ1283" s="1"/>
    </row>
    <row r="1284" spans="1:43" x14ac:dyDescent="0.2">
      <c r="A1284" s="67">
        <f t="shared" si="525"/>
        <v>43566</v>
      </c>
      <c r="B1284" s="8">
        <f t="shared" si="514"/>
        <v>15440.32762523</v>
      </c>
      <c r="C1284" s="8">
        <f t="shared" si="526"/>
        <v>12330.52982442</v>
      </c>
      <c r="D1284" s="28">
        <f t="shared" si="527"/>
        <v>5138.93</v>
      </c>
      <c r="E1284" s="9">
        <f>IF(K1284=1,VLOOKUP(A1283,[1]Plan1!$AY$117:$BA$314,3),E1283)</f>
        <v>5177.47</v>
      </c>
      <c r="F1284" s="110">
        <f t="shared" si="528"/>
        <v>43540</v>
      </c>
      <c r="G1284" s="12">
        <f t="shared" si="515"/>
        <v>7.4996156787503487E-3</v>
      </c>
      <c r="H1284" s="11">
        <f t="shared" si="529"/>
        <v>43570</v>
      </c>
      <c r="I1284" s="11">
        <f t="shared" si="516"/>
        <v>43570</v>
      </c>
      <c r="J1284" s="1">
        <f t="shared" si="530"/>
        <v>21</v>
      </c>
      <c r="K1284" s="1">
        <f t="shared" si="538"/>
        <v>19</v>
      </c>
      <c r="L1284" s="8">
        <f t="shared" si="517"/>
        <v>1.0067829399999999</v>
      </c>
      <c r="M1284" s="14">
        <f t="shared" si="537"/>
        <v>1.00429945</v>
      </c>
      <c r="N1284" s="14">
        <f t="shared" si="534"/>
        <v>1.1759239832387605</v>
      </c>
      <c r="O1284" s="8">
        <f t="shared" si="536"/>
        <v>1.1839002000000001</v>
      </c>
      <c r="P1284" s="8">
        <f t="shared" si="518"/>
        <v>14598.11672523</v>
      </c>
      <c r="Q1284" s="13">
        <f t="shared" si="519"/>
        <v>0</v>
      </c>
      <c r="R1284" s="21">
        <f t="shared" si="520"/>
        <v>0</v>
      </c>
      <c r="S1284" s="8">
        <f t="shared" si="521"/>
        <v>0</v>
      </c>
      <c r="T1284" s="10">
        <f t="shared" si="531"/>
        <v>0.122837</v>
      </c>
      <c r="U1284" s="13">
        <f t="shared" si="535"/>
        <v>122</v>
      </c>
      <c r="V1284" s="13">
        <v>252</v>
      </c>
      <c r="W1284" s="14">
        <f t="shared" si="522"/>
        <v>1.0576931199999999</v>
      </c>
      <c r="X1284" s="8">
        <f t="shared" si="523"/>
        <v>842.21090000000004</v>
      </c>
      <c r="Y1284" s="8">
        <v>0</v>
      </c>
      <c r="Z1284" s="9">
        <f t="shared" si="524"/>
        <v>0</v>
      </c>
      <c r="AA1284" s="26" t="str">
        <f t="shared" si="532"/>
        <v>A+J=</v>
      </c>
      <c r="AB1284" s="70">
        <f t="shared" si="533"/>
        <v>43753</v>
      </c>
      <c r="AC1284" s="4"/>
      <c r="AD1284" s="1"/>
      <c r="AE1284" s="11"/>
      <c r="AF1284" s="5"/>
      <c r="AG1284" s="1"/>
      <c r="AH1284" s="1"/>
      <c r="AI1284" s="1"/>
      <c r="AJ1284" s="1"/>
      <c r="AK1284" s="10"/>
      <c r="AL1284" s="1"/>
      <c r="AM1284" s="1"/>
      <c r="AN1284" s="1"/>
      <c r="AO1284" s="1"/>
      <c r="AP1284" s="1"/>
      <c r="AQ1284" s="1"/>
    </row>
    <row r="1285" spans="1:43" x14ac:dyDescent="0.2">
      <c r="A1285" s="67">
        <f t="shared" si="525"/>
        <v>43567</v>
      </c>
      <c r="B1285" s="8">
        <f t="shared" si="514"/>
        <v>15452.925133209999</v>
      </c>
      <c r="C1285" s="8">
        <f t="shared" si="526"/>
        <v>12330.52982442</v>
      </c>
      <c r="D1285" s="28">
        <f t="shared" si="527"/>
        <v>5138.93</v>
      </c>
      <c r="E1285" s="9">
        <f>IF(K1285=1,VLOOKUP(A1284,[1]Plan1!$AY$117:$BA$314,3),E1284)</f>
        <v>5177.47</v>
      </c>
      <c r="F1285" s="110">
        <f t="shared" si="528"/>
        <v>43540</v>
      </c>
      <c r="G1285" s="12">
        <f t="shared" si="515"/>
        <v>7.4996156787503487E-3</v>
      </c>
      <c r="H1285" s="11">
        <f t="shared" si="529"/>
        <v>43570</v>
      </c>
      <c r="I1285" s="11">
        <f t="shared" si="516"/>
        <v>43570</v>
      </c>
      <c r="J1285" s="1">
        <f t="shared" si="530"/>
        <v>21</v>
      </c>
      <c r="K1285" s="1">
        <f t="shared" si="538"/>
        <v>20</v>
      </c>
      <c r="L1285" s="8">
        <f t="shared" si="517"/>
        <v>1.0071412099999999</v>
      </c>
      <c r="M1285" s="14">
        <f t="shared" si="537"/>
        <v>1.00429945</v>
      </c>
      <c r="N1285" s="14">
        <f t="shared" si="534"/>
        <v>1.1759239832387605</v>
      </c>
      <c r="O1285" s="8">
        <f t="shared" si="536"/>
        <v>1.1843215</v>
      </c>
      <c r="P1285" s="8">
        <f t="shared" si="518"/>
        <v>14603.31157745</v>
      </c>
      <c r="Q1285" s="13">
        <f t="shared" si="519"/>
        <v>0</v>
      </c>
      <c r="R1285" s="21">
        <f t="shared" si="520"/>
        <v>0</v>
      </c>
      <c r="S1285" s="8">
        <f t="shared" si="521"/>
        <v>0</v>
      </c>
      <c r="T1285" s="10">
        <f t="shared" si="531"/>
        <v>0.122837</v>
      </c>
      <c r="U1285" s="13">
        <f t="shared" si="535"/>
        <v>123</v>
      </c>
      <c r="V1285" s="13">
        <v>252</v>
      </c>
      <c r="W1285" s="14">
        <f t="shared" si="522"/>
        <v>1.058179513</v>
      </c>
      <c r="X1285" s="8">
        <f t="shared" si="523"/>
        <v>849.61355576000005</v>
      </c>
      <c r="Y1285" s="8">
        <v>0</v>
      </c>
      <c r="Z1285" s="9">
        <f t="shared" si="524"/>
        <v>0</v>
      </c>
      <c r="AA1285" s="26" t="str">
        <f t="shared" si="532"/>
        <v>A+J=</v>
      </c>
      <c r="AB1285" s="70">
        <f t="shared" si="533"/>
        <v>43753</v>
      </c>
      <c r="AC1285" s="4"/>
      <c r="AD1285" s="1"/>
      <c r="AE1285" s="11"/>
      <c r="AF1285" s="5"/>
      <c r="AG1285" s="1"/>
      <c r="AH1285" s="1"/>
      <c r="AI1285" s="1"/>
      <c r="AJ1285" s="1"/>
      <c r="AK1285" s="10"/>
      <c r="AL1285" s="1"/>
      <c r="AM1285" s="1"/>
      <c r="AN1285" s="1"/>
      <c r="AO1285" s="1"/>
      <c r="AP1285" s="1"/>
      <c r="AQ1285" s="1"/>
    </row>
    <row r="1286" spans="1:43" x14ac:dyDescent="0.2">
      <c r="A1286" s="67">
        <f t="shared" si="525"/>
        <v>43568</v>
      </c>
      <c r="B1286" s="8">
        <f t="shared" si="514"/>
        <v>15465.532910440001</v>
      </c>
      <c r="C1286" s="8">
        <f t="shared" si="526"/>
        <v>12330.52982442</v>
      </c>
      <c r="D1286" s="28">
        <f t="shared" si="527"/>
        <v>5138.93</v>
      </c>
      <c r="E1286" s="9">
        <f>IF(K1286=1,VLOOKUP(A1285,[1]Plan1!$AY$117:$BA$314,3),E1285)</f>
        <v>5177.47</v>
      </c>
      <c r="F1286" s="110">
        <f t="shared" si="528"/>
        <v>43540</v>
      </c>
      <c r="G1286" s="12">
        <f t="shared" si="515"/>
        <v>7.4996156787503487E-3</v>
      </c>
      <c r="H1286" s="11">
        <f t="shared" si="529"/>
        <v>43570</v>
      </c>
      <c r="I1286" s="11">
        <f t="shared" si="516"/>
        <v>43570</v>
      </c>
      <c r="J1286" s="1">
        <f t="shared" si="530"/>
        <v>21</v>
      </c>
      <c r="K1286" s="1">
        <f t="shared" si="538"/>
        <v>21</v>
      </c>
      <c r="L1286" s="8">
        <f t="shared" si="517"/>
        <v>1.00749961</v>
      </c>
      <c r="M1286" s="14">
        <f t="shared" si="537"/>
        <v>1.00429945</v>
      </c>
      <c r="N1286" s="14">
        <f t="shared" si="534"/>
        <v>1.1759239832387605</v>
      </c>
      <c r="O1286" s="8">
        <f t="shared" si="536"/>
        <v>1.18474295</v>
      </c>
      <c r="P1286" s="8">
        <f t="shared" si="518"/>
        <v>14608.508279240001</v>
      </c>
      <c r="Q1286" s="13">
        <f t="shared" si="519"/>
        <v>0</v>
      </c>
      <c r="R1286" s="21">
        <f t="shared" si="520"/>
        <v>0</v>
      </c>
      <c r="S1286" s="8">
        <f t="shared" si="521"/>
        <v>0</v>
      </c>
      <c r="T1286" s="10">
        <f t="shared" si="531"/>
        <v>0.122837</v>
      </c>
      <c r="U1286" s="13">
        <f t="shared" si="535"/>
        <v>124</v>
      </c>
      <c r="V1286" s="13">
        <v>252</v>
      </c>
      <c r="W1286" s="14">
        <f t="shared" si="522"/>
        <v>1.0586661289999999</v>
      </c>
      <c r="X1286" s="8">
        <f t="shared" si="523"/>
        <v>857.02463120000004</v>
      </c>
      <c r="Y1286" s="8">
        <v>0</v>
      </c>
      <c r="Z1286" s="9">
        <f t="shared" si="524"/>
        <v>0</v>
      </c>
      <c r="AA1286" s="26" t="str">
        <f t="shared" si="532"/>
        <v>A+J=</v>
      </c>
      <c r="AB1286" s="70">
        <f t="shared" si="533"/>
        <v>43753</v>
      </c>
      <c r="AC1286" s="4"/>
      <c r="AD1286" s="1"/>
      <c r="AE1286" s="11"/>
      <c r="AF1286" s="5"/>
      <c r="AG1286" s="1"/>
      <c r="AH1286" s="1"/>
      <c r="AI1286" s="1"/>
      <c r="AJ1286" s="1"/>
      <c r="AK1286" s="10"/>
      <c r="AL1286" s="1"/>
      <c r="AM1286" s="1"/>
      <c r="AN1286" s="1"/>
      <c r="AO1286" s="1"/>
      <c r="AP1286" s="1"/>
      <c r="AQ1286" s="1"/>
    </row>
    <row r="1287" spans="1:43" x14ac:dyDescent="0.2">
      <c r="A1287" s="67">
        <f t="shared" si="525"/>
        <v>43569</v>
      </c>
      <c r="B1287" s="8">
        <f t="shared" si="514"/>
        <v>15465.532910440001</v>
      </c>
      <c r="C1287" s="8">
        <f t="shared" si="526"/>
        <v>12330.52982442</v>
      </c>
      <c r="D1287" s="28">
        <f t="shared" si="527"/>
        <v>5138.93</v>
      </c>
      <c r="E1287" s="9">
        <f>IF(K1287=1,VLOOKUP(A1286,[1]Plan1!$AY$117:$BA$314,3),E1286)</f>
        <v>5177.47</v>
      </c>
      <c r="F1287" s="110">
        <f t="shared" si="528"/>
        <v>43540</v>
      </c>
      <c r="G1287" s="12">
        <f t="shared" si="515"/>
        <v>7.4996156787503487E-3</v>
      </c>
      <c r="H1287" s="11">
        <f t="shared" si="529"/>
        <v>43570</v>
      </c>
      <c r="I1287" s="11">
        <f t="shared" si="516"/>
        <v>43570</v>
      </c>
      <c r="J1287" s="1">
        <f t="shared" si="530"/>
        <v>21</v>
      </c>
      <c r="K1287" s="1">
        <f t="shared" si="538"/>
        <v>21</v>
      </c>
      <c r="L1287" s="8">
        <f t="shared" si="517"/>
        <v>1.00749961</v>
      </c>
      <c r="M1287" s="14">
        <f t="shared" si="537"/>
        <v>1.00429945</v>
      </c>
      <c r="N1287" s="14">
        <f t="shared" si="534"/>
        <v>1.1759239832387605</v>
      </c>
      <c r="O1287" s="8">
        <f t="shared" si="536"/>
        <v>1.18474295</v>
      </c>
      <c r="P1287" s="8">
        <f t="shared" si="518"/>
        <v>14608.508279240001</v>
      </c>
      <c r="Q1287" s="13">
        <f t="shared" si="519"/>
        <v>0</v>
      </c>
      <c r="R1287" s="21">
        <f t="shared" si="520"/>
        <v>0</v>
      </c>
      <c r="S1287" s="8">
        <f t="shared" si="521"/>
        <v>0</v>
      </c>
      <c r="T1287" s="10">
        <f t="shared" si="531"/>
        <v>0.122837</v>
      </c>
      <c r="U1287" s="13">
        <f t="shared" si="535"/>
        <v>124</v>
      </c>
      <c r="V1287" s="13">
        <v>252</v>
      </c>
      <c r="W1287" s="14">
        <f t="shared" si="522"/>
        <v>1.0586661289999999</v>
      </c>
      <c r="X1287" s="8">
        <f t="shared" si="523"/>
        <v>857.02463120000004</v>
      </c>
      <c r="Y1287" s="8">
        <v>0</v>
      </c>
      <c r="Z1287" s="9">
        <f t="shared" si="524"/>
        <v>0</v>
      </c>
      <c r="AA1287" s="26" t="str">
        <f t="shared" si="532"/>
        <v>A+J=</v>
      </c>
      <c r="AB1287" s="70">
        <f t="shared" si="533"/>
        <v>43753</v>
      </c>
      <c r="AC1287" s="4"/>
      <c r="AD1287" s="1"/>
      <c r="AE1287" s="11"/>
      <c r="AF1287" s="5"/>
      <c r="AG1287" s="1"/>
      <c r="AH1287" s="1"/>
      <c r="AI1287" s="1"/>
      <c r="AJ1287" s="1"/>
      <c r="AK1287" s="10"/>
      <c r="AL1287" s="1"/>
      <c r="AM1287" s="1"/>
      <c r="AN1287" s="1"/>
      <c r="AO1287" s="1"/>
      <c r="AP1287" s="1"/>
      <c r="AQ1287" s="1"/>
    </row>
    <row r="1288" spans="1:43" x14ac:dyDescent="0.2">
      <c r="A1288" s="67">
        <f t="shared" si="525"/>
        <v>43570</v>
      </c>
      <c r="B1288" s="8">
        <f t="shared" si="514"/>
        <v>15465.532910440001</v>
      </c>
      <c r="C1288" s="8">
        <f t="shared" si="526"/>
        <v>12330.52982442</v>
      </c>
      <c r="D1288" s="28">
        <f t="shared" si="527"/>
        <v>5138.93</v>
      </c>
      <c r="E1288" s="9">
        <f>IF(K1288=1,VLOOKUP(A1287,[1]Plan1!$AY$117:$BA$314,3),E1287)</f>
        <v>5177.47</v>
      </c>
      <c r="F1288" s="110">
        <f t="shared" si="528"/>
        <v>43540</v>
      </c>
      <c r="G1288" s="12">
        <f t="shared" si="515"/>
        <v>7.4996156787503487E-3</v>
      </c>
      <c r="H1288" s="11">
        <f t="shared" si="529"/>
        <v>43600</v>
      </c>
      <c r="I1288" s="11">
        <f t="shared" si="516"/>
        <v>43570</v>
      </c>
      <c r="J1288" s="1">
        <f t="shared" si="530"/>
        <v>21</v>
      </c>
      <c r="K1288" s="1">
        <f t="shared" si="538"/>
        <v>21</v>
      </c>
      <c r="L1288" s="8">
        <f t="shared" si="517"/>
        <v>1.00749961</v>
      </c>
      <c r="M1288" s="14">
        <f t="shared" si="537"/>
        <v>1.00429945</v>
      </c>
      <c r="N1288" s="14">
        <f t="shared" si="534"/>
        <v>1.1759239832387605</v>
      </c>
      <c r="O1288" s="8">
        <f t="shared" si="536"/>
        <v>1.18474295</v>
      </c>
      <c r="P1288" s="8">
        <f t="shared" si="518"/>
        <v>14608.508279240001</v>
      </c>
      <c r="Q1288" s="13">
        <f t="shared" si="519"/>
        <v>0</v>
      </c>
      <c r="R1288" s="21">
        <f t="shared" si="520"/>
        <v>0</v>
      </c>
      <c r="S1288" s="8">
        <f t="shared" si="521"/>
        <v>0</v>
      </c>
      <c r="T1288" s="10">
        <f t="shared" si="531"/>
        <v>0.122837</v>
      </c>
      <c r="U1288" s="13">
        <f t="shared" si="535"/>
        <v>124</v>
      </c>
      <c r="V1288" s="13">
        <v>252</v>
      </c>
      <c r="W1288" s="14">
        <f t="shared" si="522"/>
        <v>1.0586661289999999</v>
      </c>
      <c r="X1288" s="8">
        <f t="shared" si="523"/>
        <v>857.02463120000004</v>
      </c>
      <c r="Y1288" s="8">
        <v>0</v>
      </c>
      <c r="Z1288" s="9">
        <f t="shared" si="524"/>
        <v>0</v>
      </c>
      <c r="AA1288" s="26" t="str">
        <f t="shared" si="532"/>
        <v>A+J=</v>
      </c>
      <c r="AB1288" s="70">
        <f t="shared" si="533"/>
        <v>43753</v>
      </c>
      <c r="AC1288" s="4"/>
      <c r="AD1288" s="1"/>
      <c r="AE1288" s="11"/>
      <c r="AF1288" s="5"/>
      <c r="AG1288" s="1"/>
      <c r="AH1288" s="1"/>
      <c r="AI1288" s="1"/>
      <c r="AJ1288" s="1"/>
      <c r="AK1288" s="10"/>
      <c r="AL1288" s="1"/>
      <c r="AM1288" s="1"/>
      <c r="AN1288" s="1"/>
      <c r="AO1288" s="1"/>
      <c r="AP1288" s="1"/>
      <c r="AQ1288" s="1"/>
    </row>
    <row r="1289" spans="1:43" x14ac:dyDescent="0.2">
      <c r="A1289" s="67">
        <f t="shared" si="525"/>
        <v>43571</v>
      </c>
      <c r="B1289" s="8">
        <f t="shared" si="514"/>
        <v>15477.042451949999</v>
      </c>
      <c r="C1289" s="8">
        <f t="shared" si="526"/>
        <v>12330.52982442</v>
      </c>
      <c r="D1289" s="28">
        <f t="shared" si="527"/>
        <v>5177.47</v>
      </c>
      <c r="E1289" s="9">
        <f>IF(K1289=1,VLOOKUP(A1288,[1]Plan1!$AY$117:$BA$314,3),E1288)</f>
        <v>5206.9799999999996</v>
      </c>
      <c r="F1289" s="110">
        <f t="shared" si="528"/>
        <v>43571</v>
      </c>
      <c r="G1289" s="12">
        <f t="shared" si="515"/>
        <v>5.6996950247900635E-3</v>
      </c>
      <c r="H1289" s="11">
        <f t="shared" si="529"/>
        <v>43600</v>
      </c>
      <c r="I1289" s="11">
        <f t="shared" si="516"/>
        <v>43600</v>
      </c>
      <c r="J1289" s="1">
        <f t="shared" si="530"/>
        <v>20</v>
      </c>
      <c r="K1289" s="1">
        <f t="shared" si="538"/>
        <v>1</v>
      </c>
      <c r="L1289" s="8">
        <f t="shared" si="517"/>
        <v>1.00028421</v>
      </c>
      <c r="M1289" s="14">
        <f t="shared" si="537"/>
        <v>1.00749961</v>
      </c>
      <c r="N1289" s="14">
        <f t="shared" si="534"/>
        <v>1.1847429545026977</v>
      </c>
      <c r="O1289" s="8">
        <f t="shared" si="536"/>
        <v>1.1850796699999999</v>
      </c>
      <c r="P1289" s="8">
        <f t="shared" si="518"/>
        <v>14612.660215239999</v>
      </c>
      <c r="Q1289" s="13">
        <f t="shared" si="519"/>
        <v>0</v>
      </c>
      <c r="R1289" s="21">
        <f t="shared" si="520"/>
        <v>0</v>
      </c>
      <c r="S1289" s="8">
        <f t="shared" si="521"/>
        <v>0</v>
      </c>
      <c r="T1289" s="10">
        <f t="shared" si="531"/>
        <v>0.122837</v>
      </c>
      <c r="U1289" s="13">
        <f t="shared" si="535"/>
        <v>125</v>
      </c>
      <c r="V1289" s="13">
        <v>252</v>
      </c>
      <c r="W1289" s="14">
        <f t="shared" si="522"/>
        <v>1.0591529690000001</v>
      </c>
      <c r="X1289" s="8">
        <f t="shared" si="523"/>
        <v>864.38223671000003</v>
      </c>
      <c r="Y1289" s="8">
        <v>0</v>
      </c>
      <c r="Z1289" s="9">
        <f t="shared" si="524"/>
        <v>0</v>
      </c>
      <c r="AA1289" s="26" t="str">
        <f t="shared" si="532"/>
        <v>A+J=</v>
      </c>
      <c r="AB1289" s="70">
        <f t="shared" si="533"/>
        <v>43753</v>
      </c>
      <c r="AC1289" s="4"/>
      <c r="AD1289" s="1"/>
      <c r="AE1289" s="11"/>
      <c r="AF1289" s="5"/>
      <c r="AG1289" s="1"/>
      <c r="AH1289" s="1"/>
      <c r="AI1289" s="1"/>
      <c r="AJ1289" s="1"/>
      <c r="AK1289" s="10"/>
      <c r="AL1289" s="1"/>
      <c r="AM1289" s="1"/>
      <c r="AN1289" s="1"/>
      <c r="AO1289" s="1"/>
      <c r="AP1289" s="1"/>
      <c r="AQ1289" s="1"/>
    </row>
    <row r="1290" spans="1:43" x14ac:dyDescent="0.2">
      <c r="A1290" s="67">
        <f t="shared" si="525"/>
        <v>43572</v>
      </c>
      <c r="B1290" s="8">
        <f t="shared" ref="B1290:B1353" si="539">(P1290+X1290)</f>
        <v>15488.560616889999</v>
      </c>
      <c r="C1290" s="8">
        <f t="shared" si="526"/>
        <v>12330.52982442</v>
      </c>
      <c r="D1290" s="28">
        <f t="shared" si="527"/>
        <v>5177.47</v>
      </c>
      <c r="E1290" s="9">
        <f>IF(K1290=1,VLOOKUP(A1289,[1]Plan1!$AY$117:$BA$314,3),E1289)</f>
        <v>5206.9799999999996</v>
      </c>
      <c r="F1290" s="110">
        <f t="shared" si="528"/>
        <v>43571</v>
      </c>
      <c r="G1290" s="12">
        <f t="shared" ref="G1290:G1353" si="540">(E1290/D1290)-1</f>
        <v>5.6996950247900635E-3</v>
      </c>
      <c r="H1290" s="11">
        <f t="shared" si="529"/>
        <v>43600</v>
      </c>
      <c r="I1290" s="11">
        <f t="shared" ref="I1290:I1353" si="541">IF(A1290&gt;I1289,H1290,I1289)</f>
        <v>43600</v>
      </c>
      <c r="J1290" s="1">
        <f t="shared" si="530"/>
        <v>20</v>
      </c>
      <c r="K1290" s="1">
        <f t="shared" si="538"/>
        <v>2</v>
      </c>
      <c r="L1290" s="8">
        <f t="shared" ref="L1290:L1353" si="542">TRUNC((E1290/D1290)^TRUNC((K1290/J1290),9),8)</f>
        <v>1.0005685099999999</v>
      </c>
      <c r="M1290" s="14">
        <f t="shared" si="537"/>
        <v>1.00749961</v>
      </c>
      <c r="N1290" s="14">
        <f t="shared" si="534"/>
        <v>1.1847429545026977</v>
      </c>
      <c r="O1290" s="8">
        <f t="shared" si="536"/>
        <v>1.1854164899999999</v>
      </c>
      <c r="P1290" s="8">
        <f t="shared" ref="P1290:P1353" si="543">TRUNC(C1290*O1290,8)</f>
        <v>14616.8133843</v>
      </c>
      <c r="Q1290" s="13">
        <f t="shared" ref="Q1290:Q1353" si="544">IF(VLOOKUP(A1290,AE$10:AM$114,9)=VLOOKUP(A1289,AE$10:AM$114,9),0,VLOOKUP(A1290,AE$10:AM$114,9))</f>
        <v>0</v>
      </c>
      <c r="R1290" s="21">
        <f t="shared" ref="R1290:R1353" si="545">IF(Q1290&gt;0,VLOOKUP($A1290,$AE$10:$AK$114,7),0)</f>
        <v>0</v>
      </c>
      <c r="S1290" s="8">
        <f t="shared" ref="S1290:S1353" si="546">IF(R1290&gt;0,TRUNC(R1290*P1290,8),0)</f>
        <v>0</v>
      </c>
      <c r="T1290" s="10">
        <f t="shared" si="531"/>
        <v>0.122837</v>
      </c>
      <c r="U1290" s="13">
        <f t="shared" si="535"/>
        <v>126</v>
      </c>
      <c r="V1290" s="13">
        <v>252</v>
      </c>
      <c r="W1290" s="14">
        <f t="shared" ref="W1290:W1353" si="547">ROUND((1+T1290)^TRUNC((U1290/V1290),9),9)</f>
        <v>1.059640033</v>
      </c>
      <c r="X1290" s="8">
        <f t="shared" ref="X1290:X1353" si="548">TRUNC((P1290*(W1290-1)),8)</f>
        <v>871.74723258999995</v>
      </c>
      <c r="Y1290" s="8">
        <v>0</v>
      </c>
      <c r="Z1290" s="9">
        <f t="shared" ref="Z1290:Z1353" si="549">IF(S1290&gt;0,S1290+X1290,0)</f>
        <v>0</v>
      </c>
      <c r="AA1290" s="26" t="str">
        <f t="shared" si="532"/>
        <v>A+J=</v>
      </c>
      <c r="AB1290" s="70">
        <f t="shared" si="533"/>
        <v>43753</v>
      </c>
      <c r="AC1290" s="4"/>
      <c r="AD1290" s="1"/>
      <c r="AE1290" s="11"/>
      <c r="AF1290" s="5"/>
      <c r="AG1290" s="1"/>
      <c r="AH1290" s="1"/>
      <c r="AI1290" s="1"/>
      <c r="AJ1290" s="1"/>
      <c r="AK1290" s="10"/>
      <c r="AL1290" s="1"/>
      <c r="AM1290" s="1"/>
      <c r="AN1290" s="1"/>
      <c r="AO1290" s="1"/>
      <c r="AP1290" s="1"/>
      <c r="AQ1290" s="1"/>
    </row>
    <row r="1291" spans="1:43" x14ac:dyDescent="0.2">
      <c r="A1291" s="67">
        <f t="shared" ref="A1291:A1354" si="550">(A1290+1)</f>
        <v>43573</v>
      </c>
      <c r="B1291" s="8">
        <f t="shared" si="539"/>
        <v>15500.0872791</v>
      </c>
      <c r="C1291" s="8">
        <f t="shared" ref="C1291:C1354" si="551">TRUNC(IF(Q1290&gt;0,VLOOKUP(A1290,$AE$12:$AF$114,2),C1290),8)</f>
        <v>12330.52982442</v>
      </c>
      <c r="D1291" s="28">
        <f t="shared" ref="D1291:D1354" si="552">IF(E1291=E1290,D1290,E1290)</f>
        <v>5177.47</v>
      </c>
      <c r="E1291" s="9">
        <f>IF(K1291=1,VLOOKUP(A1290,[1]Plan1!$AY$117:$BA$314,3),E1290)</f>
        <v>5206.9799999999996</v>
      </c>
      <c r="F1291" s="110">
        <f t="shared" ref="F1291:F1354" si="553">IF(D1291=D1290,F1290,A1291)</f>
        <v>43571</v>
      </c>
      <c r="G1291" s="12">
        <f t="shared" si="540"/>
        <v>5.6996950247900635E-3</v>
      </c>
      <c r="H1291" s="11">
        <f t="shared" ref="H1291:H1354" si="554">IF(DAY(A1291)=15,VLOOKUP(A1291,AJ$118:AP$450,4),H1290)</f>
        <v>43600</v>
      </c>
      <c r="I1291" s="11">
        <f t="shared" si="541"/>
        <v>43600</v>
      </c>
      <c r="J1291" s="1">
        <f t="shared" ref="J1291:J1354" si="555">IF(I1291=I1290,J1290,NETWORKDAYS(I1290,I1291,$AE$118:$AE$502)-1)</f>
        <v>20</v>
      </c>
      <c r="K1291" s="1">
        <f t="shared" si="538"/>
        <v>3</v>
      </c>
      <c r="L1291" s="8">
        <f t="shared" si="542"/>
        <v>1.00085289</v>
      </c>
      <c r="M1291" s="14">
        <f t="shared" si="537"/>
        <v>1.00749961</v>
      </c>
      <c r="N1291" s="14">
        <f t="shared" si="534"/>
        <v>1.1847429545026977</v>
      </c>
      <c r="O1291" s="8">
        <f t="shared" si="536"/>
        <v>1.1857534000000001</v>
      </c>
      <c r="P1291" s="8">
        <f t="shared" si="543"/>
        <v>14620.9676631</v>
      </c>
      <c r="Q1291" s="13">
        <f t="shared" si="544"/>
        <v>0</v>
      </c>
      <c r="R1291" s="21">
        <f t="shared" si="545"/>
        <v>0</v>
      </c>
      <c r="S1291" s="8">
        <f t="shared" si="546"/>
        <v>0</v>
      </c>
      <c r="T1291" s="10">
        <f t="shared" ref="T1291:T1354" si="556">IF(Q1290&gt;0,VLOOKUP(A1290,$AE$11:$AH$20,4),T1290)</f>
        <v>0.122837</v>
      </c>
      <c r="U1291" s="13">
        <f t="shared" si="535"/>
        <v>127</v>
      </c>
      <c r="V1291" s="13">
        <v>252</v>
      </c>
      <c r="W1291" s="14">
        <f t="shared" si="547"/>
        <v>1.060127321</v>
      </c>
      <c r="X1291" s="8">
        <f t="shared" si="548"/>
        <v>879.11961599999995</v>
      </c>
      <c r="Y1291" s="8">
        <v>0</v>
      </c>
      <c r="Z1291" s="9">
        <f t="shared" si="549"/>
        <v>0</v>
      </c>
      <c r="AA1291" s="26" t="str">
        <f t="shared" ref="AA1291:AA1354" si="557">IF($Q1290&gt;0,VLOOKUP($A1290,$AE$10:$AO$114,($AN$7)+1),AA1290)</f>
        <v>A+J=</v>
      </c>
      <c r="AB1291" s="70">
        <f t="shared" ref="AB1291:AB1354" si="558">IF($Q1290&gt;0,VLOOKUP($A1290,$AE$10:$AO$114,($AO$7)+1),AB1290)</f>
        <v>43753</v>
      </c>
      <c r="AC1291" s="4"/>
      <c r="AD1291" s="1"/>
      <c r="AE1291" s="11"/>
      <c r="AF1291" s="5"/>
      <c r="AG1291" s="1"/>
      <c r="AH1291" s="1"/>
      <c r="AI1291" s="1"/>
      <c r="AJ1291" s="1"/>
      <c r="AK1291" s="10"/>
      <c r="AL1291" s="1"/>
      <c r="AM1291" s="1"/>
      <c r="AN1291" s="1"/>
      <c r="AO1291" s="1"/>
      <c r="AP1291" s="1"/>
      <c r="AQ1291" s="1"/>
    </row>
    <row r="1292" spans="1:43" x14ac:dyDescent="0.2">
      <c r="A1292" s="67">
        <f t="shared" si="550"/>
        <v>43574</v>
      </c>
      <c r="B1292" s="8">
        <f t="shared" si="539"/>
        <v>15511.62257381</v>
      </c>
      <c r="C1292" s="8">
        <f t="shared" si="551"/>
        <v>12330.52982442</v>
      </c>
      <c r="D1292" s="28">
        <f t="shared" si="552"/>
        <v>5177.47</v>
      </c>
      <c r="E1292" s="9">
        <f>IF(K1292=1,VLOOKUP(A1291,[1]Plan1!$AY$117:$BA$314,3),E1291)</f>
        <v>5206.9799999999996</v>
      </c>
      <c r="F1292" s="110">
        <f t="shared" si="553"/>
        <v>43571</v>
      </c>
      <c r="G1292" s="12">
        <f t="shared" si="540"/>
        <v>5.6996950247900635E-3</v>
      </c>
      <c r="H1292" s="11">
        <f t="shared" si="554"/>
        <v>43600</v>
      </c>
      <c r="I1292" s="11">
        <f t="shared" si="541"/>
        <v>43600</v>
      </c>
      <c r="J1292" s="1">
        <f t="shared" si="555"/>
        <v>20</v>
      </c>
      <c r="K1292" s="1">
        <f t="shared" si="538"/>
        <v>4</v>
      </c>
      <c r="L1292" s="8">
        <f t="shared" si="542"/>
        <v>1.0011373400000001</v>
      </c>
      <c r="M1292" s="14">
        <f t="shared" si="537"/>
        <v>1.00749961</v>
      </c>
      <c r="N1292" s="14">
        <f t="shared" si="534"/>
        <v>1.1847429545026977</v>
      </c>
      <c r="O1292" s="8">
        <f t="shared" si="536"/>
        <v>1.18609041</v>
      </c>
      <c r="P1292" s="8">
        <f t="shared" si="543"/>
        <v>14625.123174959999</v>
      </c>
      <c r="Q1292" s="13">
        <f t="shared" si="544"/>
        <v>0</v>
      </c>
      <c r="R1292" s="21">
        <f t="shared" si="545"/>
        <v>0</v>
      </c>
      <c r="S1292" s="8">
        <f t="shared" si="546"/>
        <v>0</v>
      </c>
      <c r="T1292" s="10">
        <f t="shared" si="556"/>
        <v>0.122837</v>
      </c>
      <c r="U1292" s="13">
        <f t="shared" si="535"/>
        <v>128</v>
      </c>
      <c r="V1292" s="13">
        <v>252</v>
      </c>
      <c r="W1292" s="14">
        <f t="shared" si="547"/>
        <v>1.060614833</v>
      </c>
      <c r="X1292" s="8">
        <f t="shared" si="548"/>
        <v>886.49939885000003</v>
      </c>
      <c r="Y1292" s="8">
        <v>0</v>
      </c>
      <c r="Z1292" s="9">
        <f t="shared" si="549"/>
        <v>0</v>
      </c>
      <c r="AA1292" s="26" t="str">
        <f t="shared" si="557"/>
        <v>A+J=</v>
      </c>
      <c r="AB1292" s="70">
        <f t="shared" si="558"/>
        <v>43753</v>
      </c>
      <c r="AC1292" s="4"/>
      <c r="AD1292" s="1"/>
      <c r="AE1292" s="11"/>
      <c r="AF1292" s="5"/>
      <c r="AG1292" s="1"/>
      <c r="AH1292" s="1"/>
      <c r="AI1292" s="1"/>
      <c r="AJ1292" s="1"/>
      <c r="AK1292" s="10"/>
      <c r="AL1292" s="1"/>
      <c r="AM1292" s="1"/>
      <c r="AN1292" s="1"/>
      <c r="AO1292" s="1"/>
      <c r="AP1292" s="1"/>
      <c r="AQ1292" s="1"/>
    </row>
    <row r="1293" spans="1:43" x14ac:dyDescent="0.2">
      <c r="A1293" s="67">
        <f t="shared" si="550"/>
        <v>43575</v>
      </c>
      <c r="B1293" s="8">
        <f t="shared" si="539"/>
        <v>15511.62257381</v>
      </c>
      <c r="C1293" s="8">
        <f t="shared" si="551"/>
        <v>12330.52982442</v>
      </c>
      <c r="D1293" s="28">
        <f t="shared" si="552"/>
        <v>5177.47</v>
      </c>
      <c r="E1293" s="9">
        <f>IF(K1293=1,VLOOKUP(A1292,[1]Plan1!$AY$117:$BA$314,3),E1292)</f>
        <v>5206.9799999999996</v>
      </c>
      <c r="F1293" s="110">
        <f t="shared" si="553"/>
        <v>43571</v>
      </c>
      <c r="G1293" s="12">
        <f t="shared" si="540"/>
        <v>5.6996950247900635E-3</v>
      </c>
      <c r="H1293" s="11">
        <f t="shared" si="554"/>
        <v>43600</v>
      </c>
      <c r="I1293" s="11">
        <f t="shared" si="541"/>
        <v>43600</v>
      </c>
      <c r="J1293" s="1">
        <f t="shared" si="555"/>
        <v>20</v>
      </c>
      <c r="K1293" s="1">
        <f t="shared" si="538"/>
        <v>4</v>
      </c>
      <c r="L1293" s="8">
        <f t="shared" si="542"/>
        <v>1.0011373400000001</v>
      </c>
      <c r="M1293" s="14">
        <f t="shared" si="537"/>
        <v>1.00749961</v>
      </c>
      <c r="N1293" s="14">
        <f t="shared" si="534"/>
        <v>1.1847429545026977</v>
      </c>
      <c r="O1293" s="8">
        <f t="shared" si="536"/>
        <v>1.18609041</v>
      </c>
      <c r="P1293" s="8">
        <f t="shared" si="543"/>
        <v>14625.123174959999</v>
      </c>
      <c r="Q1293" s="13">
        <f t="shared" si="544"/>
        <v>0</v>
      </c>
      <c r="R1293" s="21">
        <f t="shared" si="545"/>
        <v>0</v>
      </c>
      <c r="S1293" s="8">
        <f t="shared" si="546"/>
        <v>0</v>
      </c>
      <c r="T1293" s="10">
        <f t="shared" si="556"/>
        <v>0.122837</v>
      </c>
      <c r="U1293" s="13">
        <f t="shared" si="535"/>
        <v>128</v>
      </c>
      <c r="V1293" s="13">
        <v>252</v>
      </c>
      <c r="W1293" s="14">
        <f t="shared" si="547"/>
        <v>1.060614833</v>
      </c>
      <c r="X1293" s="8">
        <f t="shared" si="548"/>
        <v>886.49939885000003</v>
      </c>
      <c r="Y1293" s="8">
        <v>0</v>
      </c>
      <c r="Z1293" s="9">
        <f t="shared" si="549"/>
        <v>0</v>
      </c>
      <c r="AA1293" s="26" t="str">
        <f t="shared" si="557"/>
        <v>A+J=</v>
      </c>
      <c r="AB1293" s="70">
        <f t="shared" si="558"/>
        <v>43753</v>
      </c>
      <c r="AC1293" s="4"/>
      <c r="AD1293" s="1"/>
      <c r="AE1293" s="11"/>
      <c r="AF1293" s="5"/>
      <c r="AG1293" s="1"/>
      <c r="AH1293" s="1"/>
      <c r="AI1293" s="1"/>
      <c r="AJ1293" s="1"/>
      <c r="AK1293" s="10"/>
      <c r="AL1293" s="1"/>
      <c r="AM1293" s="1"/>
      <c r="AN1293" s="1"/>
      <c r="AO1293" s="1"/>
      <c r="AP1293" s="1"/>
      <c r="AQ1293" s="1"/>
    </row>
    <row r="1294" spans="1:43" x14ac:dyDescent="0.2">
      <c r="A1294" s="67">
        <f t="shared" si="550"/>
        <v>43576</v>
      </c>
      <c r="B1294" s="8">
        <f t="shared" si="539"/>
        <v>15511.62257381</v>
      </c>
      <c r="C1294" s="8">
        <f t="shared" si="551"/>
        <v>12330.52982442</v>
      </c>
      <c r="D1294" s="28">
        <f t="shared" si="552"/>
        <v>5177.47</v>
      </c>
      <c r="E1294" s="9">
        <f>IF(K1294=1,VLOOKUP(A1293,[1]Plan1!$AY$117:$BA$314,3),E1293)</f>
        <v>5206.9799999999996</v>
      </c>
      <c r="F1294" s="110">
        <f t="shared" si="553"/>
        <v>43571</v>
      </c>
      <c r="G1294" s="12">
        <f t="shared" si="540"/>
        <v>5.6996950247900635E-3</v>
      </c>
      <c r="H1294" s="11">
        <f t="shared" si="554"/>
        <v>43600</v>
      </c>
      <c r="I1294" s="11">
        <f t="shared" si="541"/>
        <v>43600</v>
      </c>
      <c r="J1294" s="1">
        <f t="shared" si="555"/>
        <v>20</v>
      </c>
      <c r="K1294" s="1">
        <f t="shared" si="538"/>
        <v>4</v>
      </c>
      <c r="L1294" s="8">
        <f t="shared" si="542"/>
        <v>1.0011373400000001</v>
      </c>
      <c r="M1294" s="14">
        <f t="shared" si="537"/>
        <v>1.00749961</v>
      </c>
      <c r="N1294" s="14">
        <f t="shared" si="534"/>
        <v>1.1847429545026977</v>
      </c>
      <c r="O1294" s="8">
        <f t="shared" si="536"/>
        <v>1.18609041</v>
      </c>
      <c r="P1294" s="8">
        <f t="shared" si="543"/>
        <v>14625.123174959999</v>
      </c>
      <c r="Q1294" s="13">
        <f t="shared" si="544"/>
        <v>0</v>
      </c>
      <c r="R1294" s="21">
        <f t="shared" si="545"/>
        <v>0</v>
      </c>
      <c r="S1294" s="8">
        <f t="shared" si="546"/>
        <v>0</v>
      </c>
      <c r="T1294" s="10">
        <f t="shared" si="556"/>
        <v>0.122837</v>
      </c>
      <c r="U1294" s="13">
        <f t="shared" si="535"/>
        <v>128</v>
      </c>
      <c r="V1294" s="13">
        <v>252</v>
      </c>
      <c r="W1294" s="14">
        <f t="shared" si="547"/>
        <v>1.060614833</v>
      </c>
      <c r="X1294" s="8">
        <f t="shared" si="548"/>
        <v>886.49939885000003</v>
      </c>
      <c r="Y1294" s="8">
        <v>0</v>
      </c>
      <c r="Z1294" s="9">
        <f t="shared" si="549"/>
        <v>0</v>
      </c>
      <c r="AA1294" s="26" t="str">
        <f t="shared" si="557"/>
        <v>A+J=</v>
      </c>
      <c r="AB1294" s="70">
        <f t="shared" si="558"/>
        <v>43753</v>
      </c>
      <c r="AC1294" s="4"/>
      <c r="AD1294" s="1"/>
      <c r="AE1294" s="11"/>
      <c r="AF1294" s="5"/>
      <c r="AG1294" s="1"/>
      <c r="AH1294" s="1"/>
      <c r="AI1294" s="1"/>
      <c r="AJ1294" s="1"/>
      <c r="AK1294" s="10"/>
      <c r="AL1294" s="1"/>
      <c r="AM1294" s="1"/>
      <c r="AN1294" s="1"/>
      <c r="AO1294" s="1"/>
      <c r="AP1294" s="1"/>
      <c r="AQ1294" s="1"/>
    </row>
    <row r="1295" spans="1:43" x14ac:dyDescent="0.2">
      <c r="A1295" s="67">
        <f t="shared" si="550"/>
        <v>43577</v>
      </c>
      <c r="B1295" s="8">
        <f t="shared" si="539"/>
        <v>15511.62257381</v>
      </c>
      <c r="C1295" s="8">
        <f t="shared" si="551"/>
        <v>12330.52982442</v>
      </c>
      <c r="D1295" s="28">
        <f t="shared" si="552"/>
        <v>5177.47</v>
      </c>
      <c r="E1295" s="9">
        <f>IF(K1295=1,VLOOKUP(A1294,[1]Plan1!$AY$117:$BA$314,3),E1294)</f>
        <v>5206.9799999999996</v>
      </c>
      <c r="F1295" s="110">
        <f t="shared" si="553"/>
        <v>43571</v>
      </c>
      <c r="G1295" s="12">
        <f t="shared" si="540"/>
        <v>5.6996950247900635E-3</v>
      </c>
      <c r="H1295" s="11">
        <f t="shared" si="554"/>
        <v>43600</v>
      </c>
      <c r="I1295" s="11">
        <f t="shared" si="541"/>
        <v>43600</v>
      </c>
      <c r="J1295" s="1">
        <f t="shared" si="555"/>
        <v>20</v>
      </c>
      <c r="K1295" s="1">
        <f t="shared" si="538"/>
        <v>4</v>
      </c>
      <c r="L1295" s="8">
        <f t="shared" si="542"/>
        <v>1.0011373400000001</v>
      </c>
      <c r="M1295" s="14">
        <f t="shared" si="537"/>
        <v>1.00749961</v>
      </c>
      <c r="N1295" s="14">
        <f t="shared" si="534"/>
        <v>1.1847429545026977</v>
      </c>
      <c r="O1295" s="8">
        <f t="shared" si="536"/>
        <v>1.18609041</v>
      </c>
      <c r="P1295" s="8">
        <f t="shared" si="543"/>
        <v>14625.123174959999</v>
      </c>
      <c r="Q1295" s="13">
        <f t="shared" si="544"/>
        <v>0</v>
      </c>
      <c r="R1295" s="21">
        <f t="shared" si="545"/>
        <v>0</v>
      </c>
      <c r="S1295" s="8">
        <f t="shared" si="546"/>
        <v>0</v>
      </c>
      <c r="T1295" s="10">
        <f t="shared" si="556"/>
        <v>0.122837</v>
      </c>
      <c r="U1295" s="13">
        <f t="shared" si="535"/>
        <v>128</v>
      </c>
      <c r="V1295" s="13">
        <v>252</v>
      </c>
      <c r="W1295" s="14">
        <f t="shared" si="547"/>
        <v>1.060614833</v>
      </c>
      <c r="X1295" s="8">
        <f t="shared" si="548"/>
        <v>886.49939885000003</v>
      </c>
      <c r="Y1295" s="8">
        <v>0</v>
      </c>
      <c r="Z1295" s="9">
        <f t="shared" si="549"/>
        <v>0</v>
      </c>
      <c r="AA1295" s="26" t="str">
        <f t="shared" si="557"/>
        <v>A+J=</v>
      </c>
      <c r="AB1295" s="70">
        <f t="shared" si="558"/>
        <v>43753</v>
      </c>
      <c r="AC1295" s="4"/>
      <c r="AD1295" s="1"/>
      <c r="AE1295" s="11"/>
      <c r="AF1295" s="5"/>
      <c r="AG1295" s="1"/>
      <c r="AH1295" s="1"/>
      <c r="AI1295" s="1"/>
      <c r="AJ1295" s="1"/>
      <c r="AK1295" s="10"/>
      <c r="AL1295" s="1"/>
      <c r="AM1295" s="1"/>
      <c r="AN1295" s="1"/>
      <c r="AO1295" s="1"/>
      <c r="AP1295" s="1"/>
      <c r="AQ1295" s="1"/>
    </row>
    <row r="1296" spans="1:43" x14ac:dyDescent="0.2">
      <c r="A1296" s="67">
        <f t="shared" si="550"/>
        <v>43578</v>
      </c>
      <c r="B1296" s="8">
        <f t="shared" si="539"/>
        <v>15523.16637474</v>
      </c>
      <c r="C1296" s="8">
        <f t="shared" si="551"/>
        <v>12330.52982442</v>
      </c>
      <c r="D1296" s="28">
        <f t="shared" si="552"/>
        <v>5177.47</v>
      </c>
      <c r="E1296" s="9">
        <f>IF(K1296=1,VLOOKUP(A1295,[1]Plan1!$AY$117:$BA$314,3),E1295)</f>
        <v>5206.9799999999996</v>
      </c>
      <c r="F1296" s="110">
        <f t="shared" si="553"/>
        <v>43571</v>
      </c>
      <c r="G1296" s="12">
        <f t="shared" si="540"/>
        <v>5.6996950247900635E-3</v>
      </c>
      <c r="H1296" s="11">
        <f t="shared" si="554"/>
        <v>43600</v>
      </c>
      <c r="I1296" s="11">
        <f t="shared" si="541"/>
        <v>43600</v>
      </c>
      <c r="J1296" s="1">
        <f t="shared" si="555"/>
        <v>20</v>
      </c>
      <c r="K1296" s="1">
        <f t="shared" si="538"/>
        <v>5</v>
      </c>
      <c r="L1296" s="8">
        <f t="shared" si="542"/>
        <v>1.0014218800000001</v>
      </c>
      <c r="M1296" s="14">
        <f t="shared" si="537"/>
        <v>1.00749961</v>
      </c>
      <c r="N1296" s="14">
        <f t="shared" si="534"/>
        <v>1.1847429545026977</v>
      </c>
      <c r="O1296" s="8">
        <f t="shared" si="536"/>
        <v>1.1864275099999999</v>
      </c>
      <c r="P1296" s="8">
        <f t="shared" si="543"/>
        <v>14629.27979656</v>
      </c>
      <c r="Q1296" s="13">
        <f t="shared" si="544"/>
        <v>0</v>
      </c>
      <c r="R1296" s="21">
        <f t="shared" si="545"/>
        <v>0</v>
      </c>
      <c r="S1296" s="8">
        <f t="shared" si="546"/>
        <v>0</v>
      </c>
      <c r="T1296" s="10">
        <f t="shared" si="556"/>
        <v>0.122837</v>
      </c>
      <c r="U1296" s="13">
        <f t="shared" si="535"/>
        <v>129</v>
      </c>
      <c r="V1296" s="13">
        <v>252</v>
      </c>
      <c r="W1296" s="14">
        <f t="shared" si="547"/>
        <v>1.061102569</v>
      </c>
      <c r="X1296" s="8">
        <f t="shared" si="548"/>
        <v>893.88657818000001</v>
      </c>
      <c r="Y1296" s="8">
        <v>0</v>
      </c>
      <c r="Z1296" s="9">
        <f t="shared" si="549"/>
        <v>0</v>
      </c>
      <c r="AA1296" s="26" t="str">
        <f t="shared" si="557"/>
        <v>A+J=</v>
      </c>
      <c r="AB1296" s="70">
        <f t="shared" si="558"/>
        <v>43753</v>
      </c>
      <c r="AC1296" s="4"/>
      <c r="AD1296" s="1"/>
      <c r="AE1296" s="11"/>
      <c r="AF1296" s="5"/>
      <c r="AG1296" s="1"/>
      <c r="AH1296" s="1"/>
      <c r="AI1296" s="1"/>
      <c r="AJ1296" s="1"/>
      <c r="AK1296" s="10"/>
      <c r="AL1296" s="1"/>
      <c r="AM1296" s="1"/>
      <c r="AN1296" s="1"/>
      <c r="AO1296" s="1"/>
      <c r="AP1296" s="1"/>
      <c r="AQ1296" s="1"/>
    </row>
    <row r="1297" spans="1:43" x14ac:dyDescent="0.2">
      <c r="A1297" s="67">
        <f t="shared" si="550"/>
        <v>43579</v>
      </c>
      <c r="B1297" s="8">
        <f t="shared" si="539"/>
        <v>15534.71883188</v>
      </c>
      <c r="C1297" s="8">
        <f t="shared" si="551"/>
        <v>12330.52982442</v>
      </c>
      <c r="D1297" s="28">
        <f t="shared" si="552"/>
        <v>5177.47</v>
      </c>
      <c r="E1297" s="9">
        <f>IF(K1297=1,VLOOKUP(A1296,[1]Plan1!$AY$117:$BA$314,3),E1296)</f>
        <v>5206.9799999999996</v>
      </c>
      <c r="F1297" s="110">
        <f t="shared" si="553"/>
        <v>43571</v>
      </c>
      <c r="G1297" s="12">
        <f t="shared" si="540"/>
        <v>5.6996950247900635E-3</v>
      </c>
      <c r="H1297" s="11">
        <f t="shared" si="554"/>
        <v>43600</v>
      </c>
      <c r="I1297" s="11">
        <f t="shared" si="541"/>
        <v>43600</v>
      </c>
      <c r="J1297" s="1">
        <f t="shared" si="555"/>
        <v>20</v>
      </c>
      <c r="K1297" s="1">
        <f t="shared" si="538"/>
        <v>6</v>
      </c>
      <c r="L1297" s="8">
        <f t="shared" si="542"/>
        <v>1.0017065000000001</v>
      </c>
      <c r="M1297" s="14">
        <f t="shared" si="537"/>
        <v>1.00749961</v>
      </c>
      <c r="N1297" s="14">
        <f t="shared" si="534"/>
        <v>1.1847429545026977</v>
      </c>
      <c r="O1297" s="8">
        <f t="shared" si="536"/>
        <v>1.1867647100000001</v>
      </c>
      <c r="P1297" s="8">
        <f t="shared" si="543"/>
        <v>14633.43765122</v>
      </c>
      <c r="Q1297" s="13">
        <f t="shared" si="544"/>
        <v>0</v>
      </c>
      <c r="R1297" s="21">
        <f t="shared" si="545"/>
        <v>0</v>
      </c>
      <c r="S1297" s="8">
        <f t="shared" si="546"/>
        <v>0</v>
      </c>
      <c r="T1297" s="10">
        <f t="shared" si="556"/>
        <v>0.122837</v>
      </c>
      <c r="U1297" s="13">
        <f t="shared" si="535"/>
        <v>130</v>
      </c>
      <c r="V1297" s="13">
        <v>252</v>
      </c>
      <c r="W1297" s="14">
        <f t="shared" si="547"/>
        <v>1.0615905299999999</v>
      </c>
      <c r="X1297" s="8">
        <f t="shared" si="548"/>
        <v>901.28118066000002</v>
      </c>
      <c r="Y1297" s="8">
        <v>0</v>
      </c>
      <c r="Z1297" s="9">
        <f t="shared" si="549"/>
        <v>0</v>
      </c>
      <c r="AA1297" s="26" t="str">
        <f t="shared" si="557"/>
        <v>A+J=</v>
      </c>
      <c r="AB1297" s="70">
        <f t="shared" si="558"/>
        <v>43753</v>
      </c>
      <c r="AC1297" s="4"/>
      <c r="AD1297" s="1"/>
      <c r="AE1297" s="11"/>
      <c r="AF1297" s="5"/>
      <c r="AG1297" s="1"/>
      <c r="AH1297" s="1"/>
      <c r="AI1297" s="1"/>
      <c r="AJ1297" s="1"/>
      <c r="AK1297" s="10"/>
      <c r="AL1297" s="1"/>
      <c r="AM1297" s="1"/>
      <c r="AN1297" s="1"/>
      <c r="AO1297" s="1"/>
      <c r="AP1297" s="1"/>
      <c r="AQ1297" s="1"/>
    </row>
    <row r="1298" spans="1:43" x14ac:dyDescent="0.2">
      <c r="A1298" s="67">
        <f t="shared" si="550"/>
        <v>43580</v>
      </c>
      <c r="B1298" s="8">
        <f t="shared" si="539"/>
        <v>15546.27992053</v>
      </c>
      <c r="C1298" s="8">
        <f t="shared" si="551"/>
        <v>12330.52982442</v>
      </c>
      <c r="D1298" s="28">
        <f t="shared" si="552"/>
        <v>5177.47</v>
      </c>
      <c r="E1298" s="9">
        <f>IF(K1298=1,VLOOKUP(A1297,[1]Plan1!$AY$117:$BA$314,3),E1297)</f>
        <v>5206.9799999999996</v>
      </c>
      <c r="F1298" s="110">
        <f t="shared" si="553"/>
        <v>43571</v>
      </c>
      <c r="G1298" s="12">
        <f t="shared" si="540"/>
        <v>5.6996950247900635E-3</v>
      </c>
      <c r="H1298" s="11">
        <f t="shared" si="554"/>
        <v>43600</v>
      </c>
      <c r="I1298" s="11">
        <f t="shared" si="541"/>
        <v>43600</v>
      </c>
      <c r="J1298" s="1">
        <f t="shared" si="555"/>
        <v>20</v>
      </c>
      <c r="K1298" s="1">
        <f t="shared" si="538"/>
        <v>7</v>
      </c>
      <c r="L1298" s="8">
        <f t="shared" si="542"/>
        <v>1.0019912</v>
      </c>
      <c r="M1298" s="14">
        <f t="shared" si="537"/>
        <v>1.00749961</v>
      </c>
      <c r="N1298" s="14">
        <f t="shared" si="534"/>
        <v>1.1847429545026977</v>
      </c>
      <c r="O1298" s="8">
        <f t="shared" si="536"/>
        <v>1.18710201</v>
      </c>
      <c r="P1298" s="8">
        <f t="shared" si="543"/>
        <v>14637.59673893</v>
      </c>
      <c r="Q1298" s="13">
        <f t="shared" si="544"/>
        <v>0</v>
      </c>
      <c r="R1298" s="21">
        <f t="shared" si="545"/>
        <v>0</v>
      </c>
      <c r="S1298" s="8">
        <f t="shared" si="546"/>
        <v>0</v>
      </c>
      <c r="T1298" s="10">
        <f t="shared" si="556"/>
        <v>0.122837</v>
      </c>
      <c r="U1298" s="13">
        <f t="shared" si="535"/>
        <v>131</v>
      </c>
      <c r="V1298" s="13">
        <v>252</v>
      </c>
      <c r="W1298" s="14">
        <f t="shared" si="547"/>
        <v>1.0620787140000001</v>
      </c>
      <c r="X1298" s="8">
        <f t="shared" si="548"/>
        <v>908.68318160000001</v>
      </c>
      <c r="Y1298" s="8">
        <v>0</v>
      </c>
      <c r="Z1298" s="9">
        <f t="shared" si="549"/>
        <v>0</v>
      </c>
      <c r="AA1298" s="26" t="str">
        <f t="shared" si="557"/>
        <v>A+J=</v>
      </c>
      <c r="AB1298" s="70">
        <f t="shared" si="558"/>
        <v>43753</v>
      </c>
      <c r="AC1298" s="4"/>
      <c r="AD1298" s="1"/>
      <c r="AE1298" s="11"/>
      <c r="AF1298" s="5"/>
      <c r="AG1298" s="1"/>
      <c r="AH1298" s="1"/>
      <c r="AI1298" s="1"/>
      <c r="AJ1298" s="1"/>
      <c r="AK1298" s="10"/>
      <c r="AL1298" s="1"/>
      <c r="AM1298" s="1"/>
      <c r="AN1298" s="1"/>
      <c r="AO1298" s="1"/>
      <c r="AP1298" s="1"/>
      <c r="AQ1298" s="1"/>
    </row>
    <row r="1299" spans="1:43" x14ac:dyDescent="0.2">
      <c r="A1299" s="67">
        <f t="shared" si="550"/>
        <v>43581</v>
      </c>
      <c r="B1299" s="8">
        <f t="shared" si="539"/>
        <v>15557.84968922</v>
      </c>
      <c r="C1299" s="8">
        <f t="shared" si="551"/>
        <v>12330.52982442</v>
      </c>
      <c r="D1299" s="28">
        <f t="shared" si="552"/>
        <v>5177.47</v>
      </c>
      <c r="E1299" s="9">
        <f>IF(K1299=1,VLOOKUP(A1298,[1]Plan1!$AY$117:$BA$314,3),E1298)</f>
        <v>5206.9799999999996</v>
      </c>
      <c r="F1299" s="110">
        <f t="shared" si="553"/>
        <v>43571</v>
      </c>
      <c r="G1299" s="12">
        <f t="shared" si="540"/>
        <v>5.6996950247900635E-3</v>
      </c>
      <c r="H1299" s="11">
        <f t="shared" si="554"/>
        <v>43600</v>
      </c>
      <c r="I1299" s="11">
        <f t="shared" si="541"/>
        <v>43600</v>
      </c>
      <c r="J1299" s="1">
        <f t="shared" si="555"/>
        <v>20</v>
      </c>
      <c r="K1299" s="1">
        <f t="shared" si="538"/>
        <v>8</v>
      </c>
      <c r="L1299" s="8">
        <f t="shared" si="542"/>
        <v>1.00227599</v>
      </c>
      <c r="M1299" s="14">
        <f t="shared" si="537"/>
        <v>1.00749961</v>
      </c>
      <c r="N1299" s="14">
        <f t="shared" si="534"/>
        <v>1.1847429545026977</v>
      </c>
      <c r="O1299" s="8">
        <f t="shared" si="536"/>
        <v>1.1874394100000001</v>
      </c>
      <c r="P1299" s="8">
        <f t="shared" si="543"/>
        <v>14641.75705969</v>
      </c>
      <c r="Q1299" s="13">
        <f t="shared" si="544"/>
        <v>0</v>
      </c>
      <c r="R1299" s="21">
        <f t="shared" si="545"/>
        <v>0</v>
      </c>
      <c r="S1299" s="8">
        <f t="shared" si="546"/>
        <v>0</v>
      </c>
      <c r="T1299" s="10">
        <f t="shared" si="556"/>
        <v>0.122837</v>
      </c>
      <c r="U1299" s="13">
        <f t="shared" si="535"/>
        <v>132</v>
      </c>
      <c r="V1299" s="13">
        <v>252</v>
      </c>
      <c r="W1299" s="14">
        <f t="shared" si="547"/>
        <v>1.0625671240000001</v>
      </c>
      <c r="X1299" s="8">
        <f t="shared" si="548"/>
        <v>916.09262952999995</v>
      </c>
      <c r="Y1299" s="8">
        <v>0</v>
      </c>
      <c r="Z1299" s="9">
        <f t="shared" si="549"/>
        <v>0</v>
      </c>
      <c r="AA1299" s="26" t="str">
        <f t="shared" si="557"/>
        <v>A+J=</v>
      </c>
      <c r="AB1299" s="70">
        <f t="shared" si="558"/>
        <v>43753</v>
      </c>
      <c r="AC1299" s="4"/>
      <c r="AD1299" s="1"/>
      <c r="AE1299" s="11"/>
      <c r="AF1299" s="5"/>
      <c r="AG1299" s="1"/>
      <c r="AH1299" s="1"/>
      <c r="AI1299" s="1"/>
      <c r="AJ1299" s="1"/>
      <c r="AK1299" s="10"/>
      <c r="AL1299" s="1"/>
      <c r="AM1299" s="1"/>
      <c r="AN1299" s="1"/>
      <c r="AO1299" s="1"/>
      <c r="AP1299" s="1"/>
      <c r="AQ1299" s="1"/>
    </row>
    <row r="1300" spans="1:43" x14ac:dyDescent="0.2">
      <c r="A1300" s="67">
        <f t="shared" si="550"/>
        <v>43582</v>
      </c>
      <c r="B1300" s="8">
        <f t="shared" si="539"/>
        <v>15569.427982199999</v>
      </c>
      <c r="C1300" s="8">
        <f t="shared" si="551"/>
        <v>12330.52982442</v>
      </c>
      <c r="D1300" s="28">
        <f t="shared" si="552"/>
        <v>5177.47</v>
      </c>
      <c r="E1300" s="9">
        <f>IF(K1300=1,VLOOKUP(A1299,[1]Plan1!$AY$117:$BA$314,3),E1299)</f>
        <v>5206.9799999999996</v>
      </c>
      <c r="F1300" s="110">
        <f t="shared" si="553"/>
        <v>43571</v>
      </c>
      <c r="G1300" s="12">
        <f t="shared" si="540"/>
        <v>5.6996950247900635E-3</v>
      </c>
      <c r="H1300" s="11">
        <f t="shared" si="554"/>
        <v>43600</v>
      </c>
      <c r="I1300" s="11">
        <f t="shared" si="541"/>
        <v>43600</v>
      </c>
      <c r="J1300" s="1">
        <f t="shared" si="555"/>
        <v>20</v>
      </c>
      <c r="K1300" s="1">
        <f t="shared" si="538"/>
        <v>9</v>
      </c>
      <c r="L1300" s="8">
        <f t="shared" si="542"/>
        <v>1.0025608500000001</v>
      </c>
      <c r="M1300" s="14">
        <f t="shared" si="537"/>
        <v>1.00749961</v>
      </c>
      <c r="N1300" s="14">
        <f t="shared" si="534"/>
        <v>1.1847429545026977</v>
      </c>
      <c r="O1300" s="8">
        <f t="shared" si="536"/>
        <v>1.1877769</v>
      </c>
      <c r="P1300" s="8">
        <f t="shared" si="543"/>
        <v>14645.9184902</v>
      </c>
      <c r="Q1300" s="13">
        <f t="shared" si="544"/>
        <v>0</v>
      </c>
      <c r="R1300" s="21">
        <f t="shared" si="545"/>
        <v>0</v>
      </c>
      <c r="S1300" s="8">
        <f t="shared" si="546"/>
        <v>0</v>
      </c>
      <c r="T1300" s="10">
        <f t="shared" si="556"/>
        <v>0.122837</v>
      </c>
      <c r="U1300" s="13">
        <f t="shared" si="535"/>
        <v>133</v>
      </c>
      <c r="V1300" s="13">
        <v>252</v>
      </c>
      <c r="W1300" s="14">
        <f t="shared" si="547"/>
        <v>1.063055758</v>
      </c>
      <c r="X1300" s="8">
        <f t="shared" si="548"/>
        <v>923.50949200000002</v>
      </c>
      <c r="Y1300" s="8">
        <v>0</v>
      </c>
      <c r="Z1300" s="9">
        <f t="shared" si="549"/>
        <v>0</v>
      </c>
      <c r="AA1300" s="26" t="str">
        <f t="shared" si="557"/>
        <v>A+J=</v>
      </c>
      <c r="AB1300" s="70">
        <f t="shared" si="558"/>
        <v>43753</v>
      </c>
      <c r="AC1300" s="4"/>
      <c r="AD1300" s="1"/>
      <c r="AE1300" s="11"/>
      <c r="AF1300" s="5"/>
      <c r="AG1300" s="1"/>
      <c r="AH1300" s="1"/>
      <c r="AI1300" s="1"/>
      <c r="AJ1300" s="1"/>
      <c r="AK1300" s="10"/>
      <c r="AL1300" s="1"/>
      <c r="AM1300" s="1"/>
      <c r="AN1300" s="1"/>
      <c r="AO1300" s="1"/>
      <c r="AP1300" s="1"/>
      <c r="AQ1300" s="1"/>
    </row>
    <row r="1301" spans="1:43" x14ac:dyDescent="0.2">
      <c r="A1301" s="67">
        <f t="shared" si="550"/>
        <v>43583</v>
      </c>
      <c r="B1301" s="8">
        <f t="shared" si="539"/>
        <v>15569.427982199999</v>
      </c>
      <c r="C1301" s="8">
        <f t="shared" si="551"/>
        <v>12330.52982442</v>
      </c>
      <c r="D1301" s="28">
        <f t="shared" si="552"/>
        <v>5177.47</v>
      </c>
      <c r="E1301" s="9">
        <f>IF(K1301=1,VLOOKUP(A1300,[1]Plan1!$AY$117:$BA$314,3),E1300)</f>
        <v>5206.9799999999996</v>
      </c>
      <c r="F1301" s="110">
        <f t="shared" si="553"/>
        <v>43571</v>
      </c>
      <c r="G1301" s="12">
        <f t="shared" si="540"/>
        <v>5.6996950247900635E-3</v>
      </c>
      <c r="H1301" s="11">
        <f t="shared" si="554"/>
        <v>43600</v>
      </c>
      <c r="I1301" s="11">
        <f t="shared" si="541"/>
        <v>43600</v>
      </c>
      <c r="J1301" s="1">
        <f t="shared" si="555"/>
        <v>20</v>
      </c>
      <c r="K1301" s="1">
        <f t="shared" si="538"/>
        <v>9</v>
      </c>
      <c r="L1301" s="8">
        <f t="shared" si="542"/>
        <v>1.0025608500000001</v>
      </c>
      <c r="M1301" s="14">
        <f t="shared" si="537"/>
        <v>1.00749961</v>
      </c>
      <c r="N1301" s="14">
        <f t="shared" si="534"/>
        <v>1.1847429545026977</v>
      </c>
      <c r="O1301" s="8">
        <f t="shared" si="536"/>
        <v>1.1877769</v>
      </c>
      <c r="P1301" s="8">
        <f t="shared" si="543"/>
        <v>14645.9184902</v>
      </c>
      <c r="Q1301" s="13">
        <f t="shared" si="544"/>
        <v>0</v>
      </c>
      <c r="R1301" s="21">
        <f t="shared" si="545"/>
        <v>0</v>
      </c>
      <c r="S1301" s="8">
        <f t="shared" si="546"/>
        <v>0</v>
      </c>
      <c r="T1301" s="10">
        <f t="shared" si="556"/>
        <v>0.122837</v>
      </c>
      <c r="U1301" s="13">
        <f t="shared" si="535"/>
        <v>133</v>
      </c>
      <c r="V1301" s="13">
        <v>252</v>
      </c>
      <c r="W1301" s="14">
        <f t="shared" si="547"/>
        <v>1.063055758</v>
      </c>
      <c r="X1301" s="8">
        <f t="shared" si="548"/>
        <v>923.50949200000002</v>
      </c>
      <c r="Y1301" s="8">
        <v>0</v>
      </c>
      <c r="Z1301" s="9">
        <f t="shared" si="549"/>
        <v>0</v>
      </c>
      <c r="AA1301" s="26" t="str">
        <f t="shared" si="557"/>
        <v>A+J=</v>
      </c>
      <c r="AB1301" s="70">
        <f t="shared" si="558"/>
        <v>43753</v>
      </c>
      <c r="AC1301" s="4"/>
      <c r="AD1301" s="1"/>
      <c r="AE1301" s="11"/>
      <c r="AF1301" s="5"/>
      <c r="AG1301" s="1"/>
      <c r="AH1301" s="1"/>
      <c r="AI1301" s="1"/>
      <c r="AJ1301" s="1"/>
      <c r="AK1301" s="10"/>
      <c r="AL1301" s="1"/>
      <c r="AM1301" s="1"/>
      <c r="AN1301" s="1"/>
      <c r="AO1301" s="1"/>
      <c r="AP1301" s="1"/>
      <c r="AQ1301" s="1"/>
    </row>
    <row r="1302" spans="1:43" x14ac:dyDescent="0.2">
      <c r="A1302" s="67">
        <f t="shared" si="550"/>
        <v>43584</v>
      </c>
      <c r="B1302" s="8">
        <f t="shared" si="539"/>
        <v>15569.427982199999</v>
      </c>
      <c r="C1302" s="8">
        <f t="shared" si="551"/>
        <v>12330.52982442</v>
      </c>
      <c r="D1302" s="28">
        <f t="shared" si="552"/>
        <v>5177.47</v>
      </c>
      <c r="E1302" s="9">
        <f>IF(K1302=1,VLOOKUP(A1301,[1]Plan1!$AY$117:$BA$314,3),E1301)</f>
        <v>5206.9799999999996</v>
      </c>
      <c r="F1302" s="110">
        <f t="shared" si="553"/>
        <v>43571</v>
      </c>
      <c r="G1302" s="12">
        <f t="shared" si="540"/>
        <v>5.6996950247900635E-3</v>
      </c>
      <c r="H1302" s="11">
        <f t="shared" si="554"/>
        <v>43600</v>
      </c>
      <c r="I1302" s="11">
        <f t="shared" si="541"/>
        <v>43600</v>
      </c>
      <c r="J1302" s="1">
        <f t="shared" si="555"/>
        <v>20</v>
      </c>
      <c r="K1302" s="1">
        <f t="shared" si="538"/>
        <v>9</v>
      </c>
      <c r="L1302" s="8">
        <f t="shared" si="542"/>
        <v>1.0025608500000001</v>
      </c>
      <c r="M1302" s="14">
        <f t="shared" si="537"/>
        <v>1.00749961</v>
      </c>
      <c r="N1302" s="14">
        <f t="shared" si="534"/>
        <v>1.1847429545026977</v>
      </c>
      <c r="O1302" s="8">
        <f t="shared" si="536"/>
        <v>1.1877769</v>
      </c>
      <c r="P1302" s="8">
        <f t="shared" si="543"/>
        <v>14645.9184902</v>
      </c>
      <c r="Q1302" s="13">
        <f t="shared" si="544"/>
        <v>0</v>
      </c>
      <c r="R1302" s="21">
        <f t="shared" si="545"/>
        <v>0</v>
      </c>
      <c r="S1302" s="8">
        <f t="shared" si="546"/>
        <v>0</v>
      </c>
      <c r="T1302" s="10">
        <f t="shared" si="556"/>
        <v>0.122837</v>
      </c>
      <c r="U1302" s="13">
        <f t="shared" si="535"/>
        <v>133</v>
      </c>
      <c r="V1302" s="13">
        <v>252</v>
      </c>
      <c r="W1302" s="14">
        <f t="shared" si="547"/>
        <v>1.063055758</v>
      </c>
      <c r="X1302" s="8">
        <f t="shared" si="548"/>
        <v>923.50949200000002</v>
      </c>
      <c r="Y1302" s="8">
        <v>0</v>
      </c>
      <c r="Z1302" s="9">
        <f t="shared" si="549"/>
        <v>0</v>
      </c>
      <c r="AA1302" s="26" t="str">
        <f t="shared" si="557"/>
        <v>A+J=</v>
      </c>
      <c r="AB1302" s="70">
        <f t="shared" si="558"/>
        <v>43753</v>
      </c>
      <c r="AC1302" s="4"/>
      <c r="AD1302" s="1"/>
      <c r="AE1302" s="11"/>
      <c r="AF1302" s="5"/>
      <c r="AG1302" s="1"/>
      <c r="AH1302" s="1"/>
      <c r="AI1302" s="1"/>
      <c r="AJ1302" s="1"/>
      <c r="AK1302" s="10"/>
      <c r="AL1302" s="1"/>
      <c r="AM1302" s="1"/>
      <c r="AN1302" s="1"/>
      <c r="AO1302" s="1"/>
      <c r="AP1302" s="1"/>
      <c r="AQ1302" s="1"/>
    </row>
    <row r="1303" spans="1:43" x14ac:dyDescent="0.2">
      <c r="A1303" s="67">
        <f t="shared" si="550"/>
        <v>43585</v>
      </c>
      <c r="B1303" s="8">
        <f t="shared" si="539"/>
        <v>15581.0148039</v>
      </c>
      <c r="C1303" s="8">
        <f t="shared" si="551"/>
        <v>12330.52982442</v>
      </c>
      <c r="D1303" s="28">
        <f t="shared" si="552"/>
        <v>5177.47</v>
      </c>
      <c r="E1303" s="9">
        <f>IF(K1303=1,VLOOKUP(A1302,[1]Plan1!$AY$117:$BA$314,3),E1302)</f>
        <v>5206.9799999999996</v>
      </c>
      <c r="F1303" s="110">
        <f t="shared" si="553"/>
        <v>43571</v>
      </c>
      <c r="G1303" s="12">
        <f t="shared" si="540"/>
        <v>5.6996950247900635E-3</v>
      </c>
      <c r="H1303" s="11">
        <f t="shared" si="554"/>
        <v>43600</v>
      </c>
      <c r="I1303" s="11">
        <f t="shared" si="541"/>
        <v>43600</v>
      </c>
      <c r="J1303" s="1">
        <f t="shared" si="555"/>
        <v>20</v>
      </c>
      <c r="K1303" s="1">
        <f t="shared" si="538"/>
        <v>10</v>
      </c>
      <c r="L1303" s="8">
        <f t="shared" si="542"/>
        <v>1.0028457900000001</v>
      </c>
      <c r="M1303" s="14">
        <f t="shared" si="537"/>
        <v>1.00749961</v>
      </c>
      <c r="N1303" s="14">
        <f t="shared" si="534"/>
        <v>1.1847429545026977</v>
      </c>
      <c r="O1303" s="8">
        <f t="shared" si="536"/>
        <v>1.1881144800000001</v>
      </c>
      <c r="P1303" s="8">
        <f t="shared" si="543"/>
        <v>14650.08103046</v>
      </c>
      <c r="Q1303" s="13">
        <f t="shared" si="544"/>
        <v>0</v>
      </c>
      <c r="R1303" s="21">
        <f t="shared" si="545"/>
        <v>0</v>
      </c>
      <c r="S1303" s="8">
        <f t="shared" si="546"/>
        <v>0</v>
      </c>
      <c r="T1303" s="10">
        <f t="shared" si="556"/>
        <v>0.122837</v>
      </c>
      <c r="U1303" s="13">
        <f t="shared" si="535"/>
        <v>134</v>
      </c>
      <c r="V1303" s="13">
        <v>252</v>
      </c>
      <c r="W1303" s="14">
        <f t="shared" si="547"/>
        <v>1.0635446159999999</v>
      </c>
      <c r="X1303" s="8">
        <f t="shared" si="548"/>
        <v>930.93377343999998</v>
      </c>
      <c r="Y1303" s="8">
        <v>0</v>
      </c>
      <c r="Z1303" s="9">
        <f t="shared" si="549"/>
        <v>0</v>
      </c>
      <c r="AA1303" s="26" t="str">
        <f t="shared" si="557"/>
        <v>A+J=</v>
      </c>
      <c r="AB1303" s="70">
        <f t="shared" si="558"/>
        <v>43753</v>
      </c>
      <c r="AC1303" s="4"/>
      <c r="AD1303" s="1"/>
      <c r="AE1303" s="11"/>
      <c r="AF1303" s="5"/>
      <c r="AG1303" s="1"/>
      <c r="AH1303" s="1"/>
      <c r="AI1303" s="1"/>
      <c r="AJ1303" s="1"/>
      <c r="AK1303" s="10"/>
      <c r="AL1303" s="1"/>
      <c r="AM1303" s="1"/>
      <c r="AN1303" s="1"/>
      <c r="AO1303" s="1"/>
      <c r="AP1303" s="1"/>
      <c r="AQ1303" s="1"/>
    </row>
    <row r="1304" spans="1:43" x14ac:dyDescent="0.2">
      <c r="A1304" s="67">
        <f t="shared" si="550"/>
        <v>43586</v>
      </c>
      <c r="B1304" s="8">
        <f t="shared" si="539"/>
        <v>15592.610450460001</v>
      </c>
      <c r="C1304" s="8">
        <f t="shared" si="551"/>
        <v>12330.52982442</v>
      </c>
      <c r="D1304" s="28">
        <f t="shared" si="552"/>
        <v>5177.47</v>
      </c>
      <c r="E1304" s="9">
        <f>IF(K1304=1,VLOOKUP(A1303,[1]Plan1!$AY$117:$BA$314,3),E1303)</f>
        <v>5206.9799999999996</v>
      </c>
      <c r="F1304" s="110">
        <f t="shared" si="553"/>
        <v>43571</v>
      </c>
      <c r="G1304" s="12">
        <f t="shared" si="540"/>
        <v>5.6996950247900635E-3</v>
      </c>
      <c r="H1304" s="11">
        <f t="shared" si="554"/>
        <v>43600</v>
      </c>
      <c r="I1304" s="11">
        <f t="shared" si="541"/>
        <v>43600</v>
      </c>
      <c r="J1304" s="1">
        <f t="shared" si="555"/>
        <v>20</v>
      </c>
      <c r="K1304" s="1">
        <f t="shared" si="538"/>
        <v>11</v>
      </c>
      <c r="L1304" s="8">
        <f t="shared" si="542"/>
        <v>1.00313082</v>
      </c>
      <c r="M1304" s="14">
        <f t="shared" si="537"/>
        <v>1.00749961</v>
      </c>
      <c r="N1304" s="14">
        <f t="shared" si="534"/>
        <v>1.1847429545026977</v>
      </c>
      <c r="O1304" s="8">
        <f t="shared" si="536"/>
        <v>1.1884521699999999</v>
      </c>
      <c r="P1304" s="8">
        <f t="shared" si="543"/>
        <v>14654.244927080001</v>
      </c>
      <c r="Q1304" s="13">
        <f t="shared" si="544"/>
        <v>0</v>
      </c>
      <c r="R1304" s="21">
        <f t="shared" si="545"/>
        <v>0</v>
      </c>
      <c r="S1304" s="8">
        <f t="shared" si="546"/>
        <v>0</v>
      </c>
      <c r="T1304" s="10">
        <f t="shared" si="556"/>
        <v>0.122837</v>
      </c>
      <c r="U1304" s="13">
        <f t="shared" si="535"/>
        <v>135</v>
      </c>
      <c r="V1304" s="13">
        <v>252</v>
      </c>
      <c r="W1304" s="14">
        <f t="shared" si="547"/>
        <v>1.0640337</v>
      </c>
      <c r="X1304" s="8">
        <f t="shared" si="548"/>
        <v>938.36552338000001</v>
      </c>
      <c r="Y1304" s="8">
        <v>0</v>
      </c>
      <c r="Z1304" s="9">
        <f t="shared" si="549"/>
        <v>0</v>
      </c>
      <c r="AA1304" s="26" t="str">
        <f t="shared" si="557"/>
        <v>A+J=</v>
      </c>
      <c r="AB1304" s="70">
        <f t="shared" si="558"/>
        <v>43753</v>
      </c>
      <c r="AC1304" s="4"/>
      <c r="AD1304" s="1"/>
      <c r="AE1304" s="11"/>
      <c r="AF1304" s="5"/>
      <c r="AG1304" s="1"/>
      <c r="AH1304" s="1"/>
      <c r="AI1304" s="1"/>
      <c r="AJ1304" s="1"/>
      <c r="AK1304" s="10"/>
      <c r="AL1304" s="1"/>
      <c r="AM1304" s="1"/>
      <c r="AN1304" s="1"/>
      <c r="AO1304" s="1"/>
      <c r="AP1304" s="1"/>
      <c r="AQ1304" s="1"/>
    </row>
    <row r="1305" spans="1:43" x14ac:dyDescent="0.2">
      <c r="A1305" s="67">
        <f t="shared" si="550"/>
        <v>43587</v>
      </c>
      <c r="B1305" s="8">
        <f t="shared" si="539"/>
        <v>15592.610450460001</v>
      </c>
      <c r="C1305" s="8">
        <f t="shared" si="551"/>
        <v>12330.52982442</v>
      </c>
      <c r="D1305" s="28">
        <f t="shared" si="552"/>
        <v>5177.47</v>
      </c>
      <c r="E1305" s="9">
        <f>IF(K1305=1,VLOOKUP(A1304,[1]Plan1!$AY$117:$BA$314,3),E1304)</f>
        <v>5206.9799999999996</v>
      </c>
      <c r="F1305" s="110">
        <f t="shared" si="553"/>
        <v>43571</v>
      </c>
      <c r="G1305" s="12">
        <f t="shared" si="540"/>
        <v>5.6996950247900635E-3</v>
      </c>
      <c r="H1305" s="11">
        <f t="shared" si="554"/>
        <v>43600</v>
      </c>
      <c r="I1305" s="11">
        <f t="shared" si="541"/>
        <v>43600</v>
      </c>
      <c r="J1305" s="1">
        <f t="shared" si="555"/>
        <v>20</v>
      </c>
      <c r="K1305" s="1">
        <f t="shared" si="538"/>
        <v>11</v>
      </c>
      <c r="L1305" s="8">
        <f t="shared" si="542"/>
        <v>1.00313082</v>
      </c>
      <c r="M1305" s="14">
        <f t="shared" si="537"/>
        <v>1.00749961</v>
      </c>
      <c r="N1305" s="14">
        <f t="shared" si="534"/>
        <v>1.1847429545026977</v>
      </c>
      <c r="O1305" s="8">
        <f t="shared" si="536"/>
        <v>1.1884521699999999</v>
      </c>
      <c r="P1305" s="8">
        <f t="shared" si="543"/>
        <v>14654.244927080001</v>
      </c>
      <c r="Q1305" s="13">
        <f t="shared" si="544"/>
        <v>0</v>
      </c>
      <c r="R1305" s="21">
        <f t="shared" si="545"/>
        <v>0</v>
      </c>
      <c r="S1305" s="8">
        <f t="shared" si="546"/>
        <v>0</v>
      </c>
      <c r="T1305" s="10">
        <f t="shared" si="556"/>
        <v>0.122837</v>
      </c>
      <c r="U1305" s="13">
        <f t="shared" si="535"/>
        <v>135</v>
      </c>
      <c r="V1305" s="13">
        <v>252</v>
      </c>
      <c r="W1305" s="14">
        <f t="shared" si="547"/>
        <v>1.0640337</v>
      </c>
      <c r="X1305" s="8">
        <f t="shared" si="548"/>
        <v>938.36552338000001</v>
      </c>
      <c r="Y1305" s="8">
        <v>0</v>
      </c>
      <c r="Z1305" s="9">
        <f t="shared" si="549"/>
        <v>0</v>
      </c>
      <c r="AA1305" s="26" t="str">
        <f t="shared" si="557"/>
        <v>A+J=</v>
      </c>
      <c r="AB1305" s="70">
        <f t="shared" si="558"/>
        <v>43753</v>
      </c>
      <c r="AC1305" s="4"/>
      <c r="AD1305" s="1"/>
      <c r="AE1305" s="11"/>
      <c r="AF1305" s="5"/>
      <c r="AG1305" s="1"/>
      <c r="AH1305" s="1"/>
      <c r="AI1305" s="1"/>
      <c r="AJ1305" s="1"/>
      <c r="AK1305" s="10"/>
      <c r="AL1305" s="1"/>
      <c r="AM1305" s="1"/>
      <c r="AN1305" s="1"/>
      <c r="AO1305" s="1"/>
      <c r="AP1305" s="1"/>
      <c r="AQ1305" s="1"/>
    </row>
    <row r="1306" spans="1:43" x14ac:dyDescent="0.2">
      <c r="A1306" s="67">
        <f t="shared" si="550"/>
        <v>43588</v>
      </c>
      <c r="B1306" s="8">
        <f t="shared" si="539"/>
        <v>15604.21450358</v>
      </c>
      <c r="C1306" s="8">
        <f t="shared" si="551"/>
        <v>12330.52982442</v>
      </c>
      <c r="D1306" s="28">
        <f t="shared" si="552"/>
        <v>5177.47</v>
      </c>
      <c r="E1306" s="9">
        <f>IF(K1306=1,VLOOKUP(A1305,[1]Plan1!$AY$117:$BA$314,3),E1305)</f>
        <v>5206.9799999999996</v>
      </c>
      <c r="F1306" s="110">
        <f t="shared" si="553"/>
        <v>43571</v>
      </c>
      <c r="G1306" s="12">
        <f t="shared" si="540"/>
        <v>5.6996950247900635E-3</v>
      </c>
      <c r="H1306" s="11">
        <f t="shared" si="554"/>
        <v>43600</v>
      </c>
      <c r="I1306" s="11">
        <f t="shared" si="541"/>
        <v>43600</v>
      </c>
      <c r="J1306" s="1">
        <f t="shared" si="555"/>
        <v>20</v>
      </c>
      <c r="K1306" s="1">
        <f t="shared" si="538"/>
        <v>12</v>
      </c>
      <c r="L1306" s="8">
        <f t="shared" si="542"/>
        <v>1.0034159199999999</v>
      </c>
      <c r="M1306" s="14">
        <f t="shared" si="537"/>
        <v>1.00749961</v>
      </c>
      <c r="N1306" s="14">
        <f t="shared" si="534"/>
        <v>1.1847429545026977</v>
      </c>
      <c r="O1306" s="8">
        <f t="shared" si="536"/>
        <v>1.1887899399999999</v>
      </c>
      <c r="P1306" s="8">
        <f t="shared" si="543"/>
        <v>14658.40981014</v>
      </c>
      <c r="Q1306" s="13">
        <f t="shared" si="544"/>
        <v>0</v>
      </c>
      <c r="R1306" s="21">
        <f t="shared" si="545"/>
        <v>0</v>
      </c>
      <c r="S1306" s="8">
        <f t="shared" si="546"/>
        <v>0</v>
      </c>
      <c r="T1306" s="10">
        <f t="shared" si="556"/>
        <v>0.122837</v>
      </c>
      <c r="U1306" s="13">
        <f t="shared" si="535"/>
        <v>136</v>
      </c>
      <c r="V1306" s="13">
        <v>252</v>
      </c>
      <c r="W1306" s="14">
        <f t="shared" si="547"/>
        <v>1.0645230080000001</v>
      </c>
      <c r="X1306" s="8">
        <f t="shared" si="548"/>
        <v>945.80469344000005</v>
      </c>
      <c r="Y1306" s="8">
        <v>0</v>
      </c>
      <c r="Z1306" s="9">
        <f t="shared" si="549"/>
        <v>0</v>
      </c>
      <c r="AA1306" s="26" t="str">
        <f t="shared" si="557"/>
        <v>A+J=</v>
      </c>
      <c r="AB1306" s="70">
        <f t="shared" si="558"/>
        <v>43753</v>
      </c>
      <c r="AC1306" s="4"/>
      <c r="AD1306" s="1"/>
      <c r="AE1306" s="11"/>
      <c r="AF1306" s="5"/>
      <c r="AG1306" s="1"/>
      <c r="AH1306" s="1"/>
      <c r="AI1306" s="1"/>
      <c r="AJ1306" s="1"/>
      <c r="AK1306" s="10"/>
      <c r="AL1306" s="1"/>
      <c r="AM1306" s="1"/>
      <c r="AN1306" s="1"/>
      <c r="AO1306" s="1"/>
      <c r="AP1306" s="1"/>
      <c r="AQ1306" s="1"/>
    </row>
    <row r="1307" spans="1:43" x14ac:dyDescent="0.2">
      <c r="A1307" s="67">
        <f t="shared" si="550"/>
        <v>43589</v>
      </c>
      <c r="B1307" s="8">
        <f t="shared" si="539"/>
        <v>15615.82725948</v>
      </c>
      <c r="C1307" s="8">
        <f t="shared" si="551"/>
        <v>12330.52982442</v>
      </c>
      <c r="D1307" s="28">
        <f t="shared" si="552"/>
        <v>5177.47</v>
      </c>
      <c r="E1307" s="9">
        <f>IF(K1307=1,VLOOKUP(A1306,[1]Plan1!$AY$117:$BA$314,3),E1306)</f>
        <v>5206.9799999999996</v>
      </c>
      <c r="F1307" s="110">
        <f t="shared" si="553"/>
        <v>43571</v>
      </c>
      <c r="G1307" s="12">
        <f t="shared" si="540"/>
        <v>5.6996950247900635E-3</v>
      </c>
      <c r="H1307" s="11">
        <f t="shared" si="554"/>
        <v>43600</v>
      </c>
      <c r="I1307" s="11">
        <f t="shared" si="541"/>
        <v>43600</v>
      </c>
      <c r="J1307" s="1">
        <f t="shared" si="555"/>
        <v>20</v>
      </c>
      <c r="K1307" s="1">
        <f t="shared" si="538"/>
        <v>13</v>
      </c>
      <c r="L1307" s="8">
        <f t="shared" si="542"/>
        <v>1.00370111</v>
      </c>
      <c r="M1307" s="14">
        <f t="shared" si="537"/>
        <v>1.00749961</v>
      </c>
      <c r="N1307" s="14">
        <f t="shared" si="534"/>
        <v>1.1847429545026977</v>
      </c>
      <c r="O1307" s="8">
        <f t="shared" si="536"/>
        <v>1.18912781</v>
      </c>
      <c r="P1307" s="8">
        <f t="shared" si="543"/>
        <v>14662.57592625</v>
      </c>
      <c r="Q1307" s="13">
        <f t="shared" si="544"/>
        <v>0</v>
      </c>
      <c r="R1307" s="21">
        <f t="shared" si="545"/>
        <v>0</v>
      </c>
      <c r="S1307" s="8">
        <f t="shared" si="546"/>
        <v>0</v>
      </c>
      <c r="T1307" s="10">
        <f t="shared" si="556"/>
        <v>0.122837</v>
      </c>
      <c r="U1307" s="13">
        <f t="shared" si="535"/>
        <v>137</v>
      </c>
      <c r="V1307" s="13">
        <v>252</v>
      </c>
      <c r="W1307" s="14">
        <f t="shared" si="547"/>
        <v>1.0650125420000001</v>
      </c>
      <c r="X1307" s="8">
        <f t="shared" si="548"/>
        <v>953.25133323</v>
      </c>
      <c r="Y1307" s="8">
        <v>0</v>
      </c>
      <c r="Z1307" s="9">
        <f t="shared" si="549"/>
        <v>0</v>
      </c>
      <c r="AA1307" s="26" t="str">
        <f t="shared" si="557"/>
        <v>A+J=</v>
      </c>
      <c r="AB1307" s="70">
        <f t="shared" si="558"/>
        <v>43753</v>
      </c>
      <c r="AC1307" s="4"/>
      <c r="AD1307" s="1"/>
      <c r="AE1307" s="11"/>
      <c r="AF1307" s="5"/>
      <c r="AG1307" s="1"/>
      <c r="AH1307" s="1"/>
      <c r="AI1307" s="1"/>
      <c r="AJ1307" s="1"/>
      <c r="AK1307" s="10"/>
      <c r="AL1307" s="1"/>
      <c r="AM1307" s="1"/>
      <c r="AN1307" s="1"/>
      <c r="AO1307" s="1"/>
      <c r="AP1307" s="1"/>
      <c r="AQ1307" s="1"/>
    </row>
    <row r="1308" spans="1:43" x14ac:dyDescent="0.2">
      <c r="A1308" s="67">
        <f t="shared" si="550"/>
        <v>43590</v>
      </c>
      <c r="B1308" s="8">
        <f t="shared" si="539"/>
        <v>15615.82725948</v>
      </c>
      <c r="C1308" s="8">
        <f t="shared" si="551"/>
        <v>12330.52982442</v>
      </c>
      <c r="D1308" s="28">
        <f t="shared" si="552"/>
        <v>5177.47</v>
      </c>
      <c r="E1308" s="9">
        <f>IF(K1308=1,VLOOKUP(A1307,[1]Plan1!$AY$117:$BA$314,3),E1307)</f>
        <v>5206.9799999999996</v>
      </c>
      <c r="F1308" s="110">
        <f t="shared" si="553"/>
        <v>43571</v>
      </c>
      <c r="G1308" s="12">
        <f t="shared" si="540"/>
        <v>5.6996950247900635E-3</v>
      </c>
      <c r="H1308" s="11">
        <f t="shared" si="554"/>
        <v>43600</v>
      </c>
      <c r="I1308" s="11">
        <f t="shared" si="541"/>
        <v>43600</v>
      </c>
      <c r="J1308" s="1">
        <f t="shared" si="555"/>
        <v>20</v>
      </c>
      <c r="K1308" s="1">
        <f t="shared" si="538"/>
        <v>13</v>
      </c>
      <c r="L1308" s="8">
        <f t="shared" si="542"/>
        <v>1.00370111</v>
      </c>
      <c r="M1308" s="14">
        <f t="shared" si="537"/>
        <v>1.00749961</v>
      </c>
      <c r="N1308" s="14">
        <f t="shared" si="534"/>
        <v>1.1847429545026977</v>
      </c>
      <c r="O1308" s="8">
        <f t="shared" si="536"/>
        <v>1.18912781</v>
      </c>
      <c r="P1308" s="8">
        <f t="shared" si="543"/>
        <v>14662.57592625</v>
      </c>
      <c r="Q1308" s="13">
        <f t="shared" si="544"/>
        <v>0</v>
      </c>
      <c r="R1308" s="21">
        <f t="shared" si="545"/>
        <v>0</v>
      </c>
      <c r="S1308" s="8">
        <f t="shared" si="546"/>
        <v>0</v>
      </c>
      <c r="T1308" s="10">
        <f t="shared" si="556"/>
        <v>0.122837</v>
      </c>
      <c r="U1308" s="13">
        <f t="shared" si="535"/>
        <v>137</v>
      </c>
      <c r="V1308" s="13">
        <v>252</v>
      </c>
      <c r="W1308" s="14">
        <f t="shared" si="547"/>
        <v>1.0650125420000001</v>
      </c>
      <c r="X1308" s="8">
        <f t="shared" si="548"/>
        <v>953.25133323</v>
      </c>
      <c r="Y1308" s="8">
        <v>0</v>
      </c>
      <c r="Z1308" s="9">
        <f t="shared" si="549"/>
        <v>0</v>
      </c>
      <c r="AA1308" s="26" t="str">
        <f t="shared" si="557"/>
        <v>A+J=</v>
      </c>
      <c r="AB1308" s="70">
        <f t="shared" si="558"/>
        <v>43753</v>
      </c>
      <c r="AC1308" s="4"/>
      <c r="AD1308" s="1"/>
      <c r="AE1308" s="11"/>
      <c r="AF1308" s="5"/>
      <c r="AG1308" s="1"/>
      <c r="AH1308" s="1"/>
      <c r="AI1308" s="1"/>
      <c r="AJ1308" s="1"/>
      <c r="AK1308" s="10"/>
      <c r="AL1308" s="1"/>
      <c r="AM1308" s="1"/>
      <c r="AN1308" s="1"/>
      <c r="AO1308" s="1"/>
      <c r="AP1308" s="1"/>
      <c r="AQ1308" s="1"/>
    </row>
    <row r="1309" spans="1:43" x14ac:dyDescent="0.2">
      <c r="A1309" s="67">
        <f t="shared" si="550"/>
        <v>43591</v>
      </c>
      <c r="B1309" s="8">
        <f t="shared" si="539"/>
        <v>15615.82725948</v>
      </c>
      <c r="C1309" s="8">
        <f t="shared" si="551"/>
        <v>12330.52982442</v>
      </c>
      <c r="D1309" s="28">
        <f t="shared" si="552"/>
        <v>5177.47</v>
      </c>
      <c r="E1309" s="9">
        <f>IF(K1309=1,VLOOKUP(A1308,[1]Plan1!$AY$117:$BA$314,3),E1308)</f>
        <v>5206.9799999999996</v>
      </c>
      <c r="F1309" s="110">
        <f t="shared" si="553"/>
        <v>43571</v>
      </c>
      <c r="G1309" s="12">
        <f t="shared" si="540"/>
        <v>5.6996950247900635E-3</v>
      </c>
      <c r="H1309" s="11">
        <f t="shared" si="554"/>
        <v>43600</v>
      </c>
      <c r="I1309" s="11">
        <f t="shared" si="541"/>
        <v>43600</v>
      </c>
      <c r="J1309" s="1">
        <f t="shared" si="555"/>
        <v>20</v>
      </c>
      <c r="K1309" s="1">
        <f t="shared" si="538"/>
        <v>13</v>
      </c>
      <c r="L1309" s="8">
        <f t="shared" si="542"/>
        <v>1.00370111</v>
      </c>
      <c r="M1309" s="14">
        <f t="shared" si="537"/>
        <v>1.00749961</v>
      </c>
      <c r="N1309" s="14">
        <f t="shared" si="534"/>
        <v>1.1847429545026977</v>
      </c>
      <c r="O1309" s="8">
        <f t="shared" si="536"/>
        <v>1.18912781</v>
      </c>
      <c r="P1309" s="8">
        <f t="shared" si="543"/>
        <v>14662.57592625</v>
      </c>
      <c r="Q1309" s="13">
        <f t="shared" si="544"/>
        <v>0</v>
      </c>
      <c r="R1309" s="21">
        <f t="shared" si="545"/>
        <v>0</v>
      </c>
      <c r="S1309" s="8">
        <f t="shared" si="546"/>
        <v>0</v>
      </c>
      <c r="T1309" s="10">
        <f t="shared" si="556"/>
        <v>0.122837</v>
      </c>
      <c r="U1309" s="13">
        <f t="shared" si="535"/>
        <v>137</v>
      </c>
      <c r="V1309" s="13">
        <v>252</v>
      </c>
      <c r="W1309" s="14">
        <f t="shared" si="547"/>
        <v>1.0650125420000001</v>
      </c>
      <c r="X1309" s="8">
        <f t="shared" si="548"/>
        <v>953.25133323</v>
      </c>
      <c r="Y1309" s="8">
        <v>0</v>
      </c>
      <c r="Z1309" s="9">
        <f t="shared" si="549"/>
        <v>0</v>
      </c>
      <c r="AA1309" s="26" t="str">
        <f t="shared" si="557"/>
        <v>A+J=</v>
      </c>
      <c r="AB1309" s="70">
        <f t="shared" si="558"/>
        <v>43753</v>
      </c>
      <c r="AC1309" s="4"/>
      <c r="AD1309" s="1"/>
      <c r="AE1309" s="11"/>
      <c r="AF1309" s="5"/>
      <c r="AG1309" s="1"/>
      <c r="AH1309" s="1"/>
      <c r="AI1309" s="1"/>
      <c r="AJ1309" s="1"/>
      <c r="AK1309" s="10"/>
      <c r="AL1309" s="1"/>
      <c r="AM1309" s="1"/>
      <c r="AN1309" s="1"/>
      <c r="AO1309" s="1"/>
      <c r="AP1309" s="1"/>
      <c r="AQ1309" s="1"/>
    </row>
    <row r="1310" spans="1:43" x14ac:dyDescent="0.2">
      <c r="A1310" s="67">
        <f t="shared" si="550"/>
        <v>43592</v>
      </c>
      <c r="B1310" s="8">
        <f t="shared" si="539"/>
        <v>15627.448824839999</v>
      </c>
      <c r="C1310" s="8">
        <f t="shared" si="551"/>
        <v>12330.52982442</v>
      </c>
      <c r="D1310" s="28">
        <f t="shared" si="552"/>
        <v>5177.47</v>
      </c>
      <c r="E1310" s="9">
        <f>IF(K1310=1,VLOOKUP(A1309,[1]Plan1!$AY$117:$BA$314,3),E1309)</f>
        <v>5206.9799999999996</v>
      </c>
      <c r="F1310" s="110">
        <f t="shared" si="553"/>
        <v>43571</v>
      </c>
      <c r="G1310" s="12">
        <f t="shared" si="540"/>
        <v>5.6996950247900635E-3</v>
      </c>
      <c r="H1310" s="11">
        <f t="shared" si="554"/>
        <v>43600</v>
      </c>
      <c r="I1310" s="11">
        <f t="shared" si="541"/>
        <v>43600</v>
      </c>
      <c r="J1310" s="1">
        <f t="shared" si="555"/>
        <v>20</v>
      </c>
      <c r="K1310" s="1">
        <f t="shared" si="538"/>
        <v>14</v>
      </c>
      <c r="L1310" s="8">
        <f t="shared" si="542"/>
        <v>1.00398638</v>
      </c>
      <c r="M1310" s="14">
        <f t="shared" si="537"/>
        <v>1.00749961</v>
      </c>
      <c r="N1310" s="14">
        <f t="shared" si="534"/>
        <v>1.1847429545026977</v>
      </c>
      <c r="O1310" s="8">
        <f t="shared" si="536"/>
        <v>1.1894657900000001</v>
      </c>
      <c r="P1310" s="8">
        <f t="shared" si="543"/>
        <v>14666.74339872</v>
      </c>
      <c r="Q1310" s="13">
        <f t="shared" si="544"/>
        <v>0</v>
      </c>
      <c r="R1310" s="21">
        <f t="shared" si="545"/>
        <v>0</v>
      </c>
      <c r="S1310" s="8">
        <f t="shared" si="546"/>
        <v>0</v>
      </c>
      <c r="T1310" s="10">
        <f t="shared" si="556"/>
        <v>0.122837</v>
      </c>
      <c r="U1310" s="13">
        <f t="shared" si="535"/>
        <v>138</v>
      </c>
      <c r="V1310" s="13">
        <v>252</v>
      </c>
      <c r="W1310" s="14">
        <f t="shared" si="547"/>
        <v>1.0655022999999999</v>
      </c>
      <c r="X1310" s="8">
        <f t="shared" si="548"/>
        <v>960.70542611999997</v>
      </c>
      <c r="Y1310" s="8">
        <v>0</v>
      </c>
      <c r="Z1310" s="9">
        <f t="shared" si="549"/>
        <v>0</v>
      </c>
      <c r="AA1310" s="26" t="str">
        <f t="shared" si="557"/>
        <v>A+J=</v>
      </c>
      <c r="AB1310" s="70">
        <f t="shared" si="558"/>
        <v>43753</v>
      </c>
      <c r="AC1310" s="4"/>
      <c r="AD1310" s="1"/>
      <c r="AE1310" s="11"/>
      <c r="AF1310" s="5"/>
      <c r="AG1310" s="1"/>
      <c r="AH1310" s="1"/>
      <c r="AI1310" s="1"/>
      <c r="AJ1310" s="1"/>
      <c r="AK1310" s="10"/>
      <c r="AL1310" s="1"/>
      <c r="AM1310" s="1"/>
      <c r="AN1310" s="1"/>
      <c r="AO1310" s="1"/>
      <c r="AP1310" s="1"/>
      <c r="AQ1310" s="1"/>
    </row>
    <row r="1311" spans="1:43" x14ac:dyDescent="0.2">
      <c r="A1311" s="67">
        <f t="shared" si="550"/>
        <v>43593</v>
      </c>
      <c r="B1311" s="8">
        <f t="shared" si="539"/>
        <v>15639.078839470001</v>
      </c>
      <c r="C1311" s="8">
        <f t="shared" si="551"/>
        <v>12330.52982442</v>
      </c>
      <c r="D1311" s="28">
        <f t="shared" si="552"/>
        <v>5177.47</v>
      </c>
      <c r="E1311" s="9">
        <f>IF(K1311=1,VLOOKUP(A1310,[1]Plan1!$AY$117:$BA$314,3),E1310)</f>
        <v>5206.9799999999996</v>
      </c>
      <c r="F1311" s="110">
        <f t="shared" si="553"/>
        <v>43571</v>
      </c>
      <c r="G1311" s="12">
        <f t="shared" si="540"/>
        <v>5.6996950247900635E-3</v>
      </c>
      <c r="H1311" s="11">
        <f t="shared" si="554"/>
        <v>43600</v>
      </c>
      <c r="I1311" s="11">
        <f t="shared" si="541"/>
        <v>43600</v>
      </c>
      <c r="J1311" s="1">
        <f t="shared" si="555"/>
        <v>20</v>
      </c>
      <c r="K1311" s="1">
        <f t="shared" si="538"/>
        <v>15</v>
      </c>
      <c r="L1311" s="8">
        <f t="shared" si="542"/>
        <v>1.0042717299999999</v>
      </c>
      <c r="M1311" s="14">
        <f t="shared" si="537"/>
        <v>1.00749961</v>
      </c>
      <c r="N1311" s="14">
        <f t="shared" ref="N1311:N1374" si="559">IF(I1311&gt;I1310,N1310*M1311,N1310)</f>
        <v>1.1847429545026977</v>
      </c>
      <c r="O1311" s="8">
        <f t="shared" si="536"/>
        <v>1.1898038500000001</v>
      </c>
      <c r="P1311" s="8">
        <f t="shared" si="543"/>
        <v>14670.911857630001</v>
      </c>
      <c r="Q1311" s="13">
        <f t="shared" si="544"/>
        <v>0</v>
      </c>
      <c r="R1311" s="21">
        <f t="shared" si="545"/>
        <v>0</v>
      </c>
      <c r="S1311" s="8">
        <f t="shared" si="546"/>
        <v>0</v>
      </c>
      <c r="T1311" s="10">
        <f t="shared" si="556"/>
        <v>0.122837</v>
      </c>
      <c r="U1311" s="13">
        <f t="shared" si="535"/>
        <v>139</v>
      </c>
      <c r="V1311" s="13">
        <v>252</v>
      </c>
      <c r="W1311" s="14">
        <f t="shared" si="547"/>
        <v>1.065992284</v>
      </c>
      <c r="X1311" s="8">
        <f t="shared" si="548"/>
        <v>968.16698183999995</v>
      </c>
      <c r="Y1311" s="8">
        <v>0</v>
      </c>
      <c r="Z1311" s="9">
        <f t="shared" si="549"/>
        <v>0</v>
      </c>
      <c r="AA1311" s="26" t="str">
        <f t="shared" si="557"/>
        <v>A+J=</v>
      </c>
      <c r="AB1311" s="70">
        <f t="shared" si="558"/>
        <v>43753</v>
      </c>
      <c r="AC1311" s="4"/>
      <c r="AD1311" s="1"/>
      <c r="AE1311" s="11"/>
      <c r="AF1311" s="5"/>
      <c r="AG1311" s="1"/>
      <c r="AH1311" s="1"/>
      <c r="AI1311" s="1"/>
      <c r="AJ1311" s="1"/>
      <c r="AK1311" s="10"/>
      <c r="AL1311" s="1"/>
      <c r="AM1311" s="1"/>
      <c r="AN1311" s="1"/>
      <c r="AO1311" s="1"/>
      <c r="AP1311" s="1"/>
      <c r="AQ1311" s="1"/>
    </row>
    <row r="1312" spans="1:43" x14ac:dyDescent="0.2">
      <c r="A1312" s="67">
        <f t="shared" si="550"/>
        <v>43594</v>
      </c>
      <c r="B1312" s="8">
        <f t="shared" si="539"/>
        <v>15650.717555989999</v>
      </c>
      <c r="C1312" s="8">
        <f t="shared" si="551"/>
        <v>12330.52982442</v>
      </c>
      <c r="D1312" s="28">
        <f t="shared" si="552"/>
        <v>5177.47</v>
      </c>
      <c r="E1312" s="9">
        <f>IF(K1312=1,VLOOKUP(A1311,[1]Plan1!$AY$117:$BA$314,3),E1311)</f>
        <v>5206.9799999999996</v>
      </c>
      <c r="F1312" s="110">
        <f t="shared" si="553"/>
        <v>43571</v>
      </c>
      <c r="G1312" s="12">
        <f t="shared" si="540"/>
        <v>5.6996950247900635E-3</v>
      </c>
      <c r="H1312" s="11">
        <f t="shared" si="554"/>
        <v>43600</v>
      </c>
      <c r="I1312" s="11">
        <f t="shared" si="541"/>
        <v>43600</v>
      </c>
      <c r="J1312" s="1">
        <f t="shared" si="555"/>
        <v>20</v>
      </c>
      <c r="K1312" s="1">
        <f t="shared" si="538"/>
        <v>16</v>
      </c>
      <c r="L1312" s="8">
        <f t="shared" si="542"/>
        <v>1.0045571600000001</v>
      </c>
      <c r="M1312" s="14">
        <f t="shared" si="537"/>
        <v>1.00749961</v>
      </c>
      <c r="N1312" s="14">
        <f t="shared" si="559"/>
        <v>1.1847429545026977</v>
      </c>
      <c r="O1312" s="8">
        <f t="shared" si="536"/>
        <v>1.19014201</v>
      </c>
      <c r="P1312" s="8">
        <f t="shared" si="543"/>
        <v>14675.0815496</v>
      </c>
      <c r="Q1312" s="13">
        <f t="shared" si="544"/>
        <v>0</v>
      </c>
      <c r="R1312" s="21">
        <f t="shared" si="545"/>
        <v>0</v>
      </c>
      <c r="S1312" s="8">
        <f t="shared" si="546"/>
        <v>0</v>
      </c>
      <c r="T1312" s="10">
        <f t="shared" si="556"/>
        <v>0.122837</v>
      </c>
      <c r="U1312" s="13">
        <f t="shared" si="535"/>
        <v>140</v>
      </c>
      <c r="V1312" s="13">
        <v>252</v>
      </c>
      <c r="W1312" s="14">
        <f t="shared" si="547"/>
        <v>1.0664824930000001</v>
      </c>
      <c r="X1312" s="8">
        <f t="shared" si="548"/>
        <v>975.63600639000003</v>
      </c>
      <c r="Y1312" s="8">
        <v>0</v>
      </c>
      <c r="Z1312" s="9">
        <f t="shared" si="549"/>
        <v>0</v>
      </c>
      <c r="AA1312" s="26" t="str">
        <f t="shared" si="557"/>
        <v>A+J=</v>
      </c>
      <c r="AB1312" s="70">
        <f t="shared" si="558"/>
        <v>43753</v>
      </c>
      <c r="AC1312" s="4"/>
      <c r="AD1312" s="1"/>
      <c r="AE1312" s="11"/>
      <c r="AF1312" s="5"/>
      <c r="AG1312" s="1"/>
      <c r="AH1312" s="1"/>
      <c r="AI1312" s="1"/>
      <c r="AJ1312" s="1"/>
      <c r="AK1312" s="10"/>
      <c r="AL1312" s="1"/>
      <c r="AM1312" s="1"/>
      <c r="AN1312" s="1"/>
      <c r="AO1312" s="1"/>
      <c r="AP1312" s="1"/>
      <c r="AQ1312" s="1"/>
    </row>
    <row r="1313" spans="1:43" x14ac:dyDescent="0.2">
      <c r="A1313" s="67">
        <f t="shared" si="550"/>
        <v>43595</v>
      </c>
      <c r="B1313" s="8">
        <f t="shared" si="539"/>
        <v>15662.364993680001</v>
      </c>
      <c r="C1313" s="8">
        <f t="shared" si="551"/>
        <v>12330.52982442</v>
      </c>
      <c r="D1313" s="28">
        <f t="shared" si="552"/>
        <v>5177.47</v>
      </c>
      <c r="E1313" s="9">
        <f>IF(K1313=1,VLOOKUP(A1312,[1]Plan1!$AY$117:$BA$314,3),E1312)</f>
        <v>5206.9799999999996</v>
      </c>
      <c r="F1313" s="110">
        <f t="shared" si="553"/>
        <v>43571</v>
      </c>
      <c r="G1313" s="12">
        <f t="shared" si="540"/>
        <v>5.6996950247900635E-3</v>
      </c>
      <c r="H1313" s="11">
        <f t="shared" si="554"/>
        <v>43600</v>
      </c>
      <c r="I1313" s="11">
        <f t="shared" si="541"/>
        <v>43600</v>
      </c>
      <c r="J1313" s="1">
        <f t="shared" si="555"/>
        <v>20</v>
      </c>
      <c r="K1313" s="1">
        <f t="shared" si="538"/>
        <v>17</v>
      </c>
      <c r="L1313" s="8">
        <f t="shared" si="542"/>
        <v>1.0048426699999999</v>
      </c>
      <c r="M1313" s="14">
        <f t="shared" si="537"/>
        <v>1.00749961</v>
      </c>
      <c r="N1313" s="14">
        <f t="shared" si="559"/>
        <v>1.1847429545026977</v>
      </c>
      <c r="O1313" s="8">
        <f t="shared" si="536"/>
        <v>1.1904802699999999</v>
      </c>
      <c r="P1313" s="8">
        <f t="shared" si="543"/>
        <v>14679.252474610001</v>
      </c>
      <c r="Q1313" s="13">
        <f t="shared" si="544"/>
        <v>0</v>
      </c>
      <c r="R1313" s="21">
        <f t="shared" si="545"/>
        <v>0</v>
      </c>
      <c r="S1313" s="8">
        <f t="shared" si="546"/>
        <v>0</v>
      </c>
      <c r="T1313" s="10">
        <f t="shared" si="556"/>
        <v>0.122837</v>
      </c>
      <c r="U1313" s="13">
        <f t="shared" si="535"/>
        <v>141</v>
      </c>
      <c r="V1313" s="13">
        <v>252</v>
      </c>
      <c r="W1313" s="14">
        <f t="shared" si="547"/>
        <v>1.066972928</v>
      </c>
      <c r="X1313" s="8">
        <f t="shared" si="548"/>
        <v>983.11251906999996</v>
      </c>
      <c r="Y1313" s="8">
        <v>0</v>
      </c>
      <c r="Z1313" s="9">
        <f t="shared" si="549"/>
        <v>0</v>
      </c>
      <c r="AA1313" s="26" t="str">
        <f t="shared" si="557"/>
        <v>A+J=</v>
      </c>
      <c r="AB1313" s="70">
        <f t="shared" si="558"/>
        <v>43753</v>
      </c>
      <c r="AC1313" s="4"/>
      <c r="AD1313" s="1"/>
      <c r="AE1313" s="11"/>
      <c r="AF1313" s="5"/>
      <c r="AG1313" s="1"/>
      <c r="AH1313" s="1"/>
      <c r="AI1313" s="1"/>
      <c r="AJ1313" s="1"/>
      <c r="AK1313" s="10"/>
      <c r="AL1313" s="1"/>
      <c r="AM1313" s="1"/>
      <c r="AN1313" s="1"/>
      <c r="AO1313" s="1"/>
      <c r="AP1313" s="1"/>
      <c r="AQ1313" s="1"/>
    </row>
    <row r="1314" spans="1:43" x14ac:dyDescent="0.2">
      <c r="A1314" s="67">
        <f t="shared" si="550"/>
        <v>43596</v>
      </c>
      <c r="B1314" s="8">
        <f t="shared" si="539"/>
        <v>15674.0210109</v>
      </c>
      <c r="C1314" s="8">
        <f t="shared" si="551"/>
        <v>12330.52982442</v>
      </c>
      <c r="D1314" s="28">
        <f t="shared" si="552"/>
        <v>5177.47</v>
      </c>
      <c r="E1314" s="9">
        <f>IF(K1314=1,VLOOKUP(A1313,[1]Plan1!$AY$117:$BA$314,3),E1313)</f>
        <v>5206.9799999999996</v>
      </c>
      <c r="F1314" s="110">
        <f t="shared" si="553"/>
        <v>43571</v>
      </c>
      <c r="G1314" s="12">
        <f t="shared" si="540"/>
        <v>5.6996950247900635E-3</v>
      </c>
      <c r="H1314" s="11">
        <f t="shared" si="554"/>
        <v>43600</v>
      </c>
      <c r="I1314" s="11">
        <f t="shared" si="541"/>
        <v>43600</v>
      </c>
      <c r="J1314" s="1">
        <f t="shared" si="555"/>
        <v>20</v>
      </c>
      <c r="K1314" s="1">
        <f t="shared" si="538"/>
        <v>18</v>
      </c>
      <c r="L1314" s="8">
        <f t="shared" si="542"/>
        <v>1.00512826</v>
      </c>
      <c r="M1314" s="14">
        <f t="shared" si="537"/>
        <v>1.00749961</v>
      </c>
      <c r="N1314" s="14">
        <f t="shared" si="559"/>
        <v>1.1847429545026977</v>
      </c>
      <c r="O1314" s="8">
        <f t="shared" si="536"/>
        <v>1.1908186199999999</v>
      </c>
      <c r="P1314" s="8">
        <f t="shared" si="543"/>
        <v>14683.42450938</v>
      </c>
      <c r="Q1314" s="13">
        <f t="shared" si="544"/>
        <v>0</v>
      </c>
      <c r="R1314" s="21">
        <f t="shared" si="545"/>
        <v>0</v>
      </c>
      <c r="S1314" s="8">
        <f t="shared" si="546"/>
        <v>0</v>
      </c>
      <c r="T1314" s="10">
        <f t="shared" si="556"/>
        <v>0.122837</v>
      </c>
      <c r="U1314" s="13">
        <f t="shared" si="535"/>
        <v>142</v>
      </c>
      <c r="V1314" s="13">
        <v>252</v>
      </c>
      <c r="W1314" s="14">
        <f t="shared" si="547"/>
        <v>1.0674635880000001</v>
      </c>
      <c r="X1314" s="8">
        <f t="shared" si="548"/>
        <v>990.59650151999995</v>
      </c>
      <c r="Y1314" s="8">
        <v>0</v>
      </c>
      <c r="Z1314" s="9">
        <f t="shared" si="549"/>
        <v>0</v>
      </c>
      <c r="AA1314" s="26" t="str">
        <f t="shared" si="557"/>
        <v>A+J=</v>
      </c>
      <c r="AB1314" s="70">
        <f t="shared" si="558"/>
        <v>43753</v>
      </c>
      <c r="AC1314" s="4"/>
      <c r="AD1314" s="1"/>
      <c r="AE1314" s="11"/>
      <c r="AF1314" s="5"/>
      <c r="AG1314" s="1"/>
      <c r="AH1314" s="1"/>
      <c r="AI1314" s="1"/>
      <c r="AJ1314" s="1"/>
      <c r="AK1314" s="10"/>
      <c r="AL1314" s="1"/>
      <c r="AM1314" s="1"/>
      <c r="AN1314" s="1"/>
      <c r="AO1314" s="1"/>
      <c r="AP1314" s="1"/>
      <c r="AQ1314" s="1"/>
    </row>
    <row r="1315" spans="1:43" x14ac:dyDescent="0.2">
      <c r="A1315" s="67">
        <f t="shared" si="550"/>
        <v>43597</v>
      </c>
      <c r="B1315" s="8">
        <f t="shared" si="539"/>
        <v>15674.0210109</v>
      </c>
      <c r="C1315" s="8">
        <f t="shared" si="551"/>
        <v>12330.52982442</v>
      </c>
      <c r="D1315" s="28">
        <f t="shared" si="552"/>
        <v>5177.47</v>
      </c>
      <c r="E1315" s="9">
        <f>IF(K1315=1,VLOOKUP(A1314,[1]Plan1!$AY$117:$BA$314,3),E1314)</f>
        <v>5206.9799999999996</v>
      </c>
      <c r="F1315" s="110">
        <f t="shared" si="553"/>
        <v>43571</v>
      </c>
      <c r="G1315" s="12">
        <f t="shared" si="540"/>
        <v>5.6996950247900635E-3</v>
      </c>
      <c r="H1315" s="11">
        <f t="shared" si="554"/>
        <v>43600</v>
      </c>
      <c r="I1315" s="11">
        <f t="shared" si="541"/>
        <v>43600</v>
      </c>
      <c r="J1315" s="1">
        <f t="shared" si="555"/>
        <v>20</v>
      </c>
      <c r="K1315" s="1">
        <f t="shared" si="538"/>
        <v>18</v>
      </c>
      <c r="L1315" s="8">
        <f t="shared" si="542"/>
        <v>1.00512826</v>
      </c>
      <c r="M1315" s="14">
        <f t="shared" si="537"/>
        <v>1.00749961</v>
      </c>
      <c r="N1315" s="14">
        <f t="shared" si="559"/>
        <v>1.1847429545026977</v>
      </c>
      <c r="O1315" s="8">
        <f t="shared" si="536"/>
        <v>1.1908186199999999</v>
      </c>
      <c r="P1315" s="8">
        <f t="shared" si="543"/>
        <v>14683.42450938</v>
      </c>
      <c r="Q1315" s="13">
        <f t="shared" si="544"/>
        <v>0</v>
      </c>
      <c r="R1315" s="21">
        <f t="shared" si="545"/>
        <v>0</v>
      </c>
      <c r="S1315" s="8">
        <f t="shared" si="546"/>
        <v>0</v>
      </c>
      <c r="T1315" s="10">
        <f t="shared" si="556"/>
        <v>0.122837</v>
      </c>
      <c r="U1315" s="13">
        <f t="shared" si="535"/>
        <v>142</v>
      </c>
      <c r="V1315" s="13">
        <v>252</v>
      </c>
      <c r="W1315" s="14">
        <f t="shared" si="547"/>
        <v>1.0674635880000001</v>
      </c>
      <c r="X1315" s="8">
        <f t="shared" si="548"/>
        <v>990.59650151999995</v>
      </c>
      <c r="Y1315" s="8">
        <v>0</v>
      </c>
      <c r="Z1315" s="9">
        <f t="shared" si="549"/>
        <v>0</v>
      </c>
      <c r="AA1315" s="26" t="str">
        <f t="shared" si="557"/>
        <v>A+J=</v>
      </c>
      <c r="AB1315" s="70">
        <f t="shared" si="558"/>
        <v>43753</v>
      </c>
      <c r="AC1315" s="4"/>
      <c r="AD1315" s="1"/>
      <c r="AE1315" s="11"/>
      <c r="AF1315" s="5"/>
      <c r="AG1315" s="1"/>
      <c r="AH1315" s="1"/>
      <c r="AI1315" s="1"/>
      <c r="AJ1315" s="1"/>
      <c r="AK1315" s="10"/>
      <c r="AL1315" s="1"/>
      <c r="AM1315" s="1"/>
      <c r="AN1315" s="1"/>
      <c r="AO1315" s="1"/>
      <c r="AP1315" s="1"/>
      <c r="AQ1315" s="1"/>
    </row>
    <row r="1316" spans="1:43" x14ac:dyDescent="0.2">
      <c r="A1316" s="67">
        <f t="shared" si="550"/>
        <v>43598</v>
      </c>
      <c r="B1316" s="8">
        <f t="shared" si="539"/>
        <v>15674.0210109</v>
      </c>
      <c r="C1316" s="8">
        <f t="shared" si="551"/>
        <v>12330.52982442</v>
      </c>
      <c r="D1316" s="28">
        <f t="shared" si="552"/>
        <v>5177.47</v>
      </c>
      <c r="E1316" s="9">
        <f>IF(K1316=1,VLOOKUP(A1315,[1]Plan1!$AY$117:$BA$314,3),E1315)</f>
        <v>5206.9799999999996</v>
      </c>
      <c r="F1316" s="110">
        <f t="shared" si="553"/>
        <v>43571</v>
      </c>
      <c r="G1316" s="12">
        <f t="shared" si="540"/>
        <v>5.6996950247900635E-3</v>
      </c>
      <c r="H1316" s="11">
        <f t="shared" si="554"/>
        <v>43600</v>
      </c>
      <c r="I1316" s="11">
        <f t="shared" si="541"/>
        <v>43600</v>
      </c>
      <c r="J1316" s="1">
        <f t="shared" si="555"/>
        <v>20</v>
      </c>
      <c r="K1316" s="1">
        <f t="shared" si="538"/>
        <v>18</v>
      </c>
      <c r="L1316" s="8">
        <f t="shared" si="542"/>
        <v>1.00512826</v>
      </c>
      <c r="M1316" s="14">
        <f t="shared" si="537"/>
        <v>1.00749961</v>
      </c>
      <c r="N1316" s="14">
        <f t="shared" si="559"/>
        <v>1.1847429545026977</v>
      </c>
      <c r="O1316" s="8">
        <f t="shared" si="536"/>
        <v>1.1908186199999999</v>
      </c>
      <c r="P1316" s="8">
        <f t="shared" si="543"/>
        <v>14683.42450938</v>
      </c>
      <c r="Q1316" s="13">
        <f t="shared" si="544"/>
        <v>0</v>
      </c>
      <c r="R1316" s="21">
        <f t="shared" si="545"/>
        <v>0</v>
      </c>
      <c r="S1316" s="8">
        <f t="shared" si="546"/>
        <v>0</v>
      </c>
      <c r="T1316" s="10">
        <f t="shared" si="556"/>
        <v>0.122837</v>
      </c>
      <c r="U1316" s="13">
        <f t="shared" si="535"/>
        <v>142</v>
      </c>
      <c r="V1316" s="13">
        <v>252</v>
      </c>
      <c r="W1316" s="14">
        <f t="shared" si="547"/>
        <v>1.0674635880000001</v>
      </c>
      <c r="X1316" s="8">
        <f t="shared" si="548"/>
        <v>990.59650151999995</v>
      </c>
      <c r="Y1316" s="8">
        <v>0</v>
      </c>
      <c r="Z1316" s="9">
        <f t="shared" si="549"/>
        <v>0</v>
      </c>
      <c r="AA1316" s="26" t="str">
        <f t="shared" si="557"/>
        <v>A+J=</v>
      </c>
      <c r="AB1316" s="70">
        <f t="shared" si="558"/>
        <v>43753</v>
      </c>
      <c r="AC1316" s="4"/>
      <c r="AD1316" s="1"/>
      <c r="AE1316" s="11"/>
      <c r="AF1316" s="5"/>
      <c r="AG1316" s="1"/>
      <c r="AH1316" s="1"/>
      <c r="AI1316" s="1"/>
      <c r="AJ1316" s="1"/>
      <c r="AK1316" s="10"/>
      <c r="AL1316" s="1"/>
      <c r="AM1316" s="1"/>
      <c r="AN1316" s="1"/>
      <c r="AO1316" s="1"/>
      <c r="AP1316" s="1"/>
      <c r="AQ1316" s="1"/>
    </row>
    <row r="1317" spans="1:43" x14ac:dyDescent="0.2">
      <c r="A1317" s="67">
        <f t="shared" si="550"/>
        <v>43599</v>
      </c>
      <c r="B1317" s="8">
        <f t="shared" si="539"/>
        <v>15685.685875460002</v>
      </c>
      <c r="C1317" s="8">
        <f t="shared" si="551"/>
        <v>12330.52982442</v>
      </c>
      <c r="D1317" s="28">
        <f t="shared" si="552"/>
        <v>5177.47</v>
      </c>
      <c r="E1317" s="9">
        <f>IF(K1317=1,VLOOKUP(A1316,[1]Plan1!$AY$117:$BA$314,3),E1316)</f>
        <v>5206.9799999999996</v>
      </c>
      <c r="F1317" s="110">
        <f t="shared" si="553"/>
        <v>43571</v>
      </c>
      <c r="G1317" s="12">
        <f t="shared" si="540"/>
        <v>5.6996950247900635E-3</v>
      </c>
      <c r="H1317" s="11">
        <f t="shared" si="554"/>
        <v>43600</v>
      </c>
      <c r="I1317" s="11">
        <f t="shared" si="541"/>
        <v>43600</v>
      </c>
      <c r="J1317" s="1">
        <f t="shared" si="555"/>
        <v>20</v>
      </c>
      <c r="K1317" s="1">
        <f t="shared" si="538"/>
        <v>19</v>
      </c>
      <c r="L1317" s="8">
        <f t="shared" si="542"/>
        <v>1.00541394</v>
      </c>
      <c r="M1317" s="14">
        <f t="shared" si="537"/>
        <v>1.00749961</v>
      </c>
      <c r="N1317" s="14">
        <f t="shared" si="559"/>
        <v>1.1847429545026977</v>
      </c>
      <c r="O1317" s="8">
        <f t="shared" si="536"/>
        <v>1.19115708</v>
      </c>
      <c r="P1317" s="8">
        <f t="shared" si="543"/>
        <v>14687.597900500001</v>
      </c>
      <c r="Q1317" s="13">
        <f t="shared" si="544"/>
        <v>0</v>
      </c>
      <c r="R1317" s="21">
        <f t="shared" si="545"/>
        <v>0</v>
      </c>
      <c r="S1317" s="8">
        <f t="shared" si="546"/>
        <v>0</v>
      </c>
      <c r="T1317" s="10">
        <f t="shared" si="556"/>
        <v>0.122837</v>
      </c>
      <c r="U1317" s="13">
        <f t="shared" ref="U1317:U1380" si="560">IF(Q1316&gt;0,1,IF(K1317=K1316,U1316,U1316+1))</f>
        <v>143</v>
      </c>
      <c r="V1317" s="13">
        <v>252</v>
      </c>
      <c r="W1317" s="14">
        <f t="shared" si="547"/>
        <v>1.0679544729999999</v>
      </c>
      <c r="X1317" s="8">
        <f t="shared" si="548"/>
        <v>998.08797496</v>
      </c>
      <c r="Y1317" s="8">
        <v>0</v>
      </c>
      <c r="Z1317" s="9">
        <f t="shared" si="549"/>
        <v>0</v>
      </c>
      <c r="AA1317" s="26" t="str">
        <f t="shared" si="557"/>
        <v>A+J=</v>
      </c>
      <c r="AB1317" s="70">
        <f t="shared" si="558"/>
        <v>43753</v>
      </c>
      <c r="AC1317" s="4"/>
      <c r="AD1317" s="1"/>
      <c r="AE1317" s="11"/>
      <c r="AF1317" s="5"/>
      <c r="AG1317" s="1"/>
      <c r="AH1317" s="1"/>
      <c r="AI1317" s="1"/>
      <c r="AJ1317" s="1"/>
      <c r="AK1317" s="10"/>
      <c r="AL1317" s="1"/>
      <c r="AM1317" s="1"/>
      <c r="AN1317" s="1"/>
      <c r="AO1317" s="1"/>
      <c r="AP1317" s="1"/>
      <c r="AQ1317" s="1"/>
    </row>
    <row r="1318" spans="1:43" x14ac:dyDescent="0.2">
      <c r="A1318" s="67">
        <f t="shared" si="550"/>
        <v>43600</v>
      </c>
      <c r="B1318" s="8">
        <f t="shared" si="539"/>
        <v>15697.359226320001</v>
      </c>
      <c r="C1318" s="8">
        <f t="shared" si="551"/>
        <v>12330.52982442</v>
      </c>
      <c r="D1318" s="28">
        <f t="shared" si="552"/>
        <v>5177.47</v>
      </c>
      <c r="E1318" s="9">
        <f>IF(K1318=1,VLOOKUP(A1317,[1]Plan1!$AY$117:$BA$314,3),E1317)</f>
        <v>5206.9799999999996</v>
      </c>
      <c r="F1318" s="110">
        <f t="shared" si="553"/>
        <v>43571</v>
      </c>
      <c r="G1318" s="12">
        <f t="shared" si="540"/>
        <v>5.6996950247900635E-3</v>
      </c>
      <c r="H1318" s="11">
        <f t="shared" si="554"/>
        <v>43633</v>
      </c>
      <c r="I1318" s="11">
        <f t="shared" si="541"/>
        <v>43600</v>
      </c>
      <c r="J1318" s="1">
        <f t="shared" si="555"/>
        <v>20</v>
      </c>
      <c r="K1318" s="1">
        <f t="shared" si="538"/>
        <v>20</v>
      </c>
      <c r="L1318" s="8">
        <f t="shared" si="542"/>
        <v>1.0056996899999999</v>
      </c>
      <c r="M1318" s="14">
        <f t="shared" si="537"/>
        <v>1.00749961</v>
      </c>
      <c r="N1318" s="14">
        <f t="shared" si="559"/>
        <v>1.1847429545026977</v>
      </c>
      <c r="O1318" s="8">
        <f t="shared" si="536"/>
        <v>1.19149562</v>
      </c>
      <c r="P1318" s="8">
        <f t="shared" si="543"/>
        <v>14691.772278070001</v>
      </c>
      <c r="Q1318" s="13">
        <f t="shared" si="544"/>
        <v>0</v>
      </c>
      <c r="R1318" s="21">
        <f t="shared" si="545"/>
        <v>0</v>
      </c>
      <c r="S1318" s="8">
        <f t="shared" si="546"/>
        <v>0</v>
      </c>
      <c r="T1318" s="10">
        <f t="shared" si="556"/>
        <v>0.122837</v>
      </c>
      <c r="U1318" s="13">
        <f t="shared" si="560"/>
        <v>144</v>
      </c>
      <c r="V1318" s="13">
        <v>252</v>
      </c>
      <c r="W1318" s="14">
        <f t="shared" si="547"/>
        <v>1.0684455850000001</v>
      </c>
      <c r="X1318" s="8">
        <f t="shared" si="548"/>
        <v>1005.58694825</v>
      </c>
      <c r="Y1318" s="8">
        <v>0</v>
      </c>
      <c r="Z1318" s="9">
        <f t="shared" si="549"/>
        <v>0</v>
      </c>
      <c r="AA1318" s="26" t="str">
        <f t="shared" si="557"/>
        <v>A+J=</v>
      </c>
      <c r="AB1318" s="70">
        <f t="shared" si="558"/>
        <v>43753</v>
      </c>
      <c r="AC1318" s="4"/>
      <c r="AD1318" s="1"/>
      <c r="AE1318" s="11"/>
      <c r="AF1318" s="5"/>
      <c r="AG1318" s="1"/>
      <c r="AH1318" s="1"/>
      <c r="AI1318" s="1"/>
      <c r="AJ1318" s="1"/>
      <c r="AK1318" s="10"/>
      <c r="AL1318" s="1"/>
      <c r="AM1318" s="1"/>
      <c r="AN1318" s="1"/>
      <c r="AO1318" s="1"/>
      <c r="AP1318" s="1"/>
      <c r="AQ1318" s="1"/>
    </row>
    <row r="1319" spans="1:43" x14ac:dyDescent="0.2">
      <c r="A1319" s="67">
        <f t="shared" si="550"/>
        <v>43601</v>
      </c>
      <c r="B1319" s="8">
        <f t="shared" si="539"/>
        <v>15705.46488924</v>
      </c>
      <c r="C1319" s="8">
        <f t="shared" si="551"/>
        <v>12330.52982442</v>
      </c>
      <c r="D1319" s="28">
        <f t="shared" si="552"/>
        <v>5206.9799999999996</v>
      </c>
      <c r="E1319" s="9">
        <f>IF(K1319=1,VLOOKUP(A1318,[1]Plan1!$AY$117:$BA$314,3),E1318)</f>
        <v>5213.75</v>
      </c>
      <c r="F1319" s="110">
        <f t="shared" si="553"/>
        <v>43601</v>
      </c>
      <c r="G1319" s="12">
        <f t="shared" si="540"/>
        <v>1.3001778382095708E-3</v>
      </c>
      <c r="H1319" s="11">
        <f t="shared" si="554"/>
        <v>43633</v>
      </c>
      <c r="I1319" s="11">
        <f t="shared" si="541"/>
        <v>43633</v>
      </c>
      <c r="J1319" s="1">
        <f t="shared" si="555"/>
        <v>23</v>
      </c>
      <c r="K1319" s="1">
        <f t="shared" si="538"/>
        <v>1</v>
      </c>
      <c r="L1319" s="8">
        <f t="shared" si="542"/>
        <v>1.00005649</v>
      </c>
      <c r="M1319" s="14">
        <f t="shared" si="537"/>
        <v>1.0056996899999999</v>
      </c>
      <c r="N1319" s="14">
        <f t="shared" si="559"/>
        <v>1.191495622073047</v>
      </c>
      <c r="O1319" s="8">
        <f t="shared" si="536"/>
        <v>1.19156292</v>
      </c>
      <c r="P1319" s="8">
        <f t="shared" si="543"/>
        <v>14692.602122730001</v>
      </c>
      <c r="Q1319" s="13">
        <f t="shared" si="544"/>
        <v>0</v>
      </c>
      <c r="R1319" s="21">
        <f t="shared" si="545"/>
        <v>0</v>
      </c>
      <c r="S1319" s="8">
        <f t="shared" si="546"/>
        <v>0</v>
      </c>
      <c r="T1319" s="10">
        <f t="shared" si="556"/>
        <v>0.122837</v>
      </c>
      <c r="U1319" s="13">
        <f t="shared" si="560"/>
        <v>145</v>
      </c>
      <c r="V1319" s="13">
        <v>252</v>
      </c>
      <c r="W1319" s="14">
        <f t="shared" si="547"/>
        <v>1.068936922</v>
      </c>
      <c r="X1319" s="8">
        <f t="shared" si="548"/>
        <v>1012.86276651</v>
      </c>
      <c r="Y1319" s="8">
        <v>0</v>
      </c>
      <c r="Z1319" s="9">
        <f t="shared" si="549"/>
        <v>0</v>
      </c>
      <c r="AA1319" s="26" t="str">
        <f t="shared" si="557"/>
        <v>A+J=</v>
      </c>
      <c r="AB1319" s="70">
        <f t="shared" si="558"/>
        <v>43753</v>
      </c>
      <c r="AC1319" s="4"/>
      <c r="AD1319" s="1"/>
      <c r="AE1319" s="11"/>
      <c r="AF1319" s="5"/>
      <c r="AG1319" s="1"/>
      <c r="AH1319" s="1"/>
      <c r="AI1319" s="1"/>
      <c r="AJ1319" s="1"/>
      <c r="AK1319" s="10"/>
      <c r="AL1319" s="1"/>
      <c r="AM1319" s="1"/>
      <c r="AN1319" s="1"/>
      <c r="AO1319" s="1"/>
      <c r="AP1319" s="1"/>
      <c r="AQ1319" s="1"/>
    </row>
    <row r="1320" spans="1:43" x14ac:dyDescent="0.2">
      <c r="A1320" s="67">
        <f t="shared" si="550"/>
        <v>43602</v>
      </c>
      <c r="B1320" s="8">
        <f t="shared" si="539"/>
        <v>15713.57495206</v>
      </c>
      <c r="C1320" s="8">
        <f t="shared" si="551"/>
        <v>12330.52982442</v>
      </c>
      <c r="D1320" s="28">
        <f t="shared" si="552"/>
        <v>5206.9799999999996</v>
      </c>
      <c r="E1320" s="9">
        <f>IF(K1320=1,VLOOKUP(A1319,[1]Plan1!$AY$117:$BA$314,3),E1319)</f>
        <v>5213.75</v>
      </c>
      <c r="F1320" s="110">
        <f t="shared" si="553"/>
        <v>43601</v>
      </c>
      <c r="G1320" s="12">
        <f t="shared" si="540"/>
        <v>1.3001778382095708E-3</v>
      </c>
      <c r="H1320" s="11">
        <f t="shared" si="554"/>
        <v>43633</v>
      </c>
      <c r="I1320" s="11">
        <f t="shared" si="541"/>
        <v>43633</v>
      </c>
      <c r="J1320" s="1">
        <f t="shared" si="555"/>
        <v>23</v>
      </c>
      <c r="K1320" s="1">
        <f t="shared" si="538"/>
        <v>2</v>
      </c>
      <c r="L1320" s="8">
        <f t="shared" si="542"/>
        <v>1.0001129900000001</v>
      </c>
      <c r="M1320" s="14">
        <f t="shared" si="537"/>
        <v>1.0056996899999999</v>
      </c>
      <c r="N1320" s="14">
        <f t="shared" si="559"/>
        <v>1.191495622073047</v>
      </c>
      <c r="O1320" s="8">
        <f t="shared" si="536"/>
        <v>1.1916302400000001</v>
      </c>
      <c r="P1320" s="8">
        <f t="shared" si="543"/>
        <v>14693.432214</v>
      </c>
      <c r="Q1320" s="13">
        <f t="shared" si="544"/>
        <v>0</v>
      </c>
      <c r="R1320" s="21">
        <f t="shared" si="545"/>
        <v>0</v>
      </c>
      <c r="S1320" s="8">
        <f t="shared" si="546"/>
        <v>0</v>
      </c>
      <c r="T1320" s="10">
        <f t="shared" si="556"/>
        <v>0.122837</v>
      </c>
      <c r="U1320" s="13">
        <f t="shared" si="560"/>
        <v>146</v>
      </c>
      <c r="V1320" s="13">
        <v>252</v>
      </c>
      <c r="W1320" s="14">
        <f t="shared" si="547"/>
        <v>1.069428485</v>
      </c>
      <c r="X1320" s="8">
        <f t="shared" si="548"/>
        <v>1020.1427380600001</v>
      </c>
      <c r="Y1320" s="8">
        <v>0</v>
      </c>
      <c r="Z1320" s="9">
        <f t="shared" si="549"/>
        <v>0</v>
      </c>
      <c r="AA1320" s="26" t="str">
        <f t="shared" si="557"/>
        <v>A+J=</v>
      </c>
      <c r="AB1320" s="70">
        <f t="shared" si="558"/>
        <v>43753</v>
      </c>
      <c r="AC1320" s="4"/>
      <c r="AD1320" s="1"/>
      <c r="AE1320" s="11"/>
      <c r="AF1320" s="5"/>
      <c r="AG1320" s="1"/>
      <c r="AH1320" s="1"/>
      <c r="AI1320" s="1"/>
      <c r="AJ1320" s="1"/>
      <c r="AK1320" s="10"/>
      <c r="AL1320" s="1"/>
      <c r="AM1320" s="1"/>
      <c r="AN1320" s="1"/>
      <c r="AO1320" s="1"/>
      <c r="AP1320" s="1"/>
      <c r="AQ1320" s="1"/>
    </row>
    <row r="1321" spans="1:43" x14ac:dyDescent="0.2">
      <c r="A1321" s="67">
        <f t="shared" si="550"/>
        <v>43603</v>
      </c>
      <c r="B1321" s="8">
        <f t="shared" si="539"/>
        <v>15721.689151869999</v>
      </c>
      <c r="C1321" s="8">
        <f t="shared" si="551"/>
        <v>12330.52982442</v>
      </c>
      <c r="D1321" s="28">
        <f t="shared" si="552"/>
        <v>5206.9799999999996</v>
      </c>
      <c r="E1321" s="9">
        <f>IF(K1321=1,VLOOKUP(A1320,[1]Plan1!$AY$117:$BA$314,3),E1320)</f>
        <v>5213.75</v>
      </c>
      <c r="F1321" s="110">
        <f t="shared" si="553"/>
        <v>43601</v>
      </c>
      <c r="G1321" s="12">
        <f t="shared" si="540"/>
        <v>1.3001778382095708E-3</v>
      </c>
      <c r="H1321" s="11">
        <f t="shared" si="554"/>
        <v>43633</v>
      </c>
      <c r="I1321" s="11">
        <f t="shared" si="541"/>
        <v>43633</v>
      </c>
      <c r="J1321" s="1">
        <f t="shared" si="555"/>
        <v>23</v>
      </c>
      <c r="K1321" s="1">
        <f t="shared" si="538"/>
        <v>3</v>
      </c>
      <c r="L1321" s="8">
        <f t="shared" si="542"/>
        <v>1.00016949</v>
      </c>
      <c r="M1321" s="14">
        <f t="shared" si="537"/>
        <v>1.0056996899999999</v>
      </c>
      <c r="N1321" s="14">
        <f t="shared" si="559"/>
        <v>1.191495622073047</v>
      </c>
      <c r="O1321" s="8">
        <f t="shared" ref="O1321:O1384" si="561">TRUNC(TRUNC((L1321*N1321),15),8)</f>
        <v>1.1916975599999999</v>
      </c>
      <c r="P1321" s="8">
        <f t="shared" si="543"/>
        <v>14694.262305259999</v>
      </c>
      <c r="Q1321" s="13">
        <f t="shared" si="544"/>
        <v>0</v>
      </c>
      <c r="R1321" s="21">
        <f t="shared" si="545"/>
        <v>0</v>
      </c>
      <c r="S1321" s="8">
        <f t="shared" si="546"/>
        <v>0</v>
      </c>
      <c r="T1321" s="10">
        <f t="shared" si="556"/>
        <v>0.122837</v>
      </c>
      <c r="U1321" s="13">
        <f t="shared" si="560"/>
        <v>147</v>
      </c>
      <c r="V1321" s="13">
        <v>252</v>
      </c>
      <c r="W1321" s="14">
        <f t="shared" si="547"/>
        <v>1.069920274</v>
      </c>
      <c r="X1321" s="8">
        <f t="shared" si="548"/>
        <v>1027.42684661</v>
      </c>
      <c r="Y1321" s="8">
        <v>0</v>
      </c>
      <c r="Z1321" s="9">
        <f t="shared" si="549"/>
        <v>0</v>
      </c>
      <c r="AA1321" s="26" t="str">
        <f t="shared" si="557"/>
        <v>A+J=</v>
      </c>
      <c r="AB1321" s="70">
        <f t="shared" si="558"/>
        <v>43753</v>
      </c>
      <c r="AC1321" s="4"/>
      <c r="AD1321" s="1"/>
      <c r="AE1321" s="11"/>
      <c r="AF1321" s="5"/>
      <c r="AG1321" s="1"/>
      <c r="AH1321" s="1"/>
      <c r="AI1321" s="1"/>
      <c r="AJ1321" s="1"/>
      <c r="AK1321" s="10"/>
      <c r="AL1321" s="1"/>
      <c r="AM1321" s="1"/>
      <c r="AN1321" s="1"/>
      <c r="AO1321" s="1"/>
      <c r="AP1321" s="1"/>
      <c r="AQ1321" s="1"/>
    </row>
    <row r="1322" spans="1:43" x14ac:dyDescent="0.2">
      <c r="A1322" s="67">
        <f t="shared" si="550"/>
        <v>43604</v>
      </c>
      <c r="B1322" s="8">
        <f t="shared" si="539"/>
        <v>15721.689151869999</v>
      </c>
      <c r="C1322" s="8">
        <f t="shared" si="551"/>
        <v>12330.52982442</v>
      </c>
      <c r="D1322" s="28">
        <f t="shared" si="552"/>
        <v>5206.9799999999996</v>
      </c>
      <c r="E1322" s="9">
        <f>IF(K1322=1,VLOOKUP(A1321,[1]Plan1!$AY$117:$BA$314,3),E1321)</f>
        <v>5213.75</v>
      </c>
      <c r="F1322" s="110">
        <f t="shared" si="553"/>
        <v>43601</v>
      </c>
      <c r="G1322" s="12">
        <f t="shared" si="540"/>
        <v>1.3001778382095708E-3</v>
      </c>
      <c r="H1322" s="11">
        <f t="shared" si="554"/>
        <v>43633</v>
      </c>
      <c r="I1322" s="11">
        <f t="shared" si="541"/>
        <v>43633</v>
      </c>
      <c r="J1322" s="1">
        <f t="shared" si="555"/>
        <v>23</v>
      </c>
      <c r="K1322" s="1">
        <f t="shared" si="538"/>
        <v>3</v>
      </c>
      <c r="L1322" s="8">
        <f t="shared" si="542"/>
        <v>1.00016949</v>
      </c>
      <c r="M1322" s="14">
        <f t="shared" ref="M1322:M1385" si="562">IF(I1322&gt;I1321,L1321,M1321)</f>
        <v>1.0056996899999999</v>
      </c>
      <c r="N1322" s="14">
        <f t="shared" si="559"/>
        <v>1.191495622073047</v>
      </c>
      <c r="O1322" s="8">
        <f t="shared" si="561"/>
        <v>1.1916975599999999</v>
      </c>
      <c r="P1322" s="8">
        <f t="shared" si="543"/>
        <v>14694.262305259999</v>
      </c>
      <c r="Q1322" s="13">
        <f t="shared" si="544"/>
        <v>0</v>
      </c>
      <c r="R1322" s="21">
        <f t="shared" si="545"/>
        <v>0</v>
      </c>
      <c r="S1322" s="8">
        <f t="shared" si="546"/>
        <v>0</v>
      </c>
      <c r="T1322" s="10">
        <f t="shared" si="556"/>
        <v>0.122837</v>
      </c>
      <c r="U1322" s="13">
        <f t="shared" si="560"/>
        <v>147</v>
      </c>
      <c r="V1322" s="13">
        <v>252</v>
      </c>
      <c r="W1322" s="14">
        <f t="shared" si="547"/>
        <v>1.069920274</v>
      </c>
      <c r="X1322" s="8">
        <f t="shared" si="548"/>
        <v>1027.42684661</v>
      </c>
      <c r="Y1322" s="8">
        <v>0</v>
      </c>
      <c r="Z1322" s="9">
        <f t="shared" si="549"/>
        <v>0</v>
      </c>
      <c r="AA1322" s="26" t="str">
        <f t="shared" si="557"/>
        <v>A+J=</v>
      </c>
      <c r="AB1322" s="70">
        <f t="shared" si="558"/>
        <v>43753</v>
      </c>
      <c r="AC1322" s="4"/>
      <c r="AD1322" s="1"/>
      <c r="AE1322" s="11"/>
      <c r="AF1322" s="5"/>
      <c r="AG1322" s="1"/>
      <c r="AH1322" s="1"/>
      <c r="AI1322" s="1"/>
      <c r="AJ1322" s="1"/>
      <c r="AK1322" s="10"/>
      <c r="AL1322" s="1"/>
      <c r="AM1322" s="1"/>
      <c r="AN1322" s="1"/>
      <c r="AO1322" s="1"/>
      <c r="AP1322" s="1"/>
      <c r="AQ1322" s="1"/>
    </row>
    <row r="1323" spans="1:43" x14ac:dyDescent="0.2">
      <c r="A1323" s="67">
        <f t="shared" si="550"/>
        <v>43605</v>
      </c>
      <c r="B1323" s="8">
        <f t="shared" si="539"/>
        <v>15721.689151869999</v>
      </c>
      <c r="C1323" s="8">
        <f t="shared" si="551"/>
        <v>12330.52982442</v>
      </c>
      <c r="D1323" s="28">
        <f t="shared" si="552"/>
        <v>5206.9799999999996</v>
      </c>
      <c r="E1323" s="9">
        <f>IF(K1323=1,VLOOKUP(A1322,[1]Plan1!$AY$117:$BA$314,3),E1322)</f>
        <v>5213.75</v>
      </c>
      <c r="F1323" s="110">
        <f t="shared" si="553"/>
        <v>43601</v>
      </c>
      <c r="G1323" s="12">
        <f t="shared" si="540"/>
        <v>1.3001778382095708E-3</v>
      </c>
      <c r="H1323" s="11">
        <f t="shared" si="554"/>
        <v>43633</v>
      </c>
      <c r="I1323" s="11">
        <f t="shared" si="541"/>
        <v>43633</v>
      </c>
      <c r="J1323" s="1">
        <f t="shared" si="555"/>
        <v>23</v>
      </c>
      <c r="K1323" s="1">
        <f t="shared" ref="K1323:K1386" si="563">(J1323-(NETWORKDAYS(A1323,I1323,AE$118:AE$502)-1))</f>
        <v>3</v>
      </c>
      <c r="L1323" s="8">
        <f t="shared" si="542"/>
        <v>1.00016949</v>
      </c>
      <c r="M1323" s="14">
        <f t="shared" si="562"/>
        <v>1.0056996899999999</v>
      </c>
      <c r="N1323" s="14">
        <f t="shared" si="559"/>
        <v>1.191495622073047</v>
      </c>
      <c r="O1323" s="8">
        <f t="shared" si="561"/>
        <v>1.1916975599999999</v>
      </c>
      <c r="P1323" s="8">
        <f t="shared" si="543"/>
        <v>14694.262305259999</v>
      </c>
      <c r="Q1323" s="13">
        <f t="shared" si="544"/>
        <v>0</v>
      </c>
      <c r="R1323" s="21">
        <f t="shared" si="545"/>
        <v>0</v>
      </c>
      <c r="S1323" s="8">
        <f t="shared" si="546"/>
        <v>0</v>
      </c>
      <c r="T1323" s="10">
        <f t="shared" si="556"/>
        <v>0.122837</v>
      </c>
      <c r="U1323" s="13">
        <f t="shared" si="560"/>
        <v>147</v>
      </c>
      <c r="V1323" s="13">
        <v>252</v>
      </c>
      <c r="W1323" s="14">
        <f t="shared" si="547"/>
        <v>1.069920274</v>
      </c>
      <c r="X1323" s="8">
        <f t="shared" si="548"/>
        <v>1027.42684661</v>
      </c>
      <c r="Y1323" s="8">
        <v>0</v>
      </c>
      <c r="Z1323" s="9">
        <f t="shared" si="549"/>
        <v>0</v>
      </c>
      <c r="AA1323" s="26" t="str">
        <f t="shared" si="557"/>
        <v>A+J=</v>
      </c>
      <c r="AB1323" s="70">
        <f t="shared" si="558"/>
        <v>43753</v>
      </c>
      <c r="AC1323" s="4"/>
      <c r="AD1323" s="1"/>
      <c r="AE1323" s="11"/>
      <c r="AF1323" s="5"/>
      <c r="AG1323" s="1"/>
      <c r="AH1323" s="1"/>
      <c r="AI1323" s="1"/>
      <c r="AJ1323" s="1"/>
      <c r="AK1323" s="10"/>
      <c r="AL1323" s="1"/>
      <c r="AM1323" s="1"/>
      <c r="AN1323" s="1"/>
      <c r="AO1323" s="1"/>
      <c r="AP1323" s="1"/>
      <c r="AQ1323" s="1"/>
    </row>
    <row r="1324" spans="1:43" x14ac:dyDescent="0.2">
      <c r="A1324" s="67">
        <f t="shared" si="550"/>
        <v>43606</v>
      </c>
      <c r="B1324" s="8">
        <f t="shared" si="539"/>
        <v>15729.80750393</v>
      </c>
      <c r="C1324" s="8">
        <f t="shared" si="551"/>
        <v>12330.52982442</v>
      </c>
      <c r="D1324" s="28">
        <f t="shared" si="552"/>
        <v>5206.9799999999996</v>
      </c>
      <c r="E1324" s="9">
        <f>IF(K1324=1,VLOOKUP(A1323,[1]Plan1!$AY$117:$BA$314,3),E1323)</f>
        <v>5213.75</v>
      </c>
      <c r="F1324" s="110">
        <f t="shared" si="553"/>
        <v>43601</v>
      </c>
      <c r="G1324" s="12">
        <f t="shared" si="540"/>
        <v>1.3001778382095708E-3</v>
      </c>
      <c r="H1324" s="11">
        <f t="shared" si="554"/>
        <v>43633</v>
      </c>
      <c r="I1324" s="11">
        <f t="shared" si="541"/>
        <v>43633</v>
      </c>
      <c r="J1324" s="1">
        <f t="shared" si="555"/>
        <v>23</v>
      </c>
      <c r="K1324" s="1">
        <f t="shared" si="563"/>
        <v>4</v>
      </c>
      <c r="L1324" s="8">
        <f t="shared" si="542"/>
        <v>1.0002259899999999</v>
      </c>
      <c r="M1324" s="14">
        <f t="shared" si="562"/>
        <v>1.0056996899999999</v>
      </c>
      <c r="N1324" s="14">
        <f t="shared" si="559"/>
        <v>1.191495622073047</v>
      </c>
      <c r="O1324" s="8">
        <f t="shared" si="561"/>
        <v>1.19176488</v>
      </c>
      <c r="P1324" s="8">
        <f t="shared" si="543"/>
        <v>14695.092396530001</v>
      </c>
      <c r="Q1324" s="13">
        <f t="shared" si="544"/>
        <v>0</v>
      </c>
      <c r="R1324" s="21">
        <f t="shared" si="545"/>
        <v>0</v>
      </c>
      <c r="S1324" s="8">
        <f t="shared" si="546"/>
        <v>0</v>
      </c>
      <c r="T1324" s="10">
        <f t="shared" si="556"/>
        <v>0.122837</v>
      </c>
      <c r="U1324" s="13">
        <f t="shared" si="560"/>
        <v>148</v>
      </c>
      <c r="V1324" s="13">
        <v>252</v>
      </c>
      <c r="W1324" s="14">
        <f t="shared" si="547"/>
        <v>1.0704122899999999</v>
      </c>
      <c r="X1324" s="8">
        <f t="shared" si="548"/>
        <v>1034.7151074000001</v>
      </c>
      <c r="Y1324" s="8">
        <v>0</v>
      </c>
      <c r="Z1324" s="9">
        <f t="shared" si="549"/>
        <v>0</v>
      </c>
      <c r="AA1324" s="26" t="str">
        <f t="shared" si="557"/>
        <v>A+J=</v>
      </c>
      <c r="AB1324" s="70">
        <f t="shared" si="558"/>
        <v>43753</v>
      </c>
      <c r="AC1324" s="4"/>
      <c r="AD1324" s="1"/>
      <c r="AE1324" s="11"/>
      <c r="AF1324" s="5"/>
      <c r="AG1324" s="1"/>
      <c r="AH1324" s="1"/>
      <c r="AI1324" s="1"/>
      <c r="AJ1324" s="1"/>
      <c r="AK1324" s="10"/>
      <c r="AL1324" s="1"/>
      <c r="AM1324" s="1"/>
      <c r="AN1324" s="1"/>
      <c r="AO1324" s="1"/>
      <c r="AP1324" s="1"/>
      <c r="AQ1324" s="1"/>
    </row>
    <row r="1325" spans="1:43" x14ac:dyDescent="0.2">
      <c r="A1325" s="67">
        <f t="shared" si="550"/>
        <v>43607</v>
      </c>
      <c r="B1325" s="8">
        <f t="shared" si="539"/>
        <v>15737.930111450001</v>
      </c>
      <c r="C1325" s="8">
        <f t="shared" si="551"/>
        <v>12330.52982442</v>
      </c>
      <c r="D1325" s="28">
        <f t="shared" si="552"/>
        <v>5206.9799999999996</v>
      </c>
      <c r="E1325" s="9">
        <f>IF(K1325=1,VLOOKUP(A1324,[1]Plan1!$AY$117:$BA$314,3),E1324)</f>
        <v>5213.75</v>
      </c>
      <c r="F1325" s="110">
        <f t="shared" si="553"/>
        <v>43601</v>
      </c>
      <c r="G1325" s="12">
        <f t="shared" si="540"/>
        <v>1.3001778382095708E-3</v>
      </c>
      <c r="H1325" s="11">
        <f t="shared" si="554"/>
        <v>43633</v>
      </c>
      <c r="I1325" s="11">
        <f t="shared" si="541"/>
        <v>43633</v>
      </c>
      <c r="J1325" s="1">
        <f t="shared" si="555"/>
        <v>23</v>
      </c>
      <c r="K1325" s="1">
        <f t="shared" si="563"/>
        <v>5</v>
      </c>
      <c r="L1325" s="8">
        <f t="shared" si="542"/>
        <v>1.0002825</v>
      </c>
      <c r="M1325" s="14">
        <f t="shared" si="562"/>
        <v>1.0056996899999999</v>
      </c>
      <c r="N1325" s="14">
        <f t="shared" si="559"/>
        <v>1.191495622073047</v>
      </c>
      <c r="O1325" s="8">
        <f t="shared" si="561"/>
        <v>1.1918322100000001</v>
      </c>
      <c r="P1325" s="8">
        <f t="shared" si="543"/>
        <v>14695.922611100001</v>
      </c>
      <c r="Q1325" s="13">
        <f t="shared" si="544"/>
        <v>0</v>
      </c>
      <c r="R1325" s="21">
        <f t="shared" si="545"/>
        <v>0</v>
      </c>
      <c r="S1325" s="8">
        <f t="shared" si="546"/>
        <v>0</v>
      </c>
      <c r="T1325" s="10">
        <f t="shared" si="556"/>
        <v>0.122837</v>
      </c>
      <c r="U1325" s="13">
        <f t="shared" si="560"/>
        <v>149</v>
      </c>
      <c r="V1325" s="13">
        <v>252</v>
      </c>
      <c r="W1325" s="14">
        <f t="shared" si="547"/>
        <v>1.070904531</v>
      </c>
      <c r="X1325" s="8">
        <f t="shared" si="548"/>
        <v>1042.0075003500001</v>
      </c>
      <c r="Y1325" s="8">
        <v>0</v>
      </c>
      <c r="Z1325" s="9">
        <f t="shared" si="549"/>
        <v>0</v>
      </c>
      <c r="AA1325" s="26" t="str">
        <f t="shared" si="557"/>
        <v>A+J=</v>
      </c>
      <c r="AB1325" s="70">
        <f t="shared" si="558"/>
        <v>43753</v>
      </c>
      <c r="AC1325" s="4"/>
      <c r="AD1325" s="1"/>
      <c r="AE1325" s="11"/>
      <c r="AF1325" s="5"/>
      <c r="AG1325" s="1"/>
      <c r="AH1325" s="1"/>
      <c r="AI1325" s="1"/>
      <c r="AJ1325" s="1"/>
      <c r="AK1325" s="10"/>
      <c r="AL1325" s="1"/>
      <c r="AM1325" s="1"/>
      <c r="AN1325" s="1"/>
      <c r="AO1325" s="1"/>
      <c r="AP1325" s="1"/>
      <c r="AQ1325" s="1"/>
    </row>
    <row r="1326" spans="1:43" x14ac:dyDescent="0.2">
      <c r="A1326" s="67">
        <f t="shared" si="550"/>
        <v>43608</v>
      </c>
      <c r="B1326" s="8">
        <f t="shared" si="539"/>
        <v>15746.05700458</v>
      </c>
      <c r="C1326" s="8">
        <f t="shared" si="551"/>
        <v>12330.52982442</v>
      </c>
      <c r="D1326" s="28">
        <f t="shared" si="552"/>
        <v>5206.9799999999996</v>
      </c>
      <c r="E1326" s="9">
        <f>IF(K1326=1,VLOOKUP(A1325,[1]Plan1!$AY$117:$BA$314,3),E1325)</f>
        <v>5213.75</v>
      </c>
      <c r="F1326" s="110">
        <f t="shared" si="553"/>
        <v>43601</v>
      </c>
      <c r="G1326" s="12">
        <f t="shared" si="540"/>
        <v>1.3001778382095708E-3</v>
      </c>
      <c r="H1326" s="11">
        <f t="shared" si="554"/>
        <v>43633</v>
      </c>
      <c r="I1326" s="11">
        <f t="shared" si="541"/>
        <v>43633</v>
      </c>
      <c r="J1326" s="1">
        <f t="shared" si="555"/>
        <v>23</v>
      </c>
      <c r="K1326" s="1">
        <f t="shared" si="563"/>
        <v>6</v>
      </c>
      <c r="L1326" s="8">
        <f t="shared" si="542"/>
        <v>1.00033901</v>
      </c>
      <c r="M1326" s="14">
        <f t="shared" si="562"/>
        <v>1.0056996899999999</v>
      </c>
      <c r="N1326" s="14">
        <f t="shared" si="559"/>
        <v>1.191495622073047</v>
      </c>
      <c r="O1326" s="8">
        <f t="shared" si="561"/>
        <v>1.19189955</v>
      </c>
      <c r="P1326" s="8">
        <f t="shared" si="543"/>
        <v>14696.75294898</v>
      </c>
      <c r="Q1326" s="13">
        <f t="shared" si="544"/>
        <v>0</v>
      </c>
      <c r="R1326" s="21">
        <f t="shared" si="545"/>
        <v>0</v>
      </c>
      <c r="S1326" s="8">
        <f t="shared" si="546"/>
        <v>0</v>
      </c>
      <c r="T1326" s="10">
        <f t="shared" si="556"/>
        <v>0.122837</v>
      </c>
      <c r="U1326" s="13">
        <f t="shared" si="560"/>
        <v>150</v>
      </c>
      <c r="V1326" s="13">
        <v>252</v>
      </c>
      <c r="W1326" s="14">
        <f t="shared" si="547"/>
        <v>1.0713969990000001</v>
      </c>
      <c r="X1326" s="8">
        <f t="shared" si="548"/>
        <v>1049.3040556000001</v>
      </c>
      <c r="Y1326" s="8">
        <v>0</v>
      </c>
      <c r="Z1326" s="9">
        <f t="shared" si="549"/>
        <v>0</v>
      </c>
      <c r="AA1326" s="26" t="str">
        <f t="shared" si="557"/>
        <v>A+J=</v>
      </c>
      <c r="AB1326" s="70">
        <f t="shared" si="558"/>
        <v>43753</v>
      </c>
      <c r="AC1326" s="4"/>
      <c r="AD1326" s="1"/>
      <c r="AE1326" s="11"/>
      <c r="AF1326" s="5"/>
      <c r="AG1326" s="1"/>
      <c r="AH1326" s="1"/>
      <c r="AI1326" s="1"/>
      <c r="AJ1326" s="1"/>
      <c r="AK1326" s="10"/>
      <c r="AL1326" s="1"/>
      <c r="AM1326" s="1"/>
      <c r="AN1326" s="1"/>
      <c r="AO1326" s="1"/>
      <c r="AP1326" s="1"/>
      <c r="AQ1326" s="1"/>
    </row>
    <row r="1327" spans="1:43" x14ac:dyDescent="0.2">
      <c r="A1327" s="67">
        <f t="shared" si="550"/>
        <v>43609</v>
      </c>
      <c r="B1327" s="8">
        <f t="shared" si="539"/>
        <v>15754.187919720001</v>
      </c>
      <c r="C1327" s="8">
        <f t="shared" si="551"/>
        <v>12330.52982442</v>
      </c>
      <c r="D1327" s="28">
        <f t="shared" si="552"/>
        <v>5206.9799999999996</v>
      </c>
      <c r="E1327" s="9">
        <f>IF(K1327=1,VLOOKUP(A1326,[1]Plan1!$AY$117:$BA$314,3),E1326)</f>
        <v>5213.75</v>
      </c>
      <c r="F1327" s="110">
        <f t="shared" si="553"/>
        <v>43601</v>
      </c>
      <c r="G1327" s="12">
        <f t="shared" si="540"/>
        <v>1.3001778382095708E-3</v>
      </c>
      <c r="H1327" s="11">
        <f t="shared" si="554"/>
        <v>43633</v>
      </c>
      <c r="I1327" s="11">
        <f t="shared" si="541"/>
        <v>43633</v>
      </c>
      <c r="J1327" s="1">
        <f t="shared" si="555"/>
        <v>23</v>
      </c>
      <c r="K1327" s="1">
        <f t="shared" si="563"/>
        <v>7</v>
      </c>
      <c r="L1327" s="8">
        <f t="shared" si="542"/>
        <v>1.0003955200000001</v>
      </c>
      <c r="M1327" s="14">
        <f t="shared" si="562"/>
        <v>1.0056996899999999</v>
      </c>
      <c r="N1327" s="14">
        <f t="shared" si="559"/>
        <v>1.191495622073047</v>
      </c>
      <c r="O1327" s="8">
        <f t="shared" si="561"/>
        <v>1.1919668800000001</v>
      </c>
      <c r="P1327" s="8">
        <f t="shared" si="543"/>
        <v>14697.583163560001</v>
      </c>
      <c r="Q1327" s="13">
        <f t="shared" si="544"/>
        <v>0</v>
      </c>
      <c r="R1327" s="21">
        <f t="shared" si="545"/>
        <v>0</v>
      </c>
      <c r="S1327" s="8">
        <f t="shared" si="546"/>
        <v>0</v>
      </c>
      <c r="T1327" s="10">
        <f t="shared" si="556"/>
        <v>0.122837</v>
      </c>
      <c r="U1327" s="13">
        <f t="shared" si="560"/>
        <v>151</v>
      </c>
      <c r="V1327" s="13">
        <v>252</v>
      </c>
      <c r="W1327" s="14">
        <f t="shared" si="547"/>
        <v>1.071889694</v>
      </c>
      <c r="X1327" s="8">
        <f t="shared" si="548"/>
        <v>1056.6047561600001</v>
      </c>
      <c r="Y1327" s="8">
        <v>0</v>
      </c>
      <c r="Z1327" s="9">
        <f t="shared" si="549"/>
        <v>0</v>
      </c>
      <c r="AA1327" s="26" t="str">
        <f t="shared" si="557"/>
        <v>A+J=</v>
      </c>
      <c r="AB1327" s="70">
        <f t="shared" si="558"/>
        <v>43753</v>
      </c>
      <c r="AC1327" s="4"/>
      <c r="AD1327" s="1"/>
      <c r="AE1327" s="11"/>
      <c r="AF1327" s="5"/>
      <c r="AG1327" s="1"/>
      <c r="AH1327" s="1"/>
      <c r="AI1327" s="1"/>
      <c r="AJ1327" s="1"/>
      <c r="AK1327" s="10"/>
      <c r="AL1327" s="1"/>
      <c r="AM1327" s="1"/>
      <c r="AN1327" s="1"/>
      <c r="AO1327" s="1"/>
      <c r="AP1327" s="1"/>
      <c r="AQ1327" s="1"/>
    </row>
    <row r="1328" spans="1:43" x14ac:dyDescent="0.2">
      <c r="A1328" s="67">
        <f t="shared" si="550"/>
        <v>43610</v>
      </c>
      <c r="B1328" s="8">
        <f t="shared" si="539"/>
        <v>15762.323107010001</v>
      </c>
      <c r="C1328" s="8">
        <f t="shared" si="551"/>
        <v>12330.52982442</v>
      </c>
      <c r="D1328" s="28">
        <f t="shared" si="552"/>
        <v>5206.9799999999996</v>
      </c>
      <c r="E1328" s="9">
        <f>IF(K1328=1,VLOOKUP(A1327,[1]Plan1!$AY$117:$BA$314,3),E1327)</f>
        <v>5213.75</v>
      </c>
      <c r="F1328" s="110">
        <f t="shared" si="553"/>
        <v>43601</v>
      </c>
      <c r="G1328" s="12">
        <f t="shared" si="540"/>
        <v>1.3001778382095708E-3</v>
      </c>
      <c r="H1328" s="11">
        <f t="shared" si="554"/>
        <v>43633</v>
      </c>
      <c r="I1328" s="11">
        <f t="shared" si="541"/>
        <v>43633</v>
      </c>
      <c r="J1328" s="1">
        <f t="shared" si="555"/>
        <v>23</v>
      </c>
      <c r="K1328" s="1">
        <f t="shared" si="563"/>
        <v>8</v>
      </c>
      <c r="L1328" s="8">
        <f t="shared" si="542"/>
        <v>1.0004520400000001</v>
      </c>
      <c r="M1328" s="14">
        <f t="shared" si="562"/>
        <v>1.0056996899999999</v>
      </c>
      <c r="N1328" s="14">
        <f t="shared" si="559"/>
        <v>1.191495622073047</v>
      </c>
      <c r="O1328" s="8">
        <f t="shared" si="561"/>
        <v>1.19203422</v>
      </c>
      <c r="P1328" s="8">
        <f t="shared" si="543"/>
        <v>14698.413501430001</v>
      </c>
      <c r="Q1328" s="13">
        <f t="shared" si="544"/>
        <v>0</v>
      </c>
      <c r="R1328" s="21">
        <f t="shared" si="545"/>
        <v>0</v>
      </c>
      <c r="S1328" s="8">
        <f t="shared" si="546"/>
        <v>0</v>
      </c>
      <c r="T1328" s="10">
        <f t="shared" si="556"/>
        <v>0.122837</v>
      </c>
      <c r="U1328" s="13">
        <f t="shared" si="560"/>
        <v>152</v>
      </c>
      <c r="V1328" s="13">
        <v>252</v>
      </c>
      <c r="W1328" s="14">
        <f t="shared" si="547"/>
        <v>1.072382615</v>
      </c>
      <c r="X1328" s="8">
        <f t="shared" si="548"/>
        <v>1063.9096055800001</v>
      </c>
      <c r="Y1328" s="8">
        <v>0</v>
      </c>
      <c r="Z1328" s="9">
        <f t="shared" si="549"/>
        <v>0</v>
      </c>
      <c r="AA1328" s="26" t="str">
        <f t="shared" si="557"/>
        <v>A+J=</v>
      </c>
      <c r="AB1328" s="70">
        <f t="shared" si="558"/>
        <v>43753</v>
      </c>
      <c r="AC1328" s="4"/>
      <c r="AD1328" s="1"/>
      <c r="AE1328" s="11"/>
      <c r="AF1328" s="5"/>
      <c r="AG1328" s="1"/>
      <c r="AH1328" s="1"/>
      <c r="AI1328" s="1"/>
      <c r="AJ1328" s="1"/>
      <c r="AK1328" s="10"/>
      <c r="AL1328" s="1"/>
      <c r="AM1328" s="1"/>
      <c r="AN1328" s="1"/>
      <c r="AO1328" s="1"/>
      <c r="AP1328" s="1"/>
      <c r="AQ1328" s="1"/>
    </row>
    <row r="1329" spans="1:43" x14ac:dyDescent="0.2">
      <c r="A1329" s="67">
        <f t="shared" si="550"/>
        <v>43611</v>
      </c>
      <c r="B1329" s="8">
        <f t="shared" si="539"/>
        <v>15762.323107010001</v>
      </c>
      <c r="C1329" s="8">
        <f t="shared" si="551"/>
        <v>12330.52982442</v>
      </c>
      <c r="D1329" s="28">
        <f t="shared" si="552"/>
        <v>5206.9799999999996</v>
      </c>
      <c r="E1329" s="9">
        <f>IF(K1329=1,VLOOKUP(A1328,[1]Plan1!$AY$117:$BA$314,3),E1328)</f>
        <v>5213.75</v>
      </c>
      <c r="F1329" s="110">
        <f t="shared" si="553"/>
        <v>43601</v>
      </c>
      <c r="G1329" s="12">
        <f t="shared" si="540"/>
        <v>1.3001778382095708E-3</v>
      </c>
      <c r="H1329" s="11">
        <f t="shared" si="554"/>
        <v>43633</v>
      </c>
      <c r="I1329" s="11">
        <f t="shared" si="541"/>
        <v>43633</v>
      </c>
      <c r="J1329" s="1">
        <f t="shared" si="555"/>
        <v>23</v>
      </c>
      <c r="K1329" s="1">
        <f t="shared" si="563"/>
        <v>8</v>
      </c>
      <c r="L1329" s="8">
        <f t="shared" si="542"/>
        <v>1.0004520400000001</v>
      </c>
      <c r="M1329" s="14">
        <f t="shared" si="562"/>
        <v>1.0056996899999999</v>
      </c>
      <c r="N1329" s="14">
        <f t="shared" si="559"/>
        <v>1.191495622073047</v>
      </c>
      <c r="O1329" s="8">
        <f t="shared" si="561"/>
        <v>1.19203422</v>
      </c>
      <c r="P1329" s="8">
        <f t="shared" si="543"/>
        <v>14698.413501430001</v>
      </c>
      <c r="Q1329" s="13">
        <f t="shared" si="544"/>
        <v>0</v>
      </c>
      <c r="R1329" s="21">
        <f t="shared" si="545"/>
        <v>0</v>
      </c>
      <c r="S1329" s="8">
        <f t="shared" si="546"/>
        <v>0</v>
      </c>
      <c r="T1329" s="10">
        <f t="shared" si="556"/>
        <v>0.122837</v>
      </c>
      <c r="U1329" s="13">
        <f t="shared" si="560"/>
        <v>152</v>
      </c>
      <c r="V1329" s="13">
        <v>252</v>
      </c>
      <c r="W1329" s="14">
        <f t="shared" si="547"/>
        <v>1.072382615</v>
      </c>
      <c r="X1329" s="8">
        <f t="shared" si="548"/>
        <v>1063.9096055800001</v>
      </c>
      <c r="Y1329" s="8">
        <v>0</v>
      </c>
      <c r="Z1329" s="9">
        <f t="shared" si="549"/>
        <v>0</v>
      </c>
      <c r="AA1329" s="26" t="str">
        <f t="shared" si="557"/>
        <v>A+J=</v>
      </c>
      <c r="AB1329" s="70">
        <f t="shared" si="558"/>
        <v>43753</v>
      </c>
      <c r="AC1329" s="4"/>
      <c r="AD1329" s="1"/>
      <c r="AE1329" s="11"/>
      <c r="AF1329" s="5"/>
      <c r="AG1329" s="1"/>
      <c r="AH1329" s="1"/>
      <c r="AI1329" s="1"/>
      <c r="AJ1329" s="1"/>
      <c r="AK1329" s="10"/>
      <c r="AL1329" s="1"/>
      <c r="AM1329" s="1"/>
      <c r="AN1329" s="1"/>
      <c r="AO1329" s="1"/>
      <c r="AP1329" s="1"/>
      <c r="AQ1329" s="1"/>
    </row>
    <row r="1330" spans="1:43" x14ac:dyDescent="0.2">
      <c r="A1330" s="67">
        <f t="shared" si="550"/>
        <v>43612</v>
      </c>
      <c r="B1330" s="8">
        <f t="shared" si="539"/>
        <v>15762.323107010001</v>
      </c>
      <c r="C1330" s="8">
        <f t="shared" si="551"/>
        <v>12330.52982442</v>
      </c>
      <c r="D1330" s="28">
        <f t="shared" si="552"/>
        <v>5206.9799999999996</v>
      </c>
      <c r="E1330" s="9">
        <f>IF(K1330=1,VLOOKUP(A1329,[1]Plan1!$AY$117:$BA$314,3),E1329)</f>
        <v>5213.75</v>
      </c>
      <c r="F1330" s="110">
        <f t="shared" si="553"/>
        <v>43601</v>
      </c>
      <c r="G1330" s="12">
        <f t="shared" si="540"/>
        <v>1.3001778382095708E-3</v>
      </c>
      <c r="H1330" s="11">
        <f t="shared" si="554"/>
        <v>43633</v>
      </c>
      <c r="I1330" s="11">
        <f t="shared" si="541"/>
        <v>43633</v>
      </c>
      <c r="J1330" s="1">
        <f t="shared" si="555"/>
        <v>23</v>
      </c>
      <c r="K1330" s="1">
        <f t="shared" si="563"/>
        <v>8</v>
      </c>
      <c r="L1330" s="8">
        <f t="shared" si="542"/>
        <v>1.0004520400000001</v>
      </c>
      <c r="M1330" s="14">
        <f t="shared" si="562"/>
        <v>1.0056996899999999</v>
      </c>
      <c r="N1330" s="14">
        <f t="shared" si="559"/>
        <v>1.191495622073047</v>
      </c>
      <c r="O1330" s="8">
        <f t="shared" si="561"/>
        <v>1.19203422</v>
      </c>
      <c r="P1330" s="8">
        <f t="shared" si="543"/>
        <v>14698.413501430001</v>
      </c>
      <c r="Q1330" s="13">
        <f t="shared" si="544"/>
        <v>0</v>
      </c>
      <c r="R1330" s="21">
        <f t="shared" si="545"/>
        <v>0</v>
      </c>
      <c r="S1330" s="8">
        <f t="shared" si="546"/>
        <v>0</v>
      </c>
      <c r="T1330" s="10">
        <f t="shared" si="556"/>
        <v>0.122837</v>
      </c>
      <c r="U1330" s="13">
        <f t="shared" si="560"/>
        <v>152</v>
      </c>
      <c r="V1330" s="13">
        <v>252</v>
      </c>
      <c r="W1330" s="14">
        <f t="shared" si="547"/>
        <v>1.072382615</v>
      </c>
      <c r="X1330" s="8">
        <f t="shared" si="548"/>
        <v>1063.9096055800001</v>
      </c>
      <c r="Y1330" s="8">
        <v>0</v>
      </c>
      <c r="Z1330" s="9">
        <f t="shared" si="549"/>
        <v>0</v>
      </c>
      <c r="AA1330" s="26" t="str">
        <f t="shared" si="557"/>
        <v>A+J=</v>
      </c>
      <c r="AB1330" s="70">
        <f t="shared" si="558"/>
        <v>43753</v>
      </c>
      <c r="AC1330" s="4"/>
      <c r="AD1330" s="1"/>
      <c r="AE1330" s="11"/>
      <c r="AF1330" s="5"/>
      <c r="AG1330" s="1"/>
      <c r="AH1330" s="1"/>
      <c r="AI1330" s="1"/>
      <c r="AJ1330" s="1"/>
      <c r="AK1330" s="10"/>
      <c r="AL1330" s="1"/>
      <c r="AM1330" s="1"/>
      <c r="AN1330" s="1"/>
      <c r="AO1330" s="1"/>
      <c r="AP1330" s="1"/>
      <c r="AQ1330" s="1"/>
    </row>
    <row r="1331" spans="1:43" x14ac:dyDescent="0.2">
      <c r="A1331" s="67">
        <f t="shared" si="550"/>
        <v>43613</v>
      </c>
      <c r="B1331" s="8">
        <f t="shared" si="539"/>
        <v>15770.462449619999</v>
      </c>
      <c r="C1331" s="8">
        <f t="shared" si="551"/>
        <v>12330.52982442</v>
      </c>
      <c r="D1331" s="28">
        <f t="shared" si="552"/>
        <v>5206.9799999999996</v>
      </c>
      <c r="E1331" s="9">
        <f>IF(K1331=1,VLOOKUP(A1330,[1]Plan1!$AY$117:$BA$314,3),E1330)</f>
        <v>5213.75</v>
      </c>
      <c r="F1331" s="110">
        <f t="shared" si="553"/>
        <v>43601</v>
      </c>
      <c r="G1331" s="12">
        <f t="shared" si="540"/>
        <v>1.3001778382095708E-3</v>
      </c>
      <c r="H1331" s="11">
        <f t="shared" si="554"/>
        <v>43633</v>
      </c>
      <c r="I1331" s="11">
        <f t="shared" si="541"/>
        <v>43633</v>
      </c>
      <c r="J1331" s="1">
        <f t="shared" si="555"/>
        <v>23</v>
      </c>
      <c r="K1331" s="1">
        <f t="shared" si="563"/>
        <v>9</v>
      </c>
      <c r="L1331" s="8">
        <f t="shared" si="542"/>
        <v>1.0005085600000001</v>
      </c>
      <c r="M1331" s="14">
        <f t="shared" si="562"/>
        <v>1.0056996899999999</v>
      </c>
      <c r="N1331" s="14">
        <f t="shared" si="559"/>
        <v>1.191495622073047</v>
      </c>
      <c r="O1331" s="8">
        <f t="shared" si="561"/>
        <v>1.19210156</v>
      </c>
      <c r="P1331" s="8">
        <f t="shared" si="543"/>
        <v>14699.24383931</v>
      </c>
      <c r="Q1331" s="13">
        <f t="shared" si="544"/>
        <v>0</v>
      </c>
      <c r="R1331" s="21">
        <f t="shared" si="545"/>
        <v>0</v>
      </c>
      <c r="S1331" s="8">
        <f t="shared" si="546"/>
        <v>0</v>
      </c>
      <c r="T1331" s="10">
        <f t="shared" si="556"/>
        <v>0.122837</v>
      </c>
      <c r="U1331" s="13">
        <f t="shared" si="560"/>
        <v>153</v>
      </c>
      <c r="V1331" s="13">
        <v>252</v>
      </c>
      <c r="W1331" s="14">
        <f t="shared" si="547"/>
        <v>1.0728757630000001</v>
      </c>
      <c r="X1331" s="8">
        <f t="shared" si="548"/>
        <v>1071.21861031</v>
      </c>
      <c r="Y1331" s="8">
        <v>0</v>
      </c>
      <c r="Z1331" s="9">
        <f t="shared" si="549"/>
        <v>0</v>
      </c>
      <c r="AA1331" s="26" t="str">
        <f t="shared" si="557"/>
        <v>A+J=</v>
      </c>
      <c r="AB1331" s="70">
        <f t="shared" si="558"/>
        <v>43753</v>
      </c>
      <c r="AC1331" s="4"/>
      <c r="AD1331" s="1"/>
      <c r="AE1331" s="11"/>
      <c r="AF1331" s="5"/>
      <c r="AG1331" s="1"/>
      <c r="AH1331" s="1"/>
      <c r="AI1331" s="1"/>
      <c r="AJ1331" s="1"/>
      <c r="AK1331" s="10"/>
      <c r="AL1331" s="1"/>
      <c r="AM1331" s="1"/>
      <c r="AN1331" s="1"/>
      <c r="AO1331" s="1"/>
      <c r="AP1331" s="1"/>
      <c r="AQ1331" s="1"/>
    </row>
    <row r="1332" spans="1:43" x14ac:dyDescent="0.2">
      <c r="A1332" s="67">
        <f t="shared" si="550"/>
        <v>43614</v>
      </c>
      <c r="B1332" s="8">
        <f t="shared" si="539"/>
        <v>15778.606065760001</v>
      </c>
      <c r="C1332" s="8">
        <f t="shared" si="551"/>
        <v>12330.52982442</v>
      </c>
      <c r="D1332" s="28">
        <f t="shared" si="552"/>
        <v>5206.9799999999996</v>
      </c>
      <c r="E1332" s="9">
        <f>IF(K1332=1,VLOOKUP(A1331,[1]Plan1!$AY$117:$BA$314,3),E1331)</f>
        <v>5213.75</v>
      </c>
      <c r="F1332" s="110">
        <f t="shared" si="553"/>
        <v>43601</v>
      </c>
      <c r="G1332" s="12">
        <f t="shared" si="540"/>
        <v>1.3001778382095708E-3</v>
      </c>
      <c r="H1332" s="11">
        <f t="shared" si="554"/>
        <v>43633</v>
      </c>
      <c r="I1332" s="11">
        <f t="shared" si="541"/>
        <v>43633</v>
      </c>
      <c r="J1332" s="1">
        <f t="shared" si="555"/>
        <v>23</v>
      </c>
      <c r="K1332" s="1">
        <f t="shared" si="563"/>
        <v>10</v>
      </c>
      <c r="L1332" s="8">
        <f t="shared" si="542"/>
        <v>1.0005650800000001</v>
      </c>
      <c r="M1332" s="14">
        <f t="shared" si="562"/>
        <v>1.0056996899999999</v>
      </c>
      <c r="N1332" s="14">
        <f t="shared" si="559"/>
        <v>1.191495622073047</v>
      </c>
      <c r="O1332" s="8">
        <f t="shared" si="561"/>
        <v>1.1921689099999999</v>
      </c>
      <c r="P1332" s="8">
        <f t="shared" si="543"/>
        <v>14700.0743005</v>
      </c>
      <c r="Q1332" s="13">
        <f t="shared" si="544"/>
        <v>0</v>
      </c>
      <c r="R1332" s="21">
        <f t="shared" si="545"/>
        <v>0</v>
      </c>
      <c r="S1332" s="8">
        <f t="shared" si="546"/>
        <v>0</v>
      </c>
      <c r="T1332" s="10">
        <f t="shared" si="556"/>
        <v>0.122837</v>
      </c>
      <c r="U1332" s="13">
        <f t="shared" si="560"/>
        <v>154</v>
      </c>
      <c r="V1332" s="13">
        <v>252</v>
      </c>
      <c r="W1332" s="14">
        <f t="shared" si="547"/>
        <v>1.073369137</v>
      </c>
      <c r="X1332" s="8">
        <f t="shared" si="548"/>
        <v>1078.5317652599999</v>
      </c>
      <c r="Y1332" s="8">
        <v>0</v>
      </c>
      <c r="Z1332" s="9">
        <f t="shared" si="549"/>
        <v>0</v>
      </c>
      <c r="AA1332" s="26" t="str">
        <f t="shared" si="557"/>
        <v>A+J=</v>
      </c>
      <c r="AB1332" s="70">
        <f t="shared" si="558"/>
        <v>43753</v>
      </c>
      <c r="AC1332" s="4"/>
      <c r="AD1332" s="1"/>
      <c r="AE1332" s="11"/>
      <c r="AF1332" s="5"/>
      <c r="AG1332" s="1"/>
      <c r="AH1332" s="1"/>
      <c r="AI1332" s="1"/>
      <c r="AJ1332" s="1"/>
      <c r="AK1332" s="10"/>
      <c r="AL1332" s="1"/>
      <c r="AM1332" s="1"/>
      <c r="AN1332" s="1"/>
      <c r="AO1332" s="1"/>
      <c r="AP1332" s="1"/>
      <c r="AQ1332" s="1"/>
    </row>
    <row r="1333" spans="1:43" x14ac:dyDescent="0.2">
      <c r="A1333" s="67">
        <f t="shared" si="550"/>
        <v>43615</v>
      </c>
      <c r="B1333" s="8">
        <f t="shared" si="539"/>
        <v>15786.75383845</v>
      </c>
      <c r="C1333" s="8">
        <f t="shared" si="551"/>
        <v>12330.52982442</v>
      </c>
      <c r="D1333" s="28">
        <f t="shared" si="552"/>
        <v>5206.9799999999996</v>
      </c>
      <c r="E1333" s="9">
        <f>IF(K1333=1,VLOOKUP(A1332,[1]Plan1!$AY$117:$BA$314,3),E1332)</f>
        <v>5213.75</v>
      </c>
      <c r="F1333" s="110">
        <f t="shared" si="553"/>
        <v>43601</v>
      </c>
      <c r="G1333" s="12">
        <f t="shared" si="540"/>
        <v>1.3001778382095708E-3</v>
      </c>
      <c r="H1333" s="11">
        <f t="shared" si="554"/>
        <v>43633</v>
      </c>
      <c r="I1333" s="11">
        <f t="shared" si="541"/>
        <v>43633</v>
      </c>
      <c r="J1333" s="1">
        <f t="shared" si="555"/>
        <v>23</v>
      </c>
      <c r="K1333" s="1">
        <f t="shared" si="563"/>
        <v>11</v>
      </c>
      <c r="L1333" s="8">
        <f t="shared" si="542"/>
        <v>1.0006216100000001</v>
      </c>
      <c r="M1333" s="14">
        <f t="shared" si="562"/>
        <v>1.0056996899999999</v>
      </c>
      <c r="N1333" s="14">
        <f t="shared" si="559"/>
        <v>1.191495622073047</v>
      </c>
      <c r="O1333" s="8">
        <f t="shared" si="561"/>
        <v>1.19223626</v>
      </c>
      <c r="P1333" s="8">
        <f t="shared" si="543"/>
        <v>14700.90476168</v>
      </c>
      <c r="Q1333" s="13">
        <f t="shared" si="544"/>
        <v>0</v>
      </c>
      <c r="R1333" s="21">
        <f t="shared" si="545"/>
        <v>0</v>
      </c>
      <c r="S1333" s="8">
        <f t="shared" si="546"/>
        <v>0</v>
      </c>
      <c r="T1333" s="10">
        <f t="shared" si="556"/>
        <v>0.122837</v>
      </c>
      <c r="U1333" s="13">
        <f t="shared" si="560"/>
        <v>155</v>
      </c>
      <c r="V1333" s="13">
        <v>252</v>
      </c>
      <c r="W1333" s="14">
        <f t="shared" si="547"/>
        <v>1.0738627380000001</v>
      </c>
      <c r="X1333" s="8">
        <f t="shared" si="548"/>
        <v>1085.84907677</v>
      </c>
      <c r="Y1333" s="8">
        <v>0</v>
      </c>
      <c r="Z1333" s="9">
        <f t="shared" si="549"/>
        <v>0</v>
      </c>
      <c r="AA1333" s="26" t="str">
        <f t="shared" si="557"/>
        <v>A+J=</v>
      </c>
      <c r="AB1333" s="70">
        <f t="shared" si="558"/>
        <v>43753</v>
      </c>
      <c r="AC1333" s="4"/>
      <c r="AD1333" s="1"/>
      <c r="AE1333" s="11"/>
      <c r="AF1333" s="5"/>
      <c r="AG1333" s="1"/>
      <c r="AH1333" s="1"/>
      <c r="AI1333" s="1"/>
      <c r="AJ1333" s="1"/>
      <c r="AK1333" s="10"/>
      <c r="AL1333" s="1"/>
      <c r="AM1333" s="1"/>
      <c r="AN1333" s="1"/>
      <c r="AO1333" s="1"/>
      <c r="AP1333" s="1"/>
      <c r="AQ1333" s="1"/>
    </row>
    <row r="1334" spans="1:43" x14ac:dyDescent="0.2">
      <c r="A1334" s="67">
        <f t="shared" si="550"/>
        <v>43616</v>
      </c>
      <c r="B1334" s="8">
        <f t="shared" si="539"/>
        <v>15794.905915450001</v>
      </c>
      <c r="C1334" s="8">
        <f t="shared" si="551"/>
        <v>12330.52982442</v>
      </c>
      <c r="D1334" s="28">
        <f t="shared" si="552"/>
        <v>5206.9799999999996</v>
      </c>
      <c r="E1334" s="9">
        <f>IF(K1334=1,VLOOKUP(A1333,[1]Plan1!$AY$117:$BA$314,3),E1333)</f>
        <v>5213.75</v>
      </c>
      <c r="F1334" s="110">
        <f t="shared" si="553"/>
        <v>43601</v>
      </c>
      <c r="G1334" s="12">
        <f t="shared" si="540"/>
        <v>1.3001778382095708E-3</v>
      </c>
      <c r="H1334" s="11">
        <f t="shared" si="554"/>
        <v>43633</v>
      </c>
      <c r="I1334" s="11">
        <f t="shared" si="541"/>
        <v>43633</v>
      </c>
      <c r="J1334" s="1">
        <f t="shared" si="555"/>
        <v>23</v>
      </c>
      <c r="K1334" s="1">
        <f t="shared" si="563"/>
        <v>12</v>
      </c>
      <c r="L1334" s="8">
        <f t="shared" si="542"/>
        <v>1.00067814</v>
      </c>
      <c r="M1334" s="14">
        <f t="shared" si="562"/>
        <v>1.0056996899999999</v>
      </c>
      <c r="N1334" s="14">
        <f t="shared" si="559"/>
        <v>1.191495622073047</v>
      </c>
      <c r="O1334" s="8">
        <f t="shared" si="561"/>
        <v>1.1923036199999999</v>
      </c>
      <c r="P1334" s="8">
        <f t="shared" si="543"/>
        <v>14701.73534617</v>
      </c>
      <c r="Q1334" s="13">
        <f t="shared" si="544"/>
        <v>0</v>
      </c>
      <c r="R1334" s="21">
        <f t="shared" si="545"/>
        <v>0</v>
      </c>
      <c r="S1334" s="8">
        <f t="shared" si="546"/>
        <v>0</v>
      </c>
      <c r="T1334" s="10">
        <f t="shared" si="556"/>
        <v>0.122837</v>
      </c>
      <c r="U1334" s="13">
        <f t="shared" si="560"/>
        <v>156</v>
      </c>
      <c r="V1334" s="13">
        <v>252</v>
      </c>
      <c r="W1334" s="14">
        <f t="shared" si="547"/>
        <v>1.0743565669999999</v>
      </c>
      <c r="X1334" s="8">
        <f t="shared" si="548"/>
        <v>1093.1705692800001</v>
      </c>
      <c r="Y1334" s="8">
        <v>0</v>
      </c>
      <c r="Z1334" s="9">
        <f t="shared" si="549"/>
        <v>0</v>
      </c>
      <c r="AA1334" s="26" t="str">
        <f t="shared" si="557"/>
        <v>A+J=</v>
      </c>
      <c r="AB1334" s="70">
        <f t="shared" si="558"/>
        <v>43753</v>
      </c>
      <c r="AC1334" s="4"/>
      <c r="AD1334" s="1"/>
      <c r="AE1334" s="11"/>
      <c r="AF1334" s="5"/>
      <c r="AG1334" s="1"/>
      <c r="AH1334" s="1"/>
      <c r="AI1334" s="1"/>
      <c r="AJ1334" s="1"/>
      <c r="AK1334" s="10"/>
      <c r="AL1334" s="1"/>
      <c r="AM1334" s="1"/>
      <c r="AN1334" s="1"/>
      <c r="AO1334" s="1"/>
      <c r="AP1334" s="1"/>
      <c r="AQ1334" s="1"/>
    </row>
    <row r="1335" spans="1:43" x14ac:dyDescent="0.2">
      <c r="A1335" s="67">
        <f t="shared" si="550"/>
        <v>43617</v>
      </c>
      <c r="B1335" s="8">
        <f t="shared" si="539"/>
        <v>15803.062003020001</v>
      </c>
      <c r="C1335" s="8">
        <f t="shared" si="551"/>
        <v>12330.52982442</v>
      </c>
      <c r="D1335" s="28">
        <f t="shared" si="552"/>
        <v>5206.9799999999996</v>
      </c>
      <c r="E1335" s="9">
        <f>IF(K1335=1,VLOOKUP(A1334,[1]Plan1!$AY$117:$BA$314,3),E1334)</f>
        <v>5213.75</v>
      </c>
      <c r="F1335" s="110">
        <f t="shared" si="553"/>
        <v>43601</v>
      </c>
      <c r="G1335" s="12">
        <f t="shared" si="540"/>
        <v>1.3001778382095708E-3</v>
      </c>
      <c r="H1335" s="11">
        <f t="shared" si="554"/>
        <v>43633</v>
      </c>
      <c r="I1335" s="11">
        <f t="shared" si="541"/>
        <v>43633</v>
      </c>
      <c r="J1335" s="1">
        <f t="shared" si="555"/>
        <v>23</v>
      </c>
      <c r="K1335" s="1">
        <f t="shared" si="563"/>
        <v>13</v>
      </c>
      <c r="L1335" s="8">
        <f t="shared" si="542"/>
        <v>1.0007346699999999</v>
      </c>
      <c r="M1335" s="14">
        <f t="shared" si="562"/>
        <v>1.0056996899999999</v>
      </c>
      <c r="N1335" s="14">
        <f t="shared" si="559"/>
        <v>1.191495622073047</v>
      </c>
      <c r="O1335" s="8">
        <f t="shared" si="561"/>
        <v>1.19237097</v>
      </c>
      <c r="P1335" s="8">
        <f t="shared" si="543"/>
        <v>14702.56580735</v>
      </c>
      <c r="Q1335" s="13">
        <f t="shared" si="544"/>
        <v>0</v>
      </c>
      <c r="R1335" s="21">
        <f t="shared" si="545"/>
        <v>0</v>
      </c>
      <c r="S1335" s="8">
        <f t="shared" si="546"/>
        <v>0</v>
      </c>
      <c r="T1335" s="10">
        <f t="shared" si="556"/>
        <v>0.122837</v>
      </c>
      <c r="U1335" s="13">
        <f t="shared" si="560"/>
        <v>157</v>
      </c>
      <c r="V1335" s="13">
        <v>252</v>
      </c>
      <c r="W1335" s="14">
        <f t="shared" si="547"/>
        <v>1.074850622</v>
      </c>
      <c r="X1335" s="8">
        <f t="shared" si="548"/>
        <v>1100.4961956699999</v>
      </c>
      <c r="Y1335" s="8">
        <v>0</v>
      </c>
      <c r="Z1335" s="9">
        <f t="shared" si="549"/>
        <v>0</v>
      </c>
      <c r="AA1335" s="26" t="str">
        <f t="shared" si="557"/>
        <v>A+J=</v>
      </c>
      <c r="AB1335" s="70">
        <f t="shared" si="558"/>
        <v>43753</v>
      </c>
      <c r="AC1335" s="4"/>
      <c r="AD1335" s="1"/>
      <c r="AE1335" s="11"/>
      <c r="AF1335" s="5"/>
      <c r="AG1335" s="1"/>
      <c r="AH1335" s="1"/>
      <c r="AI1335" s="1"/>
      <c r="AJ1335" s="1"/>
      <c r="AK1335" s="10"/>
      <c r="AL1335" s="1"/>
      <c r="AM1335" s="1"/>
      <c r="AN1335" s="1"/>
      <c r="AO1335" s="1"/>
      <c r="AP1335" s="1"/>
      <c r="AQ1335" s="1"/>
    </row>
    <row r="1336" spans="1:43" x14ac:dyDescent="0.2">
      <c r="A1336" s="67">
        <f t="shared" si="550"/>
        <v>43618</v>
      </c>
      <c r="B1336" s="8">
        <f t="shared" si="539"/>
        <v>15803.062003020001</v>
      </c>
      <c r="C1336" s="8">
        <f t="shared" si="551"/>
        <v>12330.52982442</v>
      </c>
      <c r="D1336" s="28">
        <f t="shared" si="552"/>
        <v>5206.9799999999996</v>
      </c>
      <c r="E1336" s="9">
        <f>IF(K1336=1,VLOOKUP(A1335,[1]Plan1!$AY$117:$BA$314,3),E1335)</f>
        <v>5213.75</v>
      </c>
      <c r="F1336" s="110">
        <f t="shared" si="553"/>
        <v>43601</v>
      </c>
      <c r="G1336" s="12">
        <f t="shared" si="540"/>
        <v>1.3001778382095708E-3</v>
      </c>
      <c r="H1336" s="11">
        <f t="shared" si="554"/>
        <v>43633</v>
      </c>
      <c r="I1336" s="11">
        <f t="shared" si="541"/>
        <v>43633</v>
      </c>
      <c r="J1336" s="1">
        <f t="shared" si="555"/>
        <v>23</v>
      </c>
      <c r="K1336" s="1">
        <f t="shared" si="563"/>
        <v>13</v>
      </c>
      <c r="L1336" s="8">
        <f t="shared" si="542"/>
        <v>1.0007346699999999</v>
      </c>
      <c r="M1336" s="14">
        <f t="shared" si="562"/>
        <v>1.0056996899999999</v>
      </c>
      <c r="N1336" s="14">
        <f t="shared" si="559"/>
        <v>1.191495622073047</v>
      </c>
      <c r="O1336" s="8">
        <f t="shared" si="561"/>
        <v>1.19237097</v>
      </c>
      <c r="P1336" s="8">
        <f t="shared" si="543"/>
        <v>14702.56580735</v>
      </c>
      <c r="Q1336" s="13">
        <f t="shared" si="544"/>
        <v>0</v>
      </c>
      <c r="R1336" s="21">
        <f t="shared" si="545"/>
        <v>0</v>
      </c>
      <c r="S1336" s="8">
        <f t="shared" si="546"/>
        <v>0</v>
      </c>
      <c r="T1336" s="10">
        <f t="shared" si="556"/>
        <v>0.122837</v>
      </c>
      <c r="U1336" s="13">
        <f t="shared" si="560"/>
        <v>157</v>
      </c>
      <c r="V1336" s="13">
        <v>252</v>
      </c>
      <c r="W1336" s="14">
        <f t="shared" si="547"/>
        <v>1.074850622</v>
      </c>
      <c r="X1336" s="8">
        <f t="shared" si="548"/>
        <v>1100.4961956699999</v>
      </c>
      <c r="Y1336" s="8">
        <v>0</v>
      </c>
      <c r="Z1336" s="9">
        <f t="shared" si="549"/>
        <v>0</v>
      </c>
      <c r="AA1336" s="26" t="str">
        <f t="shared" si="557"/>
        <v>A+J=</v>
      </c>
      <c r="AB1336" s="70">
        <f t="shared" si="558"/>
        <v>43753</v>
      </c>
      <c r="AC1336" s="4"/>
      <c r="AD1336" s="1"/>
      <c r="AE1336" s="11"/>
      <c r="AF1336" s="5"/>
      <c r="AG1336" s="1"/>
      <c r="AH1336" s="1"/>
      <c r="AI1336" s="1"/>
      <c r="AJ1336" s="1"/>
      <c r="AK1336" s="10"/>
      <c r="AL1336" s="1"/>
      <c r="AM1336" s="1"/>
      <c r="AN1336" s="1"/>
      <c r="AO1336" s="1"/>
      <c r="AP1336" s="1"/>
      <c r="AQ1336" s="1"/>
    </row>
    <row r="1337" spans="1:43" x14ac:dyDescent="0.2">
      <c r="A1337" s="67">
        <f t="shared" si="550"/>
        <v>43619</v>
      </c>
      <c r="B1337" s="8">
        <f t="shared" si="539"/>
        <v>15803.062003020001</v>
      </c>
      <c r="C1337" s="8">
        <f t="shared" si="551"/>
        <v>12330.52982442</v>
      </c>
      <c r="D1337" s="28">
        <f t="shared" si="552"/>
        <v>5206.9799999999996</v>
      </c>
      <c r="E1337" s="9">
        <f>IF(K1337=1,VLOOKUP(A1336,[1]Plan1!$AY$117:$BA$314,3),E1336)</f>
        <v>5213.75</v>
      </c>
      <c r="F1337" s="110">
        <f t="shared" si="553"/>
        <v>43601</v>
      </c>
      <c r="G1337" s="12">
        <f t="shared" si="540"/>
        <v>1.3001778382095708E-3</v>
      </c>
      <c r="H1337" s="11">
        <f t="shared" si="554"/>
        <v>43633</v>
      </c>
      <c r="I1337" s="11">
        <f t="shared" si="541"/>
        <v>43633</v>
      </c>
      <c r="J1337" s="1">
        <f t="shared" si="555"/>
        <v>23</v>
      </c>
      <c r="K1337" s="1">
        <f t="shared" si="563"/>
        <v>13</v>
      </c>
      <c r="L1337" s="8">
        <f t="shared" si="542"/>
        <v>1.0007346699999999</v>
      </c>
      <c r="M1337" s="14">
        <f t="shared" si="562"/>
        <v>1.0056996899999999</v>
      </c>
      <c r="N1337" s="14">
        <f t="shared" si="559"/>
        <v>1.191495622073047</v>
      </c>
      <c r="O1337" s="8">
        <f t="shared" si="561"/>
        <v>1.19237097</v>
      </c>
      <c r="P1337" s="8">
        <f t="shared" si="543"/>
        <v>14702.56580735</v>
      </c>
      <c r="Q1337" s="13">
        <f t="shared" si="544"/>
        <v>0</v>
      </c>
      <c r="R1337" s="21">
        <f t="shared" si="545"/>
        <v>0</v>
      </c>
      <c r="S1337" s="8">
        <f t="shared" si="546"/>
        <v>0</v>
      </c>
      <c r="T1337" s="10">
        <f t="shared" si="556"/>
        <v>0.122837</v>
      </c>
      <c r="U1337" s="13">
        <f t="shared" si="560"/>
        <v>157</v>
      </c>
      <c r="V1337" s="13">
        <v>252</v>
      </c>
      <c r="W1337" s="14">
        <f t="shared" si="547"/>
        <v>1.074850622</v>
      </c>
      <c r="X1337" s="8">
        <f t="shared" si="548"/>
        <v>1100.4961956699999</v>
      </c>
      <c r="Y1337" s="8">
        <v>0</v>
      </c>
      <c r="Z1337" s="9">
        <f t="shared" si="549"/>
        <v>0</v>
      </c>
      <c r="AA1337" s="26" t="str">
        <f t="shared" si="557"/>
        <v>A+J=</v>
      </c>
      <c r="AB1337" s="70">
        <f t="shared" si="558"/>
        <v>43753</v>
      </c>
      <c r="AC1337" s="4"/>
      <c r="AD1337" s="1"/>
      <c r="AE1337" s="11"/>
      <c r="AF1337" s="5"/>
      <c r="AG1337" s="1"/>
      <c r="AH1337" s="1"/>
      <c r="AI1337" s="1"/>
      <c r="AJ1337" s="1"/>
      <c r="AK1337" s="10"/>
      <c r="AL1337" s="1"/>
      <c r="AM1337" s="1"/>
      <c r="AN1337" s="1"/>
      <c r="AO1337" s="1"/>
      <c r="AP1337" s="1"/>
      <c r="AQ1337" s="1"/>
    </row>
    <row r="1338" spans="1:43" x14ac:dyDescent="0.2">
      <c r="A1338" s="67">
        <f t="shared" si="550"/>
        <v>43620</v>
      </c>
      <c r="B1338" s="8">
        <f t="shared" si="539"/>
        <v>15811.222528759999</v>
      </c>
      <c r="C1338" s="8">
        <f t="shared" si="551"/>
        <v>12330.52982442</v>
      </c>
      <c r="D1338" s="28">
        <f t="shared" si="552"/>
        <v>5206.9799999999996</v>
      </c>
      <c r="E1338" s="9">
        <f>IF(K1338=1,VLOOKUP(A1337,[1]Plan1!$AY$117:$BA$314,3),E1337)</f>
        <v>5213.75</v>
      </c>
      <c r="F1338" s="110">
        <f t="shared" si="553"/>
        <v>43601</v>
      </c>
      <c r="G1338" s="12">
        <f t="shared" si="540"/>
        <v>1.3001778382095708E-3</v>
      </c>
      <c r="H1338" s="11">
        <f t="shared" si="554"/>
        <v>43633</v>
      </c>
      <c r="I1338" s="11">
        <f t="shared" si="541"/>
        <v>43633</v>
      </c>
      <c r="J1338" s="1">
        <f t="shared" si="555"/>
        <v>23</v>
      </c>
      <c r="K1338" s="1">
        <f t="shared" si="563"/>
        <v>14</v>
      </c>
      <c r="L1338" s="8">
        <f t="shared" si="542"/>
        <v>1.00079121</v>
      </c>
      <c r="M1338" s="14">
        <f t="shared" si="562"/>
        <v>1.0056996899999999</v>
      </c>
      <c r="N1338" s="14">
        <f t="shared" si="559"/>
        <v>1.191495622073047</v>
      </c>
      <c r="O1338" s="8">
        <f t="shared" si="561"/>
        <v>1.19243834</v>
      </c>
      <c r="P1338" s="8">
        <f t="shared" si="543"/>
        <v>14703.39651515</v>
      </c>
      <c r="Q1338" s="13">
        <f t="shared" si="544"/>
        <v>0</v>
      </c>
      <c r="R1338" s="21">
        <f t="shared" si="545"/>
        <v>0</v>
      </c>
      <c r="S1338" s="8">
        <f t="shared" si="546"/>
        <v>0</v>
      </c>
      <c r="T1338" s="10">
        <f t="shared" si="556"/>
        <v>0.122837</v>
      </c>
      <c r="U1338" s="13">
        <f t="shared" si="560"/>
        <v>158</v>
      </c>
      <c r="V1338" s="13">
        <v>252</v>
      </c>
      <c r="W1338" s="14">
        <f t="shared" si="547"/>
        <v>1.0753449049999999</v>
      </c>
      <c r="X1338" s="8">
        <f t="shared" si="548"/>
        <v>1107.82601361</v>
      </c>
      <c r="Y1338" s="8">
        <v>0</v>
      </c>
      <c r="Z1338" s="9">
        <f t="shared" si="549"/>
        <v>0</v>
      </c>
      <c r="AA1338" s="26" t="str">
        <f t="shared" si="557"/>
        <v>A+J=</v>
      </c>
      <c r="AB1338" s="70">
        <f t="shared" si="558"/>
        <v>43753</v>
      </c>
      <c r="AC1338" s="4"/>
      <c r="AD1338" s="1"/>
      <c r="AE1338" s="11"/>
      <c r="AF1338" s="5"/>
      <c r="AG1338" s="1"/>
      <c r="AH1338" s="1"/>
      <c r="AI1338" s="1"/>
      <c r="AJ1338" s="1"/>
      <c r="AK1338" s="10"/>
      <c r="AL1338" s="1"/>
      <c r="AM1338" s="1"/>
      <c r="AN1338" s="1"/>
      <c r="AO1338" s="1"/>
      <c r="AP1338" s="1"/>
      <c r="AQ1338" s="1"/>
    </row>
    <row r="1339" spans="1:43" x14ac:dyDescent="0.2">
      <c r="A1339" s="67">
        <f t="shared" si="550"/>
        <v>43621</v>
      </c>
      <c r="B1339" s="8">
        <f t="shared" si="539"/>
        <v>15819.387213550001</v>
      </c>
      <c r="C1339" s="8">
        <f t="shared" si="551"/>
        <v>12330.52982442</v>
      </c>
      <c r="D1339" s="28">
        <f t="shared" si="552"/>
        <v>5206.9799999999996</v>
      </c>
      <c r="E1339" s="9">
        <f>IF(K1339=1,VLOOKUP(A1338,[1]Plan1!$AY$117:$BA$314,3),E1338)</f>
        <v>5213.75</v>
      </c>
      <c r="F1339" s="110">
        <f t="shared" si="553"/>
        <v>43601</v>
      </c>
      <c r="G1339" s="12">
        <f t="shared" si="540"/>
        <v>1.3001778382095708E-3</v>
      </c>
      <c r="H1339" s="11">
        <f t="shared" si="554"/>
        <v>43633</v>
      </c>
      <c r="I1339" s="11">
        <f t="shared" si="541"/>
        <v>43633</v>
      </c>
      <c r="J1339" s="1">
        <f t="shared" si="555"/>
        <v>23</v>
      </c>
      <c r="K1339" s="1">
        <f t="shared" si="563"/>
        <v>15</v>
      </c>
      <c r="L1339" s="8">
        <f t="shared" si="542"/>
        <v>1.0008477499999999</v>
      </c>
      <c r="M1339" s="14">
        <f t="shared" si="562"/>
        <v>1.0056996899999999</v>
      </c>
      <c r="N1339" s="14">
        <f t="shared" si="559"/>
        <v>1.191495622073047</v>
      </c>
      <c r="O1339" s="8">
        <f t="shared" si="561"/>
        <v>1.1925057100000001</v>
      </c>
      <c r="P1339" s="8">
        <f t="shared" si="543"/>
        <v>14704.227222940001</v>
      </c>
      <c r="Q1339" s="13">
        <f t="shared" si="544"/>
        <v>0</v>
      </c>
      <c r="R1339" s="21">
        <f t="shared" si="545"/>
        <v>0</v>
      </c>
      <c r="S1339" s="8">
        <f t="shared" si="546"/>
        <v>0</v>
      </c>
      <c r="T1339" s="10">
        <f t="shared" si="556"/>
        <v>0.122837</v>
      </c>
      <c r="U1339" s="13">
        <f t="shared" si="560"/>
        <v>159</v>
      </c>
      <c r="V1339" s="13">
        <v>252</v>
      </c>
      <c r="W1339" s="14">
        <f t="shared" si="547"/>
        <v>1.0758394149999999</v>
      </c>
      <c r="X1339" s="8">
        <f t="shared" si="548"/>
        <v>1115.15999061</v>
      </c>
      <c r="Y1339" s="8">
        <v>0</v>
      </c>
      <c r="Z1339" s="9">
        <f t="shared" si="549"/>
        <v>0</v>
      </c>
      <c r="AA1339" s="26" t="str">
        <f t="shared" si="557"/>
        <v>A+J=</v>
      </c>
      <c r="AB1339" s="70">
        <f t="shared" si="558"/>
        <v>43753</v>
      </c>
      <c r="AC1339" s="4"/>
      <c r="AD1339" s="1"/>
      <c r="AE1339" s="11"/>
      <c r="AF1339" s="5"/>
      <c r="AG1339" s="1"/>
      <c r="AH1339" s="1"/>
      <c r="AI1339" s="1"/>
      <c r="AJ1339" s="1"/>
      <c r="AK1339" s="10"/>
      <c r="AL1339" s="1"/>
      <c r="AM1339" s="1"/>
      <c r="AN1339" s="1"/>
      <c r="AO1339" s="1"/>
      <c r="AP1339" s="1"/>
      <c r="AQ1339" s="1"/>
    </row>
    <row r="1340" spans="1:43" x14ac:dyDescent="0.2">
      <c r="A1340" s="67">
        <f t="shared" si="550"/>
        <v>43622</v>
      </c>
      <c r="B1340" s="8">
        <f t="shared" si="539"/>
        <v>15827.555925269999</v>
      </c>
      <c r="C1340" s="8">
        <f t="shared" si="551"/>
        <v>12330.52982442</v>
      </c>
      <c r="D1340" s="28">
        <f t="shared" si="552"/>
        <v>5206.9799999999996</v>
      </c>
      <c r="E1340" s="9">
        <f>IF(K1340=1,VLOOKUP(A1339,[1]Plan1!$AY$117:$BA$314,3),E1339)</f>
        <v>5213.75</v>
      </c>
      <c r="F1340" s="110">
        <f t="shared" si="553"/>
        <v>43601</v>
      </c>
      <c r="G1340" s="12">
        <f t="shared" si="540"/>
        <v>1.3001778382095708E-3</v>
      </c>
      <c r="H1340" s="11">
        <f t="shared" si="554"/>
        <v>43633</v>
      </c>
      <c r="I1340" s="11">
        <f t="shared" si="541"/>
        <v>43633</v>
      </c>
      <c r="J1340" s="1">
        <f t="shared" si="555"/>
        <v>23</v>
      </c>
      <c r="K1340" s="1">
        <f t="shared" si="563"/>
        <v>16</v>
      </c>
      <c r="L1340" s="8">
        <f t="shared" si="542"/>
        <v>1.00090429</v>
      </c>
      <c r="M1340" s="14">
        <f t="shared" si="562"/>
        <v>1.0056996899999999</v>
      </c>
      <c r="N1340" s="14">
        <f t="shared" si="559"/>
        <v>1.191495622073047</v>
      </c>
      <c r="O1340" s="8">
        <f t="shared" si="561"/>
        <v>1.1925730699999999</v>
      </c>
      <c r="P1340" s="8">
        <f t="shared" si="543"/>
        <v>14705.057807429999</v>
      </c>
      <c r="Q1340" s="13">
        <f t="shared" si="544"/>
        <v>0</v>
      </c>
      <c r="R1340" s="21">
        <f t="shared" si="545"/>
        <v>0</v>
      </c>
      <c r="S1340" s="8">
        <f t="shared" si="546"/>
        <v>0</v>
      </c>
      <c r="T1340" s="10">
        <f t="shared" si="556"/>
        <v>0.122837</v>
      </c>
      <c r="U1340" s="13">
        <f t="shared" si="560"/>
        <v>160</v>
      </c>
      <c r="V1340" s="13">
        <v>252</v>
      </c>
      <c r="W1340" s="14">
        <f t="shared" si="547"/>
        <v>1.076334152</v>
      </c>
      <c r="X1340" s="8">
        <f t="shared" si="548"/>
        <v>1122.4981178400001</v>
      </c>
      <c r="Y1340" s="8">
        <v>0</v>
      </c>
      <c r="Z1340" s="9">
        <f t="shared" si="549"/>
        <v>0</v>
      </c>
      <c r="AA1340" s="26" t="str">
        <f t="shared" si="557"/>
        <v>A+J=</v>
      </c>
      <c r="AB1340" s="70">
        <f t="shared" si="558"/>
        <v>43753</v>
      </c>
      <c r="AC1340" s="4"/>
      <c r="AD1340" s="1"/>
      <c r="AE1340" s="11"/>
      <c r="AF1340" s="5"/>
      <c r="AG1340" s="1"/>
      <c r="AH1340" s="1"/>
      <c r="AI1340" s="1"/>
      <c r="AJ1340" s="1"/>
      <c r="AK1340" s="10"/>
      <c r="AL1340" s="1"/>
      <c r="AM1340" s="1"/>
      <c r="AN1340" s="1"/>
      <c r="AO1340" s="1"/>
      <c r="AP1340" s="1"/>
      <c r="AQ1340" s="1"/>
    </row>
    <row r="1341" spans="1:43" x14ac:dyDescent="0.2">
      <c r="A1341" s="67">
        <f t="shared" si="550"/>
        <v>43623</v>
      </c>
      <c r="B1341" s="8">
        <f t="shared" si="539"/>
        <v>15835.72894454</v>
      </c>
      <c r="C1341" s="8">
        <f t="shared" si="551"/>
        <v>12330.52982442</v>
      </c>
      <c r="D1341" s="28">
        <f t="shared" si="552"/>
        <v>5206.9799999999996</v>
      </c>
      <c r="E1341" s="9">
        <f>IF(K1341=1,VLOOKUP(A1340,[1]Plan1!$AY$117:$BA$314,3),E1340)</f>
        <v>5213.75</v>
      </c>
      <c r="F1341" s="110">
        <f t="shared" si="553"/>
        <v>43601</v>
      </c>
      <c r="G1341" s="12">
        <f t="shared" si="540"/>
        <v>1.3001778382095708E-3</v>
      </c>
      <c r="H1341" s="11">
        <f t="shared" si="554"/>
        <v>43633</v>
      </c>
      <c r="I1341" s="11">
        <f t="shared" si="541"/>
        <v>43633</v>
      </c>
      <c r="J1341" s="1">
        <f t="shared" si="555"/>
        <v>23</v>
      </c>
      <c r="K1341" s="1">
        <f t="shared" si="563"/>
        <v>17</v>
      </c>
      <c r="L1341" s="8">
        <f t="shared" si="542"/>
        <v>1.0009608299999999</v>
      </c>
      <c r="M1341" s="14">
        <f t="shared" si="562"/>
        <v>1.0056996899999999</v>
      </c>
      <c r="N1341" s="14">
        <f t="shared" si="559"/>
        <v>1.191495622073047</v>
      </c>
      <c r="O1341" s="8">
        <f t="shared" si="561"/>
        <v>1.1926404399999999</v>
      </c>
      <c r="P1341" s="8">
        <f t="shared" si="543"/>
        <v>14705.88851522</v>
      </c>
      <c r="Q1341" s="13">
        <f t="shared" si="544"/>
        <v>0</v>
      </c>
      <c r="R1341" s="21">
        <f t="shared" si="545"/>
        <v>0</v>
      </c>
      <c r="S1341" s="8">
        <f t="shared" si="546"/>
        <v>0</v>
      </c>
      <c r="T1341" s="10">
        <f t="shared" si="556"/>
        <v>0.122837</v>
      </c>
      <c r="U1341" s="13">
        <f t="shared" si="560"/>
        <v>161</v>
      </c>
      <c r="V1341" s="13">
        <v>252</v>
      </c>
      <c r="W1341" s="14">
        <f t="shared" si="547"/>
        <v>1.0768291169999999</v>
      </c>
      <c r="X1341" s="8">
        <f t="shared" si="548"/>
        <v>1129.8404293200001</v>
      </c>
      <c r="Y1341" s="8">
        <v>0</v>
      </c>
      <c r="Z1341" s="9">
        <f t="shared" si="549"/>
        <v>0</v>
      </c>
      <c r="AA1341" s="26" t="str">
        <f t="shared" si="557"/>
        <v>A+J=</v>
      </c>
      <c r="AB1341" s="70">
        <f t="shared" si="558"/>
        <v>43753</v>
      </c>
      <c r="AC1341" s="4"/>
      <c r="AD1341" s="1"/>
      <c r="AE1341" s="11"/>
      <c r="AF1341" s="5"/>
      <c r="AG1341" s="1"/>
      <c r="AH1341" s="1"/>
      <c r="AI1341" s="1"/>
      <c r="AJ1341" s="1"/>
      <c r="AK1341" s="10"/>
      <c r="AL1341" s="1"/>
      <c r="AM1341" s="1"/>
      <c r="AN1341" s="1"/>
      <c r="AO1341" s="1"/>
      <c r="AP1341" s="1"/>
      <c r="AQ1341" s="1"/>
    </row>
    <row r="1342" spans="1:43" x14ac:dyDescent="0.2">
      <c r="A1342" s="67">
        <f t="shared" si="550"/>
        <v>43624</v>
      </c>
      <c r="B1342" s="8">
        <f t="shared" si="539"/>
        <v>15843.90627213</v>
      </c>
      <c r="C1342" s="8">
        <f t="shared" si="551"/>
        <v>12330.52982442</v>
      </c>
      <c r="D1342" s="28">
        <f t="shared" si="552"/>
        <v>5206.9799999999996</v>
      </c>
      <c r="E1342" s="9">
        <f>IF(K1342=1,VLOOKUP(A1341,[1]Plan1!$AY$117:$BA$314,3),E1341)</f>
        <v>5213.75</v>
      </c>
      <c r="F1342" s="110">
        <f t="shared" si="553"/>
        <v>43601</v>
      </c>
      <c r="G1342" s="12">
        <f t="shared" si="540"/>
        <v>1.3001778382095708E-3</v>
      </c>
      <c r="H1342" s="11">
        <f t="shared" si="554"/>
        <v>43633</v>
      </c>
      <c r="I1342" s="11">
        <f t="shared" si="541"/>
        <v>43633</v>
      </c>
      <c r="J1342" s="1">
        <f t="shared" si="555"/>
        <v>23</v>
      </c>
      <c r="K1342" s="1">
        <f t="shared" si="563"/>
        <v>18</v>
      </c>
      <c r="L1342" s="8">
        <f t="shared" si="542"/>
        <v>1.00101738</v>
      </c>
      <c r="M1342" s="14">
        <f t="shared" si="562"/>
        <v>1.0056996899999999</v>
      </c>
      <c r="N1342" s="14">
        <f t="shared" si="559"/>
        <v>1.191495622073047</v>
      </c>
      <c r="O1342" s="8">
        <f t="shared" si="561"/>
        <v>1.1927078200000001</v>
      </c>
      <c r="P1342" s="8">
        <f t="shared" si="543"/>
        <v>14706.71934632</v>
      </c>
      <c r="Q1342" s="13">
        <f t="shared" si="544"/>
        <v>0</v>
      </c>
      <c r="R1342" s="21">
        <f t="shared" si="545"/>
        <v>0</v>
      </c>
      <c r="S1342" s="8">
        <f t="shared" si="546"/>
        <v>0</v>
      </c>
      <c r="T1342" s="10">
        <f t="shared" si="556"/>
        <v>0.122837</v>
      </c>
      <c r="U1342" s="13">
        <f t="shared" si="560"/>
        <v>162</v>
      </c>
      <c r="V1342" s="13">
        <v>252</v>
      </c>
      <c r="W1342" s="14">
        <f t="shared" si="547"/>
        <v>1.0773243100000001</v>
      </c>
      <c r="X1342" s="8">
        <f t="shared" si="548"/>
        <v>1137.18692581</v>
      </c>
      <c r="Y1342" s="8">
        <v>0</v>
      </c>
      <c r="Z1342" s="9">
        <f t="shared" si="549"/>
        <v>0</v>
      </c>
      <c r="AA1342" s="26" t="str">
        <f t="shared" si="557"/>
        <v>A+J=</v>
      </c>
      <c r="AB1342" s="70">
        <f t="shared" si="558"/>
        <v>43753</v>
      </c>
      <c r="AC1342" s="4"/>
      <c r="AD1342" s="1"/>
      <c r="AE1342" s="11"/>
      <c r="AF1342" s="5"/>
      <c r="AG1342" s="1"/>
      <c r="AH1342" s="1"/>
      <c r="AI1342" s="1"/>
      <c r="AJ1342" s="1"/>
      <c r="AK1342" s="10"/>
      <c r="AL1342" s="1"/>
      <c r="AM1342" s="1"/>
      <c r="AN1342" s="1"/>
      <c r="AO1342" s="1"/>
      <c r="AP1342" s="1"/>
      <c r="AQ1342" s="1"/>
    </row>
    <row r="1343" spans="1:43" x14ac:dyDescent="0.2">
      <c r="A1343" s="67">
        <f t="shared" si="550"/>
        <v>43625</v>
      </c>
      <c r="B1343" s="8">
        <f t="shared" si="539"/>
        <v>15843.90627213</v>
      </c>
      <c r="C1343" s="8">
        <f t="shared" si="551"/>
        <v>12330.52982442</v>
      </c>
      <c r="D1343" s="28">
        <f t="shared" si="552"/>
        <v>5206.9799999999996</v>
      </c>
      <c r="E1343" s="9">
        <f>IF(K1343=1,VLOOKUP(A1342,[1]Plan1!$AY$117:$BA$314,3),E1342)</f>
        <v>5213.75</v>
      </c>
      <c r="F1343" s="110">
        <f t="shared" si="553"/>
        <v>43601</v>
      </c>
      <c r="G1343" s="12">
        <f t="shared" si="540"/>
        <v>1.3001778382095708E-3</v>
      </c>
      <c r="H1343" s="11">
        <f t="shared" si="554"/>
        <v>43633</v>
      </c>
      <c r="I1343" s="11">
        <f t="shared" si="541"/>
        <v>43633</v>
      </c>
      <c r="J1343" s="1">
        <f t="shared" si="555"/>
        <v>23</v>
      </c>
      <c r="K1343" s="1">
        <f t="shared" si="563"/>
        <v>18</v>
      </c>
      <c r="L1343" s="8">
        <f t="shared" si="542"/>
        <v>1.00101738</v>
      </c>
      <c r="M1343" s="14">
        <f t="shared" si="562"/>
        <v>1.0056996899999999</v>
      </c>
      <c r="N1343" s="14">
        <f t="shared" si="559"/>
        <v>1.191495622073047</v>
      </c>
      <c r="O1343" s="8">
        <f t="shared" si="561"/>
        <v>1.1927078200000001</v>
      </c>
      <c r="P1343" s="8">
        <f t="shared" si="543"/>
        <v>14706.71934632</v>
      </c>
      <c r="Q1343" s="13">
        <f t="shared" si="544"/>
        <v>0</v>
      </c>
      <c r="R1343" s="21">
        <f t="shared" si="545"/>
        <v>0</v>
      </c>
      <c r="S1343" s="8">
        <f t="shared" si="546"/>
        <v>0</v>
      </c>
      <c r="T1343" s="10">
        <f t="shared" si="556"/>
        <v>0.122837</v>
      </c>
      <c r="U1343" s="13">
        <f t="shared" si="560"/>
        <v>162</v>
      </c>
      <c r="V1343" s="13">
        <v>252</v>
      </c>
      <c r="W1343" s="14">
        <f t="shared" si="547"/>
        <v>1.0773243100000001</v>
      </c>
      <c r="X1343" s="8">
        <f t="shared" si="548"/>
        <v>1137.18692581</v>
      </c>
      <c r="Y1343" s="8">
        <v>0</v>
      </c>
      <c r="Z1343" s="9">
        <f t="shared" si="549"/>
        <v>0</v>
      </c>
      <c r="AA1343" s="26" t="str">
        <f t="shared" si="557"/>
        <v>A+J=</v>
      </c>
      <c r="AB1343" s="70">
        <f t="shared" si="558"/>
        <v>43753</v>
      </c>
      <c r="AC1343" s="4"/>
      <c r="AD1343" s="1"/>
      <c r="AE1343" s="11"/>
      <c r="AF1343" s="5"/>
      <c r="AG1343" s="1"/>
      <c r="AH1343" s="1"/>
      <c r="AI1343" s="1"/>
      <c r="AJ1343" s="1"/>
      <c r="AK1343" s="10"/>
      <c r="AL1343" s="1"/>
      <c r="AM1343" s="1"/>
      <c r="AN1343" s="1"/>
      <c r="AO1343" s="1"/>
      <c r="AP1343" s="1"/>
      <c r="AQ1343" s="1"/>
    </row>
    <row r="1344" spans="1:43" x14ac:dyDescent="0.2">
      <c r="A1344" s="67">
        <f t="shared" si="550"/>
        <v>43626</v>
      </c>
      <c r="B1344" s="8">
        <f t="shared" si="539"/>
        <v>15843.90627213</v>
      </c>
      <c r="C1344" s="8">
        <f t="shared" si="551"/>
        <v>12330.52982442</v>
      </c>
      <c r="D1344" s="28">
        <f t="shared" si="552"/>
        <v>5206.9799999999996</v>
      </c>
      <c r="E1344" s="9">
        <f>IF(K1344=1,VLOOKUP(A1343,[1]Plan1!$AY$117:$BA$314,3),E1343)</f>
        <v>5213.75</v>
      </c>
      <c r="F1344" s="110">
        <f t="shared" si="553"/>
        <v>43601</v>
      </c>
      <c r="G1344" s="12">
        <f t="shared" si="540"/>
        <v>1.3001778382095708E-3</v>
      </c>
      <c r="H1344" s="11">
        <f t="shared" si="554"/>
        <v>43633</v>
      </c>
      <c r="I1344" s="11">
        <f t="shared" si="541"/>
        <v>43633</v>
      </c>
      <c r="J1344" s="1">
        <f t="shared" si="555"/>
        <v>23</v>
      </c>
      <c r="K1344" s="1">
        <f t="shared" si="563"/>
        <v>18</v>
      </c>
      <c r="L1344" s="8">
        <f t="shared" si="542"/>
        <v>1.00101738</v>
      </c>
      <c r="M1344" s="14">
        <f t="shared" si="562"/>
        <v>1.0056996899999999</v>
      </c>
      <c r="N1344" s="14">
        <f t="shared" si="559"/>
        <v>1.191495622073047</v>
      </c>
      <c r="O1344" s="8">
        <f t="shared" si="561"/>
        <v>1.1927078200000001</v>
      </c>
      <c r="P1344" s="8">
        <f t="shared" si="543"/>
        <v>14706.71934632</v>
      </c>
      <c r="Q1344" s="13">
        <f t="shared" si="544"/>
        <v>0</v>
      </c>
      <c r="R1344" s="21">
        <f t="shared" si="545"/>
        <v>0</v>
      </c>
      <c r="S1344" s="8">
        <f t="shared" si="546"/>
        <v>0</v>
      </c>
      <c r="T1344" s="10">
        <f t="shared" si="556"/>
        <v>0.122837</v>
      </c>
      <c r="U1344" s="13">
        <f t="shared" si="560"/>
        <v>162</v>
      </c>
      <c r="V1344" s="13">
        <v>252</v>
      </c>
      <c r="W1344" s="14">
        <f t="shared" si="547"/>
        <v>1.0773243100000001</v>
      </c>
      <c r="X1344" s="8">
        <f t="shared" si="548"/>
        <v>1137.18692581</v>
      </c>
      <c r="Y1344" s="8">
        <v>0</v>
      </c>
      <c r="Z1344" s="9">
        <f t="shared" si="549"/>
        <v>0</v>
      </c>
      <c r="AA1344" s="26" t="str">
        <f t="shared" si="557"/>
        <v>A+J=</v>
      </c>
      <c r="AB1344" s="70">
        <f t="shared" si="558"/>
        <v>43753</v>
      </c>
      <c r="AC1344" s="4"/>
      <c r="AD1344" s="1"/>
      <c r="AE1344" s="11"/>
      <c r="AF1344" s="5"/>
      <c r="AG1344" s="1"/>
      <c r="AH1344" s="1"/>
      <c r="AI1344" s="1"/>
      <c r="AJ1344" s="1"/>
      <c r="AK1344" s="10"/>
      <c r="AL1344" s="1"/>
      <c r="AM1344" s="1"/>
      <c r="AN1344" s="1"/>
      <c r="AO1344" s="1"/>
      <c r="AP1344" s="1"/>
      <c r="AQ1344" s="1"/>
    </row>
    <row r="1345" spans="1:43" x14ac:dyDescent="0.2">
      <c r="A1345" s="67">
        <f t="shared" si="550"/>
        <v>43627</v>
      </c>
      <c r="B1345" s="8">
        <f t="shared" si="539"/>
        <v>15852.087761180001</v>
      </c>
      <c r="C1345" s="8">
        <f t="shared" si="551"/>
        <v>12330.52982442</v>
      </c>
      <c r="D1345" s="28">
        <f t="shared" si="552"/>
        <v>5206.9799999999996</v>
      </c>
      <c r="E1345" s="9">
        <f>IF(K1345=1,VLOOKUP(A1344,[1]Plan1!$AY$117:$BA$314,3),E1344)</f>
        <v>5213.75</v>
      </c>
      <c r="F1345" s="110">
        <f t="shared" si="553"/>
        <v>43601</v>
      </c>
      <c r="G1345" s="12">
        <f t="shared" si="540"/>
        <v>1.3001778382095708E-3</v>
      </c>
      <c r="H1345" s="11">
        <f t="shared" si="554"/>
        <v>43633</v>
      </c>
      <c r="I1345" s="11">
        <f t="shared" si="541"/>
        <v>43633</v>
      </c>
      <c r="J1345" s="1">
        <f t="shared" si="555"/>
        <v>23</v>
      </c>
      <c r="K1345" s="1">
        <f t="shared" si="563"/>
        <v>19</v>
      </c>
      <c r="L1345" s="8">
        <f t="shared" si="542"/>
        <v>1.00107393</v>
      </c>
      <c r="M1345" s="14">
        <f t="shared" si="562"/>
        <v>1.0056996899999999</v>
      </c>
      <c r="N1345" s="14">
        <f t="shared" si="559"/>
        <v>1.191495622073047</v>
      </c>
      <c r="O1345" s="8">
        <f t="shared" si="561"/>
        <v>1.1927752</v>
      </c>
      <c r="P1345" s="8">
        <f t="shared" si="543"/>
        <v>14707.55017742</v>
      </c>
      <c r="Q1345" s="13">
        <f t="shared" si="544"/>
        <v>0</v>
      </c>
      <c r="R1345" s="21">
        <f t="shared" si="545"/>
        <v>0</v>
      </c>
      <c r="S1345" s="8">
        <f t="shared" si="546"/>
        <v>0</v>
      </c>
      <c r="T1345" s="10">
        <f t="shared" si="556"/>
        <v>0.122837</v>
      </c>
      <c r="U1345" s="13">
        <f t="shared" si="560"/>
        <v>163</v>
      </c>
      <c r="V1345" s="13">
        <v>252</v>
      </c>
      <c r="W1345" s="14">
        <f t="shared" si="547"/>
        <v>1.0778197300000001</v>
      </c>
      <c r="X1345" s="8">
        <f t="shared" si="548"/>
        <v>1144.53758376</v>
      </c>
      <c r="Y1345" s="8">
        <v>0</v>
      </c>
      <c r="Z1345" s="9">
        <f t="shared" si="549"/>
        <v>0</v>
      </c>
      <c r="AA1345" s="26" t="str">
        <f t="shared" si="557"/>
        <v>A+J=</v>
      </c>
      <c r="AB1345" s="70">
        <f t="shared" si="558"/>
        <v>43753</v>
      </c>
      <c r="AC1345" s="4"/>
      <c r="AD1345" s="1"/>
      <c r="AE1345" s="11"/>
      <c r="AF1345" s="5"/>
      <c r="AG1345" s="1"/>
      <c r="AH1345" s="1"/>
      <c r="AI1345" s="1"/>
      <c r="AJ1345" s="1"/>
      <c r="AK1345" s="10"/>
      <c r="AL1345" s="1"/>
      <c r="AM1345" s="1"/>
      <c r="AN1345" s="1"/>
      <c r="AO1345" s="1"/>
      <c r="AP1345" s="1"/>
      <c r="AQ1345" s="1"/>
    </row>
    <row r="1346" spans="1:43" x14ac:dyDescent="0.2">
      <c r="A1346" s="67">
        <f t="shared" si="550"/>
        <v>43628</v>
      </c>
      <c r="B1346" s="8">
        <f t="shared" si="539"/>
        <v>15860.273559929999</v>
      </c>
      <c r="C1346" s="8">
        <f t="shared" si="551"/>
        <v>12330.52982442</v>
      </c>
      <c r="D1346" s="28">
        <f t="shared" si="552"/>
        <v>5206.9799999999996</v>
      </c>
      <c r="E1346" s="9">
        <f>IF(K1346=1,VLOOKUP(A1345,[1]Plan1!$AY$117:$BA$314,3),E1345)</f>
        <v>5213.75</v>
      </c>
      <c r="F1346" s="110">
        <f t="shared" si="553"/>
        <v>43601</v>
      </c>
      <c r="G1346" s="12">
        <f t="shared" si="540"/>
        <v>1.3001778382095708E-3</v>
      </c>
      <c r="H1346" s="11">
        <f t="shared" si="554"/>
        <v>43633</v>
      </c>
      <c r="I1346" s="11">
        <f t="shared" si="541"/>
        <v>43633</v>
      </c>
      <c r="J1346" s="1">
        <f t="shared" si="555"/>
        <v>23</v>
      </c>
      <c r="K1346" s="1">
        <f t="shared" si="563"/>
        <v>20</v>
      </c>
      <c r="L1346" s="8">
        <f t="shared" si="542"/>
        <v>1.00113049</v>
      </c>
      <c r="M1346" s="14">
        <f t="shared" si="562"/>
        <v>1.0056996899999999</v>
      </c>
      <c r="N1346" s="14">
        <f t="shared" si="559"/>
        <v>1.191495622073047</v>
      </c>
      <c r="O1346" s="8">
        <f t="shared" si="561"/>
        <v>1.1928425899999999</v>
      </c>
      <c r="P1346" s="8">
        <f t="shared" si="543"/>
        <v>14708.38113183</v>
      </c>
      <c r="Q1346" s="13">
        <f t="shared" si="544"/>
        <v>0</v>
      </c>
      <c r="R1346" s="21">
        <f t="shared" si="545"/>
        <v>0</v>
      </c>
      <c r="S1346" s="8">
        <f t="shared" si="546"/>
        <v>0</v>
      </c>
      <c r="T1346" s="10">
        <f t="shared" si="556"/>
        <v>0.122837</v>
      </c>
      <c r="U1346" s="13">
        <f t="shared" si="560"/>
        <v>164</v>
      </c>
      <c r="V1346" s="13">
        <v>252</v>
      </c>
      <c r="W1346" s="14">
        <f t="shared" si="547"/>
        <v>1.0783153780000001</v>
      </c>
      <c r="X1346" s="8">
        <f t="shared" si="548"/>
        <v>1151.8924281</v>
      </c>
      <c r="Y1346" s="8">
        <v>0</v>
      </c>
      <c r="Z1346" s="9">
        <f t="shared" si="549"/>
        <v>0</v>
      </c>
      <c r="AA1346" s="26" t="str">
        <f t="shared" si="557"/>
        <v>A+J=</v>
      </c>
      <c r="AB1346" s="70">
        <f t="shared" si="558"/>
        <v>43753</v>
      </c>
      <c r="AC1346" s="4"/>
      <c r="AD1346" s="1"/>
      <c r="AE1346" s="11"/>
      <c r="AF1346" s="5"/>
      <c r="AG1346" s="1"/>
      <c r="AH1346" s="1"/>
      <c r="AI1346" s="1"/>
      <c r="AJ1346" s="1"/>
      <c r="AK1346" s="10"/>
      <c r="AL1346" s="1"/>
      <c r="AM1346" s="1"/>
      <c r="AN1346" s="1"/>
      <c r="AO1346" s="1"/>
      <c r="AP1346" s="1"/>
      <c r="AQ1346" s="1"/>
    </row>
    <row r="1347" spans="1:43" x14ac:dyDescent="0.2">
      <c r="A1347" s="67">
        <f t="shared" si="550"/>
        <v>43629</v>
      </c>
      <c r="B1347" s="8">
        <f t="shared" si="539"/>
        <v>15868.463536089999</v>
      </c>
      <c r="C1347" s="8">
        <f t="shared" si="551"/>
        <v>12330.52982442</v>
      </c>
      <c r="D1347" s="28">
        <f t="shared" si="552"/>
        <v>5206.9799999999996</v>
      </c>
      <c r="E1347" s="9">
        <f>IF(K1347=1,VLOOKUP(A1346,[1]Plan1!$AY$117:$BA$314,3),E1346)</f>
        <v>5213.75</v>
      </c>
      <c r="F1347" s="110">
        <f t="shared" si="553"/>
        <v>43601</v>
      </c>
      <c r="G1347" s="12">
        <f t="shared" si="540"/>
        <v>1.3001778382095708E-3</v>
      </c>
      <c r="H1347" s="11">
        <f t="shared" si="554"/>
        <v>43633</v>
      </c>
      <c r="I1347" s="11">
        <f t="shared" si="541"/>
        <v>43633</v>
      </c>
      <c r="J1347" s="1">
        <f t="shared" si="555"/>
        <v>23</v>
      </c>
      <c r="K1347" s="1">
        <f t="shared" si="563"/>
        <v>21</v>
      </c>
      <c r="L1347" s="8">
        <f t="shared" si="542"/>
        <v>1.00118705</v>
      </c>
      <c r="M1347" s="14">
        <f t="shared" si="562"/>
        <v>1.0056996899999999</v>
      </c>
      <c r="N1347" s="14">
        <f t="shared" si="559"/>
        <v>1.191495622073047</v>
      </c>
      <c r="O1347" s="8">
        <f t="shared" si="561"/>
        <v>1.19290998</v>
      </c>
      <c r="P1347" s="8">
        <f t="shared" si="543"/>
        <v>14709.21208623</v>
      </c>
      <c r="Q1347" s="13">
        <f t="shared" si="544"/>
        <v>0</v>
      </c>
      <c r="R1347" s="21">
        <f t="shared" si="545"/>
        <v>0</v>
      </c>
      <c r="S1347" s="8">
        <f t="shared" si="546"/>
        <v>0</v>
      </c>
      <c r="T1347" s="10">
        <f t="shared" si="556"/>
        <v>0.122837</v>
      </c>
      <c r="U1347" s="13">
        <f t="shared" si="560"/>
        <v>165</v>
      </c>
      <c r="V1347" s="13">
        <v>252</v>
      </c>
      <c r="W1347" s="14">
        <f t="shared" si="547"/>
        <v>1.0788112540000001</v>
      </c>
      <c r="X1347" s="8">
        <f t="shared" si="548"/>
        <v>1159.2514498600001</v>
      </c>
      <c r="Y1347" s="8">
        <v>0</v>
      </c>
      <c r="Z1347" s="9">
        <f t="shared" si="549"/>
        <v>0</v>
      </c>
      <c r="AA1347" s="26" t="str">
        <f t="shared" si="557"/>
        <v>A+J=</v>
      </c>
      <c r="AB1347" s="70">
        <f t="shared" si="558"/>
        <v>43753</v>
      </c>
      <c r="AC1347" s="4"/>
      <c r="AD1347" s="1"/>
      <c r="AE1347" s="11"/>
      <c r="AF1347" s="5"/>
      <c r="AG1347" s="1"/>
      <c r="AH1347" s="1"/>
      <c r="AI1347" s="1"/>
      <c r="AJ1347" s="1"/>
      <c r="AK1347" s="10"/>
      <c r="AL1347" s="1"/>
      <c r="AM1347" s="1"/>
      <c r="AN1347" s="1"/>
      <c r="AO1347" s="1"/>
      <c r="AP1347" s="1"/>
      <c r="AQ1347" s="1"/>
    </row>
    <row r="1348" spans="1:43" x14ac:dyDescent="0.2">
      <c r="A1348" s="67">
        <f t="shared" si="550"/>
        <v>43630</v>
      </c>
      <c r="B1348" s="8">
        <f t="shared" si="539"/>
        <v>15876.657690249998</v>
      </c>
      <c r="C1348" s="8">
        <f t="shared" si="551"/>
        <v>12330.52982442</v>
      </c>
      <c r="D1348" s="28">
        <f t="shared" si="552"/>
        <v>5206.9799999999996</v>
      </c>
      <c r="E1348" s="9">
        <f>IF(K1348=1,VLOOKUP(A1347,[1]Plan1!$AY$117:$BA$314,3),E1347)</f>
        <v>5213.75</v>
      </c>
      <c r="F1348" s="110">
        <f t="shared" si="553"/>
        <v>43601</v>
      </c>
      <c r="G1348" s="12">
        <f t="shared" si="540"/>
        <v>1.3001778382095708E-3</v>
      </c>
      <c r="H1348" s="11">
        <f t="shared" si="554"/>
        <v>43633</v>
      </c>
      <c r="I1348" s="11">
        <f t="shared" si="541"/>
        <v>43633</v>
      </c>
      <c r="J1348" s="1">
        <f t="shared" si="555"/>
        <v>23</v>
      </c>
      <c r="K1348" s="1">
        <f t="shared" si="563"/>
        <v>22</v>
      </c>
      <c r="L1348" s="8">
        <f t="shared" si="542"/>
        <v>1.00124361</v>
      </c>
      <c r="M1348" s="14">
        <f t="shared" si="562"/>
        <v>1.0056996899999999</v>
      </c>
      <c r="N1348" s="14">
        <f t="shared" si="559"/>
        <v>1.191495622073047</v>
      </c>
      <c r="O1348" s="8">
        <f t="shared" si="561"/>
        <v>1.1929773699999999</v>
      </c>
      <c r="P1348" s="8">
        <f t="shared" si="543"/>
        <v>14710.043040639999</v>
      </c>
      <c r="Q1348" s="13">
        <f t="shared" si="544"/>
        <v>0</v>
      </c>
      <c r="R1348" s="21">
        <f t="shared" si="545"/>
        <v>0</v>
      </c>
      <c r="S1348" s="8">
        <f t="shared" si="546"/>
        <v>0</v>
      </c>
      <c r="T1348" s="10">
        <f t="shared" si="556"/>
        <v>0.122837</v>
      </c>
      <c r="U1348" s="13">
        <f t="shared" si="560"/>
        <v>166</v>
      </c>
      <c r="V1348" s="13">
        <v>252</v>
      </c>
      <c r="W1348" s="14">
        <f t="shared" si="547"/>
        <v>1.0793073580000001</v>
      </c>
      <c r="X1348" s="8">
        <f t="shared" si="548"/>
        <v>1166.61464961</v>
      </c>
      <c r="Y1348" s="8">
        <v>0</v>
      </c>
      <c r="Z1348" s="9">
        <f t="shared" si="549"/>
        <v>0</v>
      </c>
      <c r="AA1348" s="26" t="str">
        <f t="shared" si="557"/>
        <v>A+J=</v>
      </c>
      <c r="AB1348" s="70">
        <f t="shared" si="558"/>
        <v>43753</v>
      </c>
      <c r="AC1348" s="4"/>
      <c r="AD1348" s="1"/>
      <c r="AE1348" s="11"/>
      <c r="AF1348" s="5"/>
      <c r="AG1348" s="1"/>
      <c r="AH1348" s="1"/>
      <c r="AI1348" s="1"/>
      <c r="AJ1348" s="1"/>
      <c r="AK1348" s="10"/>
      <c r="AL1348" s="1"/>
      <c r="AM1348" s="1"/>
      <c r="AN1348" s="1"/>
      <c r="AO1348" s="1"/>
      <c r="AP1348" s="1"/>
      <c r="AQ1348" s="1"/>
    </row>
    <row r="1349" spans="1:43" x14ac:dyDescent="0.2">
      <c r="A1349" s="67">
        <f t="shared" si="550"/>
        <v>43631</v>
      </c>
      <c r="B1349" s="8">
        <f t="shared" si="539"/>
        <v>15884.856022959999</v>
      </c>
      <c r="C1349" s="8">
        <f t="shared" si="551"/>
        <v>12330.52982442</v>
      </c>
      <c r="D1349" s="28">
        <f t="shared" si="552"/>
        <v>5206.9799999999996</v>
      </c>
      <c r="E1349" s="9">
        <f>IF(K1349=1,VLOOKUP(A1348,[1]Plan1!$AY$117:$BA$314,3),E1348)</f>
        <v>5213.75</v>
      </c>
      <c r="F1349" s="110">
        <f t="shared" si="553"/>
        <v>43601</v>
      </c>
      <c r="G1349" s="12">
        <f t="shared" si="540"/>
        <v>1.3001778382095708E-3</v>
      </c>
      <c r="H1349" s="11">
        <f t="shared" si="554"/>
        <v>43661</v>
      </c>
      <c r="I1349" s="11">
        <f t="shared" si="541"/>
        <v>43633</v>
      </c>
      <c r="J1349" s="1">
        <f t="shared" si="555"/>
        <v>23</v>
      </c>
      <c r="K1349" s="1">
        <f t="shared" si="563"/>
        <v>23</v>
      </c>
      <c r="L1349" s="8">
        <f t="shared" si="542"/>
        <v>1.0013001699999999</v>
      </c>
      <c r="M1349" s="14">
        <f t="shared" si="562"/>
        <v>1.0056996899999999</v>
      </c>
      <c r="N1349" s="14">
        <f t="shared" si="559"/>
        <v>1.191495622073047</v>
      </c>
      <c r="O1349" s="8">
        <f t="shared" si="561"/>
        <v>1.19304476</v>
      </c>
      <c r="P1349" s="8">
        <f t="shared" si="543"/>
        <v>14710.873995039999</v>
      </c>
      <c r="Q1349" s="13">
        <f t="shared" si="544"/>
        <v>0</v>
      </c>
      <c r="R1349" s="21">
        <f t="shared" si="545"/>
        <v>0</v>
      </c>
      <c r="S1349" s="8">
        <f t="shared" si="546"/>
        <v>0</v>
      </c>
      <c r="T1349" s="10">
        <f t="shared" si="556"/>
        <v>0.122837</v>
      </c>
      <c r="U1349" s="13">
        <f t="shared" si="560"/>
        <v>167</v>
      </c>
      <c r="V1349" s="13">
        <v>252</v>
      </c>
      <c r="W1349" s="14">
        <f t="shared" si="547"/>
        <v>1.0798036900000001</v>
      </c>
      <c r="X1349" s="8">
        <f t="shared" si="548"/>
        <v>1173.9820279200001</v>
      </c>
      <c r="Y1349" s="8">
        <v>0</v>
      </c>
      <c r="Z1349" s="9">
        <f t="shared" si="549"/>
        <v>0</v>
      </c>
      <c r="AA1349" s="26" t="str">
        <f t="shared" si="557"/>
        <v>A+J=</v>
      </c>
      <c r="AB1349" s="70">
        <f t="shared" si="558"/>
        <v>43753</v>
      </c>
      <c r="AC1349" s="4"/>
      <c r="AD1349" s="1"/>
      <c r="AE1349" s="11"/>
      <c r="AF1349" s="5"/>
      <c r="AG1349" s="1"/>
      <c r="AH1349" s="1"/>
      <c r="AI1349" s="1"/>
      <c r="AJ1349" s="1"/>
      <c r="AK1349" s="10"/>
      <c r="AL1349" s="1"/>
      <c r="AM1349" s="1"/>
      <c r="AN1349" s="1"/>
      <c r="AO1349" s="1"/>
      <c r="AP1349" s="1"/>
      <c r="AQ1349" s="1"/>
    </row>
    <row r="1350" spans="1:43" x14ac:dyDescent="0.2">
      <c r="A1350" s="67">
        <f t="shared" si="550"/>
        <v>43632</v>
      </c>
      <c r="B1350" s="8">
        <f t="shared" si="539"/>
        <v>15884.856022959999</v>
      </c>
      <c r="C1350" s="8">
        <f t="shared" si="551"/>
        <v>12330.52982442</v>
      </c>
      <c r="D1350" s="28">
        <f t="shared" si="552"/>
        <v>5206.9799999999996</v>
      </c>
      <c r="E1350" s="9">
        <f>IF(K1350=1,VLOOKUP(A1349,[1]Plan1!$AY$117:$BA$314,3),E1349)</f>
        <v>5213.75</v>
      </c>
      <c r="F1350" s="110">
        <f t="shared" si="553"/>
        <v>43601</v>
      </c>
      <c r="G1350" s="12">
        <f t="shared" si="540"/>
        <v>1.3001778382095708E-3</v>
      </c>
      <c r="H1350" s="11">
        <f t="shared" si="554"/>
        <v>43661</v>
      </c>
      <c r="I1350" s="11">
        <f t="shared" si="541"/>
        <v>43633</v>
      </c>
      <c r="J1350" s="1">
        <f t="shared" si="555"/>
        <v>23</v>
      </c>
      <c r="K1350" s="1">
        <f t="shared" si="563"/>
        <v>23</v>
      </c>
      <c r="L1350" s="8">
        <f t="shared" si="542"/>
        <v>1.0013001699999999</v>
      </c>
      <c r="M1350" s="14">
        <f t="shared" si="562"/>
        <v>1.0056996899999999</v>
      </c>
      <c r="N1350" s="14">
        <f t="shared" si="559"/>
        <v>1.191495622073047</v>
      </c>
      <c r="O1350" s="8">
        <f t="shared" si="561"/>
        <v>1.19304476</v>
      </c>
      <c r="P1350" s="8">
        <f t="shared" si="543"/>
        <v>14710.873995039999</v>
      </c>
      <c r="Q1350" s="13">
        <f t="shared" si="544"/>
        <v>0</v>
      </c>
      <c r="R1350" s="21">
        <f t="shared" si="545"/>
        <v>0</v>
      </c>
      <c r="S1350" s="8">
        <f t="shared" si="546"/>
        <v>0</v>
      </c>
      <c r="T1350" s="10">
        <f t="shared" si="556"/>
        <v>0.122837</v>
      </c>
      <c r="U1350" s="13">
        <f t="shared" si="560"/>
        <v>167</v>
      </c>
      <c r="V1350" s="13">
        <v>252</v>
      </c>
      <c r="W1350" s="14">
        <f t="shared" si="547"/>
        <v>1.0798036900000001</v>
      </c>
      <c r="X1350" s="8">
        <f t="shared" si="548"/>
        <v>1173.9820279200001</v>
      </c>
      <c r="Y1350" s="8">
        <v>0</v>
      </c>
      <c r="Z1350" s="9">
        <f t="shared" si="549"/>
        <v>0</v>
      </c>
      <c r="AA1350" s="26" t="str">
        <f t="shared" si="557"/>
        <v>A+J=</v>
      </c>
      <c r="AB1350" s="70">
        <f t="shared" si="558"/>
        <v>43753</v>
      </c>
      <c r="AC1350" s="4"/>
      <c r="AD1350" s="1"/>
      <c r="AE1350" s="11"/>
      <c r="AF1350" s="5"/>
      <c r="AG1350" s="1"/>
      <c r="AH1350" s="1"/>
      <c r="AI1350" s="1"/>
      <c r="AJ1350" s="1"/>
      <c r="AK1350" s="10"/>
      <c r="AL1350" s="1"/>
      <c r="AM1350" s="1"/>
      <c r="AN1350" s="1"/>
      <c r="AO1350" s="1"/>
      <c r="AP1350" s="1"/>
      <c r="AQ1350" s="1"/>
    </row>
    <row r="1351" spans="1:43" x14ac:dyDescent="0.2">
      <c r="A1351" s="67">
        <f t="shared" si="550"/>
        <v>43633</v>
      </c>
      <c r="B1351" s="8">
        <f t="shared" si="539"/>
        <v>15884.856022959999</v>
      </c>
      <c r="C1351" s="8">
        <f t="shared" si="551"/>
        <v>12330.52982442</v>
      </c>
      <c r="D1351" s="28">
        <f t="shared" si="552"/>
        <v>5206.9799999999996</v>
      </c>
      <c r="E1351" s="9">
        <f>IF(K1351=1,VLOOKUP(A1350,[1]Plan1!$AY$117:$BA$314,3),E1350)</f>
        <v>5213.75</v>
      </c>
      <c r="F1351" s="110">
        <f t="shared" si="553"/>
        <v>43601</v>
      </c>
      <c r="G1351" s="12">
        <f t="shared" si="540"/>
        <v>1.3001778382095708E-3</v>
      </c>
      <c r="H1351" s="11">
        <f t="shared" si="554"/>
        <v>43661</v>
      </c>
      <c r="I1351" s="11">
        <f t="shared" si="541"/>
        <v>43633</v>
      </c>
      <c r="J1351" s="1">
        <f t="shared" si="555"/>
        <v>23</v>
      </c>
      <c r="K1351" s="1">
        <f t="shared" si="563"/>
        <v>23</v>
      </c>
      <c r="L1351" s="8">
        <f t="shared" si="542"/>
        <v>1.0013001699999999</v>
      </c>
      <c r="M1351" s="14">
        <f t="shared" si="562"/>
        <v>1.0056996899999999</v>
      </c>
      <c r="N1351" s="14">
        <f t="shared" si="559"/>
        <v>1.191495622073047</v>
      </c>
      <c r="O1351" s="8">
        <f t="shared" si="561"/>
        <v>1.19304476</v>
      </c>
      <c r="P1351" s="8">
        <f t="shared" si="543"/>
        <v>14710.873995039999</v>
      </c>
      <c r="Q1351" s="13">
        <f t="shared" si="544"/>
        <v>0</v>
      </c>
      <c r="R1351" s="21">
        <f t="shared" si="545"/>
        <v>0</v>
      </c>
      <c r="S1351" s="8">
        <f t="shared" si="546"/>
        <v>0</v>
      </c>
      <c r="T1351" s="10">
        <f t="shared" si="556"/>
        <v>0.122837</v>
      </c>
      <c r="U1351" s="13">
        <f t="shared" si="560"/>
        <v>167</v>
      </c>
      <c r="V1351" s="13">
        <v>252</v>
      </c>
      <c r="W1351" s="14">
        <f t="shared" si="547"/>
        <v>1.0798036900000001</v>
      </c>
      <c r="X1351" s="8">
        <f t="shared" si="548"/>
        <v>1173.9820279200001</v>
      </c>
      <c r="Y1351" s="8">
        <v>0</v>
      </c>
      <c r="Z1351" s="9">
        <f t="shared" si="549"/>
        <v>0</v>
      </c>
      <c r="AA1351" s="26" t="str">
        <f t="shared" si="557"/>
        <v>A+J=</v>
      </c>
      <c r="AB1351" s="70">
        <f t="shared" si="558"/>
        <v>43753</v>
      </c>
      <c r="AC1351" s="4"/>
      <c r="AD1351" s="1"/>
      <c r="AE1351" s="11"/>
      <c r="AF1351" s="5"/>
      <c r="AG1351" s="1"/>
      <c r="AH1351" s="1"/>
      <c r="AI1351" s="1"/>
      <c r="AJ1351" s="1"/>
      <c r="AK1351" s="10"/>
      <c r="AL1351" s="1"/>
      <c r="AM1351" s="1"/>
      <c r="AN1351" s="1"/>
      <c r="AO1351" s="1"/>
      <c r="AP1351" s="1"/>
      <c r="AQ1351" s="1"/>
    </row>
    <row r="1352" spans="1:43" x14ac:dyDescent="0.2">
      <c r="A1352" s="67">
        <f t="shared" si="550"/>
        <v>43634</v>
      </c>
      <c r="B1352" s="8">
        <f t="shared" si="539"/>
        <v>15892.244241979999</v>
      </c>
      <c r="C1352" s="8">
        <f t="shared" si="551"/>
        <v>12330.52982442</v>
      </c>
      <c r="D1352" s="28">
        <f t="shared" si="552"/>
        <v>5213.75</v>
      </c>
      <c r="E1352" s="9">
        <f>IF(K1352=1,VLOOKUP(A1351,[1]Plan1!$AY$117:$BA$314,3),E1351)</f>
        <v>5214.2700000000004</v>
      </c>
      <c r="F1352" s="110">
        <f t="shared" si="553"/>
        <v>43634</v>
      </c>
      <c r="G1352" s="12">
        <f t="shared" si="540"/>
        <v>9.9736274274730974E-5</v>
      </c>
      <c r="H1352" s="11">
        <f t="shared" si="554"/>
        <v>43661</v>
      </c>
      <c r="I1352" s="11">
        <f t="shared" si="541"/>
        <v>43661</v>
      </c>
      <c r="J1352" s="1">
        <f t="shared" si="555"/>
        <v>19</v>
      </c>
      <c r="K1352" s="1">
        <f t="shared" si="563"/>
        <v>1</v>
      </c>
      <c r="L1352" s="8">
        <f t="shared" si="542"/>
        <v>1.0000052399999999</v>
      </c>
      <c r="M1352" s="14">
        <f t="shared" si="562"/>
        <v>1.0013001699999999</v>
      </c>
      <c r="N1352" s="14">
        <f t="shared" si="559"/>
        <v>1.1930447689359978</v>
      </c>
      <c r="O1352" s="8">
        <f t="shared" si="561"/>
        <v>1.19305102</v>
      </c>
      <c r="P1352" s="8">
        <f t="shared" si="543"/>
        <v>14710.95118416</v>
      </c>
      <c r="Q1352" s="13">
        <f t="shared" si="544"/>
        <v>0</v>
      </c>
      <c r="R1352" s="21">
        <f t="shared" si="545"/>
        <v>0</v>
      </c>
      <c r="S1352" s="8">
        <f t="shared" si="546"/>
        <v>0</v>
      </c>
      <c r="T1352" s="10">
        <f t="shared" si="556"/>
        <v>0.122837</v>
      </c>
      <c r="U1352" s="13">
        <f t="shared" si="560"/>
        <v>168</v>
      </c>
      <c r="V1352" s="13">
        <v>252</v>
      </c>
      <c r="W1352" s="14">
        <f t="shared" si="547"/>
        <v>1.0803002500000001</v>
      </c>
      <c r="X1352" s="8">
        <f t="shared" si="548"/>
        <v>1181.2930578200001</v>
      </c>
      <c r="Y1352" s="8">
        <v>0</v>
      </c>
      <c r="Z1352" s="9">
        <f t="shared" si="549"/>
        <v>0</v>
      </c>
      <c r="AA1352" s="26" t="str">
        <f t="shared" si="557"/>
        <v>A+J=</v>
      </c>
      <c r="AB1352" s="70">
        <f t="shared" si="558"/>
        <v>43753</v>
      </c>
      <c r="AC1352" s="4"/>
      <c r="AD1352" s="1"/>
      <c r="AE1352" s="11"/>
      <c r="AF1352" s="5"/>
      <c r="AG1352" s="1"/>
      <c r="AH1352" s="1"/>
      <c r="AI1352" s="1"/>
      <c r="AJ1352" s="1"/>
      <c r="AK1352" s="10"/>
      <c r="AL1352" s="1"/>
      <c r="AM1352" s="1"/>
      <c r="AN1352" s="1"/>
      <c r="AO1352" s="1"/>
      <c r="AP1352" s="1"/>
      <c r="AQ1352" s="1"/>
    </row>
    <row r="1353" spans="1:43" x14ac:dyDescent="0.2">
      <c r="A1353" s="67">
        <f t="shared" si="550"/>
        <v>43635</v>
      </c>
      <c r="B1353" s="8">
        <f t="shared" si="539"/>
        <v>15899.63590648</v>
      </c>
      <c r="C1353" s="8">
        <f t="shared" si="551"/>
        <v>12330.52982442</v>
      </c>
      <c r="D1353" s="28">
        <f t="shared" si="552"/>
        <v>5213.75</v>
      </c>
      <c r="E1353" s="9">
        <f>IF(K1353=1,VLOOKUP(A1352,[1]Plan1!$AY$117:$BA$314,3),E1352)</f>
        <v>5214.2700000000004</v>
      </c>
      <c r="F1353" s="110">
        <f t="shared" si="553"/>
        <v>43634</v>
      </c>
      <c r="G1353" s="12">
        <f t="shared" si="540"/>
        <v>9.9736274274730974E-5</v>
      </c>
      <c r="H1353" s="11">
        <f t="shared" si="554"/>
        <v>43661</v>
      </c>
      <c r="I1353" s="11">
        <f t="shared" si="541"/>
        <v>43661</v>
      </c>
      <c r="J1353" s="1">
        <f t="shared" si="555"/>
        <v>19</v>
      </c>
      <c r="K1353" s="1">
        <f t="shared" si="563"/>
        <v>2</v>
      </c>
      <c r="L1353" s="8">
        <f t="shared" si="542"/>
        <v>1.00001049</v>
      </c>
      <c r="M1353" s="14">
        <f t="shared" si="562"/>
        <v>1.0013001699999999</v>
      </c>
      <c r="N1353" s="14">
        <f t="shared" si="559"/>
        <v>1.1930447689359978</v>
      </c>
      <c r="O1353" s="8">
        <f t="shared" si="561"/>
        <v>1.1930572800000001</v>
      </c>
      <c r="P1353" s="8">
        <f t="shared" si="543"/>
        <v>14711.02837328</v>
      </c>
      <c r="Q1353" s="13">
        <f t="shared" si="544"/>
        <v>0</v>
      </c>
      <c r="R1353" s="21">
        <f t="shared" si="545"/>
        <v>0</v>
      </c>
      <c r="S1353" s="8">
        <f t="shared" si="546"/>
        <v>0</v>
      </c>
      <c r="T1353" s="10">
        <f t="shared" si="556"/>
        <v>0.122837</v>
      </c>
      <c r="U1353" s="13">
        <f t="shared" si="560"/>
        <v>169</v>
      </c>
      <c r="V1353" s="13">
        <v>252</v>
      </c>
      <c r="W1353" s="14">
        <f t="shared" si="547"/>
        <v>1.0807970389999999</v>
      </c>
      <c r="X1353" s="8">
        <f t="shared" si="548"/>
        <v>1188.6075332</v>
      </c>
      <c r="Y1353" s="8">
        <v>0</v>
      </c>
      <c r="Z1353" s="9">
        <f t="shared" si="549"/>
        <v>0</v>
      </c>
      <c r="AA1353" s="26" t="str">
        <f t="shared" si="557"/>
        <v>A+J=</v>
      </c>
      <c r="AB1353" s="70">
        <f t="shared" si="558"/>
        <v>43753</v>
      </c>
      <c r="AC1353" s="4"/>
      <c r="AD1353" s="1"/>
      <c r="AE1353" s="11"/>
      <c r="AF1353" s="5"/>
      <c r="AG1353" s="1"/>
      <c r="AH1353" s="1"/>
      <c r="AI1353" s="1"/>
      <c r="AJ1353" s="1"/>
      <c r="AK1353" s="10"/>
      <c r="AL1353" s="1"/>
      <c r="AM1353" s="1"/>
      <c r="AN1353" s="1"/>
      <c r="AO1353" s="1"/>
      <c r="AP1353" s="1"/>
      <c r="AQ1353" s="1"/>
    </row>
    <row r="1354" spans="1:43" x14ac:dyDescent="0.2">
      <c r="A1354" s="67">
        <f t="shared" si="550"/>
        <v>43636</v>
      </c>
      <c r="B1354" s="8">
        <f t="shared" ref="B1354:B1417" si="564">(P1354+X1354)</f>
        <v>15907.0310018</v>
      </c>
      <c r="C1354" s="8">
        <f t="shared" si="551"/>
        <v>12330.52982442</v>
      </c>
      <c r="D1354" s="28">
        <f t="shared" si="552"/>
        <v>5213.75</v>
      </c>
      <c r="E1354" s="9">
        <f>IF(K1354=1,VLOOKUP(A1353,[1]Plan1!$AY$117:$BA$314,3),E1353)</f>
        <v>5214.2700000000004</v>
      </c>
      <c r="F1354" s="110">
        <f t="shared" si="553"/>
        <v>43634</v>
      </c>
      <c r="G1354" s="12">
        <f t="shared" ref="G1354:G1417" si="565">(E1354/D1354)-1</f>
        <v>9.9736274274730974E-5</v>
      </c>
      <c r="H1354" s="11">
        <f t="shared" si="554"/>
        <v>43661</v>
      </c>
      <c r="I1354" s="11">
        <f t="shared" ref="I1354:I1417" si="566">IF(A1354&gt;I1353,H1354,I1353)</f>
        <v>43661</v>
      </c>
      <c r="J1354" s="1">
        <f t="shared" si="555"/>
        <v>19</v>
      </c>
      <c r="K1354" s="1">
        <f t="shared" si="563"/>
        <v>3</v>
      </c>
      <c r="L1354" s="8">
        <f t="shared" ref="L1354:L1417" si="567">TRUNC((E1354/D1354)^TRUNC((K1354/J1354),9),8)</f>
        <v>1.00001574</v>
      </c>
      <c r="M1354" s="14">
        <f t="shared" si="562"/>
        <v>1.0013001699999999</v>
      </c>
      <c r="N1354" s="14">
        <f t="shared" si="559"/>
        <v>1.1930447689359978</v>
      </c>
      <c r="O1354" s="8">
        <f t="shared" si="561"/>
        <v>1.19306354</v>
      </c>
      <c r="P1354" s="8">
        <f t="shared" ref="P1354:P1417" si="568">TRUNC(C1354*O1354,8)</f>
        <v>14711.105562389999</v>
      </c>
      <c r="Q1354" s="13">
        <f t="shared" ref="Q1354:Q1417" si="569">IF(VLOOKUP(A1354,AE$10:AM$114,9)=VLOOKUP(A1353,AE$10:AM$114,9),0,VLOOKUP(A1354,AE$10:AM$114,9))</f>
        <v>0</v>
      </c>
      <c r="R1354" s="21">
        <f t="shared" ref="R1354:R1417" si="570">IF(Q1354&gt;0,VLOOKUP($A1354,$AE$10:$AK$114,7),0)</f>
        <v>0</v>
      </c>
      <c r="S1354" s="8">
        <f t="shared" ref="S1354:S1417" si="571">IF(R1354&gt;0,TRUNC(R1354*P1354,8),0)</f>
        <v>0</v>
      </c>
      <c r="T1354" s="10">
        <f t="shared" si="556"/>
        <v>0.122837</v>
      </c>
      <c r="U1354" s="13">
        <f t="shared" si="560"/>
        <v>170</v>
      </c>
      <c r="V1354" s="13">
        <v>252</v>
      </c>
      <c r="W1354" s="14">
        <f t="shared" ref="W1354:W1417" si="572">ROUND((1+T1354)^TRUNC((U1354/V1354),9),9)</f>
        <v>1.0812940559999999</v>
      </c>
      <c r="X1354" s="8">
        <f t="shared" ref="X1354:X1417" si="573">TRUNC((P1354*(W1354-1)),8)</f>
        <v>1195.9254394100001</v>
      </c>
      <c r="Y1354" s="8">
        <v>0</v>
      </c>
      <c r="Z1354" s="9">
        <f t="shared" ref="Z1354:Z1417" si="574">IF(S1354&gt;0,S1354+X1354,0)</f>
        <v>0</v>
      </c>
      <c r="AA1354" s="26" t="str">
        <f t="shared" si="557"/>
        <v>A+J=</v>
      </c>
      <c r="AB1354" s="70">
        <f t="shared" si="558"/>
        <v>43753</v>
      </c>
      <c r="AC1354" s="4"/>
      <c r="AD1354" s="1"/>
      <c r="AE1354" s="11"/>
      <c r="AF1354" s="5"/>
      <c r="AG1354" s="1"/>
      <c r="AH1354" s="1"/>
      <c r="AI1354" s="1"/>
      <c r="AJ1354" s="1"/>
      <c r="AK1354" s="10"/>
      <c r="AL1354" s="1"/>
      <c r="AM1354" s="1"/>
      <c r="AN1354" s="1"/>
      <c r="AO1354" s="1"/>
      <c r="AP1354" s="1"/>
      <c r="AQ1354" s="1"/>
    </row>
    <row r="1355" spans="1:43" x14ac:dyDescent="0.2">
      <c r="A1355" s="67">
        <f t="shared" ref="A1355:A1418" si="575">(A1354+1)</f>
        <v>43637</v>
      </c>
      <c r="B1355" s="8">
        <f t="shared" si="564"/>
        <v>15907.0310018</v>
      </c>
      <c r="C1355" s="8">
        <f t="shared" ref="C1355:C1418" si="576">TRUNC(IF(Q1354&gt;0,VLOOKUP(A1354,$AE$12:$AF$114,2),C1354),8)</f>
        <v>12330.52982442</v>
      </c>
      <c r="D1355" s="28">
        <f t="shared" ref="D1355:D1418" si="577">IF(E1355=E1354,D1354,E1354)</f>
        <v>5213.75</v>
      </c>
      <c r="E1355" s="9">
        <f>IF(K1355=1,VLOOKUP(A1354,[1]Plan1!$AY$117:$BA$314,3),E1354)</f>
        <v>5214.2700000000004</v>
      </c>
      <c r="F1355" s="110">
        <f t="shared" ref="F1355:F1418" si="578">IF(D1355=D1354,F1354,A1355)</f>
        <v>43634</v>
      </c>
      <c r="G1355" s="12">
        <f t="shared" si="565"/>
        <v>9.9736274274730974E-5</v>
      </c>
      <c r="H1355" s="11">
        <f t="shared" ref="H1355:H1418" si="579">IF(DAY(A1355)=15,VLOOKUP(A1355,AJ$118:AP$450,4),H1354)</f>
        <v>43661</v>
      </c>
      <c r="I1355" s="11">
        <f t="shared" si="566"/>
        <v>43661</v>
      </c>
      <c r="J1355" s="1">
        <f t="shared" ref="J1355:J1418" si="580">IF(I1355=I1354,J1354,NETWORKDAYS(I1354,I1355,$AE$118:$AE$502)-1)</f>
        <v>19</v>
      </c>
      <c r="K1355" s="1">
        <f t="shared" si="563"/>
        <v>3</v>
      </c>
      <c r="L1355" s="8">
        <f t="shared" si="567"/>
        <v>1.00001574</v>
      </c>
      <c r="M1355" s="14">
        <f t="shared" si="562"/>
        <v>1.0013001699999999</v>
      </c>
      <c r="N1355" s="14">
        <f t="shared" si="559"/>
        <v>1.1930447689359978</v>
      </c>
      <c r="O1355" s="8">
        <f t="shared" si="561"/>
        <v>1.19306354</v>
      </c>
      <c r="P1355" s="8">
        <f t="shared" si="568"/>
        <v>14711.105562389999</v>
      </c>
      <c r="Q1355" s="13">
        <f t="shared" si="569"/>
        <v>0</v>
      </c>
      <c r="R1355" s="21">
        <f t="shared" si="570"/>
        <v>0</v>
      </c>
      <c r="S1355" s="8">
        <f t="shared" si="571"/>
        <v>0</v>
      </c>
      <c r="T1355" s="10">
        <f t="shared" ref="T1355:T1418" si="581">IF(Q1354&gt;0,VLOOKUP(A1354,$AE$11:$AH$20,4),T1354)</f>
        <v>0.122837</v>
      </c>
      <c r="U1355" s="13">
        <f t="shared" si="560"/>
        <v>170</v>
      </c>
      <c r="V1355" s="13">
        <v>252</v>
      </c>
      <c r="W1355" s="14">
        <f t="shared" si="572"/>
        <v>1.0812940559999999</v>
      </c>
      <c r="X1355" s="8">
        <f t="shared" si="573"/>
        <v>1195.9254394100001</v>
      </c>
      <c r="Y1355" s="8">
        <v>0</v>
      </c>
      <c r="Z1355" s="9">
        <f t="shared" si="574"/>
        <v>0</v>
      </c>
      <c r="AA1355" s="26" t="str">
        <f t="shared" ref="AA1355:AA1418" si="582">IF($Q1354&gt;0,VLOOKUP($A1354,$AE$10:$AO$114,($AN$7)+1),AA1354)</f>
        <v>A+J=</v>
      </c>
      <c r="AB1355" s="70">
        <f t="shared" ref="AB1355:AB1418" si="583">IF($Q1354&gt;0,VLOOKUP($A1354,$AE$10:$AO$114,($AO$7)+1),AB1354)</f>
        <v>43753</v>
      </c>
      <c r="AC1355" s="4"/>
      <c r="AD1355" s="1"/>
      <c r="AE1355" s="11"/>
      <c r="AF1355" s="5"/>
      <c r="AG1355" s="1"/>
      <c r="AH1355" s="1"/>
      <c r="AI1355" s="1"/>
      <c r="AJ1355" s="1"/>
      <c r="AK1355" s="10"/>
      <c r="AL1355" s="1"/>
      <c r="AM1355" s="1"/>
      <c r="AN1355" s="1"/>
      <c r="AO1355" s="1"/>
      <c r="AP1355" s="1"/>
      <c r="AQ1355" s="1"/>
    </row>
    <row r="1356" spans="1:43" x14ac:dyDescent="0.2">
      <c r="A1356" s="67">
        <f t="shared" si="575"/>
        <v>43638</v>
      </c>
      <c r="B1356" s="8">
        <f t="shared" si="564"/>
        <v>15914.429676110001</v>
      </c>
      <c r="C1356" s="8">
        <f t="shared" si="576"/>
        <v>12330.52982442</v>
      </c>
      <c r="D1356" s="28">
        <f t="shared" si="577"/>
        <v>5213.75</v>
      </c>
      <c r="E1356" s="9">
        <f>IF(K1356=1,VLOOKUP(A1355,[1]Plan1!$AY$117:$BA$314,3),E1355)</f>
        <v>5214.2700000000004</v>
      </c>
      <c r="F1356" s="110">
        <f t="shared" si="578"/>
        <v>43634</v>
      </c>
      <c r="G1356" s="12">
        <f t="shared" si="565"/>
        <v>9.9736274274730974E-5</v>
      </c>
      <c r="H1356" s="11">
        <f t="shared" si="579"/>
        <v>43661</v>
      </c>
      <c r="I1356" s="11">
        <f t="shared" si="566"/>
        <v>43661</v>
      </c>
      <c r="J1356" s="1">
        <f t="shared" si="580"/>
        <v>19</v>
      </c>
      <c r="K1356" s="1">
        <f t="shared" si="563"/>
        <v>4</v>
      </c>
      <c r="L1356" s="8">
        <f t="shared" si="567"/>
        <v>1.0000209900000001</v>
      </c>
      <c r="M1356" s="14">
        <f t="shared" si="562"/>
        <v>1.0013001699999999</v>
      </c>
      <c r="N1356" s="14">
        <f t="shared" si="559"/>
        <v>1.1930447689359978</v>
      </c>
      <c r="O1356" s="8">
        <f t="shared" si="561"/>
        <v>1.1930698099999999</v>
      </c>
      <c r="P1356" s="8">
        <f t="shared" si="568"/>
        <v>14711.182874820001</v>
      </c>
      <c r="Q1356" s="13">
        <f t="shared" si="569"/>
        <v>0</v>
      </c>
      <c r="R1356" s="21">
        <f t="shared" si="570"/>
        <v>0</v>
      </c>
      <c r="S1356" s="8">
        <f t="shared" si="571"/>
        <v>0</v>
      </c>
      <c r="T1356" s="10">
        <f t="shared" si="581"/>
        <v>0.122837</v>
      </c>
      <c r="U1356" s="13">
        <f t="shared" si="560"/>
        <v>171</v>
      </c>
      <c r="V1356" s="13">
        <v>252</v>
      </c>
      <c r="W1356" s="14">
        <f t="shared" si="572"/>
        <v>1.0817913020000001</v>
      </c>
      <c r="X1356" s="8">
        <f t="shared" si="573"/>
        <v>1203.2468012899999</v>
      </c>
      <c r="Y1356" s="8">
        <v>0</v>
      </c>
      <c r="Z1356" s="9">
        <f t="shared" si="574"/>
        <v>0</v>
      </c>
      <c r="AA1356" s="26" t="str">
        <f t="shared" si="582"/>
        <v>A+J=</v>
      </c>
      <c r="AB1356" s="70">
        <f t="shared" si="583"/>
        <v>43753</v>
      </c>
      <c r="AC1356" s="4"/>
      <c r="AD1356" s="1"/>
      <c r="AE1356" s="11"/>
      <c r="AF1356" s="5"/>
      <c r="AG1356" s="1"/>
      <c r="AH1356" s="1"/>
      <c r="AI1356" s="1"/>
      <c r="AJ1356" s="1"/>
      <c r="AK1356" s="10"/>
      <c r="AL1356" s="1"/>
      <c r="AM1356" s="1"/>
      <c r="AN1356" s="1"/>
      <c r="AO1356" s="1"/>
      <c r="AP1356" s="1"/>
      <c r="AQ1356" s="1"/>
    </row>
    <row r="1357" spans="1:43" x14ac:dyDescent="0.2">
      <c r="A1357" s="67">
        <f t="shared" si="575"/>
        <v>43639</v>
      </c>
      <c r="B1357" s="8">
        <f t="shared" si="564"/>
        <v>15914.429676110001</v>
      </c>
      <c r="C1357" s="8">
        <f t="shared" si="576"/>
        <v>12330.52982442</v>
      </c>
      <c r="D1357" s="28">
        <f t="shared" si="577"/>
        <v>5213.75</v>
      </c>
      <c r="E1357" s="9">
        <f>IF(K1357=1,VLOOKUP(A1356,[1]Plan1!$AY$117:$BA$314,3),E1356)</f>
        <v>5214.2700000000004</v>
      </c>
      <c r="F1357" s="110">
        <f t="shared" si="578"/>
        <v>43634</v>
      </c>
      <c r="G1357" s="12">
        <f t="shared" si="565"/>
        <v>9.9736274274730974E-5</v>
      </c>
      <c r="H1357" s="11">
        <f t="shared" si="579"/>
        <v>43661</v>
      </c>
      <c r="I1357" s="11">
        <f t="shared" si="566"/>
        <v>43661</v>
      </c>
      <c r="J1357" s="1">
        <f t="shared" si="580"/>
        <v>19</v>
      </c>
      <c r="K1357" s="1">
        <f t="shared" si="563"/>
        <v>4</v>
      </c>
      <c r="L1357" s="8">
        <f t="shared" si="567"/>
        <v>1.0000209900000001</v>
      </c>
      <c r="M1357" s="14">
        <f t="shared" si="562"/>
        <v>1.0013001699999999</v>
      </c>
      <c r="N1357" s="14">
        <f t="shared" si="559"/>
        <v>1.1930447689359978</v>
      </c>
      <c r="O1357" s="8">
        <f t="shared" si="561"/>
        <v>1.1930698099999999</v>
      </c>
      <c r="P1357" s="8">
        <f t="shared" si="568"/>
        <v>14711.182874820001</v>
      </c>
      <c r="Q1357" s="13">
        <f t="shared" si="569"/>
        <v>0</v>
      </c>
      <c r="R1357" s="21">
        <f t="shared" si="570"/>
        <v>0</v>
      </c>
      <c r="S1357" s="8">
        <f t="shared" si="571"/>
        <v>0</v>
      </c>
      <c r="T1357" s="10">
        <f t="shared" si="581"/>
        <v>0.122837</v>
      </c>
      <c r="U1357" s="13">
        <f t="shared" si="560"/>
        <v>171</v>
      </c>
      <c r="V1357" s="13">
        <v>252</v>
      </c>
      <c r="W1357" s="14">
        <f t="shared" si="572"/>
        <v>1.0817913020000001</v>
      </c>
      <c r="X1357" s="8">
        <f t="shared" si="573"/>
        <v>1203.2468012899999</v>
      </c>
      <c r="Y1357" s="8">
        <v>0</v>
      </c>
      <c r="Z1357" s="9">
        <f t="shared" si="574"/>
        <v>0</v>
      </c>
      <c r="AA1357" s="26" t="str">
        <f t="shared" si="582"/>
        <v>A+J=</v>
      </c>
      <c r="AB1357" s="70">
        <f t="shared" si="583"/>
        <v>43753</v>
      </c>
      <c r="AC1357" s="4"/>
      <c r="AD1357" s="1"/>
      <c r="AE1357" s="11"/>
      <c r="AF1357" s="5"/>
      <c r="AG1357" s="1"/>
      <c r="AH1357" s="1"/>
      <c r="AI1357" s="1"/>
      <c r="AJ1357" s="1"/>
      <c r="AK1357" s="10"/>
      <c r="AL1357" s="1"/>
      <c r="AM1357" s="1"/>
      <c r="AN1357" s="1"/>
      <c r="AO1357" s="1"/>
      <c r="AP1357" s="1"/>
      <c r="AQ1357" s="1"/>
    </row>
    <row r="1358" spans="1:43" x14ac:dyDescent="0.2">
      <c r="A1358" s="67">
        <f t="shared" si="575"/>
        <v>43640</v>
      </c>
      <c r="B1358" s="8">
        <f t="shared" si="564"/>
        <v>15914.429676110001</v>
      </c>
      <c r="C1358" s="8">
        <f t="shared" si="576"/>
        <v>12330.52982442</v>
      </c>
      <c r="D1358" s="28">
        <f t="shared" si="577"/>
        <v>5213.75</v>
      </c>
      <c r="E1358" s="9">
        <f>IF(K1358=1,VLOOKUP(A1357,[1]Plan1!$AY$117:$BA$314,3),E1357)</f>
        <v>5214.2700000000004</v>
      </c>
      <c r="F1358" s="110">
        <f t="shared" si="578"/>
        <v>43634</v>
      </c>
      <c r="G1358" s="12">
        <f t="shared" si="565"/>
        <v>9.9736274274730974E-5</v>
      </c>
      <c r="H1358" s="11">
        <f t="shared" si="579"/>
        <v>43661</v>
      </c>
      <c r="I1358" s="11">
        <f t="shared" si="566"/>
        <v>43661</v>
      </c>
      <c r="J1358" s="1">
        <f t="shared" si="580"/>
        <v>19</v>
      </c>
      <c r="K1358" s="1">
        <f t="shared" si="563"/>
        <v>4</v>
      </c>
      <c r="L1358" s="8">
        <f t="shared" si="567"/>
        <v>1.0000209900000001</v>
      </c>
      <c r="M1358" s="14">
        <f t="shared" si="562"/>
        <v>1.0013001699999999</v>
      </c>
      <c r="N1358" s="14">
        <f t="shared" si="559"/>
        <v>1.1930447689359978</v>
      </c>
      <c r="O1358" s="8">
        <f t="shared" si="561"/>
        <v>1.1930698099999999</v>
      </c>
      <c r="P1358" s="8">
        <f t="shared" si="568"/>
        <v>14711.182874820001</v>
      </c>
      <c r="Q1358" s="13">
        <f t="shared" si="569"/>
        <v>0</v>
      </c>
      <c r="R1358" s="21">
        <f t="shared" si="570"/>
        <v>0</v>
      </c>
      <c r="S1358" s="8">
        <f t="shared" si="571"/>
        <v>0</v>
      </c>
      <c r="T1358" s="10">
        <f t="shared" si="581"/>
        <v>0.122837</v>
      </c>
      <c r="U1358" s="13">
        <f t="shared" si="560"/>
        <v>171</v>
      </c>
      <c r="V1358" s="13">
        <v>252</v>
      </c>
      <c r="W1358" s="14">
        <f t="shared" si="572"/>
        <v>1.0817913020000001</v>
      </c>
      <c r="X1358" s="8">
        <f t="shared" si="573"/>
        <v>1203.2468012899999</v>
      </c>
      <c r="Y1358" s="8">
        <v>0</v>
      </c>
      <c r="Z1358" s="9">
        <f t="shared" si="574"/>
        <v>0</v>
      </c>
      <c r="AA1358" s="26" t="str">
        <f t="shared" si="582"/>
        <v>A+J=</v>
      </c>
      <c r="AB1358" s="70">
        <f t="shared" si="583"/>
        <v>43753</v>
      </c>
      <c r="AC1358" s="4"/>
      <c r="AD1358" s="1"/>
      <c r="AE1358" s="11"/>
      <c r="AF1358" s="5"/>
      <c r="AG1358" s="1"/>
      <c r="AH1358" s="1"/>
      <c r="AI1358" s="1"/>
      <c r="AJ1358" s="1"/>
      <c r="AK1358" s="10"/>
      <c r="AL1358" s="1"/>
      <c r="AM1358" s="1"/>
      <c r="AN1358" s="1"/>
      <c r="AO1358" s="1"/>
      <c r="AP1358" s="1"/>
      <c r="AQ1358" s="1"/>
    </row>
    <row r="1359" spans="1:43" x14ac:dyDescent="0.2">
      <c r="A1359" s="67">
        <f t="shared" si="575"/>
        <v>43641</v>
      </c>
      <c r="B1359" s="8">
        <f t="shared" si="564"/>
        <v>15921.831662709999</v>
      </c>
      <c r="C1359" s="8">
        <f t="shared" si="576"/>
        <v>12330.52982442</v>
      </c>
      <c r="D1359" s="28">
        <f t="shared" si="577"/>
        <v>5213.75</v>
      </c>
      <c r="E1359" s="9">
        <f>IF(K1359=1,VLOOKUP(A1358,[1]Plan1!$AY$117:$BA$314,3),E1358)</f>
        <v>5214.2700000000004</v>
      </c>
      <c r="F1359" s="110">
        <f t="shared" si="578"/>
        <v>43634</v>
      </c>
      <c r="G1359" s="12">
        <f t="shared" si="565"/>
        <v>9.9736274274730974E-5</v>
      </c>
      <c r="H1359" s="11">
        <f t="shared" si="579"/>
        <v>43661</v>
      </c>
      <c r="I1359" s="11">
        <f t="shared" si="566"/>
        <v>43661</v>
      </c>
      <c r="J1359" s="1">
        <f t="shared" si="580"/>
        <v>19</v>
      </c>
      <c r="K1359" s="1">
        <f t="shared" si="563"/>
        <v>5</v>
      </c>
      <c r="L1359" s="8">
        <f t="shared" si="567"/>
        <v>1.00002624</v>
      </c>
      <c r="M1359" s="14">
        <f t="shared" si="562"/>
        <v>1.0013001699999999</v>
      </c>
      <c r="N1359" s="14">
        <f t="shared" si="559"/>
        <v>1.1930447689359978</v>
      </c>
      <c r="O1359" s="8">
        <f t="shared" si="561"/>
        <v>1.19307607</v>
      </c>
      <c r="P1359" s="8">
        <f t="shared" si="568"/>
        <v>14711.26006393</v>
      </c>
      <c r="Q1359" s="13">
        <f t="shared" si="569"/>
        <v>0</v>
      </c>
      <c r="R1359" s="21">
        <f t="shared" si="570"/>
        <v>0</v>
      </c>
      <c r="S1359" s="8">
        <f t="shared" si="571"/>
        <v>0</v>
      </c>
      <c r="T1359" s="10">
        <f t="shared" si="581"/>
        <v>0.122837</v>
      </c>
      <c r="U1359" s="13">
        <f t="shared" si="560"/>
        <v>172</v>
      </c>
      <c r="V1359" s="13">
        <v>252</v>
      </c>
      <c r="W1359" s="14">
        <f t="shared" si="572"/>
        <v>1.082288777</v>
      </c>
      <c r="X1359" s="8">
        <f t="shared" si="573"/>
        <v>1210.5715987799999</v>
      </c>
      <c r="Y1359" s="8">
        <v>0</v>
      </c>
      <c r="Z1359" s="9">
        <f t="shared" si="574"/>
        <v>0</v>
      </c>
      <c r="AA1359" s="26" t="str">
        <f t="shared" si="582"/>
        <v>A+J=</v>
      </c>
      <c r="AB1359" s="70">
        <f t="shared" si="583"/>
        <v>43753</v>
      </c>
      <c r="AC1359" s="4"/>
      <c r="AD1359" s="1"/>
      <c r="AE1359" s="11"/>
      <c r="AF1359" s="5"/>
      <c r="AG1359" s="1"/>
      <c r="AH1359" s="1"/>
      <c r="AI1359" s="1"/>
      <c r="AJ1359" s="1"/>
      <c r="AK1359" s="10"/>
      <c r="AL1359" s="1"/>
      <c r="AM1359" s="1"/>
      <c r="AN1359" s="1"/>
      <c r="AO1359" s="1"/>
      <c r="AP1359" s="1"/>
      <c r="AQ1359" s="1"/>
    </row>
    <row r="1360" spans="1:43" x14ac:dyDescent="0.2">
      <c r="A1360" s="67">
        <f t="shared" si="575"/>
        <v>43642</v>
      </c>
      <c r="B1360" s="8">
        <f t="shared" si="564"/>
        <v>15929.237080319999</v>
      </c>
      <c r="C1360" s="8">
        <f t="shared" si="576"/>
        <v>12330.52982442</v>
      </c>
      <c r="D1360" s="28">
        <f t="shared" si="577"/>
        <v>5213.75</v>
      </c>
      <c r="E1360" s="9">
        <f>IF(K1360=1,VLOOKUP(A1359,[1]Plan1!$AY$117:$BA$314,3),E1359)</f>
        <v>5214.2700000000004</v>
      </c>
      <c r="F1360" s="110">
        <f t="shared" si="578"/>
        <v>43634</v>
      </c>
      <c r="G1360" s="12">
        <f t="shared" si="565"/>
        <v>9.9736274274730974E-5</v>
      </c>
      <c r="H1360" s="11">
        <f t="shared" si="579"/>
        <v>43661</v>
      </c>
      <c r="I1360" s="11">
        <f t="shared" si="566"/>
        <v>43661</v>
      </c>
      <c r="J1360" s="1">
        <f t="shared" si="580"/>
        <v>19</v>
      </c>
      <c r="K1360" s="1">
        <f t="shared" si="563"/>
        <v>6</v>
      </c>
      <c r="L1360" s="8">
        <f t="shared" si="567"/>
        <v>1.00003149</v>
      </c>
      <c r="M1360" s="14">
        <f t="shared" si="562"/>
        <v>1.0013001699999999</v>
      </c>
      <c r="N1360" s="14">
        <f t="shared" si="559"/>
        <v>1.1930447689359978</v>
      </c>
      <c r="O1360" s="8">
        <f t="shared" si="561"/>
        <v>1.19308233</v>
      </c>
      <c r="P1360" s="8">
        <f t="shared" si="568"/>
        <v>14711.33725305</v>
      </c>
      <c r="Q1360" s="13">
        <f t="shared" si="569"/>
        <v>0</v>
      </c>
      <c r="R1360" s="21">
        <f t="shared" si="570"/>
        <v>0</v>
      </c>
      <c r="S1360" s="8">
        <f t="shared" si="571"/>
        <v>0</v>
      </c>
      <c r="T1360" s="10">
        <f t="shared" si="581"/>
        <v>0.122837</v>
      </c>
      <c r="U1360" s="13">
        <f t="shared" si="560"/>
        <v>173</v>
      </c>
      <c r="V1360" s="13">
        <v>252</v>
      </c>
      <c r="W1360" s="14">
        <f t="shared" si="572"/>
        <v>1.08278648</v>
      </c>
      <c r="X1360" s="8">
        <f t="shared" si="573"/>
        <v>1217.8998272700001</v>
      </c>
      <c r="Y1360" s="8">
        <v>0</v>
      </c>
      <c r="Z1360" s="9">
        <f t="shared" si="574"/>
        <v>0</v>
      </c>
      <c r="AA1360" s="26" t="str">
        <f t="shared" si="582"/>
        <v>A+J=</v>
      </c>
      <c r="AB1360" s="70">
        <f t="shared" si="583"/>
        <v>43753</v>
      </c>
      <c r="AC1360" s="4"/>
      <c r="AD1360" s="1"/>
      <c r="AE1360" s="11"/>
      <c r="AF1360" s="5"/>
      <c r="AG1360" s="1"/>
      <c r="AH1360" s="1"/>
      <c r="AI1360" s="1"/>
      <c r="AJ1360" s="1"/>
      <c r="AK1360" s="10"/>
      <c r="AL1360" s="1"/>
      <c r="AM1360" s="1"/>
      <c r="AN1360" s="1"/>
      <c r="AO1360" s="1"/>
      <c r="AP1360" s="1"/>
      <c r="AQ1360" s="1"/>
    </row>
    <row r="1361" spans="1:43" x14ac:dyDescent="0.2">
      <c r="A1361" s="67">
        <f t="shared" si="575"/>
        <v>43643</v>
      </c>
      <c r="B1361" s="8">
        <f t="shared" si="564"/>
        <v>15936.646077240001</v>
      </c>
      <c r="C1361" s="8">
        <f t="shared" si="576"/>
        <v>12330.52982442</v>
      </c>
      <c r="D1361" s="28">
        <f t="shared" si="577"/>
        <v>5213.75</v>
      </c>
      <c r="E1361" s="9">
        <f>IF(K1361=1,VLOOKUP(A1360,[1]Plan1!$AY$117:$BA$314,3),E1360)</f>
        <v>5214.2700000000004</v>
      </c>
      <c r="F1361" s="110">
        <f t="shared" si="578"/>
        <v>43634</v>
      </c>
      <c r="G1361" s="12">
        <f t="shared" si="565"/>
        <v>9.9736274274730974E-5</v>
      </c>
      <c r="H1361" s="11">
        <f t="shared" si="579"/>
        <v>43661</v>
      </c>
      <c r="I1361" s="11">
        <f t="shared" si="566"/>
        <v>43661</v>
      </c>
      <c r="J1361" s="1">
        <f t="shared" si="580"/>
        <v>19</v>
      </c>
      <c r="K1361" s="1">
        <f t="shared" si="563"/>
        <v>7</v>
      </c>
      <c r="L1361" s="8">
        <f t="shared" si="567"/>
        <v>1.0000367400000001</v>
      </c>
      <c r="M1361" s="14">
        <f t="shared" si="562"/>
        <v>1.0013001699999999</v>
      </c>
      <c r="N1361" s="14">
        <f t="shared" si="559"/>
        <v>1.1930447689359978</v>
      </c>
      <c r="O1361" s="8">
        <f t="shared" si="561"/>
        <v>1.1930886000000001</v>
      </c>
      <c r="P1361" s="8">
        <f t="shared" si="568"/>
        <v>14711.414565470001</v>
      </c>
      <c r="Q1361" s="13">
        <f t="shared" si="569"/>
        <v>0</v>
      </c>
      <c r="R1361" s="21">
        <f t="shared" si="570"/>
        <v>0</v>
      </c>
      <c r="S1361" s="8">
        <f t="shared" si="571"/>
        <v>0</v>
      </c>
      <c r="T1361" s="10">
        <f t="shared" si="581"/>
        <v>0.122837</v>
      </c>
      <c r="U1361" s="13">
        <f t="shared" si="560"/>
        <v>174</v>
      </c>
      <c r="V1361" s="13">
        <v>252</v>
      </c>
      <c r="W1361" s="14">
        <f t="shared" si="572"/>
        <v>1.083284412</v>
      </c>
      <c r="X1361" s="8">
        <f t="shared" si="573"/>
        <v>1225.23151177</v>
      </c>
      <c r="Y1361" s="8">
        <v>0</v>
      </c>
      <c r="Z1361" s="9">
        <f t="shared" si="574"/>
        <v>0</v>
      </c>
      <c r="AA1361" s="26" t="str">
        <f t="shared" si="582"/>
        <v>A+J=</v>
      </c>
      <c r="AB1361" s="70">
        <f t="shared" si="583"/>
        <v>43753</v>
      </c>
      <c r="AC1361" s="4"/>
      <c r="AD1361" s="1"/>
      <c r="AE1361" s="11"/>
      <c r="AF1361" s="5"/>
      <c r="AG1361" s="1"/>
      <c r="AH1361" s="1"/>
      <c r="AI1361" s="1"/>
      <c r="AJ1361" s="1"/>
      <c r="AK1361" s="10"/>
      <c r="AL1361" s="1"/>
      <c r="AM1361" s="1"/>
      <c r="AN1361" s="1"/>
      <c r="AO1361" s="1"/>
      <c r="AP1361" s="1"/>
      <c r="AQ1361" s="1"/>
    </row>
    <row r="1362" spans="1:43" x14ac:dyDescent="0.2">
      <c r="A1362" s="67">
        <f t="shared" si="575"/>
        <v>43644</v>
      </c>
      <c r="B1362" s="8">
        <f t="shared" si="564"/>
        <v>15944.05838645</v>
      </c>
      <c r="C1362" s="8">
        <f t="shared" si="576"/>
        <v>12330.52982442</v>
      </c>
      <c r="D1362" s="28">
        <f t="shared" si="577"/>
        <v>5213.75</v>
      </c>
      <c r="E1362" s="9">
        <f>IF(K1362=1,VLOOKUP(A1361,[1]Plan1!$AY$117:$BA$314,3),E1361)</f>
        <v>5214.2700000000004</v>
      </c>
      <c r="F1362" s="110">
        <f t="shared" si="578"/>
        <v>43634</v>
      </c>
      <c r="G1362" s="12">
        <f t="shared" si="565"/>
        <v>9.9736274274730974E-5</v>
      </c>
      <c r="H1362" s="11">
        <f t="shared" si="579"/>
        <v>43661</v>
      </c>
      <c r="I1362" s="11">
        <f t="shared" si="566"/>
        <v>43661</v>
      </c>
      <c r="J1362" s="1">
        <f t="shared" si="580"/>
        <v>19</v>
      </c>
      <c r="K1362" s="1">
        <f t="shared" si="563"/>
        <v>8</v>
      </c>
      <c r="L1362" s="8">
        <f t="shared" si="567"/>
        <v>1.0000419899999999</v>
      </c>
      <c r="M1362" s="14">
        <f t="shared" si="562"/>
        <v>1.0013001699999999</v>
      </c>
      <c r="N1362" s="14">
        <f t="shared" si="559"/>
        <v>1.1930447689359978</v>
      </c>
      <c r="O1362" s="8">
        <f t="shared" si="561"/>
        <v>1.19309486</v>
      </c>
      <c r="P1362" s="8">
        <f t="shared" si="568"/>
        <v>14711.491754590001</v>
      </c>
      <c r="Q1362" s="13">
        <f t="shared" si="569"/>
        <v>0</v>
      </c>
      <c r="R1362" s="21">
        <f t="shared" si="570"/>
        <v>0</v>
      </c>
      <c r="S1362" s="8">
        <f t="shared" si="571"/>
        <v>0</v>
      </c>
      <c r="T1362" s="10">
        <f t="shared" si="581"/>
        <v>0.122837</v>
      </c>
      <c r="U1362" s="13">
        <f t="shared" si="560"/>
        <v>175</v>
      </c>
      <c r="V1362" s="13">
        <v>252</v>
      </c>
      <c r="W1362" s="14">
        <f t="shared" si="572"/>
        <v>1.0837825729999999</v>
      </c>
      <c r="X1362" s="8">
        <f t="shared" si="573"/>
        <v>1232.5666318599999</v>
      </c>
      <c r="Y1362" s="8">
        <v>0</v>
      </c>
      <c r="Z1362" s="9">
        <f t="shared" si="574"/>
        <v>0</v>
      </c>
      <c r="AA1362" s="26" t="str">
        <f t="shared" si="582"/>
        <v>A+J=</v>
      </c>
      <c r="AB1362" s="70">
        <f t="shared" si="583"/>
        <v>43753</v>
      </c>
      <c r="AC1362" s="4"/>
      <c r="AD1362" s="1"/>
      <c r="AE1362" s="11"/>
      <c r="AF1362" s="5"/>
      <c r="AG1362" s="1"/>
      <c r="AH1362" s="1"/>
      <c r="AI1362" s="1"/>
      <c r="AJ1362" s="1"/>
      <c r="AK1362" s="10"/>
      <c r="AL1362" s="1"/>
      <c r="AM1362" s="1"/>
      <c r="AN1362" s="1"/>
      <c r="AO1362" s="1"/>
      <c r="AP1362" s="1"/>
      <c r="AQ1362" s="1"/>
    </row>
    <row r="1363" spans="1:43" x14ac:dyDescent="0.2">
      <c r="A1363" s="67">
        <f t="shared" si="575"/>
        <v>43645</v>
      </c>
      <c r="B1363" s="8">
        <f t="shared" si="564"/>
        <v>15951.47414151</v>
      </c>
      <c r="C1363" s="8">
        <f t="shared" si="576"/>
        <v>12330.52982442</v>
      </c>
      <c r="D1363" s="28">
        <f t="shared" si="577"/>
        <v>5213.75</v>
      </c>
      <c r="E1363" s="9">
        <f>IF(K1363=1,VLOOKUP(A1362,[1]Plan1!$AY$117:$BA$314,3),E1362)</f>
        <v>5214.2700000000004</v>
      </c>
      <c r="F1363" s="110">
        <f t="shared" si="578"/>
        <v>43634</v>
      </c>
      <c r="G1363" s="12">
        <f t="shared" si="565"/>
        <v>9.9736274274730974E-5</v>
      </c>
      <c r="H1363" s="11">
        <f t="shared" si="579"/>
        <v>43661</v>
      </c>
      <c r="I1363" s="11">
        <f t="shared" si="566"/>
        <v>43661</v>
      </c>
      <c r="J1363" s="1">
        <f t="shared" si="580"/>
        <v>19</v>
      </c>
      <c r="K1363" s="1">
        <f t="shared" si="563"/>
        <v>9</v>
      </c>
      <c r="L1363" s="8">
        <f t="shared" si="567"/>
        <v>1.00004724</v>
      </c>
      <c r="M1363" s="14">
        <f t="shared" si="562"/>
        <v>1.0013001699999999</v>
      </c>
      <c r="N1363" s="14">
        <f t="shared" si="559"/>
        <v>1.1930447689359978</v>
      </c>
      <c r="O1363" s="8">
        <f t="shared" si="561"/>
        <v>1.1931011199999999</v>
      </c>
      <c r="P1363" s="8">
        <f t="shared" si="568"/>
        <v>14711.5689437</v>
      </c>
      <c r="Q1363" s="13">
        <f t="shared" si="569"/>
        <v>0</v>
      </c>
      <c r="R1363" s="21">
        <f t="shared" si="570"/>
        <v>0</v>
      </c>
      <c r="S1363" s="8">
        <f t="shared" si="571"/>
        <v>0</v>
      </c>
      <c r="T1363" s="10">
        <f t="shared" si="581"/>
        <v>0.122837</v>
      </c>
      <c r="U1363" s="13">
        <f t="shared" si="560"/>
        <v>176</v>
      </c>
      <c r="V1363" s="13">
        <v>252</v>
      </c>
      <c r="W1363" s="14">
        <f t="shared" si="572"/>
        <v>1.0842809630000001</v>
      </c>
      <c r="X1363" s="8">
        <f t="shared" si="573"/>
        <v>1239.9051978099999</v>
      </c>
      <c r="Y1363" s="8">
        <v>0</v>
      </c>
      <c r="Z1363" s="9">
        <f t="shared" si="574"/>
        <v>0</v>
      </c>
      <c r="AA1363" s="26" t="str">
        <f t="shared" si="582"/>
        <v>A+J=</v>
      </c>
      <c r="AB1363" s="70">
        <f t="shared" si="583"/>
        <v>43753</v>
      </c>
      <c r="AC1363" s="4"/>
      <c r="AD1363" s="1"/>
      <c r="AE1363" s="11"/>
      <c r="AF1363" s="5"/>
      <c r="AG1363" s="1"/>
      <c r="AH1363" s="1"/>
      <c r="AI1363" s="1"/>
      <c r="AJ1363" s="1"/>
      <c r="AK1363" s="10"/>
      <c r="AL1363" s="1"/>
      <c r="AM1363" s="1"/>
      <c r="AN1363" s="1"/>
      <c r="AO1363" s="1"/>
      <c r="AP1363" s="1"/>
      <c r="AQ1363" s="1"/>
    </row>
    <row r="1364" spans="1:43" x14ac:dyDescent="0.2">
      <c r="A1364" s="67">
        <f t="shared" si="575"/>
        <v>43646</v>
      </c>
      <c r="B1364" s="8">
        <f t="shared" si="564"/>
        <v>15951.47414151</v>
      </c>
      <c r="C1364" s="8">
        <f t="shared" si="576"/>
        <v>12330.52982442</v>
      </c>
      <c r="D1364" s="28">
        <f t="shared" si="577"/>
        <v>5213.75</v>
      </c>
      <c r="E1364" s="9">
        <f>IF(K1364=1,VLOOKUP(A1363,[1]Plan1!$AY$117:$BA$314,3),E1363)</f>
        <v>5214.2700000000004</v>
      </c>
      <c r="F1364" s="110">
        <f t="shared" si="578"/>
        <v>43634</v>
      </c>
      <c r="G1364" s="12">
        <f t="shared" si="565"/>
        <v>9.9736274274730974E-5</v>
      </c>
      <c r="H1364" s="11">
        <f t="shared" si="579"/>
        <v>43661</v>
      </c>
      <c r="I1364" s="11">
        <f t="shared" si="566"/>
        <v>43661</v>
      </c>
      <c r="J1364" s="1">
        <f t="shared" si="580"/>
        <v>19</v>
      </c>
      <c r="K1364" s="1">
        <f t="shared" si="563"/>
        <v>9</v>
      </c>
      <c r="L1364" s="8">
        <f t="shared" si="567"/>
        <v>1.00004724</v>
      </c>
      <c r="M1364" s="14">
        <f t="shared" si="562"/>
        <v>1.0013001699999999</v>
      </c>
      <c r="N1364" s="14">
        <f t="shared" si="559"/>
        <v>1.1930447689359978</v>
      </c>
      <c r="O1364" s="8">
        <f t="shared" si="561"/>
        <v>1.1931011199999999</v>
      </c>
      <c r="P1364" s="8">
        <f t="shared" si="568"/>
        <v>14711.5689437</v>
      </c>
      <c r="Q1364" s="13">
        <f t="shared" si="569"/>
        <v>0</v>
      </c>
      <c r="R1364" s="21">
        <f t="shared" si="570"/>
        <v>0</v>
      </c>
      <c r="S1364" s="8">
        <f t="shared" si="571"/>
        <v>0</v>
      </c>
      <c r="T1364" s="10">
        <f t="shared" si="581"/>
        <v>0.122837</v>
      </c>
      <c r="U1364" s="13">
        <f t="shared" si="560"/>
        <v>176</v>
      </c>
      <c r="V1364" s="13">
        <v>252</v>
      </c>
      <c r="W1364" s="14">
        <f t="shared" si="572"/>
        <v>1.0842809630000001</v>
      </c>
      <c r="X1364" s="8">
        <f t="shared" si="573"/>
        <v>1239.9051978099999</v>
      </c>
      <c r="Y1364" s="8">
        <v>0</v>
      </c>
      <c r="Z1364" s="9">
        <f t="shared" si="574"/>
        <v>0</v>
      </c>
      <c r="AA1364" s="26" t="str">
        <f t="shared" si="582"/>
        <v>A+J=</v>
      </c>
      <c r="AB1364" s="70">
        <f t="shared" si="583"/>
        <v>43753</v>
      </c>
      <c r="AC1364" s="4"/>
      <c r="AD1364" s="1"/>
      <c r="AE1364" s="11"/>
      <c r="AF1364" s="5"/>
      <c r="AG1364" s="1"/>
      <c r="AH1364" s="1"/>
      <c r="AI1364" s="1"/>
      <c r="AJ1364" s="1"/>
      <c r="AK1364" s="10"/>
      <c r="AL1364" s="1"/>
      <c r="AM1364" s="1"/>
      <c r="AN1364" s="1"/>
      <c r="AO1364" s="1"/>
      <c r="AP1364" s="1"/>
      <c r="AQ1364" s="1"/>
    </row>
    <row r="1365" spans="1:43" x14ac:dyDescent="0.2">
      <c r="A1365" s="67">
        <f t="shared" si="575"/>
        <v>43647</v>
      </c>
      <c r="B1365" s="8">
        <f t="shared" si="564"/>
        <v>15951.47414151</v>
      </c>
      <c r="C1365" s="8">
        <f t="shared" si="576"/>
        <v>12330.52982442</v>
      </c>
      <c r="D1365" s="28">
        <f t="shared" si="577"/>
        <v>5213.75</v>
      </c>
      <c r="E1365" s="9">
        <f>IF(K1365=1,VLOOKUP(A1364,[1]Plan1!$AY$117:$BA$314,3),E1364)</f>
        <v>5214.2700000000004</v>
      </c>
      <c r="F1365" s="110">
        <f t="shared" si="578"/>
        <v>43634</v>
      </c>
      <c r="G1365" s="12">
        <f t="shared" si="565"/>
        <v>9.9736274274730974E-5</v>
      </c>
      <c r="H1365" s="11">
        <f t="shared" si="579"/>
        <v>43661</v>
      </c>
      <c r="I1365" s="11">
        <f t="shared" si="566"/>
        <v>43661</v>
      </c>
      <c r="J1365" s="1">
        <f t="shared" si="580"/>
        <v>19</v>
      </c>
      <c r="K1365" s="1">
        <f t="shared" si="563"/>
        <v>9</v>
      </c>
      <c r="L1365" s="8">
        <f t="shared" si="567"/>
        <v>1.00004724</v>
      </c>
      <c r="M1365" s="14">
        <f t="shared" si="562"/>
        <v>1.0013001699999999</v>
      </c>
      <c r="N1365" s="14">
        <f t="shared" si="559"/>
        <v>1.1930447689359978</v>
      </c>
      <c r="O1365" s="8">
        <f t="shared" si="561"/>
        <v>1.1931011199999999</v>
      </c>
      <c r="P1365" s="8">
        <f t="shared" si="568"/>
        <v>14711.5689437</v>
      </c>
      <c r="Q1365" s="13">
        <f t="shared" si="569"/>
        <v>0</v>
      </c>
      <c r="R1365" s="21">
        <f t="shared" si="570"/>
        <v>0</v>
      </c>
      <c r="S1365" s="8">
        <f t="shared" si="571"/>
        <v>0</v>
      </c>
      <c r="T1365" s="10">
        <f t="shared" si="581"/>
        <v>0.122837</v>
      </c>
      <c r="U1365" s="13">
        <f t="shared" si="560"/>
        <v>176</v>
      </c>
      <c r="V1365" s="13">
        <v>252</v>
      </c>
      <c r="W1365" s="14">
        <f t="shared" si="572"/>
        <v>1.0842809630000001</v>
      </c>
      <c r="X1365" s="8">
        <f t="shared" si="573"/>
        <v>1239.9051978099999</v>
      </c>
      <c r="Y1365" s="8">
        <v>0</v>
      </c>
      <c r="Z1365" s="9">
        <f t="shared" si="574"/>
        <v>0</v>
      </c>
      <c r="AA1365" s="26" t="str">
        <f t="shared" si="582"/>
        <v>A+J=</v>
      </c>
      <c r="AB1365" s="70">
        <f t="shared" si="583"/>
        <v>43753</v>
      </c>
      <c r="AC1365" s="4"/>
      <c r="AD1365" s="1"/>
      <c r="AE1365" s="11"/>
      <c r="AF1365" s="5"/>
      <c r="AG1365" s="1"/>
      <c r="AH1365" s="1"/>
      <c r="AI1365" s="1"/>
      <c r="AJ1365" s="1"/>
      <c r="AK1365" s="10"/>
      <c r="AL1365" s="1"/>
      <c r="AM1365" s="1"/>
      <c r="AN1365" s="1"/>
      <c r="AO1365" s="1"/>
      <c r="AP1365" s="1"/>
      <c r="AQ1365" s="1"/>
    </row>
    <row r="1366" spans="1:43" x14ac:dyDescent="0.2">
      <c r="A1366" s="67">
        <f t="shared" si="575"/>
        <v>43648</v>
      </c>
      <c r="B1366" s="8">
        <f t="shared" si="564"/>
        <v>15958.893476249999</v>
      </c>
      <c r="C1366" s="8">
        <f t="shared" si="576"/>
        <v>12330.52982442</v>
      </c>
      <c r="D1366" s="28">
        <f t="shared" si="577"/>
        <v>5213.75</v>
      </c>
      <c r="E1366" s="9">
        <f>IF(K1366=1,VLOOKUP(A1365,[1]Plan1!$AY$117:$BA$314,3),E1365)</f>
        <v>5214.2700000000004</v>
      </c>
      <c r="F1366" s="110">
        <f t="shared" si="578"/>
        <v>43634</v>
      </c>
      <c r="G1366" s="12">
        <f t="shared" si="565"/>
        <v>9.9736274274730974E-5</v>
      </c>
      <c r="H1366" s="11">
        <f t="shared" si="579"/>
        <v>43661</v>
      </c>
      <c r="I1366" s="11">
        <f t="shared" si="566"/>
        <v>43661</v>
      </c>
      <c r="J1366" s="1">
        <f t="shared" si="580"/>
        <v>19</v>
      </c>
      <c r="K1366" s="1">
        <f t="shared" si="563"/>
        <v>10</v>
      </c>
      <c r="L1366" s="8">
        <f t="shared" si="567"/>
        <v>1.0000524900000001</v>
      </c>
      <c r="M1366" s="14">
        <f t="shared" si="562"/>
        <v>1.0013001699999999</v>
      </c>
      <c r="N1366" s="14">
        <f t="shared" si="559"/>
        <v>1.1930447689359978</v>
      </c>
      <c r="O1366" s="8">
        <f t="shared" si="561"/>
        <v>1.19310739</v>
      </c>
      <c r="P1366" s="8">
        <f t="shared" si="568"/>
        <v>14711.64625613</v>
      </c>
      <c r="Q1366" s="13">
        <f t="shared" si="569"/>
        <v>0</v>
      </c>
      <c r="R1366" s="21">
        <f t="shared" si="570"/>
        <v>0</v>
      </c>
      <c r="S1366" s="8">
        <f t="shared" si="571"/>
        <v>0</v>
      </c>
      <c r="T1366" s="10">
        <f t="shared" si="581"/>
        <v>0.122837</v>
      </c>
      <c r="U1366" s="13">
        <f t="shared" si="560"/>
        <v>177</v>
      </c>
      <c r="V1366" s="13">
        <v>252</v>
      </c>
      <c r="W1366" s="14">
        <f t="shared" si="572"/>
        <v>1.0847795819999999</v>
      </c>
      <c r="X1366" s="8">
        <f t="shared" si="573"/>
        <v>1247.2472201200001</v>
      </c>
      <c r="Y1366" s="8">
        <v>0</v>
      </c>
      <c r="Z1366" s="9">
        <f t="shared" si="574"/>
        <v>0</v>
      </c>
      <c r="AA1366" s="26" t="str">
        <f t="shared" si="582"/>
        <v>A+J=</v>
      </c>
      <c r="AB1366" s="70">
        <f t="shared" si="583"/>
        <v>43753</v>
      </c>
      <c r="AC1366" s="4"/>
      <c r="AD1366" s="1"/>
      <c r="AE1366" s="11"/>
      <c r="AF1366" s="5"/>
      <c r="AG1366" s="1"/>
      <c r="AH1366" s="1"/>
      <c r="AI1366" s="1"/>
      <c r="AJ1366" s="1"/>
      <c r="AK1366" s="10"/>
      <c r="AL1366" s="1"/>
      <c r="AM1366" s="1"/>
      <c r="AN1366" s="1"/>
      <c r="AO1366" s="1"/>
      <c r="AP1366" s="1"/>
      <c r="AQ1366" s="1"/>
    </row>
    <row r="1367" spans="1:43" x14ac:dyDescent="0.2">
      <c r="A1367" s="67">
        <f t="shared" si="575"/>
        <v>43649</v>
      </c>
      <c r="B1367" s="8">
        <f t="shared" si="564"/>
        <v>15966.316137950002</v>
      </c>
      <c r="C1367" s="8">
        <f t="shared" si="576"/>
        <v>12330.52982442</v>
      </c>
      <c r="D1367" s="28">
        <f t="shared" si="577"/>
        <v>5213.75</v>
      </c>
      <c r="E1367" s="9">
        <f>IF(K1367=1,VLOOKUP(A1366,[1]Plan1!$AY$117:$BA$314,3),E1366)</f>
        <v>5214.2700000000004</v>
      </c>
      <c r="F1367" s="110">
        <f t="shared" si="578"/>
        <v>43634</v>
      </c>
      <c r="G1367" s="12">
        <f t="shared" si="565"/>
        <v>9.9736274274730974E-5</v>
      </c>
      <c r="H1367" s="11">
        <f t="shared" si="579"/>
        <v>43661</v>
      </c>
      <c r="I1367" s="11">
        <f t="shared" si="566"/>
        <v>43661</v>
      </c>
      <c r="J1367" s="1">
        <f t="shared" si="580"/>
        <v>19</v>
      </c>
      <c r="K1367" s="1">
        <f t="shared" si="563"/>
        <v>11</v>
      </c>
      <c r="L1367" s="8">
        <f t="shared" si="567"/>
        <v>1.0000577399999999</v>
      </c>
      <c r="M1367" s="14">
        <f t="shared" si="562"/>
        <v>1.0013001699999999</v>
      </c>
      <c r="N1367" s="14">
        <f t="shared" si="559"/>
        <v>1.1930447689359978</v>
      </c>
      <c r="O1367" s="8">
        <f t="shared" si="561"/>
        <v>1.1931136499999999</v>
      </c>
      <c r="P1367" s="8">
        <f t="shared" si="568"/>
        <v>14711.723445240001</v>
      </c>
      <c r="Q1367" s="13">
        <f t="shared" si="569"/>
        <v>0</v>
      </c>
      <c r="R1367" s="21">
        <f t="shared" si="570"/>
        <v>0</v>
      </c>
      <c r="S1367" s="8">
        <f t="shared" si="571"/>
        <v>0</v>
      </c>
      <c r="T1367" s="10">
        <f t="shared" si="581"/>
        <v>0.122837</v>
      </c>
      <c r="U1367" s="13">
        <f t="shared" si="560"/>
        <v>178</v>
      </c>
      <c r="V1367" s="13">
        <v>252</v>
      </c>
      <c r="W1367" s="14">
        <f t="shared" si="572"/>
        <v>1.0852784310000001</v>
      </c>
      <c r="X1367" s="8">
        <f t="shared" si="573"/>
        <v>1254.5926927099999</v>
      </c>
      <c r="Y1367" s="8">
        <v>0</v>
      </c>
      <c r="Z1367" s="9">
        <f t="shared" si="574"/>
        <v>0</v>
      </c>
      <c r="AA1367" s="26" t="str">
        <f t="shared" si="582"/>
        <v>A+J=</v>
      </c>
      <c r="AB1367" s="70">
        <f t="shared" si="583"/>
        <v>43753</v>
      </c>
      <c r="AC1367" s="4"/>
      <c r="AD1367" s="1"/>
      <c r="AE1367" s="11"/>
      <c r="AF1367" s="5"/>
      <c r="AG1367" s="1"/>
      <c r="AH1367" s="1"/>
      <c r="AI1367" s="1"/>
      <c r="AJ1367" s="1"/>
      <c r="AK1367" s="10"/>
      <c r="AL1367" s="1"/>
      <c r="AM1367" s="1"/>
      <c r="AN1367" s="1"/>
      <c r="AO1367" s="1"/>
      <c r="AP1367" s="1"/>
      <c r="AQ1367" s="1"/>
    </row>
    <row r="1368" spans="1:43" x14ac:dyDescent="0.2">
      <c r="A1368" s="67">
        <f t="shared" si="575"/>
        <v>43650</v>
      </c>
      <c r="B1368" s="8">
        <f t="shared" si="564"/>
        <v>15973.74224568</v>
      </c>
      <c r="C1368" s="8">
        <f t="shared" si="576"/>
        <v>12330.52982442</v>
      </c>
      <c r="D1368" s="28">
        <f t="shared" si="577"/>
        <v>5213.75</v>
      </c>
      <c r="E1368" s="9">
        <f>IF(K1368=1,VLOOKUP(A1367,[1]Plan1!$AY$117:$BA$314,3),E1367)</f>
        <v>5214.2700000000004</v>
      </c>
      <c r="F1368" s="110">
        <f t="shared" si="578"/>
        <v>43634</v>
      </c>
      <c r="G1368" s="12">
        <f t="shared" si="565"/>
        <v>9.9736274274730974E-5</v>
      </c>
      <c r="H1368" s="11">
        <f t="shared" si="579"/>
        <v>43661</v>
      </c>
      <c r="I1368" s="11">
        <f t="shared" si="566"/>
        <v>43661</v>
      </c>
      <c r="J1368" s="1">
        <f t="shared" si="580"/>
        <v>19</v>
      </c>
      <c r="K1368" s="1">
        <f t="shared" si="563"/>
        <v>12</v>
      </c>
      <c r="L1368" s="8">
        <f t="shared" si="567"/>
        <v>1.00006299</v>
      </c>
      <c r="M1368" s="14">
        <f t="shared" si="562"/>
        <v>1.0013001699999999</v>
      </c>
      <c r="N1368" s="14">
        <f t="shared" si="559"/>
        <v>1.1930447689359978</v>
      </c>
      <c r="O1368" s="8">
        <f t="shared" si="561"/>
        <v>1.1931199100000001</v>
      </c>
      <c r="P1368" s="8">
        <f t="shared" si="568"/>
        <v>14711.800634359999</v>
      </c>
      <c r="Q1368" s="13">
        <f t="shared" si="569"/>
        <v>0</v>
      </c>
      <c r="R1368" s="21">
        <f t="shared" si="570"/>
        <v>0</v>
      </c>
      <c r="S1368" s="8">
        <f t="shared" si="571"/>
        <v>0</v>
      </c>
      <c r="T1368" s="10">
        <f t="shared" si="581"/>
        <v>0.122837</v>
      </c>
      <c r="U1368" s="13">
        <f t="shared" si="560"/>
        <v>179</v>
      </c>
      <c r="V1368" s="13">
        <v>252</v>
      </c>
      <c r="W1368" s="14">
        <f t="shared" si="572"/>
        <v>1.0857775089999999</v>
      </c>
      <c r="X1368" s="8">
        <f t="shared" si="573"/>
        <v>1261.94161132</v>
      </c>
      <c r="Y1368" s="8">
        <v>0</v>
      </c>
      <c r="Z1368" s="9">
        <f t="shared" si="574"/>
        <v>0</v>
      </c>
      <c r="AA1368" s="26" t="str">
        <f t="shared" si="582"/>
        <v>A+J=</v>
      </c>
      <c r="AB1368" s="70">
        <f t="shared" si="583"/>
        <v>43753</v>
      </c>
      <c r="AC1368" s="4"/>
      <c r="AD1368" s="1"/>
      <c r="AE1368" s="11"/>
      <c r="AF1368" s="5"/>
      <c r="AG1368" s="1"/>
      <c r="AH1368" s="1"/>
      <c r="AI1368" s="1"/>
      <c r="AJ1368" s="1"/>
      <c r="AK1368" s="10"/>
      <c r="AL1368" s="1"/>
      <c r="AM1368" s="1"/>
      <c r="AN1368" s="1"/>
      <c r="AO1368" s="1"/>
      <c r="AP1368" s="1"/>
      <c r="AQ1368" s="1"/>
    </row>
    <row r="1369" spans="1:43" x14ac:dyDescent="0.2">
      <c r="A1369" s="67">
        <f t="shared" si="575"/>
        <v>43651</v>
      </c>
      <c r="B1369" s="8">
        <f t="shared" si="564"/>
        <v>15981.171799469999</v>
      </c>
      <c r="C1369" s="8">
        <f t="shared" si="576"/>
        <v>12330.52982442</v>
      </c>
      <c r="D1369" s="28">
        <f t="shared" si="577"/>
        <v>5213.75</v>
      </c>
      <c r="E1369" s="9">
        <f>IF(K1369=1,VLOOKUP(A1368,[1]Plan1!$AY$117:$BA$314,3),E1368)</f>
        <v>5214.2700000000004</v>
      </c>
      <c r="F1369" s="110">
        <f t="shared" si="578"/>
        <v>43634</v>
      </c>
      <c r="G1369" s="12">
        <f t="shared" si="565"/>
        <v>9.9736274274730974E-5</v>
      </c>
      <c r="H1369" s="11">
        <f t="shared" si="579"/>
        <v>43661</v>
      </c>
      <c r="I1369" s="11">
        <f t="shared" si="566"/>
        <v>43661</v>
      </c>
      <c r="J1369" s="1">
        <f t="shared" si="580"/>
        <v>19</v>
      </c>
      <c r="K1369" s="1">
        <f t="shared" si="563"/>
        <v>13</v>
      </c>
      <c r="L1369" s="8">
        <f t="shared" si="567"/>
        <v>1.0000682299999999</v>
      </c>
      <c r="M1369" s="14">
        <f t="shared" si="562"/>
        <v>1.0013001699999999</v>
      </c>
      <c r="N1369" s="14">
        <f t="shared" si="559"/>
        <v>1.1930447689359978</v>
      </c>
      <c r="O1369" s="8">
        <f t="shared" si="561"/>
        <v>1.19312617</v>
      </c>
      <c r="P1369" s="8">
        <f t="shared" si="568"/>
        <v>14711.877823479999</v>
      </c>
      <c r="Q1369" s="13">
        <f t="shared" si="569"/>
        <v>0</v>
      </c>
      <c r="R1369" s="21">
        <f t="shared" si="570"/>
        <v>0</v>
      </c>
      <c r="S1369" s="8">
        <f t="shared" si="571"/>
        <v>0</v>
      </c>
      <c r="T1369" s="10">
        <f t="shared" si="581"/>
        <v>0.122837</v>
      </c>
      <c r="U1369" s="13">
        <f t="shared" si="560"/>
        <v>180</v>
      </c>
      <c r="V1369" s="13">
        <v>252</v>
      </c>
      <c r="W1369" s="14">
        <f t="shared" si="572"/>
        <v>1.086276816</v>
      </c>
      <c r="X1369" s="8">
        <f t="shared" si="573"/>
        <v>1269.29397599</v>
      </c>
      <c r="Y1369" s="8">
        <v>0</v>
      </c>
      <c r="Z1369" s="9">
        <f t="shared" si="574"/>
        <v>0</v>
      </c>
      <c r="AA1369" s="26" t="str">
        <f t="shared" si="582"/>
        <v>A+J=</v>
      </c>
      <c r="AB1369" s="70">
        <f t="shared" si="583"/>
        <v>43753</v>
      </c>
      <c r="AC1369" s="4"/>
      <c r="AD1369" s="1"/>
      <c r="AE1369" s="11"/>
      <c r="AF1369" s="5"/>
      <c r="AG1369" s="1"/>
      <c r="AH1369" s="1"/>
      <c r="AI1369" s="1"/>
      <c r="AJ1369" s="1"/>
      <c r="AK1369" s="10"/>
      <c r="AL1369" s="1"/>
      <c r="AM1369" s="1"/>
      <c r="AN1369" s="1"/>
      <c r="AO1369" s="1"/>
      <c r="AP1369" s="1"/>
      <c r="AQ1369" s="1"/>
    </row>
    <row r="1370" spans="1:43" x14ac:dyDescent="0.2">
      <c r="A1370" s="67">
        <f t="shared" si="575"/>
        <v>43652</v>
      </c>
      <c r="B1370" s="8">
        <f t="shared" si="564"/>
        <v>15988.604828790001</v>
      </c>
      <c r="C1370" s="8">
        <f t="shared" si="576"/>
        <v>12330.52982442</v>
      </c>
      <c r="D1370" s="28">
        <f t="shared" si="577"/>
        <v>5213.75</v>
      </c>
      <c r="E1370" s="9">
        <f>IF(K1370=1,VLOOKUP(A1369,[1]Plan1!$AY$117:$BA$314,3),E1369)</f>
        <v>5214.2700000000004</v>
      </c>
      <c r="F1370" s="110">
        <f t="shared" si="578"/>
        <v>43634</v>
      </c>
      <c r="G1370" s="12">
        <f t="shared" si="565"/>
        <v>9.9736274274730974E-5</v>
      </c>
      <c r="H1370" s="11">
        <f t="shared" si="579"/>
        <v>43661</v>
      </c>
      <c r="I1370" s="11">
        <f t="shared" si="566"/>
        <v>43661</v>
      </c>
      <c r="J1370" s="1">
        <f t="shared" si="580"/>
        <v>19</v>
      </c>
      <c r="K1370" s="1">
        <f t="shared" si="563"/>
        <v>14</v>
      </c>
      <c r="L1370" s="8">
        <f t="shared" si="567"/>
        <v>1.00007348</v>
      </c>
      <c r="M1370" s="14">
        <f t="shared" si="562"/>
        <v>1.0013001699999999</v>
      </c>
      <c r="N1370" s="14">
        <f t="shared" si="559"/>
        <v>1.1930447689359978</v>
      </c>
      <c r="O1370" s="8">
        <f t="shared" si="561"/>
        <v>1.1931324299999999</v>
      </c>
      <c r="P1370" s="8">
        <f t="shared" si="568"/>
        <v>14711.95501259</v>
      </c>
      <c r="Q1370" s="13">
        <f t="shared" si="569"/>
        <v>0</v>
      </c>
      <c r="R1370" s="21">
        <f t="shared" si="570"/>
        <v>0</v>
      </c>
      <c r="S1370" s="8">
        <f t="shared" si="571"/>
        <v>0</v>
      </c>
      <c r="T1370" s="10">
        <f t="shared" si="581"/>
        <v>0.122837</v>
      </c>
      <c r="U1370" s="13">
        <f t="shared" si="560"/>
        <v>181</v>
      </c>
      <c r="V1370" s="13">
        <v>252</v>
      </c>
      <c r="W1370" s="14">
        <f t="shared" si="572"/>
        <v>1.0867763539999999</v>
      </c>
      <c r="X1370" s="8">
        <f t="shared" si="573"/>
        <v>1276.6498162</v>
      </c>
      <c r="Y1370" s="8">
        <v>0</v>
      </c>
      <c r="Z1370" s="9">
        <f t="shared" si="574"/>
        <v>0</v>
      </c>
      <c r="AA1370" s="26" t="str">
        <f t="shared" si="582"/>
        <v>A+J=</v>
      </c>
      <c r="AB1370" s="70">
        <f t="shared" si="583"/>
        <v>43753</v>
      </c>
      <c r="AC1370" s="4"/>
      <c r="AD1370" s="1"/>
      <c r="AE1370" s="11"/>
      <c r="AF1370" s="5"/>
      <c r="AG1370" s="1"/>
      <c r="AH1370" s="1"/>
      <c r="AI1370" s="1"/>
      <c r="AJ1370" s="1"/>
      <c r="AK1370" s="10"/>
      <c r="AL1370" s="1"/>
      <c r="AM1370" s="1"/>
      <c r="AN1370" s="1"/>
      <c r="AO1370" s="1"/>
      <c r="AP1370" s="1"/>
      <c r="AQ1370" s="1"/>
    </row>
    <row r="1371" spans="1:43" x14ac:dyDescent="0.2">
      <c r="A1371" s="67">
        <f t="shared" si="575"/>
        <v>43653</v>
      </c>
      <c r="B1371" s="8">
        <f t="shared" si="564"/>
        <v>15988.604828790001</v>
      </c>
      <c r="C1371" s="8">
        <f t="shared" si="576"/>
        <v>12330.52982442</v>
      </c>
      <c r="D1371" s="28">
        <f t="shared" si="577"/>
        <v>5213.75</v>
      </c>
      <c r="E1371" s="9">
        <f>IF(K1371=1,VLOOKUP(A1370,[1]Plan1!$AY$117:$BA$314,3),E1370)</f>
        <v>5214.2700000000004</v>
      </c>
      <c r="F1371" s="110">
        <f t="shared" si="578"/>
        <v>43634</v>
      </c>
      <c r="G1371" s="12">
        <f t="shared" si="565"/>
        <v>9.9736274274730974E-5</v>
      </c>
      <c r="H1371" s="11">
        <f t="shared" si="579"/>
        <v>43661</v>
      </c>
      <c r="I1371" s="11">
        <f t="shared" si="566"/>
        <v>43661</v>
      </c>
      <c r="J1371" s="1">
        <f t="shared" si="580"/>
        <v>19</v>
      </c>
      <c r="K1371" s="1">
        <f t="shared" si="563"/>
        <v>14</v>
      </c>
      <c r="L1371" s="8">
        <f t="shared" si="567"/>
        <v>1.00007348</v>
      </c>
      <c r="M1371" s="14">
        <f t="shared" si="562"/>
        <v>1.0013001699999999</v>
      </c>
      <c r="N1371" s="14">
        <f t="shared" si="559"/>
        <v>1.1930447689359978</v>
      </c>
      <c r="O1371" s="8">
        <f t="shared" si="561"/>
        <v>1.1931324299999999</v>
      </c>
      <c r="P1371" s="8">
        <f t="shared" si="568"/>
        <v>14711.95501259</v>
      </c>
      <c r="Q1371" s="13">
        <f t="shared" si="569"/>
        <v>0</v>
      </c>
      <c r="R1371" s="21">
        <f t="shared" si="570"/>
        <v>0</v>
      </c>
      <c r="S1371" s="8">
        <f t="shared" si="571"/>
        <v>0</v>
      </c>
      <c r="T1371" s="10">
        <f t="shared" si="581"/>
        <v>0.122837</v>
      </c>
      <c r="U1371" s="13">
        <f t="shared" si="560"/>
        <v>181</v>
      </c>
      <c r="V1371" s="13">
        <v>252</v>
      </c>
      <c r="W1371" s="14">
        <f t="shared" si="572"/>
        <v>1.0867763539999999</v>
      </c>
      <c r="X1371" s="8">
        <f t="shared" si="573"/>
        <v>1276.6498162</v>
      </c>
      <c r="Y1371" s="8">
        <v>0</v>
      </c>
      <c r="Z1371" s="9">
        <f t="shared" si="574"/>
        <v>0</v>
      </c>
      <c r="AA1371" s="26" t="str">
        <f t="shared" si="582"/>
        <v>A+J=</v>
      </c>
      <c r="AB1371" s="70">
        <f t="shared" si="583"/>
        <v>43753</v>
      </c>
      <c r="AC1371" s="4"/>
      <c r="AD1371" s="1"/>
      <c r="AE1371" s="11"/>
      <c r="AF1371" s="5"/>
      <c r="AG1371" s="1"/>
      <c r="AH1371" s="1"/>
      <c r="AI1371" s="1"/>
      <c r="AJ1371" s="1"/>
      <c r="AK1371" s="10"/>
      <c r="AL1371" s="1"/>
      <c r="AM1371" s="1"/>
      <c r="AN1371" s="1"/>
      <c r="AO1371" s="1"/>
      <c r="AP1371" s="1"/>
      <c r="AQ1371" s="1"/>
    </row>
    <row r="1372" spans="1:43" x14ac:dyDescent="0.2">
      <c r="A1372" s="67">
        <f t="shared" si="575"/>
        <v>43654</v>
      </c>
      <c r="B1372" s="8">
        <f t="shared" si="564"/>
        <v>15988.604828790001</v>
      </c>
      <c r="C1372" s="8">
        <f t="shared" si="576"/>
        <v>12330.52982442</v>
      </c>
      <c r="D1372" s="28">
        <f t="shared" si="577"/>
        <v>5213.75</v>
      </c>
      <c r="E1372" s="9">
        <f>IF(K1372=1,VLOOKUP(A1371,[1]Plan1!$AY$117:$BA$314,3),E1371)</f>
        <v>5214.2700000000004</v>
      </c>
      <c r="F1372" s="110">
        <f t="shared" si="578"/>
        <v>43634</v>
      </c>
      <c r="G1372" s="12">
        <f t="shared" si="565"/>
        <v>9.9736274274730974E-5</v>
      </c>
      <c r="H1372" s="11">
        <f t="shared" si="579"/>
        <v>43661</v>
      </c>
      <c r="I1372" s="11">
        <f t="shared" si="566"/>
        <v>43661</v>
      </c>
      <c r="J1372" s="1">
        <f t="shared" si="580"/>
        <v>19</v>
      </c>
      <c r="K1372" s="1">
        <f t="shared" si="563"/>
        <v>14</v>
      </c>
      <c r="L1372" s="8">
        <f t="shared" si="567"/>
        <v>1.00007348</v>
      </c>
      <c r="M1372" s="14">
        <f t="shared" si="562"/>
        <v>1.0013001699999999</v>
      </c>
      <c r="N1372" s="14">
        <f t="shared" si="559"/>
        <v>1.1930447689359978</v>
      </c>
      <c r="O1372" s="8">
        <f t="shared" si="561"/>
        <v>1.1931324299999999</v>
      </c>
      <c r="P1372" s="8">
        <f t="shared" si="568"/>
        <v>14711.95501259</v>
      </c>
      <c r="Q1372" s="13">
        <f t="shared" si="569"/>
        <v>0</v>
      </c>
      <c r="R1372" s="21">
        <f t="shared" si="570"/>
        <v>0</v>
      </c>
      <c r="S1372" s="8">
        <f t="shared" si="571"/>
        <v>0</v>
      </c>
      <c r="T1372" s="10">
        <f t="shared" si="581"/>
        <v>0.122837</v>
      </c>
      <c r="U1372" s="13">
        <f t="shared" si="560"/>
        <v>181</v>
      </c>
      <c r="V1372" s="13">
        <v>252</v>
      </c>
      <c r="W1372" s="14">
        <f t="shared" si="572"/>
        <v>1.0867763539999999</v>
      </c>
      <c r="X1372" s="8">
        <f t="shared" si="573"/>
        <v>1276.6498162</v>
      </c>
      <c r="Y1372" s="8">
        <v>0</v>
      </c>
      <c r="Z1372" s="9">
        <f t="shared" si="574"/>
        <v>0</v>
      </c>
      <c r="AA1372" s="26" t="str">
        <f t="shared" si="582"/>
        <v>A+J=</v>
      </c>
      <c r="AB1372" s="70">
        <f t="shared" si="583"/>
        <v>43753</v>
      </c>
      <c r="AC1372" s="4"/>
      <c r="AD1372" s="1"/>
      <c r="AE1372" s="11"/>
      <c r="AF1372" s="5"/>
      <c r="AG1372" s="1"/>
      <c r="AH1372" s="1"/>
      <c r="AI1372" s="1"/>
      <c r="AJ1372" s="1"/>
      <c r="AK1372" s="10"/>
      <c r="AL1372" s="1"/>
      <c r="AM1372" s="1"/>
      <c r="AN1372" s="1"/>
      <c r="AO1372" s="1"/>
      <c r="AP1372" s="1"/>
      <c r="AQ1372" s="1"/>
    </row>
    <row r="1373" spans="1:43" x14ac:dyDescent="0.2">
      <c r="A1373" s="67">
        <f t="shared" si="575"/>
        <v>43655</v>
      </c>
      <c r="B1373" s="8">
        <f t="shared" si="564"/>
        <v>15996.041289590001</v>
      </c>
      <c r="C1373" s="8">
        <f t="shared" si="576"/>
        <v>12330.52982442</v>
      </c>
      <c r="D1373" s="28">
        <f t="shared" si="577"/>
        <v>5213.75</v>
      </c>
      <c r="E1373" s="9">
        <f>IF(K1373=1,VLOOKUP(A1372,[1]Plan1!$AY$117:$BA$314,3),E1372)</f>
        <v>5214.2700000000004</v>
      </c>
      <c r="F1373" s="110">
        <f t="shared" si="578"/>
        <v>43634</v>
      </c>
      <c r="G1373" s="12">
        <f t="shared" si="565"/>
        <v>9.9736274274730974E-5</v>
      </c>
      <c r="H1373" s="11">
        <f t="shared" si="579"/>
        <v>43661</v>
      </c>
      <c r="I1373" s="11">
        <f t="shared" si="566"/>
        <v>43661</v>
      </c>
      <c r="J1373" s="1">
        <f t="shared" si="580"/>
        <v>19</v>
      </c>
      <c r="K1373" s="1">
        <f t="shared" si="563"/>
        <v>15</v>
      </c>
      <c r="L1373" s="8">
        <f t="shared" si="567"/>
        <v>1.00007873</v>
      </c>
      <c r="M1373" s="14">
        <f t="shared" si="562"/>
        <v>1.0013001699999999</v>
      </c>
      <c r="N1373" s="14">
        <f t="shared" si="559"/>
        <v>1.1930447689359978</v>
      </c>
      <c r="O1373" s="8">
        <f t="shared" si="561"/>
        <v>1.1931386900000001</v>
      </c>
      <c r="P1373" s="8">
        <f t="shared" si="568"/>
        <v>14712.032201710001</v>
      </c>
      <c r="Q1373" s="13">
        <f t="shared" si="569"/>
        <v>0</v>
      </c>
      <c r="R1373" s="21">
        <f t="shared" si="570"/>
        <v>0</v>
      </c>
      <c r="S1373" s="8">
        <f t="shared" si="571"/>
        <v>0</v>
      </c>
      <c r="T1373" s="10">
        <f t="shared" si="581"/>
        <v>0.122837</v>
      </c>
      <c r="U1373" s="13">
        <f t="shared" si="560"/>
        <v>182</v>
      </c>
      <c r="V1373" s="13">
        <v>252</v>
      </c>
      <c r="W1373" s="14">
        <f t="shared" si="572"/>
        <v>1.0872761200000001</v>
      </c>
      <c r="X1373" s="8">
        <f t="shared" si="573"/>
        <v>1284.0090878799999</v>
      </c>
      <c r="Y1373" s="8">
        <v>0</v>
      </c>
      <c r="Z1373" s="9">
        <f t="shared" si="574"/>
        <v>0</v>
      </c>
      <c r="AA1373" s="26" t="str">
        <f t="shared" si="582"/>
        <v>A+J=</v>
      </c>
      <c r="AB1373" s="70">
        <f t="shared" si="583"/>
        <v>43753</v>
      </c>
      <c r="AC1373" s="4"/>
      <c r="AD1373" s="1"/>
      <c r="AE1373" s="11"/>
      <c r="AF1373" s="5"/>
      <c r="AG1373" s="1"/>
      <c r="AH1373" s="1"/>
      <c r="AI1373" s="1"/>
      <c r="AJ1373" s="1"/>
      <c r="AK1373" s="10"/>
      <c r="AL1373" s="1"/>
      <c r="AM1373" s="1"/>
      <c r="AN1373" s="1"/>
      <c r="AO1373" s="1"/>
      <c r="AP1373" s="1"/>
      <c r="AQ1373" s="1"/>
    </row>
    <row r="1374" spans="1:43" x14ac:dyDescent="0.2">
      <c r="A1374" s="67">
        <f t="shared" si="575"/>
        <v>43656</v>
      </c>
      <c r="B1374" s="8">
        <f t="shared" si="564"/>
        <v>16003.481360149999</v>
      </c>
      <c r="C1374" s="8">
        <f t="shared" si="576"/>
        <v>12330.52982442</v>
      </c>
      <c r="D1374" s="28">
        <f t="shared" si="577"/>
        <v>5213.75</v>
      </c>
      <c r="E1374" s="9">
        <f>IF(K1374=1,VLOOKUP(A1373,[1]Plan1!$AY$117:$BA$314,3),E1373)</f>
        <v>5214.2700000000004</v>
      </c>
      <c r="F1374" s="110">
        <f t="shared" si="578"/>
        <v>43634</v>
      </c>
      <c r="G1374" s="12">
        <f t="shared" si="565"/>
        <v>9.9736274274730974E-5</v>
      </c>
      <c r="H1374" s="11">
        <f t="shared" si="579"/>
        <v>43661</v>
      </c>
      <c r="I1374" s="11">
        <f t="shared" si="566"/>
        <v>43661</v>
      </c>
      <c r="J1374" s="1">
        <f t="shared" si="580"/>
        <v>19</v>
      </c>
      <c r="K1374" s="1">
        <f t="shared" si="563"/>
        <v>16</v>
      </c>
      <c r="L1374" s="8">
        <f t="shared" si="567"/>
        <v>1.0000839800000001</v>
      </c>
      <c r="M1374" s="14">
        <f t="shared" si="562"/>
        <v>1.0013001699999999</v>
      </c>
      <c r="N1374" s="14">
        <f t="shared" si="559"/>
        <v>1.1930447689359978</v>
      </c>
      <c r="O1374" s="8">
        <f t="shared" si="561"/>
        <v>1.1931449599999999</v>
      </c>
      <c r="P1374" s="8">
        <f t="shared" si="568"/>
        <v>14712.109514129999</v>
      </c>
      <c r="Q1374" s="13">
        <f t="shared" si="569"/>
        <v>0</v>
      </c>
      <c r="R1374" s="21">
        <f t="shared" si="570"/>
        <v>0</v>
      </c>
      <c r="S1374" s="8">
        <f t="shared" si="571"/>
        <v>0</v>
      </c>
      <c r="T1374" s="10">
        <f t="shared" si="581"/>
        <v>0.122837</v>
      </c>
      <c r="U1374" s="13">
        <f t="shared" si="560"/>
        <v>183</v>
      </c>
      <c r="V1374" s="13">
        <v>252</v>
      </c>
      <c r="W1374" s="14">
        <f t="shared" si="572"/>
        <v>1.087776117</v>
      </c>
      <c r="X1374" s="8">
        <f t="shared" si="573"/>
        <v>1291.37184602</v>
      </c>
      <c r="Y1374" s="8">
        <v>0</v>
      </c>
      <c r="Z1374" s="9">
        <f t="shared" si="574"/>
        <v>0</v>
      </c>
      <c r="AA1374" s="26" t="str">
        <f t="shared" si="582"/>
        <v>A+J=</v>
      </c>
      <c r="AB1374" s="70">
        <f t="shared" si="583"/>
        <v>43753</v>
      </c>
      <c r="AC1374" s="4"/>
      <c r="AD1374" s="1"/>
      <c r="AE1374" s="11"/>
      <c r="AF1374" s="5"/>
      <c r="AG1374" s="1"/>
      <c r="AH1374" s="1"/>
      <c r="AI1374" s="1"/>
      <c r="AJ1374" s="1"/>
      <c r="AK1374" s="10"/>
      <c r="AL1374" s="1"/>
      <c r="AM1374" s="1"/>
      <c r="AN1374" s="1"/>
      <c r="AO1374" s="1"/>
      <c r="AP1374" s="1"/>
      <c r="AQ1374" s="1"/>
    </row>
    <row r="1375" spans="1:43" x14ac:dyDescent="0.2">
      <c r="A1375" s="67">
        <f t="shared" si="575"/>
        <v>43657</v>
      </c>
      <c r="B1375" s="8">
        <f t="shared" si="564"/>
        <v>16010.92475765</v>
      </c>
      <c r="C1375" s="8">
        <f t="shared" si="576"/>
        <v>12330.52982442</v>
      </c>
      <c r="D1375" s="28">
        <f t="shared" si="577"/>
        <v>5213.75</v>
      </c>
      <c r="E1375" s="9">
        <f>IF(K1375=1,VLOOKUP(A1374,[1]Plan1!$AY$117:$BA$314,3),E1374)</f>
        <v>5214.2700000000004</v>
      </c>
      <c r="F1375" s="110">
        <f t="shared" si="578"/>
        <v>43634</v>
      </c>
      <c r="G1375" s="12">
        <f t="shared" si="565"/>
        <v>9.9736274274730974E-5</v>
      </c>
      <c r="H1375" s="11">
        <f t="shared" si="579"/>
        <v>43661</v>
      </c>
      <c r="I1375" s="11">
        <f t="shared" si="566"/>
        <v>43661</v>
      </c>
      <c r="J1375" s="1">
        <f t="shared" si="580"/>
        <v>19</v>
      </c>
      <c r="K1375" s="1">
        <f t="shared" si="563"/>
        <v>17</v>
      </c>
      <c r="L1375" s="8">
        <f t="shared" si="567"/>
        <v>1.0000892299999999</v>
      </c>
      <c r="M1375" s="14">
        <f t="shared" si="562"/>
        <v>1.0013001699999999</v>
      </c>
      <c r="N1375" s="14">
        <f t="shared" ref="N1375:N1438" si="584">IF(I1375&gt;I1374,N1374*M1375,N1374)</f>
        <v>1.1930447689359978</v>
      </c>
      <c r="O1375" s="8">
        <f t="shared" si="561"/>
        <v>1.1931512200000001</v>
      </c>
      <c r="P1375" s="8">
        <f t="shared" si="568"/>
        <v>14712.186703249999</v>
      </c>
      <c r="Q1375" s="13">
        <f t="shared" si="569"/>
        <v>0</v>
      </c>
      <c r="R1375" s="21">
        <f t="shared" si="570"/>
        <v>0</v>
      </c>
      <c r="S1375" s="8">
        <f t="shared" si="571"/>
        <v>0</v>
      </c>
      <c r="T1375" s="10">
        <f t="shared" si="581"/>
        <v>0.122837</v>
      </c>
      <c r="U1375" s="13">
        <f t="shared" si="560"/>
        <v>184</v>
      </c>
      <c r="V1375" s="13">
        <v>252</v>
      </c>
      <c r="W1375" s="14">
        <f t="shared" si="572"/>
        <v>1.0882763440000001</v>
      </c>
      <c r="X1375" s="8">
        <f t="shared" si="573"/>
        <v>1298.7380544</v>
      </c>
      <c r="Y1375" s="8">
        <v>0</v>
      </c>
      <c r="Z1375" s="9">
        <f t="shared" si="574"/>
        <v>0</v>
      </c>
      <c r="AA1375" s="26" t="str">
        <f t="shared" si="582"/>
        <v>A+J=</v>
      </c>
      <c r="AB1375" s="70">
        <f t="shared" si="583"/>
        <v>43753</v>
      </c>
      <c r="AC1375" s="4"/>
      <c r="AD1375" s="1"/>
      <c r="AE1375" s="11"/>
      <c r="AF1375" s="5"/>
      <c r="AG1375" s="1"/>
      <c r="AH1375" s="1"/>
      <c r="AI1375" s="1"/>
      <c r="AJ1375" s="1"/>
      <c r="AK1375" s="10"/>
      <c r="AL1375" s="1"/>
      <c r="AM1375" s="1"/>
      <c r="AN1375" s="1"/>
      <c r="AO1375" s="1"/>
      <c r="AP1375" s="1"/>
      <c r="AQ1375" s="1"/>
    </row>
    <row r="1376" spans="1:43" x14ac:dyDescent="0.2">
      <c r="A1376" s="67">
        <f t="shared" si="575"/>
        <v>43658</v>
      </c>
      <c r="B1376" s="8">
        <f t="shared" si="564"/>
        <v>16018.37160147</v>
      </c>
      <c r="C1376" s="8">
        <f t="shared" si="576"/>
        <v>12330.52982442</v>
      </c>
      <c r="D1376" s="28">
        <f t="shared" si="577"/>
        <v>5213.75</v>
      </c>
      <c r="E1376" s="9">
        <f>IF(K1376=1,VLOOKUP(A1375,[1]Plan1!$AY$117:$BA$314,3),E1375)</f>
        <v>5214.2700000000004</v>
      </c>
      <c r="F1376" s="110">
        <f t="shared" si="578"/>
        <v>43634</v>
      </c>
      <c r="G1376" s="12">
        <f t="shared" si="565"/>
        <v>9.9736274274730974E-5</v>
      </c>
      <c r="H1376" s="11">
        <f t="shared" si="579"/>
        <v>43661</v>
      </c>
      <c r="I1376" s="11">
        <f t="shared" si="566"/>
        <v>43661</v>
      </c>
      <c r="J1376" s="1">
        <f t="shared" si="580"/>
        <v>19</v>
      </c>
      <c r="K1376" s="1">
        <f t="shared" si="563"/>
        <v>18</v>
      </c>
      <c r="L1376" s="8">
        <f t="shared" si="567"/>
        <v>1.00009448</v>
      </c>
      <c r="M1376" s="14">
        <f t="shared" si="562"/>
        <v>1.0013001699999999</v>
      </c>
      <c r="N1376" s="14">
        <f t="shared" si="584"/>
        <v>1.1930447689359978</v>
      </c>
      <c r="O1376" s="8">
        <f t="shared" si="561"/>
        <v>1.19315748</v>
      </c>
      <c r="P1376" s="8">
        <f t="shared" si="568"/>
        <v>14712.263892360001</v>
      </c>
      <c r="Q1376" s="13">
        <f t="shared" si="569"/>
        <v>0</v>
      </c>
      <c r="R1376" s="21">
        <f t="shared" si="570"/>
        <v>0</v>
      </c>
      <c r="S1376" s="8">
        <f t="shared" si="571"/>
        <v>0</v>
      </c>
      <c r="T1376" s="10">
        <f t="shared" si="581"/>
        <v>0.122837</v>
      </c>
      <c r="U1376" s="13">
        <f t="shared" si="560"/>
        <v>185</v>
      </c>
      <c r="V1376" s="13">
        <v>252</v>
      </c>
      <c r="W1376" s="14">
        <f t="shared" si="572"/>
        <v>1.0887768</v>
      </c>
      <c r="X1376" s="8">
        <f t="shared" si="573"/>
        <v>1306.1077091100001</v>
      </c>
      <c r="Y1376" s="8">
        <v>0</v>
      </c>
      <c r="Z1376" s="9">
        <f t="shared" si="574"/>
        <v>0</v>
      </c>
      <c r="AA1376" s="26" t="str">
        <f t="shared" si="582"/>
        <v>A+J=</v>
      </c>
      <c r="AB1376" s="70">
        <f t="shared" si="583"/>
        <v>43753</v>
      </c>
      <c r="AC1376" s="4"/>
      <c r="AD1376" s="1"/>
      <c r="AE1376" s="11"/>
      <c r="AF1376" s="5"/>
      <c r="AG1376" s="1"/>
      <c r="AH1376" s="1"/>
      <c r="AI1376" s="1"/>
      <c r="AJ1376" s="1"/>
      <c r="AK1376" s="10"/>
      <c r="AL1376" s="1"/>
      <c r="AM1376" s="1"/>
      <c r="AN1376" s="1"/>
      <c r="AO1376" s="1"/>
      <c r="AP1376" s="1"/>
      <c r="AQ1376" s="1"/>
    </row>
    <row r="1377" spans="1:43" x14ac:dyDescent="0.2">
      <c r="A1377" s="67">
        <f t="shared" si="575"/>
        <v>43659</v>
      </c>
      <c r="B1377" s="8">
        <f t="shared" si="564"/>
        <v>16025.82205544</v>
      </c>
      <c r="C1377" s="8">
        <f t="shared" si="576"/>
        <v>12330.52982442</v>
      </c>
      <c r="D1377" s="28">
        <f t="shared" si="577"/>
        <v>5213.75</v>
      </c>
      <c r="E1377" s="9">
        <f>IF(K1377=1,VLOOKUP(A1376,[1]Plan1!$AY$117:$BA$314,3),E1376)</f>
        <v>5214.2700000000004</v>
      </c>
      <c r="F1377" s="110">
        <f t="shared" si="578"/>
        <v>43634</v>
      </c>
      <c r="G1377" s="12">
        <f t="shared" si="565"/>
        <v>9.9736274274730974E-5</v>
      </c>
      <c r="H1377" s="11">
        <f t="shared" si="579"/>
        <v>43661</v>
      </c>
      <c r="I1377" s="11">
        <f t="shared" si="566"/>
        <v>43661</v>
      </c>
      <c r="J1377" s="1">
        <f t="shared" si="580"/>
        <v>19</v>
      </c>
      <c r="K1377" s="1">
        <f t="shared" si="563"/>
        <v>19</v>
      </c>
      <c r="L1377" s="8">
        <f t="shared" si="567"/>
        <v>1.0000997300000001</v>
      </c>
      <c r="M1377" s="14">
        <f t="shared" si="562"/>
        <v>1.0013001699999999</v>
      </c>
      <c r="N1377" s="14">
        <f t="shared" si="584"/>
        <v>1.1930447689359978</v>
      </c>
      <c r="O1377" s="8">
        <f t="shared" si="561"/>
        <v>1.1931637500000001</v>
      </c>
      <c r="P1377" s="8">
        <f t="shared" si="568"/>
        <v>14712.34120479</v>
      </c>
      <c r="Q1377" s="13">
        <f t="shared" si="569"/>
        <v>0</v>
      </c>
      <c r="R1377" s="21">
        <f t="shared" si="570"/>
        <v>0</v>
      </c>
      <c r="S1377" s="8">
        <f t="shared" si="571"/>
        <v>0</v>
      </c>
      <c r="T1377" s="10">
        <f t="shared" si="581"/>
        <v>0.122837</v>
      </c>
      <c r="U1377" s="13">
        <f t="shared" si="560"/>
        <v>186</v>
      </c>
      <c r="V1377" s="13">
        <v>252</v>
      </c>
      <c r="W1377" s="14">
        <f t="shared" si="572"/>
        <v>1.0892774869999999</v>
      </c>
      <c r="X1377" s="8">
        <f t="shared" si="573"/>
        <v>1313.4808506500001</v>
      </c>
      <c r="Y1377" s="8">
        <v>0</v>
      </c>
      <c r="Z1377" s="9">
        <f t="shared" si="574"/>
        <v>0</v>
      </c>
      <c r="AA1377" s="26" t="str">
        <f t="shared" si="582"/>
        <v>A+J=</v>
      </c>
      <c r="AB1377" s="70">
        <f t="shared" si="583"/>
        <v>43753</v>
      </c>
      <c r="AC1377" s="4"/>
      <c r="AD1377" s="1"/>
      <c r="AE1377" s="11"/>
      <c r="AF1377" s="5"/>
      <c r="AG1377" s="1"/>
      <c r="AH1377" s="1"/>
      <c r="AI1377" s="1"/>
      <c r="AJ1377" s="1"/>
      <c r="AK1377" s="10"/>
      <c r="AL1377" s="1"/>
      <c r="AM1377" s="1"/>
      <c r="AN1377" s="1"/>
      <c r="AO1377" s="1"/>
      <c r="AP1377" s="1"/>
      <c r="AQ1377" s="1"/>
    </row>
    <row r="1378" spans="1:43" x14ac:dyDescent="0.2">
      <c r="A1378" s="67">
        <f t="shared" si="575"/>
        <v>43660</v>
      </c>
      <c r="B1378" s="8">
        <f t="shared" si="564"/>
        <v>16025.82205544</v>
      </c>
      <c r="C1378" s="8">
        <f t="shared" si="576"/>
        <v>12330.52982442</v>
      </c>
      <c r="D1378" s="28">
        <f t="shared" si="577"/>
        <v>5213.75</v>
      </c>
      <c r="E1378" s="9">
        <f>IF(K1378=1,VLOOKUP(A1377,[1]Plan1!$AY$117:$BA$314,3),E1377)</f>
        <v>5214.2700000000004</v>
      </c>
      <c r="F1378" s="110">
        <f t="shared" si="578"/>
        <v>43634</v>
      </c>
      <c r="G1378" s="12">
        <f t="shared" si="565"/>
        <v>9.9736274274730974E-5</v>
      </c>
      <c r="H1378" s="11">
        <f t="shared" si="579"/>
        <v>43661</v>
      </c>
      <c r="I1378" s="11">
        <f t="shared" si="566"/>
        <v>43661</v>
      </c>
      <c r="J1378" s="1">
        <f t="shared" si="580"/>
        <v>19</v>
      </c>
      <c r="K1378" s="1">
        <f t="shared" si="563"/>
        <v>19</v>
      </c>
      <c r="L1378" s="8">
        <f t="shared" si="567"/>
        <v>1.0000997300000001</v>
      </c>
      <c r="M1378" s="14">
        <f t="shared" si="562"/>
        <v>1.0013001699999999</v>
      </c>
      <c r="N1378" s="14">
        <f t="shared" si="584"/>
        <v>1.1930447689359978</v>
      </c>
      <c r="O1378" s="8">
        <f t="shared" si="561"/>
        <v>1.1931637500000001</v>
      </c>
      <c r="P1378" s="8">
        <f t="shared" si="568"/>
        <v>14712.34120479</v>
      </c>
      <c r="Q1378" s="13">
        <f t="shared" si="569"/>
        <v>0</v>
      </c>
      <c r="R1378" s="21">
        <f t="shared" si="570"/>
        <v>0</v>
      </c>
      <c r="S1378" s="8">
        <f t="shared" si="571"/>
        <v>0</v>
      </c>
      <c r="T1378" s="10">
        <f t="shared" si="581"/>
        <v>0.122837</v>
      </c>
      <c r="U1378" s="13">
        <f t="shared" si="560"/>
        <v>186</v>
      </c>
      <c r="V1378" s="13">
        <v>252</v>
      </c>
      <c r="W1378" s="14">
        <f t="shared" si="572"/>
        <v>1.0892774869999999</v>
      </c>
      <c r="X1378" s="8">
        <f t="shared" si="573"/>
        <v>1313.4808506500001</v>
      </c>
      <c r="Y1378" s="8">
        <v>0</v>
      </c>
      <c r="Z1378" s="9">
        <f t="shared" si="574"/>
        <v>0</v>
      </c>
      <c r="AA1378" s="26" t="str">
        <f t="shared" si="582"/>
        <v>A+J=</v>
      </c>
      <c r="AB1378" s="70">
        <f t="shared" si="583"/>
        <v>43753</v>
      </c>
      <c r="AC1378" s="4"/>
      <c r="AD1378" s="1"/>
      <c r="AE1378" s="11"/>
      <c r="AF1378" s="5"/>
      <c r="AG1378" s="1"/>
      <c r="AH1378" s="1"/>
      <c r="AI1378" s="1"/>
      <c r="AJ1378" s="1"/>
      <c r="AK1378" s="10"/>
      <c r="AL1378" s="1"/>
      <c r="AM1378" s="1"/>
      <c r="AN1378" s="1"/>
      <c r="AO1378" s="1"/>
      <c r="AP1378" s="1"/>
      <c r="AQ1378" s="1"/>
    </row>
    <row r="1379" spans="1:43" x14ac:dyDescent="0.2">
      <c r="A1379" s="67">
        <f t="shared" si="575"/>
        <v>43661</v>
      </c>
      <c r="B1379" s="8">
        <f t="shared" si="564"/>
        <v>16025.82205544</v>
      </c>
      <c r="C1379" s="8">
        <f t="shared" si="576"/>
        <v>12330.52982442</v>
      </c>
      <c r="D1379" s="28">
        <f t="shared" si="577"/>
        <v>5213.75</v>
      </c>
      <c r="E1379" s="9">
        <f>IF(K1379=1,VLOOKUP(A1378,[1]Plan1!$AY$117:$BA$314,3),E1378)</f>
        <v>5214.2700000000004</v>
      </c>
      <c r="F1379" s="110">
        <f t="shared" si="578"/>
        <v>43634</v>
      </c>
      <c r="G1379" s="12">
        <f t="shared" si="565"/>
        <v>9.9736274274730974E-5</v>
      </c>
      <c r="H1379" s="11">
        <f t="shared" si="579"/>
        <v>43692</v>
      </c>
      <c r="I1379" s="11">
        <f t="shared" si="566"/>
        <v>43661</v>
      </c>
      <c r="J1379" s="1">
        <f t="shared" si="580"/>
        <v>19</v>
      </c>
      <c r="K1379" s="1">
        <f t="shared" si="563"/>
        <v>19</v>
      </c>
      <c r="L1379" s="8">
        <f t="shared" si="567"/>
        <v>1.0000997300000001</v>
      </c>
      <c r="M1379" s="14">
        <f t="shared" si="562"/>
        <v>1.0013001699999999</v>
      </c>
      <c r="N1379" s="14">
        <f t="shared" si="584"/>
        <v>1.1930447689359978</v>
      </c>
      <c r="O1379" s="8">
        <f t="shared" si="561"/>
        <v>1.1931637500000001</v>
      </c>
      <c r="P1379" s="8">
        <f t="shared" si="568"/>
        <v>14712.34120479</v>
      </c>
      <c r="Q1379" s="13">
        <f t="shared" si="569"/>
        <v>0</v>
      </c>
      <c r="R1379" s="21">
        <f t="shared" si="570"/>
        <v>0</v>
      </c>
      <c r="S1379" s="8">
        <f t="shared" si="571"/>
        <v>0</v>
      </c>
      <c r="T1379" s="10">
        <f t="shared" si="581"/>
        <v>0.122837</v>
      </c>
      <c r="U1379" s="13">
        <f t="shared" si="560"/>
        <v>186</v>
      </c>
      <c r="V1379" s="13">
        <v>252</v>
      </c>
      <c r="W1379" s="14">
        <f t="shared" si="572"/>
        <v>1.0892774869999999</v>
      </c>
      <c r="X1379" s="8">
        <f t="shared" si="573"/>
        <v>1313.4808506500001</v>
      </c>
      <c r="Y1379" s="8">
        <v>0</v>
      </c>
      <c r="Z1379" s="9">
        <f t="shared" si="574"/>
        <v>0</v>
      </c>
      <c r="AA1379" s="26" t="str">
        <f t="shared" si="582"/>
        <v>A+J=</v>
      </c>
      <c r="AB1379" s="70">
        <f t="shared" si="583"/>
        <v>43753</v>
      </c>
      <c r="AC1379" s="4"/>
      <c r="AD1379" s="1"/>
      <c r="AE1379" s="11"/>
      <c r="AF1379" s="5"/>
      <c r="AG1379" s="1"/>
      <c r="AH1379" s="1"/>
      <c r="AI1379" s="1"/>
      <c r="AJ1379" s="1"/>
      <c r="AK1379" s="10"/>
      <c r="AL1379" s="1"/>
      <c r="AM1379" s="1"/>
      <c r="AN1379" s="1"/>
      <c r="AO1379" s="1"/>
      <c r="AP1379" s="1"/>
      <c r="AQ1379" s="1"/>
    </row>
    <row r="1380" spans="1:43" x14ac:dyDescent="0.2">
      <c r="A1380" s="67">
        <f t="shared" si="575"/>
        <v>43662</v>
      </c>
      <c r="B1380" s="8">
        <f t="shared" si="564"/>
        <v>16034.515181069999</v>
      </c>
      <c r="C1380" s="8">
        <f t="shared" si="576"/>
        <v>12330.52982442</v>
      </c>
      <c r="D1380" s="28">
        <f t="shared" si="577"/>
        <v>5214.2700000000004</v>
      </c>
      <c r="E1380" s="9">
        <f>IF(K1380=1,VLOOKUP(A1379,[1]Plan1!$AY$117:$BA$314,3),E1379)</f>
        <v>5224.18</v>
      </c>
      <c r="F1380" s="110">
        <f t="shared" si="578"/>
        <v>43662</v>
      </c>
      <c r="G1380" s="12">
        <f t="shared" si="565"/>
        <v>1.9005536729015393E-3</v>
      </c>
      <c r="H1380" s="11">
        <f t="shared" si="579"/>
        <v>43692</v>
      </c>
      <c r="I1380" s="11">
        <f t="shared" si="566"/>
        <v>43692</v>
      </c>
      <c r="J1380" s="1">
        <f t="shared" si="580"/>
        <v>23</v>
      </c>
      <c r="K1380" s="1">
        <f t="shared" si="563"/>
        <v>1</v>
      </c>
      <c r="L1380" s="8">
        <f t="shared" si="567"/>
        <v>1.0000825499999999</v>
      </c>
      <c r="M1380" s="14">
        <f t="shared" si="562"/>
        <v>1.0000997300000001</v>
      </c>
      <c r="N1380" s="14">
        <f t="shared" si="584"/>
        <v>1.1931637512908038</v>
      </c>
      <c r="O1380" s="8">
        <f t="shared" si="561"/>
        <v>1.1932622399999999</v>
      </c>
      <c r="P1380" s="8">
        <f t="shared" si="568"/>
        <v>14713.555638669999</v>
      </c>
      <c r="Q1380" s="13">
        <f t="shared" si="569"/>
        <v>0</v>
      </c>
      <c r="R1380" s="21">
        <f t="shared" si="570"/>
        <v>0</v>
      </c>
      <c r="S1380" s="8">
        <f t="shared" si="571"/>
        <v>0</v>
      </c>
      <c r="T1380" s="10">
        <f t="shared" si="581"/>
        <v>0.122837</v>
      </c>
      <c r="U1380" s="13">
        <f t="shared" si="560"/>
        <v>187</v>
      </c>
      <c r="V1380" s="13">
        <v>252</v>
      </c>
      <c r="W1380" s="14">
        <f t="shared" si="572"/>
        <v>1.089778404</v>
      </c>
      <c r="X1380" s="8">
        <f t="shared" si="573"/>
        <v>1320.9595423999999</v>
      </c>
      <c r="Y1380" s="8">
        <v>0</v>
      </c>
      <c r="Z1380" s="9">
        <f t="shared" si="574"/>
        <v>0</v>
      </c>
      <c r="AA1380" s="26" t="str">
        <f t="shared" si="582"/>
        <v>A+J=</v>
      </c>
      <c r="AB1380" s="70">
        <f t="shared" si="583"/>
        <v>43753</v>
      </c>
      <c r="AC1380" s="4"/>
      <c r="AD1380" s="1"/>
      <c r="AE1380" s="11"/>
      <c r="AF1380" s="5"/>
      <c r="AG1380" s="1"/>
      <c r="AH1380" s="1"/>
      <c r="AI1380" s="1"/>
      <c r="AJ1380" s="1"/>
      <c r="AK1380" s="10"/>
      <c r="AL1380" s="1"/>
      <c r="AM1380" s="1"/>
      <c r="AN1380" s="1"/>
      <c r="AO1380" s="1"/>
      <c r="AP1380" s="1"/>
      <c r="AQ1380" s="1"/>
    </row>
    <row r="1381" spans="1:43" x14ac:dyDescent="0.2">
      <c r="A1381" s="67">
        <f t="shared" si="575"/>
        <v>43663</v>
      </c>
      <c r="B1381" s="8">
        <f t="shared" si="564"/>
        <v>16043.21332579</v>
      </c>
      <c r="C1381" s="8">
        <f t="shared" si="576"/>
        <v>12330.52982442</v>
      </c>
      <c r="D1381" s="28">
        <f t="shared" si="577"/>
        <v>5214.2700000000004</v>
      </c>
      <c r="E1381" s="9">
        <f>IF(K1381=1,VLOOKUP(A1380,[1]Plan1!$AY$117:$BA$314,3),E1380)</f>
        <v>5224.18</v>
      </c>
      <c r="F1381" s="110">
        <f t="shared" si="578"/>
        <v>43662</v>
      </c>
      <c r="G1381" s="12">
        <f t="shared" si="565"/>
        <v>1.9005536729015393E-3</v>
      </c>
      <c r="H1381" s="11">
        <f t="shared" si="579"/>
        <v>43692</v>
      </c>
      <c r="I1381" s="11">
        <f t="shared" si="566"/>
        <v>43692</v>
      </c>
      <c r="J1381" s="1">
        <f t="shared" si="580"/>
        <v>23</v>
      </c>
      <c r="K1381" s="1">
        <f t="shared" si="563"/>
        <v>2</v>
      </c>
      <c r="L1381" s="8">
        <f t="shared" si="567"/>
        <v>1.0001651199999999</v>
      </c>
      <c r="M1381" s="14">
        <f t="shared" si="562"/>
        <v>1.0000997300000001</v>
      </c>
      <c r="N1381" s="14">
        <f t="shared" si="584"/>
        <v>1.1931637512908038</v>
      </c>
      <c r="O1381" s="8">
        <f t="shared" si="561"/>
        <v>1.19336076</v>
      </c>
      <c r="P1381" s="8">
        <f t="shared" si="568"/>
        <v>14714.77044247</v>
      </c>
      <c r="Q1381" s="13">
        <f t="shared" si="569"/>
        <v>0</v>
      </c>
      <c r="R1381" s="21">
        <f t="shared" si="570"/>
        <v>0</v>
      </c>
      <c r="S1381" s="8">
        <f t="shared" si="571"/>
        <v>0</v>
      </c>
      <c r="T1381" s="10">
        <f t="shared" si="581"/>
        <v>0.122837</v>
      </c>
      <c r="U1381" s="13">
        <f t="shared" ref="U1381:U1444" si="585">IF(Q1380&gt;0,1,IF(K1381=K1380,U1380,U1380+1))</f>
        <v>188</v>
      </c>
      <c r="V1381" s="13">
        <v>252</v>
      </c>
      <c r="W1381" s="14">
        <f t="shared" si="572"/>
        <v>1.0902795519999999</v>
      </c>
      <c r="X1381" s="8">
        <f t="shared" si="573"/>
        <v>1328.44288332</v>
      </c>
      <c r="Y1381" s="8">
        <v>0</v>
      </c>
      <c r="Z1381" s="9">
        <f t="shared" si="574"/>
        <v>0</v>
      </c>
      <c r="AA1381" s="26" t="str">
        <f t="shared" si="582"/>
        <v>A+J=</v>
      </c>
      <c r="AB1381" s="70">
        <f t="shared" si="583"/>
        <v>43753</v>
      </c>
      <c r="AC1381" s="4"/>
      <c r="AD1381" s="1"/>
      <c r="AE1381" s="11"/>
      <c r="AF1381" s="5"/>
      <c r="AG1381" s="1"/>
      <c r="AH1381" s="1"/>
      <c r="AI1381" s="1"/>
      <c r="AJ1381" s="1"/>
      <c r="AK1381" s="10"/>
      <c r="AL1381" s="1"/>
      <c r="AM1381" s="1"/>
      <c r="AN1381" s="1"/>
      <c r="AO1381" s="1"/>
      <c r="AP1381" s="1"/>
      <c r="AQ1381" s="1"/>
    </row>
    <row r="1382" spans="1:43" x14ac:dyDescent="0.2">
      <c r="A1382" s="67">
        <f t="shared" si="575"/>
        <v>43664</v>
      </c>
      <c r="B1382" s="8">
        <f t="shared" si="564"/>
        <v>16051.916058070001</v>
      </c>
      <c r="C1382" s="8">
        <f t="shared" si="576"/>
        <v>12330.52982442</v>
      </c>
      <c r="D1382" s="28">
        <f t="shared" si="577"/>
        <v>5214.2700000000004</v>
      </c>
      <c r="E1382" s="9">
        <f>IF(K1382=1,VLOOKUP(A1381,[1]Plan1!$AY$117:$BA$314,3),E1381)</f>
        <v>5224.18</v>
      </c>
      <c r="F1382" s="110">
        <f t="shared" si="578"/>
        <v>43662</v>
      </c>
      <c r="G1382" s="12">
        <f t="shared" si="565"/>
        <v>1.9005536729015393E-3</v>
      </c>
      <c r="H1382" s="11">
        <f t="shared" si="579"/>
        <v>43692</v>
      </c>
      <c r="I1382" s="11">
        <f t="shared" si="566"/>
        <v>43692</v>
      </c>
      <c r="J1382" s="1">
        <f t="shared" si="580"/>
        <v>23</v>
      </c>
      <c r="K1382" s="1">
        <f t="shared" si="563"/>
        <v>3</v>
      </c>
      <c r="L1382" s="8">
        <f t="shared" si="567"/>
        <v>1.0002476899999999</v>
      </c>
      <c r="M1382" s="14">
        <f t="shared" si="562"/>
        <v>1.0000997300000001</v>
      </c>
      <c r="N1382" s="14">
        <f t="shared" si="584"/>
        <v>1.1931637512908038</v>
      </c>
      <c r="O1382" s="8">
        <f t="shared" si="561"/>
        <v>1.1934592799999999</v>
      </c>
      <c r="P1382" s="8">
        <f t="shared" si="568"/>
        <v>14715.98524627</v>
      </c>
      <c r="Q1382" s="13">
        <f t="shared" si="569"/>
        <v>0</v>
      </c>
      <c r="R1382" s="21">
        <f t="shared" si="570"/>
        <v>0</v>
      </c>
      <c r="S1382" s="8">
        <f t="shared" si="571"/>
        <v>0</v>
      </c>
      <c r="T1382" s="10">
        <f t="shared" si="581"/>
        <v>0.122837</v>
      </c>
      <c r="U1382" s="13">
        <f t="shared" si="585"/>
        <v>189</v>
      </c>
      <c r="V1382" s="13">
        <v>252</v>
      </c>
      <c r="W1382" s="14">
        <f t="shared" si="572"/>
        <v>1.0907809289999999</v>
      </c>
      <c r="X1382" s="8">
        <f t="shared" si="573"/>
        <v>1335.9308117999999</v>
      </c>
      <c r="Y1382" s="8">
        <v>0</v>
      </c>
      <c r="Z1382" s="9">
        <f t="shared" si="574"/>
        <v>0</v>
      </c>
      <c r="AA1382" s="26" t="str">
        <f t="shared" si="582"/>
        <v>A+J=</v>
      </c>
      <c r="AB1382" s="70">
        <f t="shared" si="583"/>
        <v>43753</v>
      </c>
      <c r="AC1382" s="4"/>
      <c r="AD1382" s="1"/>
      <c r="AE1382" s="11"/>
      <c r="AF1382" s="5"/>
      <c r="AG1382" s="1"/>
      <c r="AH1382" s="1"/>
      <c r="AI1382" s="1"/>
      <c r="AJ1382" s="1"/>
      <c r="AK1382" s="10"/>
      <c r="AL1382" s="1"/>
      <c r="AM1382" s="1"/>
      <c r="AN1382" s="1"/>
      <c r="AO1382" s="1"/>
      <c r="AP1382" s="1"/>
      <c r="AQ1382" s="1"/>
    </row>
    <row r="1383" spans="1:43" x14ac:dyDescent="0.2">
      <c r="A1383" s="67">
        <f t="shared" si="575"/>
        <v>43665</v>
      </c>
      <c r="B1383" s="8">
        <f t="shared" si="564"/>
        <v>16060.62355744</v>
      </c>
      <c r="C1383" s="8">
        <f t="shared" si="576"/>
        <v>12330.52982442</v>
      </c>
      <c r="D1383" s="28">
        <f t="shared" si="577"/>
        <v>5214.2700000000004</v>
      </c>
      <c r="E1383" s="9">
        <f>IF(K1383=1,VLOOKUP(A1382,[1]Plan1!$AY$117:$BA$314,3),E1382)</f>
        <v>5224.18</v>
      </c>
      <c r="F1383" s="110">
        <f t="shared" si="578"/>
        <v>43662</v>
      </c>
      <c r="G1383" s="12">
        <f t="shared" si="565"/>
        <v>1.9005536729015393E-3</v>
      </c>
      <c r="H1383" s="11">
        <f t="shared" si="579"/>
        <v>43692</v>
      </c>
      <c r="I1383" s="11">
        <f t="shared" si="566"/>
        <v>43692</v>
      </c>
      <c r="J1383" s="1">
        <f t="shared" si="580"/>
        <v>23</v>
      </c>
      <c r="K1383" s="1">
        <f t="shared" si="563"/>
        <v>4</v>
      </c>
      <c r="L1383" s="8">
        <f t="shared" si="567"/>
        <v>1.0003302700000001</v>
      </c>
      <c r="M1383" s="14">
        <f t="shared" si="562"/>
        <v>1.0000997300000001</v>
      </c>
      <c r="N1383" s="14">
        <f t="shared" si="584"/>
        <v>1.1931637512908038</v>
      </c>
      <c r="O1383" s="8">
        <f t="shared" si="561"/>
        <v>1.1935578099999999</v>
      </c>
      <c r="P1383" s="8">
        <f t="shared" si="568"/>
        <v>14717.20017337</v>
      </c>
      <c r="Q1383" s="13">
        <f t="shared" si="569"/>
        <v>0</v>
      </c>
      <c r="R1383" s="21">
        <f t="shared" si="570"/>
        <v>0</v>
      </c>
      <c r="S1383" s="8">
        <f t="shared" si="571"/>
        <v>0</v>
      </c>
      <c r="T1383" s="10">
        <f t="shared" si="581"/>
        <v>0.122837</v>
      </c>
      <c r="U1383" s="13">
        <f t="shared" si="585"/>
        <v>190</v>
      </c>
      <c r="V1383" s="13">
        <v>252</v>
      </c>
      <c r="W1383" s="14">
        <f t="shared" si="572"/>
        <v>1.091282538</v>
      </c>
      <c r="X1383" s="8">
        <f t="shared" si="573"/>
        <v>1343.4233840700001</v>
      </c>
      <c r="Y1383" s="8">
        <v>0</v>
      </c>
      <c r="Z1383" s="9">
        <f t="shared" si="574"/>
        <v>0</v>
      </c>
      <c r="AA1383" s="26" t="str">
        <f t="shared" si="582"/>
        <v>A+J=</v>
      </c>
      <c r="AB1383" s="70">
        <f t="shared" si="583"/>
        <v>43753</v>
      </c>
      <c r="AC1383" s="4"/>
      <c r="AD1383" s="1"/>
      <c r="AE1383" s="11"/>
      <c r="AF1383" s="5"/>
      <c r="AG1383" s="1"/>
      <c r="AH1383" s="1"/>
      <c r="AI1383" s="1"/>
      <c r="AJ1383" s="1"/>
      <c r="AK1383" s="10"/>
      <c r="AL1383" s="1"/>
      <c r="AM1383" s="1"/>
      <c r="AN1383" s="1"/>
      <c r="AO1383" s="1"/>
      <c r="AP1383" s="1"/>
      <c r="AQ1383" s="1"/>
    </row>
    <row r="1384" spans="1:43" x14ac:dyDescent="0.2">
      <c r="A1384" s="67">
        <f t="shared" si="575"/>
        <v>43666</v>
      </c>
      <c r="B1384" s="8">
        <f t="shared" si="564"/>
        <v>16069.335660889999</v>
      </c>
      <c r="C1384" s="8">
        <f t="shared" si="576"/>
        <v>12330.52982442</v>
      </c>
      <c r="D1384" s="28">
        <f t="shared" si="577"/>
        <v>5214.2700000000004</v>
      </c>
      <c r="E1384" s="9">
        <f>IF(K1384=1,VLOOKUP(A1383,[1]Plan1!$AY$117:$BA$314,3),E1383)</f>
        <v>5224.18</v>
      </c>
      <c r="F1384" s="110">
        <f t="shared" si="578"/>
        <v>43662</v>
      </c>
      <c r="G1384" s="12">
        <f t="shared" si="565"/>
        <v>1.9005536729015393E-3</v>
      </c>
      <c r="H1384" s="11">
        <f t="shared" si="579"/>
        <v>43692</v>
      </c>
      <c r="I1384" s="11">
        <f t="shared" si="566"/>
        <v>43692</v>
      </c>
      <c r="J1384" s="1">
        <f t="shared" si="580"/>
        <v>23</v>
      </c>
      <c r="K1384" s="1">
        <f t="shared" si="563"/>
        <v>5</v>
      </c>
      <c r="L1384" s="8">
        <f t="shared" si="567"/>
        <v>1.00041285</v>
      </c>
      <c r="M1384" s="14">
        <f t="shared" si="562"/>
        <v>1.0000997300000001</v>
      </c>
      <c r="N1384" s="14">
        <f t="shared" si="584"/>
        <v>1.1931637512908038</v>
      </c>
      <c r="O1384" s="8">
        <f t="shared" si="561"/>
        <v>1.19365634</v>
      </c>
      <c r="P1384" s="8">
        <f t="shared" si="568"/>
        <v>14718.41510047</v>
      </c>
      <c r="Q1384" s="13">
        <f t="shared" si="569"/>
        <v>0</v>
      </c>
      <c r="R1384" s="21">
        <f t="shared" si="570"/>
        <v>0</v>
      </c>
      <c r="S1384" s="8">
        <f t="shared" si="571"/>
        <v>0</v>
      </c>
      <c r="T1384" s="10">
        <f t="shared" si="581"/>
        <v>0.122837</v>
      </c>
      <c r="U1384" s="13">
        <f t="shared" si="585"/>
        <v>191</v>
      </c>
      <c r="V1384" s="13">
        <v>252</v>
      </c>
      <c r="W1384" s="14">
        <f t="shared" si="572"/>
        <v>1.091784377</v>
      </c>
      <c r="X1384" s="8">
        <f t="shared" si="573"/>
        <v>1350.9205604199999</v>
      </c>
      <c r="Y1384" s="8">
        <v>0</v>
      </c>
      <c r="Z1384" s="9">
        <f t="shared" si="574"/>
        <v>0</v>
      </c>
      <c r="AA1384" s="26" t="str">
        <f t="shared" si="582"/>
        <v>A+J=</v>
      </c>
      <c r="AB1384" s="70">
        <f t="shared" si="583"/>
        <v>43753</v>
      </c>
      <c r="AC1384" s="4"/>
      <c r="AD1384" s="1"/>
      <c r="AE1384" s="11"/>
      <c r="AF1384" s="5"/>
      <c r="AG1384" s="1"/>
      <c r="AH1384" s="1"/>
      <c r="AI1384" s="1"/>
      <c r="AJ1384" s="1"/>
      <c r="AK1384" s="10"/>
      <c r="AL1384" s="1"/>
      <c r="AM1384" s="1"/>
      <c r="AN1384" s="1"/>
      <c r="AO1384" s="1"/>
      <c r="AP1384" s="1"/>
      <c r="AQ1384" s="1"/>
    </row>
    <row r="1385" spans="1:43" x14ac:dyDescent="0.2">
      <c r="A1385" s="67">
        <f t="shared" si="575"/>
        <v>43667</v>
      </c>
      <c r="B1385" s="8">
        <f t="shared" si="564"/>
        <v>16069.335660889999</v>
      </c>
      <c r="C1385" s="8">
        <f t="shared" si="576"/>
        <v>12330.52982442</v>
      </c>
      <c r="D1385" s="28">
        <f t="shared" si="577"/>
        <v>5214.2700000000004</v>
      </c>
      <c r="E1385" s="9">
        <f>IF(K1385=1,VLOOKUP(A1384,[1]Plan1!$AY$117:$BA$314,3),E1384)</f>
        <v>5224.18</v>
      </c>
      <c r="F1385" s="110">
        <f t="shared" si="578"/>
        <v>43662</v>
      </c>
      <c r="G1385" s="12">
        <f t="shared" si="565"/>
        <v>1.9005536729015393E-3</v>
      </c>
      <c r="H1385" s="11">
        <f t="shared" si="579"/>
        <v>43692</v>
      </c>
      <c r="I1385" s="11">
        <f t="shared" si="566"/>
        <v>43692</v>
      </c>
      <c r="J1385" s="1">
        <f t="shared" si="580"/>
        <v>23</v>
      </c>
      <c r="K1385" s="1">
        <f t="shared" si="563"/>
        <v>5</v>
      </c>
      <c r="L1385" s="8">
        <f t="shared" si="567"/>
        <v>1.00041285</v>
      </c>
      <c r="M1385" s="14">
        <f t="shared" si="562"/>
        <v>1.0000997300000001</v>
      </c>
      <c r="N1385" s="14">
        <f t="shared" si="584"/>
        <v>1.1931637512908038</v>
      </c>
      <c r="O1385" s="8">
        <f t="shared" ref="O1385:O1448" si="586">TRUNC(TRUNC((L1385*N1385),15),8)</f>
        <v>1.19365634</v>
      </c>
      <c r="P1385" s="8">
        <f t="shared" si="568"/>
        <v>14718.41510047</v>
      </c>
      <c r="Q1385" s="13">
        <f t="shared" si="569"/>
        <v>0</v>
      </c>
      <c r="R1385" s="21">
        <f t="shared" si="570"/>
        <v>0</v>
      </c>
      <c r="S1385" s="8">
        <f t="shared" si="571"/>
        <v>0</v>
      </c>
      <c r="T1385" s="10">
        <f t="shared" si="581"/>
        <v>0.122837</v>
      </c>
      <c r="U1385" s="13">
        <f t="shared" si="585"/>
        <v>191</v>
      </c>
      <c r="V1385" s="13">
        <v>252</v>
      </c>
      <c r="W1385" s="14">
        <f t="shared" si="572"/>
        <v>1.091784377</v>
      </c>
      <c r="X1385" s="8">
        <f t="shared" si="573"/>
        <v>1350.9205604199999</v>
      </c>
      <c r="Y1385" s="8">
        <v>0</v>
      </c>
      <c r="Z1385" s="9">
        <f t="shared" si="574"/>
        <v>0</v>
      </c>
      <c r="AA1385" s="26" t="str">
        <f t="shared" si="582"/>
        <v>A+J=</v>
      </c>
      <c r="AB1385" s="70">
        <f t="shared" si="583"/>
        <v>43753</v>
      </c>
      <c r="AC1385" s="4"/>
      <c r="AD1385" s="1"/>
      <c r="AE1385" s="11"/>
      <c r="AF1385" s="5"/>
      <c r="AG1385" s="1"/>
      <c r="AH1385" s="1"/>
      <c r="AI1385" s="1"/>
      <c r="AJ1385" s="1"/>
      <c r="AK1385" s="10"/>
      <c r="AL1385" s="1"/>
      <c r="AM1385" s="1"/>
      <c r="AN1385" s="1"/>
      <c r="AO1385" s="1"/>
      <c r="AP1385" s="1"/>
      <c r="AQ1385" s="1"/>
    </row>
    <row r="1386" spans="1:43" x14ac:dyDescent="0.2">
      <c r="A1386" s="67">
        <f t="shared" si="575"/>
        <v>43668</v>
      </c>
      <c r="B1386" s="8">
        <f t="shared" si="564"/>
        <v>16069.335660889999</v>
      </c>
      <c r="C1386" s="8">
        <f t="shared" si="576"/>
        <v>12330.52982442</v>
      </c>
      <c r="D1386" s="28">
        <f t="shared" si="577"/>
        <v>5214.2700000000004</v>
      </c>
      <c r="E1386" s="9">
        <f>IF(K1386=1,VLOOKUP(A1385,[1]Plan1!$AY$117:$BA$314,3),E1385)</f>
        <v>5224.18</v>
      </c>
      <c r="F1386" s="110">
        <f t="shared" si="578"/>
        <v>43662</v>
      </c>
      <c r="G1386" s="12">
        <f t="shared" si="565"/>
        <v>1.9005536729015393E-3</v>
      </c>
      <c r="H1386" s="11">
        <f t="shared" si="579"/>
        <v>43692</v>
      </c>
      <c r="I1386" s="11">
        <f t="shared" si="566"/>
        <v>43692</v>
      </c>
      <c r="J1386" s="1">
        <f t="shared" si="580"/>
        <v>23</v>
      </c>
      <c r="K1386" s="1">
        <f t="shared" si="563"/>
        <v>5</v>
      </c>
      <c r="L1386" s="8">
        <f t="shared" si="567"/>
        <v>1.00041285</v>
      </c>
      <c r="M1386" s="14">
        <f t="shared" ref="M1386:M1449" si="587">IF(I1386&gt;I1385,L1385,M1385)</f>
        <v>1.0000997300000001</v>
      </c>
      <c r="N1386" s="14">
        <f t="shared" si="584"/>
        <v>1.1931637512908038</v>
      </c>
      <c r="O1386" s="8">
        <f t="shared" si="586"/>
        <v>1.19365634</v>
      </c>
      <c r="P1386" s="8">
        <f t="shared" si="568"/>
        <v>14718.41510047</v>
      </c>
      <c r="Q1386" s="13">
        <f t="shared" si="569"/>
        <v>0</v>
      </c>
      <c r="R1386" s="21">
        <f t="shared" si="570"/>
        <v>0</v>
      </c>
      <c r="S1386" s="8">
        <f t="shared" si="571"/>
        <v>0</v>
      </c>
      <c r="T1386" s="10">
        <f t="shared" si="581"/>
        <v>0.122837</v>
      </c>
      <c r="U1386" s="13">
        <f t="shared" si="585"/>
        <v>191</v>
      </c>
      <c r="V1386" s="13">
        <v>252</v>
      </c>
      <c r="W1386" s="14">
        <f t="shared" si="572"/>
        <v>1.091784377</v>
      </c>
      <c r="X1386" s="8">
        <f t="shared" si="573"/>
        <v>1350.9205604199999</v>
      </c>
      <c r="Y1386" s="8">
        <v>0</v>
      </c>
      <c r="Z1386" s="9">
        <f t="shared" si="574"/>
        <v>0</v>
      </c>
      <c r="AA1386" s="26" t="str">
        <f t="shared" si="582"/>
        <v>A+J=</v>
      </c>
      <c r="AB1386" s="70">
        <f t="shared" si="583"/>
        <v>43753</v>
      </c>
      <c r="AC1386" s="4"/>
      <c r="AD1386" s="1"/>
      <c r="AE1386" s="11"/>
      <c r="AF1386" s="5"/>
      <c r="AG1386" s="1"/>
      <c r="AH1386" s="1"/>
      <c r="AI1386" s="1"/>
      <c r="AJ1386" s="1"/>
      <c r="AK1386" s="10"/>
      <c r="AL1386" s="1"/>
      <c r="AM1386" s="1"/>
      <c r="AN1386" s="1"/>
      <c r="AO1386" s="1"/>
      <c r="AP1386" s="1"/>
      <c r="AQ1386" s="1"/>
    </row>
    <row r="1387" spans="1:43" x14ac:dyDescent="0.2">
      <c r="A1387" s="67">
        <f t="shared" si="575"/>
        <v>43669</v>
      </c>
      <c r="B1387" s="8">
        <f t="shared" si="564"/>
        <v>16078.052653340001</v>
      </c>
      <c r="C1387" s="8">
        <f t="shared" si="576"/>
        <v>12330.52982442</v>
      </c>
      <c r="D1387" s="28">
        <f t="shared" si="577"/>
        <v>5214.2700000000004</v>
      </c>
      <c r="E1387" s="9">
        <f>IF(K1387=1,VLOOKUP(A1386,[1]Plan1!$AY$117:$BA$314,3),E1386)</f>
        <v>5224.18</v>
      </c>
      <c r="F1387" s="110">
        <f t="shared" si="578"/>
        <v>43662</v>
      </c>
      <c r="G1387" s="12">
        <f t="shared" si="565"/>
        <v>1.9005536729015393E-3</v>
      </c>
      <c r="H1387" s="11">
        <f t="shared" si="579"/>
        <v>43692</v>
      </c>
      <c r="I1387" s="11">
        <f t="shared" si="566"/>
        <v>43692</v>
      </c>
      <c r="J1387" s="1">
        <f t="shared" si="580"/>
        <v>23</v>
      </c>
      <c r="K1387" s="1">
        <f t="shared" ref="K1387:K1450" si="588">(J1387-(NETWORKDAYS(A1387,I1387,AE$118:AE$502)-1))</f>
        <v>6</v>
      </c>
      <c r="L1387" s="8">
        <f t="shared" si="567"/>
        <v>1.0004954399999999</v>
      </c>
      <c r="M1387" s="14">
        <f t="shared" si="587"/>
        <v>1.0000997300000001</v>
      </c>
      <c r="N1387" s="14">
        <f t="shared" si="584"/>
        <v>1.1931637512908038</v>
      </c>
      <c r="O1387" s="8">
        <f t="shared" si="586"/>
        <v>1.1937548899999999</v>
      </c>
      <c r="P1387" s="8">
        <f t="shared" si="568"/>
        <v>14719.63027419</v>
      </c>
      <c r="Q1387" s="13">
        <f t="shared" si="569"/>
        <v>0</v>
      </c>
      <c r="R1387" s="21">
        <f t="shared" si="570"/>
        <v>0</v>
      </c>
      <c r="S1387" s="8">
        <f t="shared" si="571"/>
        <v>0</v>
      </c>
      <c r="T1387" s="10">
        <f t="shared" si="581"/>
        <v>0.122837</v>
      </c>
      <c r="U1387" s="13">
        <f t="shared" si="585"/>
        <v>192</v>
      </c>
      <c r="V1387" s="13">
        <v>252</v>
      </c>
      <c r="W1387" s="14">
        <f t="shared" si="572"/>
        <v>1.092286447</v>
      </c>
      <c r="X1387" s="8">
        <f t="shared" si="573"/>
        <v>1358.4223791500001</v>
      </c>
      <c r="Y1387" s="8">
        <v>0</v>
      </c>
      <c r="Z1387" s="9">
        <f t="shared" si="574"/>
        <v>0</v>
      </c>
      <c r="AA1387" s="26" t="str">
        <f t="shared" si="582"/>
        <v>A+J=</v>
      </c>
      <c r="AB1387" s="70">
        <f t="shared" si="583"/>
        <v>43753</v>
      </c>
      <c r="AC1387" s="4"/>
      <c r="AD1387" s="1"/>
      <c r="AE1387" s="11"/>
      <c r="AF1387" s="5"/>
      <c r="AG1387" s="1"/>
      <c r="AH1387" s="1"/>
      <c r="AI1387" s="1"/>
      <c r="AJ1387" s="1"/>
      <c r="AK1387" s="10"/>
      <c r="AL1387" s="1"/>
      <c r="AM1387" s="1"/>
      <c r="AN1387" s="1"/>
      <c r="AO1387" s="1"/>
      <c r="AP1387" s="1"/>
      <c r="AQ1387" s="1"/>
    </row>
    <row r="1388" spans="1:43" x14ac:dyDescent="0.2">
      <c r="A1388" s="67">
        <f t="shared" si="575"/>
        <v>43670</v>
      </c>
      <c r="B1388" s="8">
        <f t="shared" si="564"/>
        <v>16086.774251789999</v>
      </c>
      <c r="C1388" s="8">
        <f t="shared" si="576"/>
        <v>12330.52982442</v>
      </c>
      <c r="D1388" s="28">
        <f t="shared" si="577"/>
        <v>5214.2700000000004</v>
      </c>
      <c r="E1388" s="9">
        <f>IF(K1388=1,VLOOKUP(A1387,[1]Plan1!$AY$117:$BA$314,3),E1387)</f>
        <v>5224.18</v>
      </c>
      <c r="F1388" s="110">
        <f t="shared" si="578"/>
        <v>43662</v>
      </c>
      <c r="G1388" s="12">
        <f t="shared" si="565"/>
        <v>1.9005536729015393E-3</v>
      </c>
      <c r="H1388" s="11">
        <f t="shared" si="579"/>
        <v>43692</v>
      </c>
      <c r="I1388" s="11">
        <f t="shared" si="566"/>
        <v>43692</v>
      </c>
      <c r="J1388" s="1">
        <f t="shared" si="580"/>
        <v>23</v>
      </c>
      <c r="K1388" s="1">
        <f t="shared" si="588"/>
        <v>7</v>
      </c>
      <c r="L1388" s="8">
        <f t="shared" si="567"/>
        <v>1.0005780399999999</v>
      </c>
      <c r="M1388" s="14">
        <f t="shared" si="587"/>
        <v>1.0000997300000001</v>
      </c>
      <c r="N1388" s="14">
        <f t="shared" si="584"/>
        <v>1.1931637512908038</v>
      </c>
      <c r="O1388" s="8">
        <f t="shared" si="586"/>
        <v>1.19385344</v>
      </c>
      <c r="P1388" s="8">
        <f t="shared" si="568"/>
        <v>14720.845447899999</v>
      </c>
      <c r="Q1388" s="13">
        <f t="shared" si="569"/>
        <v>0</v>
      </c>
      <c r="R1388" s="21">
        <f t="shared" si="570"/>
        <v>0</v>
      </c>
      <c r="S1388" s="8">
        <f t="shared" si="571"/>
        <v>0</v>
      </c>
      <c r="T1388" s="10">
        <f t="shared" si="581"/>
        <v>0.122837</v>
      </c>
      <c r="U1388" s="13">
        <f t="shared" si="585"/>
        <v>193</v>
      </c>
      <c r="V1388" s="13">
        <v>252</v>
      </c>
      <c r="W1388" s="14">
        <f t="shared" si="572"/>
        <v>1.0927887469999999</v>
      </c>
      <c r="X1388" s="8">
        <f t="shared" si="573"/>
        <v>1365.9288038899999</v>
      </c>
      <c r="Y1388" s="8">
        <v>0</v>
      </c>
      <c r="Z1388" s="9">
        <f t="shared" si="574"/>
        <v>0</v>
      </c>
      <c r="AA1388" s="26" t="str">
        <f t="shared" si="582"/>
        <v>A+J=</v>
      </c>
      <c r="AB1388" s="70">
        <f t="shared" si="583"/>
        <v>43753</v>
      </c>
      <c r="AC1388" s="4"/>
      <c r="AD1388" s="1"/>
      <c r="AE1388" s="11"/>
      <c r="AF1388" s="5"/>
      <c r="AG1388" s="1"/>
      <c r="AH1388" s="1"/>
      <c r="AI1388" s="1"/>
      <c r="AJ1388" s="1"/>
      <c r="AK1388" s="10"/>
      <c r="AL1388" s="1"/>
      <c r="AM1388" s="1"/>
      <c r="AN1388" s="1"/>
      <c r="AO1388" s="1"/>
      <c r="AP1388" s="1"/>
      <c r="AQ1388" s="1"/>
    </row>
    <row r="1389" spans="1:43" x14ac:dyDescent="0.2">
      <c r="A1389" s="67">
        <f t="shared" si="575"/>
        <v>43671</v>
      </c>
      <c r="B1389" s="8">
        <f t="shared" si="564"/>
        <v>16095.500756140002</v>
      </c>
      <c r="C1389" s="8">
        <f t="shared" si="576"/>
        <v>12330.52982442</v>
      </c>
      <c r="D1389" s="28">
        <f t="shared" si="577"/>
        <v>5214.2700000000004</v>
      </c>
      <c r="E1389" s="9">
        <f>IF(K1389=1,VLOOKUP(A1388,[1]Plan1!$AY$117:$BA$314,3),E1388)</f>
        <v>5224.18</v>
      </c>
      <c r="F1389" s="110">
        <f t="shared" si="578"/>
        <v>43662</v>
      </c>
      <c r="G1389" s="12">
        <f t="shared" si="565"/>
        <v>1.9005536729015393E-3</v>
      </c>
      <c r="H1389" s="11">
        <f t="shared" si="579"/>
        <v>43692</v>
      </c>
      <c r="I1389" s="11">
        <f t="shared" si="566"/>
        <v>43692</v>
      </c>
      <c r="J1389" s="1">
        <f t="shared" si="580"/>
        <v>23</v>
      </c>
      <c r="K1389" s="1">
        <f t="shared" si="588"/>
        <v>8</v>
      </c>
      <c r="L1389" s="8">
        <f t="shared" si="567"/>
        <v>1.0006606499999999</v>
      </c>
      <c r="M1389" s="14">
        <f t="shared" si="587"/>
        <v>1.0000997300000001</v>
      </c>
      <c r="N1389" s="14">
        <f t="shared" si="584"/>
        <v>1.1931637512908038</v>
      </c>
      <c r="O1389" s="8">
        <f t="shared" si="586"/>
        <v>1.1939520100000001</v>
      </c>
      <c r="P1389" s="8">
        <f t="shared" si="568"/>
        <v>14722.060868230001</v>
      </c>
      <c r="Q1389" s="13">
        <f t="shared" si="569"/>
        <v>0</v>
      </c>
      <c r="R1389" s="21">
        <f t="shared" si="570"/>
        <v>0</v>
      </c>
      <c r="S1389" s="8">
        <f t="shared" si="571"/>
        <v>0</v>
      </c>
      <c r="T1389" s="10">
        <f t="shared" si="581"/>
        <v>0.122837</v>
      </c>
      <c r="U1389" s="13">
        <f t="shared" si="585"/>
        <v>194</v>
      </c>
      <c r="V1389" s="13">
        <v>252</v>
      </c>
      <c r="W1389" s="14">
        <f t="shared" si="572"/>
        <v>1.093291279</v>
      </c>
      <c r="X1389" s="8">
        <f t="shared" si="573"/>
        <v>1373.4398879099999</v>
      </c>
      <c r="Y1389" s="8">
        <v>0</v>
      </c>
      <c r="Z1389" s="9">
        <f t="shared" si="574"/>
        <v>0</v>
      </c>
      <c r="AA1389" s="26" t="str">
        <f t="shared" si="582"/>
        <v>A+J=</v>
      </c>
      <c r="AB1389" s="70">
        <f t="shared" si="583"/>
        <v>43753</v>
      </c>
      <c r="AC1389" s="4"/>
      <c r="AD1389" s="1"/>
      <c r="AE1389" s="11"/>
      <c r="AF1389" s="5"/>
      <c r="AG1389" s="1"/>
      <c r="AH1389" s="1"/>
      <c r="AI1389" s="1"/>
      <c r="AJ1389" s="1"/>
      <c r="AK1389" s="10"/>
      <c r="AL1389" s="1"/>
      <c r="AM1389" s="1"/>
      <c r="AN1389" s="1"/>
      <c r="AO1389" s="1"/>
      <c r="AP1389" s="1"/>
      <c r="AQ1389" s="1"/>
    </row>
    <row r="1390" spans="1:43" x14ac:dyDescent="0.2">
      <c r="A1390" s="67">
        <f t="shared" si="575"/>
        <v>43672</v>
      </c>
      <c r="B1390" s="8">
        <f t="shared" si="564"/>
        <v>16104.23188313</v>
      </c>
      <c r="C1390" s="8">
        <f t="shared" si="576"/>
        <v>12330.52982442</v>
      </c>
      <c r="D1390" s="28">
        <f t="shared" si="577"/>
        <v>5214.2700000000004</v>
      </c>
      <c r="E1390" s="9">
        <f>IF(K1390=1,VLOOKUP(A1389,[1]Plan1!$AY$117:$BA$314,3),E1389)</f>
        <v>5224.18</v>
      </c>
      <c r="F1390" s="110">
        <f t="shared" si="578"/>
        <v>43662</v>
      </c>
      <c r="G1390" s="12">
        <f t="shared" si="565"/>
        <v>1.9005536729015393E-3</v>
      </c>
      <c r="H1390" s="11">
        <f t="shared" si="579"/>
        <v>43692</v>
      </c>
      <c r="I1390" s="11">
        <f t="shared" si="566"/>
        <v>43692</v>
      </c>
      <c r="J1390" s="1">
        <f t="shared" si="580"/>
        <v>23</v>
      </c>
      <c r="K1390" s="1">
        <f t="shared" si="588"/>
        <v>9</v>
      </c>
      <c r="L1390" s="8">
        <f t="shared" si="567"/>
        <v>1.0007432599999999</v>
      </c>
      <c r="M1390" s="14">
        <f t="shared" si="587"/>
        <v>1.0000997300000001</v>
      </c>
      <c r="N1390" s="14">
        <f t="shared" si="584"/>
        <v>1.1931637512908038</v>
      </c>
      <c r="O1390" s="8">
        <f t="shared" si="586"/>
        <v>1.1940505800000001</v>
      </c>
      <c r="P1390" s="8">
        <f t="shared" si="568"/>
        <v>14723.27628855</v>
      </c>
      <c r="Q1390" s="13">
        <f t="shared" si="569"/>
        <v>0</v>
      </c>
      <c r="R1390" s="21">
        <f t="shared" si="570"/>
        <v>0</v>
      </c>
      <c r="S1390" s="8">
        <f t="shared" si="571"/>
        <v>0</v>
      </c>
      <c r="T1390" s="10">
        <f t="shared" si="581"/>
        <v>0.122837</v>
      </c>
      <c r="U1390" s="13">
        <f t="shared" si="585"/>
        <v>195</v>
      </c>
      <c r="V1390" s="13">
        <v>252</v>
      </c>
      <c r="W1390" s="14">
        <f t="shared" si="572"/>
        <v>1.0937940420000001</v>
      </c>
      <c r="X1390" s="8">
        <f t="shared" si="573"/>
        <v>1380.95559458</v>
      </c>
      <c r="Y1390" s="8">
        <v>0</v>
      </c>
      <c r="Z1390" s="9">
        <f t="shared" si="574"/>
        <v>0</v>
      </c>
      <c r="AA1390" s="26" t="str">
        <f t="shared" si="582"/>
        <v>A+J=</v>
      </c>
      <c r="AB1390" s="70">
        <f t="shared" si="583"/>
        <v>43753</v>
      </c>
      <c r="AC1390" s="4"/>
      <c r="AD1390" s="1"/>
      <c r="AE1390" s="11"/>
      <c r="AF1390" s="5"/>
      <c r="AG1390" s="1"/>
      <c r="AH1390" s="1"/>
      <c r="AI1390" s="1"/>
      <c r="AJ1390" s="1"/>
      <c r="AK1390" s="10"/>
      <c r="AL1390" s="1"/>
      <c r="AM1390" s="1"/>
      <c r="AN1390" s="1"/>
      <c r="AO1390" s="1"/>
      <c r="AP1390" s="1"/>
      <c r="AQ1390" s="1"/>
    </row>
    <row r="1391" spans="1:43" x14ac:dyDescent="0.2">
      <c r="A1391" s="67">
        <f t="shared" si="575"/>
        <v>43673</v>
      </c>
      <c r="B1391" s="8">
        <f t="shared" si="564"/>
        <v>16112.96776856</v>
      </c>
      <c r="C1391" s="8">
        <f t="shared" si="576"/>
        <v>12330.52982442</v>
      </c>
      <c r="D1391" s="28">
        <f t="shared" si="577"/>
        <v>5214.2700000000004</v>
      </c>
      <c r="E1391" s="9">
        <f>IF(K1391=1,VLOOKUP(A1390,[1]Plan1!$AY$117:$BA$314,3),E1390)</f>
        <v>5224.18</v>
      </c>
      <c r="F1391" s="110">
        <f t="shared" si="578"/>
        <v>43662</v>
      </c>
      <c r="G1391" s="12">
        <f t="shared" si="565"/>
        <v>1.9005536729015393E-3</v>
      </c>
      <c r="H1391" s="11">
        <f t="shared" si="579"/>
        <v>43692</v>
      </c>
      <c r="I1391" s="11">
        <f t="shared" si="566"/>
        <v>43692</v>
      </c>
      <c r="J1391" s="1">
        <f t="shared" si="580"/>
        <v>23</v>
      </c>
      <c r="K1391" s="1">
        <f t="shared" si="588"/>
        <v>10</v>
      </c>
      <c r="L1391" s="8">
        <f t="shared" si="567"/>
        <v>1.0008258800000001</v>
      </c>
      <c r="M1391" s="14">
        <f t="shared" si="587"/>
        <v>1.0000997300000001</v>
      </c>
      <c r="N1391" s="14">
        <f t="shared" si="584"/>
        <v>1.1931637512908038</v>
      </c>
      <c r="O1391" s="8">
        <f t="shared" si="586"/>
        <v>1.19414916</v>
      </c>
      <c r="P1391" s="8">
        <f t="shared" si="568"/>
        <v>14724.49183218</v>
      </c>
      <c r="Q1391" s="13">
        <f t="shared" si="569"/>
        <v>0</v>
      </c>
      <c r="R1391" s="21">
        <f t="shared" si="570"/>
        <v>0</v>
      </c>
      <c r="S1391" s="8">
        <f t="shared" si="571"/>
        <v>0</v>
      </c>
      <c r="T1391" s="10">
        <f t="shared" si="581"/>
        <v>0.122837</v>
      </c>
      <c r="U1391" s="13">
        <f t="shared" si="585"/>
        <v>196</v>
      </c>
      <c r="V1391" s="13">
        <v>252</v>
      </c>
      <c r="W1391" s="14">
        <f t="shared" si="572"/>
        <v>1.0942970359999999</v>
      </c>
      <c r="X1391" s="8">
        <f t="shared" si="573"/>
        <v>1388.4759363799999</v>
      </c>
      <c r="Y1391" s="8">
        <v>0</v>
      </c>
      <c r="Z1391" s="9">
        <f t="shared" si="574"/>
        <v>0</v>
      </c>
      <c r="AA1391" s="26" t="str">
        <f t="shared" si="582"/>
        <v>A+J=</v>
      </c>
      <c r="AB1391" s="70">
        <f t="shared" si="583"/>
        <v>43753</v>
      </c>
      <c r="AC1391" s="4"/>
      <c r="AD1391" s="1"/>
      <c r="AE1391" s="11"/>
      <c r="AF1391" s="5"/>
      <c r="AG1391" s="1"/>
      <c r="AH1391" s="1"/>
      <c r="AI1391" s="1"/>
      <c r="AJ1391" s="1"/>
      <c r="AK1391" s="10"/>
      <c r="AL1391" s="1"/>
      <c r="AM1391" s="1"/>
      <c r="AN1391" s="1"/>
      <c r="AO1391" s="1"/>
      <c r="AP1391" s="1"/>
      <c r="AQ1391" s="1"/>
    </row>
    <row r="1392" spans="1:43" x14ac:dyDescent="0.2">
      <c r="A1392" s="67">
        <f t="shared" si="575"/>
        <v>43674</v>
      </c>
      <c r="B1392" s="8">
        <f t="shared" si="564"/>
        <v>16112.96776856</v>
      </c>
      <c r="C1392" s="8">
        <f t="shared" si="576"/>
        <v>12330.52982442</v>
      </c>
      <c r="D1392" s="28">
        <f t="shared" si="577"/>
        <v>5214.2700000000004</v>
      </c>
      <c r="E1392" s="9">
        <f>IF(K1392=1,VLOOKUP(A1391,[1]Plan1!$AY$117:$BA$314,3),E1391)</f>
        <v>5224.18</v>
      </c>
      <c r="F1392" s="110">
        <f t="shared" si="578"/>
        <v>43662</v>
      </c>
      <c r="G1392" s="12">
        <f t="shared" si="565"/>
        <v>1.9005536729015393E-3</v>
      </c>
      <c r="H1392" s="11">
        <f t="shared" si="579"/>
        <v>43692</v>
      </c>
      <c r="I1392" s="11">
        <f t="shared" si="566"/>
        <v>43692</v>
      </c>
      <c r="J1392" s="1">
        <f t="shared" si="580"/>
        <v>23</v>
      </c>
      <c r="K1392" s="1">
        <f t="shared" si="588"/>
        <v>10</v>
      </c>
      <c r="L1392" s="8">
        <f t="shared" si="567"/>
        <v>1.0008258800000001</v>
      </c>
      <c r="M1392" s="14">
        <f t="shared" si="587"/>
        <v>1.0000997300000001</v>
      </c>
      <c r="N1392" s="14">
        <f t="shared" si="584"/>
        <v>1.1931637512908038</v>
      </c>
      <c r="O1392" s="8">
        <f t="shared" si="586"/>
        <v>1.19414916</v>
      </c>
      <c r="P1392" s="8">
        <f t="shared" si="568"/>
        <v>14724.49183218</v>
      </c>
      <c r="Q1392" s="13">
        <f t="shared" si="569"/>
        <v>0</v>
      </c>
      <c r="R1392" s="21">
        <f t="shared" si="570"/>
        <v>0</v>
      </c>
      <c r="S1392" s="8">
        <f t="shared" si="571"/>
        <v>0</v>
      </c>
      <c r="T1392" s="10">
        <f t="shared" si="581"/>
        <v>0.122837</v>
      </c>
      <c r="U1392" s="13">
        <f t="shared" si="585"/>
        <v>196</v>
      </c>
      <c r="V1392" s="13">
        <v>252</v>
      </c>
      <c r="W1392" s="14">
        <f t="shared" si="572"/>
        <v>1.0942970359999999</v>
      </c>
      <c r="X1392" s="8">
        <f t="shared" si="573"/>
        <v>1388.4759363799999</v>
      </c>
      <c r="Y1392" s="8">
        <v>0</v>
      </c>
      <c r="Z1392" s="9">
        <f t="shared" si="574"/>
        <v>0</v>
      </c>
      <c r="AA1392" s="26" t="str">
        <f t="shared" si="582"/>
        <v>A+J=</v>
      </c>
      <c r="AB1392" s="70">
        <f t="shared" si="583"/>
        <v>43753</v>
      </c>
      <c r="AC1392" s="4"/>
      <c r="AD1392" s="1"/>
      <c r="AE1392" s="11"/>
      <c r="AF1392" s="5"/>
      <c r="AG1392" s="1"/>
      <c r="AH1392" s="1"/>
      <c r="AI1392" s="1"/>
      <c r="AJ1392" s="1"/>
      <c r="AK1392" s="10"/>
      <c r="AL1392" s="1"/>
      <c r="AM1392" s="1"/>
      <c r="AN1392" s="1"/>
      <c r="AO1392" s="1"/>
      <c r="AP1392" s="1"/>
      <c r="AQ1392" s="1"/>
    </row>
    <row r="1393" spans="1:43" x14ac:dyDescent="0.2">
      <c r="A1393" s="67">
        <f t="shared" si="575"/>
        <v>43675</v>
      </c>
      <c r="B1393" s="8">
        <f t="shared" si="564"/>
        <v>16112.96776856</v>
      </c>
      <c r="C1393" s="8">
        <f t="shared" si="576"/>
        <v>12330.52982442</v>
      </c>
      <c r="D1393" s="28">
        <f t="shared" si="577"/>
        <v>5214.2700000000004</v>
      </c>
      <c r="E1393" s="9">
        <f>IF(K1393=1,VLOOKUP(A1392,[1]Plan1!$AY$117:$BA$314,3),E1392)</f>
        <v>5224.18</v>
      </c>
      <c r="F1393" s="110">
        <f t="shared" si="578"/>
        <v>43662</v>
      </c>
      <c r="G1393" s="12">
        <f t="shared" si="565"/>
        <v>1.9005536729015393E-3</v>
      </c>
      <c r="H1393" s="11">
        <f t="shared" si="579"/>
        <v>43692</v>
      </c>
      <c r="I1393" s="11">
        <f t="shared" si="566"/>
        <v>43692</v>
      </c>
      <c r="J1393" s="1">
        <f t="shared" si="580"/>
        <v>23</v>
      </c>
      <c r="K1393" s="1">
        <f t="shared" si="588"/>
        <v>10</v>
      </c>
      <c r="L1393" s="8">
        <f t="shared" si="567"/>
        <v>1.0008258800000001</v>
      </c>
      <c r="M1393" s="14">
        <f t="shared" si="587"/>
        <v>1.0000997300000001</v>
      </c>
      <c r="N1393" s="14">
        <f t="shared" si="584"/>
        <v>1.1931637512908038</v>
      </c>
      <c r="O1393" s="8">
        <f t="shared" si="586"/>
        <v>1.19414916</v>
      </c>
      <c r="P1393" s="8">
        <f t="shared" si="568"/>
        <v>14724.49183218</v>
      </c>
      <c r="Q1393" s="13">
        <f t="shared" si="569"/>
        <v>0</v>
      </c>
      <c r="R1393" s="21">
        <f t="shared" si="570"/>
        <v>0</v>
      </c>
      <c r="S1393" s="8">
        <f t="shared" si="571"/>
        <v>0</v>
      </c>
      <c r="T1393" s="10">
        <f t="shared" si="581"/>
        <v>0.122837</v>
      </c>
      <c r="U1393" s="13">
        <f t="shared" si="585"/>
        <v>196</v>
      </c>
      <c r="V1393" s="13">
        <v>252</v>
      </c>
      <c r="W1393" s="14">
        <f t="shared" si="572"/>
        <v>1.0942970359999999</v>
      </c>
      <c r="X1393" s="8">
        <f t="shared" si="573"/>
        <v>1388.4759363799999</v>
      </c>
      <c r="Y1393" s="8">
        <v>0</v>
      </c>
      <c r="Z1393" s="9">
        <f t="shared" si="574"/>
        <v>0</v>
      </c>
      <c r="AA1393" s="26" t="str">
        <f t="shared" si="582"/>
        <v>A+J=</v>
      </c>
      <c r="AB1393" s="70">
        <f t="shared" si="583"/>
        <v>43753</v>
      </c>
      <c r="AC1393" s="4"/>
      <c r="AD1393" s="1"/>
      <c r="AE1393" s="11"/>
      <c r="AF1393" s="5"/>
      <c r="AG1393" s="1"/>
      <c r="AH1393" s="1"/>
      <c r="AI1393" s="1"/>
      <c r="AJ1393" s="1"/>
      <c r="AK1393" s="10"/>
      <c r="AL1393" s="1"/>
      <c r="AM1393" s="1"/>
      <c r="AN1393" s="1"/>
      <c r="AO1393" s="1"/>
      <c r="AP1393" s="1"/>
      <c r="AQ1393" s="1"/>
    </row>
    <row r="1394" spans="1:43" x14ac:dyDescent="0.2">
      <c r="A1394" s="67">
        <f t="shared" si="575"/>
        <v>43676</v>
      </c>
      <c r="B1394" s="8">
        <f t="shared" si="564"/>
        <v>16121.708413440001</v>
      </c>
      <c r="C1394" s="8">
        <f t="shared" si="576"/>
        <v>12330.52982442</v>
      </c>
      <c r="D1394" s="28">
        <f t="shared" si="577"/>
        <v>5214.2700000000004</v>
      </c>
      <c r="E1394" s="9">
        <f>IF(K1394=1,VLOOKUP(A1393,[1]Plan1!$AY$117:$BA$314,3),E1393)</f>
        <v>5224.18</v>
      </c>
      <c r="F1394" s="110">
        <f t="shared" si="578"/>
        <v>43662</v>
      </c>
      <c r="G1394" s="12">
        <f t="shared" si="565"/>
        <v>1.9005536729015393E-3</v>
      </c>
      <c r="H1394" s="11">
        <f t="shared" si="579"/>
        <v>43692</v>
      </c>
      <c r="I1394" s="11">
        <f t="shared" si="566"/>
        <v>43692</v>
      </c>
      <c r="J1394" s="1">
        <f t="shared" si="580"/>
        <v>23</v>
      </c>
      <c r="K1394" s="1">
        <f t="shared" si="588"/>
        <v>11</v>
      </c>
      <c r="L1394" s="8">
        <f t="shared" si="567"/>
        <v>1.0009085099999999</v>
      </c>
      <c r="M1394" s="14">
        <f t="shared" si="587"/>
        <v>1.0000997300000001</v>
      </c>
      <c r="N1394" s="14">
        <f t="shared" si="584"/>
        <v>1.1931637512908038</v>
      </c>
      <c r="O1394" s="8">
        <f t="shared" si="586"/>
        <v>1.1942477499999999</v>
      </c>
      <c r="P1394" s="8">
        <f t="shared" si="568"/>
        <v>14725.707499120001</v>
      </c>
      <c r="Q1394" s="13">
        <f t="shared" si="569"/>
        <v>0</v>
      </c>
      <c r="R1394" s="21">
        <f t="shared" si="570"/>
        <v>0</v>
      </c>
      <c r="S1394" s="8">
        <f t="shared" si="571"/>
        <v>0</v>
      </c>
      <c r="T1394" s="10">
        <f t="shared" si="581"/>
        <v>0.122837</v>
      </c>
      <c r="U1394" s="13">
        <f t="shared" si="585"/>
        <v>197</v>
      </c>
      <c r="V1394" s="13">
        <v>252</v>
      </c>
      <c r="W1394" s="14">
        <f t="shared" si="572"/>
        <v>1.0948002610000001</v>
      </c>
      <c r="X1394" s="8">
        <f t="shared" si="573"/>
        <v>1396.00091432</v>
      </c>
      <c r="Y1394" s="8">
        <v>0</v>
      </c>
      <c r="Z1394" s="9">
        <f t="shared" si="574"/>
        <v>0</v>
      </c>
      <c r="AA1394" s="26" t="str">
        <f t="shared" si="582"/>
        <v>A+J=</v>
      </c>
      <c r="AB1394" s="70">
        <f t="shared" si="583"/>
        <v>43753</v>
      </c>
      <c r="AC1394" s="4"/>
      <c r="AD1394" s="1"/>
      <c r="AE1394" s="11"/>
      <c r="AF1394" s="5"/>
      <c r="AG1394" s="1"/>
      <c r="AH1394" s="1"/>
      <c r="AI1394" s="1"/>
      <c r="AJ1394" s="1"/>
      <c r="AK1394" s="10"/>
      <c r="AL1394" s="1"/>
      <c r="AM1394" s="1"/>
      <c r="AN1394" s="1"/>
      <c r="AO1394" s="1"/>
      <c r="AP1394" s="1"/>
      <c r="AQ1394" s="1"/>
    </row>
    <row r="1395" spans="1:43" x14ac:dyDescent="0.2">
      <c r="A1395" s="67">
        <f t="shared" si="575"/>
        <v>43677</v>
      </c>
      <c r="B1395" s="8">
        <f t="shared" si="564"/>
        <v>16130.453698470001</v>
      </c>
      <c r="C1395" s="8">
        <f t="shared" si="576"/>
        <v>12330.52982442</v>
      </c>
      <c r="D1395" s="28">
        <f t="shared" si="577"/>
        <v>5214.2700000000004</v>
      </c>
      <c r="E1395" s="9">
        <f>IF(K1395=1,VLOOKUP(A1394,[1]Plan1!$AY$117:$BA$314,3),E1394)</f>
        <v>5224.18</v>
      </c>
      <c r="F1395" s="110">
        <f t="shared" si="578"/>
        <v>43662</v>
      </c>
      <c r="G1395" s="12">
        <f t="shared" si="565"/>
        <v>1.9005536729015393E-3</v>
      </c>
      <c r="H1395" s="11">
        <f t="shared" si="579"/>
        <v>43692</v>
      </c>
      <c r="I1395" s="11">
        <f t="shared" si="566"/>
        <v>43692</v>
      </c>
      <c r="J1395" s="1">
        <f t="shared" si="580"/>
        <v>23</v>
      </c>
      <c r="K1395" s="1">
        <f t="shared" si="588"/>
        <v>12</v>
      </c>
      <c r="L1395" s="8">
        <f t="shared" si="567"/>
        <v>1.00099114</v>
      </c>
      <c r="M1395" s="14">
        <f t="shared" si="587"/>
        <v>1.0000997300000001</v>
      </c>
      <c r="N1395" s="14">
        <f t="shared" si="584"/>
        <v>1.1931637512908038</v>
      </c>
      <c r="O1395" s="8">
        <f t="shared" si="586"/>
        <v>1.1943463400000001</v>
      </c>
      <c r="P1395" s="8">
        <f t="shared" si="568"/>
        <v>14726.923166050001</v>
      </c>
      <c r="Q1395" s="13">
        <f t="shared" si="569"/>
        <v>0</v>
      </c>
      <c r="R1395" s="21">
        <f t="shared" si="570"/>
        <v>0</v>
      </c>
      <c r="S1395" s="8">
        <f t="shared" si="571"/>
        <v>0</v>
      </c>
      <c r="T1395" s="10">
        <f t="shared" si="581"/>
        <v>0.122837</v>
      </c>
      <c r="U1395" s="13">
        <f t="shared" si="585"/>
        <v>198</v>
      </c>
      <c r="V1395" s="13">
        <v>252</v>
      </c>
      <c r="W1395" s="14">
        <f t="shared" si="572"/>
        <v>1.095303718</v>
      </c>
      <c r="X1395" s="8">
        <f t="shared" si="573"/>
        <v>1403.5305324200001</v>
      </c>
      <c r="Y1395" s="8">
        <v>0</v>
      </c>
      <c r="Z1395" s="9">
        <f t="shared" si="574"/>
        <v>0</v>
      </c>
      <c r="AA1395" s="26" t="str">
        <f t="shared" si="582"/>
        <v>A+J=</v>
      </c>
      <c r="AB1395" s="70">
        <f t="shared" si="583"/>
        <v>43753</v>
      </c>
      <c r="AC1395" s="4"/>
      <c r="AD1395" s="1"/>
      <c r="AE1395" s="11"/>
      <c r="AF1395" s="5"/>
      <c r="AG1395" s="1"/>
      <c r="AH1395" s="1"/>
      <c r="AI1395" s="1"/>
      <c r="AJ1395" s="1"/>
      <c r="AK1395" s="10"/>
      <c r="AL1395" s="1"/>
      <c r="AM1395" s="1"/>
      <c r="AN1395" s="1"/>
      <c r="AO1395" s="1"/>
      <c r="AP1395" s="1"/>
      <c r="AQ1395" s="1"/>
    </row>
    <row r="1396" spans="1:43" x14ac:dyDescent="0.2">
      <c r="A1396" s="67">
        <f t="shared" si="575"/>
        <v>43678</v>
      </c>
      <c r="B1396" s="8">
        <f t="shared" si="564"/>
        <v>16139.203744890001</v>
      </c>
      <c r="C1396" s="8">
        <f t="shared" si="576"/>
        <v>12330.52982442</v>
      </c>
      <c r="D1396" s="28">
        <f t="shared" si="577"/>
        <v>5214.2700000000004</v>
      </c>
      <c r="E1396" s="9">
        <f>IF(K1396=1,VLOOKUP(A1395,[1]Plan1!$AY$117:$BA$314,3),E1395)</f>
        <v>5224.18</v>
      </c>
      <c r="F1396" s="110">
        <f t="shared" si="578"/>
        <v>43662</v>
      </c>
      <c r="G1396" s="12">
        <f t="shared" si="565"/>
        <v>1.9005536729015393E-3</v>
      </c>
      <c r="H1396" s="11">
        <f t="shared" si="579"/>
        <v>43692</v>
      </c>
      <c r="I1396" s="11">
        <f t="shared" si="566"/>
        <v>43692</v>
      </c>
      <c r="J1396" s="1">
        <f t="shared" si="580"/>
        <v>23</v>
      </c>
      <c r="K1396" s="1">
        <f t="shared" si="588"/>
        <v>13</v>
      </c>
      <c r="L1396" s="8">
        <f t="shared" si="567"/>
        <v>1.00107378</v>
      </c>
      <c r="M1396" s="14">
        <f t="shared" si="587"/>
        <v>1.0000997300000001</v>
      </c>
      <c r="N1396" s="14">
        <f t="shared" si="584"/>
        <v>1.1931637512908038</v>
      </c>
      <c r="O1396" s="8">
        <f t="shared" si="586"/>
        <v>1.1944449399999999</v>
      </c>
      <c r="P1396" s="8">
        <f t="shared" si="568"/>
        <v>14728.13895629</v>
      </c>
      <c r="Q1396" s="13">
        <f t="shared" si="569"/>
        <v>0</v>
      </c>
      <c r="R1396" s="21">
        <f t="shared" si="570"/>
        <v>0</v>
      </c>
      <c r="S1396" s="8">
        <f t="shared" si="571"/>
        <v>0</v>
      </c>
      <c r="T1396" s="10">
        <f t="shared" si="581"/>
        <v>0.122837</v>
      </c>
      <c r="U1396" s="13">
        <f t="shared" si="585"/>
        <v>199</v>
      </c>
      <c r="V1396" s="13">
        <v>252</v>
      </c>
      <c r="W1396" s="14">
        <f t="shared" si="572"/>
        <v>1.095807406</v>
      </c>
      <c r="X1396" s="8">
        <f t="shared" si="573"/>
        <v>1411.0647885999999</v>
      </c>
      <c r="Y1396" s="8">
        <v>0</v>
      </c>
      <c r="Z1396" s="9">
        <f t="shared" si="574"/>
        <v>0</v>
      </c>
      <c r="AA1396" s="26" t="str">
        <f t="shared" si="582"/>
        <v>A+J=</v>
      </c>
      <c r="AB1396" s="70">
        <f t="shared" si="583"/>
        <v>43753</v>
      </c>
      <c r="AC1396" s="4"/>
      <c r="AD1396" s="1"/>
      <c r="AE1396" s="11"/>
      <c r="AF1396" s="5"/>
      <c r="AG1396" s="1"/>
      <c r="AH1396" s="1"/>
      <c r="AI1396" s="1"/>
      <c r="AJ1396" s="1"/>
      <c r="AK1396" s="10"/>
      <c r="AL1396" s="1"/>
      <c r="AM1396" s="1"/>
      <c r="AN1396" s="1"/>
      <c r="AO1396" s="1"/>
      <c r="AP1396" s="1"/>
      <c r="AQ1396" s="1"/>
    </row>
    <row r="1397" spans="1:43" x14ac:dyDescent="0.2">
      <c r="A1397" s="67">
        <f t="shared" si="575"/>
        <v>43679</v>
      </c>
      <c r="B1397" s="8">
        <f t="shared" si="564"/>
        <v>16147.958433289999</v>
      </c>
      <c r="C1397" s="8">
        <f t="shared" si="576"/>
        <v>12330.52982442</v>
      </c>
      <c r="D1397" s="28">
        <f t="shared" si="577"/>
        <v>5214.2700000000004</v>
      </c>
      <c r="E1397" s="9">
        <f>IF(K1397=1,VLOOKUP(A1396,[1]Plan1!$AY$117:$BA$314,3),E1396)</f>
        <v>5224.18</v>
      </c>
      <c r="F1397" s="110">
        <f t="shared" si="578"/>
        <v>43662</v>
      </c>
      <c r="G1397" s="12">
        <f t="shared" si="565"/>
        <v>1.9005536729015393E-3</v>
      </c>
      <c r="H1397" s="11">
        <f t="shared" si="579"/>
        <v>43692</v>
      </c>
      <c r="I1397" s="11">
        <f t="shared" si="566"/>
        <v>43692</v>
      </c>
      <c r="J1397" s="1">
        <f t="shared" si="580"/>
        <v>23</v>
      </c>
      <c r="K1397" s="1">
        <f t="shared" si="588"/>
        <v>14</v>
      </c>
      <c r="L1397" s="8">
        <f t="shared" si="567"/>
        <v>1.00115642</v>
      </c>
      <c r="M1397" s="14">
        <f t="shared" si="587"/>
        <v>1.0000997300000001</v>
      </c>
      <c r="N1397" s="14">
        <f t="shared" si="584"/>
        <v>1.1931637512908038</v>
      </c>
      <c r="O1397" s="8">
        <f t="shared" si="586"/>
        <v>1.19454354</v>
      </c>
      <c r="P1397" s="8">
        <f t="shared" si="568"/>
        <v>14729.35474653</v>
      </c>
      <c r="Q1397" s="13">
        <f t="shared" si="569"/>
        <v>0</v>
      </c>
      <c r="R1397" s="21">
        <f t="shared" si="570"/>
        <v>0</v>
      </c>
      <c r="S1397" s="8">
        <f t="shared" si="571"/>
        <v>0</v>
      </c>
      <c r="T1397" s="10">
        <f t="shared" si="581"/>
        <v>0.122837</v>
      </c>
      <c r="U1397" s="13">
        <f t="shared" si="585"/>
        <v>200</v>
      </c>
      <c r="V1397" s="13">
        <v>252</v>
      </c>
      <c r="W1397" s="14">
        <f t="shared" si="572"/>
        <v>1.0963113259999999</v>
      </c>
      <c r="X1397" s="8">
        <f t="shared" si="573"/>
        <v>1418.6036867600001</v>
      </c>
      <c r="Y1397" s="8">
        <v>0</v>
      </c>
      <c r="Z1397" s="9">
        <f t="shared" si="574"/>
        <v>0</v>
      </c>
      <c r="AA1397" s="26" t="str">
        <f t="shared" si="582"/>
        <v>A+J=</v>
      </c>
      <c r="AB1397" s="70">
        <f t="shared" si="583"/>
        <v>43753</v>
      </c>
      <c r="AC1397" s="4"/>
      <c r="AD1397" s="1"/>
      <c r="AE1397" s="11"/>
      <c r="AF1397" s="5"/>
      <c r="AG1397" s="1"/>
      <c r="AH1397" s="1"/>
      <c r="AI1397" s="1"/>
      <c r="AJ1397" s="1"/>
      <c r="AK1397" s="10"/>
      <c r="AL1397" s="1"/>
      <c r="AM1397" s="1"/>
      <c r="AN1397" s="1"/>
      <c r="AO1397" s="1"/>
      <c r="AP1397" s="1"/>
      <c r="AQ1397" s="1"/>
    </row>
    <row r="1398" spans="1:43" x14ac:dyDescent="0.2">
      <c r="A1398" s="67">
        <f t="shared" si="575"/>
        <v>43680</v>
      </c>
      <c r="B1398" s="8">
        <f t="shared" si="564"/>
        <v>16156.71817023</v>
      </c>
      <c r="C1398" s="8">
        <f t="shared" si="576"/>
        <v>12330.52982442</v>
      </c>
      <c r="D1398" s="28">
        <f t="shared" si="577"/>
        <v>5214.2700000000004</v>
      </c>
      <c r="E1398" s="9">
        <f>IF(K1398=1,VLOOKUP(A1397,[1]Plan1!$AY$117:$BA$314,3),E1397)</f>
        <v>5224.18</v>
      </c>
      <c r="F1398" s="110">
        <f t="shared" si="578"/>
        <v>43662</v>
      </c>
      <c r="G1398" s="12">
        <f t="shared" si="565"/>
        <v>1.9005536729015393E-3</v>
      </c>
      <c r="H1398" s="11">
        <f t="shared" si="579"/>
        <v>43692</v>
      </c>
      <c r="I1398" s="11">
        <f t="shared" si="566"/>
        <v>43692</v>
      </c>
      <c r="J1398" s="1">
        <f t="shared" si="580"/>
        <v>23</v>
      </c>
      <c r="K1398" s="1">
        <f t="shared" si="588"/>
        <v>15</v>
      </c>
      <c r="L1398" s="8">
        <f t="shared" si="567"/>
        <v>1.0012390799999999</v>
      </c>
      <c r="M1398" s="14">
        <f t="shared" si="587"/>
        <v>1.0000997300000001</v>
      </c>
      <c r="N1398" s="14">
        <f t="shared" si="584"/>
        <v>1.1931637512908038</v>
      </c>
      <c r="O1398" s="8">
        <f t="shared" si="586"/>
        <v>1.1946421700000001</v>
      </c>
      <c r="P1398" s="8">
        <f t="shared" si="568"/>
        <v>14730.57090669</v>
      </c>
      <c r="Q1398" s="13">
        <f t="shared" si="569"/>
        <v>0</v>
      </c>
      <c r="R1398" s="21">
        <f t="shared" si="570"/>
        <v>0</v>
      </c>
      <c r="S1398" s="8">
        <f t="shared" si="571"/>
        <v>0</v>
      </c>
      <c r="T1398" s="10">
        <f t="shared" si="581"/>
        <v>0.122837</v>
      </c>
      <c r="U1398" s="13">
        <f t="shared" si="585"/>
        <v>201</v>
      </c>
      <c r="V1398" s="13">
        <v>252</v>
      </c>
      <c r="W1398" s="14">
        <f t="shared" si="572"/>
        <v>1.0968154779999999</v>
      </c>
      <c r="X1398" s="8">
        <f t="shared" si="573"/>
        <v>1426.14726354</v>
      </c>
      <c r="Y1398" s="8">
        <v>0</v>
      </c>
      <c r="Z1398" s="9">
        <f t="shared" si="574"/>
        <v>0</v>
      </c>
      <c r="AA1398" s="26" t="str">
        <f t="shared" si="582"/>
        <v>A+J=</v>
      </c>
      <c r="AB1398" s="70">
        <f t="shared" si="583"/>
        <v>43753</v>
      </c>
      <c r="AC1398" s="4"/>
      <c r="AD1398" s="1"/>
      <c r="AE1398" s="11"/>
      <c r="AF1398" s="5"/>
      <c r="AG1398" s="1"/>
      <c r="AH1398" s="1"/>
      <c r="AI1398" s="1"/>
      <c r="AJ1398" s="1"/>
      <c r="AK1398" s="10"/>
      <c r="AL1398" s="1"/>
      <c r="AM1398" s="1"/>
      <c r="AN1398" s="1"/>
      <c r="AO1398" s="1"/>
      <c r="AP1398" s="1"/>
      <c r="AQ1398" s="1"/>
    </row>
    <row r="1399" spans="1:43" x14ac:dyDescent="0.2">
      <c r="A1399" s="67">
        <f t="shared" si="575"/>
        <v>43681</v>
      </c>
      <c r="B1399" s="8">
        <f t="shared" si="564"/>
        <v>16156.71817023</v>
      </c>
      <c r="C1399" s="8">
        <f t="shared" si="576"/>
        <v>12330.52982442</v>
      </c>
      <c r="D1399" s="28">
        <f t="shared" si="577"/>
        <v>5214.2700000000004</v>
      </c>
      <c r="E1399" s="9">
        <f>IF(K1399=1,VLOOKUP(A1398,[1]Plan1!$AY$117:$BA$314,3),E1398)</f>
        <v>5224.18</v>
      </c>
      <c r="F1399" s="110">
        <f t="shared" si="578"/>
        <v>43662</v>
      </c>
      <c r="G1399" s="12">
        <f t="shared" si="565"/>
        <v>1.9005536729015393E-3</v>
      </c>
      <c r="H1399" s="11">
        <f t="shared" si="579"/>
        <v>43692</v>
      </c>
      <c r="I1399" s="11">
        <f t="shared" si="566"/>
        <v>43692</v>
      </c>
      <c r="J1399" s="1">
        <f t="shared" si="580"/>
        <v>23</v>
      </c>
      <c r="K1399" s="1">
        <f t="shared" si="588"/>
        <v>15</v>
      </c>
      <c r="L1399" s="8">
        <f t="shared" si="567"/>
        <v>1.0012390799999999</v>
      </c>
      <c r="M1399" s="14">
        <f t="shared" si="587"/>
        <v>1.0000997300000001</v>
      </c>
      <c r="N1399" s="14">
        <f t="shared" si="584"/>
        <v>1.1931637512908038</v>
      </c>
      <c r="O1399" s="8">
        <f t="shared" si="586"/>
        <v>1.1946421700000001</v>
      </c>
      <c r="P1399" s="8">
        <f t="shared" si="568"/>
        <v>14730.57090669</v>
      </c>
      <c r="Q1399" s="13">
        <f t="shared" si="569"/>
        <v>0</v>
      </c>
      <c r="R1399" s="21">
        <f t="shared" si="570"/>
        <v>0</v>
      </c>
      <c r="S1399" s="8">
        <f t="shared" si="571"/>
        <v>0</v>
      </c>
      <c r="T1399" s="10">
        <f t="shared" si="581"/>
        <v>0.122837</v>
      </c>
      <c r="U1399" s="13">
        <f t="shared" si="585"/>
        <v>201</v>
      </c>
      <c r="V1399" s="13">
        <v>252</v>
      </c>
      <c r="W1399" s="14">
        <f t="shared" si="572"/>
        <v>1.0968154779999999</v>
      </c>
      <c r="X1399" s="8">
        <f t="shared" si="573"/>
        <v>1426.14726354</v>
      </c>
      <c r="Y1399" s="8">
        <v>0</v>
      </c>
      <c r="Z1399" s="9">
        <f t="shared" si="574"/>
        <v>0</v>
      </c>
      <c r="AA1399" s="26" t="str">
        <f t="shared" si="582"/>
        <v>A+J=</v>
      </c>
      <c r="AB1399" s="70">
        <f t="shared" si="583"/>
        <v>43753</v>
      </c>
      <c r="AC1399" s="4"/>
      <c r="AD1399" s="1"/>
      <c r="AE1399" s="11"/>
      <c r="AF1399" s="5"/>
      <c r="AG1399" s="1"/>
      <c r="AH1399" s="1"/>
      <c r="AI1399" s="1"/>
      <c r="AJ1399" s="1"/>
      <c r="AK1399" s="10"/>
      <c r="AL1399" s="1"/>
      <c r="AM1399" s="1"/>
      <c r="AN1399" s="1"/>
      <c r="AO1399" s="1"/>
      <c r="AP1399" s="1"/>
      <c r="AQ1399" s="1"/>
    </row>
    <row r="1400" spans="1:43" x14ac:dyDescent="0.2">
      <c r="A1400" s="67">
        <f t="shared" si="575"/>
        <v>43682</v>
      </c>
      <c r="B1400" s="8">
        <f t="shared" si="564"/>
        <v>16156.71817023</v>
      </c>
      <c r="C1400" s="8">
        <f t="shared" si="576"/>
        <v>12330.52982442</v>
      </c>
      <c r="D1400" s="28">
        <f t="shared" si="577"/>
        <v>5214.2700000000004</v>
      </c>
      <c r="E1400" s="9">
        <f>IF(K1400=1,VLOOKUP(A1399,[1]Plan1!$AY$117:$BA$314,3),E1399)</f>
        <v>5224.18</v>
      </c>
      <c r="F1400" s="110">
        <f t="shared" si="578"/>
        <v>43662</v>
      </c>
      <c r="G1400" s="12">
        <f t="shared" si="565"/>
        <v>1.9005536729015393E-3</v>
      </c>
      <c r="H1400" s="11">
        <f t="shared" si="579"/>
        <v>43692</v>
      </c>
      <c r="I1400" s="11">
        <f t="shared" si="566"/>
        <v>43692</v>
      </c>
      <c r="J1400" s="1">
        <f t="shared" si="580"/>
        <v>23</v>
      </c>
      <c r="K1400" s="1">
        <f t="shared" si="588"/>
        <v>15</v>
      </c>
      <c r="L1400" s="8">
        <f t="shared" si="567"/>
        <v>1.0012390799999999</v>
      </c>
      <c r="M1400" s="14">
        <f t="shared" si="587"/>
        <v>1.0000997300000001</v>
      </c>
      <c r="N1400" s="14">
        <f t="shared" si="584"/>
        <v>1.1931637512908038</v>
      </c>
      <c r="O1400" s="8">
        <f t="shared" si="586"/>
        <v>1.1946421700000001</v>
      </c>
      <c r="P1400" s="8">
        <f t="shared" si="568"/>
        <v>14730.57090669</v>
      </c>
      <c r="Q1400" s="13">
        <f t="shared" si="569"/>
        <v>0</v>
      </c>
      <c r="R1400" s="21">
        <f t="shared" si="570"/>
        <v>0</v>
      </c>
      <c r="S1400" s="8">
        <f t="shared" si="571"/>
        <v>0</v>
      </c>
      <c r="T1400" s="10">
        <f t="shared" si="581"/>
        <v>0.122837</v>
      </c>
      <c r="U1400" s="13">
        <f t="shared" si="585"/>
        <v>201</v>
      </c>
      <c r="V1400" s="13">
        <v>252</v>
      </c>
      <c r="W1400" s="14">
        <f t="shared" si="572"/>
        <v>1.0968154779999999</v>
      </c>
      <c r="X1400" s="8">
        <f t="shared" si="573"/>
        <v>1426.14726354</v>
      </c>
      <c r="Y1400" s="8">
        <v>0</v>
      </c>
      <c r="Z1400" s="9">
        <f t="shared" si="574"/>
        <v>0</v>
      </c>
      <c r="AA1400" s="26" t="str">
        <f t="shared" si="582"/>
        <v>A+J=</v>
      </c>
      <c r="AB1400" s="70">
        <f t="shared" si="583"/>
        <v>43753</v>
      </c>
      <c r="AC1400" s="4"/>
      <c r="AD1400" s="1"/>
      <c r="AE1400" s="11"/>
      <c r="AF1400" s="5"/>
      <c r="AG1400" s="1"/>
      <c r="AH1400" s="1"/>
      <c r="AI1400" s="1"/>
      <c r="AJ1400" s="1"/>
      <c r="AK1400" s="10"/>
      <c r="AL1400" s="1"/>
      <c r="AM1400" s="1"/>
      <c r="AN1400" s="1"/>
      <c r="AO1400" s="1"/>
      <c r="AP1400" s="1"/>
      <c r="AQ1400" s="1"/>
    </row>
    <row r="1401" spans="1:43" x14ac:dyDescent="0.2">
      <c r="A1401" s="67">
        <f t="shared" si="575"/>
        <v>43683</v>
      </c>
      <c r="B1401" s="8">
        <f t="shared" si="564"/>
        <v>16165.482536470001</v>
      </c>
      <c r="C1401" s="8">
        <f t="shared" si="576"/>
        <v>12330.52982442</v>
      </c>
      <c r="D1401" s="28">
        <f t="shared" si="577"/>
        <v>5214.2700000000004</v>
      </c>
      <c r="E1401" s="9">
        <f>IF(K1401=1,VLOOKUP(A1400,[1]Plan1!$AY$117:$BA$314,3),E1400)</f>
        <v>5224.18</v>
      </c>
      <c r="F1401" s="110">
        <f t="shared" si="578"/>
        <v>43662</v>
      </c>
      <c r="G1401" s="12">
        <f t="shared" si="565"/>
        <v>1.9005536729015393E-3</v>
      </c>
      <c r="H1401" s="11">
        <f t="shared" si="579"/>
        <v>43692</v>
      </c>
      <c r="I1401" s="11">
        <f t="shared" si="566"/>
        <v>43692</v>
      </c>
      <c r="J1401" s="1">
        <f t="shared" si="580"/>
        <v>23</v>
      </c>
      <c r="K1401" s="1">
        <f t="shared" si="588"/>
        <v>16</v>
      </c>
      <c r="L1401" s="8">
        <f t="shared" si="567"/>
        <v>1.0013217400000001</v>
      </c>
      <c r="M1401" s="14">
        <f t="shared" si="587"/>
        <v>1.0000997300000001</v>
      </c>
      <c r="N1401" s="14">
        <f t="shared" si="584"/>
        <v>1.1931637512908038</v>
      </c>
      <c r="O1401" s="8">
        <f t="shared" si="586"/>
        <v>1.1947407999999999</v>
      </c>
      <c r="P1401" s="8">
        <f t="shared" si="568"/>
        <v>14731.78706685</v>
      </c>
      <c r="Q1401" s="13">
        <f t="shared" si="569"/>
        <v>0</v>
      </c>
      <c r="R1401" s="21">
        <f t="shared" si="570"/>
        <v>0</v>
      </c>
      <c r="S1401" s="8">
        <f t="shared" si="571"/>
        <v>0</v>
      </c>
      <c r="T1401" s="10">
        <f t="shared" si="581"/>
        <v>0.122837</v>
      </c>
      <c r="U1401" s="13">
        <f t="shared" si="585"/>
        <v>202</v>
      </c>
      <c r="V1401" s="13">
        <v>252</v>
      </c>
      <c r="W1401" s="14">
        <f t="shared" si="572"/>
        <v>1.0973198609999999</v>
      </c>
      <c r="X1401" s="8">
        <f t="shared" si="573"/>
        <v>1433.69546962</v>
      </c>
      <c r="Y1401" s="8">
        <v>0</v>
      </c>
      <c r="Z1401" s="9">
        <f t="shared" si="574"/>
        <v>0</v>
      </c>
      <c r="AA1401" s="26" t="str">
        <f t="shared" si="582"/>
        <v>A+J=</v>
      </c>
      <c r="AB1401" s="70">
        <f t="shared" si="583"/>
        <v>43753</v>
      </c>
      <c r="AC1401" s="4"/>
      <c r="AD1401" s="1"/>
      <c r="AE1401" s="11"/>
      <c r="AF1401" s="5"/>
      <c r="AG1401" s="1"/>
      <c r="AH1401" s="1"/>
      <c r="AI1401" s="1"/>
      <c r="AJ1401" s="1"/>
      <c r="AK1401" s="10"/>
      <c r="AL1401" s="1"/>
      <c r="AM1401" s="1"/>
      <c r="AN1401" s="1"/>
      <c r="AO1401" s="1"/>
      <c r="AP1401" s="1"/>
      <c r="AQ1401" s="1"/>
    </row>
    <row r="1402" spans="1:43" x14ac:dyDescent="0.2">
      <c r="A1402" s="67">
        <f t="shared" si="575"/>
        <v>43684</v>
      </c>
      <c r="B1402" s="8">
        <f t="shared" si="564"/>
        <v>16174.25156232</v>
      </c>
      <c r="C1402" s="8">
        <f t="shared" si="576"/>
        <v>12330.52982442</v>
      </c>
      <c r="D1402" s="28">
        <f t="shared" si="577"/>
        <v>5214.2700000000004</v>
      </c>
      <c r="E1402" s="9">
        <f>IF(K1402=1,VLOOKUP(A1401,[1]Plan1!$AY$117:$BA$314,3),E1401)</f>
        <v>5224.18</v>
      </c>
      <c r="F1402" s="110">
        <f t="shared" si="578"/>
        <v>43662</v>
      </c>
      <c r="G1402" s="12">
        <f t="shared" si="565"/>
        <v>1.9005536729015393E-3</v>
      </c>
      <c r="H1402" s="11">
        <f t="shared" si="579"/>
        <v>43692</v>
      </c>
      <c r="I1402" s="11">
        <f t="shared" si="566"/>
        <v>43692</v>
      </c>
      <c r="J1402" s="1">
        <f t="shared" si="580"/>
        <v>23</v>
      </c>
      <c r="K1402" s="1">
        <f t="shared" si="588"/>
        <v>17</v>
      </c>
      <c r="L1402" s="8">
        <f t="shared" si="567"/>
        <v>1.0014044</v>
      </c>
      <c r="M1402" s="14">
        <f t="shared" si="587"/>
        <v>1.0000997300000001</v>
      </c>
      <c r="N1402" s="14">
        <f t="shared" si="584"/>
        <v>1.1931637512908038</v>
      </c>
      <c r="O1402" s="8">
        <f t="shared" si="586"/>
        <v>1.19483943</v>
      </c>
      <c r="P1402" s="8">
        <f t="shared" si="568"/>
        <v>14733.003226999999</v>
      </c>
      <c r="Q1402" s="13">
        <f t="shared" si="569"/>
        <v>0</v>
      </c>
      <c r="R1402" s="21">
        <f t="shared" si="570"/>
        <v>0</v>
      </c>
      <c r="S1402" s="8">
        <f t="shared" si="571"/>
        <v>0</v>
      </c>
      <c r="T1402" s="10">
        <f t="shared" si="581"/>
        <v>0.122837</v>
      </c>
      <c r="U1402" s="13">
        <f t="shared" si="585"/>
        <v>203</v>
      </c>
      <c r="V1402" s="13">
        <v>252</v>
      </c>
      <c r="W1402" s="14">
        <f t="shared" si="572"/>
        <v>1.0978244770000001</v>
      </c>
      <c r="X1402" s="8">
        <f t="shared" si="573"/>
        <v>1441.24833532</v>
      </c>
      <c r="Y1402" s="8">
        <v>0</v>
      </c>
      <c r="Z1402" s="9">
        <f t="shared" si="574"/>
        <v>0</v>
      </c>
      <c r="AA1402" s="26" t="str">
        <f t="shared" si="582"/>
        <v>A+J=</v>
      </c>
      <c r="AB1402" s="70">
        <f t="shared" si="583"/>
        <v>43753</v>
      </c>
      <c r="AC1402" s="4"/>
      <c r="AD1402" s="1"/>
      <c r="AE1402" s="11"/>
      <c r="AF1402" s="5"/>
      <c r="AG1402" s="1"/>
      <c r="AH1402" s="1"/>
      <c r="AI1402" s="1"/>
      <c r="AJ1402" s="1"/>
      <c r="AK1402" s="10"/>
      <c r="AL1402" s="1"/>
      <c r="AM1402" s="1"/>
      <c r="AN1402" s="1"/>
      <c r="AO1402" s="1"/>
      <c r="AP1402" s="1"/>
      <c r="AQ1402" s="1"/>
    </row>
    <row r="1403" spans="1:43" x14ac:dyDescent="0.2">
      <c r="A1403" s="67">
        <f t="shared" si="575"/>
        <v>43685</v>
      </c>
      <c r="B1403" s="8">
        <f t="shared" si="564"/>
        <v>16183.025490020002</v>
      </c>
      <c r="C1403" s="8">
        <f t="shared" si="576"/>
        <v>12330.52982442</v>
      </c>
      <c r="D1403" s="28">
        <f t="shared" si="577"/>
        <v>5214.2700000000004</v>
      </c>
      <c r="E1403" s="9">
        <f>IF(K1403=1,VLOOKUP(A1402,[1]Plan1!$AY$117:$BA$314,3),E1402)</f>
        <v>5224.18</v>
      </c>
      <c r="F1403" s="110">
        <f t="shared" si="578"/>
        <v>43662</v>
      </c>
      <c r="G1403" s="12">
        <f t="shared" si="565"/>
        <v>1.9005536729015393E-3</v>
      </c>
      <c r="H1403" s="11">
        <f t="shared" si="579"/>
        <v>43692</v>
      </c>
      <c r="I1403" s="11">
        <f t="shared" si="566"/>
        <v>43692</v>
      </c>
      <c r="J1403" s="1">
        <f t="shared" si="580"/>
        <v>23</v>
      </c>
      <c r="K1403" s="1">
        <f t="shared" si="588"/>
        <v>18</v>
      </c>
      <c r="L1403" s="8">
        <f t="shared" si="567"/>
        <v>1.00148708</v>
      </c>
      <c r="M1403" s="14">
        <f t="shared" si="587"/>
        <v>1.0000997300000001</v>
      </c>
      <c r="N1403" s="14">
        <f t="shared" si="584"/>
        <v>1.1931637512908038</v>
      </c>
      <c r="O1403" s="8">
        <f t="shared" si="586"/>
        <v>1.19493808</v>
      </c>
      <c r="P1403" s="8">
        <f t="shared" si="568"/>
        <v>14734.219633770001</v>
      </c>
      <c r="Q1403" s="13">
        <f t="shared" si="569"/>
        <v>0</v>
      </c>
      <c r="R1403" s="21">
        <f t="shared" si="570"/>
        <v>0</v>
      </c>
      <c r="S1403" s="8">
        <f t="shared" si="571"/>
        <v>0</v>
      </c>
      <c r="T1403" s="10">
        <f t="shared" si="581"/>
        <v>0.122837</v>
      </c>
      <c r="U1403" s="13">
        <f t="shared" si="585"/>
        <v>204</v>
      </c>
      <c r="V1403" s="13">
        <v>252</v>
      </c>
      <c r="W1403" s="14">
        <f t="shared" si="572"/>
        <v>1.0983293240000001</v>
      </c>
      <c r="X1403" s="8">
        <f t="shared" si="573"/>
        <v>1448.80585625</v>
      </c>
      <c r="Y1403" s="8">
        <v>0</v>
      </c>
      <c r="Z1403" s="9">
        <f t="shared" si="574"/>
        <v>0</v>
      </c>
      <c r="AA1403" s="26" t="str">
        <f t="shared" si="582"/>
        <v>A+J=</v>
      </c>
      <c r="AB1403" s="70">
        <f t="shared" si="583"/>
        <v>43753</v>
      </c>
      <c r="AC1403" s="4"/>
      <c r="AD1403" s="1"/>
      <c r="AE1403" s="11"/>
      <c r="AF1403" s="5"/>
      <c r="AG1403" s="1"/>
      <c r="AH1403" s="1"/>
      <c r="AI1403" s="1"/>
      <c r="AJ1403" s="1"/>
      <c r="AK1403" s="10"/>
      <c r="AL1403" s="1"/>
      <c r="AM1403" s="1"/>
      <c r="AN1403" s="1"/>
      <c r="AO1403" s="1"/>
      <c r="AP1403" s="1"/>
      <c r="AQ1403" s="1"/>
    </row>
    <row r="1404" spans="1:43" x14ac:dyDescent="0.2">
      <c r="A1404" s="67">
        <f t="shared" si="575"/>
        <v>43686</v>
      </c>
      <c r="B1404" s="8">
        <f t="shared" si="564"/>
        <v>16191.80407928</v>
      </c>
      <c r="C1404" s="8">
        <f t="shared" si="576"/>
        <v>12330.52982442</v>
      </c>
      <c r="D1404" s="28">
        <f t="shared" si="577"/>
        <v>5214.2700000000004</v>
      </c>
      <c r="E1404" s="9">
        <f>IF(K1404=1,VLOOKUP(A1403,[1]Plan1!$AY$117:$BA$314,3),E1403)</f>
        <v>5224.18</v>
      </c>
      <c r="F1404" s="110">
        <f t="shared" si="578"/>
        <v>43662</v>
      </c>
      <c r="G1404" s="12">
        <f t="shared" si="565"/>
        <v>1.9005536729015393E-3</v>
      </c>
      <c r="H1404" s="11">
        <f t="shared" si="579"/>
        <v>43692</v>
      </c>
      <c r="I1404" s="11">
        <f t="shared" si="566"/>
        <v>43692</v>
      </c>
      <c r="J1404" s="1">
        <f t="shared" si="580"/>
        <v>23</v>
      </c>
      <c r="K1404" s="1">
        <f t="shared" si="588"/>
        <v>19</v>
      </c>
      <c r="L1404" s="8">
        <f t="shared" si="567"/>
        <v>1.00156976</v>
      </c>
      <c r="M1404" s="14">
        <f t="shared" si="587"/>
        <v>1.0000997300000001</v>
      </c>
      <c r="N1404" s="14">
        <f t="shared" si="584"/>
        <v>1.1931637512908038</v>
      </c>
      <c r="O1404" s="8">
        <f t="shared" si="586"/>
        <v>1.19503673</v>
      </c>
      <c r="P1404" s="8">
        <f t="shared" si="568"/>
        <v>14735.43604054</v>
      </c>
      <c r="Q1404" s="13">
        <f t="shared" si="569"/>
        <v>0</v>
      </c>
      <c r="R1404" s="21">
        <f t="shared" si="570"/>
        <v>0</v>
      </c>
      <c r="S1404" s="8">
        <f t="shared" si="571"/>
        <v>0</v>
      </c>
      <c r="T1404" s="10">
        <f t="shared" si="581"/>
        <v>0.122837</v>
      </c>
      <c r="U1404" s="13">
        <f t="shared" si="585"/>
        <v>205</v>
      </c>
      <c r="V1404" s="13">
        <v>252</v>
      </c>
      <c r="W1404" s="14">
        <f t="shared" si="572"/>
        <v>1.098834404</v>
      </c>
      <c r="X1404" s="8">
        <f t="shared" si="573"/>
        <v>1456.36803874</v>
      </c>
      <c r="Y1404" s="8">
        <v>0</v>
      </c>
      <c r="Z1404" s="9">
        <f t="shared" si="574"/>
        <v>0</v>
      </c>
      <c r="AA1404" s="26" t="str">
        <f t="shared" si="582"/>
        <v>A+J=</v>
      </c>
      <c r="AB1404" s="70">
        <f t="shared" si="583"/>
        <v>43753</v>
      </c>
      <c r="AC1404" s="4"/>
      <c r="AD1404" s="1"/>
      <c r="AE1404" s="11"/>
      <c r="AF1404" s="5"/>
      <c r="AG1404" s="1"/>
      <c r="AH1404" s="1"/>
      <c r="AI1404" s="1"/>
      <c r="AJ1404" s="1"/>
      <c r="AK1404" s="10"/>
      <c r="AL1404" s="1"/>
      <c r="AM1404" s="1"/>
      <c r="AN1404" s="1"/>
      <c r="AO1404" s="1"/>
      <c r="AP1404" s="1"/>
      <c r="AQ1404" s="1"/>
    </row>
    <row r="1405" spans="1:43" x14ac:dyDescent="0.2">
      <c r="A1405" s="67">
        <f t="shared" si="575"/>
        <v>43687</v>
      </c>
      <c r="B1405" s="8">
        <f t="shared" si="564"/>
        <v>16200.58745176</v>
      </c>
      <c r="C1405" s="8">
        <f t="shared" si="576"/>
        <v>12330.52982442</v>
      </c>
      <c r="D1405" s="28">
        <f t="shared" si="577"/>
        <v>5214.2700000000004</v>
      </c>
      <c r="E1405" s="9">
        <f>IF(K1405=1,VLOOKUP(A1404,[1]Plan1!$AY$117:$BA$314,3),E1404)</f>
        <v>5224.18</v>
      </c>
      <c r="F1405" s="110">
        <f t="shared" si="578"/>
        <v>43662</v>
      </c>
      <c r="G1405" s="12">
        <f t="shared" si="565"/>
        <v>1.9005536729015393E-3</v>
      </c>
      <c r="H1405" s="11">
        <f t="shared" si="579"/>
        <v>43692</v>
      </c>
      <c r="I1405" s="11">
        <f t="shared" si="566"/>
        <v>43692</v>
      </c>
      <c r="J1405" s="1">
        <f t="shared" si="580"/>
        <v>23</v>
      </c>
      <c r="K1405" s="1">
        <f t="shared" si="588"/>
        <v>20</v>
      </c>
      <c r="L1405" s="8">
        <f t="shared" si="567"/>
        <v>1.0016524499999999</v>
      </c>
      <c r="M1405" s="14">
        <f t="shared" si="587"/>
        <v>1.0000997300000001</v>
      </c>
      <c r="N1405" s="14">
        <f t="shared" si="584"/>
        <v>1.1931637512908038</v>
      </c>
      <c r="O1405" s="8">
        <f t="shared" si="586"/>
        <v>1.1951353899999999</v>
      </c>
      <c r="P1405" s="8">
        <f t="shared" si="568"/>
        <v>14736.65257061</v>
      </c>
      <c r="Q1405" s="13">
        <f t="shared" si="569"/>
        <v>0</v>
      </c>
      <c r="R1405" s="21">
        <f t="shared" si="570"/>
        <v>0</v>
      </c>
      <c r="S1405" s="8">
        <f t="shared" si="571"/>
        <v>0</v>
      </c>
      <c r="T1405" s="10">
        <f t="shared" si="581"/>
        <v>0.122837</v>
      </c>
      <c r="U1405" s="13">
        <f t="shared" si="585"/>
        <v>206</v>
      </c>
      <c r="V1405" s="13">
        <v>252</v>
      </c>
      <c r="W1405" s="14">
        <f t="shared" si="572"/>
        <v>1.099339716</v>
      </c>
      <c r="X1405" s="8">
        <f t="shared" si="573"/>
        <v>1463.9348811499999</v>
      </c>
      <c r="Y1405" s="8">
        <v>0</v>
      </c>
      <c r="Z1405" s="9">
        <f t="shared" si="574"/>
        <v>0</v>
      </c>
      <c r="AA1405" s="26" t="str">
        <f t="shared" si="582"/>
        <v>A+J=</v>
      </c>
      <c r="AB1405" s="70">
        <f t="shared" si="583"/>
        <v>43753</v>
      </c>
      <c r="AC1405" s="4"/>
      <c r="AD1405" s="1"/>
      <c r="AE1405" s="11"/>
      <c r="AF1405" s="5"/>
      <c r="AG1405" s="1"/>
      <c r="AH1405" s="1"/>
      <c r="AI1405" s="1"/>
      <c r="AJ1405" s="1"/>
      <c r="AK1405" s="10"/>
      <c r="AL1405" s="1"/>
      <c r="AM1405" s="1"/>
      <c r="AN1405" s="1"/>
      <c r="AO1405" s="1"/>
      <c r="AP1405" s="1"/>
      <c r="AQ1405" s="1"/>
    </row>
    <row r="1406" spans="1:43" x14ac:dyDescent="0.2">
      <c r="A1406" s="67">
        <f t="shared" si="575"/>
        <v>43688</v>
      </c>
      <c r="B1406" s="8">
        <f t="shared" si="564"/>
        <v>16200.58745176</v>
      </c>
      <c r="C1406" s="8">
        <f t="shared" si="576"/>
        <v>12330.52982442</v>
      </c>
      <c r="D1406" s="28">
        <f t="shared" si="577"/>
        <v>5214.2700000000004</v>
      </c>
      <c r="E1406" s="9">
        <f>IF(K1406=1,VLOOKUP(A1405,[1]Plan1!$AY$117:$BA$314,3),E1405)</f>
        <v>5224.18</v>
      </c>
      <c r="F1406" s="110">
        <f t="shared" si="578"/>
        <v>43662</v>
      </c>
      <c r="G1406" s="12">
        <f t="shared" si="565"/>
        <v>1.9005536729015393E-3</v>
      </c>
      <c r="H1406" s="11">
        <f t="shared" si="579"/>
        <v>43692</v>
      </c>
      <c r="I1406" s="11">
        <f t="shared" si="566"/>
        <v>43692</v>
      </c>
      <c r="J1406" s="1">
        <f t="shared" si="580"/>
        <v>23</v>
      </c>
      <c r="K1406" s="1">
        <f t="shared" si="588"/>
        <v>20</v>
      </c>
      <c r="L1406" s="8">
        <f t="shared" si="567"/>
        <v>1.0016524499999999</v>
      </c>
      <c r="M1406" s="14">
        <f t="shared" si="587"/>
        <v>1.0000997300000001</v>
      </c>
      <c r="N1406" s="14">
        <f t="shared" si="584"/>
        <v>1.1931637512908038</v>
      </c>
      <c r="O1406" s="8">
        <f t="shared" si="586"/>
        <v>1.1951353899999999</v>
      </c>
      <c r="P1406" s="8">
        <f t="shared" si="568"/>
        <v>14736.65257061</v>
      </c>
      <c r="Q1406" s="13">
        <f t="shared" si="569"/>
        <v>0</v>
      </c>
      <c r="R1406" s="21">
        <f t="shared" si="570"/>
        <v>0</v>
      </c>
      <c r="S1406" s="8">
        <f t="shared" si="571"/>
        <v>0</v>
      </c>
      <c r="T1406" s="10">
        <f t="shared" si="581"/>
        <v>0.122837</v>
      </c>
      <c r="U1406" s="13">
        <f t="shared" si="585"/>
        <v>206</v>
      </c>
      <c r="V1406" s="13">
        <v>252</v>
      </c>
      <c r="W1406" s="14">
        <f t="shared" si="572"/>
        <v>1.099339716</v>
      </c>
      <c r="X1406" s="8">
        <f t="shared" si="573"/>
        <v>1463.9348811499999</v>
      </c>
      <c r="Y1406" s="8">
        <v>0</v>
      </c>
      <c r="Z1406" s="9">
        <f t="shared" si="574"/>
        <v>0</v>
      </c>
      <c r="AA1406" s="26" t="str">
        <f t="shared" si="582"/>
        <v>A+J=</v>
      </c>
      <c r="AB1406" s="70">
        <f t="shared" si="583"/>
        <v>43753</v>
      </c>
      <c r="AC1406" s="4"/>
      <c r="AD1406" s="1"/>
      <c r="AE1406" s="11"/>
      <c r="AF1406" s="5"/>
      <c r="AG1406" s="1"/>
      <c r="AH1406" s="1"/>
      <c r="AI1406" s="1"/>
      <c r="AJ1406" s="1"/>
      <c r="AK1406" s="10"/>
      <c r="AL1406" s="1"/>
      <c r="AM1406" s="1"/>
      <c r="AN1406" s="1"/>
      <c r="AO1406" s="1"/>
      <c r="AP1406" s="1"/>
      <c r="AQ1406" s="1"/>
    </row>
    <row r="1407" spans="1:43" x14ac:dyDescent="0.2">
      <c r="A1407" s="67">
        <f t="shared" si="575"/>
        <v>43689</v>
      </c>
      <c r="B1407" s="8">
        <f t="shared" si="564"/>
        <v>16200.58745176</v>
      </c>
      <c r="C1407" s="8">
        <f t="shared" si="576"/>
        <v>12330.52982442</v>
      </c>
      <c r="D1407" s="28">
        <f t="shared" si="577"/>
        <v>5214.2700000000004</v>
      </c>
      <c r="E1407" s="9">
        <f>IF(K1407=1,VLOOKUP(A1406,[1]Plan1!$AY$117:$BA$314,3),E1406)</f>
        <v>5224.18</v>
      </c>
      <c r="F1407" s="110">
        <f t="shared" si="578"/>
        <v>43662</v>
      </c>
      <c r="G1407" s="12">
        <f t="shared" si="565"/>
        <v>1.9005536729015393E-3</v>
      </c>
      <c r="H1407" s="11">
        <f t="shared" si="579"/>
        <v>43692</v>
      </c>
      <c r="I1407" s="11">
        <f t="shared" si="566"/>
        <v>43692</v>
      </c>
      <c r="J1407" s="1">
        <f t="shared" si="580"/>
        <v>23</v>
      </c>
      <c r="K1407" s="1">
        <f t="shared" si="588"/>
        <v>20</v>
      </c>
      <c r="L1407" s="8">
        <f t="shared" si="567"/>
        <v>1.0016524499999999</v>
      </c>
      <c r="M1407" s="14">
        <f t="shared" si="587"/>
        <v>1.0000997300000001</v>
      </c>
      <c r="N1407" s="14">
        <f t="shared" si="584"/>
        <v>1.1931637512908038</v>
      </c>
      <c r="O1407" s="8">
        <f t="shared" si="586"/>
        <v>1.1951353899999999</v>
      </c>
      <c r="P1407" s="8">
        <f t="shared" si="568"/>
        <v>14736.65257061</v>
      </c>
      <c r="Q1407" s="13">
        <f t="shared" si="569"/>
        <v>0</v>
      </c>
      <c r="R1407" s="21">
        <f t="shared" si="570"/>
        <v>0</v>
      </c>
      <c r="S1407" s="8">
        <f t="shared" si="571"/>
        <v>0</v>
      </c>
      <c r="T1407" s="10">
        <f t="shared" si="581"/>
        <v>0.122837</v>
      </c>
      <c r="U1407" s="13">
        <f t="shared" si="585"/>
        <v>206</v>
      </c>
      <c r="V1407" s="13">
        <v>252</v>
      </c>
      <c r="W1407" s="14">
        <f t="shared" si="572"/>
        <v>1.099339716</v>
      </c>
      <c r="X1407" s="8">
        <f t="shared" si="573"/>
        <v>1463.9348811499999</v>
      </c>
      <c r="Y1407" s="8">
        <v>0</v>
      </c>
      <c r="Z1407" s="9">
        <f t="shared" si="574"/>
        <v>0</v>
      </c>
      <c r="AA1407" s="26" t="str">
        <f t="shared" si="582"/>
        <v>A+J=</v>
      </c>
      <c r="AB1407" s="70">
        <f t="shared" si="583"/>
        <v>43753</v>
      </c>
      <c r="AC1407" s="4"/>
      <c r="AD1407" s="1"/>
      <c r="AE1407" s="11"/>
      <c r="AF1407" s="5"/>
      <c r="AG1407" s="1"/>
      <c r="AH1407" s="1"/>
      <c r="AI1407" s="1"/>
      <c r="AJ1407" s="1"/>
      <c r="AK1407" s="10"/>
      <c r="AL1407" s="1"/>
      <c r="AM1407" s="1"/>
      <c r="AN1407" s="1"/>
      <c r="AO1407" s="1"/>
      <c r="AP1407" s="1"/>
      <c r="AQ1407" s="1"/>
    </row>
    <row r="1408" spans="1:43" x14ac:dyDescent="0.2">
      <c r="A1408" s="67">
        <f t="shared" si="575"/>
        <v>43690</v>
      </c>
      <c r="B1408" s="8">
        <f t="shared" si="564"/>
        <v>16209.37547288</v>
      </c>
      <c r="C1408" s="8">
        <f t="shared" si="576"/>
        <v>12330.52982442</v>
      </c>
      <c r="D1408" s="28">
        <f t="shared" si="577"/>
        <v>5214.2700000000004</v>
      </c>
      <c r="E1408" s="9">
        <f>IF(K1408=1,VLOOKUP(A1407,[1]Plan1!$AY$117:$BA$314,3),E1407)</f>
        <v>5224.18</v>
      </c>
      <c r="F1408" s="110">
        <f t="shared" si="578"/>
        <v>43662</v>
      </c>
      <c r="G1408" s="12">
        <f t="shared" si="565"/>
        <v>1.9005536729015393E-3</v>
      </c>
      <c r="H1408" s="11">
        <f t="shared" si="579"/>
        <v>43692</v>
      </c>
      <c r="I1408" s="11">
        <f t="shared" si="566"/>
        <v>43692</v>
      </c>
      <c r="J1408" s="1">
        <f t="shared" si="580"/>
        <v>23</v>
      </c>
      <c r="K1408" s="1">
        <f t="shared" si="588"/>
        <v>21</v>
      </c>
      <c r="L1408" s="8">
        <f t="shared" si="567"/>
        <v>1.0017351400000001</v>
      </c>
      <c r="M1408" s="14">
        <f t="shared" si="587"/>
        <v>1.0000997300000001</v>
      </c>
      <c r="N1408" s="14">
        <f t="shared" si="584"/>
        <v>1.1931637512908038</v>
      </c>
      <c r="O1408" s="8">
        <f t="shared" si="586"/>
        <v>1.19523405</v>
      </c>
      <c r="P1408" s="8">
        <f t="shared" si="568"/>
        <v>14737.86910068</v>
      </c>
      <c r="Q1408" s="13">
        <f t="shared" si="569"/>
        <v>0</v>
      </c>
      <c r="R1408" s="21">
        <f t="shared" si="570"/>
        <v>0</v>
      </c>
      <c r="S1408" s="8">
        <f t="shared" si="571"/>
        <v>0</v>
      </c>
      <c r="T1408" s="10">
        <f t="shared" si="581"/>
        <v>0.122837</v>
      </c>
      <c r="U1408" s="13">
        <f t="shared" si="585"/>
        <v>207</v>
      </c>
      <c r="V1408" s="13">
        <v>252</v>
      </c>
      <c r="W1408" s="14">
        <f t="shared" si="572"/>
        <v>1.0998452599999999</v>
      </c>
      <c r="X1408" s="8">
        <f t="shared" si="573"/>
        <v>1471.5063722</v>
      </c>
      <c r="Y1408" s="8">
        <v>0</v>
      </c>
      <c r="Z1408" s="9">
        <f t="shared" si="574"/>
        <v>0</v>
      </c>
      <c r="AA1408" s="26" t="str">
        <f t="shared" si="582"/>
        <v>A+J=</v>
      </c>
      <c r="AB1408" s="70">
        <f t="shared" si="583"/>
        <v>43753</v>
      </c>
      <c r="AC1408" s="4"/>
      <c r="AD1408" s="1"/>
      <c r="AE1408" s="11"/>
      <c r="AF1408" s="5"/>
      <c r="AG1408" s="1"/>
      <c r="AH1408" s="1"/>
      <c r="AI1408" s="1"/>
      <c r="AJ1408" s="1"/>
      <c r="AK1408" s="10"/>
      <c r="AL1408" s="1"/>
      <c r="AM1408" s="1"/>
      <c r="AN1408" s="1"/>
      <c r="AO1408" s="1"/>
      <c r="AP1408" s="1"/>
      <c r="AQ1408" s="1"/>
    </row>
    <row r="1409" spans="1:43" x14ac:dyDescent="0.2">
      <c r="A1409" s="67">
        <f t="shared" si="575"/>
        <v>43691</v>
      </c>
      <c r="B1409" s="8">
        <f t="shared" si="564"/>
        <v>16218.16842959</v>
      </c>
      <c r="C1409" s="8">
        <f t="shared" si="576"/>
        <v>12330.52982442</v>
      </c>
      <c r="D1409" s="28">
        <f t="shared" si="577"/>
        <v>5214.2700000000004</v>
      </c>
      <c r="E1409" s="9">
        <f>IF(K1409=1,VLOOKUP(A1408,[1]Plan1!$AY$117:$BA$314,3),E1408)</f>
        <v>5224.18</v>
      </c>
      <c r="F1409" s="110">
        <f t="shared" si="578"/>
        <v>43662</v>
      </c>
      <c r="G1409" s="12">
        <f t="shared" si="565"/>
        <v>1.9005536729015393E-3</v>
      </c>
      <c r="H1409" s="11">
        <f t="shared" si="579"/>
        <v>43692</v>
      </c>
      <c r="I1409" s="11">
        <f t="shared" si="566"/>
        <v>43692</v>
      </c>
      <c r="J1409" s="1">
        <f t="shared" si="580"/>
        <v>23</v>
      </c>
      <c r="K1409" s="1">
        <f t="shared" si="588"/>
        <v>22</v>
      </c>
      <c r="L1409" s="8">
        <f t="shared" si="567"/>
        <v>1.00181784</v>
      </c>
      <c r="M1409" s="14">
        <f t="shared" si="587"/>
        <v>1.0000997300000001</v>
      </c>
      <c r="N1409" s="14">
        <f t="shared" si="584"/>
        <v>1.1931637512908038</v>
      </c>
      <c r="O1409" s="8">
        <f t="shared" si="586"/>
        <v>1.1953327300000001</v>
      </c>
      <c r="P1409" s="8">
        <f t="shared" si="568"/>
        <v>14739.08587737</v>
      </c>
      <c r="Q1409" s="13">
        <f t="shared" si="569"/>
        <v>0</v>
      </c>
      <c r="R1409" s="21">
        <f t="shared" si="570"/>
        <v>0</v>
      </c>
      <c r="S1409" s="8">
        <f t="shared" si="571"/>
        <v>0</v>
      </c>
      <c r="T1409" s="10">
        <f t="shared" si="581"/>
        <v>0.122837</v>
      </c>
      <c r="U1409" s="13">
        <f t="shared" si="585"/>
        <v>208</v>
      </c>
      <c r="V1409" s="13">
        <v>252</v>
      </c>
      <c r="W1409" s="14">
        <f t="shared" si="572"/>
        <v>1.100351037</v>
      </c>
      <c r="X1409" s="8">
        <f t="shared" si="573"/>
        <v>1479.08255222</v>
      </c>
      <c r="Y1409" s="8">
        <v>0</v>
      </c>
      <c r="Z1409" s="9">
        <f t="shared" si="574"/>
        <v>0</v>
      </c>
      <c r="AA1409" s="26" t="str">
        <f t="shared" si="582"/>
        <v>A+J=</v>
      </c>
      <c r="AB1409" s="70">
        <f t="shared" si="583"/>
        <v>43753</v>
      </c>
      <c r="AC1409" s="4"/>
      <c r="AD1409" s="1"/>
      <c r="AE1409" s="11"/>
      <c r="AF1409" s="5"/>
      <c r="AG1409" s="1"/>
      <c r="AH1409" s="1"/>
      <c r="AI1409" s="1"/>
      <c r="AJ1409" s="1"/>
      <c r="AK1409" s="10"/>
      <c r="AL1409" s="1"/>
      <c r="AM1409" s="1"/>
      <c r="AN1409" s="1"/>
      <c r="AO1409" s="1"/>
      <c r="AP1409" s="1"/>
      <c r="AQ1409" s="1"/>
    </row>
    <row r="1410" spans="1:43" x14ac:dyDescent="0.2">
      <c r="A1410" s="67">
        <f t="shared" si="575"/>
        <v>43692</v>
      </c>
      <c r="B1410" s="8">
        <f t="shared" si="564"/>
        <v>16226.96603688</v>
      </c>
      <c r="C1410" s="8">
        <f t="shared" si="576"/>
        <v>12330.52982442</v>
      </c>
      <c r="D1410" s="28">
        <f t="shared" si="577"/>
        <v>5214.2700000000004</v>
      </c>
      <c r="E1410" s="9">
        <f>IF(K1410=1,VLOOKUP(A1409,[1]Plan1!$AY$117:$BA$314,3),E1409)</f>
        <v>5224.18</v>
      </c>
      <c r="F1410" s="110">
        <f t="shared" si="578"/>
        <v>43662</v>
      </c>
      <c r="G1410" s="12">
        <f t="shared" si="565"/>
        <v>1.9005536729015393E-3</v>
      </c>
      <c r="H1410" s="11">
        <f t="shared" si="579"/>
        <v>43724</v>
      </c>
      <c r="I1410" s="11">
        <f t="shared" si="566"/>
        <v>43692</v>
      </c>
      <c r="J1410" s="1">
        <f t="shared" si="580"/>
        <v>23</v>
      </c>
      <c r="K1410" s="1">
        <f t="shared" si="588"/>
        <v>23</v>
      </c>
      <c r="L1410" s="8">
        <f t="shared" si="567"/>
        <v>1.00190055</v>
      </c>
      <c r="M1410" s="14">
        <f t="shared" si="587"/>
        <v>1.0000997300000001</v>
      </c>
      <c r="N1410" s="14">
        <f t="shared" si="584"/>
        <v>1.1931637512908038</v>
      </c>
      <c r="O1410" s="8">
        <f t="shared" si="586"/>
        <v>1.1954314100000001</v>
      </c>
      <c r="P1410" s="8">
        <f t="shared" si="568"/>
        <v>14740.30265405</v>
      </c>
      <c r="Q1410" s="13">
        <f t="shared" si="569"/>
        <v>0</v>
      </c>
      <c r="R1410" s="21">
        <f t="shared" si="570"/>
        <v>0</v>
      </c>
      <c r="S1410" s="8">
        <f t="shared" si="571"/>
        <v>0</v>
      </c>
      <c r="T1410" s="10">
        <f t="shared" si="581"/>
        <v>0.122837</v>
      </c>
      <c r="U1410" s="13">
        <f t="shared" si="585"/>
        <v>209</v>
      </c>
      <c r="V1410" s="13">
        <v>252</v>
      </c>
      <c r="W1410" s="14">
        <f t="shared" si="572"/>
        <v>1.100857046</v>
      </c>
      <c r="X1410" s="8">
        <f t="shared" si="573"/>
        <v>1486.66338283</v>
      </c>
      <c r="Y1410" s="8">
        <v>0</v>
      </c>
      <c r="Z1410" s="9">
        <f t="shared" si="574"/>
        <v>0</v>
      </c>
      <c r="AA1410" s="26" t="str">
        <f t="shared" si="582"/>
        <v>A+J=</v>
      </c>
      <c r="AB1410" s="70">
        <f t="shared" si="583"/>
        <v>43753</v>
      </c>
      <c r="AC1410" s="4"/>
      <c r="AD1410" s="1"/>
      <c r="AE1410" s="11"/>
      <c r="AF1410" s="5"/>
      <c r="AG1410" s="1"/>
      <c r="AH1410" s="1"/>
      <c r="AI1410" s="1"/>
      <c r="AJ1410" s="1"/>
      <c r="AK1410" s="10"/>
      <c r="AL1410" s="1"/>
      <c r="AM1410" s="1"/>
      <c r="AN1410" s="1"/>
      <c r="AO1410" s="1"/>
      <c r="AP1410" s="1"/>
      <c r="AQ1410" s="1"/>
    </row>
    <row r="1411" spans="1:43" x14ac:dyDescent="0.2">
      <c r="A1411" s="67">
        <f t="shared" si="575"/>
        <v>43693</v>
      </c>
      <c r="B1411" s="8">
        <f t="shared" si="564"/>
        <v>16235.240033059999</v>
      </c>
      <c r="C1411" s="8">
        <f t="shared" si="576"/>
        <v>12330.52982442</v>
      </c>
      <c r="D1411" s="28">
        <f t="shared" si="577"/>
        <v>5224.18</v>
      </c>
      <c r="E1411" s="9">
        <f>IF(K1411=1,VLOOKUP(A1410,[1]Plan1!$AY$117:$BA$314,3),E1410)</f>
        <v>5229.93</v>
      </c>
      <c r="F1411" s="110">
        <f t="shared" si="578"/>
        <v>43693</v>
      </c>
      <c r="G1411" s="12">
        <f t="shared" si="565"/>
        <v>1.1006512026767723E-3</v>
      </c>
      <c r="H1411" s="11">
        <f t="shared" si="579"/>
        <v>43724</v>
      </c>
      <c r="I1411" s="11">
        <f t="shared" si="566"/>
        <v>43724</v>
      </c>
      <c r="J1411" s="1">
        <f t="shared" si="580"/>
        <v>22</v>
      </c>
      <c r="K1411" s="1">
        <f t="shared" si="588"/>
        <v>1</v>
      </c>
      <c r="L1411" s="8">
        <f t="shared" si="567"/>
        <v>1.0000500000000001</v>
      </c>
      <c r="M1411" s="14">
        <f t="shared" si="587"/>
        <v>1.00190055</v>
      </c>
      <c r="N1411" s="14">
        <f t="shared" si="584"/>
        <v>1.1954314186583195</v>
      </c>
      <c r="O1411" s="8">
        <f t="shared" si="586"/>
        <v>1.19549119</v>
      </c>
      <c r="P1411" s="8">
        <f t="shared" si="568"/>
        <v>14741.039773119999</v>
      </c>
      <c r="Q1411" s="13">
        <f t="shared" si="569"/>
        <v>0</v>
      </c>
      <c r="R1411" s="21">
        <f t="shared" si="570"/>
        <v>0</v>
      </c>
      <c r="S1411" s="8">
        <f t="shared" si="571"/>
        <v>0</v>
      </c>
      <c r="T1411" s="10">
        <f t="shared" si="581"/>
        <v>0.122837</v>
      </c>
      <c r="U1411" s="13">
        <f t="shared" si="585"/>
        <v>210</v>
      </c>
      <c r="V1411" s="13">
        <v>252</v>
      </c>
      <c r="W1411" s="14">
        <f t="shared" si="572"/>
        <v>1.1013632879999999</v>
      </c>
      <c r="X1411" s="8">
        <f t="shared" si="573"/>
        <v>1494.20025994</v>
      </c>
      <c r="Y1411" s="8">
        <v>0</v>
      </c>
      <c r="Z1411" s="9">
        <f t="shared" si="574"/>
        <v>0</v>
      </c>
      <c r="AA1411" s="26" t="str">
        <f t="shared" si="582"/>
        <v>A+J=</v>
      </c>
      <c r="AB1411" s="70">
        <f t="shared" si="583"/>
        <v>43753</v>
      </c>
      <c r="AC1411" s="4"/>
      <c r="AD1411" s="1"/>
      <c r="AE1411" s="11"/>
      <c r="AF1411" s="5"/>
      <c r="AG1411" s="1"/>
      <c r="AH1411" s="1"/>
      <c r="AI1411" s="1"/>
      <c r="AJ1411" s="1"/>
      <c r="AK1411" s="10"/>
      <c r="AL1411" s="1"/>
      <c r="AM1411" s="1"/>
      <c r="AN1411" s="1"/>
      <c r="AO1411" s="1"/>
      <c r="AP1411" s="1"/>
      <c r="AQ1411" s="1"/>
    </row>
    <row r="1412" spans="1:43" x14ac:dyDescent="0.2">
      <c r="A1412" s="67">
        <f t="shared" si="575"/>
        <v>43694</v>
      </c>
      <c r="B1412" s="8">
        <f t="shared" si="564"/>
        <v>16243.51807453</v>
      </c>
      <c r="C1412" s="8">
        <f t="shared" si="576"/>
        <v>12330.52982442</v>
      </c>
      <c r="D1412" s="28">
        <f t="shared" si="577"/>
        <v>5224.18</v>
      </c>
      <c r="E1412" s="9">
        <f>IF(K1412=1,VLOOKUP(A1411,[1]Plan1!$AY$117:$BA$314,3),E1411)</f>
        <v>5229.93</v>
      </c>
      <c r="F1412" s="110">
        <f t="shared" si="578"/>
        <v>43693</v>
      </c>
      <c r="G1412" s="12">
        <f t="shared" si="565"/>
        <v>1.1006512026767723E-3</v>
      </c>
      <c r="H1412" s="11">
        <f t="shared" si="579"/>
        <v>43724</v>
      </c>
      <c r="I1412" s="11">
        <f t="shared" si="566"/>
        <v>43724</v>
      </c>
      <c r="J1412" s="1">
        <f t="shared" si="580"/>
        <v>22</v>
      </c>
      <c r="K1412" s="1">
        <f t="shared" si="588"/>
        <v>2</v>
      </c>
      <c r="L1412" s="8">
        <f t="shared" si="567"/>
        <v>1.0001</v>
      </c>
      <c r="M1412" s="14">
        <f t="shared" si="587"/>
        <v>1.00190055</v>
      </c>
      <c r="N1412" s="14">
        <f t="shared" si="584"/>
        <v>1.1954314186583195</v>
      </c>
      <c r="O1412" s="8">
        <f t="shared" si="586"/>
        <v>1.1955509600000001</v>
      </c>
      <c r="P1412" s="8">
        <f t="shared" si="568"/>
        <v>14741.77676889</v>
      </c>
      <c r="Q1412" s="13">
        <f t="shared" si="569"/>
        <v>0</v>
      </c>
      <c r="R1412" s="21">
        <f t="shared" si="570"/>
        <v>0</v>
      </c>
      <c r="S1412" s="8">
        <f t="shared" si="571"/>
        <v>0</v>
      </c>
      <c r="T1412" s="10">
        <f t="shared" si="581"/>
        <v>0.122837</v>
      </c>
      <c r="U1412" s="13">
        <f t="shared" si="585"/>
        <v>211</v>
      </c>
      <c r="V1412" s="13">
        <v>252</v>
      </c>
      <c r="W1412" s="14">
        <f t="shared" si="572"/>
        <v>1.1018697630000001</v>
      </c>
      <c r="X1412" s="8">
        <f t="shared" si="573"/>
        <v>1501.7413056400001</v>
      </c>
      <c r="Y1412" s="8">
        <v>0</v>
      </c>
      <c r="Z1412" s="9">
        <f t="shared" si="574"/>
        <v>0</v>
      </c>
      <c r="AA1412" s="26" t="str">
        <f t="shared" si="582"/>
        <v>A+J=</v>
      </c>
      <c r="AB1412" s="70">
        <f t="shared" si="583"/>
        <v>43753</v>
      </c>
      <c r="AC1412" s="4"/>
      <c r="AD1412" s="1"/>
      <c r="AE1412" s="11"/>
      <c r="AF1412" s="5"/>
      <c r="AG1412" s="1"/>
      <c r="AH1412" s="1"/>
      <c r="AI1412" s="1"/>
      <c r="AJ1412" s="1"/>
      <c r="AK1412" s="10"/>
      <c r="AL1412" s="1"/>
      <c r="AM1412" s="1"/>
      <c r="AN1412" s="1"/>
      <c r="AO1412" s="1"/>
      <c r="AP1412" s="1"/>
      <c r="AQ1412" s="1"/>
    </row>
    <row r="1413" spans="1:43" x14ac:dyDescent="0.2">
      <c r="A1413" s="67">
        <f t="shared" si="575"/>
        <v>43695</v>
      </c>
      <c r="B1413" s="8">
        <f t="shared" si="564"/>
        <v>16243.51807453</v>
      </c>
      <c r="C1413" s="8">
        <f t="shared" si="576"/>
        <v>12330.52982442</v>
      </c>
      <c r="D1413" s="28">
        <f t="shared" si="577"/>
        <v>5224.18</v>
      </c>
      <c r="E1413" s="9">
        <f>IF(K1413=1,VLOOKUP(A1412,[1]Plan1!$AY$117:$BA$314,3),E1412)</f>
        <v>5229.93</v>
      </c>
      <c r="F1413" s="110">
        <f t="shared" si="578"/>
        <v>43693</v>
      </c>
      <c r="G1413" s="12">
        <f t="shared" si="565"/>
        <v>1.1006512026767723E-3</v>
      </c>
      <c r="H1413" s="11">
        <f t="shared" si="579"/>
        <v>43724</v>
      </c>
      <c r="I1413" s="11">
        <f t="shared" si="566"/>
        <v>43724</v>
      </c>
      <c r="J1413" s="1">
        <f t="shared" si="580"/>
        <v>22</v>
      </c>
      <c r="K1413" s="1">
        <f t="shared" si="588"/>
        <v>2</v>
      </c>
      <c r="L1413" s="8">
        <f t="shared" si="567"/>
        <v>1.0001</v>
      </c>
      <c r="M1413" s="14">
        <f t="shared" si="587"/>
        <v>1.00190055</v>
      </c>
      <c r="N1413" s="14">
        <f t="shared" si="584"/>
        <v>1.1954314186583195</v>
      </c>
      <c r="O1413" s="8">
        <f t="shared" si="586"/>
        <v>1.1955509600000001</v>
      </c>
      <c r="P1413" s="8">
        <f t="shared" si="568"/>
        <v>14741.77676889</v>
      </c>
      <c r="Q1413" s="13">
        <f t="shared" si="569"/>
        <v>0</v>
      </c>
      <c r="R1413" s="21">
        <f t="shared" si="570"/>
        <v>0</v>
      </c>
      <c r="S1413" s="8">
        <f t="shared" si="571"/>
        <v>0</v>
      </c>
      <c r="T1413" s="10">
        <f t="shared" si="581"/>
        <v>0.122837</v>
      </c>
      <c r="U1413" s="13">
        <f t="shared" si="585"/>
        <v>211</v>
      </c>
      <c r="V1413" s="13">
        <v>252</v>
      </c>
      <c r="W1413" s="14">
        <f t="shared" si="572"/>
        <v>1.1018697630000001</v>
      </c>
      <c r="X1413" s="8">
        <f t="shared" si="573"/>
        <v>1501.7413056400001</v>
      </c>
      <c r="Y1413" s="8">
        <v>0</v>
      </c>
      <c r="Z1413" s="9">
        <f t="shared" si="574"/>
        <v>0</v>
      </c>
      <c r="AA1413" s="26" t="str">
        <f t="shared" si="582"/>
        <v>A+J=</v>
      </c>
      <c r="AB1413" s="70">
        <f t="shared" si="583"/>
        <v>43753</v>
      </c>
      <c r="AC1413" s="4"/>
      <c r="AD1413" s="1"/>
      <c r="AE1413" s="11"/>
      <c r="AF1413" s="5"/>
      <c r="AG1413" s="1"/>
      <c r="AH1413" s="1"/>
      <c r="AI1413" s="1"/>
      <c r="AJ1413" s="1"/>
      <c r="AK1413" s="10"/>
      <c r="AL1413" s="1"/>
      <c r="AM1413" s="1"/>
      <c r="AN1413" s="1"/>
      <c r="AO1413" s="1"/>
      <c r="AP1413" s="1"/>
      <c r="AQ1413" s="1"/>
    </row>
    <row r="1414" spans="1:43" x14ac:dyDescent="0.2">
      <c r="A1414" s="67">
        <f t="shared" si="575"/>
        <v>43696</v>
      </c>
      <c r="B1414" s="8">
        <f t="shared" si="564"/>
        <v>16243.51807453</v>
      </c>
      <c r="C1414" s="8">
        <f t="shared" si="576"/>
        <v>12330.52982442</v>
      </c>
      <c r="D1414" s="28">
        <f t="shared" si="577"/>
        <v>5224.18</v>
      </c>
      <c r="E1414" s="9">
        <f>IF(K1414=1,VLOOKUP(A1413,[1]Plan1!$AY$117:$BA$314,3),E1413)</f>
        <v>5229.93</v>
      </c>
      <c r="F1414" s="110">
        <f t="shared" si="578"/>
        <v>43693</v>
      </c>
      <c r="G1414" s="12">
        <f t="shared" si="565"/>
        <v>1.1006512026767723E-3</v>
      </c>
      <c r="H1414" s="11">
        <f t="shared" si="579"/>
        <v>43724</v>
      </c>
      <c r="I1414" s="11">
        <f t="shared" si="566"/>
        <v>43724</v>
      </c>
      <c r="J1414" s="1">
        <f t="shared" si="580"/>
        <v>22</v>
      </c>
      <c r="K1414" s="1">
        <f t="shared" si="588"/>
        <v>2</v>
      </c>
      <c r="L1414" s="8">
        <f t="shared" si="567"/>
        <v>1.0001</v>
      </c>
      <c r="M1414" s="14">
        <f t="shared" si="587"/>
        <v>1.00190055</v>
      </c>
      <c r="N1414" s="14">
        <f t="shared" si="584"/>
        <v>1.1954314186583195</v>
      </c>
      <c r="O1414" s="8">
        <f t="shared" si="586"/>
        <v>1.1955509600000001</v>
      </c>
      <c r="P1414" s="8">
        <f t="shared" si="568"/>
        <v>14741.77676889</v>
      </c>
      <c r="Q1414" s="13">
        <f t="shared" si="569"/>
        <v>0</v>
      </c>
      <c r="R1414" s="21">
        <f t="shared" si="570"/>
        <v>0</v>
      </c>
      <c r="S1414" s="8">
        <f t="shared" si="571"/>
        <v>0</v>
      </c>
      <c r="T1414" s="10">
        <f t="shared" si="581"/>
        <v>0.122837</v>
      </c>
      <c r="U1414" s="13">
        <f t="shared" si="585"/>
        <v>211</v>
      </c>
      <c r="V1414" s="13">
        <v>252</v>
      </c>
      <c r="W1414" s="14">
        <f t="shared" si="572"/>
        <v>1.1018697630000001</v>
      </c>
      <c r="X1414" s="8">
        <f t="shared" si="573"/>
        <v>1501.7413056400001</v>
      </c>
      <c r="Y1414" s="8">
        <v>0</v>
      </c>
      <c r="Z1414" s="9">
        <f t="shared" si="574"/>
        <v>0</v>
      </c>
      <c r="AA1414" s="26" t="str">
        <f t="shared" si="582"/>
        <v>A+J=</v>
      </c>
      <c r="AB1414" s="70">
        <f t="shared" si="583"/>
        <v>43753</v>
      </c>
      <c r="AC1414" s="4"/>
      <c r="AD1414" s="1"/>
      <c r="AE1414" s="11"/>
      <c r="AF1414" s="5"/>
      <c r="AG1414" s="1"/>
      <c r="AH1414" s="1"/>
      <c r="AI1414" s="1"/>
      <c r="AJ1414" s="1"/>
      <c r="AK1414" s="10"/>
      <c r="AL1414" s="1"/>
      <c r="AM1414" s="1"/>
      <c r="AN1414" s="1"/>
      <c r="AO1414" s="1"/>
      <c r="AP1414" s="1"/>
      <c r="AQ1414" s="1"/>
    </row>
    <row r="1415" spans="1:43" x14ac:dyDescent="0.2">
      <c r="A1415" s="67">
        <f t="shared" si="575"/>
        <v>43697</v>
      </c>
      <c r="B1415" s="8">
        <f t="shared" si="564"/>
        <v>16251.80043347</v>
      </c>
      <c r="C1415" s="8">
        <f t="shared" si="576"/>
        <v>12330.52982442</v>
      </c>
      <c r="D1415" s="28">
        <f t="shared" si="577"/>
        <v>5224.18</v>
      </c>
      <c r="E1415" s="9">
        <f>IF(K1415=1,VLOOKUP(A1414,[1]Plan1!$AY$117:$BA$314,3),E1414)</f>
        <v>5229.93</v>
      </c>
      <c r="F1415" s="110">
        <f t="shared" si="578"/>
        <v>43693</v>
      </c>
      <c r="G1415" s="12">
        <f t="shared" si="565"/>
        <v>1.1006512026767723E-3</v>
      </c>
      <c r="H1415" s="11">
        <f t="shared" si="579"/>
        <v>43724</v>
      </c>
      <c r="I1415" s="11">
        <f t="shared" si="566"/>
        <v>43724</v>
      </c>
      <c r="J1415" s="1">
        <f t="shared" si="580"/>
        <v>22</v>
      </c>
      <c r="K1415" s="1">
        <f t="shared" si="588"/>
        <v>3</v>
      </c>
      <c r="L1415" s="8">
        <f t="shared" si="567"/>
        <v>1.00015001</v>
      </c>
      <c r="M1415" s="14">
        <f t="shared" si="587"/>
        <v>1.00190055</v>
      </c>
      <c r="N1415" s="14">
        <f t="shared" si="584"/>
        <v>1.1954314186583195</v>
      </c>
      <c r="O1415" s="8">
        <f t="shared" si="586"/>
        <v>1.19561074</v>
      </c>
      <c r="P1415" s="8">
        <f t="shared" si="568"/>
        <v>14742.51388796</v>
      </c>
      <c r="Q1415" s="13">
        <f t="shared" si="569"/>
        <v>0</v>
      </c>
      <c r="R1415" s="21">
        <f t="shared" si="570"/>
        <v>0</v>
      </c>
      <c r="S1415" s="8">
        <f t="shared" si="571"/>
        <v>0</v>
      </c>
      <c r="T1415" s="10">
        <f t="shared" si="581"/>
        <v>0.122837</v>
      </c>
      <c r="U1415" s="13">
        <f t="shared" si="585"/>
        <v>212</v>
      </c>
      <c r="V1415" s="13">
        <v>252</v>
      </c>
      <c r="W1415" s="14">
        <f t="shared" si="572"/>
        <v>1.1023764709999999</v>
      </c>
      <c r="X1415" s="8">
        <f t="shared" si="573"/>
        <v>1509.28654551</v>
      </c>
      <c r="Y1415" s="8">
        <v>0</v>
      </c>
      <c r="Z1415" s="9">
        <f t="shared" si="574"/>
        <v>0</v>
      </c>
      <c r="AA1415" s="26" t="str">
        <f t="shared" si="582"/>
        <v>A+J=</v>
      </c>
      <c r="AB1415" s="70">
        <f t="shared" si="583"/>
        <v>43753</v>
      </c>
      <c r="AC1415" s="4"/>
      <c r="AD1415" s="1"/>
      <c r="AE1415" s="11"/>
      <c r="AF1415" s="5"/>
      <c r="AG1415" s="1"/>
      <c r="AH1415" s="1"/>
      <c r="AI1415" s="1"/>
      <c r="AJ1415" s="1"/>
      <c r="AK1415" s="10"/>
      <c r="AL1415" s="1"/>
      <c r="AM1415" s="1"/>
      <c r="AN1415" s="1"/>
      <c r="AO1415" s="1"/>
      <c r="AP1415" s="1"/>
      <c r="AQ1415" s="1"/>
    </row>
    <row r="1416" spans="1:43" x14ac:dyDescent="0.2">
      <c r="A1416" s="67">
        <f t="shared" si="575"/>
        <v>43698</v>
      </c>
      <c r="B1416" s="8">
        <f t="shared" si="564"/>
        <v>16260.08695986</v>
      </c>
      <c r="C1416" s="8">
        <f t="shared" si="576"/>
        <v>12330.52982442</v>
      </c>
      <c r="D1416" s="28">
        <f t="shared" si="577"/>
        <v>5224.18</v>
      </c>
      <c r="E1416" s="9">
        <f>IF(K1416=1,VLOOKUP(A1415,[1]Plan1!$AY$117:$BA$314,3),E1415)</f>
        <v>5229.93</v>
      </c>
      <c r="F1416" s="110">
        <f t="shared" si="578"/>
        <v>43693</v>
      </c>
      <c r="G1416" s="12">
        <f t="shared" si="565"/>
        <v>1.1006512026767723E-3</v>
      </c>
      <c r="H1416" s="11">
        <f t="shared" si="579"/>
        <v>43724</v>
      </c>
      <c r="I1416" s="11">
        <f t="shared" si="566"/>
        <v>43724</v>
      </c>
      <c r="J1416" s="1">
        <f t="shared" si="580"/>
        <v>22</v>
      </c>
      <c r="K1416" s="1">
        <f t="shared" si="588"/>
        <v>4</v>
      </c>
      <c r="L1416" s="8">
        <f t="shared" si="567"/>
        <v>1.0002000200000001</v>
      </c>
      <c r="M1416" s="14">
        <f t="shared" si="587"/>
        <v>1.00190055</v>
      </c>
      <c r="N1416" s="14">
        <f t="shared" si="584"/>
        <v>1.1954314186583195</v>
      </c>
      <c r="O1416" s="8">
        <f t="shared" si="586"/>
        <v>1.19567052</v>
      </c>
      <c r="P1416" s="8">
        <f t="shared" si="568"/>
        <v>14743.25100703</v>
      </c>
      <c r="Q1416" s="13">
        <f t="shared" si="569"/>
        <v>0</v>
      </c>
      <c r="R1416" s="21">
        <f t="shared" si="570"/>
        <v>0</v>
      </c>
      <c r="S1416" s="8">
        <f t="shared" si="571"/>
        <v>0</v>
      </c>
      <c r="T1416" s="10">
        <f t="shared" si="581"/>
        <v>0.122837</v>
      </c>
      <c r="U1416" s="13">
        <f t="shared" si="585"/>
        <v>213</v>
      </c>
      <c r="V1416" s="13">
        <v>252</v>
      </c>
      <c r="W1416" s="14">
        <f t="shared" si="572"/>
        <v>1.1028834110000001</v>
      </c>
      <c r="X1416" s="8">
        <f t="shared" si="573"/>
        <v>1516.83595283</v>
      </c>
      <c r="Y1416" s="8">
        <v>0</v>
      </c>
      <c r="Z1416" s="9">
        <f t="shared" si="574"/>
        <v>0</v>
      </c>
      <c r="AA1416" s="26" t="str">
        <f t="shared" si="582"/>
        <v>A+J=</v>
      </c>
      <c r="AB1416" s="70">
        <f t="shared" si="583"/>
        <v>43753</v>
      </c>
      <c r="AC1416" s="4"/>
      <c r="AD1416" s="1"/>
      <c r="AE1416" s="11"/>
      <c r="AF1416" s="5"/>
      <c r="AG1416" s="1"/>
      <c r="AH1416" s="1"/>
      <c r="AI1416" s="1"/>
      <c r="AJ1416" s="1"/>
      <c r="AK1416" s="10"/>
      <c r="AL1416" s="1"/>
      <c r="AM1416" s="1"/>
      <c r="AN1416" s="1"/>
      <c r="AO1416" s="1"/>
      <c r="AP1416" s="1"/>
      <c r="AQ1416" s="1"/>
    </row>
    <row r="1417" spans="1:43" x14ac:dyDescent="0.2">
      <c r="A1417" s="67">
        <f t="shared" si="575"/>
        <v>43699</v>
      </c>
      <c r="B1417" s="8">
        <f t="shared" si="564"/>
        <v>16268.377955799999</v>
      </c>
      <c r="C1417" s="8">
        <f t="shared" si="576"/>
        <v>12330.52982442</v>
      </c>
      <c r="D1417" s="28">
        <f t="shared" si="577"/>
        <v>5224.18</v>
      </c>
      <c r="E1417" s="9">
        <f>IF(K1417=1,VLOOKUP(A1416,[1]Plan1!$AY$117:$BA$314,3),E1416)</f>
        <v>5229.93</v>
      </c>
      <c r="F1417" s="110">
        <f t="shared" si="578"/>
        <v>43693</v>
      </c>
      <c r="G1417" s="12">
        <f t="shared" si="565"/>
        <v>1.1006512026767723E-3</v>
      </c>
      <c r="H1417" s="11">
        <f t="shared" si="579"/>
        <v>43724</v>
      </c>
      <c r="I1417" s="11">
        <f t="shared" si="566"/>
        <v>43724</v>
      </c>
      <c r="J1417" s="1">
        <f t="shared" si="580"/>
        <v>22</v>
      </c>
      <c r="K1417" s="1">
        <f t="shared" si="588"/>
        <v>5</v>
      </c>
      <c r="L1417" s="8">
        <f t="shared" si="567"/>
        <v>1.0002500400000001</v>
      </c>
      <c r="M1417" s="14">
        <f t="shared" si="587"/>
        <v>1.00190055</v>
      </c>
      <c r="N1417" s="14">
        <f t="shared" si="584"/>
        <v>1.1954314186583195</v>
      </c>
      <c r="O1417" s="8">
        <f t="shared" si="586"/>
        <v>1.19573032</v>
      </c>
      <c r="P1417" s="8">
        <f t="shared" si="568"/>
        <v>14743.988372719999</v>
      </c>
      <c r="Q1417" s="13">
        <f t="shared" si="569"/>
        <v>0</v>
      </c>
      <c r="R1417" s="21">
        <f t="shared" si="570"/>
        <v>0</v>
      </c>
      <c r="S1417" s="8">
        <f t="shared" si="571"/>
        <v>0</v>
      </c>
      <c r="T1417" s="10">
        <f t="shared" si="581"/>
        <v>0.122837</v>
      </c>
      <c r="U1417" s="13">
        <f t="shared" si="585"/>
        <v>214</v>
      </c>
      <c r="V1417" s="13">
        <v>252</v>
      </c>
      <c r="W1417" s="14">
        <f t="shared" si="572"/>
        <v>1.1033905850000001</v>
      </c>
      <c r="X1417" s="8">
        <f t="shared" si="573"/>
        <v>1524.38958308</v>
      </c>
      <c r="Y1417" s="8">
        <v>0</v>
      </c>
      <c r="Z1417" s="9">
        <f t="shared" si="574"/>
        <v>0</v>
      </c>
      <c r="AA1417" s="26" t="str">
        <f t="shared" si="582"/>
        <v>A+J=</v>
      </c>
      <c r="AB1417" s="70">
        <f t="shared" si="583"/>
        <v>43753</v>
      </c>
      <c r="AC1417" s="4"/>
      <c r="AD1417" s="1"/>
      <c r="AE1417" s="11"/>
      <c r="AF1417" s="5"/>
      <c r="AG1417" s="1"/>
      <c r="AH1417" s="1"/>
      <c r="AI1417" s="1"/>
      <c r="AJ1417" s="1"/>
      <c r="AK1417" s="10"/>
      <c r="AL1417" s="1"/>
      <c r="AM1417" s="1"/>
      <c r="AN1417" s="1"/>
      <c r="AO1417" s="1"/>
      <c r="AP1417" s="1"/>
      <c r="AQ1417" s="1"/>
    </row>
    <row r="1418" spans="1:43" x14ac:dyDescent="0.2">
      <c r="A1418" s="67">
        <f t="shared" si="575"/>
        <v>43700</v>
      </c>
      <c r="B1418" s="8">
        <f t="shared" ref="B1418:B1481" si="589">(P1418+X1418)</f>
        <v>16276.672862970001</v>
      </c>
      <c r="C1418" s="8">
        <f t="shared" si="576"/>
        <v>12330.52982442</v>
      </c>
      <c r="D1418" s="28">
        <f t="shared" si="577"/>
        <v>5224.18</v>
      </c>
      <c r="E1418" s="9">
        <f>IF(K1418=1,VLOOKUP(A1417,[1]Plan1!$AY$117:$BA$314,3),E1417)</f>
        <v>5229.93</v>
      </c>
      <c r="F1418" s="110">
        <f t="shared" si="578"/>
        <v>43693</v>
      </c>
      <c r="G1418" s="12">
        <f t="shared" ref="G1418:G1481" si="590">(E1418/D1418)-1</f>
        <v>1.1006512026767723E-3</v>
      </c>
      <c r="H1418" s="11">
        <f t="shared" si="579"/>
        <v>43724</v>
      </c>
      <c r="I1418" s="11">
        <f t="shared" ref="I1418:I1481" si="591">IF(A1418&gt;I1417,H1418,I1417)</f>
        <v>43724</v>
      </c>
      <c r="J1418" s="1">
        <f t="shared" si="580"/>
        <v>22</v>
      </c>
      <c r="K1418" s="1">
        <f t="shared" si="588"/>
        <v>6</v>
      </c>
      <c r="L1418" s="8">
        <f t="shared" ref="L1418:L1481" si="592">TRUNC((E1418/D1418)^TRUNC((K1418/J1418),9),8)</f>
        <v>1.0003000500000001</v>
      </c>
      <c r="M1418" s="14">
        <f t="shared" si="587"/>
        <v>1.00190055</v>
      </c>
      <c r="N1418" s="14">
        <f t="shared" si="584"/>
        <v>1.1954314186583195</v>
      </c>
      <c r="O1418" s="8">
        <f t="shared" si="586"/>
        <v>1.1957901</v>
      </c>
      <c r="P1418" s="8">
        <f t="shared" ref="P1418:P1481" si="593">TRUNC(C1418*O1418,8)</f>
        <v>14744.725491790001</v>
      </c>
      <c r="Q1418" s="13">
        <f t="shared" ref="Q1418:Q1481" si="594">IF(VLOOKUP(A1418,AE$10:AM$114,9)=VLOOKUP(A1417,AE$10:AM$114,9),0,VLOOKUP(A1418,AE$10:AM$114,9))</f>
        <v>0</v>
      </c>
      <c r="R1418" s="21">
        <f t="shared" ref="R1418:R1481" si="595">IF(Q1418&gt;0,VLOOKUP($A1418,$AE$10:$AK$114,7),0)</f>
        <v>0</v>
      </c>
      <c r="S1418" s="8">
        <f t="shared" ref="S1418:S1481" si="596">IF(R1418&gt;0,TRUNC(R1418*P1418,8),0)</f>
        <v>0</v>
      </c>
      <c r="T1418" s="10">
        <f t="shared" si="581"/>
        <v>0.122837</v>
      </c>
      <c r="U1418" s="13">
        <f t="shared" si="585"/>
        <v>215</v>
      </c>
      <c r="V1418" s="13">
        <v>252</v>
      </c>
      <c r="W1418" s="14">
        <f t="shared" ref="W1418:W1481" si="597">ROUND((1+T1418)^TRUNC((U1418/V1418),9),9)</f>
        <v>1.1038979920000001</v>
      </c>
      <c r="X1418" s="8">
        <f t="shared" ref="X1418:X1481" si="598">TRUNC((P1418*(W1418-1)),8)</f>
        <v>1531.9473711799999</v>
      </c>
      <c r="Y1418" s="8">
        <v>0</v>
      </c>
      <c r="Z1418" s="9">
        <f t="shared" ref="Z1418:Z1481" si="599">IF(S1418&gt;0,S1418+X1418,0)</f>
        <v>0</v>
      </c>
      <c r="AA1418" s="26" t="str">
        <f t="shared" si="582"/>
        <v>A+J=</v>
      </c>
      <c r="AB1418" s="70">
        <f t="shared" si="583"/>
        <v>43753</v>
      </c>
      <c r="AC1418" s="4"/>
      <c r="AD1418" s="1"/>
      <c r="AE1418" s="11"/>
      <c r="AF1418" s="5"/>
      <c r="AG1418" s="1"/>
      <c r="AH1418" s="1"/>
      <c r="AI1418" s="1"/>
      <c r="AJ1418" s="1"/>
      <c r="AK1418" s="10"/>
      <c r="AL1418" s="1"/>
      <c r="AM1418" s="1"/>
      <c r="AN1418" s="1"/>
      <c r="AO1418" s="1"/>
      <c r="AP1418" s="1"/>
      <c r="AQ1418" s="1"/>
    </row>
    <row r="1419" spans="1:43" x14ac:dyDescent="0.2">
      <c r="A1419" s="67">
        <f t="shared" ref="A1419:A1482" si="600">(A1418+1)</f>
        <v>43701</v>
      </c>
      <c r="B1419" s="8">
        <f t="shared" si="589"/>
        <v>16284.97224098</v>
      </c>
      <c r="C1419" s="8">
        <f t="shared" ref="C1419:C1482" si="601">TRUNC(IF(Q1418&gt;0,VLOOKUP(A1418,$AE$12:$AF$114,2),C1418),8)</f>
        <v>12330.52982442</v>
      </c>
      <c r="D1419" s="28">
        <f t="shared" ref="D1419:D1482" si="602">IF(E1419=E1418,D1418,E1418)</f>
        <v>5224.18</v>
      </c>
      <c r="E1419" s="9">
        <f>IF(K1419=1,VLOOKUP(A1418,[1]Plan1!$AY$117:$BA$314,3),E1418)</f>
        <v>5229.93</v>
      </c>
      <c r="F1419" s="110">
        <f t="shared" ref="F1419:F1482" si="603">IF(D1419=D1418,F1418,A1419)</f>
        <v>43693</v>
      </c>
      <c r="G1419" s="12">
        <f t="shared" si="590"/>
        <v>1.1006512026767723E-3</v>
      </c>
      <c r="H1419" s="11">
        <f t="shared" ref="H1419:H1482" si="604">IF(DAY(A1419)=15,VLOOKUP(A1419,AJ$118:AP$450,4),H1418)</f>
        <v>43724</v>
      </c>
      <c r="I1419" s="11">
        <f t="shared" si="591"/>
        <v>43724</v>
      </c>
      <c r="J1419" s="1">
        <f t="shared" ref="J1419:J1482" si="605">IF(I1419=I1418,J1418,NETWORKDAYS(I1418,I1419,$AE$118:$AE$502)-1)</f>
        <v>22</v>
      </c>
      <c r="K1419" s="1">
        <f t="shared" si="588"/>
        <v>7</v>
      </c>
      <c r="L1419" s="8">
        <f t="shared" si="592"/>
        <v>1.0003500700000001</v>
      </c>
      <c r="M1419" s="14">
        <f t="shared" si="587"/>
        <v>1.00190055</v>
      </c>
      <c r="N1419" s="14">
        <f t="shared" si="584"/>
        <v>1.1954314186583195</v>
      </c>
      <c r="O1419" s="8">
        <f t="shared" si="586"/>
        <v>1.1958499</v>
      </c>
      <c r="P1419" s="8">
        <f t="shared" si="593"/>
        <v>14745.46285747</v>
      </c>
      <c r="Q1419" s="13">
        <f t="shared" si="594"/>
        <v>0</v>
      </c>
      <c r="R1419" s="21">
        <f t="shared" si="595"/>
        <v>0</v>
      </c>
      <c r="S1419" s="8">
        <f t="shared" si="596"/>
        <v>0</v>
      </c>
      <c r="T1419" s="10">
        <f t="shared" ref="T1419:T1482" si="606">IF(Q1418&gt;0,VLOOKUP(A1418,$AE$11:$AH$20,4),T1418)</f>
        <v>0.122837</v>
      </c>
      <c r="U1419" s="13">
        <f t="shared" si="585"/>
        <v>216</v>
      </c>
      <c r="V1419" s="13">
        <v>252</v>
      </c>
      <c r="W1419" s="14">
        <f t="shared" si="597"/>
        <v>1.1044056330000001</v>
      </c>
      <c r="X1419" s="8">
        <f t="shared" si="598"/>
        <v>1539.5093835099999</v>
      </c>
      <c r="Y1419" s="8">
        <v>0</v>
      </c>
      <c r="Z1419" s="9">
        <f t="shared" si="599"/>
        <v>0</v>
      </c>
      <c r="AA1419" s="26" t="str">
        <f t="shared" ref="AA1419:AA1482" si="607">IF($Q1418&gt;0,VLOOKUP($A1418,$AE$10:$AO$114,($AN$7)+1),AA1418)</f>
        <v>A+J=</v>
      </c>
      <c r="AB1419" s="70">
        <f t="shared" ref="AB1419:AB1482" si="608">IF($Q1418&gt;0,VLOOKUP($A1418,$AE$10:$AO$114,($AO$7)+1),AB1418)</f>
        <v>43753</v>
      </c>
      <c r="AC1419" s="4"/>
      <c r="AD1419" s="1"/>
      <c r="AE1419" s="11"/>
      <c r="AF1419" s="5"/>
      <c r="AG1419" s="1"/>
      <c r="AH1419" s="1"/>
      <c r="AI1419" s="1"/>
      <c r="AJ1419" s="1"/>
      <c r="AK1419" s="10"/>
      <c r="AL1419" s="1"/>
      <c r="AM1419" s="1"/>
      <c r="AN1419" s="1"/>
      <c r="AO1419" s="1"/>
      <c r="AP1419" s="1"/>
      <c r="AQ1419" s="1"/>
    </row>
    <row r="1420" spans="1:43" x14ac:dyDescent="0.2">
      <c r="A1420" s="67">
        <f t="shared" si="600"/>
        <v>43702</v>
      </c>
      <c r="B1420" s="8">
        <f t="shared" si="589"/>
        <v>16284.97224098</v>
      </c>
      <c r="C1420" s="8">
        <f t="shared" si="601"/>
        <v>12330.52982442</v>
      </c>
      <c r="D1420" s="28">
        <f t="shared" si="602"/>
        <v>5224.18</v>
      </c>
      <c r="E1420" s="9">
        <f>IF(K1420=1,VLOOKUP(A1419,[1]Plan1!$AY$117:$BA$314,3),E1419)</f>
        <v>5229.93</v>
      </c>
      <c r="F1420" s="110">
        <f t="shared" si="603"/>
        <v>43693</v>
      </c>
      <c r="G1420" s="12">
        <f t="shared" si="590"/>
        <v>1.1006512026767723E-3</v>
      </c>
      <c r="H1420" s="11">
        <f t="shared" si="604"/>
        <v>43724</v>
      </c>
      <c r="I1420" s="11">
        <f t="shared" si="591"/>
        <v>43724</v>
      </c>
      <c r="J1420" s="1">
        <f t="shared" si="605"/>
        <v>22</v>
      </c>
      <c r="K1420" s="1">
        <f t="shared" si="588"/>
        <v>7</v>
      </c>
      <c r="L1420" s="8">
        <f t="shared" si="592"/>
        <v>1.0003500700000001</v>
      </c>
      <c r="M1420" s="14">
        <f t="shared" si="587"/>
        <v>1.00190055</v>
      </c>
      <c r="N1420" s="14">
        <f t="shared" si="584"/>
        <v>1.1954314186583195</v>
      </c>
      <c r="O1420" s="8">
        <f t="shared" si="586"/>
        <v>1.1958499</v>
      </c>
      <c r="P1420" s="8">
        <f t="shared" si="593"/>
        <v>14745.46285747</v>
      </c>
      <c r="Q1420" s="13">
        <f t="shared" si="594"/>
        <v>0</v>
      </c>
      <c r="R1420" s="21">
        <f t="shared" si="595"/>
        <v>0</v>
      </c>
      <c r="S1420" s="8">
        <f t="shared" si="596"/>
        <v>0</v>
      </c>
      <c r="T1420" s="10">
        <f t="shared" si="606"/>
        <v>0.122837</v>
      </c>
      <c r="U1420" s="13">
        <f t="shared" si="585"/>
        <v>216</v>
      </c>
      <c r="V1420" s="13">
        <v>252</v>
      </c>
      <c r="W1420" s="14">
        <f t="shared" si="597"/>
        <v>1.1044056330000001</v>
      </c>
      <c r="X1420" s="8">
        <f t="shared" si="598"/>
        <v>1539.5093835099999</v>
      </c>
      <c r="Y1420" s="8">
        <v>0</v>
      </c>
      <c r="Z1420" s="9">
        <f t="shared" si="599"/>
        <v>0</v>
      </c>
      <c r="AA1420" s="26" t="str">
        <f t="shared" si="607"/>
        <v>A+J=</v>
      </c>
      <c r="AB1420" s="70">
        <f t="shared" si="608"/>
        <v>43753</v>
      </c>
      <c r="AC1420" s="4"/>
      <c r="AD1420" s="1"/>
      <c r="AE1420" s="11"/>
      <c r="AF1420" s="5"/>
      <c r="AG1420" s="1"/>
      <c r="AH1420" s="1"/>
      <c r="AI1420" s="1"/>
      <c r="AJ1420" s="1"/>
      <c r="AK1420" s="10"/>
      <c r="AL1420" s="1"/>
      <c r="AM1420" s="1"/>
      <c r="AN1420" s="1"/>
      <c r="AO1420" s="1"/>
      <c r="AP1420" s="1"/>
      <c r="AQ1420" s="1"/>
    </row>
    <row r="1421" spans="1:43" x14ac:dyDescent="0.2">
      <c r="A1421" s="67">
        <f t="shared" si="600"/>
        <v>43703</v>
      </c>
      <c r="B1421" s="8">
        <f t="shared" si="589"/>
        <v>16284.97224098</v>
      </c>
      <c r="C1421" s="8">
        <f t="shared" si="601"/>
        <v>12330.52982442</v>
      </c>
      <c r="D1421" s="28">
        <f t="shared" si="602"/>
        <v>5224.18</v>
      </c>
      <c r="E1421" s="9">
        <f>IF(K1421=1,VLOOKUP(A1420,[1]Plan1!$AY$117:$BA$314,3),E1420)</f>
        <v>5229.93</v>
      </c>
      <c r="F1421" s="110">
        <f t="shared" si="603"/>
        <v>43693</v>
      </c>
      <c r="G1421" s="12">
        <f t="shared" si="590"/>
        <v>1.1006512026767723E-3</v>
      </c>
      <c r="H1421" s="11">
        <f t="shared" si="604"/>
        <v>43724</v>
      </c>
      <c r="I1421" s="11">
        <f t="shared" si="591"/>
        <v>43724</v>
      </c>
      <c r="J1421" s="1">
        <f t="shared" si="605"/>
        <v>22</v>
      </c>
      <c r="K1421" s="1">
        <f t="shared" si="588"/>
        <v>7</v>
      </c>
      <c r="L1421" s="8">
        <f t="shared" si="592"/>
        <v>1.0003500700000001</v>
      </c>
      <c r="M1421" s="14">
        <f t="shared" si="587"/>
        <v>1.00190055</v>
      </c>
      <c r="N1421" s="14">
        <f t="shared" si="584"/>
        <v>1.1954314186583195</v>
      </c>
      <c r="O1421" s="8">
        <f t="shared" si="586"/>
        <v>1.1958499</v>
      </c>
      <c r="P1421" s="8">
        <f t="shared" si="593"/>
        <v>14745.46285747</v>
      </c>
      <c r="Q1421" s="13">
        <f t="shared" si="594"/>
        <v>0</v>
      </c>
      <c r="R1421" s="21">
        <f t="shared" si="595"/>
        <v>0</v>
      </c>
      <c r="S1421" s="8">
        <f t="shared" si="596"/>
        <v>0</v>
      </c>
      <c r="T1421" s="10">
        <f t="shared" si="606"/>
        <v>0.122837</v>
      </c>
      <c r="U1421" s="13">
        <f t="shared" si="585"/>
        <v>216</v>
      </c>
      <c r="V1421" s="13">
        <v>252</v>
      </c>
      <c r="W1421" s="14">
        <f t="shared" si="597"/>
        <v>1.1044056330000001</v>
      </c>
      <c r="X1421" s="8">
        <f t="shared" si="598"/>
        <v>1539.5093835099999</v>
      </c>
      <c r="Y1421" s="8">
        <v>0</v>
      </c>
      <c r="Z1421" s="9">
        <f t="shared" si="599"/>
        <v>0</v>
      </c>
      <c r="AA1421" s="26" t="str">
        <f t="shared" si="607"/>
        <v>A+J=</v>
      </c>
      <c r="AB1421" s="70">
        <f t="shared" si="608"/>
        <v>43753</v>
      </c>
      <c r="AC1421" s="4"/>
      <c r="AD1421" s="1"/>
      <c r="AE1421" s="11"/>
      <c r="AF1421" s="5"/>
      <c r="AG1421" s="1"/>
      <c r="AH1421" s="1"/>
      <c r="AI1421" s="1"/>
      <c r="AJ1421" s="1"/>
      <c r="AK1421" s="10"/>
      <c r="AL1421" s="1"/>
      <c r="AM1421" s="1"/>
      <c r="AN1421" s="1"/>
      <c r="AO1421" s="1"/>
      <c r="AP1421" s="1"/>
      <c r="AQ1421" s="1"/>
    </row>
    <row r="1422" spans="1:43" x14ac:dyDescent="0.2">
      <c r="A1422" s="67">
        <f t="shared" si="600"/>
        <v>43704</v>
      </c>
      <c r="B1422" s="8">
        <f t="shared" si="589"/>
        <v>16293.275667240001</v>
      </c>
      <c r="C1422" s="8">
        <f t="shared" si="601"/>
        <v>12330.52982442</v>
      </c>
      <c r="D1422" s="28">
        <f t="shared" si="602"/>
        <v>5224.18</v>
      </c>
      <c r="E1422" s="9">
        <f>IF(K1422=1,VLOOKUP(A1421,[1]Plan1!$AY$117:$BA$314,3),E1421)</f>
        <v>5229.93</v>
      </c>
      <c r="F1422" s="110">
        <f t="shared" si="603"/>
        <v>43693</v>
      </c>
      <c r="G1422" s="12">
        <f t="shared" si="590"/>
        <v>1.1006512026767723E-3</v>
      </c>
      <c r="H1422" s="11">
        <f t="shared" si="604"/>
        <v>43724</v>
      </c>
      <c r="I1422" s="11">
        <f t="shared" si="591"/>
        <v>43724</v>
      </c>
      <c r="J1422" s="1">
        <f t="shared" si="605"/>
        <v>22</v>
      </c>
      <c r="K1422" s="1">
        <f t="shared" si="588"/>
        <v>8</v>
      </c>
      <c r="L1422" s="8">
        <f t="shared" si="592"/>
        <v>1.0004000900000001</v>
      </c>
      <c r="M1422" s="14">
        <f t="shared" si="587"/>
        <v>1.00190055</v>
      </c>
      <c r="N1422" s="14">
        <f t="shared" si="584"/>
        <v>1.1954314186583195</v>
      </c>
      <c r="O1422" s="8">
        <f t="shared" si="586"/>
        <v>1.1959096899999999</v>
      </c>
      <c r="P1422" s="8">
        <f t="shared" si="593"/>
        <v>14746.200099850001</v>
      </c>
      <c r="Q1422" s="13">
        <f t="shared" si="594"/>
        <v>0</v>
      </c>
      <c r="R1422" s="21">
        <f t="shared" si="595"/>
        <v>0</v>
      </c>
      <c r="S1422" s="8">
        <f t="shared" si="596"/>
        <v>0</v>
      </c>
      <c r="T1422" s="10">
        <f t="shared" si="606"/>
        <v>0.122837</v>
      </c>
      <c r="U1422" s="13">
        <f t="shared" si="585"/>
        <v>217</v>
      </c>
      <c r="V1422" s="13">
        <v>252</v>
      </c>
      <c r="W1422" s="14">
        <f t="shared" si="597"/>
        <v>1.104913507</v>
      </c>
      <c r="X1422" s="8">
        <f t="shared" si="598"/>
        <v>1547.0755673900001</v>
      </c>
      <c r="Y1422" s="8">
        <v>0</v>
      </c>
      <c r="Z1422" s="9">
        <f t="shared" si="599"/>
        <v>0</v>
      </c>
      <c r="AA1422" s="26" t="str">
        <f t="shared" si="607"/>
        <v>A+J=</v>
      </c>
      <c r="AB1422" s="70">
        <f t="shared" si="608"/>
        <v>43753</v>
      </c>
      <c r="AC1422" s="4"/>
      <c r="AD1422" s="1"/>
      <c r="AE1422" s="11"/>
      <c r="AF1422" s="5"/>
      <c r="AG1422" s="1"/>
      <c r="AH1422" s="1"/>
      <c r="AI1422" s="1"/>
      <c r="AJ1422" s="1"/>
      <c r="AK1422" s="10"/>
      <c r="AL1422" s="1"/>
      <c r="AM1422" s="1"/>
      <c r="AN1422" s="1"/>
      <c r="AO1422" s="1"/>
      <c r="AP1422" s="1"/>
      <c r="AQ1422" s="1"/>
    </row>
    <row r="1423" spans="1:43" x14ac:dyDescent="0.2">
      <c r="A1423" s="67">
        <f t="shared" si="600"/>
        <v>43705</v>
      </c>
      <c r="B1423" s="8">
        <f t="shared" si="589"/>
        <v>16301.583551010001</v>
      </c>
      <c r="C1423" s="8">
        <f t="shared" si="601"/>
        <v>12330.52982442</v>
      </c>
      <c r="D1423" s="28">
        <f t="shared" si="602"/>
        <v>5224.18</v>
      </c>
      <c r="E1423" s="9">
        <f>IF(K1423=1,VLOOKUP(A1422,[1]Plan1!$AY$117:$BA$314,3),E1422)</f>
        <v>5229.93</v>
      </c>
      <c r="F1423" s="110">
        <f t="shared" si="603"/>
        <v>43693</v>
      </c>
      <c r="G1423" s="12">
        <f t="shared" si="590"/>
        <v>1.1006512026767723E-3</v>
      </c>
      <c r="H1423" s="11">
        <f t="shared" si="604"/>
        <v>43724</v>
      </c>
      <c r="I1423" s="11">
        <f t="shared" si="591"/>
        <v>43724</v>
      </c>
      <c r="J1423" s="1">
        <f t="shared" si="605"/>
        <v>22</v>
      </c>
      <c r="K1423" s="1">
        <f t="shared" si="588"/>
        <v>9</v>
      </c>
      <c r="L1423" s="8">
        <f t="shared" si="592"/>
        <v>1.00045012</v>
      </c>
      <c r="M1423" s="14">
        <f t="shared" si="587"/>
        <v>1.00190055</v>
      </c>
      <c r="N1423" s="14">
        <f t="shared" si="584"/>
        <v>1.1954314186583195</v>
      </c>
      <c r="O1423" s="8">
        <f t="shared" si="586"/>
        <v>1.1959694999999999</v>
      </c>
      <c r="P1423" s="8">
        <f t="shared" si="593"/>
        <v>14746.937588840001</v>
      </c>
      <c r="Q1423" s="13">
        <f t="shared" si="594"/>
        <v>0</v>
      </c>
      <c r="R1423" s="21">
        <f t="shared" si="595"/>
        <v>0</v>
      </c>
      <c r="S1423" s="8">
        <f t="shared" si="596"/>
        <v>0</v>
      </c>
      <c r="T1423" s="10">
        <f t="shared" si="606"/>
        <v>0.122837</v>
      </c>
      <c r="U1423" s="13">
        <f t="shared" si="585"/>
        <v>218</v>
      </c>
      <c r="V1423" s="13">
        <v>252</v>
      </c>
      <c r="W1423" s="14">
        <f t="shared" si="597"/>
        <v>1.1054216139999999</v>
      </c>
      <c r="X1423" s="8">
        <f t="shared" si="598"/>
        <v>1554.6459621700001</v>
      </c>
      <c r="Y1423" s="8">
        <v>0</v>
      </c>
      <c r="Z1423" s="9">
        <f t="shared" si="599"/>
        <v>0</v>
      </c>
      <c r="AA1423" s="26" t="str">
        <f t="shared" si="607"/>
        <v>A+J=</v>
      </c>
      <c r="AB1423" s="70">
        <f t="shared" si="608"/>
        <v>43753</v>
      </c>
      <c r="AC1423" s="4"/>
      <c r="AD1423" s="1"/>
      <c r="AE1423" s="11"/>
      <c r="AF1423" s="5"/>
      <c r="AG1423" s="1"/>
      <c r="AH1423" s="1"/>
      <c r="AI1423" s="1"/>
      <c r="AJ1423" s="1"/>
      <c r="AK1423" s="10"/>
      <c r="AL1423" s="1"/>
      <c r="AM1423" s="1"/>
      <c r="AN1423" s="1"/>
      <c r="AO1423" s="1"/>
      <c r="AP1423" s="1"/>
      <c r="AQ1423" s="1"/>
    </row>
    <row r="1424" spans="1:43" x14ac:dyDescent="0.2">
      <c r="A1424" s="67">
        <f t="shared" si="600"/>
        <v>43706</v>
      </c>
      <c r="B1424" s="8">
        <f t="shared" si="589"/>
        <v>16309.895498810001</v>
      </c>
      <c r="C1424" s="8">
        <f t="shared" si="601"/>
        <v>12330.52982442</v>
      </c>
      <c r="D1424" s="28">
        <f t="shared" si="602"/>
        <v>5224.18</v>
      </c>
      <c r="E1424" s="9">
        <f>IF(K1424=1,VLOOKUP(A1423,[1]Plan1!$AY$117:$BA$314,3),E1423)</f>
        <v>5229.93</v>
      </c>
      <c r="F1424" s="110">
        <f t="shared" si="603"/>
        <v>43693</v>
      </c>
      <c r="G1424" s="12">
        <f t="shared" si="590"/>
        <v>1.1006512026767723E-3</v>
      </c>
      <c r="H1424" s="11">
        <f t="shared" si="604"/>
        <v>43724</v>
      </c>
      <c r="I1424" s="11">
        <f t="shared" si="591"/>
        <v>43724</v>
      </c>
      <c r="J1424" s="1">
        <f t="shared" si="605"/>
        <v>22</v>
      </c>
      <c r="K1424" s="1">
        <f t="shared" si="588"/>
        <v>10</v>
      </c>
      <c r="L1424" s="8">
        <f t="shared" si="592"/>
        <v>1.00050014</v>
      </c>
      <c r="M1424" s="14">
        <f t="shared" si="587"/>
        <v>1.00190055</v>
      </c>
      <c r="N1424" s="14">
        <f t="shared" si="584"/>
        <v>1.1954314186583195</v>
      </c>
      <c r="O1424" s="8">
        <f t="shared" si="586"/>
        <v>1.1960293</v>
      </c>
      <c r="P1424" s="8">
        <f t="shared" si="593"/>
        <v>14747.674954530001</v>
      </c>
      <c r="Q1424" s="13">
        <f t="shared" si="594"/>
        <v>0</v>
      </c>
      <c r="R1424" s="21">
        <f t="shared" si="595"/>
        <v>0</v>
      </c>
      <c r="S1424" s="8">
        <f t="shared" si="596"/>
        <v>0</v>
      </c>
      <c r="T1424" s="10">
        <f t="shared" si="606"/>
        <v>0.122837</v>
      </c>
      <c r="U1424" s="13">
        <f t="shared" si="585"/>
        <v>219</v>
      </c>
      <c r="V1424" s="13">
        <v>252</v>
      </c>
      <c r="W1424" s="14">
        <f t="shared" si="597"/>
        <v>1.1059299549999999</v>
      </c>
      <c r="X1424" s="8">
        <f t="shared" si="598"/>
        <v>1562.22054428</v>
      </c>
      <c r="Y1424" s="8">
        <v>0</v>
      </c>
      <c r="Z1424" s="9">
        <f t="shared" si="599"/>
        <v>0</v>
      </c>
      <c r="AA1424" s="26" t="str">
        <f t="shared" si="607"/>
        <v>A+J=</v>
      </c>
      <c r="AB1424" s="70">
        <f t="shared" si="608"/>
        <v>43753</v>
      </c>
      <c r="AC1424" s="4"/>
      <c r="AD1424" s="1"/>
      <c r="AE1424" s="11"/>
      <c r="AF1424" s="5"/>
      <c r="AG1424" s="1"/>
      <c r="AH1424" s="1"/>
      <c r="AI1424" s="1"/>
      <c r="AJ1424" s="1"/>
      <c r="AK1424" s="10"/>
      <c r="AL1424" s="1"/>
      <c r="AM1424" s="1"/>
      <c r="AN1424" s="1"/>
      <c r="AO1424" s="1"/>
      <c r="AP1424" s="1"/>
      <c r="AQ1424" s="1"/>
    </row>
    <row r="1425" spans="1:43" x14ac:dyDescent="0.2">
      <c r="A1425" s="67">
        <f t="shared" si="600"/>
        <v>43707</v>
      </c>
      <c r="B1425" s="8">
        <f t="shared" si="589"/>
        <v>16318.211647399999</v>
      </c>
      <c r="C1425" s="8">
        <f t="shared" si="601"/>
        <v>12330.52982442</v>
      </c>
      <c r="D1425" s="28">
        <f t="shared" si="602"/>
        <v>5224.18</v>
      </c>
      <c r="E1425" s="9">
        <f>IF(K1425=1,VLOOKUP(A1424,[1]Plan1!$AY$117:$BA$314,3),E1424)</f>
        <v>5229.93</v>
      </c>
      <c r="F1425" s="110">
        <f t="shared" si="603"/>
        <v>43693</v>
      </c>
      <c r="G1425" s="12">
        <f t="shared" si="590"/>
        <v>1.1006512026767723E-3</v>
      </c>
      <c r="H1425" s="11">
        <f t="shared" si="604"/>
        <v>43724</v>
      </c>
      <c r="I1425" s="11">
        <f t="shared" si="591"/>
        <v>43724</v>
      </c>
      <c r="J1425" s="1">
        <f t="shared" si="605"/>
        <v>22</v>
      </c>
      <c r="K1425" s="1">
        <f t="shared" si="588"/>
        <v>11</v>
      </c>
      <c r="L1425" s="8">
        <f t="shared" si="592"/>
        <v>1.0005501699999999</v>
      </c>
      <c r="M1425" s="14">
        <f t="shared" si="587"/>
        <v>1.00190055</v>
      </c>
      <c r="N1425" s="14">
        <f t="shared" si="584"/>
        <v>1.1954314186583195</v>
      </c>
      <c r="O1425" s="8">
        <f t="shared" si="586"/>
        <v>1.1960891</v>
      </c>
      <c r="P1425" s="8">
        <f t="shared" si="593"/>
        <v>14748.41232021</v>
      </c>
      <c r="Q1425" s="13">
        <f t="shared" si="594"/>
        <v>0</v>
      </c>
      <c r="R1425" s="21">
        <f t="shared" si="595"/>
        <v>0</v>
      </c>
      <c r="S1425" s="8">
        <f t="shared" si="596"/>
        <v>0</v>
      </c>
      <c r="T1425" s="10">
        <f t="shared" si="606"/>
        <v>0.122837</v>
      </c>
      <c r="U1425" s="13">
        <f t="shared" si="585"/>
        <v>220</v>
      </c>
      <c r="V1425" s="13">
        <v>252</v>
      </c>
      <c r="W1425" s="14">
        <f t="shared" si="597"/>
        <v>1.1064385299999999</v>
      </c>
      <c r="X1425" s="8">
        <f t="shared" si="598"/>
        <v>1569.79932719</v>
      </c>
      <c r="Y1425" s="8">
        <v>0</v>
      </c>
      <c r="Z1425" s="9">
        <f t="shared" si="599"/>
        <v>0</v>
      </c>
      <c r="AA1425" s="26" t="str">
        <f t="shared" si="607"/>
        <v>A+J=</v>
      </c>
      <c r="AB1425" s="70">
        <f t="shared" si="608"/>
        <v>43753</v>
      </c>
      <c r="AC1425" s="4"/>
      <c r="AD1425" s="1"/>
      <c r="AE1425" s="11"/>
      <c r="AF1425" s="5"/>
      <c r="AG1425" s="1"/>
      <c r="AH1425" s="1"/>
      <c r="AI1425" s="1"/>
      <c r="AJ1425" s="1"/>
      <c r="AK1425" s="10"/>
      <c r="AL1425" s="1"/>
      <c r="AM1425" s="1"/>
      <c r="AN1425" s="1"/>
      <c r="AO1425" s="1"/>
      <c r="AP1425" s="1"/>
      <c r="AQ1425" s="1"/>
    </row>
    <row r="1426" spans="1:43" x14ac:dyDescent="0.2">
      <c r="A1426" s="67">
        <f t="shared" si="600"/>
        <v>43708</v>
      </c>
      <c r="B1426" s="8">
        <f t="shared" si="589"/>
        <v>16326.532133799999</v>
      </c>
      <c r="C1426" s="8">
        <f t="shared" si="601"/>
        <v>12330.52982442</v>
      </c>
      <c r="D1426" s="28">
        <f t="shared" si="602"/>
        <v>5224.18</v>
      </c>
      <c r="E1426" s="9">
        <f>IF(K1426=1,VLOOKUP(A1425,[1]Plan1!$AY$117:$BA$314,3),E1425)</f>
        <v>5229.93</v>
      </c>
      <c r="F1426" s="110">
        <f t="shared" si="603"/>
        <v>43693</v>
      </c>
      <c r="G1426" s="12">
        <f t="shared" si="590"/>
        <v>1.1006512026767723E-3</v>
      </c>
      <c r="H1426" s="11">
        <f t="shared" si="604"/>
        <v>43724</v>
      </c>
      <c r="I1426" s="11">
        <f t="shared" si="591"/>
        <v>43724</v>
      </c>
      <c r="J1426" s="1">
        <f t="shared" si="605"/>
        <v>22</v>
      </c>
      <c r="K1426" s="1">
        <f t="shared" si="588"/>
        <v>12</v>
      </c>
      <c r="L1426" s="8">
        <f t="shared" si="592"/>
        <v>1.0006002000000001</v>
      </c>
      <c r="M1426" s="14">
        <f t="shared" si="587"/>
        <v>1.00190055</v>
      </c>
      <c r="N1426" s="14">
        <f t="shared" si="584"/>
        <v>1.1954314186583195</v>
      </c>
      <c r="O1426" s="8">
        <f t="shared" si="586"/>
        <v>1.19614891</v>
      </c>
      <c r="P1426" s="8">
        <f t="shared" si="593"/>
        <v>14749.1498092</v>
      </c>
      <c r="Q1426" s="13">
        <f t="shared" si="594"/>
        <v>0</v>
      </c>
      <c r="R1426" s="21">
        <f t="shared" si="595"/>
        <v>0</v>
      </c>
      <c r="S1426" s="8">
        <f t="shared" si="596"/>
        <v>0</v>
      </c>
      <c r="T1426" s="10">
        <f t="shared" si="606"/>
        <v>0.122837</v>
      </c>
      <c r="U1426" s="13">
        <f t="shared" si="585"/>
        <v>221</v>
      </c>
      <c r="V1426" s="13">
        <v>252</v>
      </c>
      <c r="W1426" s="14">
        <f t="shared" si="597"/>
        <v>1.106947339</v>
      </c>
      <c r="X1426" s="8">
        <f t="shared" si="598"/>
        <v>1577.3823245999999</v>
      </c>
      <c r="Y1426" s="8">
        <v>0</v>
      </c>
      <c r="Z1426" s="9">
        <f t="shared" si="599"/>
        <v>0</v>
      </c>
      <c r="AA1426" s="26" t="str">
        <f t="shared" si="607"/>
        <v>A+J=</v>
      </c>
      <c r="AB1426" s="70">
        <f t="shared" si="608"/>
        <v>43753</v>
      </c>
      <c r="AC1426" s="4"/>
      <c r="AD1426" s="1"/>
      <c r="AE1426" s="11"/>
      <c r="AF1426" s="5"/>
      <c r="AG1426" s="1"/>
      <c r="AH1426" s="1"/>
      <c r="AI1426" s="1"/>
      <c r="AJ1426" s="1"/>
      <c r="AK1426" s="10"/>
      <c r="AL1426" s="1"/>
      <c r="AM1426" s="1"/>
      <c r="AN1426" s="1"/>
      <c r="AO1426" s="1"/>
      <c r="AP1426" s="1"/>
      <c r="AQ1426" s="1"/>
    </row>
    <row r="1427" spans="1:43" x14ac:dyDescent="0.2">
      <c r="A1427" s="67">
        <f t="shared" si="600"/>
        <v>43709</v>
      </c>
      <c r="B1427" s="8">
        <f t="shared" si="589"/>
        <v>16326.532133799999</v>
      </c>
      <c r="C1427" s="8">
        <f t="shared" si="601"/>
        <v>12330.52982442</v>
      </c>
      <c r="D1427" s="28">
        <f t="shared" si="602"/>
        <v>5224.18</v>
      </c>
      <c r="E1427" s="9">
        <f>IF(K1427=1,VLOOKUP(A1426,[1]Plan1!$AY$117:$BA$314,3),E1426)</f>
        <v>5229.93</v>
      </c>
      <c r="F1427" s="110">
        <f t="shared" si="603"/>
        <v>43693</v>
      </c>
      <c r="G1427" s="12">
        <f t="shared" si="590"/>
        <v>1.1006512026767723E-3</v>
      </c>
      <c r="H1427" s="11">
        <f t="shared" si="604"/>
        <v>43724</v>
      </c>
      <c r="I1427" s="11">
        <f t="shared" si="591"/>
        <v>43724</v>
      </c>
      <c r="J1427" s="1">
        <f t="shared" si="605"/>
        <v>22</v>
      </c>
      <c r="K1427" s="1">
        <f t="shared" si="588"/>
        <v>12</v>
      </c>
      <c r="L1427" s="8">
        <f t="shared" si="592"/>
        <v>1.0006002000000001</v>
      </c>
      <c r="M1427" s="14">
        <f t="shared" si="587"/>
        <v>1.00190055</v>
      </c>
      <c r="N1427" s="14">
        <f t="shared" si="584"/>
        <v>1.1954314186583195</v>
      </c>
      <c r="O1427" s="8">
        <f t="shared" si="586"/>
        <v>1.19614891</v>
      </c>
      <c r="P1427" s="8">
        <f t="shared" si="593"/>
        <v>14749.1498092</v>
      </c>
      <c r="Q1427" s="13">
        <f t="shared" si="594"/>
        <v>0</v>
      </c>
      <c r="R1427" s="21">
        <f t="shared" si="595"/>
        <v>0</v>
      </c>
      <c r="S1427" s="8">
        <f t="shared" si="596"/>
        <v>0</v>
      </c>
      <c r="T1427" s="10">
        <f t="shared" si="606"/>
        <v>0.122837</v>
      </c>
      <c r="U1427" s="13">
        <f t="shared" si="585"/>
        <v>221</v>
      </c>
      <c r="V1427" s="13">
        <v>252</v>
      </c>
      <c r="W1427" s="14">
        <f t="shared" si="597"/>
        <v>1.106947339</v>
      </c>
      <c r="X1427" s="8">
        <f t="shared" si="598"/>
        <v>1577.3823245999999</v>
      </c>
      <c r="Y1427" s="8">
        <v>0</v>
      </c>
      <c r="Z1427" s="9">
        <f t="shared" si="599"/>
        <v>0</v>
      </c>
      <c r="AA1427" s="26" t="str">
        <f t="shared" si="607"/>
        <v>A+J=</v>
      </c>
      <c r="AB1427" s="70">
        <f t="shared" si="608"/>
        <v>43753</v>
      </c>
      <c r="AC1427" s="4"/>
      <c r="AD1427" s="1"/>
      <c r="AE1427" s="11"/>
      <c r="AF1427" s="5"/>
      <c r="AG1427" s="1"/>
      <c r="AH1427" s="1"/>
      <c r="AI1427" s="1"/>
      <c r="AJ1427" s="1"/>
      <c r="AK1427" s="10"/>
      <c r="AL1427" s="1"/>
      <c r="AM1427" s="1"/>
      <c r="AN1427" s="1"/>
      <c r="AO1427" s="1"/>
      <c r="AP1427" s="1"/>
      <c r="AQ1427" s="1"/>
    </row>
    <row r="1428" spans="1:43" x14ac:dyDescent="0.2">
      <c r="A1428" s="67">
        <f t="shared" si="600"/>
        <v>43710</v>
      </c>
      <c r="B1428" s="8">
        <f t="shared" si="589"/>
        <v>16326.532133799999</v>
      </c>
      <c r="C1428" s="8">
        <f t="shared" si="601"/>
        <v>12330.52982442</v>
      </c>
      <c r="D1428" s="28">
        <f t="shared" si="602"/>
        <v>5224.18</v>
      </c>
      <c r="E1428" s="9">
        <f>IF(K1428=1,VLOOKUP(A1427,[1]Plan1!$AY$117:$BA$314,3),E1427)</f>
        <v>5229.93</v>
      </c>
      <c r="F1428" s="110">
        <f t="shared" si="603"/>
        <v>43693</v>
      </c>
      <c r="G1428" s="12">
        <f t="shared" si="590"/>
        <v>1.1006512026767723E-3</v>
      </c>
      <c r="H1428" s="11">
        <f t="shared" si="604"/>
        <v>43724</v>
      </c>
      <c r="I1428" s="11">
        <f t="shared" si="591"/>
        <v>43724</v>
      </c>
      <c r="J1428" s="1">
        <f t="shared" si="605"/>
        <v>22</v>
      </c>
      <c r="K1428" s="1">
        <f t="shared" si="588"/>
        <v>12</v>
      </c>
      <c r="L1428" s="8">
        <f t="shared" si="592"/>
        <v>1.0006002000000001</v>
      </c>
      <c r="M1428" s="14">
        <f t="shared" si="587"/>
        <v>1.00190055</v>
      </c>
      <c r="N1428" s="14">
        <f t="shared" si="584"/>
        <v>1.1954314186583195</v>
      </c>
      <c r="O1428" s="8">
        <f t="shared" si="586"/>
        <v>1.19614891</v>
      </c>
      <c r="P1428" s="8">
        <f t="shared" si="593"/>
        <v>14749.1498092</v>
      </c>
      <c r="Q1428" s="13">
        <f t="shared" si="594"/>
        <v>0</v>
      </c>
      <c r="R1428" s="21">
        <f t="shared" si="595"/>
        <v>0</v>
      </c>
      <c r="S1428" s="8">
        <f t="shared" si="596"/>
        <v>0</v>
      </c>
      <c r="T1428" s="10">
        <f t="shared" si="606"/>
        <v>0.122837</v>
      </c>
      <c r="U1428" s="13">
        <f t="shared" si="585"/>
        <v>221</v>
      </c>
      <c r="V1428" s="13">
        <v>252</v>
      </c>
      <c r="W1428" s="14">
        <f t="shared" si="597"/>
        <v>1.106947339</v>
      </c>
      <c r="X1428" s="8">
        <f t="shared" si="598"/>
        <v>1577.3823245999999</v>
      </c>
      <c r="Y1428" s="8">
        <v>0</v>
      </c>
      <c r="Z1428" s="9">
        <f t="shared" si="599"/>
        <v>0</v>
      </c>
      <c r="AA1428" s="26" t="str">
        <f t="shared" si="607"/>
        <v>A+J=</v>
      </c>
      <c r="AB1428" s="70">
        <f t="shared" si="608"/>
        <v>43753</v>
      </c>
      <c r="AC1428" s="4"/>
      <c r="AD1428" s="1"/>
      <c r="AE1428" s="11"/>
      <c r="AF1428" s="5"/>
      <c r="AG1428" s="1"/>
      <c r="AH1428" s="1"/>
      <c r="AI1428" s="1"/>
      <c r="AJ1428" s="1"/>
      <c r="AK1428" s="10"/>
      <c r="AL1428" s="1"/>
      <c r="AM1428" s="1"/>
      <c r="AN1428" s="1"/>
      <c r="AO1428" s="1"/>
      <c r="AP1428" s="1"/>
      <c r="AQ1428" s="1"/>
    </row>
    <row r="1429" spans="1:43" x14ac:dyDescent="0.2">
      <c r="A1429" s="67">
        <f t="shared" si="600"/>
        <v>43711</v>
      </c>
      <c r="B1429" s="8">
        <f t="shared" si="589"/>
        <v>16334.85680741</v>
      </c>
      <c r="C1429" s="8">
        <f t="shared" si="601"/>
        <v>12330.52982442</v>
      </c>
      <c r="D1429" s="28">
        <f t="shared" si="602"/>
        <v>5224.18</v>
      </c>
      <c r="E1429" s="9">
        <f>IF(K1429=1,VLOOKUP(A1428,[1]Plan1!$AY$117:$BA$314,3),E1428)</f>
        <v>5229.93</v>
      </c>
      <c r="F1429" s="110">
        <f t="shared" si="603"/>
        <v>43693</v>
      </c>
      <c r="G1429" s="12">
        <f t="shared" si="590"/>
        <v>1.1006512026767723E-3</v>
      </c>
      <c r="H1429" s="11">
        <f t="shared" si="604"/>
        <v>43724</v>
      </c>
      <c r="I1429" s="11">
        <f t="shared" si="591"/>
        <v>43724</v>
      </c>
      <c r="J1429" s="1">
        <f t="shared" si="605"/>
        <v>22</v>
      </c>
      <c r="K1429" s="1">
        <f t="shared" si="588"/>
        <v>13</v>
      </c>
      <c r="L1429" s="8">
        <f t="shared" si="592"/>
        <v>1.00065023</v>
      </c>
      <c r="M1429" s="14">
        <f t="shared" si="587"/>
        <v>1.00190055</v>
      </c>
      <c r="N1429" s="14">
        <f t="shared" si="584"/>
        <v>1.1954314186583195</v>
      </c>
      <c r="O1429" s="8">
        <f t="shared" si="586"/>
        <v>1.19620872</v>
      </c>
      <c r="P1429" s="8">
        <f t="shared" si="593"/>
        <v>14749.88729819</v>
      </c>
      <c r="Q1429" s="13">
        <f t="shared" si="594"/>
        <v>0</v>
      </c>
      <c r="R1429" s="21">
        <f t="shared" si="595"/>
        <v>0</v>
      </c>
      <c r="S1429" s="8">
        <f t="shared" si="596"/>
        <v>0</v>
      </c>
      <c r="T1429" s="10">
        <f t="shared" si="606"/>
        <v>0.122837</v>
      </c>
      <c r="U1429" s="13">
        <f t="shared" si="585"/>
        <v>222</v>
      </c>
      <c r="V1429" s="13">
        <v>252</v>
      </c>
      <c r="W1429" s="14">
        <f t="shared" si="597"/>
        <v>1.107456381</v>
      </c>
      <c r="X1429" s="8">
        <f t="shared" si="598"/>
        <v>1584.96950922</v>
      </c>
      <c r="Y1429" s="8">
        <v>0</v>
      </c>
      <c r="Z1429" s="9">
        <f t="shared" si="599"/>
        <v>0</v>
      </c>
      <c r="AA1429" s="26" t="str">
        <f t="shared" si="607"/>
        <v>A+J=</v>
      </c>
      <c r="AB1429" s="70">
        <f t="shared" si="608"/>
        <v>43753</v>
      </c>
      <c r="AC1429" s="4"/>
      <c r="AD1429" s="1"/>
      <c r="AE1429" s="11"/>
      <c r="AF1429" s="5"/>
      <c r="AG1429" s="1"/>
      <c r="AH1429" s="1"/>
      <c r="AI1429" s="1"/>
      <c r="AJ1429" s="1"/>
      <c r="AK1429" s="10"/>
      <c r="AL1429" s="1"/>
      <c r="AM1429" s="1"/>
      <c r="AN1429" s="1"/>
      <c r="AO1429" s="1"/>
      <c r="AP1429" s="1"/>
      <c r="AQ1429" s="1"/>
    </row>
    <row r="1430" spans="1:43" x14ac:dyDescent="0.2">
      <c r="A1430" s="67">
        <f t="shared" si="600"/>
        <v>43712</v>
      </c>
      <c r="B1430" s="8">
        <f t="shared" si="589"/>
        <v>16343.185834850001</v>
      </c>
      <c r="C1430" s="8">
        <f t="shared" si="601"/>
        <v>12330.52982442</v>
      </c>
      <c r="D1430" s="28">
        <f t="shared" si="602"/>
        <v>5224.18</v>
      </c>
      <c r="E1430" s="9">
        <f>IF(K1430=1,VLOOKUP(A1429,[1]Plan1!$AY$117:$BA$314,3),E1429)</f>
        <v>5229.93</v>
      </c>
      <c r="F1430" s="110">
        <f t="shared" si="603"/>
        <v>43693</v>
      </c>
      <c r="G1430" s="12">
        <f t="shared" si="590"/>
        <v>1.1006512026767723E-3</v>
      </c>
      <c r="H1430" s="11">
        <f t="shared" si="604"/>
        <v>43724</v>
      </c>
      <c r="I1430" s="11">
        <f t="shared" si="591"/>
        <v>43724</v>
      </c>
      <c r="J1430" s="1">
        <f t="shared" si="605"/>
        <v>22</v>
      </c>
      <c r="K1430" s="1">
        <f t="shared" si="588"/>
        <v>14</v>
      </c>
      <c r="L1430" s="8">
        <f t="shared" si="592"/>
        <v>1.0007002700000001</v>
      </c>
      <c r="M1430" s="14">
        <f t="shared" si="587"/>
        <v>1.00190055</v>
      </c>
      <c r="N1430" s="14">
        <f t="shared" si="584"/>
        <v>1.1954314186583195</v>
      </c>
      <c r="O1430" s="8">
        <f t="shared" si="586"/>
        <v>1.1962685399999999</v>
      </c>
      <c r="P1430" s="8">
        <f t="shared" si="593"/>
        <v>14750.624910480001</v>
      </c>
      <c r="Q1430" s="13">
        <f t="shared" si="594"/>
        <v>0</v>
      </c>
      <c r="R1430" s="21">
        <f t="shared" si="595"/>
        <v>0</v>
      </c>
      <c r="S1430" s="8">
        <f t="shared" si="596"/>
        <v>0</v>
      </c>
      <c r="T1430" s="10">
        <f t="shared" si="606"/>
        <v>0.122837</v>
      </c>
      <c r="U1430" s="13">
        <f t="shared" si="585"/>
        <v>223</v>
      </c>
      <c r="V1430" s="13">
        <v>252</v>
      </c>
      <c r="W1430" s="14">
        <f t="shared" si="597"/>
        <v>1.1079656579999999</v>
      </c>
      <c r="X1430" s="8">
        <f t="shared" si="598"/>
        <v>1592.5609243700001</v>
      </c>
      <c r="Y1430" s="8">
        <v>0</v>
      </c>
      <c r="Z1430" s="9">
        <f t="shared" si="599"/>
        <v>0</v>
      </c>
      <c r="AA1430" s="26" t="str">
        <f t="shared" si="607"/>
        <v>A+J=</v>
      </c>
      <c r="AB1430" s="70">
        <f t="shared" si="608"/>
        <v>43753</v>
      </c>
      <c r="AC1430" s="4"/>
      <c r="AD1430" s="1"/>
      <c r="AE1430" s="11"/>
      <c r="AF1430" s="5"/>
      <c r="AG1430" s="1"/>
      <c r="AH1430" s="1"/>
      <c r="AI1430" s="1"/>
      <c r="AJ1430" s="1"/>
      <c r="AK1430" s="10"/>
      <c r="AL1430" s="1"/>
      <c r="AM1430" s="1"/>
      <c r="AN1430" s="1"/>
      <c r="AO1430" s="1"/>
      <c r="AP1430" s="1"/>
      <c r="AQ1430" s="1"/>
    </row>
    <row r="1431" spans="1:43" x14ac:dyDescent="0.2">
      <c r="A1431" s="67">
        <f t="shared" si="600"/>
        <v>43713</v>
      </c>
      <c r="B1431" s="8">
        <f t="shared" si="589"/>
        <v>16351.5190654</v>
      </c>
      <c r="C1431" s="8">
        <f t="shared" si="601"/>
        <v>12330.52982442</v>
      </c>
      <c r="D1431" s="28">
        <f t="shared" si="602"/>
        <v>5224.18</v>
      </c>
      <c r="E1431" s="9">
        <f>IF(K1431=1,VLOOKUP(A1430,[1]Plan1!$AY$117:$BA$314,3),E1430)</f>
        <v>5229.93</v>
      </c>
      <c r="F1431" s="110">
        <f t="shared" si="603"/>
        <v>43693</v>
      </c>
      <c r="G1431" s="12">
        <f t="shared" si="590"/>
        <v>1.1006512026767723E-3</v>
      </c>
      <c r="H1431" s="11">
        <f t="shared" si="604"/>
        <v>43724</v>
      </c>
      <c r="I1431" s="11">
        <f t="shared" si="591"/>
        <v>43724</v>
      </c>
      <c r="J1431" s="1">
        <f t="shared" si="605"/>
        <v>22</v>
      </c>
      <c r="K1431" s="1">
        <f t="shared" si="588"/>
        <v>15</v>
      </c>
      <c r="L1431" s="8">
        <f t="shared" si="592"/>
        <v>1.0007503099999999</v>
      </c>
      <c r="M1431" s="14">
        <f t="shared" si="587"/>
        <v>1.00190055</v>
      </c>
      <c r="N1431" s="14">
        <f t="shared" si="584"/>
        <v>1.1954314186583195</v>
      </c>
      <c r="O1431" s="8">
        <f t="shared" si="586"/>
        <v>1.1963283600000001</v>
      </c>
      <c r="P1431" s="8">
        <f t="shared" si="593"/>
        <v>14751.362522769999</v>
      </c>
      <c r="Q1431" s="13">
        <f t="shared" si="594"/>
        <v>0</v>
      </c>
      <c r="R1431" s="21">
        <f t="shared" si="595"/>
        <v>0</v>
      </c>
      <c r="S1431" s="8">
        <f t="shared" si="596"/>
        <v>0</v>
      </c>
      <c r="T1431" s="10">
        <f t="shared" si="606"/>
        <v>0.122837</v>
      </c>
      <c r="U1431" s="13">
        <f t="shared" si="585"/>
        <v>224</v>
      </c>
      <c r="V1431" s="13">
        <v>252</v>
      </c>
      <c r="W1431" s="14">
        <f t="shared" si="597"/>
        <v>1.1084751690000001</v>
      </c>
      <c r="X1431" s="8">
        <f t="shared" si="598"/>
        <v>1600.1565426300001</v>
      </c>
      <c r="Y1431" s="8">
        <v>0</v>
      </c>
      <c r="Z1431" s="9">
        <f t="shared" si="599"/>
        <v>0</v>
      </c>
      <c r="AA1431" s="26" t="str">
        <f t="shared" si="607"/>
        <v>A+J=</v>
      </c>
      <c r="AB1431" s="70">
        <f t="shared" si="608"/>
        <v>43753</v>
      </c>
      <c r="AC1431" s="4"/>
      <c r="AD1431" s="1"/>
      <c r="AE1431" s="11"/>
      <c r="AF1431" s="5"/>
      <c r="AG1431" s="1"/>
      <c r="AH1431" s="1"/>
      <c r="AI1431" s="1"/>
      <c r="AJ1431" s="1"/>
      <c r="AK1431" s="10"/>
      <c r="AL1431" s="1"/>
      <c r="AM1431" s="1"/>
      <c r="AN1431" s="1"/>
      <c r="AO1431" s="1"/>
      <c r="AP1431" s="1"/>
      <c r="AQ1431" s="1"/>
    </row>
    <row r="1432" spans="1:43" x14ac:dyDescent="0.2">
      <c r="A1432" s="67">
        <f t="shared" si="600"/>
        <v>43714</v>
      </c>
      <c r="B1432" s="8">
        <f t="shared" si="589"/>
        <v>16359.856514360001</v>
      </c>
      <c r="C1432" s="8">
        <f t="shared" si="601"/>
        <v>12330.52982442</v>
      </c>
      <c r="D1432" s="28">
        <f t="shared" si="602"/>
        <v>5224.18</v>
      </c>
      <c r="E1432" s="9">
        <f>IF(K1432=1,VLOOKUP(A1431,[1]Plan1!$AY$117:$BA$314,3),E1431)</f>
        <v>5229.93</v>
      </c>
      <c r="F1432" s="110">
        <f t="shared" si="603"/>
        <v>43693</v>
      </c>
      <c r="G1432" s="12">
        <f t="shared" si="590"/>
        <v>1.1006512026767723E-3</v>
      </c>
      <c r="H1432" s="11">
        <f t="shared" si="604"/>
        <v>43724</v>
      </c>
      <c r="I1432" s="11">
        <f t="shared" si="591"/>
        <v>43724</v>
      </c>
      <c r="J1432" s="1">
        <f t="shared" si="605"/>
        <v>22</v>
      </c>
      <c r="K1432" s="1">
        <f t="shared" si="588"/>
        <v>16</v>
      </c>
      <c r="L1432" s="8">
        <f t="shared" si="592"/>
        <v>1.00080035</v>
      </c>
      <c r="M1432" s="14">
        <f t="shared" si="587"/>
        <v>1.00190055</v>
      </c>
      <c r="N1432" s="14">
        <f t="shared" si="584"/>
        <v>1.1954314186583195</v>
      </c>
      <c r="O1432" s="8">
        <f t="shared" si="586"/>
        <v>1.19638818</v>
      </c>
      <c r="P1432" s="8">
        <f t="shared" si="593"/>
        <v>14752.100135070001</v>
      </c>
      <c r="Q1432" s="13">
        <f t="shared" si="594"/>
        <v>0</v>
      </c>
      <c r="R1432" s="21">
        <f t="shared" si="595"/>
        <v>0</v>
      </c>
      <c r="S1432" s="8">
        <f t="shared" si="596"/>
        <v>0</v>
      </c>
      <c r="T1432" s="10">
        <f t="shared" si="606"/>
        <v>0.122837</v>
      </c>
      <c r="U1432" s="13">
        <f t="shared" si="585"/>
        <v>225</v>
      </c>
      <c r="V1432" s="13">
        <v>252</v>
      </c>
      <c r="W1432" s="14">
        <f t="shared" si="597"/>
        <v>1.108984915</v>
      </c>
      <c r="X1432" s="8">
        <f t="shared" si="598"/>
        <v>1607.75637929</v>
      </c>
      <c r="Y1432" s="8">
        <v>0</v>
      </c>
      <c r="Z1432" s="9">
        <f t="shared" si="599"/>
        <v>0</v>
      </c>
      <c r="AA1432" s="26" t="str">
        <f t="shared" si="607"/>
        <v>A+J=</v>
      </c>
      <c r="AB1432" s="70">
        <f t="shared" si="608"/>
        <v>43753</v>
      </c>
      <c r="AC1432" s="4"/>
      <c r="AD1432" s="1"/>
      <c r="AE1432" s="11"/>
      <c r="AF1432" s="5"/>
      <c r="AG1432" s="1"/>
      <c r="AH1432" s="1"/>
      <c r="AI1432" s="1"/>
      <c r="AJ1432" s="1"/>
      <c r="AK1432" s="10"/>
      <c r="AL1432" s="1"/>
      <c r="AM1432" s="1"/>
      <c r="AN1432" s="1"/>
      <c r="AO1432" s="1"/>
      <c r="AP1432" s="1"/>
      <c r="AQ1432" s="1"/>
    </row>
    <row r="1433" spans="1:43" x14ac:dyDescent="0.2">
      <c r="A1433" s="67">
        <f t="shared" si="600"/>
        <v>43715</v>
      </c>
      <c r="B1433" s="8">
        <f t="shared" si="589"/>
        <v>16368.198152699999</v>
      </c>
      <c r="C1433" s="8">
        <f t="shared" si="601"/>
        <v>12330.52982442</v>
      </c>
      <c r="D1433" s="28">
        <f t="shared" si="602"/>
        <v>5224.18</v>
      </c>
      <c r="E1433" s="9">
        <f>IF(K1433=1,VLOOKUP(A1432,[1]Plan1!$AY$117:$BA$314,3),E1432)</f>
        <v>5229.93</v>
      </c>
      <c r="F1433" s="110">
        <f t="shared" si="603"/>
        <v>43693</v>
      </c>
      <c r="G1433" s="12">
        <f t="shared" si="590"/>
        <v>1.1006512026767723E-3</v>
      </c>
      <c r="H1433" s="11">
        <f t="shared" si="604"/>
        <v>43724</v>
      </c>
      <c r="I1433" s="11">
        <f t="shared" si="591"/>
        <v>43724</v>
      </c>
      <c r="J1433" s="1">
        <f t="shared" si="605"/>
        <v>22</v>
      </c>
      <c r="K1433" s="1">
        <f t="shared" si="588"/>
        <v>17</v>
      </c>
      <c r="L1433" s="8">
        <f t="shared" si="592"/>
        <v>1.0008503900000001</v>
      </c>
      <c r="M1433" s="14">
        <f t="shared" si="587"/>
        <v>1.00190055</v>
      </c>
      <c r="N1433" s="14">
        <f t="shared" si="584"/>
        <v>1.1954314186583195</v>
      </c>
      <c r="O1433" s="8">
        <f t="shared" si="586"/>
        <v>1.196448</v>
      </c>
      <c r="P1433" s="8">
        <f t="shared" si="593"/>
        <v>14752.837747359999</v>
      </c>
      <c r="Q1433" s="13">
        <f t="shared" si="594"/>
        <v>0</v>
      </c>
      <c r="R1433" s="21">
        <f t="shared" si="595"/>
        <v>0</v>
      </c>
      <c r="S1433" s="8">
        <f t="shared" si="596"/>
        <v>0</v>
      </c>
      <c r="T1433" s="10">
        <f t="shared" si="606"/>
        <v>0.122837</v>
      </c>
      <c r="U1433" s="13">
        <f t="shared" si="585"/>
        <v>226</v>
      </c>
      <c r="V1433" s="13">
        <v>252</v>
      </c>
      <c r="W1433" s="14">
        <f t="shared" si="597"/>
        <v>1.109494894</v>
      </c>
      <c r="X1433" s="8">
        <f t="shared" si="598"/>
        <v>1615.3604053399999</v>
      </c>
      <c r="Y1433" s="8">
        <v>0</v>
      </c>
      <c r="Z1433" s="9">
        <f t="shared" si="599"/>
        <v>0</v>
      </c>
      <c r="AA1433" s="26" t="str">
        <f t="shared" si="607"/>
        <v>A+J=</v>
      </c>
      <c r="AB1433" s="70">
        <f t="shared" si="608"/>
        <v>43753</v>
      </c>
      <c r="AC1433" s="4"/>
      <c r="AD1433" s="1"/>
      <c r="AE1433" s="11"/>
      <c r="AF1433" s="5"/>
      <c r="AG1433" s="1"/>
      <c r="AH1433" s="1"/>
      <c r="AI1433" s="1"/>
      <c r="AJ1433" s="1"/>
      <c r="AK1433" s="10"/>
      <c r="AL1433" s="1"/>
      <c r="AM1433" s="1"/>
      <c r="AN1433" s="1"/>
      <c r="AO1433" s="1"/>
      <c r="AP1433" s="1"/>
      <c r="AQ1433" s="1"/>
    </row>
    <row r="1434" spans="1:43" x14ac:dyDescent="0.2">
      <c r="A1434" s="67">
        <f t="shared" si="600"/>
        <v>43716</v>
      </c>
      <c r="B1434" s="8">
        <f t="shared" si="589"/>
        <v>16368.198152699999</v>
      </c>
      <c r="C1434" s="8">
        <f t="shared" si="601"/>
        <v>12330.52982442</v>
      </c>
      <c r="D1434" s="28">
        <f t="shared" si="602"/>
        <v>5224.18</v>
      </c>
      <c r="E1434" s="9">
        <f>IF(K1434=1,VLOOKUP(A1433,[1]Plan1!$AY$117:$BA$314,3),E1433)</f>
        <v>5229.93</v>
      </c>
      <c r="F1434" s="110">
        <f t="shared" si="603"/>
        <v>43693</v>
      </c>
      <c r="G1434" s="12">
        <f t="shared" si="590"/>
        <v>1.1006512026767723E-3</v>
      </c>
      <c r="H1434" s="11">
        <f t="shared" si="604"/>
        <v>43724</v>
      </c>
      <c r="I1434" s="11">
        <f t="shared" si="591"/>
        <v>43724</v>
      </c>
      <c r="J1434" s="1">
        <f t="shared" si="605"/>
        <v>22</v>
      </c>
      <c r="K1434" s="1">
        <f t="shared" si="588"/>
        <v>17</v>
      </c>
      <c r="L1434" s="8">
        <f t="shared" si="592"/>
        <v>1.0008503900000001</v>
      </c>
      <c r="M1434" s="14">
        <f t="shared" si="587"/>
        <v>1.00190055</v>
      </c>
      <c r="N1434" s="14">
        <f t="shared" si="584"/>
        <v>1.1954314186583195</v>
      </c>
      <c r="O1434" s="8">
        <f t="shared" si="586"/>
        <v>1.196448</v>
      </c>
      <c r="P1434" s="8">
        <f t="shared" si="593"/>
        <v>14752.837747359999</v>
      </c>
      <c r="Q1434" s="13">
        <f t="shared" si="594"/>
        <v>0</v>
      </c>
      <c r="R1434" s="21">
        <f t="shared" si="595"/>
        <v>0</v>
      </c>
      <c r="S1434" s="8">
        <f t="shared" si="596"/>
        <v>0</v>
      </c>
      <c r="T1434" s="10">
        <f t="shared" si="606"/>
        <v>0.122837</v>
      </c>
      <c r="U1434" s="13">
        <f t="shared" si="585"/>
        <v>226</v>
      </c>
      <c r="V1434" s="13">
        <v>252</v>
      </c>
      <c r="W1434" s="14">
        <f t="shared" si="597"/>
        <v>1.109494894</v>
      </c>
      <c r="X1434" s="8">
        <f t="shared" si="598"/>
        <v>1615.3604053399999</v>
      </c>
      <c r="Y1434" s="8">
        <v>0</v>
      </c>
      <c r="Z1434" s="9">
        <f t="shared" si="599"/>
        <v>0</v>
      </c>
      <c r="AA1434" s="26" t="str">
        <f t="shared" si="607"/>
        <v>A+J=</v>
      </c>
      <c r="AB1434" s="70">
        <f t="shared" si="608"/>
        <v>43753</v>
      </c>
      <c r="AC1434" s="4"/>
      <c r="AD1434" s="1"/>
      <c r="AE1434" s="11"/>
      <c r="AF1434" s="5"/>
      <c r="AG1434" s="1"/>
      <c r="AH1434" s="1"/>
      <c r="AI1434" s="1"/>
      <c r="AJ1434" s="1"/>
      <c r="AK1434" s="10"/>
      <c r="AL1434" s="1"/>
      <c r="AM1434" s="1"/>
      <c r="AN1434" s="1"/>
      <c r="AO1434" s="1"/>
      <c r="AP1434" s="1"/>
      <c r="AQ1434" s="1"/>
    </row>
    <row r="1435" spans="1:43" x14ac:dyDescent="0.2">
      <c r="A1435" s="67">
        <f t="shared" si="600"/>
        <v>43717</v>
      </c>
      <c r="B1435" s="8">
        <f t="shared" si="589"/>
        <v>16368.198152699999</v>
      </c>
      <c r="C1435" s="8">
        <f t="shared" si="601"/>
        <v>12330.52982442</v>
      </c>
      <c r="D1435" s="28">
        <f t="shared" si="602"/>
        <v>5224.18</v>
      </c>
      <c r="E1435" s="9">
        <f>IF(K1435=1,VLOOKUP(A1434,[1]Plan1!$AY$117:$BA$314,3),E1434)</f>
        <v>5229.93</v>
      </c>
      <c r="F1435" s="110">
        <f t="shared" si="603"/>
        <v>43693</v>
      </c>
      <c r="G1435" s="12">
        <f t="shared" si="590"/>
        <v>1.1006512026767723E-3</v>
      </c>
      <c r="H1435" s="11">
        <f t="shared" si="604"/>
        <v>43724</v>
      </c>
      <c r="I1435" s="11">
        <f t="shared" si="591"/>
        <v>43724</v>
      </c>
      <c r="J1435" s="1">
        <f t="shared" si="605"/>
        <v>22</v>
      </c>
      <c r="K1435" s="1">
        <f t="shared" si="588"/>
        <v>17</v>
      </c>
      <c r="L1435" s="8">
        <f t="shared" si="592"/>
        <v>1.0008503900000001</v>
      </c>
      <c r="M1435" s="14">
        <f t="shared" si="587"/>
        <v>1.00190055</v>
      </c>
      <c r="N1435" s="14">
        <f t="shared" si="584"/>
        <v>1.1954314186583195</v>
      </c>
      <c r="O1435" s="8">
        <f t="shared" si="586"/>
        <v>1.196448</v>
      </c>
      <c r="P1435" s="8">
        <f t="shared" si="593"/>
        <v>14752.837747359999</v>
      </c>
      <c r="Q1435" s="13">
        <f t="shared" si="594"/>
        <v>0</v>
      </c>
      <c r="R1435" s="21">
        <f t="shared" si="595"/>
        <v>0</v>
      </c>
      <c r="S1435" s="8">
        <f t="shared" si="596"/>
        <v>0</v>
      </c>
      <c r="T1435" s="10">
        <f t="shared" si="606"/>
        <v>0.122837</v>
      </c>
      <c r="U1435" s="13">
        <f t="shared" si="585"/>
        <v>226</v>
      </c>
      <c r="V1435" s="13">
        <v>252</v>
      </c>
      <c r="W1435" s="14">
        <f t="shared" si="597"/>
        <v>1.109494894</v>
      </c>
      <c r="X1435" s="8">
        <f t="shared" si="598"/>
        <v>1615.3604053399999</v>
      </c>
      <c r="Y1435" s="8">
        <v>0</v>
      </c>
      <c r="Z1435" s="9">
        <f t="shared" si="599"/>
        <v>0</v>
      </c>
      <c r="AA1435" s="26" t="str">
        <f t="shared" si="607"/>
        <v>A+J=</v>
      </c>
      <c r="AB1435" s="70">
        <f t="shared" si="608"/>
        <v>43753</v>
      </c>
      <c r="AC1435" s="4"/>
      <c r="AD1435" s="1"/>
      <c r="AE1435" s="11"/>
      <c r="AF1435" s="5"/>
      <c r="AG1435" s="1"/>
      <c r="AH1435" s="1"/>
      <c r="AI1435" s="1"/>
      <c r="AJ1435" s="1"/>
      <c r="AK1435" s="10"/>
      <c r="AL1435" s="1"/>
      <c r="AM1435" s="1"/>
      <c r="AN1435" s="1"/>
      <c r="AO1435" s="1"/>
      <c r="AP1435" s="1"/>
      <c r="AQ1435" s="1"/>
    </row>
    <row r="1436" spans="1:43" x14ac:dyDescent="0.2">
      <c r="A1436" s="67">
        <f t="shared" si="600"/>
        <v>43718</v>
      </c>
      <c r="B1436" s="8">
        <f t="shared" si="589"/>
        <v>16376.544162099999</v>
      </c>
      <c r="C1436" s="8">
        <f t="shared" si="601"/>
        <v>12330.52982442</v>
      </c>
      <c r="D1436" s="28">
        <f t="shared" si="602"/>
        <v>5224.18</v>
      </c>
      <c r="E1436" s="9">
        <f>IF(K1436=1,VLOOKUP(A1435,[1]Plan1!$AY$117:$BA$314,3),E1435)</f>
        <v>5229.93</v>
      </c>
      <c r="F1436" s="110">
        <f t="shared" si="603"/>
        <v>43693</v>
      </c>
      <c r="G1436" s="12">
        <f t="shared" si="590"/>
        <v>1.1006512026767723E-3</v>
      </c>
      <c r="H1436" s="11">
        <f t="shared" si="604"/>
        <v>43724</v>
      </c>
      <c r="I1436" s="11">
        <f t="shared" si="591"/>
        <v>43724</v>
      </c>
      <c r="J1436" s="1">
        <f t="shared" si="605"/>
        <v>22</v>
      </c>
      <c r="K1436" s="1">
        <f t="shared" si="588"/>
        <v>18</v>
      </c>
      <c r="L1436" s="8">
        <f t="shared" si="592"/>
        <v>1.0009004399999999</v>
      </c>
      <c r="M1436" s="14">
        <f t="shared" si="587"/>
        <v>1.00190055</v>
      </c>
      <c r="N1436" s="14">
        <f t="shared" si="584"/>
        <v>1.1954314186583195</v>
      </c>
      <c r="O1436" s="8">
        <f t="shared" si="586"/>
        <v>1.19650783</v>
      </c>
      <c r="P1436" s="8">
        <f t="shared" si="593"/>
        <v>14753.575482959999</v>
      </c>
      <c r="Q1436" s="13">
        <f t="shared" si="594"/>
        <v>0</v>
      </c>
      <c r="R1436" s="21">
        <f t="shared" si="595"/>
        <v>0</v>
      </c>
      <c r="S1436" s="8">
        <f t="shared" si="596"/>
        <v>0</v>
      </c>
      <c r="T1436" s="10">
        <f t="shared" si="606"/>
        <v>0.122837</v>
      </c>
      <c r="U1436" s="13">
        <f t="shared" si="585"/>
        <v>227</v>
      </c>
      <c r="V1436" s="13">
        <v>252</v>
      </c>
      <c r="W1436" s="14">
        <f t="shared" si="597"/>
        <v>1.110005109</v>
      </c>
      <c r="X1436" s="8">
        <f t="shared" si="598"/>
        <v>1622.9686791399999</v>
      </c>
      <c r="Y1436" s="8">
        <v>0</v>
      </c>
      <c r="Z1436" s="9">
        <f t="shared" si="599"/>
        <v>0</v>
      </c>
      <c r="AA1436" s="26" t="str">
        <f t="shared" si="607"/>
        <v>A+J=</v>
      </c>
      <c r="AB1436" s="70">
        <f t="shared" si="608"/>
        <v>43753</v>
      </c>
      <c r="AC1436" s="4"/>
      <c r="AD1436" s="1"/>
      <c r="AE1436" s="11"/>
      <c r="AF1436" s="5"/>
      <c r="AG1436" s="1"/>
      <c r="AH1436" s="1"/>
      <c r="AI1436" s="1"/>
      <c r="AJ1436" s="1"/>
      <c r="AK1436" s="10"/>
      <c r="AL1436" s="1"/>
      <c r="AM1436" s="1"/>
      <c r="AN1436" s="1"/>
      <c r="AO1436" s="1"/>
      <c r="AP1436" s="1"/>
      <c r="AQ1436" s="1"/>
    </row>
    <row r="1437" spans="1:43" x14ac:dyDescent="0.2">
      <c r="A1437" s="67">
        <f t="shared" si="600"/>
        <v>43719</v>
      </c>
      <c r="B1437" s="8">
        <f t="shared" si="589"/>
        <v>16384.89436206</v>
      </c>
      <c r="C1437" s="8">
        <f t="shared" si="601"/>
        <v>12330.52982442</v>
      </c>
      <c r="D1437" s="28">
        <f t="shared" si="602"/>
        <v>5224.18</v>
      </c>
      <c r="E1437" s="9">
        <f>IF(K1437=1,VLOOKUP(A1436,[1]Plan1!$AY$117:$BA$314,3),E1436)</f>
        <v>5229.93</v>
      </c>
      <c r="F1437" s="110">
        <f t="shared" si="603"/>
        <v>43693</v>
      </c>
      <c r="G1437" s="12">
        <f t="shared" si="590"/>
        <v>1.1006512026767723E-3</v>
      </c>
      <c r="H1437" s="11">
        <f t="shared" si="604"/>
        <v>43724</v>
      </c>
      <c r="I1437" s="11">
        <f t="shared" si="591"/>
        <v>43724</v>
      </c>
      <c r="J1437" s="1">
        <f t="shared" si="605"/>
        <v>22</v>
      </c>
      <c r="K1437" s="1">
        <f t="shared" si="588"/>
        <v>19</v>
      </c>
      <c r="L1437" s="8">
        <f t="shared" si="592"/>
        <v>1.0009504899999999</v>
      </c>
      <c r="M1437" s="14">
        <f t="shared" si="587"/>
        <v>1.00190055</v>
      </c>
      <c r="N1437" s="14">
        <f t="shared" si="584"/>
        <v>1.1954314186583195</v>
      </c>
      <c r="O1437" s="8">
        <f t="shared" si="586"/>
        <v>1.1965676599999999</v>
      </c>
      <c r="P1437" s="8">
        <f t="shared" si="593"/>
        <v>14754.313218560001</v>
      </c>
      <c r="Q1437" s="13">
        <f t="shared" si="594"/>
        <v>0</v>
      </c>
      <c r="R1437" s="21">
        <f t="shared" si="595"/>
        <v>0</v>
      </c>
      <c r="S1437" s="8">
        <f t="shared" si="596"/>
        <v>0</v>
      </c>
      <c r="T1437" s="10">
        <f t="shared" si="606"/>
        <v>0.122837</v>
      </c>
      <c r="U1437" s="13">
        <f t="shared" si="585"/>
        <v>228</v>
      </c>
      <c r="V1437" s="13">
        <v>252</v>
      </c>
      <c r="W1437" s="14">
        <f t="shared" si="597"/>
        <v>1.110515557</v>
      </c>
      <c r="X1437" s="8">
        <f t="shared" si="598"/>
        <v>1630.5811435000001</v>
      </c>
      <c r="Y1437" s="8">
        <v>0</v>
      </c>
      <c r="Z1437" s="9">
        <f t="shared" si="599"/>
        <v>0</v>
      </c>
      <c r="AA1437" s="26" t="str">
        <f t="shared" si="607"/>
        <v>A+J=</v>
      </c>
      <c r="AB1437" s="70">
        <f t="shared" si="608"/>
        <v>43753</v>
      </c>
      <c r="AC1437" s="4"/>
      <c r="AD1437" s="1"/>
      <c r="AE1437" s="11"/>
      <c r="AF1437" s="5"/>
      <c r="AG1437" s="1"/>
      <c r="AH1437" s="1"/>
      <c r="AI1437" s="1"/>
      <c r="AJ1437" s="1"/>
      <c r="AK1437" s="10"/>
      <c r="AL1437" s="1"/>
      <c r="AM1437" s="1"/>
      <c r="AN1437" s="1"/>
      <c r="AO1437" s="1"/>
      <c r="AP1437" s="1"/>
      <c r="AQ1437" s="1"/>
    </row>
    <row r="1438" spans="1:43" x14ac:dyDescent="0.2">
      <c r="A1438" s="67">
        <f t="shared" si="600"/>
        <v>43720</v>
      </c>
      <c r="B1438" s="8">
        <f t="shared" si="589"/>
        <v>16393.24879736</v>
      </c>
      <c r="C1438" s="8">
        <f t="shared" si="601"/>
        <v>12330.52982442</v>
      </c>
      <c r="D1438" s="28">
        <f t="shared" si="602"/>
        <v>5224.18</v>
      </c>
      <c r="E1438" s="9">
        <f>IF(K1438=1,VLOOKUP(A1437,[1]Plan1!$AY$117:$BA$314,3),E1437)</f>
        <v>5229.93</v>
      </c>
      <c r="F1438" s="110">
        <f t="shared" si="603"/>
        <v>43693</v>
      </c>
      <c r="G1438" s="12">
        <f t="shared" si="590"/>
        <v>1.1006512026767723E-3</v>
      </c>
      <c r="H1438" s="11">
        <f t="shared" si="604"/>
        <v>43724</v>
      </c>
      <c r="I1438" s="11">
        <f t="shared" si="591"/>
        <v>43724</v>
      </c>
      <c r="J1438" s="1">
        <f t="shared" si="605"/>
        <v>22</v>
      </c>
      <c r="K1438" s="1">
        <f t="shared" si="588"/>
        <v>20</v>
      </c>
      <c r="L1438" s="8">
        <f t="shared" si="592"/>
        <v>1.0010005399999999</v>
      </c>
      <c r="M1438" s="14">
        <f t="shared" si="587"/>
        <v>1.00190055</v>
      </c>
      <c r="N1438" s="14">
        <f t="shared" si="584"/>
        <v>1.1954314186583195</v>
      </c>
      <c r="O1438" s="8">
        <f t="shared" si="586"/>
        <v>1.19662749</v>
      </c>
      <c r="P1438" s="8">
        <f t="shared" si="593"/>
        <v>14755.05095416</v>
      </c>
      <c r="Q1438" s="13">
        <f t="shared" si="594"/>
        <v>0</v>
      </c>
      <c r="R1438" s="21">
        <f t="shared" si="595"/>
        <v>0</v>
      </c>
      <c r="S1438" s="8">
        <f t="shared" si="596"/>
        <v>0</v>
      </c>
      <c r="T1438" s="10">
        <f t="shared" si="606"/>
        <v>0.122837</v>
      </c>
      <c r="U1438" s="13">
        <f t="shared" si="585"/>
        <v>229</v>
      </c>
      <c r="V1438" s="13">
        <v>252</v>
      </c>
      <c r="W1438" s="14">
        <f t="shared" si="597"/>
        <v>1.111026241</v>
      </c>
      <c r="X1438" s="8">
        <f t="shared" si="598"/>
        <v>1638.1978432000001</v>
      </c>
      <c r="Y1438" s="8">
        <v>0</v>
      </c>
      <c r="Z1438" s="9">
        <f t="shared" si="599"/>
        <v>0</v>
      </c>
      <c r="AA1438" s="26" t="str">
        <f t="shared" si="607"/>
        <v>A+J=</v>
      </c>
      <c r="AB1438" s="70">
        <f t="shared" si="608"/>
        <v>43753</v>
      </c>
      <c r="AC1438" s="4"/>
      <c r="AD1438" s="1"/>
      <c r="AE1438" s="11"/>
      <c r="AF1438" s="5"/>
      <c r="AG1438" s="1"/>
      <c r="AH1438" s="1"/>
      <c r="AI1438" s="1"/>
      <c r="AJ1438" s="1"/>
      <c r="AK1438" s="10"/>
      <c r="AL1438" s="1"/>
      <c r="AM1438" s="1"/>
      <c r="AN1438" s="1"/>
      <c r="AO1438" s="1"/>
      <c r="AP1438" s="1"/>
      <c r="AQ1438" s="1"/>
    </row>
    <row r="1439" spans="1:43" x14ac:dyDescent="0.2">
      <c r="A1439" s="67">
        <f t="shared" si="600"/>
        <v>43721</v>
      </c>
      <c r="B1439" s="8">
        <f t="shared" si="589"/>
        <v>16401.607439020001</v>
      </c>
      <c r="C1439" s="8">
        <f t="shared" si="601"/>
        <v>12330.52982442</v>
      </c>
      <c r="D1439" s="28">
        <f t="shared" si="602"/>
        <v>5224.18</v>
      </c>
      <c r="E1439" s="9">
        <f>IF(K1439=1,VLOOKUP(A1438,[1]Plan1!$AY$117:$BA$314,3),E1438)</f>
        <v>5229.93</v>
      </c>
      <c r="F1439" s="110">
        <f t="shared" si="603"/>
        <v>43693</v>
      </c>
      <c r="G1439" s="12">
        <f t="shared" si="590"/>
        <v>1.1006512026767723E-3</v>
      </c>
      <c r="H1439" s="11">
        <f t="shared" si="604"/>
        <v>43724</v>
      </c>
      <c r="I1439" s="11">
        <f t="shared" si="591"/>
        <v>43724</v>
      </c>
      <c r="J1439" s="1">
        <f t="shared" si="605"/>
        <v>22</v>
      </c>
      <c r="K1439" s="1">
        <f t="shared" si="588"/>
        <v>21</v>
      </c>
      <c r="L1439" s="8">
        <f t="shared" si="592"/>
        <v>1.00105059</v>
      </c>
      <c r="M1439" s="14">
        <f t="shared" si="587"/>
        <v>1.00190055</v>
      </c>
      <c r="N1439" s="14">
        <f t="shared" ref="N1439:N1502" si="609">IF(I1439&gt;I1438,N1438*M1439,N1438)</f>
        <v>1.1954314186583195</v>
      </c>
      <c r="O1439" s="8">
        <f t="shared" si="586"/>
        <v>1.1966873200000001</v>
      </c>
      <c r="P1439" s="8">
        <f t="shared" si="593"/>
        <v>14755.78868976</v>
      </c>
      <c r="Q1439" s="13">
        <f t="shared" si="594"/>
        <v>0</v>
      </c>
      <c r="R1439" s="21">
        <f t="shared" si="595"/>
        <v>0</v>
      </c>
      <c r="S1439" s="8">
        <f t="shared" si="596"/>
        <v>0</v>
      </c>
      <c r="T1439" s="10">
        <f t="shared" si="606"/>
        <v>0.122837</v>
      </c>
      <c r="U1439" s="13">
        <f t="shared" si="585"/>
        <v>230</v>
      </c>
      <c r="V1439" s="13">
        <v>252</v>
      </c>
      <c r="W1439" s="14">
        <f t="shared" si="597"/>
        <v>1.1115371590000001</v>
      </c>
      <c r="X1439" s="8">
        <f t="shared" si="598"/>
        <v>1645.81874926</v>
      </c>
      <c r="Y1439" s="8">
        <v>0</v>
      </c>
      <c r="Z1439" s="9">
        <f t="shared" si="599"/>
        <v>0</v>
      </c>
      <c r="AA1439" s="26" t="str">
        <f t="shared" si="607"/>
        <v>A+J=</v>
      </c>
      <c r="AB1439" s="70">
        <f t="shared" si="608"/>
        <v>43753</v>
      </c>
      <c r="AC1439" s="4"/>
      <c r="AD1439" s="1"/>
      <c r="AE1439" s="11"/>
      <c r="AF1439" s="5"/>
      <c r="AG1439" s="1"/>
      <c r="AH1439" s="1"/>
      <c r="AI1439" s="1"/>
      <c r="AJ1439" s="1"/>
      <c r="AK1439" s="10"/>
      <c r="AL1439" s="1"/>
      <c r="AM1439" s="1"/>
      <c r="AN1439" s="1"/>
      <c r="AO1439" s="1"/>
      <c r="AP1439" s="1"/>
      <c r="AQ1439" s="1"/>
    </row>
    <row r="1440" spans="1:43" x14ac:dyDescent="0.2">
      <c r="A1440" s="67">
        <f t="shared" si="600"/>
        <v>43722</v>
      </c>
      <c r="B1440" s="8">
        <f t="shared" si="589"/>
        <v>16409.9705913</v>
      </c>
      <c r="C1440" s="8">
        <f t="shared" si="601"/>
        <v>12330.52982442</v>
      </c>
      <c r="D1440" s="28">
        <f t="shared" si="602"/>
        <v>5224.18</v>
      </c>
      <c r="E1440" s="9">
        <f>IF(K1440=1,VLOOKUP(A1439,[1]Plan1!$AY$117:$BA$314,3),E1439)</f>
        <v>5229.93</v>
      </c>
      <c r="F1440" s="110">
        <f t="shared" si="603"/>
        <v>43693</v>
      </c>
      <c r="G1440" s="12">
        <f t="shared" si="590"/>
        <v>1.1006512026767723E-3</v>
      </c>
      <c r="H1440" s="11">
        <f t="shared" si="604"/>
        <v>43724</v>
      </c>
      <c r="I1440" s="11">
        <f t="shared" si="591"/>
        <v>43724</v>
      </c>
      <c r="J1440" s="1">
        <f t="shared" si="605"/>
        <v>22</v>
      </c>
      <c r="K1440" s="1">
        <f t="shared" si="588"/>
        <v>22</v>
      </c>
      <c r="L1440" s="8">
        <f t="shared" si="592"/>
        <v>1.0011006499999999</v>
      </c>
      <c r="M1440" s="14">
        <f t="shared" si="587"/>
        <v>1.00190055</v>
      </c>
      <c r="N1440" s="14">
        <f t="shared" si="609"/>
        <v>1.1954314186583195</v>
      </c>
      <c r="O1440" s="8">
        <f t="shared" si="586"/>
        <v>1.1967471700000001</v>
      </c>
      <c r="P1440" s="8">
        <f t="shared" si="593"/>
        <v>14756.526671969999</v>
      </c>
      <c r="Q1440" s="13">
        <f t="shared" si="594"/>
        <v>0</v>
      </c>
      <c r="R1440" s="21">
        <f t="shared" si="595"/>
        <v>0</v>
      </c>
      <c r="S1440" s="8">
        <f t="shared" si="596"/>
        <v>0</v>
      </c>
      <c r="T1440" s="10">
        <f t="shared" si="606"/>
        <v>0.122837</v>
      </c>
      <c r="U1440" s="13">
        <f t="shared" si="585"/>
        <v>231</v>
      </c>
      <c r="V1440" s="13">
        <v>252</v>
      </c>
      <c r="W1440" s="14">
        <f t="shared" si="597"/>
        <v>1.1120483130000001</v>
      </c>
      <c r="X1440" s="8">
        <f t="shared" si="598"/>
        <v>1653.44391933</v>
      </c>
      <c r="Y1440" s="8">
        <v>0</v>
      </c>
      <c r="Z1440" s="9">
        <f t="shared" si="599"/>
        <v>0</v>
      </c>
      <c r="AA1440" s="26" t="str">
        <f t="shared" si="607"/>
        <v>A+J=</v>
      </c>
      <c r="AB1440" s="70">
        <f t="shared" si="608"/>
        <v>43753</v>
      </c>
      <c r="AC1440" s="4"/>
      <c r="AD1440" s="1"/>
      <c r="AE1440" s="11"/>
      <c r="AF1440" s="5"/>
      <c r="AG1440" s="1"/>
      <c r="AH1440" s="1"/>
      <c r="AI1440" s="1"/>
      <c r="AJ1440" s="1"/>
      <c r="AK1440" s="10"/>
      <c r="AL1440" s="1"/>
      <c r="AM1440" s="1"/>
      <c r="AN1440" s="1"/>
      <c r="AO1440" s="1"/>
      <c r="AP1440" s="1"/>
      <c r="AQ1440" s="1"/>
    </row>
    <row r="1441" spans="1:43" x14ac:dyDescent="0.2">
      <c r="A1441" s="67">
        <f t="shared" si="600"/>
        <v>43723</v>
      </c>
      <c r="B1441" s="8">
        <f t="shared" si="589"/>
        <v>16409.9705913</v>
      </c>
      <c r="C1441" s="8">
        <f t="shared" si="601"/>
        <v>12330.52982442</v>
      </c>
      <c r="D1441" s="28">
        <f t="shared" si="602"/>
        <v>5224.18</v>
      </c>
      <c r="E1441" s="9">
        <f>IF(K1441=1,VLOOKUP(A1440,[1]Plan1!$AY$117:$BA$314,3),E1440)</f>
        <v>5229.93</v>
      </c>
      <c r="F1441" s="110">
        <f t="shared" si="603"/>
        <v>43693</v>
      </c>
      <c r="G1441" s="12">
        <f t="shared" si="590"/>
        <v>1.1006512026767723E-3</v>
      </c>
      <c r="H1441" s="11">
        <f t="shared" si="604"/>
        <v>43753</v>
      </c>
      <c r="I1441" s="11">
        <f t="shared" si="591"/>
        <v>43724</v>
      </c>
      <c r="J1441" s="1">
        <f t="shared" si="605"/>
        <v>22</v>
      </c>
      <c r="K1441" s="1">
        <f t="shared" si="588"/>
        <v>22</v>
      </c>
      <c r="L1441" s="8">
        <f t="shared" si="592"/>
        <v>1.0011006499999999</v>
      </c>
      <c r="M1441" s="14">
        <f t="shared" si="587"/>
        <v>1.00190055</v>
      </c>
      <c r="N1441" s="14">
        <f t="shared" si="609"/>
        <v>1.1954314186583195</v>
      </c>
      <c r="O1441" s="8">
        <f t="shared" si="586"/>
        <v>1.1967471700000001</v>
      </c>
      <c r="P1441" s="8">
        <f t="shared" si="593"/>
        <v>14756.526671969999</v>
      </c>
      <c r="Q1441" s="13">
        <f t="shared" si="594"/>
        <v>0</v>
      </c>
      <c r="R1441" s="21">
        <f t="shared" si="595"/>
        <v>0</v>
      </c>
      <c r="S1441" s="8">
        <f t="shared" si="596"/>
        <v>0</v>
      </c>
      <c r="T1441" s="10">
        <f t="shared" si="606"/>
        <v>0.122837</v>
      </c>
      <c r="U1441" s="13">
        <f t="shared" si="585"/>
        <v>231</v>
      </c>
      <c r="V1441" s="13">
        <v>252</v>
      </c>
      <c r="W1441" s="14">
        <f t="shared" si="597"/>
        <v>1.1120483130000001</v>
      </c>
      <c r="X1441" s="8">
        <f t="shared" si="598"/>
        <v>1653.44391933</v>
      </c>
      <c r="Y1441" s="8">
        <v>0</v>
      </c>
      <c r="Z1441" s="9">
        <f t="shared" si="599"/>
        <v>0</v>
      </c>
      <c r="AA1441" s="26" t="str">
        <f t="shared" si="607"/>
        <v>A+J=</v>
      </c>
      <c r="AB1441" s="70">
        <f t="shared" si="608"/>
        <v>43753</v>
      </c>
      <c r="AC1441" s="4"/>
      <c r="AD1441" s="1"/>
      <c r="AE1441" s="11"/>
      <c r="AF1441" s="5"/>
      <c r="AG1441" s="1"/>
      <c r="AH1441" s="1"/>
      <c r="AI1441" s="1"/>
      <c r="AJ1441" s="1"/>
      <c r="AK1441" s="10"/>
      <c r="AL1441" s="1"/>
      <c r="AM1441" s="1"/>
      <c r="AN1441" s="1"/>
      <c r="AO1441" s="1"/>
      <c r="AP1441" s="1"/>
      <c r="AQ1441" s="1"/>
    </row>
    <row r="1442" spans="1:43" x14ac:dyDescent="0.2">
      <c r="A1442" s="67">
        <f t="shared" si="600"/>
        <v>43724</v>
      </c>
      <c r="B1442" s="8">
        <f t="shared" si="589"/>
        <v>16409.9705913</v>
      </c>
      <c r="C1442" s="8">
        <f t="shared" si="601"/>
        <v>12330.52982442</v>
      </c>
      <c r="D1442" s="28">
        <f t="shared" si="602"/>
        <v>5224.18</v>
      </c>
      <c r="E1442" s="9">
        <f>IF(K1442=1,VLOOKUP(A1441,[1]Plan1!$AY$117:$BA$314,3),E1441)</f>
        <v>5229.93</v>
      </c>
      <c r="F1442" s="110">
        <f t="shared" si="603"/>
        <v>43693</v>
      </c>
      <c r="G1442" s="12">
        <f t="shared" si="590"/>
        <v>1.1006512026767723E-3</v>
      </c>
      <c r="H1442" s="11">
        <f t="shared" si="604"/>
        <v>43753</v>
      </c>
      <c r="I1442" s="11">
        <f t="shared" si="591"/>
        <v>43724</v>
      </c>
      <c r="J1442" s="1">
        <f t="shared" si="605"/>
        <v>22</v>
      </c>
      <c r="K1442" s="1">
        <f t="shared" si="588"/>
        <v>22</v>
      </c>
      <c r="L1442" s="8">
        <f t="shared" si="592"/>
        <v>1.0011006499999999</v>
      </c>
      <c r="M1442" s="14">
        <f t="shared" si="587"/>
        <v>1.00190055</v>
      </c>
      <c r="N1442" s="14">
        <f t="shared" si="609"/>
        <v>1.1954314186583195</v>
      </c>
      <c r="O1442" s="8">
        <f t="shared" si="586"/>
        <v>1.1967471700000001</v>
      </c>
      <c r="P1442" s="8">
        <f t="shared" si="593"/>
        <v>14756.526671969999</v>
      </c>
      <c r="Q1442" s="13">
        <f t="shared" si="594"/>
        <v>0</v>
      </c>
      <c r="R1442" s="21">
        <f t="shared" si="595"/>
        <v>0</v>
      </c>
      <c r="S1442" s="8">
        <f t="shared" si="596"/>
        <v>0</v>
      </c>
      <c r="T1442" s="10">
        <f t="shared" si="606"/>
        <v>0.122837</v>
      </c>
      <c r="U1442" s="13">
        <f t="shared" si="585"/>
        <v>231</v>
      </c>
      <c r="V1442" s="13">
        <v>252</v>
      </c>
      <c r="W1442" s="14">
        <f t="shared" si="597"/>
        <v>1.1120483130000001</v>
      </c>
      <c r="X1442" s="8">
        <f t="shared" si="598"/>
        <v>1653.44391933</v>
      </c>
      <c r="Y1442" s="8">
        <v>0</v>
      </c>
      <c r="Z1442" s="9">
        <f t="shared" si="599"/>
        <v>0</v>
      </c>
      <c r="AA1442" s="26" t="str">
        <f t="shared" si="607"/>
        <v>A+J=</v>
      </c>
      <c r="AB1442" s="70">
        <f t="shared" si="608"/>
        <v>43753</v>
      </c>
      <c r="AC1442" s="4"/>
      <c r="AD1442" s="1"/>
      <c r="AE1442" s="11"/>
      <c r="AF1442" s="5"/>
      <c r="AG1442" s="1"/>
      <c r="AH1442" s="1"/>
      <c r="AI1442" s="1"/>
      <c r="AJ1442" s="1"/>
      <c r="AK1442" s="10"/>
      <c r="AL1442" s="1"/>
      <c r="AM1442" s="1"/>
      <c r="AN1442" s="1"/>
      <c r="AO1442" s="1"/>
      <c r="AP1442" s="1"/>
      <c r="AQ1442" s="1"/>
    </row>
    <row r="1443" spans="1:43" x14ac:dyDescent="0.2">
      <c r="A1443" s="67">
        <f t="shared" si="600"/>
        <v>43725</v>
      </c>
      <c r="B1443" s="8">
        <f t="shared" si="589"/>
        <v>16417.20425848</v>
      </c>
      <c r="C1443" s="8">
        <f t="shared" si="601"/>
        <v>12330.52982442</v>
      </c>
      <c r="D1443" s="28">
        <f t="shared" si="602"/>
        <v>5229.93</v>
      </c>
      <c r="E1443" s="9">
        <f>IF(K1443=1,VLOOKUP(A1442,[1]Plan1!$AY$117:$BA$314,3),E1442)</f>
        <v>5227.84</v>
      </c>
      <c r="F1443" s="110">
        <f t="shared" si="603"/>
        <v>43725</v>
      </c>
      <c r="G1443" s="12">
        <f t="shared" si="590"/>
        <v>-3.996229395040185E-4</v>
      </c>
      <c r="H1443" s="11">
        <f t="shared" si="604"/>
        <v>43753</v>
      </c>
      <c r="I1443" s="11">
        <f t="shared" si="591"/>
        <v>43753</v>
      </c>
      <c r="J1443" s="1">
        <f t="shared" si="605"/>
        <v>21</v>
      </c>
      <c r="K1443" s="1">
        <f t="shared" si="588"/>
        <v>1</v>
      </c>
      <c r="L1443" s="8">
        <f t="shared" si="592"/>
        <v>0.99998096000000003</v>
      </c>
      <c r="M1443" s="14">
        <f t="shared" si="587"/>
        <v>1.0011006499999999</v>
      </c>
      <c r="N1443" s="14">
        <f t="shared" si="609"/>
        <v>1.1967471702492656</v>
      </c>
      <c r="O1443" s="8">
        <f t="shared" si="586"/>
        <v>1.19672438</v>
      </c>
      <c r="P1443" s="8">
        <f t="shared" si="593"/>
        <v>14756.2456592</v>
      </c>
      <c r="Q1443" s="13">
        <f t="shared" si="594"/>
        <v>0</v>
      </c>
      <c r="R1443" s="21">
        <f t="shared" si="595"/>
        <v>0</v>
      </c>
      <c r="S1443" s="8">
        <f t="shared" si="596"/>
        <v>0</v>
      </c>
      <c r="T1443" s="10">
        <f t="shared" si="606"/>
        <v>0.122837</v>
      </c>
      <c r="U1443" s="13">
        <f t="shared" si="585"/>
        <v>232</v>
      </c>
      <c r="V1443" s="13">
        <v>252</v>
      </c>
      <c r="W1443" s="14">
        <f t="shared" si="597"/>
        <v>1.1125597009999999</v>
      </c>
      <c r="X1443" s="8">
        <f t="shared" si="598"/>
        <v>1660.95859928</v>
      </c>
      <c r="Y1443" s="8">
        <v>0</v>
      </c>
      <c r="Z1443" s="9">
        <f t="shared" si="599"/>
        <v>0</v>
      </c>
      <c r="AA1443" s="26" t="str">
        <f t="shared" si="607"/>
        <v>A+J=</v>
      </c>
      <c r="AB1443" s="70">
        <f t="shared" si="608"/>
        <v>43753</v>
      </c>
      <c r="AC1443" s="4"/>
      <c r="AD1443" s="1"/>
      <c r="AE1443" s="11"/>
      <c r="AF1443" s="5"/>
      <c r="AG1443" s="1"/>
      <c r="AH1443" s="1"/>
      <c r="AI1443" s="1"/>
      <c r="AJ1443" s="1"/>
      <c r="AK1443" s="10"/>
      <c r="AL1443" s="1"/>
      <c r="AM1443" s="1"/>
      <c r="AN1443" s="1"/>
      <c r="AO1443" s="1"/>
      <c r="AP1443" s="1"/>
      <c r="AQ1443" s="1"/>
    </row>
    <row r="1444" spans="1:43" x14ac:dyDescent="0.2">
      <c r="A1444" s="67">
        <f t="shared" si="600"/>
        <v>43726</v>
      </c>
      <c r="B1444" s="8">
        <f t="shared" si="589"/>
        <v>16424.441395130001</v>
      </c>
      <c r="C1444" s="8">
        <f t="shared" si="601"/>
        <v>12330.52982442</v>
      </c>
      <c r="D1444" s="28">
        <f t="shared" si="602"/>
        <v>5229.93</v>
      </c>
      <c r="E1444" s="9">
        <f>IF(K1444=1,VLOOKUP(A1443,[1]Plan1!$AY$117:$BA$314,3),E1443)</f>
        <v>5227.84</v>
      </c>
      <c r="F1444" s="110">
        <f t="shared" si="603"/>
        <v>43725</v>
      </c>
      <c r="G1444" s="12">
        <f t="shared" si="590"/>
        <v>-3.996229395040185E-4</v>
      </c>
      <c r="H1444" s="11">
        <f t="shared" si="604"/>
        <v>43753</v>
      </c>
      <c r="I1444" s="11">
        <f t="shared" si="591"/>
        <v>43753</v>
      </c>
      <c r="J1444" s="1">
        <f t="shared" si="605"/>
        <v>21</v>
      </c>
      <c r="K1444" s="1">
        <f t="shared" si="588"/>
        <v>2</v>
      </c>
      <c r="L1444" s="8">
        <f t="shared" si="592"/>
        <v>0.99996193</v>
      </c>
      <c r="M1444" s="14">
        <f t="shared" si="587"/>
        <v>1.0011006499999999</v>
      </c>
      <c r="N1444" s="14">
        <f t="shared" si="609"/>
        <v>1.1967471702492656</v>
      </c>
      <c r="O1444" s="8">
        <f t="shared" si="586"/>
        <v>1.1967016100000001</v>
      </c>
      <c r="P1444" s="8">
        <f t="shared" si="593"/>
        <v>14755.964893030001</v>
      </c>
      <c r="Q1444" s="13">
        <f t="shared" si="594"/>
        <v>0</v>
      </c>
      <c r="R1444" s="21">
        <f t="shared" si="595"/>
        <v>0</v>
      </c>
      <c r="S1444" s="8">
        <f t="shared" si="596"/>
        <v>0</v>
      </c>
      <c r="T1444" s="10">
        <f t="shared" si="606"/>
        <v>0.122837</v>
      </c>
      <c r="U1444" s="13">
        <f t="shared" si="585"/>
        <v>233</v>
      </c>
      <c r="V1444" s="13">
        <v>252</v>
      </c>
      <c r="W1444" s="14">
        <f t="shared" si="597"/>
        <v>1.1130713249999999</v>
      </c>
      <c r="X1444" s="8">
        <f t="shared" si="598"/>
        <v>1668.4765021000001</v>
      </c>
      <c r="Y1444" s="8">
        <v>0</v>
      </c>
      <c r="Z1444" s="9">
        <f t="shared" si="599"/>
        <v>0</v>
      </c>
      <c r="AA1444" s="26" t="str">
        <f t="shared" si="607"/>
        <v>A+J=</v>
      </c>
      <c r="AB1444" s="70">
        <f t="shared" si="608"/>
        <v>43753</v>
      </c>
      <c r="AC1444" s="4"/>
      <c r="AD1444" s="1"/>
      <c r="AE1444" s="11"/>
      <c r="AF1444" s="5"/>
      <c r="AG1444" s="1"/>
      <c r="AH1444" s="1"/>
      <c r="AI1444" s="1"/>
      <c r="AJ1444" s="1"/>
      <c r="AK1444" s="10"/>
      <c r="AL1444" s="1"/>
      <c r="AM1444" s="1"/>
      <c r="AN1444" s="1"/>
      <c r="AO1444" s="1"/>
      <c r="AP1444" s="1"/>
      <c r="AQ1444" s="1"/>
    </row>
    <row r="1445" spans="1:43" x14ac:dyDescent="0.2">
      <c r="A1445" s="67">
        <f t="shared" si="600"/>
        <v>43727</v>
      </c>
      <c r="B1445" s="8">
        <f t="shared" si="589"/>
        <v>16431.681574779999</v>
      </c>
      <c r="C1445" s="8">
        <f t="shared" si="601"/>
        <v>12330.52982442</v>
      </c>
      <c r="D1445" s="28">
        <f t="shared" si="602"/>
        <v>5229.93</v>
      </c>
      <c r="E1445" s="9">
        <f>IF(K1445=1,VLOOKUP(A1444,[1]Plan1!$AY$117:$BA$314,3),E1444)</f>
        <v>5227.84</v>
      </c>
      <c r="F1445" s="110">
        <f t="shared" si="603"/>
        <v>43725</v>
      </c>
      <c r="G1445" s="12">
        <f t="shared" si="590"/>
        <v>-3.996229395040185E-4</v>
      </c>
      <c r="H1445" s="11">
        <f t="shared" si="604"/>
        <v>43753</v>
      </c>
      <c r="I1445" s="11">
        <f t="shared" si="591"/>
        <v>43753</v>
      </c>
      <c r="J1445" s="1">
        <f t="shared" si="605"/>
        <v>21</v>
      </c>
      <c r="K1445" s="1">
        <f t="shared" si="588"/>
        <v>3</v>
      </c>
      <c r="L1445" s="8">
        <f t="shared" si="592"/>
        <v>0.99994289999999997</v>
      </c>
      <c r="M1445" s="14">
        <f t="shared" si="587"/>
        <v>1.0011006499999999</v>
      </c>
      <c r="N1445" s="14">
        <f t="shared" si="609"/>
        <v>1.1967471702492656</v>
      </c>
      <c r="O1445" s="8">
        <f t="shared" si="586"/>
        <v>1.19667883</v>
      </c>
      <c r="P1445" s="8">
        <f t="shared" si="593"/>
        <v>14755.68400356</v>
      </c>
      <c r="Q1445" s="13">
        <f t="shared" si="594"/>
        <v>0</v>
      </c>
      <c r="R1445" s="21">
        <f t="shared" si="595"/>
        <v>0</v>
      </c>
      <c r="S1445" s="8">
        <f t="shared" si="596"/>
        <v>0</v>
      </c>
      <c r="T1445" s="10">
        <f t="shared" si="606"/>
        <v>0.122837</v>
      </c>
      <c r="U1445" s="13">
        <f t="shared" ref="U1445:U1508" si="610">IF(Q1444&gt;0,1,IF(K1445=K1444,U1444,U1444+1))</f>
        <v>234</v>
      </c>
      <c r="V1445" s="13">
        <v>252</v>
      </c>
      <c r="W1445" s="14">
        <f t="shared" si="597"/>
        <v>1.1135831839999999</v>
      </c>
      <c r="X1445" s="8">
        <f t="shared" si="598"/>
        <v>1675.9975712200001</v>
      </c>
      <c r="Y1445" s="8">
        <v>0</v>
      </c>
      <c r="Z1445" s="9">
        <f t="shared" si="599"/>
        <v>0</v>
      </c>
      <c r="AA1445" s="26" t="str">
        <f t="shared" si="607"/>
        <v>A+J=</v>
      </c>
      <c r="AB1445" s="70">
        <f t="shared" si="608"/>
        <v>43753</v>
      </c>
      <c r="AC1445" s="4"/>
      <c r="AD1445" s="1"/>
      <c r="AE1445" s="11"/>
      <c r="AF1445" s="5"/>
      <c r="AG1445" s="1"/>
      <c r="AH1445" s="1"/>
      <c r="AI1445" s="1"/>
      <c r="AJ1445" s="1"/>
      <c r="AK1445" s="10"/>
      <c r="AL1445" s="1"/>
      <c r="AM1445" s="1"/>
      <c r="AN1445" s="1"/>
      <c r="AO1445" s="1"/>
      <c r="AP1445" s="1"/>
      <c r="AQ1445" s="1"/>
    </row>
    <row r="1446" spans="1:43" x14ac:dyDescent="0.2">
      <c r="A1446" s="67">
        <f t="shared" si="600"/>
        <v>43728</v>
      </c>
      <c r="B1446" s="8">
        <f t="shared" si="589"/>
        <v>16438.924797020001</v>
      </c>
      <c r="C1446" s="8">
        <f t="shared" si="601"/>
        <v>12330.52982442</v>
      </c>
      <c r="D1446" s="28">
        <f t="shared" si="602"/>
        <v>5229.93</v>
      </c>
      <c r="E1446" s="9">
        <f>IF(K1446=1,VLOOKUP(A1445,[1]Plan1!$AY$117:$BA$314,3),E1445)</f>
        <v>5227.84</v>
      </c>
      <c r="F1446" s="110">
        <f t="shared" si="603"/>
        <v>43725</v>
      </c>
      <c r="G1446" s="12">
        <f t="shared" si="590"/>
        <v>-3.996229395040185E-4</v>
      </c>
      <c r="H1446" s="11">
        <f t="shared" si="604"/>
        <v>43753</v>
      </c>
      <c r="I1446" s="11">
        <f t="shared" si="591"/>
        <v>43753</v>
      </c>
      <c r="J1446" s="1">
        <f t="shared" si="605"/>
        <v>21</v>
      </c>
      <c r="K1446" s="1">
        <f t="shared" si="588"/>
        <v>4</v>
      </c>
      <c r="L1446" s="8">
        <f t="shared" si="592"/>
        <v>0.99992386</v>
      </c>
      <c r="M1446" s="14">
        <f t="shared" si="587"/>
        <v>1.0011006499999999</v>
      </c>
      <c r="N1446" s="14">
        <f t="shared" si="609"/>
        <v>1.1967471702492656</v>
      </c>
      <c r="O1446" s="8">
        <f t="shared" si="586"/>
        <v>1.1966560399999999</v>
      </c>
      <c r="P1446" s="8">
        <f t="shared" si="593"/>
        <v>14755.40299079</v>
      </c>
      <c r="Q1446" s="13">
        <f t="shared" si="594"/>
        <v>0</v>
      </c>
      <c r="R1446" s="21">
        <f t="shared" si="595"/>
        <v>0</v>
      </c>
      <c r="S1446" s="8">
        <f t="shared" si="596"/>
        <v>0</v>
      </c>
      <c r="T1446" s="10">
        <f t="shared" si="606"/>
        <v>0.122837</v>
      </c>
      <c r="U1446" s="13">
        <f t="shared" si="610"/>
        <v>235</v>
      </c>
      <c r="V1446" s="13">
        <v>252</v>
      </c>
      <c r="W1446" s="14">
        <f t="shared" si="597"/>
        <v>1.114095278</v>
      </c>
      <c r="X1446" s="8">
        <f t="shared" si="598"/>
        <v>1683.52180623</v>
      </c>
      <c r="Y1446" s="8">
        <v>0</v>
      </c>
      <c r="Z1446" s="9">
        <f t="shared" si="599"/>
        <v>0</v>
      </c>
      <c r="AA1446" s="26" t="str">
        <f t="shared" si="607"/>
        <v>A+J=</v>
      </c>
      <c r="AB1446" s="70">
        <f t="shared" si="608"/>
        <v>43753</v>
      </c>
      <c r="AC1446" s="4"/>
      <c r="AD1446" s="1"/>
      <c r="AE1446" s="11"/>
      <c r="AF1446" s="5"/>
      <c r="AG1446" s="1"/>
      <c r="AH1446" s="1"/>
      <c r="AI1446" s="1"/>
      <c r="AJ1446" s="1"/>
      <c r="AK1446" s="10"/>
      <c r="AL1446" s="1"/>
      <c r="AM1446" s="1"/>
      <c r="AN1446" s="1"/>
      <c r="AO1446" s="1"/>
      <c r="AP1446" s="1"/>
      <c r="AQ1446" s="1"/>
    </row>
    <row r="1447" spans="1:43" x14ac:dyDescent="0.2">
      <c r="A1447" s="67">
        <f t="shared" si="600"/>
        <v>43729</v>
      </c>
      <c r="B1447" s="8">
        <f t="shared" si="589"/>
        <v>16446.171488529999</v>
      </c>
      <c r="C1447" s="8">
        <f t="shared" si="601"/>
        <v>12330.52982442</v>
      </c>
      <c r="D1447" s="28">
        <f t="shared" si="602"/>
        <v>5229.93</v>
      </c>
      <c r="E1447" s="9">
        <f>IF(K1447=1,VLOOKUP(A1446,[1]Plan1!$AY$117:$BA$314,3),E1446)</f>
        <v>5227.84</v>
      </c>
      <c r="F1447" s="110">
        <f t="shared" si="603"/>
        <v>43725</v>
      </c>
      <c r="G1447" s="12">
        <f t="shared" si="590"/>
        <v>-3.996229395040185E-4</v>
      </c>
      <c r="H1447" s="11">
        <f t="shared" si="604"/>
        <v>43753</v>
      </c>
      <c r="I1447" s="11">
        <f t="shared" si="591"/>
        <v>43753</v>
      </c>
      <c r="J1447" s="1">
        <f t="shared" si="605"/>
        <v>21</v>
      </c>
      <c r="K1447" s="1">
        <f t="shared" si="588"/>
        <v>5</v>
      </c>
      <c r="L1447" s="8">
        <f t="shared" si="592"/>
        <v>0.99990482999999997</v>
      </c>
      <c r="M1447" s="14">
        <f t="shared" si="587"/>
        <v>1.0011006499999999</v>
      </c>
      <c r="N1447" s="14">
        <f t="shared" si="609"/>
        <v>1.1967471702492656</v>
      </c>
      <c r="O1447" s="8">
        <f t="shared" si="586"/>
        <v>1.19663327</v>
      </c>
      <c r="P1447" s="8">
        <f t="shared" si="593"/>
        <v>14755.12222462</v>
      </c>
      <c r="Q1447" s="13">
        <f t="shared" si="594"/>
        <v>0</v>
      </c>
      <c r="R1447" s="21">
        <f t="shared" si="595"/>
        <v>0</v>
      </c>
      <c r="S1447" s="8">
        <f t="shared" si="596"/>
        <v>0</v>
      </c>
      <c r="T1447" s="10">
        <f t="shared" si="606"/>
        <v>0.122837</v>
      </c>
      <c r="U1447" s="13">
        <f t="shared" si="610"/>
        <v>236</v>
      </c>
      <c r="V1447" s="13">
        <v>252</v>
      </c>
      <c r="W1447" s="14">
        <f t="shared" si="597"/>
        <v>1.114607608</v>
      </c>
      <c r="X1447" s="8">
        <f t="shared" si="598"/>
        <v>1691.04926391</v>
      </c>
      <c r="Y1447" s="8">
        <v>0</v>
      </c>
      <c r="Z1447" s="9">
        <f t="shared" si="599"/>
        <v>0</v>
      </c>
      <c r="AA1447" s="26" t="str">
        <f t="shared" si="607"/>
        <v>A+J=</v>
      </c>
      <c r="AB1447" s="70">
        <f t="shared" si="608"/>
        <v>43753</v>
      </c>
      <c r="AC1447" s="4"/>
      <c r="AD1447" s="1"/>
      <c r="AE1447" s="11"/>
      <c r="AF1447" s="5"/>
      <c r="AG1447" s="1"/>
      <c r="AH1447" s="1"/>
      <c r="AI1447" s="1"/>
      <c r="AJ1447" s="1"/>
      <c r="AK1447" s="10"/>
      <c r="AL1447" s="1"/>
      <c r="AM1447" s="1"/>
      <c r="AN1447" s="1"/>
      <c r="AO1447" s="1"/>
      <c r="AP1447" s="1"/>
      <c r="AQ1447" s="1"/>
    </row>
    <row r="1448" spans="1:43" x14ac:dyDescent="0.2">
      <c r="A1448" s="67">
        <f t="shared" si="600"/>
        <v>43730</v>
      </c>
      <c r="B1448" s="8">
        <f t="shared" si="589"/>
        <v>16446.171488529999</v>
      </c>
      <c r="C1448" s="8">
        <f t="shared" si="601"/>
        <v>12330.52982442</v>
      </c>
      <c r="D1448" s="28">
        <f t="shared" si="602"/>
        <v>5229.93</v>
      </c>
      <c r="E1448" s="9">
        <f>IF(K1448=1,VLOOKUP(A1447,[1]Plan1!$AY$117:$BA$314,3),E1447)</f>
        <v>5227.84</v>
      </c>
      <c r="F1448" s="110">
        <f t="shared" si="603"/>
        <v>43725</v>
      </c>
      <c r="G1448" s="12">
        <f t="shared" si="590"/>
        <v>-3.996229395040185E-4</v>
      </c>
      <c r="H1448" s="11">
        <f t="shared" si="604"/>
        <v>43753</v>
      </c>
      <c r="I1448" s="11">
        <f t="shared" si="591"/>
        <v>43753</v>
      </c>
      <c r="J1448" s="1">
        <f t="shared" si="605"/>
        <v>21</v>
      </c>
      <c r="K1448" s="1">
        <f t="shared" si="588"/>
        <v>5</v>
      </c>
      <c r="L1448" s="8">
        <f t="shared" si="592"/>
        <v>0.99990482999999997</v>
      </c>
      <c r="M1448" s="14">
        <f t="shared" si="587"/>
        <v>1.0011006499999999</v>
      </c>
      <c r="N1448" s="14">
        <f t="shared" si="609"/>
        <v>1.1967471702492656</v>
      </c>
      <c r="O1448" s="8">
        <f t="shared" si="586"/>
        <v>1.19663327</v>
      </c>
      <c r="P1448" s="8">
        <f t="shared" si="593"/>
        <v>14755.12222462</v>
      </c>
      <c r="Q1448" s="13">
        <f t="shared" si="594"/>
        <v>0</v>
      </c>
      <c r="R1448" s="21">
        <f t="shared" si="595"/>
        <v>0</v>
      </c>
      <c r="S1448" s="8">
        <f t="shared" si="596"/>
        <v>0</v>
      </c>
      <c r="T1448" s="10">
        <f t="shared" si="606"/>
        <v>0.122837</v>
      </c>
      <c r="U1448" s="13">
        <f t="shared" si="610"/>
        <v>236</v>
      </c>
      <c r="V1448" s="13">
        <v>252</v>
      </c>
      <c r="W1448" s="14">
        <f t="shared" si="597"/>
        <v>1.114607608</v>
      </c>
      <c r="X1448" s="8">
        <f t="shared" si="598"/>
        <v>1691.04926391</v>
      </c>
      <c r="Y1448" s="8">
        <v>0</v>
      </c>
      <c r="Z1448" s="9">
        <f t="shared" si="599"/>
        <v>0</v>
      </c>
      <c r="AA1448" s="26" t="str">
        <f t="shared" si="607"/>
        <v>A+J=</v>
      </c>
      <c r="AB1448" s="70">
        <f t="shared" si="608"/>
        <v>43753</v>
      </c>
      <c r="AC1448" s="4"/>
      <c r="AD1448" s="1"/>
      <c r="AE1448" s="11"/>
      <c r="AF1448" s="5"/>
      <c r="AG1448" s="1"/>
      <c r="AH1448" s="1"/>
      <c r="AI1448" s="1"/>
      <c r="AJ1448" s="1"/>
      <c r="AK1448" s="10"/>
      <c r="AL1448" s="1"/>
      <c r="AM1448" s="1"/>
      <c r="AN1448" s="1"/>
      <c r="AO1448" s="1"/>
      <c r="AP1448" s="1"/>
      <c r="AQ1448" s="1"/>
    </row>
    <row r="1449" spans="1:43" x14ac:dyDescent="0.2">
      <c r="A1449" s="67">
        <f t="shared" si="600"/>
        <v>43731</v>
      </c>
      <c r="B1449" s="8">
        <f t="shared" si="589"/>
        <v>16446.171488529999</v>
      </c>
      <c r="C1449" s="8">
        <f t="shared" si="601"/>
        <v>12330.52982442</v>
      </c>
      <c r="D1449" s="28">
        <f t="shared" si="602"/>
        <v>5229.93</v>
      </c>
      <c r="E1449" s="9">
        <f>IF(K1449=1,VLOOKUP(A1448,[1]Plan1!$AY$117:$BA$314,3),E1448)</f>
        <v>5227.84</v>
      </c>
      <c r="F1449" s="110">
        <f t="shared" si="603"/>
        <v>43725</v>
      </c>
      <c r="G1449" s="12">
        <f t="shared" si="590"/>
        <v>-3.996229395040185E-4</v>
      </c>
      <c r="H1449" s="11">
        <f t="shared" si="604"/>
        <v>43753</v>
      </c>
      <c r="I1449" s="11">
        <f t="shared" si="591"/>
        <v>43753</v>
      </c>
      <c r="J1449" s="1">
        <f t="shared" si="605"/>
        <v>21</v>
      </c>
      <c r="K1449" s="1">
        <f t="shared" si="588"/>
        <v>5</v>
      </c>
      <c r="L1449" s="8">
        <f t="shared" si="592"/>
        <v>0.99990482999999997</v>
      </c>
      <c r="M1449" s="14">
        <f t="shared" si="587"/>
        <v>1.0011006499999999</v>
      </c>
      <c r="N1449" s="14">
        <f t="shared" si="609"/>
        <v>1.1967471702492656</v>
      </c>
      <c r="O1449" s="8">
        <f t="shared" ref="O1449:O1512" si="611">TRUNC(TRUNC((L1449*N1449),15),8)</f>
        <v>1.19663327</v>
      </c>
      <c r="P1449" s="8">
        <f t="shared" si="593"/>
        <v>14755.12222462</v>
      </c>
      <c r="Q1449" s="13">
        <f t="shared" si="594"/>
        <v>0</v>
      </c>
      <c r="R1449" s="21">
        <f t="shared" si="595"/>
        <v>0</v>
      </c>
      <c r="S1449" s="8">
        <f t="shared" si="596"/>
        <v>0</v>
      </c>
      <c r="T1449" s="10">
        <f t="shared" si="606"/>
        <v>0.122837</v>
      </c>
      <c r="U1449" s="13">
        <f t="shared" si="610"/>
        <v>236</v>
      </c>
      <c r="V1449" s="13">
        <v>252</v>
      </c>
      <c r="W1449" s="14">
        <f t="shared" si="597"/>
        <v>1.114607608</v>
      </c>
      <c r="X1449" s="8">
        <f t="shared" si="598"/>
        <v>1691.04926391</v>
      </c>
      <c r="Y1449" s="8">
        <v>0</v>
      </c>
      <c r="Z1449" s="9">
        <f t="shared" si="599"/>
        <v>0</v>
      </c>
      <c r="AA1449" s="26" t="str">
        <f t="shared" si="607"/>
        <v>A+J=</v>
      </c>
      <c r="AB1449" s="70">
        <f t="shared" si="608"/>
        <v>43753</v>
      </c>
      <c r="AC1449" s="4"/>
      <c r="AD1449" s="1"/>
      <c r="AE1449" s="11"/>
      <c r="AF1449" s="5"/>
      <c r="AG1449" s="1"/>
      <c r="AH1449" s="1"/>
      <c r="AI1449" s="1"/>
      <c r="AJ1449" s="1"/>
      <c r="AK1449" s="10"/>
      <c r="AL1449" s="1"/>
      <c r="AM1449" s="1"/>
      <c r="AN1449" s="1"/>
      <c r="AO1449" s="1"/>
      <c r="AP1449" s="1"/>
      <c r="AQ1449" s="1"/>
    </row>
    <row r="1450" spans="1:43" x14ac:dyDescent="0.2">
      <c r="A1450" s="67">
        <f t="shared" si="600"/>
        <v>43732</v>
      </c>
      <c r="B1450" s="8">
        <f t="shared" si="589"/>
        <v>16453.421359740001</v>
      </c>
      <c r="C1450" s="8">
        <f t="shared" si="601"/>
        <v>12330.52982442</v>
      </c>
      <c r="D1450" s="28">
        <f t="shared" si="602"/>
        <v>5229.93</v>
      </c>
      <c r="E1450" s="9">
        <f>IF(K1450=1,VLOOKUP(A1449,[1]Plan1!$AY$117:$BA$314,3),E1449)</f>
        <v>5227.84</v>
      </c>
      <c r="F1450" s="110">
        <f t="shared" si="603"/>
        <v>43725</v>
      </c>
      <c r="G1450" s="12">
        <f t="shared" si="590"/>
        <v>-3.996229395040185E-4</v>
      </c>
      <c r="H1450" s="11">
        <f t="shared" si="604"/>
        <v>43753</v>
      </c>
      <c r="I1450" s="11">
        <f t="shared" si="591"/>
        <v>43753</v>
      </c>
      <c r="J1450" s="1">
        <f t="shared" si="605"/>
        <v>21</v>
      </c>
      <c r="K1450" s="1">
        <f t="shared" si="588"/>
        <v>6</v>
      </c>
      <c r="L1450" s="8">
        <f t="shared" si="592"/>
        <v>0.99988580000000005</v>
      </c>
      <c r="M1450" s="14">
        <f t="shared" ref="M1450:M1513" si="612">IF(I1450&gt;I1449,L1449,M1449)</f>
        <v>1.0011006499999999</v>
      </c>
      <c r="N1450" s="14">
        <f t="shared" si="609"/>
        <v>1.1967471702492656</v>
      </c>
      <c r="O1450" s="8">
        <f t="shared" si="611"/>
        <v>1.1966105</v>
      </c>
      <c r="P1450" s="8">
        <f t="shared" si="593"/>
        <v>14754.84145846</v>
      </c>
      <c r="Q1450" s="13">
        <f t="shared" si="594"/>
        <v>0</v>
      </c>
      <c r="R1450" s="21">
        <f t="shared" si="595"/>
        <v>0</v>
      </c>
      <c r="S1450" s="8">
        <f t="shared" si="596"/>
        <v>0</v>
      </c>
      <c r="T1450" s="10">
        <f t="shared" si="606"/>
        <v>0.122837</v>
      </c>
      <c r="U1450" s="13">
        <f t="shared" si="610"/>
        <v>237</v>
      </c>
      <c r="V1450" s="13">
        <v>252</v>
      </c>
      <c r="W1450" s="14">
        <f t="shared" si="597"/>
        <v>1.115120173</v>
      </c>
      <c r="X1450" s="8">
        <f t="shared" si="598"/>
        <v>1698.5799012800001</v>
      </c>
      <c r="Y1450" s="8">
        <v>0</v>
      </c>
      <c r="Z1450" s="9">
        <f t="shared" si="599"/>
        <v>0</v>
      </c>
      <c r="AA1450" s="26" t="str">
        <f t="shared" si="607"/>
        <v>A+J=</v>
      </c>
      <c r="AB1450" s="70">
        <f t="shared" si="608"/>
        <v>43753</v>
      </c>
      <c r="AC1450" s="4"/>
      <c r="AD1450" s="1"/>
      <c r="AE1450" s="11"/>
      <c r="AF1450" s="5"/>
      <c r="AG1450" s="1"/>
      <c r="AH1450" s="1"/>
      <c r="AI1450" s="1"/>
      <c r="AJ1450" s="1"/>
      <c r="AK1450" s="10"/>
      <c r="AL1450" s="1"/>
      <c r="AM1450" s="1"/>
      <c r="AN1450" s="1"/>
      <c r="AO1450" s="1"/>
      <c r="AP1450" s="1"/>
      <c r="AQ1450" s="1"/>
    </row>
    <row r="1451" spans="1:43" x14ac:dyDescent="0.2">
      <c r="A1451" s="67">
        <f t="shared" si="600"/>
        <v>43733</v>
      </c>
      <c r="B1451" s="8">
        <f t="shared" si="589"/>
        <v>16460.674287640002</v>
      </c>
      <c r="C1451" s="8">
        <f t="shared" si="601"/>
        <v>12330.52982442</v>
      </c>
      <c r="D1451" s="28">
        <f t="shared" si="602"/>
        <v>5229.93</v>
      </c>
      <c r="E1451" s="9">
        <f>IF(K1451=1,VLOOKUP(A1450,[1]Plan1!$AY$117:$BA$314,3),E1450)</f>
        <v>5227.84</v>
      </c>
      <c r="F1451" s="110">
        <f t="shared" si="603"/>
        <v>43725</v>
      </c>
      <c r="G1451" s="12">
        <f t="shared" si="590"/>
        <v>-3.996229395040185E-4</v>
      </c>
      <c r="H1451" s="11">
        <f t="shared" si="604"/>
        <v>43753</v>
      </c>
      <c r="I1451" s="11">
        <f t="shared" si="591"/>
        <v>43753</v>
      </c>
      <c r="J1451" s="1">
        <f t="shared" si="605"/>
        <v>21</v>
      </c>
      <c r="K1451" s="1">
        <f t="shared" ref="K1451:K1514" si="613">(J1451-(NETWORKDAYS(A1451,I1451,AE$118:AE$502)-1))</f>
        <v>7</v>
      </c>
      <c r="L1451" s="8">
        <f t="shared" si="592"/>
        <v>0.99986677000000002</v>
      </c>
      <c r="M1451" s="14">
        <f t="shared" si="612"/>
        <v>1.0011006499999999</v>
      </c>
      <c r="N1451" s="14">
        <f t="shared" si="609"/>
        <v>1.1967471702492656</v>
      </c>
      <c r="O1451" s="8">
        <f t="shared" si="611"/>
        <v>1.1965877199999999</v>
      </c>
      <c r="P1451" s="8">
        <f t="shared" si="593"/>
        <v>14754.56056899</v>
      </c>
      <c r="Q1451" s="13">
        <f t="shared" si="594"/>
        <v>0</v>
      </c>
      <c r="R1451" s="21">
        <f t="shared" si="595"/>
        <v>0</v>
      </c>
      <c r="S1451" s="8">
        <f t="shared" si="596"/>
        <v>0</v>
      </c>
      <c r="T1451" s="10">
        <f t="shared" si="606"/>
        <v>0.122837</v>
      </c>
      <c r="U1451" s="13">
        <f t="shared" si="610"/>
        <v>238</v>
      </c>
      <c r="V1451" s="13">
        <v>252</v>
      </c>
      <c r="W1451" s="14">
        <f t="shared" si="597"/>
        <v>1.1156329739999999</v>
      </c>
      <c r="X1451" s="8">
        <f t="shared" si="598"/>
        <v>1706.11371865</v>
      </c>
      <c r="Y1451" s="8">
        <v>0</v>
      </c>
      <c r="Z1451" s="9">
        <f t="shared" si="599"/>
        <v>0</v>
      </c>
      <c r="AA1451" s="26" t="str">
        <f t="shared" si="607"/>
        <v>A+J=</v>
      </c>
      <c r="AB1451" s="70">
        <f t="shared" si="608"/>
        <v>43753</v>
      </c>
      <c r="AC1451" s="4"/>
      <c r="AD1451" s="1"/>
      <c r="AE1451" s="11"/>
      <c r="AF1451" s="5"/>
      <c r="AG1451" s="1"/>
      <c r="AH1451" s="1"/>
      <c r="AI1451" s="1"/>
      <c r="AJ1451" s="1"/>
      <c r="AK1451" s="10"/>
      <c r="AL1451" s="1"/>
      <c r="AM1451" s="1"/>
      <c r="AN1451" s="1"/>
      <c r="AO1451" s="1"/>
      <c r="AP1451" s="1"/>
      <c r="AQ1451" s="1"/>
    </row>
    <row r="1452" spans="1:43" x14ac:dyDescent="0.2">
      <c r="A1452" s="67">
        <f t="shared" si="600"/>
        <v>43734</v>
      </c>
      <c r="B1452" s="8">
        <f t="shared" si="589"/>
        <v>16467.930547100001</v>
      </c>
      <c r="C1452" s="8">
        <f t="shared" si="601"/>
        <v>12330.52982442</v>
      </c>
      <c r="D1452" s="28">
        <f t="shared" si="602"/>
        <v>5229.93</v>
      </c>
      <c r="E1452" s="9">
        <f>IF(K1452=1,VLOOKUP(A1451,[1]Plan1!$AY$117:$BA$314,3),E1451)</f>
        <v>5227.84</v>
      </c>
      <c r="F1452" s="110">
        <f t="shared" si="603"/>
        <v>43725</v>
      </c>
      <c r="G1452" s="12">
        <f t="shared" si="590"/>
        <v>-3.996229395040185E-4</v>
      </c>
      <c r="H1452" s="11">
        <f t="shared" si="604"/>
        <v>43753</v>
      </c>
      <c r="I1452" s="11">
        <f t="shared" si="591"/>
        <v>43753</v>
      </c>
      <c r="J1452" s="1">
        <f t="shared" si="605"/>
        <v>21</v>
      </c>
      <c r="K1452" s="1">
        <f t="shared" si="613"/>
        <v>8</v>
      </c>
      <c r="L1452" s="8">
        <f t="shared" si="592"/>
        <v>0.99984773999999998</v>
      </c>
      <c r="M1452" s="14">
        <f t="shared" si="612"/>
        <v>1.0011006499999999</v>
      </c>
      <c r="N1452" s="14">
        <f t="shared" si="609"/>
        <v>1.1967471702492656</v>
      </c>
      <c r="O1452" s="8">
        <f t="shared" si="611"/>
        <v>1.19656495</v>
      </c>
      <c r="P1452" s="8">
        <f t="shared" si="593"/>
        <v>14754.27980283</v>
      </c>
      <c r="Q1452" s="13">
        <f t="shared" si="594"/>
        <v>0</v>
      </c>
      <c r="R1452" s="21">
        <f t="shared" si="595"/>
        <v>0</v>
      </c>
      <c r="S1452" s="8">
        <f t="shared" si="596"/>
        <v>0</v>
      </c>
      <c r="T1452" s="10">
        <f t="shared" si="606"/>
        <v>0.122837</v>
      </c>
      <c r="U1452" s="13">
        <f t="shared" si="610"/>
        <v>239</v>
      </c>
      <c r="V1452" s="13">
        <v>252</v>
      </c>
      <c r="W1452" s="14">
        <f t="shared" si="597"/>
        <v>1.1161460110000001</v>
      </c>
      <c r="X1452" s="8">
        <f t="shared" si="598"/>
        <v>1713.6507442699999</v>
      </c>
      <c r="Y1452" s="8">
        <v>0</v>
      </c>
      <c r="Z1452" s="9">
        <f t="shared" si="599"/>
        <v>0</v>
      </c>
      <c r="AA1452" s="26" t="str">
        <f t="shared" si="607"/>
        <v>A+J=</v>
      </c>
      <c r="AB1452" s="70">
        <f t="shared" si="608"/>
        <v>43753</v>
      </c>
      <c r="AC1452" s="4"/>
      <c r="AD1452" s="1"/>
      <c r="AE1452" s="11"/>
      <c r="AF1452" s="5"/>
      <c r="AG1452" s="1"/>
      <c r="AH1452" s="1"/>
      <c r="AI1452" s="1"/>
      <c r="AJ1452" s="1"/>
      <c r="AK1452" s="10"/>
      <c r="AL1452" s="1"/>
      <c r="AM1452" s="1"/>
      <c r="AN1452" s="1"/>
      <c r="AO1452" s="1"/>
      <c r="AP1452" s="1"/>
      <c r="AQ1452" s="1"/>
    </row>
    <row r="1453" spans="1:43" x14ac:dyDescent="0.2">
      <c r="A1453" s="67">
        <f t="shared" si="600"/>
        <v>43735</v>
      </c>
      <c r="B1453" s="8">
        <f t="shared" si="589"/>
        <v>16475.189862719999</v>
      </c>
      <c r="C1453" s="8">
        <f t="shared" si="601"/>
        <v>12330.52982442</v>
      </c>
      <c r="D1453" s="28">
        <f t="shared" si="602"/>
        <v>5229.93</v>
      </c>
      <c r="E1453" s="9">
        <f>IF(K1453=1,VLOOKUP(A1452,[1]Plan1!$AY$117:$BA$314,3),E1452)</f>
        <v>5227.84</v>
      </c>
      <c r="F1453" s="110">
        <f t="shared" si="603"/>
        <v>43725</v>
      </c>
      <c r="G1453" s="12">
        <f t="shared" si="590"/>
        <v>-3.996229395040185E-4</v>
      </c>
      <c r="H1453" s="11">
        <f t="shared" si="604"/>
        <v>43753</v>
      </c>
      <c r="I1453" s="11">
        <f t="shared" si="591"/>
        <v>43753</v>
      </c>
      <c r="J1453" s="1">
        <f t="shared" si="605"/>
        <v>21</v>
      </c>
      <c r="K1453" s="1">
        <f t="shared" si="613"/>
        <v>9</v>
      </c>
      <c r="L1453" s="8">
        <f t="shared" si="592"/>
        <v>0.99982870999999995</v>
      </c>
      <c r="M1453" s="14">
        <f t="shared" si="612"/>
        <v>1.0011006499999999</v>
      </c>
      <c r="N1453" s="14">
        <f t="shared" si="609"/>
        <v>1.1967471702492656</v>
      </c>
      <c r="O1453" s="8">
        <f t="shared" si="611"/>
        <v>1.1965421700000001</v>
      </c>
      <c r="P1453" s="8">
        <f t="shared" si="593"/>
        <v>14753.998913359999</v>
      </c>
      <c r="Q1453" s="13">
        <f t="shared" si="594"/>
        <v>0</v>
      </c>
      <c r="R1453" s="21">
        <f t="shared" si="595"/>
        <v>0</v>
      </c>
      <c r="S1453" s="8">
        <f t="shared" si="596"/>
        <v>0</v>
      </c>
      <c r="T1453" s="10">
        <f t="shared" si="606"/>
        <v>0.122837</v>
      </c>
      <c r="U1453" s="13">
        <f t="shared" si="610"/>
        <v>240</v>
      </c>
      <c r="V1453" s="13">
        <v>252</v>
      </c>
      <c r="W1453" s="14">
        <f t="shared" si="597"/>
        <v>1.116659284</v>
      </c>
      <c r="X1453" s="8">
        <f t="shared" si="598"/>
        <v>1721.1909493600001</v>
      </c>
      <c r="Y1453" s="8">
        <v>0</v>
      </c>
      <c r="Z1453" s="9">
        <f t="shared" si="599"/>
        <v>0</v>
      </c>
      <c r="AA1453" s="26" t="str">
        <f t="shared" si="607"/>
        <v>A+J=</v>
      </c>
      <c r="AB1453" s="70">
        <f t="shared" si="608"/>
        <v>43753</v>
      </c>
      <c r="AC1453" s="4"/>
      <c r="AD1453" s="1"/>
      <c r="AE1453" s="11"/>
      <c r="AF1453" s="5"/>
      <c r="AG1453" s="1"/>
      <c r="AH1453" s="1"/>
      <c r="AI1453" s="1"/>
      <c r="AJ1453" s="1"/>
      <c r="AK1453" s="10"/>
      <c r="AL1453" s="1"/>
      <c r="AM1453" s="1"/>
      <c r="AN1453" s="1"/>
      <c r="AO1453" s="1"/>
      <c r="AP1453" s="1"/>
      <c r="AQ1453" s="1"/>
    </row>
    <row r="1454" spans="1:43" x14ac:dyDescent="0.2">
      <c r="A1454" s="67">
        <f t="shared" si="600"/>
        <v>43736</v>
      </c>
      <c r="B1454" s="8">
        <f t="shared" si="589"/>
        <v>16482.452509629999</v>
      </c>
      <c r="C1454" s="8">
        <f t="shared" si="601"/>
        <v>12330.52982442</v>
      </c>
      <c r="D1454" s="28">
        <f t="shared" si="602"/>
        <v>5229.93</v>
      </c>
      <c r="E1454" s="9">
        <f>IF(K1454=1,VLOOKUP(A1453,[1]Plan1!$AY$117:$BA$314,3),E1453)</f>
        <v>5227.84</v>
      </c>
      <c r="F1454" s="110">
        <f t="shared" si="603"/>
        <v>43725</v>
      </c>
      <c r="G1454" s="12">
        <f t="shared" si="590"/>
        <v>-3.996229395040185E-4</v>
      </c>
      <c r="H1454" s="11">
        <f t="shared" si="604"/>
        <v>43753</v>
      </c>
      <c r="I1454" s="11">
        <f t="shared" si="591"/>
        <v>43753</v>
      </c>
      <c r="J1454" s="1">
        <f t="shared" si="605"/>
        <v>21</v>
      </c>
      <c r="K1454" s="1">
        <f t="shared" si="613"/>
        <v>10</v>
      </c>
      <c r="L1454" s="8">
        <f t="shared" si="592"/>
        <v>0.99980968000000003</v>
      </c>
      <c r="M1454" s="14">
        <f t="shared" si="612"/>
        <v>1.0011006499999999</v>
      </c>
      <c r="N1454" s="14">
        <f t="shared" si="609"/>
        <v>1.1967471702492656</v>
      </c>
      <c r="O1454" s="8">
        <f t="shared" si="611"/>
        <v>1.1965193999999999</v>
      </c>
      <c r="P1454" s="8">
        <f t="shared" si="593"/>
        <v>14753.71814719</v>
      </c>
      <c r="Q1454" s="13">
        <f t="shared" si="594"/>
        <v>0</v>
      </c>
      <c r="R1454" s="21">
        <f t="shared" si="595"/>
        <v>0</v>
      </c>
      <c r="S1454" s="8">
        <f t="shared" si="596"/>
        <v>0</v>
      </c>
      <c r="T1454" s="10">
        <f t="shared" si="606"/>
        <v>0.122837</v>
      </c>
      <c r="U1454" s="13">
        <f t="shared" si="610"/>
        <v>241</v>
      </c>
      <c r="V1454" s="13">
        <v>252</v>
      </c>
      <c r="W1454" s="14">
        <f t="shared" si="597"/>
        <v>1.1171727929999999</v>
      </c>
      <c r="X1454" s="8">
        <f t="shared" si="598"/>
        <v>1728.73436244</v>
      </c>
      <c r="Y1454" s="8">
        <v>0</v>
      </c>
      <c r="Z1454" s="9">
        <f t="shared" si="599"/>
        <v>0</v>
      </c>
      <c r="AA1454" s="26" t="str">
        <f t="shared" si="607"/>
        <v>A+J=</v>
      </c>
      <c r="AB1454" s="70">
        <f t="shared" si="608"/>
        <v>43753</v>
      </c>
      <c r="AC1454" s="4"/>
      <c r="AD1454" s="1"/>
      <c r="AE1454" s="11"/>
      <c r="AF1454" s="5"/>
      <c r="AG1454" s="1"/>
      <c r="AH1454" s="1"/>
      <c r="AI1454" s="1"/>
      <c r="AJ1454" s="1"/>
      <c r="AK1454" s="10"/>
      <c r="AL1454" s="1"/>
      <c r="AM1454" s="1"/>
      <c r="AN1454" s="1"/>
      <c r="AO1454" s="1"/>
      <c r="AP1454" s="1"/>
      <c r="AQ1454" s="1"/>
    </row>
    <row r="1455" spans="1:43" x14ac:dyDescent="0.2">
      <c r="A1455" s="67">
        <f t="shared" si="600"/>
        <v>43737</v>
      </c>
      <c r="B1455" s="8">
        <f t="shared" si="589"/>
        <v>16482.452509629999</v>
      </c>
      <c r="C1455" s="8">
        <f t="shared" si="601"/>
        <v>12330.52982442</v>
      </c>
      <c r="D1455" s="28">
        <f t="shared" si="602"/>
        <v>5229.93</v>
      </c>
      <c r="E1455" s="9">
        <f>IF(K1455=1,VLOOKUP(A1454,[1]Plan1!$AY$117:$BA$314,3),E1454)</f>
        <v>5227.84</v>
      </c>
      <c r="F1455" s="110">
        <f t="shared" si="603"/>
        <v>43725</v>
      </c>
      <c r="G1455" s="12">
        <f t="shared" si="590"/>
        <v>-3.996229395040185E-4</v>
      </c>
      <c r="H1455" s="11">
        <f t="shared" si="604"/>
        <v>43753</v>
      </c>
      <c r="I1455" s="11">
        <f t="shared" si="591"/>
        <v>43753</v>
      </c>
      <c r="J1455" s="1">
        <f t="shared" si="605"/>
        <v>21</v>
      </c>
      <c r="K1455" s="1">
        <f t="shared" si="613"/>
        <v>10</v>
      </c>
      <c r="L1455" s="8">
        <f t="shared" si="592"/>
        <v>0.99980968000000003</v>
      </c>
      <c r="M1455" s="14">
        <f t="shared" si="612"/>
        <v>1.0011006499999999</v>
      </c>
      <c r="N1455" s="14">
        <f t="shared" si="609"/>
        <v>1.1967471702492656</v>
      </c>
      <c r="O1455" s="8">
        <f t="shared" si="611"/>
        <v>1.1965193999999999</v>
      </c>
      <c r="P1455" s="8">
        <f t="shared" si="593"/>
        <v>14753.71814719</v>
      </c>
      <c r="Q1455" s="13">
        <f t="shared" si="594"/>
        <v>0</v>
      </c>
      <c r="R1455" s="21">
        <f t="shared" si="595"/>
        <v>0</v>
      </c>
      <c r="S1455" s="8">
        <f t="shared" si="596"/>
        <v>0</v>
      </c>
      <c r="T1455" s="10">
        <f t="shared" si="606"/>
        <v>0.122837</v>
      </c>
      <c r="U1455" s="13">
        <f t="shared" si="610"/>
        <v>241</v>
      </c>
      <c r="V1455" s="13">
        <v>252</v>
      </c>
      <c r="W1455" s="14">
        <f t="shared" si="597"/>
        <v>1.1171727929999999</v>
      </c>
      <c r="X1455" s="8">
        <f t="shared" si="598"/>
        <v>1728.73436244</v>
      </c>
      <c r="Y1455" s="8">
        <v>0</v>
      </c>
      <c r="Z1455" s="9">
        <f t="shared" si="599"/>
        <v>0</v>
      </c>
      <c r="AA1455" s="26" t="str">
        <f t="shared" si="607"/>
        <v>A+J=</v>
      </c>
      <c r="AB1455" s="70">
        <f t="shared" si="608"/>
        <v>43753</v>
      </c>
      <c r="AC1455" s="4"/>
      <c r="AD1455" s="1"/>
      <c r="AE1455" s="11"/>
      <c r="AF1455" s="5"/>
      <c r="AG1455" s="1"/>
      <c r="AH1455" s="1"/>
      <c r="AI1455" s="1"/>
      <c r="AJ1455" s="1"/>
      <c r="AK1455" s="10"/>
      <c r="AL1455" s="1"/>
      <c r="AM1455" s="1"/>
      <c r="AN1455" s="1"/>
      <c r="AO1455" s="1"/>
      <c r="AP1455" s="1"/>
      <c r="AQ1455" s="1"/>
    </row>
    <row r="1456" spans="1:43" x14ac:dyDescent="0.2">
      <c r="A1456" s="67">
        <f t="shared" si="600"/>
        <v>43738</v>
      </c>
      <c r="B1456" s="8">
        <f t="shared" si="589"/>
        <v>16482.452509629999</v>
      </c>
      <c r="C1456" s="8">
        <f t="shared" si="601"/>
        <v>12330.52982442</v>
      </c>
      <c r="D1456" s="28">
        <f t="shared" si="602"/>
        <v>5229.93</v>
      </c>
      <c r="E1456" s="9">
        <f>IF(K1456=1,VLOOKUP(A1455,[1]Plan1!$AY$117:$BA$314,3),E1455)</f>
        <v>5227.84</v>
      </c>
      <c r="F1456" s="110">
        <f t="shared" si="603"/>
        <v>43725</v>
      </c>
      <c r="G1456" s="12">
        <f t="shared" si="590"/>
        <v>-3.996229395040185E-4</v>
      </c>
      <c r="H1456" s="11">
        <f t="shared" si="604"/>
        <v>43753</v>
      </c>
      <c r="I1456" s="11">
        <f t="shared" si="591"/>
        <v>43753</v>
      </c>
      <c r="J1456" s="1">
        <f t="shared" si="605"/>
        <v>21</v>
      </c>
      <c r="K1456" s="1">
        <f t="shared" si="613"/>
        <v>10</v>
      </c>
      <c r="L1456" s="8">
        <f t="shared" si="592"/>
        <v>0.99980968000000003</v>
      </c>
      <c r="M1456" s="14">
        <f t="shared" si="612"/>
        <v>1.0011006499999999</v>
      </c>
      <c r="N1456" s="14">
        <f t="shared" si="609"/>
        <v>1.1967471702492656</v>
      </c>
      <c r="O1456" s="8">
        <f t="shared" si="611"/>
        <v>1.1965193999999999</v>
      </c>
      <c r="P1456" s="8">
        <f t="shared" si="593"/>
        <v>14753.71814719</v>
      </c>
      <c r="Q1456" s="13">
        <f t="shared" si="594"/>
        <v>0</v>
      </c>
      <c r="R1456" s="21">
        <f t="shared" si="595"/>
        <v>0</v>
      </c>
      <c r="S1456" s="8">
        <f t="shared" si="596"/>
        <v>0</v>
      </c>
      <c r="T1456" s="10">
        <f t="shared" si="606"/>
        <v>0.122837</v>
      </c>
      <c r="U1456" s="13">
        <f t="shared" si="610"/>
        <v>241</v>
      </c>
      <c r="V1456" s="13">
        <v>252</v>
      </c>
      <c r="W1456" s="14">
        <f t="shared" si="597"/>
        <v>1.1171727929999999</v>
      </c>
      <c r="X1456" s="8">
        <f t="shared" si="598"/>
        <v>1728.73436244</v>
      </c>
      <c r="Y1456" s="8">
        <v>0</v>
      </c>
      <c r="Z1456" s="9">
        <f t="shared" si="599"/>
        <v>0</v>
      </c>
      <c r="AA1456" s="26" t="str">
        <f t="shared" si="607"/>
        <v>A+J=</v>
      </c>
      <c r="AB1456" s="70">
        <f t="shared" si="608"/>
        <v>43753</v>
      </c>
      <c r="AC1456" s="4"/>
      <c r="AD1456" s="1"/>
      <c r="AE1456" s="11"/>
      <c r="AF1456" s="5"/>
      <c r="AG1456" s="1"/>
      <c r="AH1456" s="1"/>
      <c r="AI1456" s="1"/>
      <c r="AJ1456" s="1"/>
      <c r="AK1456" s="10"/>
      <c r="AL1456" s="1"/>
      <c r="AM1456" s="1"/>
      <c r="AN1456" s="1"/>
      <c r="AO1456" s="1"/>
      <c r="AP1456" s="1"/>
      <c r="AQ1456" s="1"/>
    </row>
    <row r="1457" spans="1:43" x14ac:dyDescent="0.2">
      <c r="A1457" s="67">
        <f t="shared" si="600"/>
        <v>43739</v>
      </c>
      <c r="B1457" s="8">
        <f t="shared" si="589"/>
        <v>16489.718349999999</v>
      </c>
      <c r="C1457" s="8">
        <f t="shared" si="601"/>
        <v>12330.52982442</v>
      </c>
      <c r="D1457" s="28">
        <f t="shared" si="602"/>
        <v>5229.93</v>
      </c>
      <c r="E1457" s="9">
        <f>IF(K1457=1,VLOOKUP(A1456,[1]Plan1!$AY$117:$BA$314,3),E1456)</f>
        <v>5227.84</v>
      </c>
      <c r="F1457" s="110">
        <f t="shared" si="603"/>
        <v>43725</v>
      </c>
      <c r="G1457" s="12">
        <f t="shared" si="590"/>
        <v>-3.996229395040185E-4</v>
      </c>
      <c r="H1457" s="11">
        <f t="shared" si="604"/>
        <v>43753</v>
      </c>
      <c r="I1457" s="11">
        <f t="shared" si="591"/>
        <v>43753</v>
      </c>
      <c r="J1457" s="1">
        <f t="shared" si="605"/>
        <v>21</v>
      </c>
      <c r="K1457" s="1">
        <f t="shared" si="613"/>
        <v>11</v>
      </c>
      <c r="L1457" s="8">
        <f t="shared" si="592"/>
        <v>0.99979065</v>
      </c>
      <c r="M1457" s="14">
        <f t="shared" si="612"/>
        <v>1.0011006499999999</v>
      </c>
      <c r="N1457" s="14">
        <f t="shared" si="609"/>
        <v>1.1967471702492656</v>
      </c>
      <c r="O1457" s="8">
        <f t="shared" si="611"/>
        <v>1.1964966299999999</v>
      </c>
      <c r="P1457" s="8">
        <f t="shared" si="593"/>
        <v>14753.43738103</v>
      </c>
      <c r="Q1457" s="13">
        <f t="shared" si="594"/>
        <v>0</v>
      </c>
      <c r="R1457" s="21">
        <f t="shared" si="595"/>
        <v>0</v>
      </c>
      <c r="S1457" s="8">
        <f t="shared" si="596"/>
        <v>0</v>
      </c>
      <c r="T1457" s="10">
        <f t="shared" si="606"/>
        <v>0.122837</v>
      </c>
      <c r="U1457" s="13">
        <f t="shared" si="610"/>
        <v>242</v>
      </c>
      <c r="V1457" s="13">
        <v>252</v>
      </c>
      <c r="W1457" s="14">
        <f t="shared" si="597"/>
        <v>1.1176865380000001</v>
      </c>
      <c r="X1457" s="8">
        <f t="shared" si="598"/>
        <v>1736.28096897</v>
      </c>
      <c r="Y1457" s="8">
        <v>0</v>
      </c>
      <c r="Z1457" s="9">
        <f t="shared" si="599"/>
        <v>0</v>
      </c>
      <c r="AA1457" s="26" t="str">
        <f t="shared" si="607"/>
        <v>A+J=</v>
      </c>
      <c r="AB1457" s="70">
        <f t="shared" si="608"/>
        <v>43753</v>
      </c>
      <c r="AC1457" s="4"/>
      <c r="AD1457" s="1"/>
      <c r="AE1457" s="11"/>
      <c r="AF1457" s="5"/>
      <c r="AG1457" s="1"/>
      <c r="AH1457" s="1"/>
      <c r="AI1457" s="1"/>
      <c r="AJ1457" s="1"/>
      <c r="AK1457" s="10"/>
      <c r="AL1457" s="1"/>
      <c r="AM1457" s="1"/>
      <c r="AN1457" s="1"/>
      <c r="AO1457" s="1"/>
      <c r="AP1457" s="1"/>
      <c r="AQ1457" s="1"/>
    </row>
    <row r="1458" spans="1:43" x14ac:dyDescent="0.2">
      <c r="A1458" s="67">
        <f t="shared" si="600"/>
        <v>43740</v>
      </c>
      <c r="B1458" s="8">
        <f t="shared" si="589"/>
        <v>16496.987245749999</v>
      </c>
      <c r="C1458" s="8">
        <f t="shared" si="601"/>
        <v>12330.52982442</v>
      </c>
      <c r="D1458" s="28">
        <f t="shared" si="602"/>
        <v>5229.93</v>
      </c>
      <c r="E1458" s="9">
        <f>IF(K1458=1,VLOOKUP(A1457,[1]Plan1!$AY$117:$BA$314,3),E1457)</f>
        <v>5227.84</v>
      </c>
      <c r="F1458" s="110">
        <f t="shared" si="603"/>
        <v>43725</v>
      </c>
      <c r="G1458" s="12">
        <f t="shared" si="590"/>
        <v>-3.996229395040185E-4</v>
      </c>
      <c r="H1458" s="11">
        <f t="shared" si="604"/>
        <v>43753</v>
      </c>
      <c r="I1458" s="11">
        <f t="shared" si="591"/>
        <v>43753</v>
      </c>
      <c r="J1458" s="1">
        <f t="shared" si="605"/>
        <v>21</v>
      </c>
      <c r="K1458" s="1">
        <f t="shared" si="613"/>
        <v>12</v>
      </c>
      <c r="L1458" s="8">
        <f t="shared" si="592"/>
        <v>0.99977161999999997</v>
      </c>
      <c r="M1458" s="14">
        <f t="shared" si="612"/>
        <v>1.0011006499999999</v>
      </c>
      <c r="N1458" s="14">
        <f t="shared" si="609"/>
        <v>1.1967471702492656</v>
      </c>
      <c r="O1458" s="8">
        <f t="shared" si="611"/>
        <v>1.1964738500000001</v>
      </c>
      <c r="P1458" s="8">
        <f t="shared" si="593"/>
        <v>14753.156491559999</v>
      </c>
      <c r="Q1458" s="13">
        <f t="shared" si="594"/>
        <v>0</v>
      </c>
      <c r="R1458" s="21">
        <f t="shared" si="595"/>
        <v>0</v>
      </c>
      <c r="S1458" s="8">
        <f t="shared" si="596"/>
        <v>0</v>
      </c>
      <c r="T1458" s="10">
        <f t="shared" si="606"/>
        <v>0.122837</v>
      </c>
      <c r="U1458" s="13">
        <f t="shared" si="610"/>
        <v>243</v>
      </c>
      <c r="V1458" s="13">
        <v>252</v>
      </c>
      <c r="W1458" s="14">
        <f t="shared" si="597"/>
        <v>1.1182005189999999</v>
      </c>
      <c r="X1458" s="8">
        <f t="shared" si="598"/>
        <v>1743.8307541900001</v>
      </c>
      <c r="Y1458" s="8">
        <v>0</v>
      </c>
      <c r="Z1458" s="9">
        <f t="shared" si="599"/>
        <v>0</v>
      </c>
      <c r="AA1458" s="26" t="str">
        <f t="shared" si="607"/>
        <v>A+J=</v>
      </c>
      <c r="AB1458" s="70">
        <f t="shared" si="608"/>
        <v>43753</v>
      </c>
      <c r="AC1458" s="4"/>
      <c r="AD1458" s="1"/>
      <c r="AE1458" s="11"/>
      <c r="AF1458" s="5"/>
      <c r="AG1458" s="1"/>
      <c r="AH1458" s="1"/>
      <c r="AI1458" s="1"/>
      <c r="AJ1458" s="1"/>
      <c r="AK1458" s="10"/>
      <c r="AL1458" s="1"/>
      <c r="AM1458" s="1"/>
      <c r="AN1458" s="1"/>
      <c r="AO1458" s="1"/>
      <c r="AP1458" s="1"/>
      <c r="AQ1458" s="1"/>
    </row>
    <row r="1459" spans="1:43" x14ac:dyDescent="0.2">
      <c r="A1459" s="67">
        <f t="shared" si="600"/>
        <v>43741</v>
      </c>
      <c r="B1459" s="8">
        <f t="shared" si="589"/>
        <v>16504.259487120002</v>
      </c>
      <c r="C1459" s="8">
        <f t="shared" si="601"/>
        <v>12330.52982442</v>
      </c>
      <c r="D1459" s="28">
        <f t="shared" si="602"/>
        <v>5229.93</v>
      </c>
      <c r="E1459" s="9">
        <f>IF(K1459=1,VLOOKUP(A1458,[1]Plan1!$AY$117:$BA$314,3),E1458)</f>
        <v>5227.84</v>
      </c>
      <c r="F1459" s="110">
        <f t="shared" si="603"/>
        <v>43725</v>
      </c>
      <c r="G1459" s="12">
        <f t="shared" si="590"/>
        <v>-3.996229395040185E-4</v>
      </c>
      <c r="H1459" s="11">
        <f t="shared" si="604"/>
        <v>43753</v>
      </c>
      <c r="I1459" s="11">
        <f t="shared" si="591"/>
        <v>43753</v>
      </c>
      <c r="J1459" s="1">
        <f t="shared" si="605"/>
        <v>21</v>
      </c>
      <c r="K1459" s="1">
        <f t="shared" si="613"/>
        <v>13</v>
      </c>
      <c r="L1459" s="8">
        <f t="shared" si="592"/>
        <v>0.99975259000000005</v>
      </c>
      <c r="M1459" s="14">
        <f t="shared" si="612"/>
        <v>1.0011006499999999</v>
      </c>
      <c r="N1459" s="14">
        <f t="shared" si="609"/>
        <v>1.1967471702492656</v>
      </c>
      <c r="O1459" s="8">
        <f t="shared" si="611"/>
        <v>1.1964510799999999</v>
      </c>
      <c r="P1459" s="8">
        <f t="shared" si="593"/>
        <v>14752.87572539</v>
      </c>
      <c r="Q1459" s="13">
        <f t="shared" si="594"/>
        <v>0</v>
      </c>
      <c r="R1459" s="21">
        <f t="shared" si="595"/>
        <v>0</v>
      </c>
      <c r="S1459" s="8">
        <f t="shared" si="596"/>
        <v>0</v>
      </c>
      <c r="T1459" s="10">
        <f t="shared" si="606"/>
        <v>0.122837</v>
      </c>
      <c r="U1459" s="13">
        <f t="shared" si="610"/>
        <v>244</v>
      </c>
      <c r="V1459" s="13">
        <v>252</v>
      </c>
      <c r="W1459" s="14">
        <f t="shared" si="597"/>
        <v>1.1187147369999999</v>
      </c>
      <c r="X1459" s="8">
        <f t="shared" si="598"/>
        <v>1751.3837617300001</v>
      </c>
      <c r="Y1459" s="8">
        <v>0</v>
      </c>
      <c r="Z1459" s="9">
        <f t="shared" si="599"/>
        <v>0</v>
      </c>
      <c r="AA1459" s="26" t="str">
        <f t="shared" si="607"/>
        <v>A+J=</v>
      </c>
      <c r="AB1459" s="70">
        <f t="shared" si="608"/>
        <v>43753</v>
      </c>
      <c r="AC1459" s="4"/>
      <c r="AD1459" s="1"/>
      <c r="AE1459" s="11"/>
      <c r="AF1459" s="5"/>
      <c r="AG1459" s="1"/>
      <c r="AH1459" s="1"/>
      <c r="AI1459" s="1"/>
      <c r="AJ1459" s="1"/>
      <c r="AK1459" s="10"/>
      <c r="AL1459" s="1"/>
      <c r="AM1459" s="1"/>
      <c r="AN1459" s="1"/>
      <c r="AO1459" s="1"/>
      <c r="AP1459" s="1"/>
      <c r="AQ1459" s="1"/>
    </row>
    <row r="1460" spans="1:43" x14ac:dyDescent="0.2">
      <c r="A1460" s="67">
        <f t="shared" si="600"/>
        <v>43742</v>
      </c>
      <c r="B1460" s="8">
        <f t="shared" si="589"/>
        <v>16511.534783359999</v>
      </c>
      <c r="C1460" s="8">
        <f t="shared" si="601"/>
        <v>12330.52982442</v>
      </c>
      <c r="D1460" s="28">
        <f t="shared" si="602"/>
        <v>5229.93</v>
      </c>
      <c r="E1460" s="9">
        <f>IF(K1460=1,VLOOKUP(A1459,[1]Plan1!$AY$117:$BA$314,3),E1459)</f>
        <v>5227.84</v>
      </c>
      <c r="F1460" s="110">
        <f t="shared" si="603"/>
        <v>43725</v>
      </c>
      <c r="G1460" s="12">
        <f t="shared" si="590"/>
        <v>-3.996229395040185E-4</v>
      </c>
      <c r="H1460" s="11">
        <f t="shared" si="604"/>
        <v>43753</v>
      </c>
      <c r="I1460" s="11">
        <f t="shared" si="591"/>
        <v>43753</v>
      </c>
      <c r="J1460" s="1">
        <f t="shared" si="605"/>
        <v>21</v>
      </c>
      <c r="K1460" s="1">
        <f t="shared" si="613"/>
        <v>14</v>
      </c>
      <c r="L1460" s="8">
        <f t="shared" si="592"/>
        <v>0.99973356000000002</v>
      </c>
      <c r="M1460" s="14">
        <f t="shared" si="612"/>
        <v>1.0011006499999999</v>
      </c>
      <c r="N1460" s="14">
        <f t="shared" si="609"/>
        <v>1.1967471702492656</v>
      </c>
      <c r="O1460" s="8">
        <f t="shared" si="611"/>
        <v>1.1964283</v>
      </c>
      <c r="P1460" s="8">
        <f t="shared" si="593"/>
        <v>14752.59483593</v>
      </c>
      <c r="Q1460" s="13">
        <f t="shared" si="594"/>
        <v>0</v>
      </c>
      <c r="R1460" s="21">
        <f t="shared" si="595"/>
        <v>0</v>
      </c>
      <c r="S1460" s="8">
        <f t="shared" si="596"/>
        <v>0</v>
      </c>
      <c r="T1460" s="10">
        <f t="shared" si="606"/>
        <v>0.122837</v>
      </c>
      <c r="U1460" s="13">
        <f t="shared" si="610"/>
        <v>245</v>
      </c>
      <c r="V1460" s="13">
        <v>252</v>
      </c>
      <c r="W1460" s="14">
        <f t="shared" si="597"/>
        <v>1.1192291910000001</v>
      </c>
      <c r="X1460" s="8">
        <f t="shared" si="598"/>
        <v>1758.9399474300001</v>
      </c>
      <c r="Y1460" s="8">
        <v>0</v>
      </c>
      <c r="Z1460" s="9">
        <f t="shared" si="599"/>
        <v>0</v>
      </c>
      <c r="AA1460" s="26" t="str">
        <f t="shared" si="607"/>
        <v>A+J=</v>
      </c>
      <c r="AB1460" s="70">
        <f t="shared" si="608"/>
        <v>43753</v>
      </c>
      <c r="AC1460" s="4"/>
      <c r="AD1460" s="1"/>
      <c r="AE1460" s="11"/>
      <c r="AF1460" s="5"/>
      <c r="AG1460" s="1"/>
      <c r="AH1460" s="1"/>
      <c r="AI1460" s="1"/>
      <c r="AJ1460" s="1"/>
      <c r="AK1460" s="10"/>
      <c r="AL1460" s="1"/>
      <c r="AM1460" s="1"/>
      <c r="AN1460" s="1"/>
      <c r="AO1460" s="1"/>
      <c r="AP1460" s="1"/>
      <c r="AQ1460" s="1"/>
    </row>
    <row r="1461" spans="1:43" x14ac:dyDescent="0.2">
      <c r="A1461" s="67">
        <f t="shared" si="600"/>
        <v>43743</v>
      </c>
      <c r="B1461" s="8">
        <f t="shared" si="589"/>
        <v>16518.81342495</v>
      </c>
      <c r="C1461" s="8">
        <f t="shared" si="601"/>
        <v>12330.52982442</v>
      </c>
      <c r="D1461" s="28">
        <f t="shared" si="602"/>
        <v>5229.93</v>
      </c>
      <c r="E1461" s="9">
        <f>IF(K1461=1,VLOOKUP(A1460,[1]Plan1!$AY$117:$BA$314,3),E1460)</f>
        <v>5227.84</v>
      </c>
      <c r="F1461" s="110">
        <f t="shared" si="603"/>
        <v>43725</v>
      </c>
      <c r="G1461" s="12">
        <f t="shared" si="590"/>
        <v>-3.996229395040185E-4</v>
      </c>
      <c r="H1461" s="11">
        <f t="shared" si="604"/>
        <v>43753</v>
      </c>
      <c r="I1461" s="11">
        <f t="shared" si="591"/>
        <v>43753</v>
      </c>
      <c r="J1461" s="1">
        <f t="shared" si="605"/>
        <v>21</v>
      </c>
      <c r="K1461" s="1">
        <f t="shared" si="613"/>
        <v>15</v>
      </c>
      <c r="L1461" s="8">
        <f t="shared" si="592"/>
        <v>0.99971452999999999</v>
      </c>
      <c r="M1461" s="14">
        <f t="shared" si="612"/>
        <v>1.0011006499999999</v>
      </c>
      <c r="N1461" s="14">
        <f t="shared" si="609"/>
        <v>1.1967471702492656</v>
      </c>
      <c r="O1461" s="8">
        <f t="shared" si="611"/>
        <v>1.1964055300000001</v>
      </c>
      <c r="P1461" s="8">
        <f t="shared" si="593"/>
        <v>14752.314069759999</v>
      </c>
      <c r="Q1461" s="13">
        <f t="shared" si="594"/>
        <v>0</v>
      </c>
      <c r="R1461" s="21">
        <f t="shared" si="595"/>
        <v>0</v>
      </c>
      <c r="S1461" s="8">
        <f t="shared" si="596"/>
        <v>0</v>
      </c>
      <c r="T1461" s="10">
        <f t="shared" si="606"/>
        <v>0.122837</v>
      </c>
      <c r="U1461" s="13">
        <f t="shared" si="610"/>
        <v>246</v>
      </c>
      <c r="V1461" s="13">
        <v>252</v>
      </c>
      <c r="W1461" s="14">
        <f t="shared" si="597"/>
        <v>1.1197438820000001</v>
      </c>
      <c r="X1461" s="8">
        <f t="shared" si="598"/>
        <v>1766.49935519</v>
      </c>
      <c r="Y1461" s="8">
        <v>0</v>
      </c>
      <c r="Z1461" s="9">
        <f t="shared" si="599"/>
        <v>0</v>
      </c>
      <c r="AA1461" s="26" t="str">
        <f t="shared" si="607"/>
        <v>A+J=</v>
      </c>
      <c r="AB1461" s="70">
        <f t="shared" si="608"/>
        <v>43753</v>
      </c>
      <c r="AC1461" s="4"/>
      <c r="AD1461" s="1"/>
      <c r="AE1461" s="11"/>
      <c r="AF1461" s="5"/>
      <c r="AG1461" s="1"/>
      <c r="AH1461" s="1"/>
      <c r="AI1461" s="1"/>
      <c r="AJ1461" s="1"/>
      <c r="AK1461" s="10"/>
      <c r="AL1461" s="1"/>
      <c r="AM1461" s="1"/>
      <c r="AN1461" s="1"/>
      <c r="AO1461" s="1"/>
      <c r="AP1461" s="1"/>
      <c r="AQ1461" s="1"/>
    </row>
    <row r="1462" spans="1:43" x14ac:dyDescent="0.2">
      <c r="A1462" s="67">
        <f t="shared" si="600"/>
        <v>43744</v>
      </c>
      <c r="B1462" s="8">
        <f t="shared" si="589"/>
        <v>16518.81342495</v>
      </c>
      <c r="C1462" s="8">
        <f t="shared" si="601"/>
        <v>12330.52982442</v>
      </c>
      <c r="D1462" s="28">
        <f t="shared" si="602"/>
        <v>5229.93</v>
      </c>
      <c r="E1462" s="9">
        <f>IF(K1462=1,VLOOKUP(A1461,[1]Plan1!$AY$117:$BA$314,3),E1461)</f>
        <v>5227.84</v>
      </c>
      <c r="F1462" s="110">
        <f t="shared" si="603"/>
        <v>43725</v>
      </c>
      <c r="G1462" s="12">
        <f t="shared" si="590"/>
        <v>-3.996229395040185E-4</v>
      </c>
      <c r="H1462" s="11">
        <f t="shared" si="604"/>
        <v>43753</v>
      </c>
      <c r="I1462" s="11">
        <f t="shared" si="591"/>
        <v>43753</v>
      </c>
      <c r="J1462" s="1">
        <f t="shared" si="605"/>
        <v>21</v>
      </c>
      <c r="K1462" s="1">
        <f t="shared" si="613"/>
        <v>15</v>
      </c>
      <c r="L1462" s="8">
        <f t="shared" si="592"/>
        <v>0.99971452999999999</v>
      </c>
      <c r="M1462" s="14">
        <f t="shared" si="612"/>
        <v>1.0011006499999999</v>
      </c>
      <c r="N1462" s="14">
        <f t="shared" si="609"/>
        <v>1.1967471702492656</v>
      </c>
      <c r="O1462" s="8">
        <f t="shared" si="611"/>
        <v>1.1964055300000001</v>
      </c>
      <c r="P1462" s="8">
        <f t="shared" si="593"/>
        <v>14752.314069759999</v>
      </c>
      <c r="Q1462" s="13">
        <f t="shared" si="594"/>
        <v>0</v>
      </c>
      <c r="R1462" s="21">
        <f t="shared" si="595"/>
        <v>0</v>
      </c>
      <c r="S1462" s="8">
        <f t="shared" si="596"/>
        <v>0</v>
      </c>
      <c r="T1462" s="10">
        <f t="shared" si="606"/>
        <v>0.122837</v>
      </c>
      <c r="U1462" s="13">
        <f t="shared" si="610"/>
        <v>246</v>
      </c>
      <c r="V1462" s="13">
        <v>252</v>
      </c>
      <c r="W1462" s="14">
        <f t="shared" si="597"/>
        <v>1.1197438820000001</v>
      </c>
      <c r="X1462" s="8">
        <f t="shared" si="598"/>
        <v>1766.49935519</v>
      </c>
      <c r="Y1462" s="8">
        <v>0</v>
      </c>
      <c r="Z1462" s="9">
        <f t="shared" si="599"/>
        <v>0</v>
      </c>
      <c r="AA1462" s="26" t="str">
        <f t="shared" si="607"/>
        <v>A+J=</v>
      </c>
      <c r="AB1462" s="70">
        <f t="shared" si="608"/>
        <v>43753</v>
      </c>
      <c r="AC1462" s="4"/>
      <c r="AD1462" s="1"/>
      <c r="AE1462" s="11"/>
      <c r="AF1462" s="5"/>
      <c r="AG1462" s="1"/>
      <c r="AH1462" s="1"/>
      <c r="AI1462" s="1"/>
      <c r="AJ1462" s="1"/>
      <c r="AK1462" s="10"/>
      <c r="AL1462" s="1"/>
      <c r="AM1462" s="1"/>
      <c r="AN1462" s="1"/>
      <c r="AO1462" s="1"/>
      <c r="AP1462" s="1"/>
      <c r="AQ1462" s="1"/>
    </row>
    <row r="1463" spans="1:43" x14ac:dyDescent="0.2">
      <c r="A1463" s="67">
        <f t="shared" si="600"/>
        <v>43745</v>
      </c>
      <c r="B1463" s="8">
        <f t="shared" si="589"/>
        <v>16518.81342495</v>
      </c>
      <c r="C1463" s="8">
        <f t="shared" si="601"/>
        <v>12330.52982442</v>
      </c>
      <c r="D1463" s="28">
        <f t="shared" si="602"/>
        <v>5229.93</v>
      </c>
      <c r="E1463" s="9">
        <f>IF(K1463=1,VLOOKUP(A1462,[1]Plan1!$AY$117:$BA$314,3),E1462)</f>
        <v>5227.84</v>
      </c>
      <c r="F1463" s="110">
        <f t="shared" si="603"/>
        <v>43725</v>
      </c>
      <c r="G1463" s="12">
        <f t="shared" si="590"/>
        <v>-3.996229395040185E-4</v>
      </c>
      <c r="H1463" s="11">
        <f t="shared" si="604"/>
        <v>43753</v>
      </c>
      <c r="I1463" s="11">
        <f t="shared" si="591"/>
        <v>43753</v>
      </c>
      <c r="J1463" s="1">
        <f t="shared" si="605"/>
        <v>21</v>
      </c>
      <c r="K1463" s="1">
        <f t="shared" si="613"/>
        <v>15</v>
      </c>
      <c r="L1463" s="8">
        <f t="shared" si="592"/>
        <v>0.99971452999999999</v>
      </c>
      <c r="M1463" s="14">
        <f t="shared" si="612"/>
        <v>1.0011006499999999</v>
      </c>
      <c r="N1463" s="14">
        <f t="shared" si="609"/>
        <v>1.1967471702492656</v>
      </c>
      <c r="O1463" s="8">
        <f t="shared" si="611"/>
        <v>1.1964055300000001</v>
      </c>
      <c r="P1463" s="8">
        <f t="shared" si="593"/>
        <v>14752.314069759999</v>
      </c>
      <c r="Q1463" s="13">
        <f t="shared" si="594"/>
        <v>0</v>
      </c>
      <c r="R1463" s="21">
        <f t="shared" si="595"/>
        <v>0</v>
      </c>
      <c r="S1463" s="8">
        <f t="shared" si="596"/>
        <v>0</v>
      </c>
      <c r="T1463" s="10">
        <f t="shared" si="606"/>
        <v>0.122837</v>
      </c>
      <c r="U1463" s="13">
        <f t="shared" si="610"/>
        <v>246</v>
      </c>
      <c r="V1463" s="13">
        <v>252</v>
      </c>
      <c r="W1463" s="14">
        <f t="shared" si="597"/>
        <v>1.1197438820000001</v>
      </c>
      <c r="X1463" s="8">
        <f t="shared" si="598"/>
        <v>1766.49935519</v>
      </c>
      <c r="Y1463" s="8">
        <v>0</v>
      </c>
      <c r="Z1463" s="9">
        <f t="shared" si="599"/>
        <v>0</v>
      </c>
      <c r="AA1463" s="26" t="str">
        <f t="shared" si="607"/>
        <v>A+J=</v>
      </c>
      <c r="AB1463" s="70">
        <f t="shared" si="608"/>
        <v>43753</v>
      </c>
      <c r="AC1463" s="4"/>
      <c r="AD1463" s="1"/>
      <c r="AE1463" s="11"/>
      <c r="AF1463" s="5"/>
      <c r="AG1463" s="1"/>
      <c r="AH1463" s="1"/>
      <c r="AI1463" s="1"/>
      <c r="AJ1463" s="1"/>
      <c r="AK1463" s="10"/>
      <c r="AL1463" s="1"/>
      <c r="AM1463" s="1"/>
      <c r="AN1463" s="1"/>
      <c r="AO1463" s="1"/>
      <c r="AP1463" s="1"/>
      <c r="AQ1463" s="1"/>
    </row>
    <row r="1464" spans="1:43" x14ac:dyDescent="0.2">
      <c r="A1464" s="67">
        <f t="shared" si="600"/>
        <v>43746</v>
      </c>
      <c r="B1464" s="8">
        <f t="shared" si="589"/>
        <v>16526.095397140001</v>
      </c>
      <c r="C1464" s="8">
        <f t="shared" si="601"/>
        <v>12330.52982442</v>
      </c>
      <c r="D1464" s="28">
        <f t="shared" si="602"/>
        <v>5229.93</v>
      </c>
      <c r="E1464" s="9">
        <f>IF(K1464=1,VLOOKUP(A1463,[1]Plan1!$AY$117:$BA$314,3),E1463)</f>
        <v>5227.84</v>
      </c>
      <c r="F1464" s="110">
        <f t="shared" si="603"/>
        <v>43725</v>
      </c>
      <c r="G1464" s="12">
        <f t="shared" si="590"/>
        <v>-3.996229395040185E-4</v>
      </c>
      <c r="H1464" s="11">
        <f t="shared" si="604"/>
        <v>43753</v>
      </c>
      <c r="I1464" s="11">
        <f t="shared" si="591"/>
        <v>43753</v>
      </c>
      <c r="J1464" s="1">
        <f t="shared" si="605"/>
        <v>21</v>
      </c>
      <c r="K1464" s="1">
        <f t="shared" si="613"/>
        <v>16</v>
      </c>
      <c r="L1464" s="8">
        <f t="shared" si="592"/>
        <v>0.99969551000000001</v>
      </c>
      <c r="M1464" s="14">
        <f t="shared" si="612"/>
        <v>1.0011006499999999</v>
      </c>
      <c r="N1464" s="14">
        <f t="shared" si="609"/>
        <v>1.1967471702492656</v>
      </c>
      <c r="O1464" s="8">
        <f t="shared" si="611"/>
        <v>1.19638277</v>
      </c>
      <c r="P1464" s="8">
        <f t="shared" si="593"/>
        <v>14752.0334269</v>
      </c>
      <c r="Q1464" s="13">
        <f t="shared" si="594"/>
        <v>0</v>
      </c>
      <c r="R1464" s="21">
        <f t="shared" si="595"/>
        <v>0</v>
      </c>
      <c r="S1464" s="8">
        <f t="shared" si="596"/>
        <v>0</v>
      </c>
      <c r="T1464" s="10">
        <f t="shared" si="606"/>
        <v>0.122837</v>
      </c>
      <c r="U1464" s="13">
        <f t="shared" si="610"/>
        <v>247</v>
      </c>
      <c r="V1464" s="13">
        <v>252</v>
      </c>
      <c r="W1464" s="14">
        <f t="shared" si="597"/>
        <v>1.1202588090000001</v>
      </c>
      <c r="X1464" s="8">
        <f t="shared" si="598"/>
        <v>1774.0619702399999</v>
      </c>
      <c r="Y1464" s="8">
        <v>0</v>
      </c>
      <c r="Z1464" s="9">
        <f t="shared" si="599"/>
        <v>0</v>
      </c>
      <c r="AA1464" s="26" t="str">
        <f t="shared" si="607"/>
        <v>A+J=</v>
      </c>
      <c r="AB1464" s="70">
        <f t="shared" si="608"/>
        <v>43753</v>
      </c>
      <c r="AC1464" s="4"/>
      <c r="AD1464" s="1"/>
      <c r="AE1464" s="11"/>
      <c r="AF1464" s="5"/>
      <c r="AG1464" s="1"/>
      <c r="AH1464" s="1"/>
      <c r="AI1464" s="1"/>
      <c r="AJ1464" s="1"/>
      <c r="AK1464" s="10"/>
      <c r="AL1464" s="1"/>
      <c r="AM1464" s="1"/>
      <c r="AN1464" s="1"/>
      <c r="AO1464" s="1"/>
      <c r="AP1464" s="1"/>
      <c r="AQ1464" s="1"/>
    </row>
    <row r="1465" spans="1:43" x14ac:dyDescent="0.2">
      <c r="A1465" s="67">
        <f t="shared" si="600"/>
        <v>43747</v>
      </c>
      <c r="B1465" s="8">
        <f t="shared" si="589"/>
        <v>16533.38030008</v>
      </c>
      <c r="C1465" s="8">
        <f t="shared" si="601"/>
        <v>12330.52982442</v>
      </c>
      <c r="D1465" s="28">
        <f t="shared" si="602"/>
        <v>5229.93</v>
      </c>
      <c r="E1465" s="9">
        <f>IF(K1465=1,VLOOKUP(A1464,[1]Plan1!$AY$117:$BA$314,3),E1464)</f>
        <v>5227.84</v>
      </c>
      <c r="F1465" s="110">
        <f t="shared" si="603"/>
        <v>43725</v>
      </c>
      <c r="G1465" s="12">
        <f t="shared" si="590"/>
        <v>-3.996229395040185E-4</v>
      </c>
      <c r="H1465" s="11">
        <f t="shared" si="604"/>
        <v>43753</v>
      </c>
      <c r="I1465" s="11">
        <f t="shared" si="591"/>
        <v>43753</v>
      </c>
      <c r="J1465" s="1">
        <f t="shared" si="605"/>
        <v>21</v>
      </c>
      <c r="K1465" s="1">
        <f t="shared" si="613"/>
        <v>17</v>
      </c>
      <c r="L1465" s="8">
        <f t="shared" si="592"/>
        <v>0.99967647999999998</v>
      </c>
      <c r="M1465" s="14">
        <f t="shared" si="612"/>
        <v>1.0011006499999999</v>
      </c>
      <c r="N1465" s="14">
        <f t="shared" si="609"/>
        <v>1.1967471702492656</v>
      </c>
      <c r="O1465" s="8">
        <f t="shared" si="611"/>
        <v>1.1963599899999999</v>
      </c>
      <c r="P1465" s="8">
        <f t="shared" si="593"/>
        <v>14751.75253743</v>
      </c>
      <c r="Q1465" s="13">
        <f t="shared" si="594"/>
        <v>0</v>
      </c>
      <c r="R1465" s="21">
        <f t="shared" si="595"/>
        <v>0</v>
      </c>
      <c r="S1465" s="8">
        <f t="shared" si="596"/>
        <v>0</v>
      </c>
      <c r="T1465" s="10">
        <f t="shared" si="606"/>
        <v>0.122837</v>
      </c>
      <c r="U1465" s="13">
        <f t="shared" si="610"/>
        <v>248</v>
      </c>
      <c r="V1465" s="13">
        <v>252</v>
      </c>
      <c r="W1465" s="14">
        <f t="shared" si="597"/>
        <v>1.1207739729999999</v>
      </c>
      <c r="X1465" s="8">
        <f t="shared" si="598"/>
        <v>1781.62776265</v>
      </c>
      <c r="Y1465" s="8">
        <v>0</v>
      </c>
      <c r="Z1465" s="9">
        <f t="shared" si="599"/>
        <v>0</v>
      </c>
      <c r="AA1465" s="26" t="str">
        <f t="shared" si="607"/>
        <v>A+J=</v>
      </c>
      <c r="AB1465" s="70">
        <f t="shared" si="608"/>
        <v>43753</v>
      </c>
      <c r="AC1465" s="4"/>
      <c r="AD1465" s="1"/>
      <c r="AE1465" s="11"/>
      <c r="AF1465" s="5"/>
      <c r="AG1465" s="1"/>
      <c r="AH1465" s="1"/>
      <c r="AI1465" s="1"/>
      <c r="AJ1465" s="1"/>
      <c r="AK1465" s="10"/>
      <c r="AL1465" s="1"/>
      <c r="AM1465" s="1"/>
      <c r="AN1465" s="1"/>
      <c r="AO1465" s="1"/>
      <c r="AP1465" s="1"/>
      <c r="AQ1465" s="1"/>
    </row>
    <row r="1466" spans="1:43" x14ac:dyDescent="0.2">
      <c r="A1466" s="67">
        <f t="shared" si="600"/>
        <v>43748</v>
      </c>
      <c r="B1466" s="8">
        <f t="shared" si="589"/>
        <v>16540.66854798</v>
      </c>
      <c r="C1466" s="8">
        <f t="shared" si="601"/>
        <v>12330.52982442</v>
      </c>
      <c r="D1466" s="28">
        <f t="shared" si="602"/>
        <v>5229.93</v>
      </c>
      <c r="E1466" s="9">
        <f>IF(K1466=1,VLOOKUP(A1465,[1]Plan1!$AY$117:$BA$314,3),E1465)</f>
        <v>5227.84</v>
      </c>
      <c r="F1466" s="110">
        <f t="shared" si="603"/>
        <v>43725</v>
      </c>
      <c r="G1466" s="12">
        <f t="shared" si="590"/>
        <v>-3.996229395040185E-4</v>
      </c>
      <c r="H1466" s="11">
        <f t="shared" si="604"/>
        <v>43753</v>
      </c>
      <c r="I1466" s="11">
        <f t="shared" si="591"/>
        <v>43753</v>
      </c>
      <c r="J1466" s="1">
        <f t="shared" si="605"/>
        <v>21</v>
      </c>
      <c r="K1466" s="1">
        <f t="shared" si="613"/>
        <v>18</v>
      </c>
      <c r="L1466" s="8">
        <f t="shared" si="592"/>
        <v>0.99965744999999995</v>
      </c>
      <c r="M1466" s="14">
        <f t="shared" si="612"/>
        <v>1.0011006499999999</v>
      </c>
      <c r="N1466" s="14">
        <f t="shared" si="609"/>
        <v>1.1967471702492656</v>
      </c>
      <c r="O1466" s="8">
        <f t="shared" si="611"/>
        <v>1.19633722</v>
      </c>
      <c r="P1466" s="8">
        <f t="shared" si="593"/>
        <v>14751.47177127</v>
      </c>
      <c r="Q1466" s="13">
        <f t="shared" si="594"/>
        <v>0</v>
      </c>
      <c r="R1466" s="21">
        <f t="shared" si="595"/>
        <v>0</v>
      </c>
      <c r="S1466" s="8">
        <f t="shared" si="596"/>
        <v>0</v>
      </c>
      <c r="T1466" s="10">
        <f t="shared" si="606"/>
        <v>0.122837</v>
      </c>
      <c r="U1466" s="13">
        <f t="shared" si="610"/>
        <v>249</v>
      </c>
      <c r="V1466" s="13">
        <v>252</v>
      </c>
      <c r="W1466" s="14">
        <f t="shared" si="597"/>
        <v>1.1212893740000001</v>
      </c>
      <c r="X1466" s="8">
        <f t="shared" si="598"/>
        <v>1789.19677671</v>
      </c>
      <c r="Y1466" s="8">
        <v>0</v>
      </c>
      <c r="Z1466" s="9">
        <f t="shared" si="599"/>
        <v>0</v>
      </c>
      <c r="AA1466" s="26" t="str">
        <f t="shared" si="607"/>
        <v>A+J=</v>
      </c>
      <c r="AB1466" s="70">
        <f t="shared" si="608"/>
        <v>43753</v>
      </c>
      <c r="AC1466" s="4"/>
      <c r="AD1466" s="1"/>
      <c r="AE1466" s="11"/>
      <c r="AF1466" s="5"/>
      <c r="AG1466" s="1"/>
      <c r="AH1466" s="1"/>
      <c r="AI1466" s="1"/>
      <c r="AJ1466" s="1"/>
      <c r="AK1466" s="10"/>
      <c r="AL1466" s="1"/>
      <c r="AM1466" s="1"/>
      <c r="AN1466" s="1"/>
      <c r="AO1466" s="1"/>
      <c r="AP1466" s="1"/>
      <c r="AQ1466" s="1"/>
    </row>
    <row r="1467" spans="1:43" x14ac:dyDescent="0.2">
      <c r="A1467" s="67">
        <f t="shared" si="600"/>
        <v>43749</v>
      </c>
      <c r="B1467" s="8">
        <f t="shared" si="589"/>
        <v>16547.960002489999</v>
      </c>
      <c r="C1467" s="8">
        <f t="shared" si="601"/>
        <v>12330.52982442</v>
      </c>
      <c r="D1467" s="28">
        <f t="shared" si="602"/>
        <v>5229.93</v>
      </c>
      <c r="E1467" s="9">
        <f>IF(K1467=1,VLOOKUP(A1466,[1]Plan1!$AY$117:$BA$314,3),E1466)</f>
        <v>5227.84</v>
      </c>
      <c r="F1467" s="110">
        <f t="shared" si="603"/>
        <v>43725</v>
      </c>
      <c r="G1467" s="12">
        <f t="shared" si="590"/>
        <v>-3.996229395040185E-4</v>
      </c>
      <c r="H1467" s="11">
        <f t="shared" si="604"/>
        <v>43753</v>
      </c>
      <c r="I1467" s="11">
        <f t="shared" si="591"/>
        <v>43753</v>
      </c>
      <c r="J1467" s="1">
        <f t="shared" si="605"/>
        <v>21</v>
      </c>
      <c r="K1467" s="1">
        <f t="shared" si="613"/>
        <v>19</v>
      </c>
      <c r="L1467" s="8">
        <f t="shared" si="592"/>
        <v>0.99963842000000003</v>
      </c>
      <c r="M1467" s="14">
        <f t="shared" si="612"/>
        <v>1.0011006499999999</v>
      </c>
      <c r="N1467" s="14">
        <f t="shared" si="609"/>
        <v>1.1967471702492656</v>
      </c>
      <c r="O1467" s="8">
        <f t="shared" si="611"/>
        <v>1.19631445</v>
      </c>
      <c r="P1467" s="8">
        <f t="shared" si="593"/>
        <v>14751.1910051</v>
      </c>
      <c r="Q1467" s="13">
        <f t="shared" si="594"/>
        <v>0</v>
      </c>
      <c r="R1467" s="21">
        <f t="shared" si="595"/>
        <v>0</v>
      </c>
      <c r="S1467" s="8">
        <f t="shared" si="596"/>
        <v>0</v>
      </c>
      <c r="T1467" s="10">
        <f t="shared" si="606"/>
        <v>0.122837</v>
      </c>
      <c r="U1467" s="13">
        <f t="shared" si="610"/>
        <v>250</v>
      </c>
      <c r="V1467" s="13">
        <v>252</v>
      </c>
      <c r="W1467" s="14">
        <f t="shared" si="597"/>
        <v>1.121805012</v>
      </c>
      <c r="X1467" s="8">
        <f t="shared" si="598"/>
        <v>1796.7689973900001</v>
      </c>
      <c r="Y1467" s="8">
        <v>0</v>
      </c>
      <c r="Z1467" s="9">
        <f t="shared" si="599"/>
        <v>0</v>
      </c>
      <c r="AA1467" s="26" t="str">
        <f t="shared" si="607"/>
        <v>A+J=</v>
      </c>
      <c r="AB1467" s="70">
        <f t="shared" si="608"/>
        <v>43753</v>
      </c>
      <c r="AC1467" s="4"/>
      <c r="AD1467" s="1"/>
      <c r="AE1467" s="11"/>
      <c r="AF1467" s="5"/>
      <c r="AG1467" s="1"/>
      <c r="AH1467" s="1"/>
      <c r="AI1467" s="1"/>
      <c r="AJ1467" s="1"/>
      <c r="AK1467" s="10"/>
      <c r="AL1467" s="1"/>
      <c r="AM1467" s="1"/>
      <c r="AN1467" s="1"/>
      <c r="AO1467" s="1"/>
      <c r="AP1467" s="1"/>
      <c r="AQ1467" s="1"/>
    </row>
    <row r="1468" spans="1:43" x14ac:dyDescent="0.2">
      <c r="A1468" s="67">
        <f t="shared" si="600"/>
        <v>43750</v>
      </c>
      <c r="B1468" s="8">
        <f t="shared" si="589"/>
        <v>16555.25467817</v>
      </c>
      <c r="C1468" s="8">
        <f t="shared" si="601"/>
        <v>12330.52982442</v>
      </c>
      <c r="D1468" s="28">
        <f t="shared" si="602"/>
        <v>5229.93</v>
      </c>
      <c r="E1468" s="9">
        <f>IF(K1468=1,VLOOKUP(A1467,[1]Plan1!$AY$117:$BA$314,3),E1467)</f>
        <v>5227.84</v>
      </c>
      <c r="F1468" s="110">
        <f t="shared" si="603"/>
        <v>43725</v>
      </c>
      <c r="G1468" s="12">
        <f t="shared" si="590"/>
        <v>-3.996229395040185E-4</v>
      </c>
      <c r="H1468" s="11">
        <f t="shared" si="604"/>
        <v>43753</v>
      </c>
      <c r="I1468" s="11">
        <f t="shared" si="591"/>
        <v>43753</v>
      </c>
      <c r="J1468" s="1">
        <f t="shared" si="605"/>
        <v>21</v>
      </c>
      <c r="K1468" s="1">
        <f t="shared" si="613"/>
        <v>20</v>
      </c>
      <c r="L1468" s="8">
        <f t="shared" si="592"/>
        <v>0.99961940000000005</v>
      </c>
      <c r="M1468" s="14">
        <f t="shared" si="612"/>
        <v>1.0011006499999999</v>
      </c>
      <c r="N1468" s="14">
        <f t="shared" si="609"/>
        <v>1.1967471702492656</v>
      </c>
      <c r="O1468" s="8">
        <f t="shared" si="611"/>
        <v>1.1962916800000001</v>
      </c>
      <c r="P1468" s="8">
        <f t="shared" si="593"/>
        <v>14750.91023894</v>
      </c>
      <c r="Q1468" s="13">
        <f t="shared" si="594"/>
        <v>0</v>
      </c>
      <c r="R1468" s="21">
        <f t="shared" si="595"/>
        <v>0</v>
      </c>
      <c r="S1468" s="8">
        <f t="shared" si="596"/>
        <v>0</v>
      </c>
      <c r="T1468" s="10">
        <f t="shared" si="606"/>
        <v>0.122837</v>
      </c>
      <c r="U1468" s="13">
        <f t="shared" si="610"/>
        <v>251</v>
      </c>
      <c r="V1468" s="13">
        <v>252</v>
      </c>
      <c r="W1468" s="14">
        <f t="shared" si="597"/>
        <v>1.122320888</v>
      </c>
      <c r="X1468" s="8">
        <f t="shared" si="598"/>
        <v>1804.34443923</v>
      </c>
      <c r="Y1468" s="8">
        <v>0</v>
      </c>
      <c r="Z1468" s="9">
        <f t="shared" si="599"/>
        <v>0</v>
      </c>
      <c r="AA1468" s="26" t="str">
        <f t="shared" si="607"/>
        <v>A+J=</v>
      </c>
      <c r="AB1468" s="70">
        <f t="shared" si="608"/>
        <v>43753</v>
      </c>
      <c r="AC1468" s="4"/>
      <c r="AD1468" s="1"/>
      <c r="AE1468" s="11"/>
      <c r="AF1468" s="5"/>
      <c r="AG1468" s="1"/>
      <c r="AH1468" s="1"/>
      <c r="AI1468" s="1"/>
      <c r="AJ1468" s="1"/>
      <c r="AK1468" s="10"/>
      <c r="AL1468" s="1"/>
      <c r="AM1468" s="1"/>
      <c r="AN1468" s="1"/>
      <c r="AO1468" s="1"/>
      <c r="AP1468" s="1"/>
      <c r="AQ1468" s="1"/>
    </row>
    <row r="1469" spans="1:43" x14ac:dyDescent="0.2">
      <c r="A1469" s="67">
        <f t="shared" si="600"/>
        <v>43751</v>
      </c>
      <c r="B1469" s="8">
        <f t="shared" si="589"/>
        <v>16555.25467817</v>
      </c>
      <c r="C1469" s="8">
        <f t="shared" si="601"/>
        <v>12330.52982442</v>
      </c>
      <c r="D1469" s="28">
        <f t="shared" si="602"/>
        <v>5229.93</v>
      </c>
      <c r="E1469" s="9">
        <f>IF(K1469=1,VLOOKUP(A1468,[1]Plan1!$AY$117:$BA$314,3),E1468)</f>
        <v>5227.84</v>
      </c>
      <c r="F1469" s="110">
        <f t="shared" si="603"/>
        <v>43725</v>
      </c>
      <c r="G1469" s="12">
        <f t="shared" si="590"/>
        <v>-3.996229395040185E-4</v>
      </c>
      <c r="H1469" s="11">
        <f t="shared" si="604"/>
        <v>43753</v>
      </c>
      <c r="I1469" s="11">
        <f t="shared" si="591"/>
        <v>43753</v>
      </c>
      <c r="J1469" s="1">
        <f t="shared" si="605"/>
        <v>21</v>
      </c>
      <c r="K1469" s="1">
        <f t="shared" si="613"/>
        <v>20</v>
      </c>
      <c r="L1469" s="8">
        <f t="shared" si="592"/>
        <v>0.99961940000000005</v>
      </c>
      <c r="M1469" s="14">
        <f t="shared" si="612"/>
        <v>1.0011006499999999</v>
      </c>
      <c r="N1469" s="14">
        <f t="shared" si="609"/>
        <v>1.1967471702492656</v>
      </c>
      <c r="O1469" s="8">
        <f t="shared" si="611"/>
        <v>1.1962916800000001</v>
      </c>
      <c r="P1469" s="8">
        <f t="shared" si="593"/>
        <v>14750.91023894</v>
      </c>
      <c r="Q1469" s="13">
        <f t="shared" si="594"/>
        <v>0</v>
      </c>
      <c r="R1469" s="21">
        <f t="shared" si="595"/>
        <v>0</v>
      </c>
      <c r="S1469" s="8">
        <f t="shared" si="596"/>
        <v>0</v>
      </c>
      <c r="T1469" s="10">
        <f t="shared" si="606"/>
        <v>0.122837</v>
      </c>
      <c r="U1469" s="13">
        <f t="shared" si="610"/>
        <v>251</v>
      </c>
      <c r="V1469" s="13">
        <v>252</v>
      </c>
      <c r="W1469" s="14">
        <f t="shared" si="597"/>
        <v>1.122320888</v>
      </c>
      <c r="X1469" s="8">
        <f t="shared" si="598"/>
        <v>1804.34443923</v>
      </c>
      <c r="Y1469" s="8">
        <v>0</v>
      </c>
      <c r="Z1469" s="9">
        <f t="shared" si="599"/>
        <v>0</v>
      </c>
      <c r="AA1469" s="26" t="str">
        <f t="shared" si="607"/>
        <v>A+J=</v>
      </c>
      <c r="AB1469" s="70">
        <f t="shared" si="608"/>
        <v>43753</v>
      </c>
      <c r="AC1469" s="4"/>
      <c r="AD1469" s="1"/>
      <c r="AE1469" s="11"/>
      <c r="AF1469" s="5"/>
      <c r="AG1469" s="1"/>
      <c r="AH1469" s="1"/>
      <c r="AI1469" s="1"/>
      <c r="AJ1469" s="1"/>
      <c r="AK1469" s="10"/>
      <c r="AL1469" s="1"/>
      <c r="AM1469" s="1"/>
      <c r="AN1469" s="1"/>
      <c r="AO1469" s="1"/>
      <c r="AP1469" s="1"/>
      <c r="AQ1469" s="1"/>
    </row>
    <row r="1470" spans="1:43" x14ac:dyDescent="0.2">
      <c r="A1470" s="67">
        <f t="shared" si="600"/>
        <v>43752</v>
      </c>
      <c r="B1470" s="8">
        <f t="shared" si="589"/>
        <v>16555.25467817</v>
      </c>
      <c r="C1470" s="8">
        <f t="shared" si="601"/>
        <v>12330.52982442</v>
      </c>
      <c r="D1470" s="28">
        <f t="shared" si="602"/>
        <v>5229.93</v>
      </c>
      <c r="E1470" s="9">
        <f>IF(K1470=1,VLOOKUP(A1469,[1]Plan1!$AY$117:$BA$314,3),E1469)</f>
        <v>5227.84</v>
      </c>
      <c r="F1470" s="110">
        <f t="shared" si="603"/>
        <v>43725</v>
      </c>
      <c r="G1470" s="12">
        <f t="shared" si="590"/>
        <v>-3.996229395040185E-4</v>
      </c>
      <c r="H1470" s="11">
        <f t="shared" si="604"/>
        <v>43753</v>
      </c>
      <c r="I1470" s="11">
        <f t="shared" si="591"/>
        <v>43753</v>
      </c>
      <c r="J1470" s="1">
        <f t="shared" si="605"/>
        <v>21</v>
      </c>
      <c r="K1470" s="1">
        <f t="shared" si="613"/>
        <v>20</v>
      </c>
      <c r="L1470" s="8">
        <f t="shared" si="592"/>
        <v>0.99961940000000005</v>
      </c>
      <c r="M1470" s="14">
        <f t="shared" si="612"/>
        <v>1.0011006499999999</v>
      </c>
      <c r="N1470" s="14">
        <f t="shared" si="609"/>
        <v>1.1967471702492656</v>
      </c>
      <c r="O1470" s="8">
        <f t="shared" si="611"/>
        <v>1.1962916800000001</v>
      </c>
      <c r="P1470" s="8">
        <f t="shared" si="593"/>
        <v>14750.91023894</v>
      </c>
      <c r="Q1470" s="13">
        <f t="shared" si="594"/>
        <v>0</v>
      </c>
      <c r="R1470" s="21">
        <f t="shared" si="595"/>
        <v>0</v>
      </c>
      <c r="S1470" s="8">
        <f t="shared" si="596"/>
        <v>0</v>
      </c>
      <c r="T1470" s="10">
        <f t="shared" si="606"/>
        <v>0.122837</v>
      </c>
      <c r="U1470" s="13">
        <f t="shared" si="610"/>
        <v>251</v>
      </c>
      <c r="V1470" s="13">
        <v>252</v>
      </c>
      <c r="W1470" s="14">
        <f t="shared" si="597"/>
        <v>1.122320888</v>
      </c>
      <c r="X1470" s="8">
        <f t="shared" si="598"/>
        <v>1804.34443923</v>
      </c>
      <c r="Y1470" s="8">
        <v>0</v>
      </c>
      <c r="Z1470" s="9">
        <f t="shared" si="599"/>
        <v>0</v>
      </c>
      <c r="AA1470" s="26" t="str">
        <f t="shared" si="607"/>
        <v>A+J=</v>
      </c>
      <c r="AB1470" s="70">
        <f t="shared" si="608"/>
        <v>43753</v>
      </c>
      <c r="AC1470" s="4"/>
      <c r="AD1470" s="1"/>
      <c r="AE1470" s="11"/>
      <c r="AF1470" s="5"/>
      <c r="AG1470" s="1"/>
      <c r="AH1470" s="1"/>
      <c r="AI1470" s="1"/>
      <c r="AJ1470" s="1"/>
      <c r="AK1470" s="10"/>
      <c r="AL1470" s="1"/>
      <c r="AM1470" s="1"/>
      <c r="AN1470" s="1"/>
      <c r="AO1470" s="1"/>
      <c r="AP1470" s="1"/>
      <c r="AQ1470" s="1"/>
    </row>
    <row r="1471" spans="1:43" ht="15.75" x14ac:dyDescent="0.25">
      <c r="A1471" s="71">
        <f t="shared" si="600"/>
        <v>43753</v>
      </c>
      <c r="B1471" s="72">
        <f t="shared" si="589"/>
        <v>16562.552545319999</v>
      </c>
      <c r="C1471" s="72">
        <f t="shared" si="601"/>
        <v>12330.52982442</v>
      </c>
      <c r="D1471" s="73">
        <f t="shared" si="602"/>
        <v>5229.93</v>
      </c>
      <c r="E1471" s="9">
        <f>IF(K1471=1,VLOOKUP(A1470,[1]Plan1!$AY$117:$BA$314,3),E1470)</f>
        <v>5227.84</v>
      </c>
      <c r="F1471" s="111">
        <f t="shared" si="603"/>
        <v>43725</v>
      </c>
      <c r="G1471" s="76">
        <f t="shared" si="590"/>
        <v>-3.996229395040185E-4</v>
      </c>
      <c r="H1471" s="75">
        <f t="shared" si="604"/>
        <v>43787</v>
      </c>
      <c r="I1471" s="75">
        <f t="shared" si="591"/>
        <v>43753</v>
      </c>
      <c r="J1471" s="77">
        <f t="shared" si="605"/>
        <v>21</v>
      </c>
      <c r="K1471" s="77">
        <f t="shared" si="613"/>
        <v>21</v>
      </c>
      <c r="L1471" s="72">
        <f t="shared" si="592"/>
        <v>0.99960037000000002</v>
      </c>
      <c r="M1471" s="78">
        <f t="shared" si="612"/>
        <v>1.0011006499999999</v>
      </c>
      <c r="N1471" s="78">
        <f t="shared" si="609"/>
        <v>1.1967471702492656</v>
      </c>
      <c r="O1471" s="72">
        <f t="shared" si="611"/>
        <v>1.1962689099999999</v>
      </c>
      <c r="P1471" s="72">
        <f t="shared" si="593"/>
        <v>14750.62947278</v>
      </c>
      <c r="Q1471" s="79">
        <f t="shared" si="594"/>
        <v>4</v>
      </c>
      <c r="R1471" s="80">
        <f t="shared" si="595"/>
        <v>2.5000000000000001E-2</v>
      </c>
      <c r="S1471" s="72">
        <f t="shared" si="596"/>
        <v>368.76573681000002</v>
      </c>
      <c r="T1471" s="81">
        <f t="shared" si="606"/>
        <v>0.122837</v>
      </c>
      <c r="U1471" s="79">
        <f t="shared" si="610"/>
        <v>252</v>
      </c>
      <c r="V1471" s="79">
        <v>252</v>
      </c>
      <c r="W1471" s="78">
        <f t="shared" si="597"/>
        <v>1.1228370000000001</v>
      </c>
      <c r="X1471" s="72">
        <f t="shared" si="598"/>
        <v>1811.92307254</v>
      </c>
      <c r="Y1471" s="72">
        <v>0</v>
      </c>
      <c r="Z1471" s="74">
        <f t="shared" si="599"/>
        <v>2180.6888093500002</v>
      </c>
      <c r="AA1471" s="82" t="str">
        <f t="shared" si="607"/>
        <v>A+J=</v>
      </c>
      <c r="AB1471" s="150">
        <f t="shared" si="608"/>
        <v>43753</v>
      </c>
      <c r="AC1471" s="4"/>
      <c r="AD1471" s="1"/>
      <c r="AE1471" s="11"/>
      <c r="AF1471" s="5"/>
      <c r="AG1471" s="1"/>
      <c r="AH1471" s="1"/>
      <c r="AI1471" s="1"/>
      <c r="AJ1471" s="1"/>
      <c r="AK1471" s="10"/>
      <c r="AL1471" s="1"/>
      <c r="AM1471" s="1"/>
      <c r="AN1471" s="1"/>
      <c r="AO1471" s="1"/>
      <c r="AP1471" s="1"/>
      <c r="AQ1471" s="1"/>
    </row>
    <row r="1472" spans="1:43" ht="18.75" x14ac:dyDescent="0.2">
      <c r="A1472" s="67">
        <f t="shared" si="600"/>
        <v>43754</v>
      </c>
      <c r="B1472" s="8">
        <f t="shared" si="589"/>
        <v>14389.27970101</v>
      </c>
      <c r="C1472" s="87">
        <f t="shared" si="601"/>
        <v>12022.26657881</v>
      </c>
      <c r="D1472" s="28">
        <f t="shared" si="602"/>
        <v>5227.84</v>
      </c>
      <c r="E1472" s="9">
        <f>IF(K1472=1,VLOOKUP(A1471,[1]Plan1!$AY$117:$BA$314,3),E1471)</f>
        <v>5233.07</v>
      </c>
      <c r="F1472" s="110">
        <f t="shared" si="603"/>
        <v>43754</v>
      </c>
      <c r="G1472" s="12">
        <f t="shared" si="590"/>
        <v>1.0004131725529497E-3</v>
      </c>
      <c r="H1472" s="11">
        <f t="shared" si="604"/>
        <v>43787</v>
      </c>
      <c r="I1472" s="11">
        <f t="shared" si="591"/>
        <v>43787</v>
      </c>
      <c r="J1472" s="1">
        <f t="shared" si="605"/>
        <v>23</v>
      </c>
      <c r="K1472" s="1">
        <f t="shared" si="613"/>
        <v>1</v>
      </c>
      <c r="L1472" s="8">
        <f t="shared" si="592"/>
        <v>1.00004347</v>
      </c>
      <c r="M1472" s="14">
        <f t="shared" si="612"/>
        <v>0.99960037000000002</v>
      </c>
      <c r="N1472" s="14">
        <f t="shared" si="609"/>
        <v>1.1962689141776188</v>
      </c>
      <c r="O1472" s="8">
        <f t="shared" si="611"/>
        <v>1.1963209100000001</v>
      </c>
      <c r="P1472" s="8">
        <f t="shared" si="593"/>
        <v>14382.48889382</v>
      </c>
      <c r="Q1472" s="13">
        <f t="shared" si="594"/>
        <v>0</v>
      </c>
      <c r="R1472" s="21">
        <f t="shared" si="595"/>
        <v>0</v>
      </c>
      <c r="S1472" s="8">
        <f t="shared" si="596"/>
        <v>0</v>
      </c>
      <c r="T1472" s="86">
        <f t="shared" si="606"/>
        <v>0.12631999999999999</v>
      </c>
      <c r="U1472" s="13">
        <f t="shared" si="610"/>
        <v>1</v>
      </c>
      <c r="V1472" s="13">
        <v>252</v>
      </c>
      <c r="W1472" s="14">
        <f t="shared" si="597"/>
        <v>1.000472158</v>
      </c>
      <c r="X1472" s="8">
        <f t="shared" si="598"/>
        <v>6.7908071899999998</v>
      </c>
      <c r="Y1472" s="8">
        <v>0</v>
      </c>
      <c r="Z1472" s="9">
        <f t="shared" si="599"/>
        <v>0</v>
      </c>
      <c r="AA1472" s="26" t="str">
        <f t="shared" si="607"/>
        <v>A+J=</v>
      </c>
      <c r="AB1472" s="70">
        <f t="shared" si="608"/>
        <v>44119</v>
      </c>
      <c r="AC1472" s="4"/>
      <c r="AD1472" s="1"/>
      <c r="AE1472" s="11"/>
      <c r="AF1472" s="5"/>
      <c r="AG1472" s="1"/>
      <c r="AH1472" s="1"/>
      <c r="AI1472" s="1"/>
      <c r="AJ1472" s="1"/>
      <c r="AK1472" s="10"/>
      <c r="AL1472" s="1"/>
      <c r="AM1472" s="1"/>
      <c r="AN1472" s="1"/>
      <c r="AO1472" s="1"/>
      <c r="AP1472" s="1"/>
      <c r="AQ1472" s="1"/>
    </row>
    <row r="1473" spans="1:43" x14ac:dyDescent="0.2">
      <c r="A1473" s="67">
        <f t="shared" si="600"/>
        <v>43755</v>
      </c>
      <c r="B1473" s="8">
        <f t="shared" si="589"/>
        <v>14396.69956979</v>
      </c>
      <c r="C1473" s="8">
        <f t="shared" si="601"/>
        <v>12022.26657881</v>
      </c>
      <c r="D1473" s="28">
        <f t="shared" si="602"/>
        <v>5227.84</v>
      </c>
      <c r="E1473" s="9">
        <f>IF(K1473=1,VLOOKUP(A1472,[1]Plan1!$AY$117:$BA$314,3),E1472)</f>
        <v>5233.07</v>
      </c>
      <c r="F1473" s="110">
        <f t="shared" si="603"/>
        <v>43754</v>
      </c>
      <c r="G1473" s="12">
        <f t="shared" si="590"/>
        <v>1.0004131725529497E-3</v>
      </c>
      <c r="H1473" s="11">
        <f t="shared" si="604"/>
        <v>43787</v>
      </c>
      <c r="I1473" s="11">
        <f t="shared" si="591"/>
        <v>43787</v>
      </c>
      <c r="J1473" s="1">
        <f t="shared" si="605"/>
        <v>23</v>
      </c>
      <c r="K1473" s="1">
        <f t="shared" si="613"/>
        <v>2</v>
      </c>
      <c r="L1473" s="8">
        <f t="shared" si="592"/>
        <v>1.00008695</v>
      </c>
      <c r="M1473" s="14">
        <f t="shared" si="612"/>
        <v>0.99960037000000002</v>
      </c>
      <c r="N1473" s="14">
        <f t="shared" si="609"/>
        <v>1.1962689141776188</v>
      </c>
      <c r="O1473" s="8">
        <f t="shared" si="611"/>
        <v>1.19637292</v>
      </c>
      <c r="P1473" s="8">
        <f t="shared" si="593"/>
        <v>14383.114171900001</v>
      </c>
      <c r="Q1473" s="13">
        <f t="shared" si="594"/>
        <v>0</v>
      </c>
      <c r="R1473" s="21">
        <f t="shared" si="595"/>
        <v>0</v>
      </c>
      <c r="S1473" s="8">
        <f t="shared" si="596"/>
        <v>0</v>
      </c>
      <c r="T1473" s="10">
        <f t="shared" si="606"/>
        <v>0.12631999999999999</v>
      </c>
      <c r="U1473" s="13">
        <f t="shared" si="610"/>
        <v>2</v>
      </c>
      <c r="V1473" s="13">
        <v>252</v>
      </c>
      <c r="W1473" s="14">
        <f t="shared" si="597"/>
        <v>1.0009445379999999</v>
      </c>
      <c r="X1473" s="8">
        <f t="shared" si="598"/>
        <v>13.585397889999999</v>
      </c>
      <c r="Y1473" s="8">
        <v>0</v>
      </c>
      <c r="Z1473" s="9">
        <f t="shared" si="599"/>
        <v>0</v>
      </c>
      <c r="AA1473" s="26" t="str">
        <f t="shared" si="607"/>
        <v>A+J=</v>
      </c>
      <c r="AB1473" s="70">
        <f t="shared" si="608"/>
        <v>44119</v>
      </c>
      <c r="AC1473" s="4"/>
      <c r="AD1473" s="1"/>
      <c r="AE1473" s="11"/>
      <c r="AF1473" s="5"/>
      <c r="AG1473" s="1"/>
      <c r="AH1473" s="1"/>
      <c r="AI1473" s="1"/>
      <c r="AJ1473" s="1"/>
      <c r="AK1473" s="10"/>
      <c r="AL1473" s="1"/>
      <c r="AM1473" s="1"/>
      <c r="AN1473" s="1"/>
      <c r="AO1473" s="1"/>
      <c r="AP1473" s="1"/>
      <c r="AQ1473" s="1"/>
    </row>
    <row r="1474" spans="1:43" x14ac:dyDescent="0.2">
      <c r="A1474" s="67">
        <f t="shared" si="600"/>
        <v>43756</v>
      </c>
      <c r="B1474" s="8">
        <f t="shared" si="589"/>
        <v>14404.123371670001</v>
      </c>
      <c r="C1474" s="8">
        <f t="shared" si="601"/>
        <v>12022.26657881</v>
      </c>
      <c r="D1474" s="28">
        <f t="shared" si="602"/>
        <v>5227.84</v>
      </c>
      <c r="E1474" s="9">
        <f>IF(K1474=1,VLOOKUP(A1473,[1]Plan1!$AY$117:$BA$314,3),E1473)</f>
        <v>5233.07</v>
      </c>
      <c r="F1474" s="110">
        <f t="shared" si="603"/>
        <v>43754</v>
      </c>
      <c r="G1474" s="12">
        <f t="shared" si="590"/>
        <v>1.0004131725529497E-3</v>
      </c>
      <c r="H1474" s="11">
        <f t="shared" si="604"/>
        <v>43787</v>
      </c>
      <c r="I1474" s="11">
        <f t="shared" si="591"/>
        <v>43787</v>
      </c>
      <c r="J1474" s="1">
        <f t="shared" si="605"/>
        <v>23</v>
      </c>
      <c r="K1474" s="1">
        <f t="shared" si="613"/>
        <v>3</v>
      </c>
      <c r="L1474" s="8">
        <f t="shared" si="592"/>
        <v>1.00013043</v>
      </c>
      <c r="M1474" s="14">
        <f t="shared" si="612"/>
        <v>0.99960037000000002</v>
      </c>
      <c r="N1474" s="14">
        <f t="shared" si="609"/>
        <v>1.1962689141776188</v>
      </c>
      <c r="O1474" s="8">
        <f t="shared" si="611"/>
        <v>1.19642494</v>
      </c>
      <c r="P1474" s="8">
        <f t="shared" si="593"/>
        <v>14383.73957021</v>
      </c>
      <c r="Q1474" s="13">
        <f t="shared" si="594"/>
        <v>0</v>
      </c>
      <c r="R1474" s="21">
        <f t="shared" si="595"/>
        <v>0</v>
      </c>
      <c r="S1474" s="8">
        <f t="shared" si="596"/>
        <v>0</v>
      </c>
      <c r="T1474" s="10">
        <f t="shared" si="606"/>
        <v>0.12631999999999999</v>
      </c>
      <c r="U1474" s="13">
        <f t="shared" si="610"/>
        <v>3</v>
      </c>
      <c r="V1474" s="13">
        <v>252</v>
      </c>
      <c r="W1474" s="14">
        <f t="shared" si="597"/>
        <v>1.001417142</v>
      </c>
      <c r="X1474" s="8">
        <f t="shared" si="598"/>
        <v>20.383801460000001</v>
      </c>
      <c r="Y1474" s="8">
        <v>0</v>
      </c>
      <c r="Z1474" s="9">
        <f t="shared" si="599"/>
        <v>0</v>
      </c>
      <c r="AA1474" s="26" t="str">
        <f t="shared" si="607"/>
        <v>A+J=</v>
      </c>
      <c r="AB1474" s="70">
        <f t="shared" si="608"/>
        <v>44119</v>
      </c>
      <c r="AC1474" s="4"/>
      <c r="AD1474" s="1"/>
      <c r="AE1474" s="11"/>
      <c r="AF1474" s="5"/>
      <c r="AG1474" s="1"/>
      <c r="AH1474" s="1"/>
      <c r="AI1474" s="1"/>
      <c r="AJ1474" s="1"/>
      <c r="AK1474" s="10"/>
      <c r="AL1474" s="1"/>
      <c r="AM1474" s="1"/>
      <c r="AN1474" s="1"/>
      <c r="AO1474" s="1"/>
      <c r="AP1474" s="1"/>
      <c r="AQ1474" s="1"/>
    </row>
    <row r="1475" spans="1:43" x14ac:dyDescent="0.2">
      <c r="A1475" s="67">
        <f t="shared" si="600"/>
        <v>43757</v>
      </c>
      <c r="B1475" s="8">
        <f t="shared" si="589"/>
        <v>14411.550851939999</v>
      </c>
      <c r="C1475" s="8">
        <f t="shared" si="601"/>
        <v>12022.26657881</v>
      </c>
      <c r="D1475" s="28">
        <f t="shared" si="602"/>
        <v>5227.84</v>
      </c>
      <c r="E1475" s="9">
        <f>IF(K1475=1,VLOOKUP(A1474,[1]Plan1!$AY$117:$BA$314,3),E1474)</f>
        <v>5233.07</v>
      </c>
      <c r="F1475" s="110">
        <f t="shared" si="603"/>
        <v>43754</v>
      </c>
      <c r="G1475" s="12">
        <f t="shared" si="590"/>
        <v>1.0004131725529497E-3</v>
      </c>
      <c r="H1475" s="11">
        <f t="shared" si="604"/>
        <v>43787</v>
      </c>
      <c r="I1475" s="11">
        <f t="shared" si="591"/>
        <v>43787</v>
      </c>
      <c r="J1475" s="1">
        <f t="shared" si="605"/>
        <v>23</v>
      </c>
      <c r="K1475" s="1">
        <f t="shared" si="613"/>
        <v>4</v>
      </c>
      <c r="L1475" s="8">
        <f t="shared" si="592"/>
        <v>1.00017391</v>
      </c>
      <c r="M1475" s="14">
        <f t="shared" si="612"/>
        <v>0.99960037000000002</v>
      </c>
      <c r="N1475" s="14">
        <f t="shared" si="609"/>
        <v>1.1962689141776188</v>
      </c>
      <c r="O1475" s="8">
        <f t="shared" si="611"/>
        <v>1.1964769500000001</v>
      </c>
      <c r="P1475" s="8">
        <f t="shared" si="593"/>
        <v>14384.3648483</v>
      </c>
      <c r="Q1475" s="13">
        <f t="shared" si="594"/>
        <v>0</v>
      </c>
      <c r="R1475" s="21">
        <f t="shared" si="595"/>
        <v>0</v>
      </c>
      <c r="S1475" s="8">
        <f t="shared" si="596"/>
        <v>0</v>
      </c>
      <c r="T1475" s="10">
        <f t="shared" si="606"/>
        <v>0.12631999999999999</v>
      </c>
      <c r="U1475" s="13">
        <f t="shared" si="610"/>
        <v>4</v>
      </c>
      <c r="V1475" s="13">
        <v>252</v>
      </c>
      <c r="W1475" s="14">
        <f t="shared" si="597"/>
        <v>1.001889969</v>
      </c>
      <c r="X1475" s="8">
        <f t="shared" si="598"/>
        <v>27.186003639999999</v>
      </c>
      <c r="Y1475" s="8">
        <v>0</v>
      </c>
      <c r="Z1475" s="9">
        <f t="shared" si="599"/>
        <v>0</v>
      </c>
      <c r="AA1475" s="26" t="str">
        <f t="shared" si="607"/>
        <v>A+J=</v>
      </c>
      <c r="AB1475" s="70">
        <f t="shared" si="608"/>
        <v>44119</v>
      </c>
      <c r="AC1475" s="4"/>
      <c r="AD1475" s="1"/>
      <c r="AE1475" s="11"/>
      <c r="AF1475" s="5"/>
      <c r="AG1475" s="1"/>
      <c r="AH1475" s="1"/>
      <c r="AI1475" s="1"/>
      <c r="AJ1475" s="1"/>
      <c r="AK1475" s="10"/>
      <c r="AL1475" s="1"/>
      <c r="AM1475" s="1"/>
      <c r="AN1475" s="1"/>
      <c r="AO1475" s="1"/>
      <c r="AP1475" s="1"/>
      <c r="AQ1475" s="1"/>
    </row>
    <row r="1476" spans="1:43" x14ac:dyDescent="0.2">
      <c r="A1476" s="67">
        <f t="shared" si="600"/>
        <v>43758</v>
      </c>
      <c r="B1476" s="8">
        <f t="shared" si="589"/>
        <v>14411.550851939999</v>
      </c>
      <c r="C1476" s="8">
        <f t="shared" si="601"/>
        <v>12022.26657881</v>
      </c>
      <c r="D1476" s="28">
        <f t="shared" si="602"/>
        <v>5227.84</v>
      </c>
      <c r="E1476" s="9">
        <f>IF(K1476=1,VLOOKUP(A1475,[1]Plan1!$AY$117:$BA$314,3),E1475)</f>
        <v>5233.07</v>
      </c>
      <c r="F1476" s="110">
        <f t="shared" si="603"/>
        <v>43754</v>
      </c>
      <c r="G1476" s="12">
        <f t="shared" si="590"/>
        <v>1.0004131725529497E-3</v>
      </c>
      <c r="H1476" s="11">
        <f t="shared" si="604"/>
        <v>43787</v>
      </c>
      <c r="I1476" s="11">
        <f t="shared" si="591"/>
        <v>43787</v>
      </c>
      <c r="J1476" s="1">
        <f t="shared" si="605"/>
        <v>23</v>
      </c>
      <c r="K1476" s="1">
        <f t="shared" si="613"/>
        <v>4</v>
      </c>
      <c r="L1476" s="8">
        <f t="shared" si="592"/>
        <v>1.00017391</v>
      </c>
      <c r="M1476" s="14">
        <f t="shared" si="612"/>
        <v>0.99960037000000002</v>
      </c>
      <c r="N1476" s="14">
        <f t="shared" si="609"/>
        <v>1.1962689141776188</v>
      </c>
      <c r="O1476" s="8">
        <f t="shared" si="611"/>
        <v>1.1964769500000001</v>
      </c>
      <c r="P1476" s="8">
        <f t="shared" si="593"/>
        <v>14384.3648483</v>
      </c>
      <c r="Q1476" s="13">
        <f t="shared" si="594"/>
        <v>0</v>
      </c>
      <c r="R1476" s="21">
        <f t="shared" si="595"/>
        <v>0</v>
      </c>
      <c r="S1476" s="8">
        <f t="shared" si="596"/>
        <v>0</v>
      </c>
      <c r="T1476" s="10">
        <f t="shared" si="606"/>
        <v>0.12631999999999999</v>
      </c>
      <c r="U1476" s="13">
        <f t="shared" si="610"/>
        <v>4</v>
      </c>
      <c r="V1476" s="13">
        <v>252</v>
      </c>
      <c r="W1476" s="14">
        <f t="shared" si="597"/>
        <v>1.001889969</v>
      </c>
      <c r="X1476" s="8">
        <f t="shared" si="598"/>
        <v>27.186003639999999</v>
      </c>
      <c r="Y1476" s="8">
        <v>0</v>
      </c>
      <c r="Z1476" s="9">
        <f t="shared" si="599"/>
        <v>0</v>
      </c>
      <c r="AA1476" s="26" t="str">
        <f t="shared" si="607"/>
        <v>A+J=</v>
      </c>
      <c r="AB1476" s="70">
        <f t="shared" si="608"/>
        <v>44119</v>
      </c>
      <c r="AC1476" s="4"/>
      <c r="AD1476" s="1"/>
      <c r="AE1476" s="11"/>
      <c r="AF1476" s="5"/>
      <c r="AG1476" s="1"/>
      <c r="AH1476" s="1"/>
      <c r="AI1476" s="1"/>
      <c r="AJ1476" s="1"/>
      <c r="AK1476" s="10"/>
      <c r="AL1476" s="1"/>
      <c r="AM1476" s="1"/>
      <c r="AN1476" s="1"/>
      <c r="AO1476" s="1"/>
      <c r="AP1476" s="1"/>
      <c r="AQ1476" s="1"/>
    </row>
    <row r="1477" spans="1:43" x14ac:dyDescent="0.2">
      <c r="A1477" s="67">
        <f t="shared" si="600"/>
        <v>43759</v>
      </c>
      <c r="B1477" s="8">
        <f t="shared" si="589"/>
        <v>14411.550851939999</v>
      </c>
      <c r="C1477" s="8">
        <f t="shared" si="601"/>
        <v>12022.26657881</v>
      </c>
      <c r="D1477" s="28">
        <f t="shared" si="602"/>
        <v>5227.84</v>
      </c>
      <c r="E1477" s="9">
        <f>IF(K1477=1,VLOOKUP(A1476,[1]Plan1!$AY$117:$BA$314,3),E1476)</f>
        <v>5233.07</v>
      </c>
      <c r="F1477" s="110">
        <f t="shared" si="603"/>
        <v>43754</v>
      </c>
      <c r="G1477" s="12">
        <f t="shared" si="590"/>
        <v>1.0004131725529497E-3</v>
      </c>
      <c r="H1477" s="11">
        <f t="shared" si="604"/>
        <v>43787</v>
      </c>
      <c r="I1477" s="11">
        <f t="shared" si="591"/>
        <v>43787</v>
      </c>
      <c r="J1477" s="1">
        <f t="shared" si="605"/>
        <v>23</v>
      </c>
      <c r="K1477" s="1">
        <f t="shared" si="613"/>
        <v>4</v>
      </c>
      <c r="L1477" s="8">
        <f t="shared" si="592"/>
        <v>1.00017391</v>
      </c>
      <c r="M1477" s="14">
        <f t="shared" si="612"/>
        <v>0.99960037000000002</v>
      </c>
      <c r="N1477" s="14">
        <f t="shared" si="609"/>
        <v>1.1962689141776188</v>
      </c>
      <c r="O1477" s="8">
        <f t="shared" si="611"/>
        <v>1.1964769500000001</v>
      </c>
      <c r="P1477" s="8">
        <f t="shared" si="593"/>
        <v>14384.3648483</v>
      </c>
      <c r="Q1477" s="13">
        <f t="shared" si="594"/>
        <v>0</v>
      </c>
      <c r="R1477" s="21">
        <f t="shared" si="595"/>
        <v>0</v>
      </c>
      <c r="S1477" s="8">
        <f t="shared" si="596"/>
        <v>0</v>
      </c>
      <c r="T1477" s="10">
        <f t="shared" si="606"/>
        <v>0.12631999999999999</v>
      </c>
      <c r="U1477" s="13">
        <f t="shared" si="610"/>
        <v>4</v>
      </c>
      <c r="V1477" s="13">
        <v>252</v>
      </c>
      <c r="W1477" s="14">
        <f t="shared" si="597"/>
        <v>1.001889969</v>
      </c>
      <c r="X1477" s="8">
        <f t="shared" si="598"/>
        <v>27.186003639999999</v>
      </c>
      <c r="Y1477" s="8">
        <v>0</v>
      </c>
      <c r="Z1477" s="9">
        <f t="shared" si="599"/>
        <v>0</v>
      </c>
      <c r="AA1477" s="26" t="str">
        <f t="shared" si="607"/>
        <v>A+J=</v>
      </c>
      <c r="AB1477" s="70">
        <f t="shared" si="608"/>
        <v>44119</v>
      </c>
      <c r="AC1477" s="4"/>
      <c r="AD1477" s="1"/>
      <c r="AE1477" s="11"/>
      <c r="AF1477" s="5"/>
      <c r="AG1477" s="1"/>
      <c r="AH1477" s="1"/>
      <c r="AI1477" s="1"/>
      <c r="AJ1477" s="1"/>
      <c r="AK1477" s="10"/>
      <c r="AL1477" s="1"/>
      <c r="AM1477" s="1"/>
      <c r="AN1477" s="1"/>
      <c r="AO1477" s="1"/>
      <c r="AP1477" s="1"/>
      <c r="AQ1477" s="1"/>
    </row>
    <row r="1478" spans="1:43" x14ac:dyDescent="0.2">
      <c r="A1478" s="67">
        <f t="shared" si="600"/>
        <v>43760</v>
      </c>
      <c r="B1478" s="8">
        <f t="shared" si="589"/>
        <v>14418.982251859999</v>
      </c>
      <c r="C1478" s="8">
        <f t="shared" si="601"/>
        <v>12022.26657881</v>
      </c>
      <c r="D1478" s="28">
        <f t="shared" si="602"/>
        <v>5227.84</v>
      </c>
      <c r="E1478" s="9">
        <f>IF(K1478=1,VLOOKUP(A1477,[1]Plan1!$AY$117:$BA$314,3),E1477)</f>
        <v>5233.07</v>
      </c>
      <c r="F1478" s="110">
        <f t="shared" si="603"/>
        <v>43754</v>
      </c>
      <c r="G1478" s="12">
        <f t="shared" si="590"/>
        <v>1.0004131725529497E-3</v>
      </c>
      <c r="H1478" s="11">
        <f t="shared" si="604"/>
        <v>43787</v>
      </c>
      <c r="I1478" s="11">
        <f t="shared" si="591"/>
        <v>43787</v>
      </c>
      <c r="J1478" s="1">
        <f t="shared" si="605"/>
        <v>23</v>
      </c>
      <c r="K1478" s="1">
        <f t="shared" si="613"/>
        <v>5</v>
      </c>
      <c r="L1478" s="8">
        <f t="shared" si="592"/>
        <v>1.00021739</v>
      </c>
      <c r="M1478" s="14">
        <f t="shared" si="612"/>
        <v>0.99960037000000002</v>
      </c>
      <c r="N1478" s="14">
        <f t="shared" si="609"/>
        <v>1.1962689141776188</v>
      </c>
      <c r="O1478" s="8">
        <f t="shared" si="611"/>
        <v>1.1965289699999999</v>
      </c>
      <c r="P1478" s="8">
        <f t="shared" si="593"/>
        <v>14384.9902466</v>
      </c>
      <c r="Q1478" s="13">
        <f t="shared" si="594"/>
        <v>0</v>
      </c>
      <c r="R1478" s="21">
        <f t="shared" si="595"/>
        <v>0</v>
      </c>
      <c r="S1478" s="8">
        <f t="shared" si="596"/>
        <v>0</v>
      </c>
      <c r="T1478" s="10">
        <f t="shared" si="606"/>
        <v>0.12631999999999999</v>
      </c>
      <c r="U1478" s="13">
        <f t="shared" si="610"/>
        <v>5</v>
      </c>
      <c r="V1478" s="13">
        <v>252</v>
      </c>
      <c r="W1478" s="14">
        <f t="shared" si="597"/>
        <v>1.0023630189999999</v>
      </c>
      <c r="X1478" s="8">
        <f t="shared" si="598"/>
        <v>33.992005259999999</v>
      </c>
      <c r="Y1478" s="8">
        <v>0</v>
      </c>
      <c r="Z1478" s="9">
        <f t="shared" si="599"/>
        <v>0</v>
      </c>
      <c r="AA1478" s="26" t="str">
        <f t="shared" si="607"/>
        <v>A+J=</v>
      </c>
      <c r="AB1478" s="70">
        <f t="shared" si="608"/>
        <v>44119</v>
      </c>
      <c r="AC1478" s="4"/>
      <c r="AD1478" s="1"/>
      <c r="AE1478" s="11"/>
      <c r="AF1478" s="5"/>
      <c r="AG1478" s="1"/>
      <c r="AH1478" s="1"/>
      <c r="AI1478" s="1"/>
      <c r="AJ1478" s="1"/>
      <c r="AK1478" s="10"/>
      <c r="AL1478" s="1"/>
      <c r="AM1478" s="1"/>
      <c r="AN1478" s="1"/>
      <c r="AO1478" s="1"/>
      <c r="AP1478" s="1"/>
      <c r="AQ1478" s="1"/>
    </row>
    <row r="1479" spans="1:43" x14ac:dyDescent="0.2">
      <c r="A1479" s="67">
        <f t="shared" si="600"/>
        <v>43761</v>
      </c>
      <c r="B1479" s="8">
        <f t="shared" si="589"/>
        <v>14426.41746586</v>
      </c>
      <c r="C1479" s="8">
        <f t="shared" si="601"/>
        <v>12022.26657881</v>
      </c>
      <c r="D1479" s="28">
        <f t="shared" si="602"/>
        <v>5227.84</v>
      </c>
      <c r="E1479" s="9">
        <f>IF(K1479=1,VLOOKUP(A1478,[1]Plan1!$AY$117:$BA$314,3),E1478)</f>
        <v>5233.07</v>
      </c>
      <c r="F1479" s="110">
        <f t="shared" si="603"/>
        <v>43754</v>
      </c>
      <c r="G1479" s="12">
        <f t="shared" si="590"/>
        <v>1.0004131725529497E-3</v>
      </c>
      <c r="H1479" s="11">
        <f t="shared" si="604"/>
        <v>43787</v>
      </c>
      <c r="I1479" s="11">
        <f t="shared" si="591"/>
        <v>43787</v>
      </c>
      <c r="J1479" s="1">
        <f t="shared" si="605"/>
        <v>23</v>
      </c>
      <c r="K1479" s="1">
        <f t="shared" si="613"/>
        <v>6</v>
      </c>
      <c r="L1479" s="8">
        <f t="shared" si="592"/>
        <v>1.0002608799999999</v>
      </c>
      <c r="M1479" s="14">
        <f t="shared" si="612"/>
        <v>0.99960037000000002</v>
      </c>
      <c r="N1479" s="14">
        <f t="shared" si="609"/>
        <v>1.1962689141776188</v>
      </c>
      <c r="O1479" s="8">
        <f t="shared" si="611"/>
        <v>1.19658099</v>
      </c>
      <c r="P1479" s="8">
        <f t="shared" si="593"/>
        <v>14385.61564491</v>
      </c>
      <c r="Q1479" s="13">
        <f t="shared" si="594"/>
        <v>0</v>
      </c>
      <c r="R1479" s="21">
        <f t="shared" si="595"/>
        <v>0</v>
      </c>
      <c r="S1479" s="8">
        <f t="shared" si="596"/>
        <v>0</v>
      </c>
      <c r="T1479" s="10">
        <f t="shared" si="606"/>
        <v>0.12631999999999999</v>
      </c>
      <c r="U1479" s="13">
        <f t="shared" si="610"/>
        <v>6</v>
      </c>
      <c r="V1479" s="13">
        <v>252</v>
      </c>
      <c r="W1479" s="14">
        <f t="shared" si="597"/>
        <v>1.0028362930000001</v>
      </c>
      <c r="X1479" s="8">
        <f t="shared" si="598"/>
        <v>40.80182095</v>
      </c>
      <c r="Y1479" s="8">
        <v>0</v>
      </c>
      <c r="Z1479" s="9">
        <f t="shared" si="599"/>
        <v>0</v>
      </c>
      <c r="AA1479" s="26" t="str">
        <f t="shared" si="607"/>
        <v>A+J=</v>
      </c>
      <c r="AB1479" s="70">
        <f t="shared" si="608"/>
        <v>44119</v>
      </c>
      <c r="AC1479" s="4"/>
      <c r="AD1479" s="1"/>
      <c r="AE1479" s="11"/>
      <c r="AF1479" s="5"/>
      <c r="AG1479" s="1"/>
      <c r="AH1479" s="1"/>
      <c r="AI1479" s="1"/>
      <c r="AJ1479" s="1"/>
      <c r="AK1479" s="10"/>
      <c r="AL1479" s="1"/>
      <c r="AM1479" s="1"/>
      <c r="AN1479" s="1"/>
      <c r="AO1479" s="1"/>
      <c r="AP1479" s="1"/>
      <c r="AQ1479" s="1"/>
    </row>
    <row r="1480" spans="1:43" x14ac:dyDescent="0.2">
      <c r="A1480" s="67">
        <f t="shared" si="600"/>
        <v>43762</v>
      </c>
      <c r="B1480" s="8">
        <f t="shared" si="589"/>
        <v>14433.856479959999</v>
      </c>
      <c r="C1480" s="8">
        <f t="shared" si="601"/>
        <v>12022.26657881</v>
      </c>
      <c r="D1480" s="28">
        <f t="shared" si="602"/>
        <v>5227.84</v>
      </c>
      <c r="E1480" s="9">
        <f>IF(K1480=1,VLOOKUP(A1479,[1]Plan1!$AY$117:$BA$314,3),E1479)</f>
        <v>5233.07</v>
      </c>
      <c r="F1480" s="110">
        <f t="shared" si="603"/>
        <v>43754</v>
      </c>
      <c r="G1480" s="12">
        <f t="shared" si="590"/>
        <v>1.0004131725529497E-3</v>
      </c>
      <c r="H1480" s="11">
        <f t="shared" si="604"/>
        <v>43787</v>
      </c>
      <c r="I1480" s="11">
        <f t="shared" si="591"/>
        <v>43787</v>
      </c>
      <c r="J1480" s="1">
        <f t="shared" si="605"/>
        <v>23</v>
      </c>
      <c r="K1480" s="1">
        <f t="shared" si="613"/>
        <v>7</v>
      </c>
      <c r="L1480" s="8">
        <f t="shared" si="592"/>
        <v>1.0003043599999999</v>
      </c>
      <c r="M1480" s="14">
        <f t="shared" si="612"/>
        <v>0.99960037000000002</v>
      </c>
      <c r="N1480" s="14">
        <f t="shared" si="609"/>
        <v>1.1962689141776188</v>
      </c>
      <c r="O1480" s="8">
        <f t="shared" si="611"/>
        <v>1.19663301</v>
      </c>
      <c r="P1480" s="8">
        <f t="shared" si="593"/>
        <v>14386.241043219999</v>
      </c>
      <c r="Q1480" s="13">
        <f t="shared" si="594"/>
        <v>0</v>
      </c>
      <c r="R1480" s="21">
        <f t="shared" si="595"/>
        <v>0</v>
      </c>
      <c r="S1480" s="8">
        <f t="shared" si="596"/>
        <v>0</v>
      </c>
      <c r="T1480" s="10">
        <f t="shared" si="606"/>
        <v>0.12631999999999999</v>
      </c>
      <c r="U1480" s="13">
        <f t="shared" si="610"/>
        <v>7</v>
      </c>
      <c r="V1480" s="13">
        <v>252</v>
      </c>
      <c r="W1480" s="14">
        <f t="shared" si="597"/>
        <v>1.0033097900000001</v>
      </c>
      <c r="X1480" s="8">
        <f t="shared" si="598"/>
        <v>47.61543674</v>
      </c>
      <c r="Y1480" s="8">
        <v>0</v>
      </c>
      <c r="Z1480" s="9">
        <f t="shared" si="599"/>
        <v>0</v>
      </c>
      <c r="AA1480" s="26" t="str">
        <f t="shared" si="607"/>
        <v>A+J=</v>
      </c>
      <c r="AB1480" s="70">
        <f t="shared" si="608"/>
        <v>44119</v>
      </c>
      <c r="AC1480" s="4"/>
      <c r="AD1480" s="1"/>
      <c r="AE1480" s="11"/>
      <c r="AF1480" s="5"/>
      <c r="AG1480" s="1"/>
      <c r="AH1480" s="1"/>
      <c r="AI1480" s="1"/>
      <c r="AJ1480" s="1"/>
      <c r="AK1480" s="10"/>
      <c r="AL1480" s="1"/>
      <c r="AM1480" s="1"/>
      <c r="AN1480" s="1"/>
      <c r="AO1480" s="1"/>
      <c r="AP1480" s="1"/>
      <c r="AQ1480" s="1"/>
    </row>
    <row r="1481" spans="1:43" x14ac:dyDescent="0.2">
      <c r="A1481" s="67">
        <f t="shared" si="600"/>
        <v>43763</v>
      </c>
      <c r="B1481" s="8">
        <f t="shared" si="589"/>
        <v>14441.299294580002</v>
      </c>
      <c r="C1481" s="8">
        <f t="shared" si="601"/>
        <v>12022.26657881</v>
      </c>
      <c r="D1481" s="28">
        <f t="shared" si="602"/>
        <v>5227.84</v>
      </c>
      <c r="E1481" s="9">
        <f>IF(K1481=1,VLOOKUP(A1480,[1]Plan1!$AY$117:$BA$314,3),E1480)</f>
        <v>5233.07</v>
      </c>
      <c r="F1481" s="110">
        <f t="shared" si="603"/>
        <v>43754</v>
      </c>
      <c r="G1481" s="12">
        <f t="shared" si="590"/>
        <v>1.0004131725529497E-3</v>
      </c>
      <c r="H1481" s="11">
        <f t="shared" si="604"/>
        <v>43787</v>
      </c>
      <c r="I1481" s="11">
        <f t="shared" si="591"/>
        <v>43787</v>
      </c>
      <c r="J1481" s="1">
        <f t="shared" si="605"/>
        <v>23</v>
      </c>
      <c r="K1481" s="1">
        <f t="shared" si="613"/>
        <v>8</v>
      </c>
      <c r="L1481" s="8">
        <f t="shared" si="592"/>
        <v>1.00034785</v>
      </c>
      <c r="M1481" s="14">
        <f t="shared" si="612"/>
        <v>0.99960037000000002</v>
      </c>
      <c r="N1481" s="14">
        <f t="shared" si="609"/>
        <v>1.1962689141776188</v>
      </c>
      <c r="O1481" s="8">
        <f t="shared" si="611"/>
        <v>1.19668503</v>
      </c>
      <c r="P1481" s="8">
        <f t="shared" si="593"/>
        <v>14386.866441530001</v>
      </c>
      <c r="Q1481" s="13">
        <f t="shared" si="594"/>
        <v>0</v>
      </c>
      <c r="R1481" s="21">
        <f t="shared" si="595"/>
        <v>0</v>
      </c>
      <c r="S1481" s="8">
        <f t="shared" si="596"/>
        <v>0</v>
      </c>
      <c r="T1481" s="10">
        <f t="shared" si="606"/>
        <v>0.12631999999999999</v>
      </c>
      <c r="U1481" s="13">
        <f t="shared" si="610"/>
        <v>8</v>
      </c>
      <c r="V1481" s="13">
        <v>252</v>
      </c>
      <c r="W1481" s="14">
        <f t="shared" si="597"/>
        <v>1.0037835100000001</v>
      </c>
      <c r="X1481" s="8">
        <f t="shared" si="598"/>
        <v>54.432853049999999</v>
      </c>
      <c r="Y1481" s="8">
        <v>0</v>
      </c>
      <c r="Z1481" s="9">
        <f t="shared" si="599"/>
        <v>0</v>
      </c>
      <c r="AA1481" s="26" t="str">
        <f t="shared" si="607"/>
        <v>A+J=</v>
      </c>
      <c r="AB1481" s="70">
        <f t="shared" si="608"/>
        <v>44119</v>
      </c>
      <c r="AC1481" s="4"/>
      <c r="AD1481" s="1"/>
      <c r="AE1481" s="11"/>
      <c r="AF1481" s="5"/>
      <c r="AG1481" s="1"/>
      <c r="AH1481" s="1"/>
      <c r="AI1481" s="1"/>
      <c r="AJ1481" s="1"/>
      <c r="AK1481" s="10"/>
      <c r="AL1481" s="1"/>
      <c r="AM1481" s="1"/>
      <c r="AN1481" s="1"/>
      <c r="AO1481" s="1"/>
      <c r="AP1481" s="1"/>
      <c r="AQ1481" s="1"/>
    </row>
    <row r="1482" spans="1:43" x14ac:dyDescent="0.2">
      <c r="A1482" s="67">
        <f t="shared" si="600"/>
        <v>43764</v>
      </c>
      <c r="B1482" s="8">
        <f t="shared" ref="B1482:B1545" si="614">(P1482+X1482)</f>
        <v>14448.74604525</v>
      </c>
      <c r="C1482" s="8">
        <f t="shared" si="601"/>
        <v>12022.26657881</v>
      </c>
      <c r="D1482" s="28">
        <f t="shared" si="602"/>
        <v>5227.84</v>
      </c>
      <c r="E1482" s="9">
        <f>IF(K1482=1,VLOOKUP(A1481,[1]Plan1!$AY$117:$BA$314,3),E1481)</f>
        <v>5233.07</v>
      </c>
      <c r="F1482" s="110">
        <f t="shared" si="603"/>
        <v>43754</v>
      </c>
      <c r="G1482" s="12">
        <f t="shared" ref="G1482:G1545" si="615">(E1482/D1482)-1</f>
        <v>1.0004131725529497E-3</v>
      </c>
      <c r="H1482" s="11">
        <f t="shared" si="604"/>
        <v>43787</v>
      </c>
      <c r="I1482" s="11">
        <f t="shared" ref="I1482:I1545" si="616">IF(A1482&gt;I1481,H1482,I1481)</f>
        <v>43787</v>
      </c>
      <c r="J1482" s="1">
        <f t="shared" si="605"/>
        <v>23</v>
      </c>
      <c r="K1482" s="1">
        <f t="shared" si="613"/>
        <v>9</v>
      </c>
      <c r="L1482" s="8">
        <f t="shared" ref="L1482:L1545" si="617">TRUNC((E1482/D1482)^TRUNC((K1482/J1482),9),8)</f>
        <v>1.00039134</v>
      </c>
      <c r="M1482" s="14">
        <f t="shared" si="612"/>
        <v>0.99960037000000002</v>
      </c>
      <c r="N1482" s="14">
        <f t="shared" si="609"/>
        <v>1.1962689141776188</v>
      </c>
      <c r="O1482" s="8">
        <f t="shared" si="611"/>
        <v>1.19673706</v>
      </c>
      <c r="P1482" s="8">
        <f t="shared" ref="P1482:P1545" si="618">TRUNC(C1482*O1482,8)</f>
        <v>14387.491960060001</v>
      </c>
      <c r="Q1482" s="13">
        <f t="shared" ref="Q1482:Q1545" si="619">IF(VLOOKUP(A1482,AE$10:AM$114,9)=VLOOKUP(A1481,AE$10:AM$114,9),0,VLOOKUP(A1482,AE$10:AM$114,9))</f>
        <v>0</v>
      </c>
      <c r="R1482" s="21">
        <f t="shared" ref="R1482:R1545" si="620">IF(Q1482&gt;0,VLOOKUP($A1482,$AE$10:$AK$114,7),0)</f>
        <v>0</v>
      </c>
      <c r="S1482" s="8">
        <f t="shared" ref="S1482:S1545" si="621">IF(R1482&gt;0,TRUNC(R1482*P1482,8),0)</f>
        <v>0</v>
      </c>
      <c r="T1482" s="10">
        <f t="shared" si="606"/>
        <v>0.12631999999999999</v>
      </c>
      <c r="U1482" s="13">
        <f t="shared" si="610"/>
        <v>9</v>
      </c>
      <c r="V1482" s="13">
        <v>252</v>
      </c>
      <c r="W1482" s="14">
        <f t="shared" ref="W1482:W1545" si="622">ROUND((1+T1482)^TRUNC((U1482/V1482),9),9)</f>
        <v>1.004257454</v>
      </c>
      <c r="X1482" s="8">
        <f t="shared" ref="X1482:X1545" si="623">TRUNC((P1482*(W1482-1)),8)</f>
        <v>61.254085189999998</v>
      </c>
      <c r="Y1482" s="8">
        <v>0</v>
      </c>
      <c r="Z1482" s="9">
        <f t="shared" ref="Z1482:Z1545" si="624">IF(S1482&gt;0,S1482+X1482,0)</f>
        <v>0</v>
      </c>
      <c r="AA1482" s="26" t="str">
        <f t="shared" si="607"/>
        <v>A+J=</v>
      </c>
      <c r="AB1482" s="70">
        <f t="shared" si="608"/>
        <v>44119</v>
      </c>
      <c r="AC1482" s="4"/>
      <c r="AD1482" s="1"/>
      <c r="AE1482" s="11"/>
      <c r="AF1482" s="5"/>
      <c r="AG1482" s="1"/>
      <c r="AH1482" s="1"/>
      <c r="AI1482" s="1"/>
      <c r="AJ1482" s="1"/>
      <c r="AK1482" s="10"/>
      <c r="AL1482" s="1"/>
      <c r="AM1482" s="1"/>
      <c r="AN1482" s="1"/>
      <c r="AO1482" s="1"/>
      <c r="AP1482" s="1"/>
      <c r="AQ1482" s="1"/>
    </row>
    <row r="1483" spans="1:43" x14ac:dyDescent="0.2">
      <c r="A1483" s="67">
        <f t="shared" ref="A1483:A1546" si="625">(A1482+1)</f>
        <v>43765</v>
      </c>
      <c r="B1483" s="8">
        <f t="shared" si="614"/>
        <v>14448.74604525</v>
      </c>
      <c r="C1483" s="8">
        <f t="shared" ref="C1483:C1546" si="626">TRUNC(IF(Q1482&gt;0,VLOOKUP(A1482,$AE$12:$AF$114,2),C1482),8)</f>
        <v>12022.26657881</v>
      </c>
      <c r="D1483" s="28">
        <f t="shared" ref="D1483:D1546" si="627">IF(E1483=E1482,D1482,E1482)</f>
        <v>5227.84</v>
      </c>
      <c r="E1483" s="9">
        <f>IF(K1483=1,VLOOKUP(A1482,[1]Plan1!$AY$117:$BA$314,3),E1482)</f>
        <v>5233.07</v>
      </c>
      <c r="F1483" s="110">
        <f t="shared" ref="F1483:F1546" si="628">IF(D1483=D1482,F1482,A1483)</f>
        <v>43754</v>
      </c>
      <c r="G1483" s="12">
        <f t="shared" si="615"/>
        <v>1.0004131725529497E-3</v>
      </c>
      <c r="H1483" s="11">
        <f t="shared" ref="H1483:H1546" si="629">IF(DAY(A1483)=15,VLOOKUP(A1483,AJ$118:AP$450,4),H1482)</f>
        <v>43787</v>
      </c>
      <c r="I1483" s="11">
        <f t="shared" si="616"/>
        <v>43787</v>
      </c>
      <c r="J1483" s="1">
        <f t="shared" ref="J1483:J1546" si="630">IF(I1483=I1482,J1482,NETWORKDAYS(I1482,I1483,$AE$118:$AE$502)-1)</f>
        <v>23</v>
      </c>
      <c r="K1483" s="1">
        <f t="shared" si="613"/>
        <v>9</v>
      </c>
      <c r="L1483" s="8">
        <f t="shared" si="617"/>
        <v>1.00039134</v>
      </c>
      <c r="M1483" s="14">
        <f t="shared" si="612"/>
        <v>0.99960037000000002</v>
      </c>
      <c r="N1483" s="14">
        <f t="shared" si="609"/>
        <v>1.1962689141776188</v>
      </c>
      <c r="O1483" s="8">
        <f t="shared" si="611"/>
        <v>1.19673706</v>
      </c>
      <c r="P1483" s="8">
        <f t="shared" si="618"/>
        <v>14387.491960060001</v>
      </c>
      <c r="Q1483" s="13">
        <f t="shared" si="619"/>
        <v>0</v>
      </c>
      <c r="R1483" s="21">
        <f t="shared" si="620"/>
        <v>0</v>
      </c>
      <c r="S1483" s="8">
        <f t="shared" si="621"/>
        <v>0</v>
      </c>
      <c r="T1483" s="10">
        <f t="shared" ref="T1483:T1546" si="631">IF(Q1482&gt;0,VLOOKUP(A1482,$AE$11:$AH$20,4),T1482)</f>
        <v>0.12631999999999999</v>
      </c>
      <c r="U1483" s="13">
        <f t="shared" si="610"/>
        <v>9</v>
      </c>
      <c r="V1483" s="13">
        <v>252</v>
      </c>
      <c r="W1483" s="14">
        <f t="shared" si="622"/>
        <v>1.004257454</v>
      </c>
      <c r="X1483" s="8">
        <f t="shared" si="623"/>
        <v>61.254085189999998</v>
      </c>
      <c r="Y1483" s="8">
        <v>0</v>
      </c>
      <c r="Z1483" s="9">
        <f t="shared" si="624"/>
        <v>0</v>
      </c>
      <c r="AA1483" s="26" t="str">
        <f t="shared" ref="AA1483:AA1546" si="632">IF($Q1482&gt;0,VLOOKUP($A1482,$AE$10:$AO$114,($AN$7)+1),AA1482)</f>
        <v>A+J=</v>
      </c>
      <c r="AB1483" s="70">
        <f t="shared" ref="AB1483:AB1546" si="633">IF($Q1482&gt;0,VLOOKUP($A1482,$AE$10:$AO$114,($AO$7)+1),AB1482)</f>
        <v>44119</v>
      </c>
      <c r="AC1483" s="4"/>
      <c r="AD1483" s="1"/>
      <c r="AE1483" s="11"/>
      <c r="AF1483" s="5"/>
      <c r="AG1483" s="1"/>
      <c r="AH1483" s="1"/>
      <c r="AI1483" s="1"/>
      <c r="AJ1483" s="1"/>
      <c r="AK1483" s="10"/>
      <c r="AL1483" s="1"/>
      <c r="AM1483" s="1"/>
      <c r="AN1483" s="1"/>
      <c r="AO1483" s="1"/>
      <c r="AP1483" s="1"/>
      <c r="AQ1483" s="1"/>
    </row>
    <row r="1484" spans="1:43" x14ac:dyDescent="0.2">
      <c r="A1484" s="67">
        <f t="shared" si="625"/>
        <v>43766</v>
      </c>
      <c r="B1484" s="8">
        <f t="shared" si="614"/>
        <v>14448.74604525</v>
      </c>
      <c r="C1484" s="8">
        <f t="shared" si="626"/>
        <v>12022.26657881</v>
      </c>
      <c r="D1484" s="28">
        <f t="shared" si="627"/>
        <v>5227.84</v>
      </c>
      <c r="E1484" s="9">
        <f>IF(K1484=1,VLOOKUP(A1483,[1]Plan1!$AY$117:$BA$314,3),E1483)</f>
        <v>5233.07</v>
      </c>
      <c r="F1484" s="110">
        <f t="shared" si="628"/>
        <v>43754</v>
      </c>
      <c r="G1484" s="12">
        <f t="shared" si="615"/>
        <v>1.0004131725529497E-3</v>
      </c>
      <c r="H1484" s="11">
        <f t="shared" si="629"/>
        <v>43787</v>
      </c>
      <c r="I1484" s="11">
        <f t="shared" si="616"/>
        <v>43787</v>
      </c>
      <c r="J1484" s="1">
        <f t="shared" si="630"/>
        <v>23</v>
      </c>
      <c r="K1484" s="1">
        <f t="shared" si="613"/>
        <v>9</v>
      </c>
      <c r="L1484" s="8">
        <f t="shared" si="617"/>
        <v>1.00039134</v>
      </c>
      <c r="M1484" s="14">
        <f t="shared" si="612"/>
        <v>0.99960037000000002</v>
      </c>
      <c r="N1484" s="14">
        <f t="shared" si="609"/>
        <v>1.1962689141776188</v>
      </c>
      <c r="O1484" s="8">
        <f t="shared" si="611"/>
        <v>1.19673706</v>
      </c>
      <c r="P1484" s="8">
        <f t="shared" si="618"/>
        <v>14387.491960060001</v>
      </c>
      <c r="Q1484" s="13">
        <f t="shared" si="619"/>
        <v>0</v>
      </c>
      <c r="R1484" s="21">
        <f t="shared" si="620"/>
        <v>0</v>
      </c>
      <c r="S1484" s="8">
        <f t="shared" si="621"/>
        <v>0</v>
      </c>
      <c r="T1484" s="10">
        <f t="shared" si="631"/>
        <v>0.12631999999999999</v>
      </c>
      <c r="U1484" s="13">
        <f t="shared" si="610"/>
        <v>9</v>
      </c>
      <c r="V1484" s="13">
        <v>252</v>
      </c>
      <c r="W1484" s="14">
        <f t="shared" si="622"/>
        <v>1.004257454</v>
      </c>
      <c r="X1484" s="8">
        <f t="shared" si="623"/>
        <v>61.254085189999998</v>
      </c>
      <c r="Y1484" s="8">
        <v>0</v>
      </c>
      <c r="Z1484" s="9">
        <f t="shared" si="624"/>
        <v>0</v>
      </c>
      <c r="AA1484" s="26" t="str">
        <f t="shared" si="632"/>
        <v>A+J=</v>
      </c>
      <c r="AB1484" s="70">
        <f t="shared" si="633"/>
        <v>44119</v>
      </c>
      <c r="AC1484" s="4"/>
      <c r="AD1484" s="1"/>
      <c r="AE1484" s="11"/>
      <c r="AF1484" s="5"/>
      <c r="AG1484" s="1"/>
      <c r="AH1484" s="1"/>
      <c r="AI1484" s="1"/>
      <c r="AJ1484" s="1"/>
      <c r="AK1484" s="10"/>
      <c r="AL1484" s="1"/>
      <c r="AM1484" s="1"/>
      <c r="AN1484" s="1"/>
      <c r="AO1484" s="1"/>
      <c r="AP1484" s="1"/>
      <c r="AQ1484" s="1"/>
    </row>
    <row r="1485" spans="1:43" x14ac:dyDescent="0.2">
      <c r="A1485" s="67">
        <f t="shared" si="625"/>
        <v>43767</v>
      </c>
      <c r="B1485" s="8">
        <f t="shared" si="614"/>
        <v>14456.19649099</v>
      </c>
      <c r="C1485" s="8">
        <f t="shared" si="626"/>
        <v>12022.26657881</v>
      </c>
      <c r="D1485" s="28">
        <f t="shared" si="627"/>
        <v>5227.84</v>
      </c>
      <c r="E1485" s="9">
        <f>IF(K1485=1,VLOOKUP(A1484,[1]Plan1!$AY$117:$BA$314,3),E1484)</f>
        <v>5233.07</v>
      </c>
      <c r="F1485" s="110">
        <f t="shared" si="628"/>
        <v>43754</v>
      </c>
      <c r="G1485" s="12">
        <f t="shared" si="615"/>
        <v>1.0004131725529497E-3</v>
      </c>
      <c r="H1485" s="11">
        <f t="shared" si="629"/>
        <v>43787</v>
      </c>
      <c r="I1485" s="11">
        <f t="shared" si="616"/>
        <v>43787</v>
      </c>
      <c r="J1485" s="1">
        <f t="shared" si="630"/>
        <v>23</v>
      </c>
      <c r="K1485" s="1">
        <f t="shared" si="613"/>
        <v>10</v>
      </c>
      <c r="L1485" s="8">
        <f t="shared" si="617"/>
        <v>1.0004348300000001</v>
      </c>
      <c r="M1485" s="14">
        <f t="shared" si="612"/>
        <v>0.99960037000000002</v>
      </c>
      <c r="N1485" s="14">
        <f t="shared" si="609"/>
        <v>1.1962689141776188</v>
      </c>
      <c r="O1485" s="8">
        <f t="shared" si="611"/>
        <v>1.1967890800000001</v>
      </c>
      <c r="P1485" s="8">
        <f t="shared" si="618"/>
        <v>14388.117358359999</v>
      </c>
      <c r="Q1485" s="13">
        <f t="shared" si="619"/>
        <v>0</v>
      </c>
      <c r="R1485" s="21">
        <f t="shared" si="620"/>
        <v>0</v>
      </c>
      <c r="S1485" s="8">
        <f t="shared" si="621"/>
        <v>0</v>
      </c>
      <c r="T1485" s="10">
        <f t="shared" si="631"/>
        <v>0.12631999999999999</v>
      </c>
      <c r="U1485" s="13">
        <f t="shared" si="610"/>
        <v>10</v>
      </c>
      <c r="V1485" s="13">
        <v>252</v>
      </c>
      <c r="W1485" s="14">
        <f t="shared" si="622"/>
        <v>1.004731622</v>
      </c>
      <c r="X1485" s="8">
        <f t="shared" si="623"/>
        <v>68.079132630000004</v>
      </c>
      <c r="Y1485" s="8">
        <v>0</v>
      </c>
      <c r="Z1485" s="9">
        <f t="shared" si="624"/>
        <v>0</v>
      </c>
      <c r="AA1485" s="26" t="str">
        <f t="shared" si="632"/>
        <v>A+J=</v>
      </c>
      <c r="AB1485" s="70">
        <f t="shared" si="633"/>
        <v>44119</v>
      </c>
      <c r="AC1485" s="4"/>
      <c r="AD1485" s="1"/>
      <c r="AE1485" s="11"/>
      <c r="AF1485" s="5"/>
      <c r="AG1485" s="1"/>
      <c r="AH1485" s="1"/>
      <c r="AI1485" s="1"/>
      <c r="AJ1485" s="1"/>
      <c r="AK1485" s="10"/>
      <c r="AL1485" s="1"/>
      <c r="AM1485" s="1"/>
      <c r="AN1485" s="1"/>
      <c r="AO1485" s="1"/>
      <c r="AP1485" s="1"/>
      <c r="AQ1485" s="1"/>
    </row>
    <row r="1486" spans="1:43" x14ac:dyDescent="0.2">
      <c r="A1486" s="67">
        <f t="shared" si="625"/>
        <v>43768</v>
      </c>
      <c r="B1486" s="8">
        <f t="shared" si="614"/>
        <v>14463.650994600001</v>
      </c>
      <c r="C1486" s="8">
        <f t="shared" si="626"/>
        <v>12022.26657881</v>
      </c>
      <c r="D1486" s="28">
        <f t="shared" si="627"/>
        <v>5227.84</v>
      </c>
      <c r="E1486" s="9">
        <f>IF(K1486=1,VLOOKUP(A1485,[1]Plan1!$AY$117:$BA$314,3),E1485)</f>
        <v>5233.07</v>
      </c>
      <c r="F1486" s="110">
        <f t="shared" si="628"/>
        <v>43754</v>
      </c>
      <c r="G1486" s="12">
        <f t="shared" si="615"/>
        <v>1.0004131725529497E-3</v>
      </c>
      <c r="H1486" s="11">
        <f t="shared" si="629"/>
        <v>43787</v>
      </c>
      <c r="I1486" s="11">
        <f t="shared" si="616"/>
        <v>43787</v>
      </c>
      <c r="J1486" s="1">
        <f t="shared" si="630"/>
        <v>23</v>
      </c>
      <c r="K1486" s="1">
        <f t="shared" si="613"/>
        <v>11</v>
      </c>
      <c r="L1486" s="8">
        <f t="shared" si="617"/>
        <v>1.00047833</v>
      </c>
      <c r="M1486" s="14">
        <f t="shared" si="612"/>
        <v>0.99960037000000002</v>
      </c>
      <c r="N1486" s="14">
        <f t="shared" si="609"/>
        <v>1.1962689141776188</v>
      </c>
      <c r="O1486" s="8">
        <f t="shared" si="611"/>
        <v>1.19684112</v>
      </c>
      <c r="P1486" s="8">
        <f t="shared" si="618"/>
        <v>14388.74299712</v>
      </c>
      <c r="Q1486" s="13">
        <f t="shared" si="619"/>
        <v>0</v>
      </c>
      <c r="R1486" s="21">
        <f t="shared" si="620"/>
        <v>0</v>
      </c>
      <c r="S1486" s="8">
        <f t="shared" si="621"/>
        <v>0</v>
      </c>
      <c r="T1486" s="10">
        <f t="shared" si="631"/>
        <v>0.12631999999999999</v>
      </c>
      <c r="U1486" s="13">
        <f t="shared" si="610"/>
        <v>11</v>
      </c>
      <c r="V1486" s="13">
        <v>252</v>
      </c>
      <c r="W1486" s="14">
        <f t="shared" si="622"/>
        <v>1.0052060140000001</v>
      </c>
      <c r="X1486" s="8">
        <f t="shared" si="623"/>
        <v>74.907997480000006</v>
      </c>
      <c r="Y1486" s="8">
        <v>0</v>
      </c>
      <c r="Z1486" s="9">
        <f t="shared" si="624"/>
        <v>0</v>
      </c>
      <c r="AA1486" s="26" t="str">
        <f t="shared" si="632"/>
        <v>A+J=</v>
      </c>
      <c r="AB1486" s="70">
        <f t="shared" si="633"/>
        <v>44119</v>
      </c>
      <c r="AC1486" s="4"/>
      <c r="AD1486" s="1"/>
      <c r="AE1486" s="11"/>
      <c r="AF1486" s="5"/>
      <c r="AG1486" s="1"/>
      <c r="AH1486" s="1"/>
      <c r="AI1486" s="1"/>
      <c r="AJ1486" s="1"/>
      <c r="AK1486" s="10"/>
      <c r="AL1486" s="1"/>
      <c r="AM1486" s="1"/>
      <c r="AN1486" s="1"/>
      <c r="AO1486" s="1"/>
      <c r="AP1486" s="1"/>
      <c r="AQ1486" s="1"/>
    </row>
    <row r="1487" spans="1:43" x14ac:dyDescent="0.2">
      <c r="A1487" s="67">
        <f t="shared" si="625"/>
        <v>43769</v>
      </c>
      <c r="B1487" s="8">
        <f t="shared" si="614"/>
        <v>14471.109194119999</v>
      </c>
      <c r="C1487" s="8">
        <f t="shared" si="626"/>
        <v>12022.26657881</v>
      </c>
      <c r="D1487" s="28">
        <f t="shared" si="627"/>
        <v>5227.84</v>
      </c>
      <c r="E1487" s="9">
        <f>IF(K1487=1,VLOOKUP(A1486,[1]Plan1!$AY$117:$BA$314,3),E1486)</f>
        <v>5233.07</v>
      </c>
      <c r="F1487" s="110">
        <f t="shared" si="628"/>
        <v>43754</v>
      </c>
      <c r="G1487" s="12">
        <f t="shared" si="615"/>
        <v>1.0004131725529497E-3</v>
      </c>
      <c r="H1487" s="11">
        <f t="shared" si="629"/>
        <v>43787</v>
      </c>
      <c r="I1487" s="11">
        <f t="shared" si="616"/>
        <v>43787</v>
      </c>
      <c r="J1487" s="1">
        <f t="shared" si="630"/>
        <v>23</v>
      </c>
      <c r="K1487" s="1">
        <f t="shared" si="613"/>
        <v>12</v>
      </c>
      <c r="L1487" s="8">
        <f t="shared" si="617"/>
        <v>1.0005218199999999</v>
      </c>
      <c r="M1487" s="14">
        <f t="shared" si="612"/>
        <v>0.99960037000000002</v>
      </c>
      <c r="N1487" s="14">
        <f t="shared" si="609"/>
        <v>1.1962689141776188</v>
      </c>
      <c r="O1487" s="8">
        <f t="shared" si="611"/>
        <v>1.19689315</v>
      </c>
      <c r="P1487" s="8">
        <f t="shared" si="618"/>
        <v>14389.36851565</v>
      </c>
      <c r="Q1487" s="13">
        <f t="shared" si="619"/>
        <v>0</v>
      </c>
      <c r="R1487" s="21">
        <f t="shared" si="620"/>
        <v>0</v>
      </c>
      <c r="S1487" s="8">
        <f t="shared" si="621"/>
        <v>0</v>
      </c>
      <c r="T1487" s="10">
        <f t="shared" si="631"/>
        <v>0.12631999999999999</v>
      </c>
      <c r="U1487" s="13">
        <f t="shared" si="610"/>
        <v>12</v>
      </c>
      <c r="V1487" s="13">
        <v>252</v>
      </c>
      <c r="W1487" s="14">
        <f t="shared" si="622"/>
        <v>1.0056806300000001</v>
      </c>
      <c r="X1487" s="8">
        <f t="shared" si="623"/>
        <v>81.740678470000006</v>
      </c>
      <c r="Y1487" s="8">
        <v>0</v>
      </c>
      <c r="Z1487" s="9">
        <f t="shared" si="624"/>
        <v>0</v>
      </c>
      <c r="AA1487" s="26" t="str">
        <f t="shared" si="632"/>
        <v>A+J=</v>
      </c>
      <c r="AB1487" s="70">
        <f t="shared" si="633"/>
        <v>44119</v>
      </c>
      <c r="AC1487" s="4"/>
      <c r="AD1487" s="1"/>
      <c r="AE1487" s="11"/>
      <c r="AF1487" s="5"/>
      <c r="AG1487" s="1"/>
      <c r="AH1487" s="1"/>
      <c r="AI1487" s="1"/>
      <c r="AJ1487" s="1"/>
      <c r="AK1487" s="10"/>
      <c r="AL1487" s="1"/>
      <c r="AM1487" s="1"/>
      <c r="AN1487" s="1"/>
      <c r="AO1487" s="1"/>
      <c r="AP1487" s="1"/>
      <c r="AQ1487" s="1"/>
    </row>
    <row r="1488" spans="1:43" x14ac:dyDescent="0.2">
      <c r="A1488" s="67">
        <f t="shared" si="625"/>
        <v>43770</v>
      </c>
      <c r="B1488" s="8">
        <f t="shared" si="614"/>
        <v>14478.571210749998</v>
      </c>
      <c r="C1488" s="8">
        <f t="shared" si="626"/>
        <v>12022.26657881</v>
      </c>
      <c r="D1488" s="28">
        <f t="shared" si="627"/>
        <v>5227.84</v>
      </c>
      <c r="E1488" s="9">
        <f>IF(K1488=1,VLOOKUP(A1487,[1]Plan1!$AY$117:$BA$314,3),E1487)</f>
        <v>5233.07</v>
      </c>
      <c r="F1488" s="110">
        <f t="shared" si="628"/>
        <v>43754</v>
      </c>
      <c r="G1488" s="12">
        <f t="shared" si="615"/>
        <v>1.0004131725529497E-3</v>
      </c>
      <c r="H1488" s="11">
        <f t="shared" si="629"/>
        <v>43787</v>
      </c>
      <c r="I1488" s="11">
        <f t="shared" si="616"/>
        <v>43787</v>
      </c>
      <c r="J1488" s="1">
        <f t="shared" si="630"/>
        <v>23</v>
      </c>
      <c r="K1488" s="1">
        <f t="shared" si="613"/>
        <v>13</v>
      </c>
      <c r="L1488" s="8">
        <f t="shared" si="617"/>
        <v>1.00056532</v>
      </c>
      <c r="M1488" s="14">
        <f t="shared" si="612"/>
        <v>0.99960037000000002</v>
      </c>
      <c r="N1488" s="14">
        <f t="shared" si="609"/>
        <v>1.1962689141776188</v>
      </c>
      <c r="O1488" s="8">
        <f t="shared" si="611"/>
        <v>1.1969451799999999</v>
      </c>
      <c r="P1488" s="8">
        <f t="shared" si="618"/>
        <v>14389.994034179999</v>
      </c>
      <c r="Q1488" s="13">
        <f t="shared" si="619"/>
        <v>0</v>
      </c>
      <c r="R1488" s="21">
        <f t="shared" si="620"/>
        <v>0</v>
      </c>
      <c r="S1488" s="8">
        <f t="shared" si="621"/>
        <v>0</v>
      </c>
      <c r="T1488" s="10">
        <f t="shared" si="631"/>
        <v>0.12631999999999999</v>
      </c>
      <c r="U1488" s="13">
        <f t="shared" si="610"/>
        <v>13</v>
      </c>
      <c r="V1488" s="13">
        <v>252</v>
      </c>
      <c r="W1488" s="14">
        <f t="shared" si="622"/>
        <v>1.0061554699999999</v>
      </c>
      <c r="X1488" s="8">
        <f t="shared" si="623"/>
        <v>88.577176570000006</v>
      </c>
      <c r="Y1488" s="8">
        <v>0</v>
      </c>
      <c r="Z1488" s="9">
        <f t="shared" si="624"/>
        <v>0</v>
      </c>
      <c r="AA1488" s="26" t="str">
        <f t="shared" si="632"/>
        <v>A+J=</v>
      </c>
      <c r="AB1488" s="70">
        <f t="shared" si="633"/>
        <v>44119</v>
      </c>
      <c r="AC1488" s="4"/>
      <c r="AD1488" s="1"/>
      <c r="AE1488" s="11"/>
      <c r="AF1488" s="5"/>
      <c r="AG1488" s="1"/>
      <c r="AH1488" s="1"/>
      <c r="AI1488" s="1"/>
      <c r="AJ1488" s="1"/>
      <c r="AK1488" s="10"/>
      <c r="AL1488" s="1"/>
      <c r="AM1488" s="1"/>
      <c r="AN1488" s="1"/>
      <c r="AO1488" s="1"/>
      <c r="AP1488" s="1"/>
      <c r="AQ1488" s="1"/>
    </row>
    <row r="1489" spans="1:43" x14ac:dyDescent="0.2">
      <c r="A1489" s="67">
        <f t="shared" si="625"/>
        <v>43771</v>
      </c>
      <c r="B1489" s="8">
        <f t="shared" si="614"/>
        <v>14486.037165950002</v>
      </c>
      <c r="C1489" s="8">
        <f t="shared" si="626"/>
        <v>12022.26657881</v>
      </c>
      <c r="D1489" s="28">
        <f t="shared" si="627"/>
        <v>5227.84</v>
      </c>
      <c r="E1489" s="9">
        <f>IF(K1489=1,VLOOKUP(A1488,[1]Plan1!$AY$117:$BA$314,3),E1488)</f>
        <v>5233.07</v>
      </c>
      <c r="F1489" s="110">
        <f t="shared" si="628"/>
        <v>43754</v>
      </c>
      <c r="G1489" s="12">
        <f t="shared" si="615"/>
        <v>1.0004131725529497E-3</v>
      </c>
      <c r="H1489" s="11">
        <f t="shared" si="629"/>
        <v>43787</v>
      </c>
      <c r="I1489" s="11">
        <f t="shared" si="616"/>
        <v>43787</v>
      </c>
      <c r="J1489" s="1">
        <f t="shared" si="630"/>
        <v>23</v>
      </c>
      <c r="K1489" s="1">
        <f t="shared" si="613"/>
        <v>14</v>
      </c>
      <c r="L1489" s="8">
        <f t="shared" si="617"/>
        <v>1.0006088200000001</v>
      </c>
      <c r="M1489" s="14">
        <f t="shared" si="612"/>
        <v>0.99960037000000002</v>
      </c>
      <c r="N1489" s="14">
        <f t="shared" si="609"/>
        <v>1.1962689141776188</v>
      </c>
      <c r="O1489" s="8">
        <f t="shared" si="611"/>
        <v>1.1969972200000001</v>
      </c>
      <c r="P1489" s="8">
        <f t="shared" si="618"/>
        <v>14390.619672930001</v>
      </c>
      <c r="Q1489" s="13">
        <f t="shared" si="619"/>
        <v>0</v>
      </c>
      <c r="R1489" s="21">
        <f t="shared" si="620"/>
        <v>0</v>
      </c>
      <c r="S1489" s="8">
        <f t="shared" si="621"/>
        <v>0</v>
      </c>
      <c r="T1489" s="10">
        <f t="shared" si="631"/>
        <v>0.12631999999999999</v>
      </c>
      <c r="U1489" s="13">
        <f t="shared" si="610"/>
        <v>14</v>
      </c>
      <c r="V1489" s="13">
        <v>252</v>
      </c>
      <c r="W1489" s="14">
        <f t="shared" si="622"/>
        <v>1.0066305339999999</v>
      </c>
      <c r="X1489" s="8">
        <f t="shared" si="623"/>
        <v>95.417493019999995</v>
      </c>
      <c r="Y1489" s="8">
        <v>0</v>
      </c>
      <c r="Z1489" s="9">
        <f t="shared" si="624"/>
        <v>0</v>
      </c>
      <c r="AA1489" s="26" t="str">
        <f t="shared" si="632"/>
        <v>A+J=</v>
      </c>
      <c r="AB1489" s="70">
        <f t="shared" si="633"/>
        <v>44119</v>
      </c>
      <c r="AC1489" s="4"/>
      <c r="AD1489" s="1"/>
      <c r="AE1489" s="11"/>
      <c r="AF1489" s="5"/>
      <c r="AG1489" s="1"/>
      <c r="AH1489" s="1"/>
      <c r="AI1489" s="1"/>
      <c r="AJ1489" s="1"/>
      <c r="AK1489" s="10"/>
      <c r="AL1489" s="1"/>
      <c r="AM1489" s="1"/>
      <c r="AN1489" s="1"/>
      <c r="AO1489" s="1"/>
      <c r="AP1489" s="1"/>
      <c r="AQ1489" s="1"/>
    </row>
    <row r="1490" spans="1:43" x14ac:dyDescent="0.2">
      <c r="A1490" s="67">
        <f t="shared" si="625"/>
        <v>43772</v>
      </c>
      <c r="B1490" s="8">
        <f t="shared" si="614"/>
        <v>14486.037165950002</v>
      </c>
      <c r="C1490" s="8">
        <f t="shared" si="626"/>
        <v>12022.26657881</v>
      </c>
      <c r="D1490" s="28">
        <f t="shared" si="627"/>
        <v>5227.84</v>
      </c>
      <c r="E1490" s="9">
        <f>IF(K1490=1,VLOOKUP(A1489,[1]Plan1!$AY$117:$BA$314,3),E1489)</f>
        <v>5233.07</v>
      </c>
      <c r="F1490" s="110">
        <f t="shared" si="628"/>
        <v>43754</v>
      </c>
      <c r="G1490" s="12">
        <f t="shared" si="615"/>
        <v>1.0004131725529497E-3</v>
      </c>
      <c r="H1490" s="11">
        <f t="shared" si="629"/>
        <v>43787</v>
      </c>
      <c r="I1490" s="11">
        <f t="shared" si="616"/>
        <v>43787</v>
      </c>
      <c r="J1490" s="1">
        <f t="shared" si="630"/>
        <v>23</v>
      </c>
      <c r="K1490" s="1">
        <f t="shared" si="613"/>
        <v>14</v>
      </c>
      <c r="L1490" s="8">
        <f t="shared" si="617"/>
        <v>1.0006088200000001</v>
      </c>
      <c r="M1490" s="14">
        <f t="shared" si="612"/>
        <v>0.99960037000000002</v>
      </c>
      <c r="N1490" s="14">
        <f t="shared" si="609"/>
        <v>1.1962689141776188</v>
      </c>
      <c r="O1490" s="8">
        <f t="shared" si="611"/>
        <v>1.1969972200000001</v>
      </c>
      <c r="P1490" s="8">
        <f t="shared" si="618"/>
        <v>14390.619672930001</v>
      </c>
      <c r="Q1490" s="13">
        <f t="shared" si="619"/>
        <v>0</v>
      </c>
      <c r="R1490" s="21">
        <f t="shared" si="620"/>
        <v>0</v>
      </c>
      <c r="S1490" s="8">
        <f t="shared" si="621"/>
        <v>0</v>
      </c>
      <c r="T1490" s="10">
        <f t="shared" si="631"/>
        <v>0.12631999999999999</v>
      </c>
      <c r="U1490" s="13">
        <f t="shared" si="610"/>
        <v>14</v>
      </c>
      <c r="V1490" s="13">
        <v>252</v>
      </c>
      <c r="W1490" s="14">
        <f t="shared" si="622"/>
        <v>1.0066305339999999</v>
      </c>
      <c r="X1490" s="8">
        <f t="shared" si="623"/>
        <v>95.417493019999995</v>
      </c>
      <c r="Y1490" s="8">
        <v>0</v>
      </c>
      <c r="Z1490" s="9">
        <f t="shared" si="624"/>
        <v>0</v>
      </c>
      <c r="AA1490" s="26" t="str">
        <f t="shared" si="632"/>
        <v>A+J=</v>
      </c>
      <c r="AB1490" s="70">
        <f t="shared" si="633"/>
        <v>44119</v>
      </c>
      <c r="AC1490" s="4"/>
      <c r="AD1490" s="1"/>
      <c r="AE1490" s="11"/>
      <c r="AF1490" s="5"/>
      <c r="AG1490" s="1"/>
      <c r="AH1490" s="1"/>
      <c r="AI1490" s="1"/>
      <c r="AJ1490" s="1"/>
      <c r="AK1490" s="10"/>
      <c r="AL1490" s="1"/>
      <c r="AM1490" s="1"/>
      <c r="AN1490" s="1"/>
      <c r="AO1490" s="1"/>
      <c r="AP1490" s="1"/>
      <c r="AQ1490" s="1"/>
    </row>
    <row r="1491" spans="1:43" x14ac:dyDescent="0.2">
      <c r="A1491" s="67">
        <f t="shared" si="625"/>
        <v>43773</v>
      </c>
      <c r="B1491" s="8">
        <f t="shared" si="614"/>
        <v>14486.037165950002</v>
      </c>
      <c r="C1491" s="8">
        <f t="shared" si="626"/>
        <v>12022.26657881</v>
      </c>
      <c r="D1491" s="28">
        <f t="shared" si="627"/>
        <v>5227.84</v>
      </c>
      <c r="E1491" s="9">
        <f>IF(K1491=1,VLOOKUP(A1490,[1]Plan1!$AY$117:$BA$314,3),E1490)</f>
        <v>5233.07</v>
      </c>
      <c r="F1491" s="110">
        <f t="shared" si="628"/>
        <v>43754</v>
      </c>
      <c r="G1491" s="12">
        <f t="shared" si="615"/>
        <v>1.0004131725529497E-3</v>
      </c>
      <c r="H1491" s="11">
        <f t="shared" si="629"/>
        <v>43787</v>
      </c>
      <c r="I1491" s="11">
        <f t="shared" si="616"/>
        <v>43787</v>
      </c>
      <c r="J1491" s="1">
        <f t="shared" si="630"/>
        <v>23</v>
      </c>
      <c r="K1491" s="1">
        <f t="shared" si="613"/>
        <v>14</v>
      </c>
      <c r="L1491" s="8">
        <f t="shared" si="617"/>
        <v>1.0006088200000001</v>
      </c>
      <c r="M1491" s="14">
        <f t="shared" si="612"/>
        <v>0.99960037000000002</v>
      </c>
      <c r="N1491" s="14">
        <f t="shared" si="609"/>
        <v>1.1962689141776188</v>
      </c>
      <c r="O1491" s="8">
        <f t="shared" si="611"/>
        <v>1.1969972200000001</v>
      </c>
      <c r="P1491" s="8">
        <f t="shared" si="618"/>
        <v>14390.619672930001</v>
      </c>
      <c r="Q1491" s="13">
        <f t="shared" si="619"/>
        <v>0</v>
      </c>
      <c r="R1491" s="21">
        <f t="shared" si="620"/>
        <v>0</v>
      </c>
      <c r="S1491" s="8">
        <f t="shared" si="621"/>
        <v>0</v>
      </c>
      <c r="T1491" s="10">
        <f t="shared" si="631"/>
        <v>0.12631999999999999</v>
      </c>
      <c r="U1491" s="13">
        <f t="shared" si="610"/>
        <v>14</v>
      </c>
      <c r="V1491" s="13">
        <v>252</v>
      </c>
      <c r="W1491" s="14">
        <f t="shared" si="622"/>
        <v>1.0066305339999999</v>
      </c>
      <c r="X1491" s="8">
        <f t="shared" si="623"/>
        <v>95.417493019999995</v>
      </c>
      <c r="Y1491" s="8">
        <v>0</v>
      </c>
      <c r="Z1491" s="9">
        <f t="shared" si="624"/>
        <v>0</v>
      </c>
      <c r="AA1491" s="26" t="str">
        <f t="shared" si="632"/>
        <v>A+J=</v>
      </c>
      <c r="AB1491" s="70">
        <f t="shared" si="633"/>
        <v>44119</v>
      </c>
      <c r="AC1491" s="4"/>
      <c r="AD1491" s="1"/>
      <c r="AE1491" s="11"/>
      <c r="AF1491" s="5"/>
      <c r="AG1491" s="1"/>
      <c r="AH1491" s="1"/>
      <c r="AI1491" s="1"/>
      <c r="AJ1491" s="1"/>
      <c r="AK1491" s="10"/>
      <c r="AL1491" s="1"/>
      <c r="AM1491" s="1"/>
      <c r="AN1491" s="1"/>
      <c r="AO1491" s="1"/>
      <c r="AP1491" s="1"/>
      <c r="AQ1491" s="1"/>
    </row>
    <row r="1492" spans="1:43" x14ac:dyDescent="0.2">
      <c r="A1492" s="67">
        <f t="shared" si="625"/>
        <v>43774</v>
      </c>
      <c r="B1492" s="8">
        <f t="shared" si="614"/>
        <v>14493.50695361</v>
      </c>
      <c r="C1492" s="8">
        <f t="shared" si="626"/>
        <v>12022.26657881</v>
      </c>
      <c r="D1492" s="28">
        <f t="shared" si="627"/>
        <v>5227.84</v>
      </c>
      <c r="E1492" s="9">
        <f>IF(K1492=1,VLOOKUP(A1491,[1]Plan1!$AY$117:$BA$314,3),E1491)</f>
        <v>5233.07</v>
      </c>
      <c r="F1492" s="110">
        <f t="shared" si="628"/>
        <v>43754</v>
      </c>
      <c r="G1492" s="12">
        <f t="shared" si="615"/>
        <v>1.0004131725529497E-3</v>
      </c>
      <c r="H1492" s="11">
        <f t="shared" si="629"/>
        <v>43787</v>
      </c>
      <c r="I1492" s="11">
        <f t="shared" si="616"/>
        <v>43787</v>
      </c>
      <c r="J1492" s="1">
        <f t="shared" si="630"/>
        <v>23</v>
      </c>
      <c r="K1492" s="1">
        <f t="shared" si="613"/>
        <v>15</v>
      </c>
      <c r="L1492" s="8">
        <f t="shared" si="617"/>
        <v>1.0006523199999999</v>
      </c>
      <c r="M1492" s="14">
        <f t="shared" si="612"/>
        <v>0.99960037000000002</v>
      </c>
      <c r="N1492" s="14">
        <f t="shared" si="609"/>
        <v>1.1962689141776188</v>
      </c>
      <c r="O1492" s="8">
        <f t="shared" si="611"/>
        <v>1.19704926</v>
      </c>
      <c r="P1492" s="8">
        <f t="shared" si="618"/>
        <v>14391.245311680001</v>
      </c>
      <c r="Q1492" s="13">
        <f t="shared" si="619"/>
        <v>0</v>
      </c>
      <c r="R1492" s="21">
        <f t="shared" si="620"/>
        <v>0</v>
      </c>
      <c r="S1492" s="8">
        <f t="shared" si="621"/>
        <v>0</v>
      </c>
      <c r="T1492" s="10">
        <f t="shared" si="631"/>
        <v>0.12631999999999999</v>
      </c>
      <c r="U1492" s="13">
        <f t="shared" si="610"/>
        <v>15</v>
      </c>
      <c r="V1492" s="13">
        <v>252</v>
      </c>
      <c r="W1492" s="14">
        <f t="shared" si="622"/>
        <v>1.0071058230000001</v>
      </c>
      <c r="X1492" s="8">
        <f t="shared" si="623"/>
        <v>102.26164193</v>
      </c>
      <c r="Y1492" s="8">
        <v>0</v>
      </c>
      <c r="Z1492" s="9">
        <f t="shared" si="624"/>
        <v>0</v>
      </c>
      <c r="AA1492" s="26" t="str">
        <f t="shared" si="632"/>
        <v>A+J=</v>
      </c>
      <c r="AB1492" s="70">
        <f t="shared" si="633"/>
        <v>44119</v>
      </c>
      <c r="AC1492" s="4"/>
      <c r="AD1492" s="1"/>
      <c r="AE1492" s="11"/>
      <c r="AF1492" s="5"/>
      <c r="AG1492" s="1"/>
      <c r="AH1492" s="1"/>
      <c r="AI1492" s="1"/>
      <c r="AJ1492" s="1"/>
      <c r="AK1492" s="10"/>
      <c r="AL1492" s="1"/>
      <c r="AM1492" s="1"/>
      <c r="AN1492" s="1"/>
      <c r="AO1492" s="1"/>
      <c r="AP1492" s="1"/>
      <c r="AQ1492" s="1"/>
    </row>
    <row r="1493" spans="1:43" x14ac:dyDescent="0.2">
      <c r="A1493" s="67">
        <f t="shared" si="625"/>
        <v>43775</v>
      </c>
      <c r="B1493" s="8">
        <f t="shared" si="614"/>
        <v>14500.980666519999</v>
      </c>
      <c r="C1493" s="8">
        <f t="shared" si="626"/>
        <v>12022.26657881</v>
      </c>
      <c r="D1493" s="28">
        <f t="shared" si="627"/>
        <v>5227.84</v>
      </c>
      <c r="E1493" s="9">
        <f>IF(K1493=1,VLOOKUP(A1492,[1]Plan1!$AY$117:$BA$314,3),E1492)</f>
        <v>5233.07</v>
      </c>
      <c r="F1493" s="110">
        <f t="shared" si="628"/>
        <v>43754</v>
      </c>
      <c r="G1493" s="12">
        <f t="shared" si="615"/>
        <v>1.0004131725529497E-3</v>
      </c>
      <c r="H1493" s="11">
        <f t="shared" si="629"/>
        <v>43787</v>
      </c>
      <c r="I1493" s="11">
        <f t="shared" si="616"/>
        <v>43787</v>
      </c>
      <c r="J1493" s="1">
        <f t="shared" si="630"/>
        <v>23</v>
      </c>
      <c r="K1493" s="1">
        <f t="shared" si="613"/>
        <v>16</v>
      </c>
      <c r="L1493" s="8">
        <f t="shared" si="617"/>
        <v>1.00069583</v>
      </c>
      <c r="M1493" s="14">
        <f t="shared" si="612"/>
        <v>0.99960037000000002</v>
      </c>
      <c r="N1493" s="14">
        <f t="shared" si="609"/>
        <v>1.1962689141776188</v>
      </c>
      <c r="O1493" s="8">
        <f t="shared" si="611"/>
        <v>1.1971013100000001</v>
      </c>
      <c r="P1493" s="8">
        <f t="shared" si="618"/>
        <v>14391.87107066</v>
      </c>
      <c r="Q1493" s="13">
        <f t="shared" si="619"/>
        <v>0</v>
      </c>
      <c r="R1493" s="21">
        <f t="shared" si="620"/>
        <v>0</v>
      </c>
      <c r="S1493" s="8">
        <f t="shared" si="621"/>
        <v>0</v>
      </c>
      <c r="T1493" s="10">
        <f t="shared" si="631"/>
        <v>0.12631999999999999</v>
      </c>
      <c r="U1493" s="13">
        <f t="shared" si="610"/>
        <v>16</v>
      </c>
      <c r="V1493" s="13">
        <v>252</v>
      </c>
      <c r="W1493" s="14">
        <f t="shared" si="622"/>
        <v>1.007581335</v>
      </c>
      <c r="X1493" s="8">
        <f t="shared" si="623"/>
        <v>109.10959586</v>
      </c>
      <c r="Y1493" s="8">
        <v>0</v>
      </c>
      <c r="Z1493" s="9">
        <f t="shared" si="624"/>
        <v>0</v>
      </c>
      <c r="AA1493" s="26" t="str">
        <f t="shared" si="632"/>
        <v>A+J=</v>
      </c>
      <c r="AB1493" s="70">
        <f t="shared" si="633"/>
        <v>44119</v>
      </c>
      <c r="AC1493" s="4"/>
      <c r="AD1493" s="1"/>
      <c r="AE1493" s="11"/>
      <c r="AF1493" s="5"/>
      <c r="AG1493" s="1"/>
      <c r="AH1493" s="1"/>
      <c r="AI1493" s="1"/>
      <c r="AJ1493" s="1"/>
      <c r="AK1493" s="10"/>
      <c r="AL1493" s="1"/>
      <c r="AM1493" s="1"/>
      <c r="AN1493" s="1"/>
      <c r="AO1493" s="1"/>
      <c r="AP1493" s="1"/>
      <c r="AQ1493" s="1"/>
    </row>
    <row r="1494" spans="1:43" x14ac:dyDescent="0.2">
      <c r="A1494" s="67">
        <f t="shared" si="625"/>
        <v>43776</v>
      </c>
      <c r="B1494" s="8">
        <f t="shared" si="614"/>
        <v>14508.45810604</v>
      </c>
      <c r="C1494" s="8">
        <f t="shared" si="626"/>
        <v>12022.26657881</v>
      </c>
      <c r="D1494" s="28">
        <f t="shared" si="627"/>
        <v>5227.84</v>
      </c>
      <c r="E1494" s="9">
        <f>IF(K1494=1,VLOOKUP(A1493,[1]Plan1!$AY$117:$BA$314,3),E1493)</f>
        <v>5233.07</v>
      </c>
      <c r="F1494" s="110">
        <f t="shared" si="628"/>
        <v>43754</v>
      </c>
      <c r="G1494" s="12">
        <f t="shared" si="615"/>
        <v>1.0004131725529497E-3</v>
      </c>
      <c r="H1494" s="11">
        <f t="shared" si="629"/>
        <v>43787</v>
      </c>
      <c r="I1494" s="11">
        <f t="shared" si="616"/>
        <v>43787</v>
      </c>
      <c r="J1494" s="1">
        <f t="shared" si="630"/>
        <v>23</v>
      </c>
      <c r="K1494" s="1">
        <f t="shared" si="613"/>
        <v>17</v>
      </c>
      <c r="L1494" s="8">
        <f t="shared" si="617"/>
        <v>1.00073933</v>
      </c>
      <c r="M1494" s="14">
        <f t="shared" si="612"/>
        <v>0.99960037000000002</v>
      </c>
      <c r="N1494" s="14">
        <f t="shared" si="609"/>
        <v>1.1962689141776188</v>
      </c>
      <c r="O1494" s="8">
        <f t="shared" si="611"/>
        <v>1.19715335</v>
      </c>
      <c r="P1494" s="8">
        <f t="shared" si="618"/>
        <v>14392.496709409999</v>
      </c>
      <c r="Q1494" s="13">
        <f t="shared" si="619"/>
        <v>0</v>
      </c>
      <c r="R1494" s="21">
        <f t="shared" si="620"/>
        <v>0</v>
      </c>
      <c r="S1494" s="8">
        <f t="shared" si="621"/>
        <v>0</v>
      </c>
      <c r="T1494" s="10">
        <f t="shared" si="631"/>
        <v>0.12631999999999999</v>
      </c>
      <c r="U1494" s="13">
        <f t="shared" si="610"/>
        <v>17</v>
      </c>
      <c r="V1494" s="13">
        <v>252</v>
      </c>
      <c r="W1494" s="14">
        <f t="shared" si="622"/>
        <v>1.008057073</v>
      </c>
      <c r="X1494" s="8">
        <f t="shared" si="623"/>
        <v>115.96139663</v>
      </c>
      <c r="Y1494" s="8">
        <v>0</v>
      </c>
      <c r="Z1494" s="9">
        <f t="shared" si="624"/>
        <v>0</v>
      </c>
      <c r="AA1494" s="26" t="str">
        <f t="shared" si="632"/>
        <v>A+J=</v>
      </c>
      <c r="AB1494" s="70">
        <f t="shared" si="633"/>
        <v>44119</v>
      </c>
      <c r="AC1494" s="4"/>
      <c r="AD1494" s="1"/>
      <c r="AE1494" s="11"/>
      <c r="AF1494" s="5"/>
      <c r="AG1494" s="1"/>
      <c r="AH1494" s="1"/>
      <c r="AI1494" s="1"/>
      <c r="AJ1494" s="1"/>
      <c r="AK1494" s="10"/>
      <c r="AL1494" s="1"/>
      <c r="AM1494" s="1"/>
      <c r="AN1494" s="1"/>
      <c r="AO1494" s="1"/>
      <c r="AP1494" s="1"/>
      <c r="AQ1494" s="1"/>
    </row>
    <row r="1495" spans="1:43" x14ac:dyDescent="0.2">
      <c r="A1495" s="67">
        <f t="shared" si="625"/>
        <v>43777</v>
      </c>
      <c r="B1495" s="8">
        <f t="shared" si="614"/>
        <v>14515.93948617</v>
      </c>
      <c r="C1495" s="8">
        <f t="shared" si="626"/>
        <v>12022.26657881</v>
      </c>
      <c r="D1495" s="28">
        <f t="shared" si="627"/>
        <v>5227.84</v>
      </c>
      <c r="E1495" s="9">
        <f>IF(K1495=1,VLOOKUP(A1494,[1]Plan1!$AY$117:$BA$314,3),E1494)</f>
        <v>5233.07</v>
      </c>
      <c r="F1495" s="110">
        <f t="shared" si="628"/>
        <v>43754</v>
      </c>
      <c r="G1495" s="12">
        <f t="shared" si="615"/>
        <v>1.0004131725529497E-3</v>
      </c>
      <c r="H1495" s="11">
        <f t="shared" si="629"/>
        <v>43787</v>
      </c>
      <c r="I1495" s="11">
        <f t="shared" si="616"/>
        <v>43787</v>
      </c>
      <c r="J1495" s="1">
        <f t="shared" si="630"/>
        <v>23</v>
      </c>
      <c r="K1495" s="1">
        <f t="shared" si="613"/>
        <v>18</v>
      </c>
      <c r="L1495" s="8">
        <f t="shared" si="617"/>
        <v>1.0007828400000001</v>
      </c>
      <c r="M1495" s="14">
        <f t="shared" si="612"/>
        <v>0.99960037000000002</v>
      </c>
      <c r="N1495" s="14">
        <f t="shared" si="609"/>
        <v>1.1962689141776188</v>
      </c>
      <c r="O1495" s="8">
        <f t="shared" si="611"/>
        <v>1.1972054000000001</v>
      </c>
      <c r="P1495" s="8">
        <f t="shared" si="618"/>
        <v>14393.12246839</v>
      </c>
      <c r="Q1495" s="13">
        <f t="shared" si="619"/>
        <v>0</v>
      </c>
      <c r="R1495" s="21">
        <f t="shared" si="620"/>
        <v>0</v>
      </c>
      <c r="S1495" s="8">
        <f t="shared" si="621"/>
        <v>0</v>
      </c>
      <c r="T1495" s="10">
        <f t="shared" si="631"/>
        <v>0.12631999999999999</v>
      </c>
      <c r="U1495" s="13">
        <f t="shared" si="610"/>
        <v>18</v>
      </c>
      <c r="V1495" s="13">
        <v>252</v>
      </c>
      <c r="W1495" s="14">
        <f t="shared" si="622"/>
        <v>1.0085330349999999</v>
      </c>
      <c r="X1495" s="8">
        <f t="shared" si="623"/>
        <v>122.81701778</v>
      </c>
      <c r="Y1495" s="8">
        <v>0</v>
      </c>
      <c r="Z1495" s="9">
        <f t="shared" si="624"/>
        <v>0</v>
      </c>
      <c r="AA1495" s="26" t="str">
        <f t="shared" si="632"/>
        <v>A+J=</v>
      </c>
      <c r="AB1495" s="70">
        <f t="shared" si="633"/>
        <v>44119</v>
      </c>
      <c r="AC1495" s="4"/>
      <c r="AD1495" s="1"/>
      <c r="AE1495" s="11"/>
      <c r="AF1495" s="5"/>
      <c r="AG1495" s="1"/>
      <c r="AH1495" s="1"/>
      <c r="AI1495" s="1"/>
      <c r="AJ1495" s="1"/>
      <c r="AK1495" s="10"/>
      <c r="AL1495" s="1"/>
      <c r="AM1495" s="1"/>
      <c r="AN1495" s="1"/>
      <c r="AO1495" s="1"/>
      <c r="AP1495" s="1"/>
      <c r="AQ1495" s="1"/>
    </row>
    <row r="1496" spans="1:43" x14ac:dyDescent="0.2">
      <c r="A1496" s="67">
        <f t="shared" si="625"/>
        <v>43778</v>
      </c>
      <c r="B1496" s="8">
        <f t="shared" si="614"/>
        <v>14523.42470055</v>
      </c>
      <c r="C1496" s="8">
        <f t="shared" si="626"/>
        <v>12022.26657881</v>
      </c>
      <c r="D1496" s="28">
        <f t="shared" si="627"/>
        <v>5227.84</v>
      </c>
      <c r="E1496" s="9">
        <f>IF(K1496=1,VLOOKUP(A1495,[1]Plan1!$AY$117:$BA$314,3),E1495)</f>
        <v>5233.07</v>
      </c>
      <c r="F1496" s="110">
        <f t="shared" si="628"/>
        <v>43754</v>
      </c>
      <c r="G1496" s="12">
        <f t="shared" si="615"/>
        <v>1.0004131725529497E-3</v>
      </c>
      <c r="H1496" s="11">
        <f t="shared" si="629"/>
        <v>43787</v>
      </c>
      <c r="I1496" s="11">
        <f t="shared" si="616"/>
        <v>43787</v>
      </c>
      <c r="J1496" s="1">
        <f t="shared" si="630"/>
        <v>23</v>
      </c>
      <c r="K1496" s="1">
        <f t="shared" si="613"/>
        <v>19</v>
      </c>
      <c r="L1496" s="8">
        <f t="shared" si="617"/>
        <v>1.0008263500000001</v>
      </c>
      <c r="M1496" s="14">
        <f t="shared" si="612"/>
        <v>0.99960037000000002</v>
      </c>
      <c r="N1496" s="14">
        <f t="shared" si="609"/>
        <v>1.1962689141776188</v>
      </c>
      <c r="O1496" s="8">
        <f t="shared" si="611"/>
        <v>1.1972574499999999</v>
      </c>
      <c r="P1496" s="8">
        <f t="shared" si="618"/>
        <v>14393.74822736</v>
      </c>
      <c r="Q1496" s="13">
        <f t="shared" si="619"/>
        <v>0</v>
      </c>
      <c r="R1496" s="21">
        <f t="shared" si="620"/>
        <v>0</v>
      </c>
      <c r="S1496" s="8">
        <f t="shared" si="621"/>
        <v>0</v>
      </c>
      <c r="T1496" s="10">
        <f t="shared" si="631"/>
        <v>0.12631999999999999</v>
      </c>
      <c r="U1496" s="13">
        <f t="shared" si="610"/>
        <v>19</v>
      </c>
      <c r="V1496" s="13">
        <v>252</v>
      </c>
      <c r="W1496" s="14">
        <f t="shared" si="622"/>
        <v>1.009009222</v>
      </c>
      <c r="X1496" s="8">
        <f t="shared" si="623"/>
        <v>129.67647319</v>
      </c>
      <c r="Y1496" s="8">
        <v>0</v>
      </c>
      <c r="Z1496" s="9">
        <f t="shared" si="624"/>
        <v>0</v>
      </c>
      <c r="AA1496" s="26" t="str">
        <f t="shared" si="632"/>
        <v>A+J=</v>
      </c>
      <c r="AB1496" s="70">
        <f t="shared" si="633"/>
        <v>44119</v>
      </c>
      <c r="AC1496" s="4"/>
      <c r="AD1496" s="1"/>
      <c r="AE1496" s="11"/>
      <c r="AF1496" s="5"/>
      <c r="AG1496" s="1"/>
      <c r="AH1496" s="1"/>
      <c r="AI1496" s="1"/>
      <c r="AJ1496" s="1"/>
      <c r="AK1496" s="10"/>
      <c r="AL1496" s="1"/>
      <c r="AM1496" s="1"/>
      <c r="AN1496" s="1"/>
      <c r="AO1496" s="1"/>
      <c r="AP1496" s="1"/>
      <c r="AQ1496" s="1"/>
    </row>
    <row r="1497" spans="1:43" x14ac:dyDescent="0.2">
      <c r="A1497" s="67">
        <f t="shared" si="625"/>
        <v>43779</v>
      </c>
      <c r="B1497" s="8">
        <f t="shared" si="614"/>
        <v>14523.42470055</v>
      </c>
      <c r="C1497" s="8">
        <f t="shared" si="626"/>
        <v>12022.26657881</v>
      </c>
      <c r="D1497" s="28">
        <f t="shared" si="627"/>
        <v>5227.84</v>
      </c>
      <c r="E1497" s="9">
        <f>IF(K1497=1,VLOOKUP(A1496,[1]Plan1!$AY$117:$BA$314,3),E1496)</f>
        <v>5233.07</v>
      </c>
      <c r="F1497" s="110">
        <f t="shared" si="628"/>
        <v>43754</v>
      </c>
      <c r="G1497" s="12">
        <f t="shared" si="615"/>
        <v>1.0004131725529497E-3</v>
      </c>
      <c r="H1497" s="11">
        <f t="shared" si="629"/>
        <v>43787</v>
      </c>
      <c r="I1497" s="11">
        <f t="shared" si="616"/>
        <v>43787</v>
      </c>
      <c r="J1497" s="1">
        <f t="shared" si="630"/>
        <v>23</v>
      </c>
      <c r="K1497" s="1">
        <f t="shared" si="613"/>
        <v>19</v>
      </c>
      <c r="L1497" s="8">
        <f t="shared" si="617"/>
        <v>1.0008263500000001</v>
      </c>
      <c r="M1497" s="14">
        <f t="shared" si="612"/>
        <v>0.99960037000000002</v>
      </c>
      <c r="N1497" s="14">
        <f t="shared" si="609"/>
        <v>1.1962689141776188</v>
      </c>
      <c r="O1497" s="8">
        <f t="shared" si="611"/>
        <v>1.1972574499999999</v>
      </c>
      <c r="P1497" s="8">
        <f t="shared" si="618"/>
        <v>14393.74822736</v>
      </c>
      <c r="Q1497" s="13">
        <f t="shared" si="619"/>
        <v>0</v>
      </c>
      <c r="R1497" s="21">
        <f t="shared" si="620"/>
        <v>0</v>
      </c>
      <c r="S1497" s="8">
        <f t="shared" si="621"/>
        <v>0</v>
      </c>
      <c r="T1497" s="10">
        <f t="shared" si="631"/>
        <v>0.12631999999999999</v>
      </c>
      <c r="U1497" s="13">
        <f t="shared" si="610"/>
        <v>19</v>
      </c>
      <c r="V1497" s="13">
        <v>252</v>
      </c>
      <c r="W1497" s="14">
        <f t="shared" si="622"/>
        <v>1.009009222</v>
      </c>
      <c r="X1497" s="8">
        <f t="shared" si="623"/>
        <v>129.67647319</v>
      </c>
      <c r="Y1497" s="8">
        <v>0</v>
      </c>
      <c r="Z1497" s="9">
        <f t="shared" si="624"/>
        <v>0</v>
      </c>
      <c r="AA1497" s="26" t="str">
        <f t="shared" si="632"/>
        <v>A+J=</v>
      </c>
      <c r="AB1497" s="70">
        <f t="shared" si="633"/>
        <v>44119</v>
      </c>
      <c r="AC1497" s="4"/>
      <c r="AD1497" s="1"/>
      <c r="AE1497" s="11"/>
      <c r="AF1497" s="5"/>
      <c r="AG1497" s="1"/>
      <c r="AH1497" s="1"/>
      <c r="AI1497" s="1"/>
      <c r="AJ1497" s="1"/>
      <c r="AK1497" s="10"/>
      <c r="AL1497" s="1"/>
      <c r="AM1497" s="1"/>
      <c r="AN1497" s="1"/>
      <c r="AO1497" s="1"/>
      <c r="AP1497" s="1"/>
      <c r="AQ1497" s="1"/>
    </row>
    <row r="1498" spans="1:43" x14ac:dyDescent="0.2">
      <c r="A1498" s="67">
        <f t="shared" si="625"/>
        <v>43780</v>
      </c>
      <c r="B1498" s="8">
        <f t="shared" si="614"/>
        <v>14523.42470055</v>
      </c>
      <c r="C1498" s="8">
        <f t="shared" si="626"/>
        <v>12022.26657881</v>
      </c>
      <c r="D1498" s="28">
        <f t="shared" si="627"/>
        <v>5227.84</v>
      </c>
      <c r="E1498" s="9">
        <f>IF(K1498=1,VLOOKUP(A1497,[1]Plan1!$AY$117:$BA$314,3),E1497)</f>
        <v>5233.07</v>
      </c>
      <c r="F1498" s="110">
        <f t="shared" si="628"/>
        <v>43754</v>
      </c>
      <c r="G1498" s="12">
        <f t="shared" si="615"/>
        <v>1.0004131725529497E-3</v>
      </c>
      <c r="H1498" s="11">
        <f t="shared" si="629"/>
        <v>43787</v>
      </c>
      <c r="I1498" s="11">
        <f t="shared" si="616"/>
        <v>43787</v>
      </c>
      <c r="J1498" s="1">
        <f t="shared" si="630"/>
        <v>23</v>
      </c>
      <c r="K1498" s="1">
        <f t="shared" si="613"/>
        <v>19</v>
      </c>
      <c r="L1498" s="8">
        <f t="shared" si="617"/>
        <v>1.0008263500000001</v>
      </c>
      <c r="M1498" s="14">
        <f t="shared" si="612"/>
        <v>0.99960037000000002</v>
      </c>
      <c r="N1498" s="14">
        <f t="shared" si="609"/>
        <v>1.1962689141776188</v>
      </c>
      <c r="O1498" s="8">
        <f t="shared" si="611"/>
        <v>1.1972574499999999</v>
      </c>
      <c r="P1498" s="8">
        <f t="shared" si="618"/>
        <v>14393.74822736</v>
      </c>
      <c r="Q1498" s="13">
        <f t="shared" si="619"/>
        <v>0</v>
      </c>
      <c r="R1498" s="21">
        <f t="shared" si="620"/>
        <v>0</v>
      </c>
      <c r="S1498" s="8">
        <f t="shared" si="621"/>
        <v>0</v>
      </c>
      <c r="T1498" s="10">
        <f t="shared" si="631"/>
        <v>0.12631999999999999</v>
      </c>
      <c r="U1498" s="13">
        <f t="shared" si="610"/>
        <v>19</v>
      </c>
      <c r="V1498" s="13">
        <v>252</v>
      </c>
      <c r="W1498" s="14">
        <f t="shared" si="622"/>
        <v>1.009009222</v>
      </c>
      <c r="X1498" s="8">
        <f t="shared" si="623"/>
        <v>129.67647319</v>
      </c>
      <c r="Y1498" s="8">
        <v>0</v>
      </c>
      <c r="Z1498" s="9">
        <f t="shared" si="624"/>
        <v>0</v>
      </c>
      <c r="AA1498" s="26" t="str">
        <f t="shared" si="632"/>
        <v>A+J=</v>
      </c>
      <c r="AB1498" s="70">
        <f t="shared" si="633"/>
        <v>44119</v>
      </c>
      <c r="AC1498" s="4"/>
      <c r="AD1498" s="1"/>
      <c r="AE1498" s="11"/>
      <c r="AF1498" s="5"/>
      <c r="AG1498" s="1"/>
      <c r="AH1498" s="1"/>
      <c r="AI1498" s="1"/>
      <c r="AJ1498" s="1"/>
      <c r="AK1498" s="10"/>
      <c r="AL1498" s="1"/>
      <c r="AM1498" s="1"/>
      <c r="AN1498" s="1"/>
      <c r="AO1498" s="1"/>
      <c r="AP1498" s="1"/>
      <c r="AQ1498" s="1"/>
    </row>
    <row r="1499" spans="1:43" x14ac:dyDescent="0.2">
      <c r="A1499" s="67">
        <f t="shared" si="625"/>
        <v>43781</v>
      </c>
      <c r="B1499" s="8">
        <f t="shared" si="614"/>
        <v>14530.91373523</v>
      </c>
      <c r="C1499" s="8">
        <f t="shared" si="626"/>
        <v>12022.26657881</v>
      </c>
      <c r="D1499" s="28">
        <f t="shared" si="627"/>
        <v>5227.84</v>
      </c>
      <c r="E1499" s="9">
        <f>IF(K1499=1,VLOOKUP(A1498,[1]Plan1!$AY$117:$BA$314,3),E1498)</f>
        <v>5233.07</v>
      </c>
      <c r="F1499" s="110">
        <f t="shared" si="628"/>
        <v>43754</v>
      </c>
      <c r="G1499" s="12">
        <f t="shared" si="615"/>
        <v>1.0004131725529497E-3</v>
      </c>
      <c r="H1499" s="11">
        <f t="shared" si="629"/>
        <v>43787</v>
      </c>
      <c r="I1499" s="11">
        <f t="shared" si="616"/>
        <v>43787</v>
      </c>
      <c r="J1499" s="1">
        <f t="shared" si="630"/>
        <v>23</v>
      </c>
      <c r="K1499" s="1">
        <f t="shared" si="613"/>
        <v>20</v>
      </c>
      <c r="L1499" s="8">
        <f t="shared" si="617"/>
        <v>1.0008698599999999</v>
      </c>
      <c r="M1499" s="14">
        <f t="shared" si="612"/>
        <v>0.99960037000000002</v>
      </c>
      <c r="N1499" s="14">
        <f t="shared" si="609"/>
        <v>1.1962689141776188</v>
      </c>
      <c r="O1499" s="8">
        <f t="shared" si="611"/>
        <v>1.1973095</v>
      </c>
      <c r="P1499" s="8">
        <f t="shared" si="618"/>
        <v>14394.373986340001</v>
      </c>
      <c r="Q1499" s="13">
        <f t="shared" si="619"/>
        <v>0</v>
      </c>
      <c r="R1499" s="21">
        <f t="shared" si="620"/>
        <v>0</v>
      </c>
      <c r="S1499" s="8">
        <f t="shared" si="621"/>
        <v>0</v>
      </c>
      <c r="T1499" s="10">
        <f t="shared" si="631"/>
        <v>0.12631999999999999</v>
      </c>
      <c r="U1499" s="13">
        <f t="shared" si="610"/>
        <v>20</v>
      </c>
      <c r="V1499" s="13">
        <v>252</v>
      </c>
      <c r="W1499" s="14">
        <f t="shared" si="622"/>
        <v>1.0094856329999999</v>
      </c>
      <c r="X1499" s="8">
        <f t="shared" si="623"/>
        <v>136.53974889</v>
      </c>
      <c r="Y1499" s="8">
        <v>0</v>
      </c>
      <c r="Z1499" s="9">
        <f t="shared" si="624"/>
        <v>0</v>
      </c>
      <c r="AA1499" s="26" t="str">
        <f t="shared" si="632"/>
        <v>A+J=</v>
      </c>
      <c r="AB1499" s="70">
        <f t="shared" si="633"/>
        <v>44119</v>
      </c>
      <c r="AC1499" s="4"/>
      <c r="AD1499" s="1"/>
      <c r="AE1499" s="11"/>
      <c r="AF1499" s="5"/>
      <c r="AG1499" s="1"/>
      <c r="AH1499" s="1"/>
      <c r="AI1499" s="1"/>
      <c r="AJ1499" s="1"/>
      <c r="AK1499" s="10"/>
      <c r="AL1499" s="1"/>
      <c r="AM1499" s="1"/>
      <c r="AN1499" s="1"/>
      <c r="AO1499" s="1"/>
      <c r="AP1499" s="1"/>
      <c r="AQ1499" s="1"/>
    </row>
    <row r="1500" spans="1:43" x14ac:dyDescent="0.2">
      <c r="A1500" s="67">
        <f t="shared" si="625"/>
        <v>43782</v>
      </c>
      <c r="B1500" s="8">
        <f t="shared" si="614"/>
        <v>14538.406740840001</v>
      </c>
      <c r="C1500" s="8">
        <f t="shared" si="626"/>
        <v>12022.26657881</v>
      </c>
      <c r="D1500" s="28">
        <f t="shared" si="627"/>
        <v>5227.84</v>
      </c>
      <c r="E1500" s="9">
        <f>IF(K1500=1,VLOOKUP(A1499,[1]Plan1!$AY$117:$BA$314,3),E1499)</f>
        <v>5233.07</v>
      </c>
      <c r="F1500" s="110">
        <f t="shared" si="628"/>
        <v>43754</v>
      </c>
      <c r="G1500" s="12">
        <f t="shared" si="615"/>
        <v>1.0004131725529497E-3</v>
      </c>
      <c r="H1500" s="11">
        <f t="shared" si="629"/>
        <v>43787</v>
      </c>
      <c r="I1500" s="11">
        <f t="shared" si="616"/>
        <v>43787</v>
      </c>
      <c r="J1500" s="1">
        <f t="shared" si="630"/>
        <v>23</v>
      </c>
      <c r="K1500" s="1">
        <f t="shared" si="613"/>
        <v>21</v>
      </c>
      <c r="L1500" s="8">
        <f t="shared" si="617"/>
        <v>1.0009133800000001</v>
      </c>
      <c r="M1500" s="14">
        <f t="shared" si="612"/>
        <v>0.99960037000000002</v>
      </c>
      <c r="N1500" s="14">
        <f t="shared" si="609"/>
        <v>1.1962689141776188</v>
      </c>
      <c r="O1500" s="8">
        <f t="shared" si="611"/>
        <v>1.19736156</v>
      </c>
      <c r="P1500" s="8">
        <f t="shared" si="618"/>
        <v>14394.999865530001</v>
      </c>
      <c r="Q1500" s="13">
        <f t="shared" si="619"/>
        <v>0</v>
      </c>
      <c r="R1500" s="21">
        <f t="shared" si="620"/>
        <v>0</v>
      </c>
      <c r="S1500" s="8">
        <f t="shared" si="621"/>
        <v>0</v>
      </c>
      <c r="T1500" s="10">
        <f t="shared" si="631"/>
        <v>0.12631999999999999</v>
      </c>
      <c r="U1500" s="13">
        <f t="shared" si="610"/>
        <v>21</v>
      </c>
      <c r="V1500" s="13">
        <v>252</v>
      </c>
      <c r="W1500" s="14">
        <f t="shared" si="622"/>
        <v>1.0099622699999999</v>
      </c>
      <c r="X1500" s="8">
        <f t="shared" si="623"/>
        <v>143.40687531</v>
      </c>
      <c r="Y1500" s="8">
        <v>0</v>
      </c>
      <c r="Z1500" s="9">
        <f t="shared" si="624"/>
        <v>0</v>
      </c>
      <c r="AA1500" s="26" t="str">
        <f t="shared" si="632"/>
        <v>A+J=</v>
      </c>
      <c r="AB1500" s="70">
        <f t="shared" si="633"/>
        <v>44119</v>
      </c>
      <c r="AC1500" s="4"/>
      <c r="AD1500" s="1"/>
      <c r="AE1500" s="11"/>
      <c r="AF1500" s="5"/>
      <c r="AG1500" s="1"/>
      <c r="AH1500" s="1"/>
      <c r="AI1500" s="1"/>
      <c r="AJ1500" s="1"/>
      <c r="AK1500" s="10"/>
      <c r="AL1500" s="1"/>
      <c r="AM1500" s="1"/>
      <c r="AN1500" s="1"/>
      <c r="AO1500" s="1"/>
      <c r="AP1500" s="1"/>
      <c r="AQ1500" s="1"/>
    </row>
    <row r="1501" spans="1:43" x14ac:dyDescent="0.2">
      <c r="A1501" s="67">
        <f t="shared" si="625"/>
        <v>43783</v>
      </c>
      <c r="B1501" s="8">
        <f t="shared" si="614"/>
        <v>14545.903446229999</v>
      </c>
      <c r="C1501" s="8">
        <f t="shared" si="626"/>
        <v>12022.26657881</v>
      </c>
      <c r="D1501" s="28">
        <f t="shared" si="627"/>
        <v>5227.84</v>
      </c>
      <c r="E1501" s="9">
        <f>IF(K1501=1,VLOOKUP(A1500,[1]Plan1!$AY$117:$BA$314,3),E1500)</f>
        <v>5233.07</v>
      </c>
      <c r="F1501" s="110">
        <f t="shared" si="628"/>
        <v>43754</v>
      </c>
      <c r="G1501" s="12">
        <f t="shared" si="615"/>
        <v>1.0004131725529497E-3</v>
      </c>
      <c r="H1501" s="11">
        <f t="shared" si="629"/>
        <v>43787</v>
      </c>
      <c r="I1501" s="11">
        <f t="shared" si="616"/>
        <v>43787</v>
      </c>
      <c r="J1501" s="1">
        <f t="shared" si="630"/>
        <v>23</v>
      </c>
      <c r="K1501" s="1">
        <f t="shared" si="613"/>
        <v>22</v>
      </c>
      <c r="L1501" s="8">
        <f t="shared" si="617"/>
        <v>1.0009568900000001</v>
      </c>
      <c r="M1501" s="14">
        <f t="shared" si="612"/>
        <v>0.99960037000000002</v>
      </c>
      <c r="N1501" s="14">
        <f t="shared" si="609"/>
        <v>1.1962689141776188</v>
      </c>
      <c r="O1501" s="8">
        <f t="shared" si="611"/>
        <v>1.1974136099999999</v>
      </c>
      <c r="P1501" s="8">
        <f t="shared" si="618"/>
        <v>14395.625624509999</v>
      </c>
      <c r="Q1501" s="13">
        <f t="shared" si="619"/>
        <v>0</v>
      </c>
      <c r="R1501" s="21">
        <f t="shared" si="620"/>
        <v>0</v>
      </c>
      <c r="S1501" s="8">
        <f t="shared" si="621"/>
        <v>0</v>
      </c>
      <c r="T1501" s="10">
        <f t="shared" si="631"/>
        <v>0.12631999999999999</v>
      </c>
      <c r="U1501" s="13">
        <f t="shared" si="610"/>
        <v>22</v>
      </c>
      <c r="V1501" s="13">
        <v>252</v>
      </c>
      <c r="W1501" s="14">
        <f t="shared" si="622"/>
        <v>1.010439131</v>
      </c>
      <c r="X1501" s="8">
        <f t="shared" si="623"/>
        <v>150.27782171999999</v>
      </c>
      <c r="Y1501" s="8">
        <v>0</v>
      </c>
      <c r="Z1501" s="9">
        <f t="shared" si="624"/>
        <v>0</v>
      </c>
      <c r="AA1501" s="26" t="str">
        <f t="shared" si="632"/>
        <v>A+J=</v>
      </c>
      <c r="AB1501" s="70">
        <f t="shared" si="633"/>
        <v>44119</v>
      </c>
      <c r="AC1501" s="4"/>
      <c r="AD1501" s="1"/>
      <c r="AE1501" s="11"/>
      <c r="AF1501" s="5"/>
      <c r="AG1501" s="1"/>
      <c r="AH1501" s="1"/>
      <c r="AI1501" s="1"/>
      <c r="AJ1501" s="1"/>
      <c r="AK1501" s="10"/>
      <c r="AL1501" s="1"/>
      <c r="AM1501" s="1"/>
      <c r="AN1501" s="1"/>
      <c r="AO1501" s="1"/>
      <c r="AP1501" s="1"/>
      <c r="AQ1501" s="1"/>
    </row>
    <row r="1502" spans="1:43" x14ac:dyDescent="0.2">
      <c r="A1502" s="67">
        <f t="shared" si="625"/>
        <v>43784</v>
      </c>
      <c r="B1502" s="8">
        <f t="shared" si="614"/>
        <v>14553.4041235</v>
      </c>
      <c r="C1502" s="8">
        <f t="shared" si="626"/>
        <v>12022.26657881</v>
      </c>
      <c r="D1502" s="28">
        <f t="shared" si="627"/>
        <v>5227.84</v>
      </c>
      <c r="E1502" s="9">
        <f>IF(K1502=1,VLOOKUP(A1501,[1]Plan1!$AY$117:$BA$314,3),E1501)</f>
        <v>5233.07</v>
      </c>
      <c r="F1502" s="110">
        <f t="shared" si="628"/>
        <v>43754</v>
      </c>
      <c r="G1502" s="12">
        <f t="shared" si="615"/>
        <v>1.0004131725529497E-3</v>
      </c>
      <c r="H1502" s="11">
        <f t="shared" si="629"/>
        <v>43815</v>
      </c>
      <c r="I1502" s="11">
        <f t="shared" si="616"/>
        <v>43787</v>
      </c>
      <c r="J1502" s="1">
        <f t="shared" si="630"/>
        <v>23</v>
      </c>
      <c r="K1502" s="1">
        <f t="shared" si="613"/>
        <v>23</v>
      </c>
      <c r="L1502" s="8">
        <f t="shared" si="617"/>
        <v>1.0010004100000001</v>
      </c>
      <c r="M1502" s="14">
        <f t="shared" si="612"/>
        <v>0.99960037000000002</v>
      </c>
      <c r="N1502" s="14">
        <f t="shared" si="609"/>
        <v>1.1962689141776188</v>
      </c>
      <c r="O1502" s="8">
        <f t="shared" si="611"/>
        <v>1.1974656699999999</v>
      </c>
      <c r="P1502" s="8">
        <f t="shared" si="618"/>
        <v>14396.25150371</v>
      </c>
      <c r="Q1502" s="13">
        <f t="shared" si="619"/>
        <v>0</v>
      </c>
      <c r="R1502" s="21">
        <f t="shared" si="620"/>
        <v>0</v>
      </c>
      <c r="S1502" s="8">
        <f t="shared" si="621"/>
        <v>0</v>
      </c>
      <c r="T1502" s="10">
        <f t="shared" si="631"/>
        <v>0.12631999999999999</v>
      </c>
      <c r="U1502" s="13">
        <f t="shared" si="610"/>
        <v>23</v>
      </c>
      <c r="V1502" s="13">
        <v>252</v>
      </c>
      <c r="W1502" s="14">
        <f t="shared" si="622"/>
        <v>1.010916218</v>
      </c>
      <c r="X1502" s="8">
        <f t="shared" si="623"/>
        <v>157.15261978999999</v>
      </c>
      <c r="Y1502" s="8">
        <v>0</v>
      </c>
      <c r="Z1502" s="9">
        <f t="shared" si="624"/>
        <v>0</v>
      </c>
      <c r="AA1502" s="26" t="str">
        <f t="shared" si="632"/>
        <v>A+J=</v>
      </c>
      <c r="AB1502" s="70">
        <f t="shared" si="633"/>
        <v>44119</v>
      </c>
      <c r="AC1502" s="4"/>
      <c r="AD1502" s="1"/>
      <c r="AE1502" s="11"/>
      <c r="AF1502" s="5"/>
      <c r="AG1502" s="1"/>
      <c r="AH1502" s="1"/>
      <c r="AI1502" s="1"/>
      <c r="AJ1502" s="1"/>
      <c r="AK1502" s="10"/>
      <c r="AL1502" s="1"/>
      <c r="AM1502" s="1"/>
      <c r="AN1502" s="1"/>
      <c r="AO1502" s="1"/>
      <c r="AP1502" s="1"/>
      <c r="AQ1502" s="1"/>
    </row>
    <row r="1503" spans="1:43" x14ac:dyDescent="0.2">
      <c r="A1503" s="67">
        <f t="shared" si="625"/>
        <v>43785</v>
      </c>
      <c r="B1503" s="8">
        <f t="shared" si="614"/>
        <v>14553.4041235</v>
      </c>
      <c r="C1503" s="8">
        <f t="shared" si="626"/>
        <v>12022.26657881</v>
      </c>
      <c r="D1503" s="28">
        <f t="shared" si="627"/>
        <v>5227.84</v>
      </c>
      <c r="E1503" s="9">
        <f>IF(K1503=1,VLOOKUP(A1502,[1]Plan1!$AY$117:$BA$314,3),E1502)</f>
        <v>5233.07</v>
      </c>
      <c r="F1503" s="110">
        <f t="shared" si="628"/>
        <v>43754</v>
      </c>
      <c r="G1503" s="12">
        <f t="shared" si="615"/>
        <v>1.0004131725529497E-3</v>
      </c>
      <c r="H1503" s="11">
        <f t="shared" si="629"/>
        <v>43815</v>
      </c>
      <c r="I1503" s="11">
        <f t="shared" si="616"/>
        <v>43787</v>
      </c>
      <c r="J1503" s="1">
        <f t="shared" si="630"/>
        <v>23</v>
      </c>
      <c r="K1503" s="1">
        <f t="shared" si="613"/>
        <v>23</v>
      </c>
      <c r="L1503" s="8">
        <f t="shared" si="617"/>
        <v>1.0010004100000001</v>
      </c>
      <c r="M1503" s="14">
        <f t="shared" si="612"/>
        <v>0.99960037000000002</v>
      </c>
      <c r="N1503" s="14">
        <f t="shared" ref="N1503:N1566" si="634">IF(I1503&gt;I1502,N1502*M1503,N1502)</f>
        <v>1.1962689141776188</v>
      </c>
      <c r="O1503" s="8">
        <f t="shared" si="611"/>
        <v>1.1974656699999999</v>
      </c>
      <c r="P1503" s="8">
        <f t="shared" si="618"/>
        <v>14396.25150371</v>
      </c>
      <c r="Q1503" s="13">
        <f t="shared" si="619"/>
        <v>0</v>
      </c>
      <c r="R1503" s="21">
        <f t="shared" si="620"/>
        <v>0</v>
      </c>
      <c r="S1503" s="8">
        <f t="shared" si="621"/>
        <v>0</v>
      </c>
      <c r="T1503" s="10">
        <f t="shared" si="631"/>
        <v>0.12631999999999999</v>
      </c>
      <c r="U1503" s="13">
        <f t="shared" si="610"/>
        <v>23</v>
      </c>
      <c r="V1503" s="13">
        <v>252</v>
      </c>
      <c r="W1503" s="14">
        <f t="shared" si="622"/>
        <v>1.010916218</v>
      </c>
      <c r="X1503" s="8">
        <f t="shared" si="623"/>
        <v>157.15261978999999</v>
      </c>
      <c r="Y1503" s="8">
        <v>0</v>
      </c>
      <c r="Z1503" s="9">
        <f t="shared" si="624"/>
        <v>0</v>
      </c>
      <c r="AA1503" s="26" t="str">
        <f t="shared" si="632"/>
        <v>A+J=</v>
      </c>
      <c r="AB1503" s="70">
        <f t="shared" si="633"/>
        <v>44119</v>
      </c>
      <c r="AC1503" s="4"/>
      <c r="AD1503" s="1"/>
      <c r="AE1503" s="11"/>
      <c r="AF1503" s="5"/>
      <c r="AG1503" s="1"/>
      <c r="AH1503" s="1"/>
      <c r="AI1503" s="1"/>
      <c r="AJ1503" s="1"/>
      <c r="AK1503" s="10"/>
      <c r="AL1503" s="1"/>
      <c r="AM1503" s="1"/>
      <c r="AN1503" s="1"/>
      <c r="AO1503" s="1"/>
      <c r="AP1503" s="1"/>
      <c r="AQ1503" s="1"/>
    </row>
    <row r="1504" spans="1:43" x14ac:dyDescent="0.2">
      <c r="A1504" s="67">
        <f t="shared" si="625"/>
        <v>43786</v>
      </c>
      <c r="B1504" s="8">
        <f t="shared" si="614"/>
        <v>14553.4041235</v>
      </c>
      <c r="C1504" s="8">
        <f t="shared" si="626"/>
        <v>12022.26657881</v>
      </c>
      <c r="D1504" s="28">
        <f t="shared" si="627"/>
        <v>5227.84</v>
      </c>
      <c r="E1504" s="9">
        <f>IF(K1504=1,VLOOKUP(A1503,[1]Plan1!$AY$117:$BA$314,3),E1503)</f>
        <v>5233.07</v>
      </c>
      <c r="F1504" s="110">
        <f t="shared" si="628"/>
        <v>43754</v>
      </c>
      <c r="G1504" s="12">
        <f t="shared" si="615"/>
        <v>1.0004131725529497E-3</v>
      </c>
      <c r="H1504" s="11">
        <f t="shared" si="629"/>
        <v>43815</v>
      </c>
      <c r="I1504" s="11">
        <f t="shared" si="616"/>
        <v>43787</v>
      </c>
      <c r="J1504" s="1">
        <f t="shared" si="630"/>
        <v>23</v>
      </c>
      <c r="K1504" s="1">
        <f t="shared" si="613"/>
        <v>23</v>
      </c>
      <c r="L1504" s="8">
        <f t="shared" si="617"/>
        <v>1.0010004100000001</v>
      </c>
      <c r="M1504" s="14">
        <f t="shared" si="612"/>
        <v>0.99960037000000002</v>
      </c>
      <c r="N1504" s="14">
        <f t="shared" si="634"/>
        <v>1.1962689141776188</v>
      </c>
      <c r="O1504" s="8">
        <f t="shared" si="611"/>
        <v>1.1974656699999999</v>
      </c>
      <c r="P1504" s="8">
        <f t="shared" si="618"/>
        <v>14396.25150371</v>
      </c>
      <c r="Q1504" s="13">
        <f t="shared" si="619"/>
        <v>0</v>
      </c>
      <c r="R1504" s="21">
        <f t="shared" si="620"/>
        <v>0</v>
      </c>
      <c r="S1504" s="8">
        <f t="shared" si="621"/>
        <v>0</v>
      </c>
      <c r="T1504" s="10">
        <f t="shared" si="631"/>
        <v>0.12631999999999999</v>
      </c>
      <c r="U1504" s="13">
        <f t="shared" si="610"/>
        <v>23</v>
      </c>
      <c r="V1504" s="13">
        <v>252</v>
      </c>
      <c r="W1504" s="14">
        <f t="shared" si="622"/>
        <v>1.010916218</v>
      </c>
      <c r="X1504" s="8">
        <f t="shared" si="623"/>
        <v>157.15261978999999</v>
      </c>
      <c r="Y1504" s="8">
        <v>0</v>
      </c>
      <c r="Z1504" s="9">
        <f t="shared" si="624"/>
        <v>0</v>
      </c>
      <c r="AA1504" s="26" t="str">
        <f t="shared" si="632"/>
        <v>A+J=</v>
      </c>
      <c r="AB1504" s="70">
        <f t="shared" si="633"/>
        <v>44119</v>
      </c>
      <c r="AC1504" s="4"/>
      <c r="AD1504" s="1"/>
      <c r="AE1504" s="11"/>
      <c r="AF1504" s="5"/>
      <c r="AG1504" s="1"/>
      <c r="AH1504" s="1"/>
      <c r="AI1504" s="1"/>
      <c r="AJ1504" s="1"/>
      <c r="AK1504" s="10"/>
      <c r="AL1504" s="1"/>
      <c r="AM1504" s="1"/>
      <c r="AN1504" s="1"/>
      <c r="AO1504" s="1"/>
      <c r="AP1504" s="1"/>
      <c r="AQ1504" s="1"/>
    </row>
    <row r="1505" spans="1:43" x14ac:dyDescent="0.2">
      <c r="A1505" s="67">
        <f t="shared" si="625"/>
        <v>43787</v>
      </c>
      <c r="B1505" s="8">
        <f t="shared" si="614"/>
        <v>14553.4041235</v>
      </c>
      <c r="C1505" s="8">
        <f t="shared" si="626"/>
        <v>12022.26657881</v>
      </c>
      <c r="D1505" s="28">
        <f t="shared" si="627"/>
        <v>5227.84</v>
      </c>
      <c r="E1505" s="9">
        <f>IF(K1505=1,VLOOKUP(A1504,[1]Plan1!$AY$117:$BA$314,3),E1504)</f>
        <v>5233.07</v>
      </c>
      <c r="F1505" s="110">
        <f t="shared" si="628"/>
        <v>43754</v>
      </c>
      <c r="G1505" s="12">
        <f t="shared" si="615"/>
        <v>1.0004131725529497E-3</v>
      </c>
      <c r="H1505" s="11">
        <f t="shared" si="629"/>
        <v>43815</v>
      </c>
      <c r="I1505" s="11">
        <f t="shared" si="616"/>
        <v>43787</v>
      </c>
      <c r="J1505" s="1">
        <f t="shared" si="630"/>
        <v>23</v>
      </c>
      <c r="K1505" s="1">
        <f t="shared" si="613"/>
        <v>23</v>
      </c>
      <c r="L1505" s="8">
        <f t="shared" si="617"/>
        <v>1.0010004100000001</v>
      </c>
      <c r="M1505" s="14">
        <f t="shared" si="612"/>
        <v>0.99960037000000002</v>
      </c>
      <c r="N1505" s="14">
        <f t="shared" si="634"/>
        <v>1.1962689141776188</v>
      </c>
      <c r="O1505" s="8">
        <f t="shared" si="611"/>
        <v>1.1974656699999999</v>
      </c>
      <c r="P1505" s="8">
        <f t="shared" si="618"/>
        <v>14396.25150371</v>
      </c>
      <c r="Q1505" s="13">
        <f t="shared" si="619"/>
        <v>0</v>
      </c>
      <c r="R1505" s="21">
        <f t="shared" si="620"/>
        <v>0</v>
      </c>
      <c r="S1505" s="8">
        <f t="shared" si="621"/>
        <v>0</v>
      </c>
      <c r="T1505" s="10">
        <f t="shared" si="631"/>
        <v>0.12631999999999999</v>
      </c>
      <c r="U1505" s="13">
        <f t="shared" si="610"/>
        <v>23</v>
      </c>
      <c r="V1505" s="13">
        <v>252</v>
      </c>
      <c r="W1505" s="14">
        <f t="shared" si="622"/>
        <v>1.010916218</v>
      </c>
      <c r="X1505" s="8">
        <f t="shared" si="623"/>
        <v>157.15261978999999</v>
      </c>
      <c r="Y1505" s="8">
        <v>0</v>
      </c>
      <c r="Z1505" s="9">
        <f t="shared" si="624"/>
        <v>0</v>
      </c>
      <c r="AA1505" s="26" t="str">
        <f t="shared" si="632"/>
        <v>A+J=</v>
      </c>
      <c r="AB1505" s="70">
        <f t="shared" si="633"/>
        <v>44119</v>
      </c>
      <c r="AC1505" s="4"/>
      <c r="AD1505" s="1"/>
      <c r="AE1505" s="11"/>
      <c r="AF1505" s="5"/>
      <c r="AG1505" s="1"/>
      <c r="AH1505" s="1"/>
      <c r="AI1505" s="1"/>
      <c r="AJ1505" s="1"/>
      <c r="AK1505" s="10"/>
      <c r="AL1505" s="1"/>
      <c r="AM1505" s="1"/>
      <c r="AN1505" s="1"/>
      <c r="AO1505" s="1"/>
      <c r="AP1505" s="1"/>
      <c r="AQ1505" s="1"/>
    </row>
    <row r="1506" spans="1:43" x14ac:dyDescent="0.2">
      <c r="A1506" s="67">
        <f t="shared" si="625"/>
        <v>43788</v>
      </c>
      <c r="B1506" s="8">
        <f t="shared" si="614"/>
        <v>14563.97957559</v>
      </c>
      <c r="C1506" s="8">
        <f t="shared" si="626"/>
        <v>12022.26657881</v>
      </c>
      <c r="D1506" s="28">
        <f t="shared" si="627"/>
        <v>5233.07</v>
      </c>
      <c r="E1506" s="9">
        <f>IF(K1506=1,VLOOKUP(A1505,[1]Plan1!$AY$117:$BA$314,3),E1505)</f>
        <v>5259.76</v>
      </c>
      <c r="F1506" s="110">
        <f t="shared" si="628"/>
        <v>43788</v>
      </c>
      <c r="G1506" s="12">
        <f t="shared" si="615"/>
        <v>5.1002566371174396E-3</v>
      </c>
      <c r="H1506" s="11">
        <f t="shared" si="629"/>
        <v>43815</v>
      </c>
      <c r="I1506" s="11">
        <f t="shared" si="616"/>
        <v>43815</v>
      </c>
      <c r="J1506" s="1">
        <f t="shared" si="630"/>
        <v>20</v>
      </c>
      <c r="K1506" s="1">
        <f t="shared" si="613"/>
        <v>1</v>
      </c>
      <c r="L1506" s="8">
        <f t="shared" si="617"/>
        <v>1.00025439</v>
      </c>
      <c r="M1506" s="14">
        <f t="shared" si="612"/>
        <v>1.0010004100000001</v>
      </c>
      <c r="N1506" s="14">
        <f t="shared" si="634"/>
        <v>1.1974656735620512</v>
      </c>
      <c r="O1506" s="8">
        <f t="shared" si="611"/>
        <v>1.19777029</v>
      </c>
      <c r="P1506" s="8">
        <f t="shared" si="618"/>
        <v>14399.913726549999</v>
      </c>
      <c r="Q1506" s="13">
        <f t="shared" si="619"/>
        <v>0</v>
      </c>
      <c r="R1506" s="21">
        <f t="shared" si="620"/>
        <v>0</v>
      </c>
      <c r="S1506" s="8">
        <f t="shared" si="621"/>
        <v>0</v>
      </c>
      <c r="T1506" s="10">
        <f t="shared" si="631"/>
        <v>0.12631999999999999</v>
      </c>
      <c r="U1506" s="13">
        <f t="shared" si="610"/>
        <v>24</v>
      </c>
      <c r="V1506" s="13">
        <v>252</v>
      </c>
      <c r="W1506" s="14">
        <f t="shared" si="622"/>
        <v>1.0113935300000001</v>
      </c>
      <c r="X1506" s="8">
        <f t="shared" si="623"/>
        <v>164.06584903999999</v>
      </c>
      <c r="Y1506" s="8">
        <v>0</v>
      </c>
      <c r="Z1506" s="9">
        <f t="shared" si="624"/>
        <v>0</v>
      </c>
      <c r="AA1506" s="26" t="str">
        <f t="shared" si="632"/>
        <v>A+J=</v>
      </c>
      <c r="AB1506" s="70">
        <f t="shared" si="633"/>
        <v>44119</v>
      </c>
      <c r="AC1506" s="4"/>
      <c r="AD1506" s="1"/>
      <c r="AE1506" s="11"/>
      <c r="AF1506" s="5"/>
      <c r="AG1506" s="1"/>
      <c r="AH1506" s="1"/>
      <c r="AI1506" s="1"/>
      <c r="AJ1506" s="1"/>
      <c r="AK1506" s="10"/>
      <c r="AL1506" s="1"/>
      <c r="AM1506" s="1"/>
      <c r="AN1506" s="1"/>
      <c r="AO1506" s="1"/>
      <c r="AP1506" s="1"/>
      <c r="AQ1506" s="1"/>
    </row>
    <row r="1507" spans="1:43" x14ac:dyDescent="0.2">
      <c r="A1507" s="67">
        <f t="shared" si="625"/>
        <v>43789</v>
      </c>
      <c r="B1507" s="8">
        <f t="shared" si="614"/>
        <v>14574.56285937</v>
      </c>
      <c r="C1507" s="8">
        <f t="shared" si="626"/>
        <v>12022.26657881</v>
      </c>
      <c r="D1507" s="28">
        <f t="shared" si="627"/>
        <v>5233.07</v>
      </c>
      <c r="E1507" s="9">
        <f>IF(K1507=1,VLOOKUP(A1506,[1]Plan1!$AY$117:$BA$314,3),E1506)</f>
        <v>5259.76</v>
      </c>
      <c r="F1507" s="110">
        <f t="shared" si="628"/>
        <v>43788</v>
      </c>
      <c r="G1507" s="12">
        <f t="shared" si="615"/>
        <v>5.1002566371174396E-3</v>
      </c>
      <c r="H1507" s="11">
        <f t="shared" si="629"/>
        <v>43815</v>
      </c>
      <c r="I1507" s="11">
        <f t="shared" si="616"/>
        <v>43815</v>
      </c>
      <c r="J1507" s="1">
        <f t="shared" si="630"/>
        <v>20</v>
      </c>
      <c r="K1507" s="1">
        <f t="shared" si="613"/>
        <v>2</v>
      </c>
      <c r="L1507" s="8">
        <f t="shared" si="617"/>
        <v>1.0005088499999999</v>
      </c>
      <c r="M1507" s="14">
        <f t="shared" si="612"/>
        <v>1.0010004100000001</v>
      </c>
      <c r="N1507" s="14">
        <f t="shared" si="634"/>
        <v>1.1974656735620512</v>
      </c>
      <c r="O1507" s="8">
        <f t="shared" si="611"/>
        <v>1.198075</v>
      </c>
      <c r="P1507" s="8">
        <f t="shared" si="618"/>
        <v>14403.5770314</v>
      </c>
      <c r="Q1507" s="13">
        <f t="shared" si="619"/>
        <v>0</v>
      </c>
      <c r="R1507" s="21">
        <f t="shared" si="620"/>
        <v>0</v>
      </c>
      <c r="S1507" s="8">
        <f t="shared" si="621"/>
        <v>0</v>
      </c>
      <c r="T1507" s="10">
        <f t="shared" si="631"/>
        <v>0.12631999999999999</v>
      </c>
      <c r="U1507" s="13">
        <f t="shared" si="610"/>
        <v>25</v>
      </c>
      <c r="V1507" s="13">
        <v>252</v>
      </c>
      <c r="W1507" s="14">
        <f t="shared" si="622"/>
        <v>1.011871067</v>
      </c>
      <c r="X1507" s="8">
        <f t="shared" si="623"/>
        <v>170.98582797</v>
      </c>
      <c r="Y1507" s="8">
        <v>0</v>
      </c>
      <c r="Z1507" s="9">
        <f t="shared" si="624"/>
        <v>0</v>
      </c>
      <c r="AA1507" s="26" t="str">
        <f t="shared" si="632"/>
        <v>A+J=</v>
      </c>
      <c r="AB1507" s="70">
        <f t="shared" si="633"/>
        <v>44119</v>
      </c>
      <c r="AC1507" s="4"/>
      <c r="AD1507" s="1"/>
      <c r="AE1507" s="11"/>
      <c r="AF1507" s="5"/>
      <c r="AG1507" s="1"/>
      <c r="AH1507" s="1"/>
      <c r="AI1507" s="1"/>
      <c r="AJ1507" s="1"/>
      <c r="AK1507" s="10"/>
      <c r="AL1507" s="1"/>
      <c r="AM1507" s="1"/>
      <c r="AN1507" s="1"/>
      <c r="AO1507" s="1"/>
      <c r="AP1507" s="1"/>
      <c r="AQ1507" s="1"/>
    </row>
    <row r="1508" spans="1:43" x14ac:dyDescent="0.2">
      <c r="A1508" s="67">
        <f t="shared" si="625"/>
        <v>43790</v>
      </c>
      <c r="B1508" s="8">
        <f t="shared" si="614"/>
        <v>14585.15387158</v>
      </c>
      <c r="C1508" s="8">
        <f t="shared" si="626"/>
        <v>12022.26657881</v>
      </c>
      <c r="D1508" s="28">
        <f t="shared" si="627"/>
        <v>5233.07</v>
      </c>
      <c r="E1508" s="9">
        <f>IF(K1508=1,VLOOKUP(A1507,[1]Plan1!$AY$117:$BA$314,3),E1507)</f>
        <v>5259.76</v>
      </c>
      <c r="F1508" s="110">
        <f t="shared" si="628"/>
        <v>43788</v>
      </c>
      <c r="G1508" s="12">
        <f t="shared" si="615"/>
        <v>5.1002566371174396E-3</v>
      </c>
      <c r="H1508" s="11">
        <f t="shared" si="629"/>
        <v>43815</v>
      </c>
      <c r="I1508" s="11">
        <f t="shared" si="616"/>
        <v>43815</v>
      </c>
      <c r="J1508" s="1">
        <f t="shared" si="630"/>
        <v>20</v>
      </c>
      <c r="K1508" s="1">
        <f t="shared" si="613"/>
        <v>3</v>
      </c>
      <c r="L1508" s="8">
        <f t="shared" si="617"/>
        <v>1.00076338</v>
      </c>
      <c r="M1508" s="14">
        <f t="shared" si="612"/>
        <v>1.0010004100000001</v>
      </c>
      <c r="N1508" s="14">
        <f t="shared" si="634"/>
        <v>1.1974656735620512</v>
      </c>
      <c r="O1508" s="8">
        <f t="shared" si="611"/>
        <v>1.1983797899999999</v>
      </c>
      <c r="P1508" s="8">
        <f t="shared" si="618"/>
        <v>14407.24129803</v>
      </c>
      <c r="Q1508" s="13">
        <f t="shared" si="619"/>
        <v>0</v>
      </c>
      <c r="R1508" s="21">
        <f t="shared" si="620"/>
        <v>0</v>
      </c>
      <c r="S1508" s="8">
        <f t="shared" si="621"/>
        <v>0</v>
      </c>
      <c r="T1508" s="10">
        <f t="shared" si="631"/>
        <v>0.12631999999999999</v>
      </c>
      <c r="U1508" s="13">
        <f t="shared" si="610"/>
        <v>26</v>
      </c>
      <c r="V1508" s="13">
        <v>252</v>
      </c>
      <c r="W1508" s="14">
        <f t="shared" si="622"/>
        <v>1.0123488300000001</v>
      </c>
      <c r="X1508" s="8">
        <f t="shared" si="623"/>
        <v>177.91257354999999</v>
      </c>
      <c r="Y1508" s="8">
        <v>0</v>
      </c>
      <c r="Z1508" s="9">
        <f t="shared" si="624"/>
        <v>0</v>
      </c>
      <c r="AA1508" s="26" t="str">
        <f t="shared" si="632"/>
        <v>A+J=</v>
      </c>
      <c r="AB1508" s="70">
        <f t="shared" si="633"/>
        <v>44119</v>
      </c>
      <c r="AC1508" s="4"/>
      <c r="AD1508" s="1"/>
      <c r="AE1508" s="11"/>
      <c r="AF1508" s="5"/>
      <c r="AG1508" s="1"/>
      <c r="AH1508" s="1"/>
      <c r="AI1508" s="1"/>
      <c r="AJ1508" s="1"/>
      <c r="AK1508" s="10"/>
      <c r="AL1508" s="1"/>
      <c r="AM1508" s="1"/>
      <c r="AN1508" s="1"/>
      <c r="AO1508" s="1"/>
      <c r="AP1508" s="1"/>
      <c r="AQ1508" s="1"/>
    </row>
    <row r="1509" spans="1:43" x14ac:dyDescent="0.2">
      <c r="A1509" s="67">
        <f t="shared" si="625"/>
        <v>43791</v>
      </c>
      <c r="B1509" s="8">
        <f t="shared" si="614"/>
        <v>14595.7524799</v>
      </c>
      <c r="C1509" s="8">
        <f t="shared" si="626"/>
        <v>12022.26657881</v>
      </c>
      <c r="D1509" s="28">
        <f t="shared" si="627"/>
        <v>5233.07</v>
      </c>
      <c r="E1509" s="9">
        <f>IF(K1509=1,VLOOKUP(A1508,[1]Plan1!$AY$117:$BA$314,3),E1508)</f>
        <v>5259.76</v>
      </c>
      <c r="F1509" s="110">
        <f t="shared" si="628"/>
        <v>43788</v>
      </c>
      <c r="G1509" s="12">
        <f t="shared" si="615"/>
        <v>5.1002566371174396E-3</v>
      </c>
      <c r="H1509" s="11">
        <f t="shared" si="629"/>
        <v>43815</v>
      </c>
      <c r="I1509" s="11">
        <f t="shared" si="616"/>
        <v>43815</v>
      </c>
      <c r="J1509" s="1">
        <f t="shared" si="630"/>
        <v>20</v>
      </c>
      <c r="K1509" s="1">
        <f t="shared" si="613"/>
        <v>4</v>
      </c>
      <c r="L1509" s="8">
        <f t="shared" si="617"/>
        <v>1.0010179699999999</v>
      </c>
      <c r="M1509" s="14">
        <f t="shared" si="612"/>
        <v>1.0010004100000001</v>
      </c>
      <c r="N1509" s="14">
        <f t="shared" si="634"/>
        <v>1.1974656735620512</v>
      </c>
      <c r="O1509" s="8">
        <f t="shared" si="611"/>
        <v>1.1986846499999999</v>
      </c>
      <c r="P1509" s="8">
        <f t="shared" si="618"/>
        <v>14410.90640622</v>
      </c>
      <c r="Q1509" s="13">
        <f t="shared" si="619"/>
        <v>0</v>
      </c>
      <c r="R1509" s="21">
        <f t="shared" si="620"/>
        <v>0</v>
      </c>
      <c r="S1509" s="8">
        <f t="shared" si="621"/>
        <v>0</v>
      </c>
      <c r="T1509" s="10">
        <f t="shared" si="631"/>
        <v>0.12631999999999999</v>
      </c>
      <c r="U1509" s="13">
        <f t="shared" ref="U1509:U1572" si="635">IF(Q1508&gt;0,1,IF(K1509=K1508,U1508,U1508+1))</f>
        <v>27</v>
      </c>
      <c r="V1509" s="13">
        <v>252</v>
      </c>
      <c r="W1509" s="14">
        <f t="shared" si="622"/>
        <v>1.012826818</v>
      </c>
      <c r="X1509" s="8">
        <f t="shared" si="623"/>
        <v>184.84607367999999</v>
      </c>
      <c r="Y1509" s="8">
        <v>0</v>
      </c>
      <c r="Z1509" s="9">
        <f t="shared" si="624"/>
        <v>0</v>
      </c>
      <c r="AA1509" s="26" t="str">
        <f t="shared" si="632"/>
        <v>A+J=</v>
      </c>
      <c r="AB1509" s="70">
        <f t="shared" si="633"/>
        <v>44119</v>
      </c>
      <c r="AC1509" s="4"/>
      <c r="AD1509" s="1"/>
      <c r="AE1509" s="11"/>
      <c r="AF1509" s="5"/>
      <c r="AG1509" s="1"/>
      <c r="AH1509" s="1"/>
      <c r="AI1509" s="1"/>
      <c r="AJ1509" s="1"/>
      <c r="AK1509" s="10"/>
      <c r="AL1509" s="1"/>
      <c r="AM1509" s="1"/>
      <c r="AN1509" s="1"/>
      <c r="AO1509" s="1"/>
      <c r="AP1509" s="1"/>
      <c r="AQ1509" s="1"/>
    </row>
    <row r="1510" spans="1:43" x14ac:dyDescent="0.2">
      <c r="A1510" s="67">
        <f t="shared" si="625"/>
        <v>43792</v>
      </c>
      <c r="B1510" s="8">
        <f t="shared" si="614"/>
        <v>14606.358946079999</v>
      </c>
      <c r="C1510" s="8">
        <f t="shared" si="626"/>
        <v>12022.26657881</v>
      </c>
      <c r="D1510" s="28">
        <f t="shared" si="627"/>
        <v>5233.07</v>
      </c>
      <c r="E1510" s="9">
        <f>IF(K1510=1,VLOOKUP(A1509,[1]Plan1!$AY$117:$BA$314,3),E1509)</f>
        <v>5259.76</v>
      </c>
      <c r="F1510" s="110">
        <f t="shared" si="628"/>
        <v>43788</v>
      </c>
      <c r="G1510" s="12">
        <f t="shared" si="615"/>
        <v>5.1002566371174396E-3</v>
      </c>
      <c r="H1510" s="11">
        <f t="shared" si="629"/>
        <v>43815</v>
      </c>
      <c r="I1510" s="11">
        <f t="shared" si="616"/>
        <v>43815</v>
      </c>
      <c r="J1510" s="1">
        <f t="shared" si="630"/>
        <v>20</v>
      </c>
      <c r="K1510" s="1">
        <f t="shared" si="613"/>
        <v>5</v>
      </c>
      <c r="L1510" s="8">
        <f t="shared" si="617"/>
        <v>1.0012726300000001</v>
      </c>
      <c r="M1510" s="14">
        <f t="shared" si="612"/>
        <v>1.0010004100000001</v>
      </c>
      <c r="N1510" s="14">
        <f t="shared" si="634"/>
        <v>1.1974656735620512</v>
      </c>
      <c r="O1510" s="8">
        <f t="shared" si="611"/>
        <v>1.1989896</v>
      </c>
      <c r="P1510" s="8">
        <f t="shared" si="618"/>
        <v>14414.572596419999</v>
      </c>
      <c r="Q1510" s="13">
        <f t="shared" si="619"/>
        <v>0</v>
      </c>
      <c r="R1510" s="21">
        <f t="shared" si="620"/>
        <v>0</v>
      </c>
      <c r="S1510" s="8">
        <f t="shared" si="621"/>
        <v>0</v>
      </c>
      <c r="T1510" s="10">
        <f t="shared" si="631"/>
        <v>0.12631999999999999</v>
      </c>
      <c r="U1510" s="13">
        <f t="shared" si="635"/>
        <v>28</v>
      </c>
      <c r="V1510" s="13">
        <v>252</v>
      </c>
      <c r="W1510" s="14">
        <f t="shared" si="622"/>
        <v>1.0133050320000001</v>
      </c>
      <c r="X1510" s="8">
        <f t="shared" si="623"/>
        <v>191.78634966000001</v>
      </c>
      <c r="Y1510" s="8">
        <v>0</v>
      </c>
      <c r="Z1510" s="9">
        <f t="shared" si="624"/>
        <v>0</v>
      </c>
      <c r="AA1510" s="26" t="str">
        <f t="shared" si="632"/>
        <v>A+J=</v>
      </c>
      <c r="AB1510" s="70">
        <f t="shared" si="633"/>
        <v>44119</v>
      </c>
      <c r="AC1510" s="4"/>
      <c r="AD1510" s="1"/>
      <c r="AE1510" s="11"/>
      <c r="AF1510" s="5"/>
      <c r="AG1510" s="1"/>
      <c r="AH1510" s="1"/>
      <c r="AI1510" s="1"/>
      <c r="AJ1510" s="1"/>
      <c r="AK1510" s="10"/>
      <c r="AL1510" s="1"/>
      <c r="AM1510" s="1"/>
      <c r="AN1510" s="1"/>
      <c r="AO1510" s="1"/>
      <c r="AP1510" s="1"/>
      <c r="AQ1510" s="1"/>
    </row>
    <row r="1511" spans="1:43" x14ac:dyDescent="0.2">
      <c r="A1511" s="67">
        <f t="shared" si="625"/>
        <v>43793</v>
      </c>
      <c r="B1511" s="8">
        <f t="shared" si="614"/>
        <v>14606.358946079999</v>
      </c>
      <c r="C1511" s="8">
        <f t="shared" si="626"/>
        <v>12022.26657881</v>
      </c>
      <c r="D1511" s="28">
        <f t="shared" si="627"/>
        <v>5233.07</v>
      </c>
      <c r="E1511" s="9">
        <f>IF(K1511=1,VLOOKUP(A1510,[1]Plan1!$AY$117:$BA$314,3),E1510)</f>
        <v>5259.76</v>
      </c>
      <c r="F1511" s="110">
        <f t="shared" si="628"/>
        <v>43788</v>
      </c>
      <c r="G1511" s="12">
        <f t="shared" si="615"/>
        <v>5.1002566371174396E-3</v>
      </c>
      <c r="H1511" s="11">
        <f t="shared" si="629"/>
        <v>43815</v>
      </c>
      <c r="I1511" s="11">
        <f t="shared" si="616"/>
        <v>43815</v>
      </c>
      <c r="J1511" s="1">
        <f t="shared" si="630"/>
        <v>20</v>
      </c>
      <c r="K1511" s="1">
        <f t="shared" si="613"/>
        <v>5</v>
      </c>
      <c r="L1511" s="8">
        <f t="shared" si="617"/>
        <v>1.0012726300000001</v>
      </c>
      <c r="M1511" s="14">
        <f t="shared" si="612"/>
        <v>1.0010004100000001</v>
      </c>
      <c r="N1511" s="14">
        <f t="shared" si="634"/>
        <v>1.1974656735620512</v>
      </c>
      <c r="O1511" s="8">
        <f t="shared" si="611"/>
        <v>1.1989896</v>
      </c>
      <c r="P1511" s="8">
        <f t="shared" si="618"/>
        <v>14414.572596419999</v>
      </c>
      <c r="Q1511" s="13">
        <f t="shared" si="619"/>
        <v>0</v>
      </c>
      <c r="R1511" s="21">
        <f t="shared" si="620"/>
        <v>0</v>
      </c>
      <c r="S1511" s="8">
        <f t="shared" si="621"/>
        <v>0</v>
      </c>
      <c r="T1511" s="10">
        <f t="shared" si="631"/>
        <v>0.12631999999999999</v>
      </c>
      <c r="U1511" s="13">
        <f t="shared" si="635"/>
        <v>28</v>
      </c>
      <c r="V1511" s="13">
        <v>252</v>
      </c>
      <c r="W1511" s="14">
        <f t="shared" si="622"/>
        <v>1.0133050320000001</v>
      </c>
      <c r="X1511" s="8">
        <f t="shared" si="623"/>
        <v>191.78634966000001</v>
      </c>
      <c r="Y1511" s="8">
        <v>0</v>
      </c>
      <c r="Z1511" s="9">
        <f t="shared" si="624"/>
        <v>0</v>
      </c>
      <c r="AA1511" s="26" t="str">
        <f t="shared" si="632"/>
        <v>A+J=</v>
      </c>
      <c r="AB1511" s="70">
        <f t="shared" si="633"/>
        <v>44119</v>
      </c>
      <c r="AC1511" s="4"/>
      <c r="AD1511" s="1"/>
      <c r="AE1511" s="11"/>
      <c r="AF1511" s="5"/>
      <c r="AG1511" s="1"/>
      <c r="AH1511" s="1"/>
      <c r="AI1511" s="1"/>
      <c r="AJ1511" s="1"/>
      <c r="AK1511" s="10"/>
      <c r="AL1511" s="1"/>
      <c r="AM1511" s="1"/>
      <c r="AN1511" s="1"/>
      <c r="AO1511" s="1"/>
      <c r="AP1511" s="1"/>
      <c r="AQ1511" s="1"/>
    </row>
    <row r="1512" spans="1:43" x14ac:dyDescent="0.2">
      <c r="A1512" s="67">
        <f t="shared" si="625"/>
        <v>43794</v>
      </c>
      <c r="B1512" s="8">
        <f t="shared" si="614"/>
        <v>14606.358946079999</v>
      </c>
      <c r="C1512" s="8">
        <f t="shared" si="626"/>
        <v>12022.26657881</v>
      </c>
      <c r="D1512" s="28">
        <f t="shared" si="627"/>
        <v>5233.07</v>
      </c>
      <c r="E1512" s="9">
        <f>IF(K1512=1,VLOOKUP(A1511,[1]Plan1!$AY$117:$BA$314,3),E1511)</f>
        <v>5259.76</v>
      </c>
      <c r="F1512" s="110">
        <f t="shared" si="628"/>
        <v>43788</v>
      </c>
      <c r="G1512" s="12">
        <f t="shared" si="615"/>
        <v>5.1002566371174396E-3</v>
      </c>
      <c r="H1512" s="11">
        <f t="shared" si="629"/>
        <v>43815</v>
      </c>
      <c r="I1512" s="11">
        <f t="shared" si="616"/>
        <v>43815</v>
      </c>
      <c r="J1512" s="1">
        <f t="shared" si="630"/>
        <v>20</v>
      </c>
      <c r="K1512" s="1">
        <f t="shared" si="613"/>
        <v>5</v>
      </c>
      <c r="L1512" s="8">
        <f t="shared" si="617"/>
        <v>1.0012726300000001</v>
      </c>
      <c r="M1512" s="14">
        <f t="shared" si="612"/>
        <v>1.0010004100000001</v>
      </c>
      <c r="N1512" s="14">
        <f t="shared" si="634"/>
        <v>1.1974656735620512</v>
      </c>
      <c r="O1512" s="8">
        <f t="shared" si="611"/>
        <v>1.1989896</v>
      </c>
      <c r="P1512" s="8">
        <f t="shared" si="618"/>
        <v>14414.572596419999</v>
      </c>
      <c r="Q1512" s="13">
        <f t="shared" si="619"/>
        <v>0</v>
      </c>
      <c r="R1512" s="21">
        <f t="shared" si="620"/>
        <v>0</v>
      </c>
      <c r="S1512" s="8">
        <f t="shared" si="621"/>
        <v>0</v>
      </c>
      <c r="T1512" s="10">
        <f t="shared" si="631"/>
        <v>0.12631999999999999</v>
      </c>
      <c r="U1512" s="13">
        <f t="shared" si="635"/>
        <v>28</v>
      </c>
      <c r="V1512" s="13">
        <v>252</v>
      </c>
      <c r="W1512" s="14">
        <f t="shared" si="622"/>
        <v>1.0133050320000001</v>
      </c>
      <c r="X1512" s="8">
        <f t="shared" si="623"/>
        <v>191.78634966000001</v>
      </c>
      <c r="Y1512" s="8">
        <v>0</v>
      </c>
      <c r="Z1512" s="9">
        <f t="shared" si="624"/>
        <v>0</v>
      </c>
      <c r="AA1512" s="26" t="str">
        <f t="shared" si="632"/>
        <v>A+J=</v>
      </c>
      <c r="AB1512" s="70">
        <f t="shared" si="633"/>
        <v>44119</v>
      </c>
      <c r="AC1512" s="4"/>
      <c r="AD1512" s="1"/>
      <c r="AE1512" s="11"/>
      <c r="AF1512" s="5"/>
      <c r="AG1512" s="1"/>
      <c r="AH1512" s="1"/>
      <c r="AI1512" s="1"/>
      <c r="AJ1512" s="1"/>
      <c r="AK1512" s="10"/>
      <c r="AL1512" s="1"/>
      <c r="AM1512" s="1"/>
      <c r="AN1512" s="1"/>
      <c r="AO1512" s="1"/>
      <c r="AP1512" s="1"/>
      <c r="AQ1512" s="1"/>
    </row>
    <row r="1513" spans="1:43" x14ac:dyDescent="0.2">
      <c r="A1513" s="67">
        <f t="shared" si="625"/>
        <v>43795</v>
      </c>
      <c r="B1513" s="8">
        <f t="shared" si="614"/>
        <v>14616.97303037</v>
      </c>
      <c r="C1513" s="8">
        <f t="shared" si="626"/>
        <v>12022.26657881</v>
      </c>
      <c r="D1513" s="28">
        <f t="shared" si="627"/>
        <v>5233.07</v>
      </c>
      <c r="E1513" s="9">
        <f>IF(K1513=1,VLOOKUP(A1512,[1]Plan1!$AY$117:$BA$314,3),E1512)</f>
        <v>5259.76</v>
      </c>
      <c r="F1513" s="110">
        <f t="shared" si="628"/>
        <v>43788</v>
      </c>
      <c r="G1513" s="12">
        <f t="shared" si="615"/>
        <v>5.1002566371174396E-3</v>
      </c>
      <c r="H1513" s="11">
        <f t="shared" si="629"/>
        <v>43815</v>
      </c>
      <c r="I1513" s="11">
        <f t="shared" si="616"/>
        <v>43815</v>
      </c>
      <c r="J1513" s="1">
        <f t="shared" si="630"/>
        <v>20</v>
      </c>
      <c r="K1513" s="1">
        <f t="shared" si="613"/>
        <v>6</v>
      </c>
      <c r="L1513" s="8">
        <f t="shared" si="617"/>
        <v>1.0015273499999999</v>
      </c>
      <c r="M1513" s="14">
        <f t="shared" si="612"/>
        <v>1.0010004100000001</v>
      </c>
      <c r="N1513" s="14">
        <f t="shared" si="634"/>
        <v>1.1974656735620512</v>
      </c>
      <c r="O1513" s="8">
        <f t="shared" ref="O1513:O1576" si="636">TRUNC(TRUNC((L1513*N1513),15),8)</f>
        <v>1.1992946200000001</v>
      </c>
      <c r="P1513" s="8">
        <f t="shared" si="618"/>
        <v>14418.23962817</v>
      </c>
      <c r="Q1513" s="13">
        <f t="shared" si="619"/>
        <v>0</v>
      </c>
      <c r="R1513" s="21">
        <f t="shared" si="620"/>
        <v>0</v>
      </c>
      <c r="S1513" s="8">
        <f t="shared" si="621"/>
        <v>0</v>
      </c>
      <c r="T1513" s="10">
        <f t="shared" si="631"/>
        <v>0.12631999999999999</v>
      </c>
      <c r="U1513" s="13">
        <f t="shared" si="635"/>
        <v>29</v>
      </c>
      <c r="V1513" s="13">
        <v>252</v>
      </c>
      <c r="W1513" s="14">
        <f t="shared" si="622"/>
        <v>1.0137834720000001</v>
      </c>
      <c r="X1513" s="8">
        <f t="shared" si="623"/>
        <v>198.7334022</v>
      </c>
      <c r="Y1513" s="8">
        <v>0</v>
      </c>
      <c r="Z1513" s="9">
        <f t="shared" si="624"/>
        <v>0</v>
      </c>
      <c r="AA1513" s="26" t="str">
        <f t="shared" si="632"/>
        <v>A+J=</v>
      </c>
      <c r="AB1513" s="70">
        <f t="shared" si="633"/>
        <v>44119</v>
      </c>
      <c r="AC1513" s="4"/>
      <c r="AD1513" s="1"/>
      <c r="AE1513" s="11"/>
      <c r="AF1513" s="5"/>
      <c r="AG1513" s="1"/>
      <c r="AH1513" s="1"/>
      <c r="AI1513" s="1"/>
      <c r="AJ1513" s="1"/>
      <c r="AK1513" s="10"/>
      <c r="AL1513" s="1"/>
      <c r="AM1513" s="1"/>
      <c r="AN1513" s="1"/>
      <c r="AO1513" s="1"/>
      <c r="AP1513" s="1"/>
      <c r="AQ1513" s="1"/>
    </row>
    <row r="1514" spans="1:43" x14ac:dyDescent="0.2">
      <c r="A1514" s="67">
        <f t="shared" si="625"/>
        <v>43796</v>
      </c>
      <c r="B1514" s="8">
        <f t="shared" si="614"/>
        <v>14627.594736479999</v>
      </c>
      <c r="C1514" s="8">
        <f t="shared" si="626"/>
        <v>12022.26657881</v>
      </c>
      <c r="D1514" s="28">
        <f t="shared" si="627"/>
        <v>5233.07</v>
      </c>
      <c r="E1514" s="9">
        <f>IF(K1514=1,VLOOKUP(A1513,[1]Plan1!$AY$117:$BA$314,3),E1513)</f>
        <v>5259.76</v>
      </c>
      <c r="F1514" s="110">
        <f t="shared" si="628"/>
        <v>43788</v>
      </c>
      <c r="G1514" s="12">
        <f t="shared" si="615"/>
        <v>5.1002566371174396E-3</v>
      </c>
      <c r="H1514" s="11">
        <f t="shared" si="629"/>
        <v>43815</v>
      </c>
      <c r="I1514" s="11">
        <f t="shared" si="616"/>
        <v>43815</v>
      </c>
      <c r="J1514" s="1">
        <f t="shared" si="630"/>
        <v>20</v>
      </c>
      <c r="K1514" s="1">
        <f t="shared" si="613"/>
        <v>7</v>
      </c>
      <c r="L1514" s="8">
        <f t="shared" si="617"/>
        <v>1.00178213</v>
      </c>
      <c r="M1514" s="14">
        <f t="shared" ref="M1514:M1577" si="637">IF(I1514&gt;I1513,L1513,M1513)</f>
        <v>1.0010004100000001</v>
      </c>
      <c r="N1514" s="14">
        <f t="shared" si="634"/>
        <v>1.1974656735620512</v>
      </c>
      <c r="O1514" s="8">
        <f t="shared" si="636"/>
        <v>1.19959971</v>
      </c>
      <c r="P1514" s="8">
        <f t="shared" si="618"/>
        <v>14421.90750148</v>
      </c>
      <c r="Q1514" s="13">
        <f t="shared" si="619"/>
        <v>0</v>
      </c>
      <c r="R1514" s="21">
        <f t="shared" si="620"/>
        <v>0</v>
      </c>
      <c r="S1514" s="8">
        <f t="shared" si="621"/>
        <v>0</v>
      </c>
      <c r="T1514" s="10">
        <f t="shared" si="631"/>
        <v>0.12631999999999999</v>
      </c>
      <c r="U1514" s="13">
        <f t="shared" si="635"/>
        <v>30</v>
      </c>
      <c r="V1514" s="13">
        <v>252</v>
      </c>
      <c r="W1514" s="14">
        <f t="shared" si="622"/>
        <v>1.0142621380000001</v>
      </c>
      <c r="X1514" s="8">
        <f t="shared" si="623"/>
        <v>205.68723499999999</v>
      </c>
      <c r="Y1514" s="8">
        <v>0</v>
      </c>
      <c r="Z1514" s="9">
        <f t="shared" si="624"/>
        <v>0</v>
      </c>
      <c r="AA1514" s="26" t="str">
        <f t="shared" si="632"/>
        <v>A+J=</v>
      </c>
      <c r="AB1514" s="70">
        <f t="shared" si="633"/>
        <v>44119</v>
      </c>
      <c r="AC1514" s="4"/>
      <c r="AD1514" s="1"/>
      <c r="AE1514" s="11"/>
      <c r="AF1514" s="5"/>
      <c r="AG1514" s="1"/>
      <c r="AH1514" s="1"/>
      <c r="AI1514" s="1"/>
      <c r="AJ1514" s="1"/>
      <c r="AK1514" s="10"/>
      <c r="AL1514" s="1"/>
      <c r="AM1514" s="1"/>
      <c r="AN1514" s="1"/>
      <c r="AO1514" s="1"/>
      <c r="AP1514" s="1"/>
      <c r="AQ1514" s="1"/>
    </row>
    <row r="1515" spans="1:43" x14ac:dyDescent="0.2">
      <c r="A1515" s="67">
        <f t="shared" si="625"/>
        <v>43797</v>
      </c>
      <c r="B1515" s="8">
        <f t="shared" si="614"/>
        <v>14638.224190110001</v>
      </c>
      <c r="C1515" s="8">
        <f t="shared" si="626"/>
        <v>12022.26657881</v>
      </c>
      <c r="D1515" s="28">
        <f t="shared" si="627"/>
        <v>5233.07</v>
      </c>
      <c r="E1515" s="9">
        <f>IF(K1515=1,VLOOKUP(A1514,[1]Plan1!$AY$117:$BA$314,3),E1514)</f>
        <v>5259.76</v>
      </c>
      <c r="F1515" s="110">
        <f t="shared" si="628"/>
        <v>43788</v>
      </c>
      <c r="G1515" s="12">
        <f t="shared" si="615"/>
        <v>5.1002566371174396E-3</v>
      </c>
      <c r="H1515" s="11">
        <f t="shared" si="629"/>
        <v>43815</v>
      </c>
      <c r="I1515" s="11">
        <f t="shared" si="616"/>
        <v>43815</v>
      </c>
      <c r="J1515" s="1">
        <f t="shared" si="630"/>
        <v>20</v>
      </c>
      <c r="K1515" s="1">
        <f t="shared" ref="K1515:K1578" si="638">(J1515-(NETWORKDAYS(A1515,I1515,AE$118:AE$502)-1))</f>
        <v>8</v>
      </c>
      <c r="L1515" s="8">
        <f t="shared" si="617"/>
        <v>1.00203698</v>
      </c>
      <c r="M1515" s="14">
        <f t="shared" si="637"/>
        <v>1.0010004100000001</v>
      </c>
      <c r="N1515" s="14">
        <f t="shared" si="634"/>
        <v>1.1974656735620512</v>
      </c>
      <c r="O1515" s="8">
        <f t="shared" si="636"/>
        <v>1.1999048800000001</v>
      </c>
      <c r="P1515" s="8">
        <f t="shared" si="618"/>
        <v>14425.57633657</v>
      </c>
      <c r="Q1515" s="13">
        <f t="shared" si="619"/>
        <v>0</v>
      </c>
      <c r="R1515" s="21">
        <f t="shared" si="620"/>
        <v>0</v>
      </c>
      <c r="S1515" s="8">
        <f t="shared" si="621"/>
        <v>0</v>
      </c>
      <c r="T1515" s="10">
        <f t="shared" si="631"/>
        <v>0.12631999999999999</v>
      </c>
      <c r="U1515" s="13">
        <f t="shared" si="635"/>
        <v>31</v>
      </c>
      <c r="V1515" s="13">
        <v>252</v>
      </c>
      <c r="W1515" s="14">
        <f t="shared" si="622"/>
        <v>1.0147410299999999</v>
      </c>
      <c r="X1515" s="8">
        <f t="shared" si="623"/>
        <v>212.64785354</v>
      </c>
      <c r="Y1515" s="8">
        <v>0</v>
      </c>
      <c r="Z1515" s="9">
        <f t="shared" si="624"/>
        <v>0</v>
      </c>
      <c r="AA1515" s="26" t="str">
        <f t="shared" si="632"/>
        <v>A+J=</v>
      </c>
      <c r="AB1515" s="70">
        <f t="shared" si="633"/>
        <v>44119</v>
      </c>
      <c r="AC1515" s="4"/>
      <c r="AD1515" s="1"/>
      <c r="AE1515" s="11"/>
      <c r="AF1515" s="5"/>
      <c r="AG1515" s="1"/>
      <c r="AH1515" s="1"/>
      <c r="AI1515" s="1"/>
      <c r="AJ1515" s="1"/>
      <c r="AK1515" s="10"/>
      <c r="AL1515" s="1"/>
      <c r="AM1515" s="1"/>
      <c r="AN1515" s="1"/>
      <c r="AO1515" s="1"/>
      <c r="AP1515" s="1"/>
      <c r="AQ1515" s="1"/>
    </row>
    <row r="1516" spans="1:43" x14ac:dyDescent="0.2">
      <c r="A1516" s="67">
        <f t="shared" si="625"/>
        <v>43798</v>
      </c>
      <c r="B1516" s="8">
        <f t="shared" si="614"/>
        <v>14648.86151717</v>
      </c>
      <c r="C1516" s="8">
        <f t="shared" si="626"/>
        <v>12022.26657881</v>
      </c>
      <c r="D1516" s="28">
        <f t="shared" si="627"/>
        <v>5233.07</v>
      </c>
      <c r="E1516" s="9">
        <f>IF(K1516=1,VLOOKUP(A1515,[1]Plan1!$AY$117:$BA$314,3),E1515)</f>
        <v>5259.76</v>
      </c>
      <c r="F1516" s="110">
        <f t="shared" si="628"/>
        <v>43788</v>
      </c>
      <c r="G1516" s="12">
        <f t="shared" si="615"/>
        <v>5.1002566371174396E-3</v>
      </c>
      <c r="H1516" s="11">
        <f t="shared" si="629"/>
        <v>43815</v>
      </c>
      <c r="I1516" s="11">
        <f t="shared" si="616"/>
        <v>43815</v>
      </c>
      <c r="J1516" s="1">
        <f t="shared" si="630"/>
        <v>20</v>
      </c>
      <c r="K1516" s="1">
        <f t="shared" si="638"/>
        <v>9</v>
      </c>
      <c r="L1516" s="8">
        <f t="shared" si="617"/>
        <v>1.0022918999999999</v>
      </c>
      <c r="M1516" s="14">
        <f t="shared" si="637"/>
        <v>1.0010004100000001</v>
      </c>
      <c r="N1516" s="14">
        <f t="shared" si="634"/>
        <v>1.1974656735620512</v>
      </c>
      <c r="O1516" s="8">
        <f t="shared" si="636"/>
        <v>1.20021014</v>
      </c>
      <c r="P1516" s="8">
        <f t="shared" si="618"/>
        <v>14429.24625367</v>
      </c>
      <c r="Q1516" s="13">
        <f t="shared" si="619"/>
        <v>0</v>
      </c>
      <c r="R1516" s="21">
        <f t="shared" si="620"/>
        <v>0</v>
      </c>
      <c r="S1516" s="8">
        <f t="shared" si="621"/>
        <v>0</v>
      </c>
      <c r="T1516" s="10">
        <f t="shared" si="631"/>
        <v>0.12631999999999999</v>
      </c>
      <c r="U1516" s="13">
        <f t="shared" si="635"/>
        <v>32</v>
      </c>
      <c r="V1516" s="13">
        <v>252</v>
      </c>
      <c r="W1516" s="14">
        <f t="shared" si="622"/>
        <v>1.015220148</v>
      </c>
      <c r="X1516" s="8">
        <f t="shared" si="623"/>
        <v>219.6152635</v>
      </c>
      <c r="Y1516" s="8">
        <v>0</v>
      </c>
      <c r="Z1516" s="9">
        <f t="shared" si="624"/>
        <v>0</v>
      </c>
      <c r="AA1516" s="26" t="str">
        <f t="shared" si="632"/>
        <v>A+J=</v>
      </c>
      <c r="AB1516" s="70">
        <f t="shared" si="633"/>
        <v>44119</v>
      </c>
      <c r="AC1516" s="4"/>
      <c r="AD1516" s="1"/>
      <c r="AE1516" s="11"/>
      <c r="AF1516" s="5"/>
      <c r="AG1516" s="1"/>
      <c r="AH1516" s="1"/>
      <c r="AI1516" s="1"/>
      <c r="AJ1516" s="1"/>
      <c r="AK1516" s="10"/>
      <c r="AL1516" s="1"/>
      <c r="AM1516" s="1"/>
      <c r="AN1516" s="1"/>
      <c r="AO1516" s="1"/>
      <c r="AP1516" s="1"/>
      <c r="AQ1516" s="1"/>
    </row>
    <row r="1517" spans="1:43" x14ac:dyDescent="0.2">
      <c r="A1517" s="67">
        <f t="shared" si="625"/>
        <v>43799</v>
      </c>
      <c r="B1517" s="8">
        <f t="shared" si="614"/>
        <v>14659.50647749</v>
      </c>
      <c r="C1517" s="8">
        <f t="shared" si="626"/>
        <v>12022.26657881</v>
      </c>
      <c r="D1517" s="28">
        <f t="shared" si="627"/>
        <v>5233.07</v>
      </c>
      <c r="E1517" s="9">
        <f>IF(K1517=1,VLOOKUP(A1516,[1]Plan1!$AY$117:$BA$314,3),E1516)</f>
        <v>5259.76</v>
      </c>
      <c r="F1517" s="110">
        <f t="shared" si="628"/>
        <v>43788</v>
      </c>
      <c r="G1517" s="12">
        <f t="shared" si="615"/>
        <v>5.1002566371174396E-3</v>
      </c>
      <c r="H1517" s="11">
        <f t="shared" si="629"/>
        <v>43815</v>
      </c>
      <c r="I1517" s="11">
        <f t="shared" si="616"/>
        <v>43815</v>
      </c>
      <c r="J1517" s="1">
        <f t="shared" si="630"/>
        <v>20</v>
      </c>
      <c r="K1517" s="1">
        <f t="shared" si="638"/>
        <v>10</v>
      </c>
      <c r="L1517" s="8">
        <f t="shared" si="617"/>
        <v>1.0025468799999999</v>
      </c>
      <c r="M1517" s="14">
        <f t="shared" si="637"/>
        <v>1.0010004100000001</v>
      </c>
      <c r="N1517" s="14">
        <f t="shared" si="634"/>
        <v>1.1974656735620512</v>
      </c>
      <c r="O1517" s="8">
        <f t="shared" si="636"/>
        <v>1.20051547</v>
      </c>
      <c r="P1517" s="8">
        <f t="shared" si="618"/>
        <v>14432.91701232</v>
      </c>
      <c r="Q1517" s="13">
        <f t="shared" si="619"/>
        <v>0</v>
      </c>
      <c r="R1517" s="21">
        <f t="shared" si="620"/>
        <v>0</v>
      </c>
      <c r="S1517" s="8">
        <f t="shared" si="621"/>
        <v>0</v>
      </c>
      <c r="T1517" s="10">
        <f t="shared" si="631"/>
        <v>0.12631999999999999</v>
      </c>
      <c r="U1517" s="13">
        <f t="shared" si="635"/>
        <v>33</v>
      </c>
      <c r="V1517" s="13">
        <v>252</v>
      </c>
      <c r="W1517" s="14">
        <f t="shared" si="622"/>
        <v>1.015699492</v>
      </c>
      <c r="X1517" s="8">
        <f t="shared" si="623"/>
        <v>226.58946517000001</v>
      </c>
      <c r="Y1517" s="8">
        <v>0</v>
      </c>
      <c r="Z1517" s="9">
        <f t="shared" si="624"/>
        <v>0</v>
      </c>
      <c r="AA1517" s="26" t="str">
        <f t="shared" si="632"/>
        <v>A+J=</v>
      </c>
      <c r="AB1517" s="70">
        <f t="shared" si="633"/>
        <v>44119</v>
      </c>
      <c r="AC1517" s="4"/>
      <c r="AD1517" s="1"/>
      <c r="AE1517" s="11"/>
      <c r="AF1517" s="5"/>
      <c r="AG1517" s="1"/>
      <c r="AH1517" s="1"/>
      <c r="AI1517" s="1"/>
      <c r="AJ1517" s="1"/>
      <c r="AK1517" s="10"/>
      <c r="AL1517" s="1"/>
      <c r="AM1517" s="1"/>
      <c r="AN1517" s="1"/>
      <c r="AO1517" s="1"/>
      <c r="AP1517" s="1"/>
      <c r="AQ1517" s="1"/>
    </row>
    <row r="1518" spans="1:43" x14ac:dyDescent="0.2">
      <c r="A1518" s="67">
        <f t="shared" si="625"/>
        <v>43800</v>
      </c>
      <c r="B1518" s="8">
        <f t="shared" si="614"/>
        <v>14659.50647749</v>
      </c>
      <c r="C1518" s="8">
        <f t="shared" si="626"/>
        <v>12022.26657881</v>
      </c>
      <c r="D1518" s="28">
        <f t="shared" si="627"/>
        <v>5233.07</v>
      </c>
      <c r="E1518" s="9">
        <f>IF(K1518=1,VLOOKUP(A1517,[1]Plan1!$AY$117:$BA$314,3),E1517)</f>
        <v>5259.76</v>
      </c>
      <c r="F1518" s="110">
        <f t="shared" si="628"/>
        <v>43788</v>
      </c>
      <c r="G1518" s="12">
        <f t="shared" si="615"/>
        <v>5.1002566371174396E-3</v>
      </c>
      <c r="H1518" s="11">
        <f t="shared" si="629"/>
        <v>43815</v>
      </c>
      <c r="I1518" s="11">
        <f t="shared" si="616"/>
        <v>43815</v>
      </c>
      <c r="J1518" s="1">
        <f t="shared" si="630"/>
        <v>20</v>
      </c>
      <c r="K1518" s="1">
        <f t="shared" si="638"/>
        <v>10</v>
      </c>
      <c r="L1518" s="8">
        <f t="shared" si="617"/>
        <v>1.0025468799999999</v>
      </c>
      <c r="M1518" s="14">
        <f t="shared" si="637"/>
        <v>1.0010004100000001</v>
      </c>
      <c r="N1518" s="14">
        <f t="shared" si="634"/>
        <v>1.1974656735620512</v>
      </c>
      <c r="O1518" s="8">
        <f t="shared" si="636"/>
        <v>1.20051547</v>
      </c>
      <c r="P1518" s="8">
        <f t="shared" si="618"/>
        <v>14432.91701232</v>
      </c>
      <c r="Q1518" s="13">
        <f t="shared" si="619"/>
        <v>0</v>
      </c>
      <c r="R1518" s="21">
        <f t="shared" si="620"/>
        <v>0</v>
      </c>
      <c r="S1518" s="8">
        <f t="shared" si="621"/>
        <v>0</v>
      </c>
      <c r="T1518" s="10">
        <f t="shared" si="631"/>
        <v>0.12631999999999999</v>
      </c>
      <c r="U1518" s="13">
        <f t="shared" si="635"/>
        <v>33</v>
      </c>
      <c r="V1518" s="13">
        <v>252</v>
      </c>
      <c r="W1518" s="14">
        <f t="shared" si="622"/>
        <v>1.015699492</v>
      </c>
      <c r="X1518" s="8">
        <f t="shared" si="623"/>
        <v>226.58946517000001</v>
      </c>
      <c r="Y1518" s="8">
        <v>0</v>
      </c>
      <c r="Z1518" s="9">
        <f t="shared" si="624"/>
        <v>0</v>
      </c>
      <c r="AA1518" s="26" t="str">
        <f t="shared" si="632"/>
        <v>A+J=</v>
      </c>
      <c r="AB1518" s="70">
        <f t="shared" si="633"/>
        <v>44119</v>
      </c>
      <c r="AC1518" s="4"/>
      <c r="AD1518" s="1"/>
      <c r="AE1518" s="11"/>
      <c r="AF1518" s="5"/>
      <c r="AG1518" s="1"/>
      <c r="AH1518" s="1"/>
      <c r="AI1518" s="1"/>
      <c r="AJ1518" s="1"/>
      <c r="AK1518" s="10"/>
      <c r="AL1518" s="1"/>
      <c r="AM1518" s="1"/>
      <c r="AN1518" s="1"/>
      <c r="AO1518" s="1"/>
      <c r="AP1518" s="1"/>
      <c r="AQ1518" s="1"/>
    </row>
    <row r="1519" spans="1:43" x14ac:dyDescent="0.2">
      <c r="A1519" s="67">
        <f t="shared" si="625"/>
        <v>43801</v>
      </c>
      <c r="B1519" s="8">
        <f t="shared" si="614"/>
        <v>14659.50647749</v>
      </c>
      <c r="C1519" s="8">
        <f t="shared" si="626"/>
        <v>12022.26657881</v>
      </c>
      <c r="D1519" s="28">
        <f t="shared" si="627"/>
        <v>5233.07</v>
      </c>
      <c r="E1519" s="9">
        <f>IF(K1519=1,VLOOKUP(A1518,[1]Plan1!$AY$117:$BA$314,3),E1518)</f>
        <v>5259.76</v>
      </c>
      <c r="F1519" s="110">
        <f t="shared" si="628"/>
        <v>43788</v>
      </c>
      <c r="G1519" s="12">
        <f t="shared" si="615"/>
        <v>5.1002566371174396E-3</v>
      </c>
      <c r="H1519" s="11">
        <f t="shared" si="629"/>
        <v>43815</v>
      </c>
      <c r="I1519" s="11">
        <f t="shared" si="616"/>
        <v>43815</v>
      </c>
      <c r="J1519" s="1">
        <f t="shared" si="630"/>
        <v>20</v>
      </c>
      <c r="K1519" s="1">
        <f t="shared" si="638"/>
        <v>10</v>
      </c>
      <c r="L1519" s="8">
        <f t="shared" si="617"/>
        <v>1.0025468799999999</v>
      </c>
      <c r="M1519" s="14">
        <f t="shared" si="637"/>
        <v>1.0010004100000001</v>
      </c>
      <c r="N1519" s="14">
        <f t="shared" si="634"/>
        <v>1.1974656735620512</v>
      </c>
      <c r="O1519" s="8">
        <f t="shared" si="636"/>
        <v>1.20051547</v>
      </c>
      <c r="P1519" s="8">
        <f t="shared" si="618"/>
        <v>14432.91701232</v>
      </c>
      <c r="Q1519" s="13">
        <f t="shared" si="619"/>
        <v>0</v>
      </c>
      <c r="R1519" s="21">
        <f t="shared" si="620"/>
        <v>0</v>
      </c>
      <c r="S1519" s="8">
        <f t="shared" si="621"/>
        <v>0</v>
      </c>
      <c r="T1519" s="10">
        <f t="shared" si="631"/>
        <v>0.12631999999999999</v>
      </c>
      <c r="U1519" s="13">
        <f t="shared" si="635"/>
        <v>33</v>
      </c>
      <c r="V1519" s="13">
        <v>252</v>
      </c>
      <c r="W1519" s="14">
        <f t="shared" si="622"/>
        <v>1.015699492</v>
      </c>
      <c r="X1519" s="8">
        <f t="shared" si="623"/>
        <v>226.58946517000001</v>
      </c>
      <c r="Y1519" s="8">
        <v>0</v>
      </c>
      <c r="Z1519" s="9">
        <f t="shared" si="624"/>
        <v>0</v>
      </c>
      <c r="AA1519" s="26" t="str">
        <f t="shared" si="632"/>
        <v>A+J=</v>
      </c>
      <c r="AB1519" s="70">
        <f t="shared" si="633"/>
        <v>44119</v>
      </c>
      <c r="AC1519" s="4"/>
      <c r="AD1519" s="1"/>
      <c r="AE1519" s="11"/>
      <c r="AF1519" s="5"/>
      <c r="AG1519" s="1"/>
      <c r="AH1519" s="1"/>
      <c r="AI1519" s="1"/>
      <c r="AJ1519" s="1"/>
      <c r="AK1519" s="10"/>
      <c r="AL1519" s="1"/>
      <c r="AM1519" s="1"/>
      <c r="AN1519" s="1"/>
      <c r="AO1519" s="1"/>
      <c r="AP1519" s="1"/>
      <c r="AQ1519" s="1"/>
    </row>
    <row r="1520" spans="1:43" x14ac:dyDescent="0.2">
      <c r="A1520" s="67">
        <f t="shared" si="625"/>
        <v>43802</v>
      </c>
      <c r="B1520" s="8">
        <f t="shared" si="614"/>
        <v>14670.15907476</v>
      </c>
      <c r="C1520" s="8">
        <f t="shared" si="626"/>
        <v>12022.26657881</v>
      </c>
      <c r="D1520" s="28">
        <f t="shared" si="627"/>
        <v>5233.07</v>
      </c>
      <c r="E1520" s="9">
        <f>IF(K1520=1,VLOOKUP(A1519,[1]Plan1!$AY$117:$BA$314,3),E1519)</f>
        <v>5259.76</v>
      </c>
      <c r="F1520" s="110">
        <f t="shared" si="628"/>
        <v>43788</v>
      </c>
      <c r="G1520" s="12">
        <f t="shared" si="615"/>
        <v>5.1002566371174396E-3</v>
      </c>
      <c r="H1520" s="11">
        <f t="shared" si="629"/>
        <v>43815</v>
      </c>
      <c r="I1520" s="11">
        <f t="shared" si="616"/>
        <v>43815</v>
      </c>
      <c r="J1520" s="1">
        <f t="shared" si="630"/>
        <v>20</v>
      </c>
      <c r="K1520" s="1">
        <f t="shared" si="638"/>
        <v>11</v>
      </c>
      <c r="L1520" s="8">
        <f t="shared" si="617"/>
        <v>1.00280192</v>
      </c>
      <c r="M1520" s="14">
        <f t="shared" si="637"/>
        <v>1.0010004100000001</v>
      </c>
      <c r="N1520" s="14">
        <f t="shared" si="634"/>
        <v>1.1974656735620512</v>
      </c>
      <c r="O1520" s="8">
        <f t="shared" si="636"/>
        <v>1.20082087</v>
      </c>
      <c r="P1520" s="8">
        <f t="shared" si="618"/>
        <v>14436.58861253</v>
      </c>
      <c r="Q1520" s="13">
        <f t="shared" si="619"/>
        <v>0</v>
      </c>
      <c r="R1520" s="21">
        <f t="shared" si="620"/>
        <v>0</v>
      </c>
      <c r="S1520" s="8">
        <f t="shared" si="621"/>
        <v>0</v>
      </c>
      <c r="T1520" s="10">
        <f t="shared" si="631"/>
        <v>0.12631999999999999</v>
      </c>
      <c r="U1520" s="13">
        <f t="shared" si="635"/>
        <v>34</v>
      </c>
      <c r="V1520" s="13">
        <v>252</v>
      </c>
      <c r="W1520" s="14">
        <f t="shared" si="622"/>
        <v>1.016179062</v>
      </c>
      <c r="X1520" s="8">
        <f t="shared" si="623"/>
        <v>233.57046223</v>
      </c>
      <c r="Y1520" s="8">
        <v>0</v>
      </c>
      <c r="Z1520" s="9">
        <f t="shared" si="624"/>
        <v>0</v>
      </c>
      <c r="AA1520" s="26" t="str">
        <f t="shared" si="632"/>
        <v>A+J=</v>
      </c>
      <c r="AB1520" s="70">
        <f t="shared" si="633"/>
        <v>44119</v>
      </c>
      <c r="AC1520" s="4"/>
      <c r="AD1520" s="1"/>
      <c r="AE1520" s="11"/>
      <c r="AF1520" s="5"/>
      <c r="AG1520" s="1"/>
      <c r="AH1520" s="1"/>
      <c r="AI1520" s="1"/>
      <c r="AJ1520" s="1"/>
      <c r="AK1520" s="10"/>
      <c r="AL1520" s="1"/>
      <c r="AM1520" s="1"/>
      <c r="AN1520" s="1"/>
      <c r="AO1520" s="1"/>
      <c r="AP1520" s="1"/>
      <c r="AQ1520" s="1"/>
    </row>
    <row r="1521" spans="1:43" x14ac:dyDescent="0.2">
      <c r="A1521" s="67">
        <f t="shared" si="625"/>
        <v>43803</v>
      </c>
      <c r="B1521" s="8">
        <f t="shared" si="614"/>
        <v>14680.819571579999</v>
      </c>
      <c r="C1521" s="8">
        <f t="shared" si="626"/>
        <v>12022.26657881</v>
      </c>
      <c r="D1521" s="28">
        <f t="shared" si="627"/>
        <v>5233.07</v>
      </c>
      <c r="E1521" s="9">
        <f>IF(K1521=1,VLOOKUP(A1520,[1]Plan1!$AY$117:$BA$314,3),E1520)</f>
        <v>5259.76</v>
      </c>
      <c r="F1521" s="110">
        <f t="shared" si="628"/>
        <v>43788</v>
      </c>
      <c r="G1521" s="12">
        <f t="shared" si="615"/>
        <v>5.1002566371174396E-3</v>
      </c>
      <c r="H1521" s="11">
        <f t="shared" si="629"/>
        <v>43815</v>
      </c>
      <c r="I1521" s="11">
        <f t="shared" si="616"/>
        <v>43815</v>
      </c>
      <c r="J1521" s="1">
        <f t="shared" si="630"/>
        <v>20</v>
      </c>
      <c r="K1521" s="1">
        <f t="shared" si="638"/>
        <v>12</v>
      </c>
      <c r="L1521" s="8">
        <f t="shared" si="617"/>
        <v>1.0030570299999999</v>
      </c>
      <c r="M1521" s="14">
        <f t="shared" si="637"/>
        <v>1.0010004100000001</v>
      </c>
      <c r="N1521" s="14">
        <f t="shared" si="634"/>
        <v>1.1974656735620512</v>
      </c>
      <c r="O1521" s="8">
        <f t="shared" si="636"/>
        <v>1.2011263599999999</v>
      </c>
      <c r="P1521" s="8">
        <f t="shared" si="618"/>
        <v>14440.26129475</v>
      </c>
      <c r="Q1521" s="13">
        <f t="shared" si="619"/>
        <v>0</v>
      </c>
      <c r="R1521" s="21">
        <f t="shared" si="620"/>
        <v>0</v>
      </c>
      <c r="S1521" s="8">
        <f t="shared" si="621"/>
        <v>0</v>
      </c>
      <c r="T1521" s="10">
        <f t="shared" si="631"/>
        <v>0.12631999999999999</v>
      </c>
      <c r="U1521" s="13">
        <f t="shared" si="635"/>
        <v>35</v>
      </c>
      <c r="V1521" s="13">
        <v>252</v>
      </c>
      <c r="W1521" s="14">
        <f t="shared" si="622"/>
        <v>1.0166588590000001</v>
      </c>
      <c r="X1521" s="8">
        <f t="shared" si="623"/>
        <v>240.55827683000001</v>
      </c>
      <c r="Y1521" s="8">
        <v>0</v>
      </c>
      <c r="Z1521" s="9">
        <f t="shared" si="624"/>
        <v>0</v>
      </c>
      <c r="AA1521" s="26" t="str">
        <f t="shared" si="632"/>
        <v>A+J=</v>
      </c>
      <c r="AB1521" s="70">
        <f t="shared" si="633"/>
        <v>44119</v>
      </c>
      <c r="AC1521" s="4"/>
      <c r="AD1521" s="1"/>
      <c r="AE1521" s="11"/>
      <c r="AF1521" s="5"/>
      <c r="AG1521" s="1"/>
      <c r="AH1521" s="1"/>
      <c r="AI1521" s="1"/>
      <c r="AJ1521" s="1"/>
      <c r="AK1521" s="10"/>
      <c r="AL1521" s="1"/>
      <c r="AM1521" s="1"/>
      <c r="AN1521" s="1"/>
      <c r="AO1521" s="1"/>
      <c r="AP1521" s="1"/>
      <c r="AQ1521" s="1"/>
    </row>
    <row r="1522" spans="1:43" x14ac:dyDescent="0.2">
      <c r="A1522" s="67">
        <f t="shared" si="625"/>
        <v>43804</v>
      </c>
      <c r="B1522" s="8">
        <f t="shared" si="614"/>
        <v>14691.487835280001</v>
      </c>
      <c r="C1522" s="8">
        <f t="shared" si="626"/>
        <v>12022.26657881</v>
      </c>
      <c r="D1522" s="28">
        <f t="shared" si="627"/>
        <v>5233.07</v>
      </c>
      <c r="E1522" s="9">
        <f>IF(K1522=1,VLOOKUP(A1521,[1]Plan1!$AY$117:$BA$314,3),E1521)</f>
        <v>5259.76</v>
      </c>
      <c r="F1522" s="110">
        <f t="shared" si="628"/>
        <v>43788</v>
      </c>
      <c r="G1522" s="12">
        <f t="shared" si="615"/>
        <v>5.1002566371174396E-3</v>
      </c>
      <c r="H1522" s="11">
        <f t="shared" si="629"/>
        <v>43815</v>
      </c>
      <c r="I1522" s="11">
        <f t="shared" si="616"/>
        <v>43815</v>
      </c>
      <c r="J1522" s="1">
        <f t="shared" si="630"/>
        <v>20</v>
      </c>
      <c r="K1522" s="1">
        <f t="shared" si="638"/>
        <v>13</v>
      </c>
      <c r="L1522" s="8">
        <f t="shared" si="617"/>
        <v>1.00331221</v>
      </c>
      <c r="M1522" s="14">
        <f t="shared" si="637"/>
        <v>1.0010004100000001</v>
      </c>
      <c r="N1522" s="14">
        <f t="shared" si="634"/>
        <v>1.1974656735620512</v>
      </c>
      <c r="O1522" s="8">
        <f t="shared" si="636"/>
        <v>1.20143193</v>
      </c>
      <c r="P1522" s="8">
        <f t="shared" si="618"/>
        <v>14443.934938750001</v>
      </c>
      <c r="Q1522" s="13">
        <f t="shared" si="619"/>
        <v>0</v>
      </c>
      <c r="R1522" s="21">
        <f t="shared" si="620"/>
        <v>0</v>
      </c>
      <c r="S1522" s="8">
        <f t="shared" si="621"/>
        <v>0</v>
      </c>
      <c r="T1522" s="10">
        <f t="shared" si="631"/>
        <v>0.12631999999999999</v>
      </c>
      <c r="U1522" s="13">
        <f t="shared" si="635"/>
        <v>36</v>
      </c>
      <c r="V1522" s="13">
        <v>252</v>
      </c>
      <c r="W1522" s="14">
        <f t="shared" si="622"/>
        <v>1.017138882</v>
      </c>
      <c r="X1522" s="8">
        <f t="shared" si="623"/>
        <v>247.55289653</v>
      </c>
      <c r="Y1522" s="8">
        <v>0</v>
      </c>
      <c r="Z1522" s="9">
        <f t="shared" si="624"/>
        <v>0</v>
      </c>
      <c r="AA1522" s="26" t="str">
        <f t="shared" si="632"/>
        <v>A+J=</v>
      </c>
      <c r="AB1522" s="70">
        <f t="shared" si="633"/>
        <v>44119</v>
      </c>
      <c r="AC1522" s="4"/>
      <c r="AD1522" s="1"/>
      <c r="AE1522" s="11"/>
      <c r="AF1522" s="5"/>
      <c r="AG1522" s="1"/>
      <c r="AH1522" s="1"/>
      <c r="AI1522" s="1"/>
      <c r="AJ1522" s="1"/>
      <c r="AK1522" s="10"/>
      <c r="AL1522" s="1"/>
      <c r="AM1522" s="1"/>
      <c r="AN1522" s="1"/>
      <c r="AO1522" s="1"/>
      <c r="AP1522" s="1"/>
      <c r="AQ1522" s="1"/>
    </row>
    <row r="1523" spans="1:43" x14ac:dyDescent="0.2">
      <c r="A1523" s="67">
        <f t="shared" si="625"/>
        <v>43805</v>
      </c>
      <c r="B1523" s="8">
        <f t="shared" si="614"/>
        <v>14702.16376184</v>
      </c>
      <c r="C1523" s="8">
        <f t="shared" si="626"/>
        <v>12022.26657881</v>
      </c>
      <c r="D1523" s="28">
        <f t="shared" si="627"/>
        <v>5233.07</v>
      </c>
      <c r="E1523" s="9">
        <f>IF(K1523=1,VLOOKUP(A1522,[1]Plan1!$AY$117:$BA$314,3),E1522)</f>
        <v>5259.76</v>
      </c>
      <c r="F1523" s="110">
        <f t="shared" si="628"/>
        <v>43788</v>
      </c>
      <c r="G1523" s="12">
        <f t="shared" si="615"/>
        <v>5.1002566371174396E-3</v>
      </c>
      <c r="H1523" s="11">
        <f t="shared" si="629"/>
        <v>43815</v>
      </c>
      <c r="I1523" s="11">
        <f t="shared" si="616"/>
        <v>43815</v>
      </c>
      <c r="J1523" s="1">
        <f t="shared" si="630"/>
        <v>20</v>
      </c>
      <c r="K1523" s="1">
        <f t="shared" si="638"/>
        <v>14</v>
      </c>
      <c r="L1523" s="8">
        <f t="shared" si="617"/>
        <v>1.00356745</v>
      </c>
      <c r="M1523" s="14">
        <f t="shared" si="637"/>
        <v>1.0010004100000001</v>
      </c>
      <c r="N1523" s="14">
        <f t="shared" si="634"/>
        <v>1.1974656735620512</v>
      </c>
      <c r="O1523" s="8">
        <f t="shared" si="636"/>
        <v>1.2017375699999999</v>
      </c>
      <c r="P1523" s="8">
        <f t="shared" si="618"/>
        <v>14447.60942431</v>
      </c>
      <c r="Q1523" s="13">
        <f t="shared" si="619"/>
        <v>0</v>
      </c>
      <c r="R1523" s="21">
        <f t="shared" si="620"/>
        <v>0</v>
      </c>
      <c r="S1523" s="8">
        <f t="shared" si="621"/>
        <v>0</v>
      </c>
      <c r="T1523" s="10">
        <f t="shared" si="631"/>
        <v>0.12631999999999999</v>
      </c>
      <c r="U1523" s="13">
        <f t="shared" si="635"/>
        <v>37</v>
      </c>
      <c r="V1523" s="13">
        <v>252</v>
      </c>
      <c r="W1523" s="14">
        <f t="shared" si="622"/>
        <v>1.0176191320000001</v>
      </c>
      <c r="X1523" s="8">
        <f t="shared" si="623"/>
        <v>254.55433753</v>
      </c>
      <c r="Y1523" s="8">
        <v>0</v>
      </c>
      <c r="Z1523" s="9">
        <f t="shared" si="624"/>
        <v>0</v>
      </c>
      <c r="AA1523" s="26" t="str">
        <f t="shared" si="632"/>
        <v>A+J=</v>
      </c>
      <c r="AB1523" s="70">
        <f t="shared" si="633"/>
        <v>44119</v>
      </c>
      <c r="AC1523" s="4"/>
      <c r="AD1523" s="1"/>
      <c r="AE1523" s="11"/>
      <c r="AF1523" s="5"/>
      <c r="AG1523" s="1"/>
      <c r="AH1523" s="1"/>
      <c r="AI1523" s="1"/>
      <c r="AJ1523" s="1"/>
      <c r="AK1523" s="10"/>
      <c r="AL1523" s="1"/>
      <c r="AM1523" s="1"/>
      <c r="AN1523" s="1"/>
      <c r="AO1523" s="1"/>
      <c r="AP1523" s="1"/>
      <c r="AQ1523" s="1"/>
    </row>
    <row r="1524" spans="1:43" x14ac:dyDescent="0.2">
      <c r="A1524" s="67">
        <f t="shared" si="625"/>
        <v>43806</v>
      </c>
      <c r="B1524" s="8">
        <f t="shared" si="614"/>
        <v>14712.84735496</v>
      </c>
      <c r="C1524" s="8">
        <f t="shared" si="626"/>
        <v>12022.26657881</v>
      </c>
      <c r="D1524" s="28">
        <f t="shared" si="627"/>
        <v>5233.07</v>
      </c>
      <c r="E1524" s="9">
        <f>IF(K1524=1,VLOOKUP(A1523,[1]Plan1!$AY$117:$BA$314,3),E1523)</f>
        <v>5259.76</v>
      </c>
      <c r="F1524" s="110">
        <f t="shared" si="628"/>
        <v>43788</v>
      </c>
      <c r="G1524" s="12">
        <f t="shared" si="615"/>
        <v>5.1002566371174396E-3</v>
      </c>
      <c r="H1524" s="11">
        <f t="shared" si="629"/>
        <v>43815</v>
      </c>
      <c r="I1524" s="11">
        <f t="shared" si="616"/>
        <v>43815</v>
      </c>
      <c r="J1524" s="1">
        <f t="shared" si="630"/>
        <v>20</v>
      </c>
      <c r="K1524" s="1">
        <f t="shared" si="638"/>
        <v>15</v>
      </c>
      <c r="L1524" s="8">
        <f t="shared" si="617"/>
        <v>1.0038227500000001</v>
      </c>
      <c r="M1524" s="14">
        <f t="shared" si="637"/>
        <v>1.0010004100000001</v>
      </c>
      <c r="N1524" s="14">
        <f t="shared" si="634"/>
        <v>1.1974656735620512</v>
      </c>
      <c r="O1524" s="8">
        <f t="shared" si="636"/>
        <v>1.20204328</v>
      </c>
      <c r="P1524" s="8">
        <f t="shared" si="618"/>
        <v>14451.28475142</v>
      </c>
      <c r="Q1524" s="13">
        <f t="shared" si="619"/>
        <v>0</v>
      </c>
      <c r="R1524" s="21">
        <f t="shared" si="620"/>
        <v>0</v>
      </c>
      <c r="S1524" s="8">
        <f t="shared" si="621"/>
        <v>0</v>
      </c>
      <c r="T1524" s="10">
        <f t="shared" si="631"/>
        <v>0.12631999999999999</v>
      </c>
      <c r="U1524" s="13">
        <f t="shared" si="635"/>
        <v>38</v>
      </c>
      <c r="V1524" s="13">
        <v>252</v>
      </c>
      <c r="W1524" s="14">
        <f t="shared" si="622"/>
        <v>1.0180996090000001</v>
      </c>
      <c r="X1524" s="8">
        <f t="shared" si="623"/>
        <v>261.56260354</v>
      </c>
      <c r="Y1524" s="8">
        <v>0</v>
      </c>
      <c r="Z1524" s="9">
        <f t="shared" si="624"/>
        <v>0</v>
      </c>
      <c r="AA1524" s="26" t="str">
        <f t="shared" si="632"/>
        <v>A+J=</v>
      </c>
      <c r="AB1524" s="70">
        <f t="shared" si="633"/>
        <v>44119</v>
      </c>
      <c r="AC1524" s="4"/>
      <c r="AD1524" s="1"/>
      <c r="AE1524" s="11"/>
      <c r="AF1524" s="5"/>
      <c r="AG1524" s="1"/>
      <c r="AH1524" s="1"/>
      <c r="AI1524" s="1"/>
      <c r="AJ1524" s="1"/>
      <c r="AK1524" s="10"/>
      <c r="AL1524" s="1"/>
      <c r="AM1524" s="1"/>
      <c r="AN1524" s="1"/>
      <c r="AO1524" s="1"/>
      <c r="AP1524" s="1"/>
      <c r="AQ1524" s="1"/>
    </row>
    <row r="1525" spans="1:43" x14ac:dyDescent="0.2">
      <c r="A1525" s="67">
        <f t="shared" si="625"/>
        <v>43807</v>
      </c>
      <c r="B1525" s="8">
        <f t="shared" si="614"/>
        <v>14712.84735496</v>
      </c>
      <c r="C1525" s="8">
        <f t="shared" si="626"/>
        <v>12022.26657881</v>
      </c>
      <c r="D1525" s="28">
        <f t="shared" si="627"/>
        <v>5233.07</v>
      </c>
      <c r="E1525" s="9">
        <f>IF(K1525=1,VLOOKUP(A1524,[1]Plan1!$AY$117:$BA$314,3),E1524)</f>
        <v>5259.76</v>
      </c>
      <c r="F1525" s="110">
        <f t="shared" si="628"/>
        <v>43788</v>
      </c>
      <c r="G1525" s="12">
        <f t="shared" si="615"/>
        <v>5.1002566371174396E-3</v>
      </c>
      <c r="H1525" s="11">
        <f t="shared" si="629"/>
        <v>43815</v>
      </c>
      <c r="I1525" s="11">
        <f t="shared" si="616"/>
        <v>43815</v>
      </c>
      <c r="J1525" s="1">
        <f t="shared" si="630"/>
        <v>20</v>
      </c>
      <c r="K1525" s="1">
        <f t="shared" si="638"/>
        <v>15</v>
      </c>
      <c r="L1525" s="8">
        <f t="shared" si="617"/>
        <v>1.0038227500000001</v>
      </c>
      <c r="M1525" s="14">
        <f t="shared" si="637"/>
        <v>1.0010004100000001</v>
      </c>
      <c r="N1525" s="14">
        <f t="shared" si="634"/>
        <v>1.1974656735620512</v>
      </c>
      <c r="O1525" s="8">
        <f t="shared" si="636"/>
        <v>1.20204328</v>
      </c>
      <c r="P1525" s="8">
        <f t="shared" si="618"/>
        <v>14451.28475142</v>
      </c>
      <c r="Q1525" s="13">
        <f t="shared" si="619"/>
        <v>0</v>
      </c>
      <c r="R1525" s="21">
        <f t="shared" si="620"/>
        <v>0</v>
      </c>
      <c r="S1525" s="8">
        <f t="shared" si="621"/>
        <v>0</v>
      </c>
      <c r="T1525" s="10">
        <f t="shared" si="631"/>
        <v>0.12631999999999999</v>
      </c>
      <c r="U1525" s="13">
        <f t="shared" si="635"/>
        <v>38</v>
      </c>
      <c r="V1525" s="13">
        <v>252</v>
      </c>
      <c r="W1525" s="14">
        <f t="shared" si="622"/>
        <v>1.0180996090000001</v>
      </c>
      <c r="X1525" s="8">
        <f t="shared" si="623"/>
        <v>261.56260354</v>
      </c>
      <c r="Y1525" s="8">
        <v>0</v>
      </c>
      <c r="Z1525" s="9">
        <f t="shared" si="624"/>
        <v>0</v>
      </c>
      <c r="AA1525" s="26" t="str">
        <f t="shared" si="632"/>
        <v>A+J=</v>
      </c>
      <c r="AB1525" s="70">
        <f t="shared" si="633"/>
        <v>44119</v>
      </c>
      <c r="AC1525" s="4"/>
      <c r="AD1525" s="1"/>
      <c r="AE1525" s="11"/>
      <c r="AF1525" s="5"/>
      <c r="AG1525" s="1"/>
      <c r="AH1525" s="1"/>
      <c r="AI1525" s="1"/>
      <c r="AJ1525" s="1"/>
      <c r="AK1525" s="10"/>
      <c r="AL1525" s="1"/>
      <c r="AM1525" s="1"/>
      <c r="AN1525" s="1"/>
      <c r="AO1525" s="1"/>
      <c r="AP1525" s="1"/>
      <c r="AQ1525" s="1"/>
    </row>
    <row r="1526" spans="1:43" x14ac:dyDescent="0.2">
      <c r="A1526" s="67">
        <f t="shared" si="625"/>
        <v>43808</v>
      </c>
      <c r="B1526" s="8">
        <f t="shared" si="614"/>
        <v>14712.84735496</v>
      </c>
      <c r="C1526" s="8">
        <f t="shared" si="626"/>
        <v>12022.26657881</v>
      </c>
      <c r="D1526" s="28">
        <f t="shared" si="627"/>
        <v>5233.07</v>
      </c>
      <c r="E1526" s="9">
        <f>IF(K1526=1,VLOOKUP(A1525,[1]Plan1!$AY$117:$BA$314,3),E1525)</f>
        <v>5259.76</v>
      </c>
      <c r="F1526" s="110">
        <f t="shared" si="628"/>
        <v>43788</v>
      </c>
      <c r="G1526" s="12">
        <f t="shared" si="615"/>
        <v>5.1002566371174396E-3</v>
      </c>
      <c r="H1526" s="11">
        <f t="shared" si="629"/>
        <v>43815</v>
      </c>
      <c r="I1526" s="11">
        <f t="shared" si="616"/>
        <v>43815</v>
      </c>
      <c r="J1526" s="1">
        <f t="shared" si="630"/>
        <v>20</v>
      </c>
      <c r="K1526" s="1">
        <f t="shared" si="638"/>
        <v>15</v>
      </c>
      <c r="L1526" s="8">
        <f t="shared" si="617"/>
        <v>1.0038227500000001</v>
      </c>
      <c r="M1526" s="14">
        <f t="shared" si="637"/>
        <v>1.0010004100000001</v>
      </c>
      <c r="N1526" s="14">
        <f t="shared" si="634"/>
        <v>1.1974656735620512</v>
      </c>
      <c r="O1526" s="8">
        <f t="shared" si="636"/>
        <v>1.20204328</v>
      </c>
      <c r="P1526" s="8">
        <f t="shared" si="618"/>
        <v>14451.28475142</v>
      </c>
      <c r="Q1526" s="13">
        <f t="shared" si="619"/>
        <v>0</v>
      </c>
      <c r="R1526" s="21">
        <f t="shared" si="620"/>
        <v>0</v>
      </c>
      <c r="S1526" s="8">
        <f t="shared" si="621"/>
        <v>0</v>
      </c>
      <c r="T1526" s="10">
        <f t="shared" si="631"/>
        <v>0.12631999999999999</v>
      </c>
      <c r="U1526" s="13">
        <f t="shared" si="635"/>
        <v>38</v>
      </c>
      <c r="V1526" s="13">
        <v>252</v>
      </c>
      <c r="W1526" s="14">
        <f t="shared" si="622"/>
        <v>1.0180996090000001</v>
      </c>
      <c r="X1526" s="8">
        <f t="shared" si="623"/>
        <v>261.56260354</v>
      </c>
      <c r="Y1526" s="8">
        <v>0</v>
      </c>
      <c r="Z1526" s="9">
        <f t="shared" si="624"/>
        <v>0</v>
      </c>
      <c r="AA1526" s="26" t="str">
        <f t="shared" si="632"/>
        <v>A+J=</v>
      </c>
      <c r="AB1526" s="70">
        <f t="shared" si="633"/>
        <v>44119</v>
      </c>
      <c r="AC1526" s="4"/>
      <c r="AD1526" s="1"/>
      <c r="AE1526" s="11"/>
      <c r="AF1526" s="5"/>
      <c r="AG1526" s="1"/>
      <c r="AH1526" s="1"/>
      <c r="AI1526" s="1"/>
      <c r="AJ1526" s="1"/>
      <c r="AK1526" s="10"/>
      <c r="AL1526" s="1"/>
      <c r="AM1526" s="1"/>
      <c r="AN1526" s="1"/>
      <c r="AO1526" s="1"/>
      <c r="AP1526" s="1"/>
      <c r="AQ1526" s="1"/>
    </row>
    <row r="1527" spans="1:43" x14ac:dyDescent="0.2">
      <c r="A1527" s="67">
        <f t="shared" si="625"/>
        <v>43809</v>
      </c>
      <c r="B1527" s="8">
        <f t="shared" si="614"/>
        <v>14723.5388633</v>
      </c>
      <c r="C1527" s="8">
        <f t="shared" si="626"/>
        <v>12022.26657881</v>
      </c>
      <c r="D1527" s="28">
        <f t="shared" si="627"/>
        <v>5233.07</v>
      </c>
      <c r="E1527" s="9">
        <f>IF(K1527=1,VLOOKUP(A1526,[1]Plan1!$AY$117:$BA$314,3),E1526)</f>
        <v>5259.76</v>
      </c>
      <c r="F1527" s="110">
        <f t="shared" si="628"/>
        <v>43788</v>
      </c>
      <c r="G1527" s="12">
        <f t="shared" si="615"/>
        <v>5.1002566371174396E-3</v>
      </c>
      <c r="H1527" s="11">
        <f t="shared" si="629"/>
        <v>43815</v>
      </c>
      <c r="I1527" s="11">
        <f t="shared" si="616"/>
        <v>43815</v>
      </c>
      <c r="J1527" s="1">
        <f t="shared" si="630"/>
        <v>20</v>
      </c>
      <c r="K1527" s="1">
        <f t="shared" si="638"/>
        <v>16</v>
      </c>
      <c r="L1527" s="8">
        <f t="shared" si="617"/>
        <v>1.00407812</v>
      </c>
      <c r="M1527" s="14">
        <f t="shared" si="637"/>
        <v>1.0010004100000001</v>
      </c>
      <c r="N1527" s="14">
        <f t="shared" si="634"/>
        <v>1.1974656735620512</v>
      </c>
      <c r="O1527" s="8">
        <f t="shared" si="636"/>
        <v>1.2023490800000001</v>
      </c>
      <c r="P1527" s="8">
        <f t="shared" si="618"/>
        <v>14454.96116054</v>
      </c>
      <c r="Q1527" s="13">
        <f t="shared" si="619"/>
        <v>0</v>
      </c>
      <c r="R1527" s="21">
        <f t="shared" si="620"/>
        <v>0</v>
      </c>
      <c r="S1527" s="8">
        <f t="shared" si="621"/>
        <v>0</v>
      </c>
      <c r="T1527" s="10">
        <f t="shared" si="631"/>
        <v>0.12631999999999999</v>
      </c>
      <c r="U1527" s="13">
        <f t="shared" si="635"/>
        <v>39</v>
      </c>
      <c r="V1527" s="13">
        <v>252</v>
      </c>
      <c r="W1527" s="14">
        <f t="shared" si="622"/>
        <v>1.018580313</v>
      </c>
      <c r="X1527" s="8">
        <f t="shared" si="623"/>
        <v>268.57770276000002</v>
      </c>
      <c r="Y1527" s="8">
        <v>0</v>
      </c>
      <c r="Z1527" s="9">
        <f t="shared" si="624"/>
        <v>0</v>
      </c>
      <c r="AA1527" s="26" t="str">
        <f t="shared" si="632"/>
        <v>A+J=</v>
      </c>
      <c r="AB1527" s="70">
        <f t="shared" si="633"/>
        <v>44119</v>
      </c>
      <c r="AC1527" s="4"/>
      <c r="AD1527" s="1"/>
      <c r="AE1527" s="11"/>
      <c r="AF1527" s="5"/>
      <c r="AG1527" s="1"/>
      <c r="AH1527" s="1"/>
      <c r="AI1527" s="1"/>
      <c r="AJ1527" s="1"/>
      <c r="AK1527" s="10"/>
      <c r="AL1527" s="1"/>
      <c r="AM1527" s="1"/>
      <c r="AN1527" s="1"/>
      <c r="AO1527" s="1"/>
      <c r="AP1527" s="1"/>
      <c r="AQ1527" s="1"/>
    </row>
    <row r="1528" spans="1:43" x14ac:dyDescent="0.2">
      <c r="A1528" s="67">
        <f t="shared" si="625"/>
        <v>43810</v>
      </c>
      <c r="B1528" s="8">
        <f t="shared" si="614"/>
        <v>14734.23816839</v>
      </c>
      <c r="C1528" s="8">
        <f t="shared" si="626"/>
        <v>12022.26657881</v>
      </c>
      <c r="D1528" s="28">
        <f t="shared" si="627"/>
        <v>5233.07</v>
      </c>
      <c r="E1528" s="9">
        <f>IF(K1528=1,VLOOKUP(A1527,[1]Plan1!$AY$117:$BA$314,3),E1527)</f>
        <v>5259.76</v>
      </c>
      <c r="F1528" s="110">
        <f t="shared" si="628"/>
        <v>43788</v>
      </c>
      <c r="G1528" s="12">
        <f t="shared" si="615"/>
        <v>5.1002566371174396E-3</v>
      </c>
      <c r="H1528" s="11">
        <f t="shared" si="629"/>
        <v>43815</v>
      </c>
      <c r="I1528" s="11">
        <f t="shared" si="616"/>
        <v>43815</v>
      </c>
      <c r="J1528" s="1">
        <f t="shared" si="630"/>
        <v>20</v>
      </c>
      <c r="K1528" s="1">
        <f t="shared" si="638"/>
        <v>17</v>
      </c>
      <c r="L1528" s="8">
        <f t="shared" si="617"/>
        <v>1.0043335600000001</v>
      </c>
      <c r="M1528" s="14">
        <f t="shared" si="637"/>
        <v>1.0010004100000001</v>
      </c>
      <c r="N1528" s="14">
        <f t="shared" si="634"/>
        <v>1.1974656735620512</v>
      </c>
      <c r="O1528" s="8">
        <f t="shared" si="636"/>
        <v>1.2026549600000001</v>
      </c>
      <c r="P1528" s="8">
        <f t="shared" si="618"/>
        <v>14458.638531439999</v>
      </c>
      <c r="Q1528" s="13">
        <f t="shared" si="619"/>
        <v>0</v>
      </c>
      <c r="R1528" s="21">
        <f t="shared" si="620"/>
        <v>0</v>
      </c>
      <c r="S1528" s="8">
        <f t="shared" si="621"/>
        <v>0</v>
      </c>
      <c r="T1528" s="10">
        <f t="shared" si="631"/>
        <v>0.12631999999999999</v>
      </c>
      <c r="U1528" s="13">
        <f t="shared" si="635"/>
        <v>40</v>
      </c>
      <c r="V1528" s="13">
        <v>252</v>
      </c>
      <c r="W1528" s="14">
        <f t="shared" si="622"/>
        <v>1.019061244</v>
      </c>
      <c r="X1528" s="8">
        <f t="shared" si="623"/>
        <v>275.59963694999999</v>
      </c>
      <c r="Y1528" s="8">
        <v>0</v>
      </c>
      <c r="Z1528" s="9">
        <f t="shared" si="624"/>
        <v>0</v>
      </c>
      <c r="AA1528" s="26" t="str">
        <f t="shared" si="632"/>
        <v>A+J=</v>
      </c>
      <c r="AB1528" s="70">
        <f t="shared" si="633"/>
        <v>44119</v>
      </c>
      <c r="AC1528" s="4"/>
      <c r="AD1528" s="1"/>
      <c r="AE1528" s="11"/>
      <c r="AF1528" s="5"/>
      <c r="AG1528" s="1"/>
      <c r="AH1528" s="1"/>
      <c r="AI1528" s="1"/>
      <c r="AJ1528" s="1"/>
      <c r="AK1528" s="10"/>
      <c r="AL1528" s="1"/>
      <c r="AM1528" s="1"/>
      <c r="AN1528" s="1"/>
      <c r="AO1528" s="1"/>
      <c r="AP1528" s="1"/>
      <c r="AQ1528" s="1"/>
    </row>
    <row r="1529" spans="1:43" x14ac:dyDescent="0.2">
      <c r="A1529" s="67">
        <f t="shared" si="625"/>
        <v>43811</v>
      </c>
      <c r="B1529" s="8">
        <f t="shared" si="614"/>
        <v>14744.945137090001</v>
      </c>
      <c r="C1529" s="8">
        <f t="shared" si="626"/>
        <v>12022.26657881</v>
      </c>
      <c r="D1529" s="28">
        <f t="shared" si="627"/>
        <v>5233.07</v>
      </c>
      <c r="E1529" s="9">
        <f>IF(K1529=1,VLOOKUP(A1528,[1]Plan1!$AY$117:$BA$314,3),E1528)</f>
        <v>5259.76</v>
      </c>
      <c r="F1529" s="110">
        <f t="shared" si="628"/>
        <v>43788</v>
      </c>
      <c r="G1529" s="12">
        <f t="shared" si="615"/>
        <v>5.1002566371174396E-3</v>
      </c>
      <c r="H1529" s="11">
        <f t="shared" si="629"/>
        <v>43815</v>
      </c>
      <c r="I1529" s="11">
        <f t="shared" si="616"/>
        <v>43815</v>
      </c>
      <c r="J1529" s="1">
        <f t="shared" si="630"/>
        <v>20</v>
      </c>
      <c r="K1529" s="1">
        <f t="shared" si="638"/>
        <v>18</v>
      </c>
      <c r="L1529" s="8">
        <f t="shared" si="617"/>
        <v>1.00458906</v>
      </c>
      <c r="M1529" s="14">
        <f t="shared" si="637"/>
        <v>1.0010004100000001</v>
      </c>
      <c r="N1529" s="14">
        <f t="shared" si="634"/>
        <v>1.1974656735620512</v>
      </c>
      <c r="O1529" s="8">
        <f t="shared" si="636"/>
        <v>1.20296091</v>
      </c>
      <c r="P1529" s="8">
        <f t="shared" si="618"/>
        <v>14462.316743900001</v>
      </c>
      <c r="Q1529" s="13">
        <f t="shared" si="619"/>
        <v>0</v>
      </c>
      <c r="R1529" s="21">
        <f t="shared" si="620"/>
        <v>0</v>
      </c>
      <c r="S1529" s="8">
        <f t="shared" si="621"/>
        <v>0</v>
      </c>
      <c r="T1529" s="10">
        <f t="shared" si="631"/>
        <v>0.12631999999999999</v>
      </c>
      <c r="U1529" s="13">
        <f t="shared" si="635"/>
        <v>41</v>
      </c>
      <c r="V1529" s="13">
        <v>252</v>
      </c>
      <c r="W1529" s="14">
        <f t="shared" si="622"/>
        <v>1.019542401</v>
      </c>
      <c r="X1529" s="8">
        <f t="shared" si="623"/>
        <v>282.62839319</v>
      </c>
      <c r="Y1529" s="8">
        <v>0</v>
      </c>
      <c r="Z1529" s="9">
        <f t="shared" si="624"/>
        <v>0</v>
      </c>
      <c r="AA1529" s="26" t="str">
        <f t="shared" si="632"/>
        <v>A+J=</v>
      </c>
      <c r="AB1529" s="70">
        <f t="shared" si="633"/>
        <v>44119</v>
      </c>
      <c r="AC1529" s="4"/>
      <c r="AD1529" s="1"/>
      <c r="AE1529" s="11"/>
      <c r="AF1529" s="5"/>
      <c r="AG1529" s="1"/>
      <c r="AH1529" s="1"/>
      <c r="AI1529" s="1"/>
      <c r="AJ1529" s="1"/>
      <c r="AK1529" s="10"/>
      <c r="AL1529" s="1"/>
      <c r="AM1529" s="1"/>
      <c r="AN1529" s="1"/>
      <c r="AO1529" s="1"/>
      <c r="AP1529" s="1"/>
      <c r="AQ1529" s="1"/>
    </row>
    <row r="1530" spans="1:43" x14ac:dyDescent="0.2">
      <c r="A1530" s="67">
        <f t="shared" si="625"/>
        <v>43812</v>
      </c>
      <c r="B1530" s="8">
        <f t="shared" si="614"/>
        <v>14755.659802050001</v>
      </c>
      <c r="C1530" s="8">
        <f t="shared" si="626"/>
        <v>12022.26657881</v>
      </c>
      <c r="D1530" s="28">
        <f t="shared" si="627"/>
        <v>5233.07</v>
      </c>
      <c r="E1530" s="9">
        <f>IF(K1530=1,VLOOKUP(A1529,[1]Plan1!$AY$117:$BA$314,3),E1529)</f>
        <v>5259.76</v>
      </c>
      <c r="F1530" s="110">
        <f t="shared" si="628"/>
        <v>43788</v>
      </c>
      <c r="G1530" s="12">
        <f t="shared" si="615"/>
        <v>5.1002566371174396E-3</v>
      </c>
      <c r="H1530" s="11">
        <f t="shared" si="629"/>
        <v>43815</v>
      </c>
      <c r="I1530" s="11">
        <f t="shared" si="616"/>
        <v>43815</v>
      </c>
      <c r="J1530" s="1">
        <f t="shared" si="630"/>
        <v>20</v>
      </c>
      <c r="K1530" s="1">
        <f t="shared" si="638"/>
        <v>19</v>
      </c>
      <c r="L1530" s="8">
        <f t="shared" si="617"/>
        <v>1.0048446200000001</v>
      </c>
      <c r="M1530" s="14">
        <f t="shared" si="637"/>
        <v>1.0010004100000001</v>
      </c>
      <c r="N1530" s="14">
        <f t="shared" si="634"/>
        <v>1.1974656735620512</v>
      </c>
      <c r="O1530" s="8">
        <f t="shared" si="636"/>
        <v>1.2032669300000001</v>
      </c>
      <c r="P1530" s="8">
        <f t="shared" si="618"/>
        <v>14465.995797920001</v>
      </c>
      <c r="Q1530" s="13">
        <f t="shared" si="619"/>
        <v>0</v>
      </c>
      <c r="R1530" s="21">
        <f t="shared" si="620"/>
        <v>0</v>
      </c>
      <c r="S1530" s="8">
        <f t="shared" si="621"/>
        <v>0</v>
      </c>
      <c r="T1530" s="10">
        <f t="shared" si="631"/>
        <v>0.12631999999999999</v>
      </c>
      <c r="U1530" s="13">
        <f t="shared" si="635"/>
        <v>42</v>
      </c>
      <c r="V1530" s="13">
        <v>252</v>
      </c>
      <c r="W1530" s="14">
        <f t="shared" si="622"/>
        <v>1.0200237860000001</v>
      </c>
      <c r="X1530" s="8">
        <f t="shared" si="623"/>
        <v>289.66400413000002</v>
      </c>
      <c r="Y1530" s="8">
        <v>0</v>
      </c>
      <c r="Z1530" s="9">
        <f t="shared" si="624"/>
        <v>0</v>
      </c>
      <c r="AA1530" s="26" t="str">
        <f t="shared" si="632"/>
        <v>A+J=</v>
      </c>
      <c r="AB1530" s="70">
        <f t="shared" si="633"/>
        <v>44119</v>
      </c>
      <c r="AC1530" s="4"/>
      <c r="AD1530" s="1"/>
      <c r="AE1530" s="11"/>
      <c r="AF1530" s="5"/>
      <c r="AG1530" s="1"/>
      <c r="AH1530" s="1"/>
      <c r="AI1530" s="1"/>
      <c r="AJ1530" s="1"/>
      <c r="AK1530" s="10"/>
      <c r="AL1530" s="1"/>
      <c r="AM1530" s="1"/>
      <c r="AN1530" s="1"/>
      <c r="AO1530" s="1"/>
      <c r="AP1530" s="1"/>
      <c r="AQ1530" s="1"/>
    </row>
    <row r="1531" spans="1:43" x14ac:dyDescent="0.2">
      <c r="A1531" s="67">
        <f t="shared" si="625"/>
        <v>43813</v>
      </c>
      <c r="B1531" s="8">
        <f t="shared" si="614"/>
        <v>14766.38239789</v>
      </c>
      <c r="C1531" s="8">
        <f t="shared" si="626"/>
        <v>12022.26657881</v>
      </c>
      <c r="D1531" s="28">
        <f t="shared" si="627"/>
        <v>5233.07</v>
      </c>
      <c r="E1531" s="9">
        <f>IF(K1531=1,VLOOKUP(A1530,[1]Plan1!$AY$117:$BA$314,3),E1530)</f>
        <v>5259.76</v>
      </c>
      <c r="F1531" s="110">
        <f t="shared" si="628"/>
        <v>43788</v>
      </c>
      <c r="G1531" s="12">
        <f t="shared" si="615"/>
        <v>5.1002566371174396E-3</v>
      </c>
      <c r="H1531" s="11">
        <f t="shared" si="629"/>
        <v>43815</v>
      </c>
      <c r="I1531" s="11">
        <f t="shared" si="616"/>
        <v>43815</v>
      </c>
      <c r="J1531" s="1">
        <f t="shared" si="630"/>
        <v>20</v>
      </c>
      <c r="K1531" s="1">
        <f t="shared" si="638"/>
        <v>20</v>
      </c>
      <c r="L1531" s="8">
        <f t="shared" si="617"/>
        <v>1.0051002499999999</v>
      </c>
      <c r="M1531" s="14">
        <f t="shared" si="637"/>
        <v>1.0010004100000001</v>
      </c>
      <c r="N1531" s="14">
        <f t="shared" si="634"/>
        <v>1.1974656735620512</v>
      </c>
      <c r="O1531" s="8">
        <f t="shared" si="636"/>
        <v>1.20357304</v>
      </c>
      <c r="P1531" s="8">
        <f t="shared" si="618"/>
        <v>14469.67593394</v>
      </c>
      <c r="Q1531" s="13">
        <f t="shared" si="619"/>
        <v>0</v>
      </c>
      <c r="R1531" s="21">
        <f t="shared" si="620"/>
        <v>0</v>
      </c>
      <c r="S1531" s="8">
        <f t="shared" si="621"/>
        <v>0</v>
      </c>
      <c r="T1531" s="10">
        <f t="shared" si="631"/>
        <v>0.12631999999999999</v>
      </c>
      <c r="U1531" s="13">
        <f t="shared" si="635"/>
        <v>43</v>
      </c>
      <c r="V1531" s="13">
        <v>252</v>
      </c>
      <c r="W1531" s="14">
        <f t="shared" si="622"/>
        <v>1.0205053980000001</v>
      </c>
      <c r="X1531" s="8">
        <f t="shared" si="623"/>
        <v>296.70646395</v>
      </c>
      <c r="Y1531" s="8">
        <v>0</v>
      </c>
      <c r="Z1531" s="9">
        <f t="shared" si="624"/>
        <v>0</v>
      </c>
      <c r="AA1531" s="26" t="str">
        <f t="shared" si="632"/>
        <v>A+J=</v>
      </c>
      <c r="AB1531" s="70">
        <f t="shared" si="633"/>
        <v>44119</v>
      </c>
      <c r="AC1531" s="4"/>
      <c r="AD1531" s="1"/>
      <c r="AE1531" s="11"/>
      <c r="AF1531" s="5"/>
      <c r="AG1531" s="1"/>
      <c r="AH1531" s="1"/>
      <c r="AI1531" s="1"/>
      <c r="AJ1531" s="1"/>
      <c r="AK1531" s="10"/>
      <c r="AL1531" s="1"/>
      <c r="AM1531" s="1"/>
      <c r="AN1531" s="1"/>
      <c r="AO1531" s="1"/>
      <c r="AP1531" s="1"/>
      <c r="AQ1531" s="1"/>
    </row>
    <row r="1532" spans="1:43" x14ac:dyDescent="0.2">
      <c r="A1532" s="67">
        <f t="shared" si="625"/>
        <v>43814</v>
      </c>
      <c r="B1532" s="8">
        <f t="shared" si="614"/>
        <v>14766.38239789</v>
      </c>
      <c r="C1532" s="8">
        <f t="shared" si="626"/>
        <v>12022.26657881</v>
      </c>
      <c r="D1532" s="28">
        <f t="shared" si="627"/>
        <v>5233.07</v>
      </c>
      <c r="E1532" s="9">
        <f>IF(K1532=1,VLOOKUP(A1531,[1]Plan1!$AY$117:$BA$314,3),E1531)</f>
        <v>5259.76</v>
      </c>
      <c r="F1532" s="110">
        <f t="shared" si="628"/>
        <v>43788</v>
      </c>
      <c r="G1532" s="12">
        <f t="shared" si="615"/>
        <v>5.1002566371174396E-3</v>
      </c>
      <c r="H1532" s="11">
        <f t="shared" si="629"/>
        <v>43845</v>
      </c>
      <c r="I1532" s="11">
        <f t="shared" si="616"/>
        <v>43815</v>
      </c>
      <c r="J1532" s="1">
        <f t="shared" si="630"/>
        <v>20</v>
      </c>
      <c r="K1532" s="1">
        <f t="shared" si="638"/>
        <v>20</v>
      </c>
      <c r="L1532" s="8">
        <f t="shared" si="617"/>
        <v>1.0051002499999999</v>
      </c>
      <c r="M1532" s="14">
        <f t="shared" si="637"/>
        <v>1.0010004100000001</v>
      </c>
      <c r="N1532" s="14">
        <f t="shared" si="634"/>
        <v>1.1974656735620512</v>
      </c>
      <c r="O1532" s="8">
        <f t="shared" si="636"/>
        <v>1.20357304</v>
      </c>
      <c r="P1532" s="8">
        <f t="shared" si="618"/>
        <v>14469.67593394</v>
      </c>
      <c r="Q1532" s="13">
        <f t="shared" si="619"/>
        <v>0</v>
      </c>
      <c r="R1532" s="21">
        <f t="shared" si="620"/>
        <v>0</v>
      </c>
      <c r="S1532" s="8">
        <f t="shared" si="621"/>
        <v>0</v>
      </c>
      <c r="T1532" s="10">
        <f t="shared" si="631"/>
        <v>0.12631999999999999</v>
      </c>
      <c r="U1532" s="13">
        <f t="shared" si="635"/>
        <v>43</v>
      </c>
      <c r="V1532" s="13">
        <v>252</v>
      </c>
      <c r="W1532" s="14">
        <f t="shared" si="622"/>
        <v>1.0205053980000001</v>
      </c>
      <c r="X1532" s="8">
        <f t="shared" si="623"/>
        <v>296.70646395</v>
      </c>
      <c r="Y1532" s="8">
        <v>0</v>
      </c>
      <c r="Z1532" s="9">
        <f t="shared" si="624"/>
        <v>0</v>
      </c>
      <c r="AA1532" s="26" t="str">
        <f t="shared" si="632"/>
        <v>A+J=</v>
      </c>
      <c r="AB1532" s="70">
        <f t="shared" si="633"/>
        <v>44119</v>
      </c>
      <c r="AC1532" s="4"/>
      <c r="AD1532" s="1"/>
      <c r="AE1532" s="11"/>
      <c r="AF1532" s="5"/>
      <c r="AG1532" s="1"/>
      <c r="AH1532" s="1"/>
      <c r="AI1532" s="1"/>
      <c r="AJ1532" s="1"/>
      <c r="AK1532" s="10"/>
      <c r="AL1532" s="1"/>
      <c r="AM1532" s="1"/>
      <c r="AN1532" s="1"/>
      <c r="AO1532" s="1"/>
      <c r="AP1532" s="1"/>
      <c r="AQ1532" s="1"/>
    </row>
    <row r="1533" spans="1:43" x14ac:dyDescent="0.2">
      <c r="A1533" s="67">
        <f t="shared" si="625"/>
        <v>43815</v>
      </c>
      <c r="B1533" s="8">
        <f t="shared" si="614"/>
        <v>14766.38239789</v>
      </c>
      <c r="C1533" s="8">
        <f t="shared" si="626"/>
        <v>12022.26657881</v>
      </c>
      <c r="D1533" s="28">
        <f t="shared" si="627"/>
        <v>5233.07</v>
      </c>
      <c r="E1533" s="9">
        <f>IF(K1533=1,VLOOKUP(A1532,[1]Plan1!$AY$117:$BA$314,3),E1532)</f>
        <v>5259.76</v>
      </c>
      <c r="F1533" s="110">
        <f t="shared" si="628"/>
        <v>43788</v>
      </c>
      <c r="G1533" s="12">
        <f t="shared" si="615"/>
        <v>5.1002566371174396E-3</v>
      </c>
      <c r="H1533" s="11">
        <f t="shared" si="629"/>
        <v>43845</v>
      </c>
      <c r="I1533" s="11">
        <f t="shared" si="616"/>
        <v>43815</v>
      </c>
      <c r="J1533" s="1">
        <f t="shared" si="630"/>
        <v>20</v>
      </c>
      <c r="K1533" s="1">
        <f t="shared" si="638"/>
        <v>20</v>
      </c>
      <c r="L1533" s="8">
        <f t="shared" si="617"/>
        <v>1.0051002499999999</v>
      </c>
      <c r="M1533" s="14">
        <f t="shared" si="637"/>
        <v>1.0010004100000001</v>
      </c>
      <c r="N1533" s="14">
        <f t="shared" si="634"/>
        <v>1.1974656735620512</v>
      </c>
      <c r="O1533" s="8">
        <f t="shared" si="636"/>
        <v>1.20357304</v>
      </c>
      <c r="P1533" s="8">
        <f t="shared" si="618"/>
        <v>14469.67593394</v>
      </c>
      <c r="Q1533" s="13">
        <f t="shared" si="619"/>
        <v>0</v>
      </c>
      <c r="R1533" s="21">
        <f t="shared" si="620"/>
        <v>0</v>
      </c>
      <c r="S1533" s="8">
        <f t="shared" si="621"/>
        <v>0</v>
      </c>
      <c r="T1533" s="10">
        <f t="shared" si="631"/>
        <v>0.12631999999999999</v>
      </c>
      <c r="U1533" s="13">
        <f t="shared" si="635"/>
        <v>43</v>
      </c>
      <c r="V1533" s="13">
        <v>252</v>
      </c>
      <c r="W1533" s="14">
        <f t="shared" si="622"/>
        <v>1.0205053980000001</v>
      </c>
      <c r="X1533" s="8">
        <f t="shared" si="623"/>
        <v>296.70646395</v>
      </c>
      <c r="Y1533" s="8">
        <v>0</v>
      </c>
      <c r="Z1533" s="9">
        <f t="shared" si="624"/>
        <v>0</v>
      </c>
      <c r="AA1533" s="26" t="str">
        <f t="shared" si="632"/>
        <v>A+J=</v>
      </c>
      <c r="AB1533" s="70">
        <f t="shared" si="633"/>
        <v>44119</v>
      </c>
      <c r="AC1533" s="4"/>
      <c r="AD1533" s="1"/>
      <c r="AE1533" s="11"/>
      <c r="AF1533" s="5"/>
      <c r="AG1533" s="1"/>
      <c r="AH1533" s="1"/>
      <c r="AI1533" s="1"/>
      <c r="AJ1533" s="1"/>
      <c r="AK1533" s="10"/>
      <c r="AL1533" s="1"/>
      <c r="AM1533" s="1"/>
      <c r="AN1533" s="1"/>
      <c r="AO1533" s="1"/>
      <c r="AP1533" s="1"/>
      <c r="AQ1533" s="1"/>
    </row>
    <row r="1534" spans="1:43" x14ac:dyDescent="0.2">
      <c r="A1534" s="67">
        <f t="shared" si="625"/>
        <v>43816</v>
      </c>
      <c r="B1534" s="8">
        <f t="shared" si="614"/>
        <v>14781.803428720001</v>
      </c>
      <c r="C1534" s="8">
        <f t="shared" si="626"/>
        <v>12022.26657881</v>
      </c>
      <c r="D1534" s="28">
        <f t="shared" si="627"/>
        <v>5259.76</v>
      </c>
      <c r="E1534" s="9">
        <f>IF(K1534=1,VLOOKUP(A1533,[1]Plan1!$AY$117:$BA$314,3),E1533)</f>
        <v>5320.25</v>
      </c>
      <c r="F1534" s="110">
        <f t="shared" si="628"/>
        <v>43816</v>
      </c>
      <c r="G1534" s="12">
        <f t="shared" si="615"/>
        <v>1.1500524738771389E-2</v>
      </c>
      <c r="H1534" s="11">
        <f t="shared" si="629"/>
        <v>43845</v>
      </c>
      <c r="I1534" s="11">
        <f t="shared" si="616"/>
        <v>43845</v>
      </c>
      <c r="J1534" s="1">
        <f t="shared" si="630"/>
        <v>20</v>
      </c>
      <c r="K1534" s="1">
        <f t="shared" si="638"/>
        <v>1</v>
      </c>
      <c r="L1534" s="8">
        <f t="shared" si="617"/>
        <v>1.0005719</v>
      </c>
      <c r="M1534" s="14">
        <f t="shared" si="637"/>
        <v>1.0051002499999999</v>
      </c>
      <c r="N1534" s="14">
        <f t="shared" si="634"/>
        <v>1.2035730478636359</v>
      </c>
      <c r="O1534" s="8">
        <f t="shared" si="636"/>
        <v>1.20426137</v>
      </c>
      <c r="P1534" s="8">
        <f t="shared" si="618"/>
        <v>14477.951220700001</v>
      </c>
      <c r="Q1534" s="13">
        <f t="shared" si="619"/>
        <v>0</v>
      </c>
      <c r="R1534" s="21">
        <f t="shared" si="620"/>
        <v>0</v>
      </c>
      <c r="S1534" s="8">
        <f t="shared" si="621"/>
        <v>0</v>
      </c>
      <c r="T1534" s="10">
        <f t="shared" si="631"/>
        <v>0.12631999999999999</v>
      </c>
      <c r="U1534" s="13">
        <f t="shared" si="635"/>
        <v>44</v>
      </c>
      <c r="V1534" s="13">
        <v>252</v>
      </c>
      <c r="W1534" s="14">
        <f t="shared" si="622"/>
        <v>1.020987238</v>
      </c>
      <c r="X1534" s="8">
        <f t="shared" si="623"/>
        <v>303.85220801999998</v>
      </c>
      <c r="Y1534" s="8">
        <v>0</v>
      </c>
      <c r="Z1534" s="9">
        <f t="shared" si="624"/>
        <v>0</v>
      </c>
      <c r="AA1534" s="26" t="str">
        <f t="shared" si="632"/>
        <v>A+J=</v>
      </c>
      <c r="AB1534" s="70">
        <f t="shared" si="633"/>
        <v>44119</v>
      </c>
      <c r="AC1534" s="4"/>
      <c r="AD1534" s="1"/>
      <c r="AE1534" s="11"/>
      <c r="AF1534" s="5"/>
      <c r="AG1534" s="1"/>
      <c r="AH1534" s="1"/>
      <c r="AI1534" s="1"/>
      <c r="AJ1534" s="1"/>
      <c r="AK1534" s="10"/>
      <c r="AL1534" s="1"/>
      <c r="AM1534" s="1"/>
      <c r="AN1534" s="1"/>
      <c r="AO1534" s="1"/>
      <c r="AP1534" s="1"/>
      <c r="AQ1534" s="1"/>
    </row>
    <row r="1535" spans="1:43" x14ac:dyDescent="0.2">
      <c r="A1535" s="67">
        <f t="shared" si="625"/>
        <v>43817</v>
      </c>
      <c r="B1535" s="8">
        <f t="shared" si="614"/>
        <v>14797.24063479</v>
      </c>
      <c r="C1535" s="8">
        <f t="shared" si="626"/>
        <v>12022.26657881</v>
      </c>
      <c r="D1535" s="28">
        <f t="shared" si="627"/>
        <v>5259.76</v>
      </c>
      <c r="E1535" s="9">
        <f>IF(K1535=1,VLOOKUP(A1534,[1]Plan1!$AY$117:$BA$314,3),E1534)</f>
        <v>5320.25</v>
      </c>
      <c r="F1535" s="110">
        <f t="shared" si="628"/>
        <v>43816</v>
      </c>
      <c r="G1535" s="12">
        <f t="shared" si="615"/>
        <v>1.1500524738771389E-2</v>
      </c>
      <c r="H1535" s="11">
        <f t="shared" si="629"/>
        <v>43845</v>
      </c>
      <c r="I1535" s="11">
        <f t="shared" si="616"/>
        <v>43845</v>
      </c>
      <c r="J1535" s="1">
        <f t="shared" si="630"/>
        <v>20</v>
      </c>
      <c r="K1535" s="1">
        <f t="shared" si="638"/>
        <v>2</v>
      </c>
      <c r="L1535" s="8">
        <f t="shared" si="617"/>
        <v>1.0011441400000001</v>
      </c>
      <c r="M1535" s="14">
        <f t="shared" si="637"/>
        <v>1.0051002499999999</v>
      </c>
      <c r="N1535" s="14">
        <f t="shared" si="634"/>
        <v>1.2035730478636359</v>
      </c>
      <c r="O1535" s="8">
        <f t="shared" si="636"/>
        <v>1.2049501</v>
      </c>
      <c r="P1535" s="8">
        <f t="shared" si="618"/>
        <v>14486.231316359999</v>
      </c>
      <c r="Q1535" s="13">
        <f t="shared" si="619"/>
        <v>0</v>
      </c>
      <c r="R1535" s="21">
        <f t="shared" si="620"/>
        <v>0</v>
      </c>
      <c r="S1535" s="8">
        <f t="shared" si="621"/>
        <v>0</v>
      </c>
      <c r="T1535" s="10">
        <f t="shared" si="631"/>
        <v>0.12631999999999999</v>
      </c>
      <c r="U1535" s="13">
        <f t="shared" si="635"/>
        <v>45</v>
      </c>
      <c r="V1535" s="13">
        <v>252</v>
      </c>
      <c r="W1535" s="14">
        <f t="shared" si="622"/>
        <v>1.0214693050000001</v>
      </c>
      <c r="X1535" s="8">
        <f t="shared" si="623"/>
        <v>311.00931843000001</v>
      </c>
      <c r="Y1535" s="8">
        <v>0</v>
      </c>
      <c r="Z1535" s="9">
        <f t="shared" si="624"/>
        <v>0</v>
      </c>
      <c r="AA1535" s="26" t="str">
        <f t="shared" si="632"/>
        <v>A+J=</v>
      </c>
      <c r="AB1535" s="70">
        <f t="shared" si="633"/>
        <v>44119</v>
      </c>
      <c r="AC1535" s="4"/>
      <c r="AD1535" s="1"/>
      <c r="AE1535" s="11"/>
      <c r="AF1535" s="5"/>
      <c r="AG1535" s="1"/>
      <c r="AH1535" s="1"/>
      <c r="AI1535" s="1"/>
      <c r="AJ1535" s="1"/>
      <c r="AK1535" s="10"/>
      <c r="AL1535" s="1"/>
      <c r="AM1535" s="1"/>
      <c r="AN1535" s="1"/>
      <c r="AO1535" s="1"/>
      <c r="AP1535" s="1"/>
      <c r="AQ1535" s="1"/>
    </row>
    <row r="1536" spans="1:43" x14ac:dyDescent="0.2">
      <c r="A1536" s="67">
        <f t="shared" si="625"/>
        <v>43818</v>
      </c>
      <c r="B1536" s="8">
        <f t="shared" si="614"/>
        <v>14812.693920330001</v>
      </c>
      <c r="C1536" s="8">
        <f t="shared" si="626"/>
        <v>12022.26657881</v>
      </c>
      <c r="D1536" s="28">
        <f t="shared" si="627"/>
        <v>5259.76</v>
      </c>
      <c r="E1536" s="9">
        <f>IF(K1536=1,VLOOKUP(A1535,[1]Plan1!$AY$117:$BA$314,3),E1535)</f>
        <v>5320.25</v>
      </c>
      <c r="F1536" s="110">
        <f t="shared" si="628"/>
        <v>43816</v>
      </c>
      <c r="G1536" s="12">
        <f t="shared" si="615"/>
        <v>1.1500524738771389E-2</v>
      </c>
      <c r="H1536" s="11">
        <f t="shared" si="629"/>
        <v>43845</v>
      </c>
      <c r="I1536" s="11">
        <f t="shared" si="616"/>
        <v>43845</v>
      </c>
      <c r="J1536" s="1">
        <f t="shared" si="630"/>
        <v>20</v>
      </c>
      <c r="K1536" s="1">
        <f t="shared" si="638"/>
        <v>3</v>
      </c>
      <c r="L1536" s="8">
        <f t="shared" si="617"/>
        <v>1.0017167</v>
      </c>
      <c r="M1536" s="14">
        <f t="shared" si="637"/>
        <v>1.0051002499999999</v>
      </c>
      <c r="N1536" s="14">
        <f t="shared" si="634"/>
        <v>1.2035730478636359</v>
      </c>
      <c r="O1536" s="8">
        <f t="shared" si="636"/>
        <v>1.2056392199999999</v>
      </c>
      <c r="P1536" s="8">
        <f t="shared" si="618"/>
        <v>14494.516100700001</v>
      </c>
      <c r="Q1536" s="13">
        <f t="shared" si="619"/>
        <v>0</v>
      </c>
      <c r="R1536" s="21">
        <f t="shared" si="620"/>
        <v>0</v>
      </c>
      <c r="S1536" s="8">
        <f t="shared" si="621"/>
        <v>0</v>
      </c>
      <c r="T1536" s="10">
        <f t="shared" si="631"/>
        <v>0.12631999999999999</v>
      </c>
      <c r="U1536" s="13">
        <f t="shared" si="635"/>
        <v>46</v>
      </c>
      <c r="V1536" s="13">
        <v>252</v>
      </c>
      <c r="W1536" s="14">
        <f t="shared" si="622"/>
        <v>1.0219516</v>
      </c>
      <c r="X1536" s="8">
        <f t="shared" si="623"/>
        <v>318.17781962999999</v>
      </c>
      <c r="Y1536" s="8">
        <v>0</v>
      </c>
      <c r="Z1536" s="9">
        <f t="shared" si="624"/>
        <v>0</v>
      </c>
      <c r="AA1536" s="26" t="str">
        <f t="shared" si="632"/>
        <v>A+J=</v>
      </c>
      <c r="AB1536" s="70">
        <f t="shared" si="633"/>
        <v>44119</v>
      </c>
      <c r="AC1536" s="4"/>
      <c r="AD1536" s="1"/>
      <c r="AE1536" s="11"/>
      <c r="AF1536" s="5"/>
      <c r="AG1536" s="1"/>
      <c r="AH1536" s="1"/>
      <c r="AI1536" s="1"/>
      <c r="AJ1536" s="1"/>
      <c r="AK1536" s="10"/>
      <c r="AL1536" s="1"/>
      <c r="AM1536" s="1"/>
      <c r="AN1536" s="1"/>
      <c r="AO1536" s="1"/>
      <c r="AP1536" s="1"/>
      <c r="AQ1536" s="1"/>
    </row>
    <row r="1537" spans="1:43" x14ac:dyDescent="0.2">
      <c r="A1537" s="67">
        <f t="shared" si="625"/>
        <v>43819</v>
      </c>
      <c r="B1537" s="8">
        <f t="shared" si="614"/>
        <v>14828.163283309999</v>
      </c>
      <c r="C1537" s="8">
        <f t="shared" si="626"/>
        <v>12022.26657881</v>
      </c>
      <c r="D1537" s="28">
        <f t="shared" si="627"/>
        <v>5259.76</v>
      </c>
      <c r="E1537" s="9">
        <f>IF(K1537=1,VLOOKUP(A1536,[1]Plan1!$AY$117:$BA$314,3),E1536)</f>
        <v>5320.25</v>
      </c>
      <c r="F1537" s="110">
        <f t="shared" si="628"/>
        <v>43816</v>
      </c>
      <c r="G1537" s="12">
        <f t="shared" si="615"/>
        <v>1.1500524738771389E-2</v>
      </c>
      <c r="H1537" s="11">
        <f t="shared" si="629"/>
        <v>43845</v>
      </c>
      <c r="I1537" s="11">
        <f t="shared" si="616"/>
        <v>43845</v>
      </c>
      <c r="J1537" s="1">
        <f t="shared" si="630"/>
        <v>20</v>
      </c>
      <c r="K1537" s="1">
        <f t="shared" si="638"/>
        <v>4</v>
      </c>
      <c r="L1537" s="8">
        <f t="shared" si="617"/>
        <v>1.00228959</v>
      </c>
      <c r="M1537" s="14">
        <f t="shared" si="637"/>
        <v>1.0051002499999999</v>
      </c>
      <c r="N1537" s="14">
        <f t="shared" si="634"/>
        <v>1.2035730478636359</v>
      </c>
      <c r="O1537" s="8">
        <f t="shared" si="636"/>
        <v>1.2063287300000001</v>
      </c>
      <c r="P1537" s="8">
        <f t="shared" si="618"/>
        <v>14502.80557373</v>
      </c>
      <c r="Q1537" s="13">
        <f t="shared" si="619"/>
        <v>0</v>
      </c>
      <c r="R1537" s="21">
        <f t="shared" si="620"/>
        <v>0</v>
      </c>
      <c r="S1537" s="8">
        <f t="shared" si="621"/>
        <v>0</v>
      </c>
      <c r="T1537" s="10">
        <f t="shared" si="631"/>
        <v>0.12631999999999999</v>
      </c>
      <c r="U1537" s="13">
        <f t="shared" si="635"/>
        <v>47</v>
      </c>
      <c r="V1537" s="13">
        <v>252</v>
      </c>
      <c r="W1537" s="14">
        <f t="shared" si="622"/>
        <v>1.0224341219999999</v>
      </c>
      <c r="X1537" s="8">
        <f t="shared" si="623"/>
        <v>325.35770958000001</v>
      </c>
      <c r="Y1537" s="8">
        <v>0</v>
      </c>
      <c r="Z1537" s="9">
        <f t="shared" si="624"/>
        <v>0</v>
      </c>
      <c r="AA1537" s="26" t="str">
        <f t="shared" si="632"/>
        <v>A+J=</v>
      </c>
      <c r="AB1537" s="70">
        <f t="shared" si="633"/>
        <v>44119</v>
      </c>
      <c r="AC1537" s="4"/>
      <c r="AD1537" s="1"/>
      <c r="AE1537" s="11"/>
      <c r="AF1537" s="5"/>
      <c r="AG1537" s="1"/>
      <c r="AH1537" s="1"/>
      <c r="AI1537" s="1"/>
      <c r="AJ1537" s="1"/>
      <c r="AK1537" s="10"/>
      <c r="AL1537" s="1"/>
      <c r="AM1537" s="1"/>
      <c r="AN1537" s="1"/>
      <c r="AO1537" s="1"/>
      <c r="AP1537" s="1"/>
      <c r="AQ1537" s="1"/>
    </row>
    <row r="1538" spans="1:43" x14ac:dyDescent="0.2">
      <c r="A1538" s="67">
        <f t="shared" si="625"/>
        <v>43820</v>
      </c>
      <c r="B1538" s="8">
        <f t="shared" si="614"/>
        <v>14843.648873639999</v>
      </c>
      <c r="C1538" s="8">
        <f t="shared" si="626"/>
        <v>12022.26657881</v>
      </c>
      <c r="D1538" s="28">
        <f t="shared" si="627"/>
        <v>5259.76</v>
      </c>
      <c r="E1538" s="9">
        <f>IF(K1538=1,VLOOKUP(A1537,[1]Plan1!$AY$117:$BA$314,3),E1537)</f>
        <v>5320.25</v>
      </c>
      <c r="F1538" s="110">
        <f t="shared" si="628"/>
        <v>43816</v>
      </c>
      <c r="G1538" s="12">
        <f t="shared" si="615"/>
        <v>1.1500524738771389E-2</v>
      </c>
      <c r="H1538" s="11">
        <f t="shared" si="629"/>
        <v>43845</v>
      </c>
      <c r="I1538" s="11">
        <f t="shared" si="616"/>
        <v>43845</v>
      </c>
      <c r="J1538" s="1">
        <f t="shared" si="630"/>
        <v>20</v>
      </c>
      <c r="K1538" s="1">
        <f t="shared" si="638"/>
        <v>5</v>
      </c>
      <c r="L1538" s="8">
        <f t="shared" si="617"/>
        <v>1.0028628100000001</v>
      </c>
      <c r="M1538" s="14">
        <f t="shared" si="637"/>
        <v>1.0051002499999999</v>
      </c>
      <c r="N1538" s="14">
        <f t="shared" si="634"/>
        <v>1.2035730478636359</v>
      </c>
      <c r="O1538" s="8">
        <f t="shared" si="636"/>
        <v>1.20701864</v>
      </c>
      <c r="P1538" s="8">
        <f t="shared" si="618"/>
        <v>14511.09985567</v>
      </c>
      <c r="Q1538" s="13">
        <f t="shared" si="619"/>
        <v>0</v>
      </c>
      <c r="R1538" s="21">
        <f t="shared" si="620"/>
        <v>0</v>
      </c>
      <c r="S1538" s="8">
        <f t="shared" si="621"/>
        <v>0</v>
      </c>
      <c r="T1538" s="10">
        <f t="shared" si="631"/>
        <v>0.12631999999999999</v>
      </c>
      <c r="U1538" s="13">
        <f t="shared" si="635"/>
        <v>48</v>
      </c>
      <c r="V1538" s="13">
        <v>252</v>
      </c>
      <c r="W1538" s="14">
        <f t="shared" si="622"/>
        <v>1.0229168719999999</v>
      </c>
      <c r="X1538" s="8">
        <f t="shared" si="623"/>
        <v>332.54901797000002</v>
      </c>
      <c r="Y1538" s="8">
        <v>0</v>
      </c>
      <c r="Z1538" s="9">
        <f t="shared" si="624"/>
        <v>0</v>
      </c>
      <c r="AA1538" s="26" t="str">
        <f t="shared" si="632"/>
        <v>A+J=</v>
      </c>
      <c r="AB1538" s="70">
        <f t="shared" si="633"/>
        <v>44119</v>
      </c>
      <c r="AC1538" s="4"/>
      <c r="AD1538" s="1"/>
      <c r="AE1538" s="11"/>
      <c r="AF1538" s="5"/>
      <c r="AG1538" s="1"/>
      <c r="AH1538" s="1"/>
      <c r="AI1538" s="1"/>
      <c r="AJ1538" s="1"/>
      <c r="AK1538" s="10"/>
      <c r="AL1538" s="1"/>
      <c r="AM1538" s="1"/>
      <c r="AN1538" s="1"/>
      <c r="AO1538" s="1"/>
      <c r="AP1538" s="1"/>
      <c r="AQ1538" s="1"/>
    </row>
    <row r="1539" spans="1:43" x14ac:dyDescent="0.2">
      <c r="A1539" s="67">
        <f t="shared" si="625"/>
        <v>43821</v>
      </c>
      <c r="B1539" s="8">
        <f t="shared" si="614"/>
        <v>14843.648873639999</v>
      </c>
      <c r="C1539" s="8">
        <f t="shared" si="626"/>
        <v>12022.26657881</v>
      </c>
      <c r="D1539" s="28">
        <f t="shared" si="627"/>
        <v>5259.76</v>
      </c>
      <c r="E1539" s="9">
        <f>IF(K1539=1,VLOOKUP(A1538,[1]Plan1!$AY$117:$BA$314,3),E1538)</f>
        <v>5320.25</v>
      </c>
      <c r="F1539" s="110">
        <f t="shared" si="628"/>
        <v>43816</v>
      </c>
      <c r="G1539" s="12">
        <f t="shared" si="615"/>
        <v>1.1500524738771389E-2</v>
      </c>
      <c r="H1539" s="11">
        <f t="shared" si="629"/>
        <v>43845</v>
      </c>
      <c r="I1539" s="11">
        <f t="shared" si="616"/>
        <v>43845</v>
      </c>
      <c r="J1539" s="1">
        <f t="shared" si="630"/>
        <v>20</v>
      </c>
      <c r="K1539" s="1">
        <f t="shared" si="638"/>
        <v>5</v>
      </c>
      <c r="L1539" s="8">
        <f t="shared" si="617"/>
        <v>1.0028628100000001</v>
      </c>
      <c r="M1539" s="14">
        <f t="shared" si="637"/>
        <v>1.0051002499999999</v>
      </c>
      <c r="N1539" s="14">
        <f t="shared" si="634"/>
        <v>1.2035730478636359</v>
      </c>
      <c r="O1539" s="8">
        <f t="shared" si="636"/>
        <v>1.20701864</v>
      </c>
      <c r="P1539" s="8">
        <f t="shared" si="618"/>
        <v>14511.09985567</v>
      </c>
      <c r="Q1539" s="13">
        <f t="shared" si="619"/>
        <v>0</v>
      </c>
      <c r="R1539" s="21">
        <f t="shared" si="620"/>
        <v>0</v>
      </c>
      <c r="S1539" s="8">
        <f t="shared" si="621"/>
        <v>0</v>
      </c>
      <c r="T1539" s="10">
        <f t="shared" si="631"/>
        <v>0.12631999999999999</v>
      </c>
      <c r="U1539" s="13">
        <f t="shared" si="635"/>
        <v>48</v>
      </c>
      <c r="V1539" s="13">
        <v>252</v>
      </c>
      <c r="W1539" s="14">
        <f t="shared" si="622"/>
        <v>1.0229168719999999</v>
      </c>
      <c r="X1539" s="8">
        <f t="shared" si="623"/>
        <v>332.54901797000002</v>
      </c>
      <c r="Y1539" s="8">
        <v>0</v>
      </c>
      <c r="Z1539" s="9">
        <f t="shared" si="624"/>
        <v>0</v>
      </c>
      <c r="AA1539" s="26" t="str">
        <f t="shared" si="632"/>
        <v>A+J=</v>
      </c>
      <c r="AB1539" s="70">
        <f t="shared" si="633"/>
        <v>44119</v>
      </c>
      <c r="AC1539" s="4"/>
      <c r="AD1539" s="1"/>
      <c r="AE1539" s="11"/>
      <c r="AF1539" s="5"/>
      <c r="AG1539" s="1"/>
      <c r="AH1539" s="1"/>
      <c r="AI1539" s="1"/>
      <c r="AJ1539" s="1"/>
      <c r="AK1539" s="10"/>
      <c r="AL1539" s="1"/>
      <c r="AM1539" s="1"/>
      <c r="AN1539" s="1"/>
      <c r="AO1539" s="1"/>
      <c r="AP1539" s="1"/>
      <c r="AQ1539" s="1"/>
    </row>
    <row r="1540" spans="1:43" x14ac:dyDescent="0.2">
      <c r="A1540" s="67">
        <f t="shared" si="625"/>
        <v>43822</v>
      </c>
      <c r="B1540" s="8">
        <f t="shared" si="614"/>
        <v>14843.648873639999</v>
      </c>
      <c r="C1540" s="8">
        <f t="shared" si="626"/>
        <v>12022.26657881</v>
      </c>
      <c r="D1540" s="28">
        <f t="shared" si="627"/>
        <v>5259.76</v>
      </c>
      <c r="E1540" s="9">
        <f>IF(K1540=1,VLOOKUP(A1539,[1]Plan1!$AY$117:$BA$314,3),E1539)</f>
        <v>5320.25</v>
      </c>
      <c r="F1540" s="110">
        <f t="shared" si="628"/>
        <v>43816</v>
      </c>
      <c r="G1540" s="12">
        <f t="shared" si="615"/>
        <v>1.1500524738771389E-2</v>
      </c>
      <c r="H1540" s="11">
        <f t="shared" si="629"/>
        <v>43845</v>
      </c>
      <c r="I1540" s="11">
        <f t="shared" si="616"/>
        <v>43845</v>
      </c>
      <c r="J1540" s="1">
        <f t="shared" si="630"/>
        <v>20</v>
      </c>
      <c r="K1540" s="1">
        <f t="shared" si="638"/>
        <v>5</v>
      </c>
      <c r="L1540" s="8">
        <f t="shared" si="617"/>
        <v>1.0028628100000001</v>
      </c>
      <c r="M1540" s="14">
        <f t="shared" si="637"/>
        <v>1.0051002499999999</v>
      </c>
      <c r="N1540" s="14">
        <f t="shared" si="634"/>
        <v>1.2035730478636359</v>
      </c>
      <c r="O1540" s="8">
        <f t="shared" si="636"/>
        <v>1.20701864</v>
      </c>
      <c r="P1540" s="8">
        <f t="shared" si="618"/>
        <v>14511.09985567</v>
      </c>
      <c r="Q1540" s="13">
        <f t="shared" si="619"/>
        <v>0</v>
      </c>
      <c r="R1540" s="21">
        <f t="shared" si="620"/>
        <v>0</v>
      </c>
      <c r="S1540" s="8">
        <f t="shared" si="621"/>
        <v>0</v>
      </c>
      <c r="T1540" s="10">
        <f t="shared" si="631"/>
        <v>0.12631999999999999</v>
      </c>
      <c r="U1540" s="13">
        <f t="shared" si="635"/>
        <v>48</v>
      </c>
      <c r="V1540" s="13">
        <v>252</v>
      </c>
      <c r="W1540" s="14">
        <f t="shared" si="622"/>
        <v>1.0229168719999999</v>
      </c>
      <c r="X1540" s="8">
        <f t="shared" si="623"/>
        <v>332.54901797000002</v>
      </c>
      <c r="Y1540" s="8">
        <v>0</v>
      </c>
      <c r="Z1540" s="9">
        <f t="shared" si="624"/>
        <v>0</v>
      </c>
      <c r="AA1540" s="26" t="str">
        <f t="shared" si="632"/>
        <v>A+J=</v>
      </c>
      <c r="AB1540" s="70">
        <f t="shared" si="633"/>
        <v>44119</v>
      </c>
      <c r="AC1540" s="4"/>
      <c r="AD1540" s="1"/>
      <c r="AE1540" s="11"/>
      <c r="AF1540" s="5"/>
      <c r="AG1540" s="1"/>
      <c r="AH1540" s="1"/>
      <c r="AI1540" s="1"/>
      <c r="AJ1540" s="1"/>
      <c r="AK1540" s="10"/>
      <c r="AL1540" s="1"/>
      <c r="AM1540" s="1"/>
      <c r="AN1540" s="1"/>
      <c r="AO1540" s="1"/>
      <c r="AP1540" s="1"/>
      <c r="AQ1540" s="1"/>
    </row>
    <row r="1541" spans="1:43" x14ac:dyDescent="0.2">
      <c r="A1541" s="67">
        <f t="shared" si="625"/>
        <v>43823</v>
      </c>
      <c r="B1541" s="8">
        <f t="shared" si="614"/>
        <v>14859.15058091</v>
      </c>
      <c r="C1541" s="8">
        <f t="shared" si="626"/>
        <v>12022.26657881</v>
      </c>
      <c r="D1541" s="28">
        <f t="shared" si="627"/>
        <v>5259.76</v>
      </c>
      <c r="E1541" s="9">
        <f>IF(K1541=1,VLOOKUP(A1540,[1]Plan1!$AY$117:$BA$314,3),E1540)</f>
        <v>5320.25</v>
      </c>
      <c r="F1541" s="110">
        <f t="shared" si="628"/>
        <v>43816</v>
      </c>
      <c r="G1541" s="12">
        <f t="shared" si="615"/>
        <v>1.1500524738771389E-2</v>
      </c>
      <c r="H1541" s="11">
        <f t="shared" si="629"/>
        <v>43845</v>
      </c>
      <c r="I1541" s="11">
        <f t="shared" si="616"/>
        <v>43845</v>
      </c>
      <c r="J1541" s="1">
        <f t="shared" si="630"/>
        <v>20</v>
      </c>
      <c r="K1541" s="1">
        <f t="shared" si="638"/>
        <v>6</v>
      </c>
      <c r="L1541" s="8">
        <f t="shared" si="617"/>
        <v>1.0034363500000001</v>
      </c>
      <c r="M1541" s="14">
        <f t="shared" si="637"/>
        <v>1.0051002499999999</v>
      </c>
      <c r="N1541" s="14">
        <f t="shared" si="634"/>
        <v>1.2035730478636359</v>
      </c>
      <c r="O1541" s="8">
        <f t="shared" si="636"/>
        <v>1.2077089400000001</v>
      </c>
      <c r="P1541" s="8">
        <f t="shared" si="618"/>
        <v>14519.39882629</v>
      </c>
      <c r="Q1541" s="13">
        <f t="shared" si="619"/>
        <v>0</v>
      </c>
      <c r="R1541" s="21">
        <f t="shared" si="620"/>
        <v>0</v>
      </c>
      <c r="S1541" s="8">
        <f t="shared" si="621"/>
        <v>0</v>
      </c>
      <c r="T1541" s="10">
        <f t="shared" si="631"/>
        <v>0.12631999999999999</v>
      </c>
      <c r="U1541" s="13">
        <f t="shared" si="635"/>
        <v>49</v>
      </c>
      <c r="V1541" s="13">
        <v>252</v>
      </c>
      <c r="W1541" s="14">
        <f t="shared" si="622"/>
        <v>1.0233998500000001</v>
      </c>
      <c r="X1541" s="8">
        <f t="shared" si="623"/>
        <v>339.75175461999999</v>
      </c>
      <c r="Y1541" s="8">
        <v>0</v>
      </c>
      <c r="Z1541" s="9">
        <f t="shared" si="624"/>
        <v>0</v>
      </c>
      <c r="AA1541" s="26" t="str">
        <f t="shared" si="632"/>
        <v>A+J=</v>
      </c>
      <c r="AB1541" s="70">
        <f t="shared" si="633"/>
        <v>44119</v>
      </c>
      <c r="AC1541" s="4"/>
      <c r="AD1541" s="1"/>
      <c r="AE1541" s="11"/>
      <c r="AF1541" s="5"/>
      <c r="AG1541" s="1"/>
      <c r="AH1541" s="1"/>
      <c r="AI1541" s="1"/>
      <c r="AJ1541" s="1"/>
      <c r="AK1541" s="10"/>
      <c r="AL1541" s="1"/>
      <c r="AM1541" s="1"/>
      <c r="AN1541" s="1"/>
      <c r="AO1541" s="1"/>
      <c r="AP1541" s="1"/>
      <c r="AQ1541" s="1"/>
    </row>
    <row r="1542" spans="1:43" x14ac:dyDescent="0.2">
      <c r="A1542" s="67">
        <f t="shared" si="625"/>
        <v>43824</v>
      </c>
      <c r="B1542" s="8">
        <f t="shared" si="614"/>
        <v>14874.668678319998</v>
      </c>
      <c r="C1542" s="8">
        <f t="shared" si="626"/>
        <v>12022.26657881</v>
      </c>
      <c r="D1542" s="28">
        <f t="shared" si="627"/>
        <v>5259.76</v>
      </c>
      <c r="E1542" s="9">
        <f>IF(K1542=1,VLOOKUP(A1541,[1]Plan1!$AY$117:$BA$314,3),E1541)</f>
        <v>5320.25</v>
      </c>
      <c r="F1542" s="110">
        <f t="shared" si="628"/>
        <v>43816</v>
      </c>
      <c r="G1542" s="12">
        <f t="shared" si="615"/>
        <v>1.1500524738771389E-2</v>
      </c>
      <c r="H1542" s="11">
        <f t="shared" si="629"/>
        <v>43845</v>
      </c>
      <c r="I1542" s="11">
        <f t="shared" si="616"/>
        <v>43845</v>
      </c>
      <c r="J1542" s="1">
        <f t="shared" si="630"/>
        <v>20</v>
      </c>
      <c r="K1542" s="1">
        <f t="shared" si="638"/>
        <v>7</v>
      </c>
      <c r="L1542" s="8">
        <f t="shared" si="617"/>
        <v>1.00401023</v>
      </c>
      <c r="M1542" s="14">
        <f t="shared" si="637"/>
        <v>1.0051002499999999</v>
      </c>
      <c r="N1542" s="14">
        <f t="shared" si="634"/>
        <v>1.2035730478636359</v>
      </c>
      <c r="O1542" s="8">
        <f t="shared" si="636"/>
        <v>1.20839965</v>
      </c>
      <c r="P1542" s="8">
        <f t="shared" si="618"/>
        <v>14527.702726039999</v>
      </c>
      <c r="Q1542" s="13">
        <f t="shared" si="619"/>
        <v>0</v>
      </c>
      <c r="R1542" s="21">
        <f t="shared" si="620"/>
        <v>0</v>
      </c>
      <c r="S1542" s="8">
        <f t="shared" si="621"/>
        <v>0</v>
      </c>
      <c r="T1542" s="10">
        <f t="shared" si="631"/>
        <v>0.12631999999999999</v>
      </c>
      <c r="U1542" s="13">
        <f t="shared" si="635"/>
        <v>50</v>
      </c>
      <c r="V1542" s="13">
        <v>252</v>
      </c>
      <c r="W1542" s="14">
        <f t="shared" si="622"/>
        <v>1.0238830569999999</v>
      </c>
      <c r="X1542" s="8">
        <f t="shared" si="623"/>
        <v>346.96595228000001</v>
      </c>
      <c r="Y1542" s="8">
        <v>0</v>
      </c>
      <c r="Z1542" s="9">
        <f t="shared" si="624"/>
        <v>0</v>
      </c>
      <c r="AA1542" s="26" t="str">
        <f t="shared" si="632"/>
        <v>A+J=</v>
      </c>
      <c r="AB1542" s="70">
        <f t="shared" si="633"/>
        <v>44119</v>
      </c>
      <c r="AC1542" s="4"/>
      <c r="AD1542" s="1"/>
      <c r="AE1542" s="11"/>
      <c r="AF1542" s="5"/>
      <c r="AG1542" s="1"/>
      <c r="AH1542" s="1"/>
      <c r="AI1542" s="1"/>
      <c r="AJ1542" s="1"/>
      <c r="AK1542" s="10"/>
      <c r="AL1542" s="1"/>
      <c r="AM1542" s="1"/>
      <c r="AN1542" s="1"/>
      <c r="AO1542" s="1"/>
      <c r="AP1542" s="1"/>
      <c r="AQ1542" s="1"/>
    </row>
    <row r="1543" spans="1:43" x14ac:dyDescent="0.2">
      <c r="A1543" s="67">
        <f t="shared" si="625"/>
        <v>43825</v>
      </c>
      <c r="B1543" s="8">
        <f t="shared" si="614"/>
        <v>14874.668678319998</v>
      </c>
      <c r="C1543" s="8">
        <f t="shared" si="626"/>
        <v>12022.26657881</v>
      </c>
      <c r="D1543" s="28">
        <f t="shared" si="627"/>
        <v>5259.76</v>
      </c>
      <c r="E1543" s="9">
        <f>IF(K1543=1,VLOOKUP(A1542,[1]Plan1!$AY$117:$BA$314,3),E1542)</f>
        <v>5320.25</v>
      </c>
      <c r="F1543" s="110">
        <f t="shared" si="628"/>
        <v>43816</v>
      </c>
      <c r="G1543" s="12">
        <f t="shared" si="615"/>
        <v>1.1500524738771389E-2</v>
      </c>
      <c r="H1543" s="11">
        <f t="shared" si="629"/>
        <v>43845</v>
      </c>
      <c r="I1543" s="11">
        <f t="shared" si="616"/>
        <v>43845</v>
      </c>
      <c r="J1543" s="1">
        <f t="shared" si="630"/>
        <v>20</v>
      </c>
      <c r="K1543" s="1">
        <f t="shared" si="638"/>
        <v>7</v>
      </c>
      <c r="L1543" s="8">
        <f t="shared" si="617"/>
        <v>1.00401023</v>
      </c>
      <c r="M1543" s="14">
        <f t="shared" si="637"/>
        <v>1.0051002499999999</v>
      </c>
      <c r="N1543" s="14">
        <f t="shared" si="634"/>
        <v>1.2035730478636359</v>
      </c>
      <c r="O1543" s="8">
        <f t="shared" si="636"/>
        <v>1.20839965</v>
      </c>
      <c r="P1543" s="8">
        <f t="shared" si="618"/>
        <v>14527.702726039999</v>
      </c>
      <c r="Q1543" s="13">
        <f t="shared" si="619"/>
        <v>0</v>
      </c>
      <c r="R1543" s="21">
        <f t="shared" si="620"/>
        <v>0</v>
      </c>
      <c r="S1543" s="8">
        <f t="shared" si="621"/>
        <v>0</v>
      </c>
      <c r="T1543" s="10">
        <f t="shared" si="631"/>
        <v>0.12631999999999999</v>
      </c>
      <c r="U1543" s="13">
        <f t="shared" si="635"/>
        <v>50</v>
      </c>
      <c r="V1543" s="13">
        <v>252</v>
      </c>
      <c r="W1543" s="14">
        <f t="shared" si="622"/>
        <v>1.0238830569999999</v>
      </c>
      <c r="X1543" s="8">
        <f t="shared" si="623"/>
        <v>346.96595228000001</v>
      </c>
      <c r="Y1543" s="8">
        <v>0</v>
      </c>
      <c r="Z1543" s="9">
        <f t="shared" si="624"/>
        <v>0</v>
      </c>
      <c r="AA1543" s="26" t="str">
        <f t="shared" si="632"/>
        <v>A+J=</v>
      </c>
      <c r="AB1543" s="70">
        <f t="shared" si="633"/>
        <v>44119</v>
      </c>
      <c r="AC1543" s="4"/>
      <c r="AD1543" s="1"/>
      <c r="AE1543" s="11"/>
      <c r="AF1543" s="5"/>
      <c r="AG1543" s="1"/>
      <c r="AH1543" s="1"/>
      <c r="AI1543" s="1"/>
      <c r="AJ1543" s="1"/>
      <c r="AK1543" s="10"/>
      <c r="AL1543" s="1"/>
      <c r="AM1543" s="1"/>
      <c r="AN1543" s="1"/>
      <c r="AO1543" s="1"/>
      <c r="AP1543" s="1"/>
      <c r="AQ1543" s="1"/>
    </row>
    <row r="1544" spans="1:43" x14ac:dyDescent="0.2">
      <c r="A1544" s="67">
        <f t="shared" si="625"/>
        <v>43826</v>
      </c>
      <c r="B1544" s="8">
        <f t="shared" si="614"/>
        <v>14890.20278019</v>
      </c>
      <c r="C1544" s="8">
        <f t="shared" si="626"/>
        <v>12022.26657881</v>
      </c>
      <c r="D1544" s="28">
        <f t="shared" si="627"/>
        <v>5259.76</v>
      </c>
      <c r="E1544" s="9">
        <f>IF(K1544=1,VLOOKUP(A1543,[1]Plan1!$AY$117:$BA$314,3),E1543)</f>
        <v>5320.25</v>
      </c>
      <c r="F1544" s="110">
        <f t="shared" si="628"/>
        <v>43816</v>
      </c>
      <c r="G1544" s="12">
        <f t="shared" si="615"/>
        <v>1.1500524738771389E-2</v>
      </c>
      <c r="H1544" s="11">
        <f t="shared" si="629"/>
        <v>43845</v>
      </c>
      <c r="I1544" s="11">
        <f t="shared" si="616"/>
        <v>43845</v>
      </c>
      <c r="J1544" s="1">
        <f t="shared" si="630"/>
        <v>20</v>
      </c>
      <c r="K1544" s="1">
        <f t="shared" si="638"/>
        <v>8</v>
      </c>
      <c r="L1544" s="8">
        <f t="shared" si="617"/>
        <v>1.00458443</v>
      </c>
      <c r="M1544" s="14">
        <f t="shared" si="637"/>
        <v>1.0051002499999999</v>
      </c>
      <c r="N1544" s="14">
        <f t="shared" si="634"/>
        <v>1.2035730478636359</v>
      </c>
      <c r="O1544" s="8">
        <f t="shared" si="636"/>
        <v>1.2090907399999999</v>
      </c>
      <c r="P1544" s="8">
        <f t="shared" si="618"/>
        <v>14536.011194250001</v>
      </c>
      <c r="Q1544" s="13">
        <f t="shared" si="619"/>
        <v>0</v>
      </c>
      <c r="R1544" s="21">
        <f t="shared" si="620"/>
        <v>0</v>
      </c>
      <c r="S1544" s="8">
        <f t="shared" si="621"/>
        <v>0</v>
      </c>
      <c r="T1544" s="10">
        <f t="shared" si="631"/>
        <v>0.12631999999999999</v>
      </c>
      <c r="U1544" s="13">
        <f t="shared" si="635"/>
        <v>51</v>
      </c>
      <c r="V1544" s="13">
        <v>252</v>
      </c>
      <c r="W1544" s="14">
        <f t="shared" si="622"/>
        <v>1.0243664910000001</v>
      </c>
      <c r="X1544" s="8">
        <f t="shared" si="623"/>
        <v>354.19158593999998</v>
      </c>
      <c r="Y1544" s="8">
        <v>0</v>
      </c>
      <c r="Z1544" s="9">
        <f t="shared" si="624"/>
        <v>0</v>
      </c>
      <c r="AA1544" s="26" t="str">
        <f t="shared" si="632"/>
        <v>A+J=</v>
      </c>
      <c r="AB1544" s="70">
        <f t="shared" si="633"/>
        <v>44119</v>
      </c>
      <c r="AC1544" s="4"/>
      <c r="AD1544" s="1"/>
      <c r="AE1544" s="11"/>
      <c r="AF1544" s="5"/>
      <c r="AG1544" s="1"/>
      <c r="AH1544" s="1"/>
      <c r="AI1544" s="1"/>
      <c r="AJ1544" s="1"/>
      <c r="AK1544" s="10"/>
      <c r="AL1544" s="1"/>
      <c r="AM1544" s="1"/>
      <c r="AN1544" s="1"/>
      <c r="AO1544" s="1"/>
      <c r="AP1544" s="1"/>
      <c r="AQ1544" s="1"/>
    </row>
    <row r="1545" spans="1:43" x14ac:dyDescent="0.2">
      <c r="A1545" s="67">
        <f t="shared" si="625"/>
        <v>43827</v>
      </c>
      <c r="B1545" s="8">
        <f t="shared" si="614"/>
        <v>14905.753174289999</v>
      </c>
      <c r="C1545" s="8">
        <f t="shared" si="626"/>
        <v>12022.26657881</v>
      </c>
      <c r="D1545" s="28">
        <f t="shared" si="627"/>
        <v>5259.76</v>
      </c>
      <c r="E1545" s="9">
        <f>IF(K1545=1,VLOOKUP(A1544,[1]Plan1!$AY$117:$BA$314,3),E1544)</f>
        <v>5320.25</v>
      </c>
      <c r="F1545" s="110">
        <f t="shared" si="628"/>
        <v>43816</v>
      </c>
      <c r="G1545" s="12">
        <f t="shared" si="615"/>
        <v>1.1500524738771389E-2</v>
      </c>
      <c r="H1545" s="11">
        <f t="shared" si="629"/>
        <v>43845</v>
      </c>
      <c r="I1545" s="11">
        <f t="shared" si="616"/>
        <v>43845</v>
      </c>
      <c r="J1545" s="1">
        <f t="shared" si="630"/>
        <v>20</v>
      </c>
      <c r="K1545" s="1">
        <f t="shared" si="638"/>
        <v>9</v>
      </c>
      <c r="L1545" s="8">
        <f t="shared" si="617"/>
        <v>1.0051589599999999</v>
      </c>
      <c r="M1545" s="14">
        <f t="shared" si="637"/>
        <v>1.0051002499999999</v>
      </c>
      <c r="N1545" s="14">
        <f t="shared" si="634"/>
        <v>1.2035730478636359</v>
      </c>
      <c r="O1545" s="8">
        <f t="shared" si="636"/>
        <v>1.2097822300000001</v>
      </c>
      <c r="P1545" s="8">
        <f t="shared" si="618"/>
        <v>14544.32447136</v>
      </c>
      <c r="Q1545" s="13">
        <f t="shared" si="619"/>
        <v>0</v>
      </c>
      <c r="R1545" s="21">
        <f t="shared" si="620"/>
        <v>0</v>
      </c>
      <c r="S1545" s="8">
        <f t="shared" si="621"/>
        <v>0</v>
      </c>
      <c r="T1545" s="10">
        <f t="shared" si="631"/>
        <v>0.12631999999999999</v>
      </c>
      <c r="U1545" s="13">
        <f t="shared" si="635"/>
        <v>52</v>
      </c>
      <c r="V1545" s="13">
        <v>252</v>
      </c>
      <c r="W1545" s="14">
        <f t="shared" si="622"/>
        <v>1.0248501539999999</v>
      </c>
      <c r="X1545" s="8">
        <f t="shared" si="623"/>
        <v>361.42870292999999</v>
      </c>
      <c r="Y1545" s="8">
        <v>0</v>
      </c>
      <c r="Z1545" s="9">
        <f t="shared" si="624"/>
        <v>0</v>
      </c>
      <c r="AA1545" s="26" t="str">
        <f t="shared" si="632"/>
        <v>A+J=</v>
      </c>
      <c r="AB1545" s="70">
        <f t="shared" si="633"/>
        <v>44119</v>
      </c>
      <c r="AC1545" s="4"/>
      <c r="AD1545" s="1"/>
      <c r="AE1545" s="11"/>
      <c r="AF1545" s="5"/>
      <c r="AG1545" s="1"/>
      <c r="AH1545" s="1"/>
      <c r="AI1545" s="1"/>
      <c r="AJ1545" s="1"/>
      <c r="AK1545" s="10"/>
      <c r="AL1545" s="1"/>
      <c r="AM1545" s="1"/>
      <c r="AN1545" s="1"/>
      <c r="AO1545" s="1"/>
      <c r="AP1545" s="1"/>
      <c r="AQ1545" s="1"/>
    </row>
    <row r="1546" spans="1:43" x14ac:dyDescent="0.2">
      <c r="A1546" s="67">
        <f t="shared" si="625"/>
        <v>43828</v>
      </c>
      <c r="B1546" s="8">
        <f t="shared" ref="B1546:B1609" si="639">(P1546+X1546)</f>
        <v>14905.753174289999</v>
      </c>
      <c r="C1546" s="8">
        <f t="shared" si="626"/>
        <v>12022.26657881</v>
      </c>
      <c r="D1546" s="28">
        <f t="shared" si="627"/>
        <v>5259.76</v>
      </c>
      <c r="E1546" s="9">
        <f>IF(K1546=1,VLOOKUP(A1545,[1]Plan1!$AY$117:$BA$314,3),E1545)</f>
        <v>5320.25</v>
      </c>
      <c r="F1546" s="110">
        <f t="shared" si="628"/>
        <v>43816</v>
      </c>
      <c r="G1546" s="12">
        <f t="shared" ref="G1546:G1609" si="640">(E1546/D1546)-1</f>
        <v>1.1500524738771389E-2</v>
      </c>
      <c r="H1546" s="11">
        <f t="shared" si="629"/>
        <v>43845</v>
      </c>
      <c r="I1546" s="11">
        <f t="shared" ref="I1546:I1609" si="641">IF(A1546&gt;I1545,H1546,I1545)</f>
        <v>43845</v>
      </c>
      <c r="J1546" s="1">
        <f t="shared" si="630"/>
        <v>20</v>
      </c>
      <c r="K1546" s="1">
        <f t="shared" si="638"/>
        <v>9</v>
      </c>
      <c r="L1546" s="8">
        <f t="shared" ref="L1546:L1609" si="642">TRUNC((E1546/D1546)^TRUNC((K1546/J1546),9),8)</f>
        <v>1.0051589599999999</v>
      </c>
      <c r="M1546" s="14">
        <f t="shared" si="637"/>
        <v>1.0051002499999999</v>
      </c>
      <c r="N1546" s="14">
        <f t="shared" si="634"/>
        <v>1.2035730478636359</v>
      </c>
      <c r="O1546" s="8">
        <f t="shared" si="636"/>
        <v>1.2097822300000001</v>
      </c>
      <c r="P1546" s="8">
        <f t="shared" ref="P1546:P1609" si="643">TRUNC(C1546*O1546,8)</f>
        <v>14544.32447136</v>
      </c>
      <c r="Q1546" s="13">
        <f t="shared" ref="Q1546:Q1609" si="644">IF(VLOOKUP(A1546,AE$10:AM$114,9)=VLOOKUP(A1545,AE$10:AM$114,9),0,VLOOKUP(A1546,AE$10:AM$114,9))</f>
        <v>0</v>
      </c>
      <c r="R1546" s="21">
        <f t="shared" ref="R1546:R1609" si="645">IF(Q1546&gt;0,VLOOKUP($A1546,$AE$10:$AK$114,7),0)</f>
        <v>0</v>
      </c>
      <c r="S1546" s="8">
        <f t="shared" ref="S1546:S1609" si="646">IF(R1546&gt;0,TRUNC(R1546*P1546,8),0)</f>
        <v>0</v>
      </c>
      <c r="T1546" s="10">
        <f t="shared" si="631"/>
        <v>0.12631999999999999</v>
      </c>
      <c r="U1546" s="13">
        <f t="shared" si="635"/>
        <v>52</v>
      </c>
      <c r="V1546" s="13">
        <v>252</v>
      </c>
      <c r="W1546" s="14">
        <f t="shared" ref="W1546:W1609" si="647">ROUND((1+T1546)^TRUNC((U1546/V1546),9),9)</f>
        <v>1.0248501539999999</v>
      </c>
      <c r="X1546" s="8">
        <f t="shared" ref="X1546:X1609" si="648">TRUNC((P1546*(W1546-1)),8)</f>
        <v>361.42870292999999</v>
      </c>
      <c r="Y1546" s="8">
        <v>0</v>
      </c>
      <c r="Z1546" s="9">
        <f t="shared" ref="Z1546:Z1609" si="649">IF(S1546&gt;0,S1546+X1546,0)</f>
        <v>0</v>
      </c>
      <c r="AA1546" s="26" t="str">
        <f t="shared" si="632"/>
        <v>A+J=</v>
      </c>
      <c r="AB1546" s="70">
        <f t="shared" si="633"/>
        <v>44119</v>
      </c>
      <c r="AC1546" s="4"/>
      <c r="AD1546" s="1"/>
      <c r="AE1546" s="11"/>
      <c r="AF1546" s="5"/>
      <c r="AG1546" s="1"/>
      <c r="AH1546" s="1"/>
      <c r="AI1546" s="1"/>
      <c r="AJ1546" s="1"/>
      <c r="AK1546" s="10"/>
      <c r="AL1546" s="1"/>
      <c r="AM1546" s="1"/>
      <c r="AN1546" s="1"/>
      <c r="AO1546" s="1"/>
      <c r="AP1546" s="1"/>
      <c r="AQ1546" s="1"/>
    </row>
    <row r="1547" spans="1:43" x14ac:dyDescent="0.2">
      <c r="A1547" s="67">
        <f t="shared" ref="A1547:A1610" si="650">(A1546+1)</f>
        <v>43829</v>
      </c>
      <c r="B1547" s="8">
        <f t="shared" si="639"/>
        <v>14905.753174289999</v>
      </c>
      <c r="C1547" s="8">
        <f t="shared" ref="C1547:C1610" si="651">TRUNC(IF(Q1546&gt;0,VLOOKUP(A1546,$AE$12:$AF$114,2),C1546),8)</f>
        <v>12022.26657881</v>
      </c>
      <c r="D1547" s="28">
        <f t="shared" ref="D1547:D1610" si="652">IF(E1547=E1546,D1546,E1546)</f>
        <v>5259.76</v>
      </c>
      <c r="E1547" s="9">
        <f>IF(K1547=1,VLOOKUP(A1546,[1]Plan1!$AY$117:$BA$314,3),E1546)</f>
        <v>5320.25</v>
      </c>
      <c r="F1547" s="110">
        <f t="shared" ref="F1547:F1610" si="653">IF(D1547=D1546,F1546,A1547)</f>
        <v>43816</v>
      </c>
      <c r="G1547" s="12">
        <f t="shared" si="640"/>
        <v>1.1500524738771389E-2</v>
      </c>
      <c r="H1547" s="11">
        <f t="shared" ref="H1547:H1610" si="654">IF(DAY(A1547)=15,VLOOKUP(A1547,AJ$118:AP$450,4),H1546)</f>
        <v>43845</v>
      </c>
      <c r="I1547" s="11">
        <f t="shared" si="641"/>
        <v>43845</v>
      </c>
      <c r="J1547" s="1">
        <f t="shared" ref="J1547:J1610" si="655">IF(I1547=I1546,J1546,NETWORKDAYS(I1546,I1547,$AE$118:$AE$502)-1)</f>
        <v>20</v>
      </c>
      <c r="K1547" s="1">
        <f t="shared" si="638"/>
        <v>9</v>
      </c>
      <c r="L1547" s="8">
        <f t="shared" si="642"/>
        <v>1.0051589599999999</v>
      </c>
      <c r="M1547" s="14">
        <f t="shared" si="637"/>
        <v>1.0051002499999999</v>
      </c>
      <c r="N1547" s="14">
        <f t="shared" si="634"/>
        <v>1.2035730478636359</v>
      </c>
      <c r="O1547" s="8">
        <f t="shared" si="636"/>
        <v>1.2097822300000001</v>
      </c>
      <c r="P1547" s="8">
        <f t="shared" si="643"/>
        <v>14544.32447136</v>
      </c>
      <c r="Q1547" s="13">
        <f t="shared" si="644"/>
        <v>0</v>
      </c>
      <c r="R1547" s="21">
        <f t="shared" si="645"/>
        <v>0</v>
      </c>
      <c r="S1547" s="8">
        <f t="shared" si="646"/>
        <v>0</v>
      </c>
      <c r="T1547" s="10">
        <f t="shared" ref="T1547:T1610" si="656">IF(Q1546&gt;0,VLOOKUP(A1546,$AE$11:$AH$20,4),T1546)</f>
        <v>0.12631999999999999</v>
      </c>
      <c r="U1547" s="13">
        <f t="shared" si="635"/>
        <v>52</v>
      </c>
      <c r="V1547" s="13">
        <v>252</v>
      </c>
      <c r="W1547" s="14">
        <f t="shared" si="647"/>
        <v>1.0248501539999999</v>
      </c>
      <c r="X1547" s="8">
        <f t="shared" si="648"/>
        <v>361.42870292999999</v>
      </c>
      <c r="Y1547" s="8">
        <v>0</v>
      </c>
      <c r="Z1547" s="9">
        <f t="shared" si="649"/>
        <v>0</v>
      </c>
      <c r="AA1547" s="26" t="str">
        <f t="shared" ref="AA1547:AA1610" si="657">IF($Q1546&gt;0,VLOOKUP($A1546,$AE$10:$AO$114,($AN$7)+1),AA1546)</f>
        <v>A+J=</v>
      </c>
      <c r="AB1547" s="70">
        <f t="shared" ref="AB1547:AB1610" si="658">IF($Q1546&gt;0,VLOOKUP($A1546,$AE$10:$AO$114,($AO$7)+1),AB1546)</f>
        <v>44119</v>
      </c>
      <c r="AC1547" s="4"/>
      <c r="AD1547" s="1"/>
      <c r="AE1547" s="11"/>
      <c r="AF1547" s="5"/>
      <c r="AG1547" s="1"/>
      <c r="AH1547" s="1"/>
      <c r="AI1547" s="1"/>
      <c r="AJ1547" s="1"/>
      <c r="AK1547" s="10"/>
      <c r="AL1547" s="1"/>
      <c r="AM1547" s="1"/>
      <c r="AN1547" s="1"/>
      <c r="AO1547" s="1"/>
      <c r="AP1547" s="1"/>
      <c r="AQ1547" s="1"/>
    </row>
    <row r="1548" spans="1:43" x14ac:dyDescent="0.2">
      <c r="A1548" s="67">
        <f t="shared" si="650"/>
        <v>43830</v>
      </c>
      <c r="B1548" s="8">
        <f t="shared" si="639"/>
        <v>14921.31973553</v>
      </c>
      <c r="C1548" s="8">
        <f t="shared" si="651"/>
        <v>12022.26657881</v>
      </c>
      <c r="D1548" s="28">
        <f t="shared" si="652"/>
        <v>5259.76</v>
      </c>
      <c r="E1548" s="9">
        <f>IF(K1548=1,VLOOKUP(A1547,[1]Plan1!$AY$117:$BA$314,3),E1547)</f>
        <v>5320.25</v>
      </c>
      <c r="F1548" s="110">
        <f t="shared" si="653"/>
        <v>43816</v>
      </c>
      <c r="G1548" s="12">
        <f t="shared" si="640"/>
        <v>1.1500524738771389E-2</v>
      </c>
      <c r="H1548" s="11">
        <f t="shared" si="654"/>
        <v>43845</v>
      </c>
      <c r="I1548" s="11">
        <f t="shared" si="641"/>
        <v>43845</v>
      </c>
      <c r="J1548" s="1">
        <f t="shared" si="655"/>
        <v>20</v>
      </c>
      <c r="K1548" s="1">
        <f t="shared" si="638"/>
        <v>10</v>
      </c>
      <c r="L1548" s="8">
        <f t="shared" si="642"/>
        <v>1.0057338199999999</v>
      </c>
      <c r="M1548" s="14">
        <f t="shared" si="637"/>
        <v>1.0051002499999999</v>
      </c>
      <c r="N1548" s="14">
        <f t="shared" si="634"/>
        <v>1.2035730478636359</v>
      </c>
      <c r="O1548" s="8">
        <f t="shared" si="636"/>
        <v>1.21047411</v>
      </c>
      <c r="P1548" s="8">
        <f t="shared" si="643"/>
        <v>14552.642437160001</v>
      </c>
      <c r="Q1548" s="13">
        <f t="shared" si="644"/>
        <v>0</v>
      </c>
      <c r="R1548" s="21">
        <f t="shared" si="645"/>
        <v>0</v>
      </c>
      <c r="S1548" s="8">
        <f t="shared" si="646"/>
        <v>0</v>
      </c>
      <c r="T1548" s="10">
        <f t="shared" si="656"/>
        <v>0.12631999999999999</v>
      </c>
      <c r="U1548" s="13">
        <f t="shared" si="635"/>
        <v>53</v>
      </c>
      <c r="V1548" s="13">
        <v>252</v>
      </c>
      <c r="W1548" s="14">
        <f t="shared" si="647"/>
        <v>1.0253340449999999</v>
      </c>
      <c r="X1548" s="8">
        <f t="shared" si="648"/>
        <v>368.67729837000002</v>
      </c>
      <c r="Y1548" s="8">
        <v>0</v>
      </c>
      <c r="Z1548" s="9">
        <f t="shared" si="649"/>
        <v>0</v>
      </c>
      <c r="AA1548" s="26" t="str">
        <f t="shared" si="657"/>
        <v>A+J=</v>
      </c>
      <c r="AB1548" s="70">
        <f t="shared" si="658"/>
        <v>44119</v>
      </c>
      <c r="AC1548" s="4"/>
      <c r="AD1548" s="1"/>
      <c r="AE1548" s="11"/>
      <c r="AF1548" s="5"/>
      <c r="AG1548" s="1"/>
      <c r="AH1548" s="1"/>
      <c r="AI1548" s="1"/>
      <c r="AJ1548" s="1"/>
      <c r="AK1548" s="10"/>
      <c r="AL1548" s="1"/>
      <c r="AM1548" s="1"/>
      <c r="AN1548" s="1"/>
      <c r="AO1548" s="1"/>
      <c r="AP1548" s="1"/>
      <c r="AQ1548" s="1"/>
    </row>
    <row r="1549" spans="1:43" x14ac:dyDescent="0.2">
      <c r="A1549" s="67">
        <f t="shared" si="650"/>
        <v>43831</v>
      </c>
      <c r="B1549" s="8">
        <f t="shared" si="639"/>
        <v>14936.90272303</v>
      </c>
      <c r="C1549" s="8">
        <f t="shared" si="651"/>
        <v>12022.26657881</v>
      </c>
      <c r="D1549" s="28">
        <f t="shared" si="652"/>
        <v>5259.76</v>
      </c>
      <c r="E1549" s="9">
        <f>IF(K1549=1,VLOOKUP(A1548,[1]Plan1!$AY$117:$BA$314,3),E1548)</f>
        <v>5320.25</v>
      </c>
      <c r="F1549" s="110">
        <f t="shared" si="653"/>
        <v>43816</v>
      </c>
      <c r="G1549" s="12">
        <f t="shared" si="640"/>
        <v>1.1500524738771389E-2</v>
      </c>
      <c r="H1549" s="11">
        <f t="shared" si="654"/>
        <v>43845</v>
      </c>
      <c r="I1549" s="11">
        <f t="shared" si="641"/>
        <v>43845</v>
      </c>
      <c r="J1549" s="1">
        <f t="shared" si="655"/>
        <v>20</v>
      </c>
      <c r="K1549" s="1">
        <f t="shared" si="638"/>
        <v>11</v>
      </c>
      <c r="L1549" s="8">
        <f t="shared" si="642"/>
        <v>1.0063090100000001</v>
      </c>
      <c r="M1549" s="14">
        <f t="shared" si="637"/>
        <v>1.0051002499999999</v>
      </c>
      <c r="N1549" s="14">
        <f t="shared" si="634"/>
        <v>1.2035730478636359</v>
      </c>
      <c r="O1549" s="8">
        <f t="shared" si="636"/>
        <v>1.2111664</v>
      </c>
      <c r="P1549" s="8">
        <f t="shared" si="643"/>
        <v>14560.96533209</v>
      </c>
      <c r="Q1549" s="13">
        <f t="shared" si="644"/>
        <v>0</v>
      </c>
      <c r="R1549" s="21">
        <f t="shared" si="645"/>
        <v>0</v>
      </c>
      <c r="S1549" s="8">
        <f t="shared" si="646"/>
        <v>0</v>
      </c>
      <c r="T1549" s="10">
        <f t="shared" si="656"/>
        <v>0.12631999999999999</v>
      </c>
      <c r="U1549" s="13">
        <f t="shared" si="635"/>
        <v>54</v>
      </c>
      <c r="V1549" s="13">
        <v>252</v>
      </c>
      <c r="W1549" s="14">
        <f t="shared" si="647"/>
        <v>1.0258181639999999</v>
      </c>
      <c r="X1549" s="8">
        <f t="shared" si="648"/>
        <v>375.93739094</v>
      </c>
      <c r="Y1549" s="8">
        <v>0</v>
      </c>
      <c r="Z1549" s="9">
        <f t="shared" si="649"/>
        <v>0</v>
      </c>
      <c r="AA1549" s="26" t="str">
        <f t="shared" si="657"/>
        <v>A+J=</v>
      </c>
      <c r="AB1549" s="70">
        <f t="shared" si="658"/>
        <v>44119</v>
      </c>
      <c r="AC1549" s="4"/>
      <c r="AD1549" s="1"/>
      <c r="AE1549" s="11"/>
      <c r="AF1549" s="5"/>
      <c r="AG1549" s="1"/>
      <c r="AH1549" s="1"/>
      <c r="AI1549" s="1"/>
      <c r="AJ1549" s="1"/>
      <c r="AK1549" s="10"/>
      <c r="AL1549" s="1"/>
      <c r="AM1549" s="1"/>
      <c r="AN1549" s="1"/>
      <c r="AO1549" s="1"/>
      <c r="AP1549" s="1"/>
      <c r="AQ1549" s="1"/>
    </row>
    <row r="1550" spans="1:43" x14ac:dyDescent="0.2">
      <c r="A1550" s="67">
        <f t="shared" si="650"/>
        <v>43832</v>
      </c>
      <c r="B1550" s="8">
        <f t="shared" si="639"/>
        <v>14936.90272303</v>
      </c>
      <c r="C1550" s="8">
        <f t="shared" si="651"/>
        <v>12022.26657881</v>
      </c>
      <c r="D1550" s="28">
        <f t="shared" si="652"/>
        <v>5259.76</v>
      </c>
      <c r="E1550" s="9">
        <f>IF(K1550=1,VLOOKUP(A1549,[1]Plan1!$AY$117:$BA$314,3),E1549)</f>
        <v>5320.25</v>
      </c>
      <c r="F1550" s="110">
        <f t="shared" si="653"/>
        <v>43816</v>
      </c>
      <c r="G1550" s="12">
        <f t="shared" si="640"/>
        <v>1.1500524738771389E-2</v>
      </c>
      <c r="H1550" s="11">
        <f t="shared" si="654"/>
        <v>43845</v>
      </c>
      <c r="I1550" s="11">
        <f t="shared" si="641"/>
        <v>43845</v>
      </c>
      <c r="J1550" s="1">
        <f t="shared" si="655"/>
        <v>20</v>
      </c>
      <c r="K1550" s="1">
        <f t="shared" si="638"/>
        <v>11</v>
      </c>
      <c r="L1550" s="8">
        <f t="shared" si="642"/>
        <v>1.0063090100000001</v>
      </c>
      <c r="M1550" s="14">
        <f t="shared" si="637"/>
        <v>1.0051002499999999</v>
      </c>
      <c r="N1550" s="14">
        <f t="shared" si="634"/>
        <v>1.2035730478636359</v>
      </c>
      <c r="O1550" s="8">
        <f t="shared" si="636"/>
        <v>1.2111664</v>
      </c>
      <c r="P1550" s="8">
        <f t="shared" si="643"/>
        <v>14560.96533209</v>
      </c>
      <c r="Q1550" s="13">
        <f t="shared" si="644"/>
        <v>0</v>
      </c>
      <c r="R1550" s="21">
        <f t="shared" si="645"/>
        <v>0</v>
      </c>
      <c r="S1550" s="8">
        <f t="shared" si="646"/>
        <v>0</v>
      </c>
      <c r="T1550" s="10">
        <f t="shared" si="656"/>
        <v>0.12631999999999999</v>
      </c>
      <c r="U1550" s="13">
        <f t="shared" si="635"/>
        <v>54</v>
      </c>
      <c r="V1550" s="13">
        <v>252</v>
      </c>
      <c r="W1550" s="14">
        <f t="shared" si="647"/>
        <v>1.0258181639999999</v>
      </c>
      <c r="X1550" s="8">
        <f t="shared" si="648"/>
        <v>375.93739094</v>
      </c>
      <c r="Y1550" s="8">
        <v>0</v>
      </c>
      <c r="Z1550" s="9">
        <f t="shared" si="649"/>
        <v>0</v>
      </c>
      <c r="AA1550" s="26" t="str">
        <f t="shared" si="657"/>
        <v>A+J=</v>
      </c>
      <c r="AB1550" s="70">
        <f t="shared" si="658"/>
        <v>44119</v>
      </c>
      <c r="AC1550" s="4"/>
      <c r="AD1550" s="1"/>
      <c r="AE1550" s="11"/>
      <c r="AF1550" s="5"/>
      <c r="AG1550" s="1"/>
      <c r="AH1550" s="1"/>
      <c r="AI1550" s="1"/>
      <c r="AJ1550" s="1"/>
      <c r="AK1550" s="10"/>
      <c r="AL1550" s="1"/>
      <c r="AM1550" s="1"/>
      <c r="AN1550" s="1"/>
      <c r="AO1550" s="1"/>
      <c r="AP1550" s="1"/>
      <c r="AQ1550" s="1"/>
    </row>
    <row r="1551" spans="1:43" x14ac:dyDescent="0.2">
      <c r="A1551" s="67">
        <f t="shared" si="650"/>
        <v>43833</v>
      </c>
      <c r="B1551" s="8">
        <f t="shared" si="639"/>
        <v>14952.501794059999</v>
      </c>
      <c r="C1551" s="8">
        <f t="shared" si="651"/>
        <v>12022.26657881</v>
      </c>
      <c r="D1551" s="28">
        <f t="shared" si="652"/>
        <v>5259.76</v>
      </c>
      <c r="E1551" s="9">
        <f>IF(K1551=1,VLOOKUP(A1550,[1]Plan1!$AY$117:$BA$314,3),E1550)</f>
        <v>5320.25</v>
      </c>
      <c r="F1551" s="110">
        <f t="shared" si="653"/>
        <v>43816</v>
      </c>
      <c r="G1551" s="12">
        <f t="shared" si="640"/>
        <v>1.1500524738771389E-2</v>
      </c>
      <c r="H1551" s="11">
        <f t="shared" si="654"/>
        <v>43845</v>
      </c>
      <c r="I1551" s="11">
        <f t="shared" si="641"/>
        <v>43845</v>
      </c>
      <c r="J1551" s="1">
        <f t="shared" si="655"/>
        <v>20</v>
      </c>
      <c r="K1551" s="1">
        <f t="shared" si="638"/>
        <v>12</v>
      </c>
      <c r="L1551" s="8">
        <f t="shared" si="642"/>
        <v>1.0068845200000001</v>
      </c>
      <c r="M1551" s="14">
        <f t="shared" si="637"/>
        <v>1.0051002499999999</v>
      </c>
      <c r="N1551" s="14">
        <f t="shared" si="634"/>
        <v>1.2035730478636359</v>
      </c>
      <c r="O1551" s="8">
        <f t="shared" si="636"/>
        <v>1.21185907</v>
      </c>
      <c r="P1551" s="8">
        <f t="shared" si="643"/>
        <v>14569.29279548</v>
      </c>
      <c r="Q1551" s="13">
        <f t="shared" si="644"/>
        <v>0</v>
      </c>
      <c r="R1551" s="21">
        <f t="shared" si="645"/>
        <v>0</v>
      </c>
      <c r="S1551" s="8">
        <f t="shared" si="646"/>
        <v>0</v>
      </c>
      <c r="T1551" s="10">
        <f t="shared" si="656"/>
        <v>0.12631999999999999</v>
      </c>
      <c r="U1551" s="13">
        <f t="shared" si="635"/>
        <v>55</v>
      </c>
      <c r="V1551" s="13">
        <v>252</v>
      </c>
      <c r="W1551" s="14">
        <f t="shared" si="647"/>
        <v>1.026302512</v>
      </c>
      <c r="X1551" s="8">
        <f t="shared" si="648"/>
        <v>383.20899858000001</v>
      </c>
      <c r="Y1551" s="8">
        <v>0</v>
      </c>
      <c r="Z1551" s="9">
        <f t="shared" si="649"/>
        <v>0</v>
      </c>
      <c r="AA1551" s="26" t="str">
        <f t="shared" si="657"/>
        <v>A+J=</v>
      </c>
      <c r="AB1551" s="70">
        <f t="shared" si="658"/>
        <v>44119</v>
      </c>
      <c r="AC1551" s="4"/>
      <c r="AD1551" s="1"/>
      <c r="AE1551" s="11"/>
      <c r="AF1551" s="5"/>
      <c r="AG1551" s="1"/>
      <c r="AH1551" s="1"/>
      <c r="AI1551" s="1"/>
      <c r="AJ1551" s="1"/>
      <c r="AK1551" s="10"/>
      <c r="AL1551" s="1"/>
      <c r="AM1551" s="1"/>
      <c r="AN1551" s="1"/>
      <c r="AO1551" s="1"/>
      <c r="AP1551" s="1"/>
      <c r="AQ1551" s="1"/>
    </row>
    <row r="1552" spans="1:43" x14ac:dyDescent="0.2">
      <c r="A1552" s="67">
        <f t="shared" si="650"/>
        <v>43834</v>
      </c>
      <c r="B1552" s="8">
        <f t="shared" si="639"/>
        <v>14968.11720787</v>
      </c>
      <c r="C1552" s="8">
        <f t="shared" si="651"/>
        <v>12022.26657881</v>
      </c>
      <c r="D1552" s="28">
        <f t="shared" si="652"/>
        <v>5259.76</v>
      </c>
      <c r="E1552" s="9">
        <f>IF(K1552=1,VLOOKUP(A1551,[1]Plan1!$AY$117:$BA$314,3),E1551)</f>
        <v>5320.25</v>
      </c>
      <c r="F1552" s="110">
        <f t="shared" si="653"/>
        <v>43816</v>
      </c>
      <c r="G1552" s="12">
        <f t="shared" si="640"/>
        <v>1.1500524738771389E-2</v>
      </c>
      <c r="H1552" s="11">
        <f t="shared" si="654"/>
        <v>43845</v>
      </c>
      <c r="I1552" s="11">
        <f t="shared" si="641"/>
        <v>43845</v>
      </c>
      <c r="J1552" s="1">
        <f t="shared" si="655"/>
        <v>20</v>
      </c>
      <c r="K1552" s="1">
        <f t="shared" si="638"/>
        <v>13</v>
      </c>
      <c r="L1552" s="8">
        <f t="shared" si="642"/>
        <v>1.00746037</v>
      </c>
      <c r="M1552" s="14">
        <f t="shared" si="637"/>
        <v>1.0051002499999999</v>
      </c>
      <c r="N1552" s="14">
        <f t="shared" si="634"/>
        <v>1.2035730478636359</v>
      </c>
      <c r="O1552" s="8">
        <f t="shared" si="636"/>
        <v>1.2125521399999999</v>
      </c>
      <c r="P1552" s="8">
        <f t="shared" si="643"/>
        <v>14577.62506778</v>
      </c>
      <c r="Q1552" s="13">
        <f t="shared" si="644"/>
        <v>0</v>
      </c>
      <c r="R1552" s="21">
        <f t="shared" si="645"/>
        <v>0</v>
      </c>
      <c r="S1552" s="8">
        <f t="shared" si="646"/>
        <v>0</v>
      </c>
      <c r="T1552" s="10">
        <f t="shared" si="656"/>
        <v>0.12631999999999999</v>
      </c>
      <c r="U1552" s="13">
        <f t="shared" si="635"/>
        <v>56</v>
      </c>
      <c r="V1552" s="13">
        <v>252</v>
      </c>
      <c r="W1552" s="14">
        <f t="shared" si="647"/>
        <v>1.0267870889999999</v>
      </c>
      <c r="X1552" s="8">
        <f t="shared" si="648"/>
        <v>390.49214009000002</v>
      </c>
      <c r="Y1552" s="8">
        <v>0</v>
      </c>
      <c r="Z1552" s="9">
        <f t="shared" si="649"/>
        <v>0</v>
      </c>
      <c r="AA1552" s="26" t="str">
        <f t="shared" si="657"/>
        <v>A+J=</v>
      </c>
      <c r="AB1552" s="70">
        <f t="shared" si="658"/>
        <v>44119</v>
      </c>
      <c r="AC1552" s="4"/>
      <c r="AD1552" s="1"/>
      <c r="AE1552" s="11"/>
      <c r="AF1552" s="5"/>
      <c r="AG1552" s="1"/>
      <c r="AH1552" s="1"/>
      <c r="AI1552" s="1"/>
      <c r="AJ1552" s="1"/>
      <c r="AK1552" s="10"/>
      <c r="AL1552" s="1"/>
      <c r="AM1552" s="1"/>
      <c r="AN1552" s="1"/>
      <c r="AO1552" s="1"/>
      <c r="AP1552" s="1"/>
      <c r="AQ1552" s="1"/>
    </row>
    <row r="1553" spans="1:43" x14ac:dyDescent="0.2">
      <c r="A1553" s="67">
        <f t="shared" si="650"/>
        <v>43835</v>
      </c>
      <c r="B1553" s="8">
        <f t="shared" si="639"/>
        <v>14968.11720787</v>
      </c>
      <c r="C1553" s="8">
        <f t="shared" si="651"/>
        <v>12022.26657881</v>
      </c>
      <c r="D1553" s="28">
        <f t="shared" si="652"/>
        <v>5259.76</v>
      </c>
      <c r="E1553" s="9">
        <f>IF(K1553=1,VLOOKUP(A1552,[1]Plan1!$AY$117:$BA$314,3),E1552)</f>
        <v>5320.25</v>
      </c>
      <c r="F1553" s="110">
        <f t="shared" si="653"/>
        <v>43816</v>
      </c>
      <c r="G1553" s="12">
        <f t="shared" si="640"/>
        <v>1.1500524738771389E-2</v>
      </c>
      <c r="H1553" s="11">
        <f t="shared" si="654"/>
        <v>43845</v>
      </c>
      <c r="I1553" s="11">
        <f t="shared" si="641"/>
        <v>43845</v>
      </c>
      <c r="J1553" s="1">
        <f t="shared" si="655"/>
        <v>20</v>
      </c>
      <c r="K1553" s="1">
        <f t="shared" si="638"/>
        <v>13</v>
      </c>
      <c r="L1553" s="8">
        <f t="shared" si="642"/>
        <v>1.00746037</v>
      </c>
      <c r="M1553" s="14">
        <f t="shared" si="637"/>
        <v>1.0051002499999999</v>
      </c>
      <c r="N1553" s="14">
        <f t="shared" si="634"/>
        <v>1.2035730478636359</v>
      </c>
      <c r="O1553" s="8">
        <f t="shared" si="636"/>
        <v>1.2125521399999999</v>
      </c>
      <c r="P1553" s="8">
        <f t="shared" si="643"/>
        <v>14577.62506778</v>
      </c>
      <c r="Q1553" s="13">
        <f t="shared" si="644"/>
        <v>0</v>
      </c>
      <c r="R1553" s="21">
        <f t="shared" si="645"/>
        <v>0</v>
      </c>
      <c r="S1553" s="8">
        <f t="shared" si="646"/>
        <v>0</v>
      </c>
      <c r="T1553" s="10">
        <f t="shared" si="656"/>
        <v>0.12631999999999999</v>
      </c>
      <c r="U1553" s="13">
        <f t="shared" si="635"/>
        <v>56</v>
      </c>
      <c r="V1553" s="13">
        <v>252</v>
      </c>
      <c r="W1553" s="14">
        <f t="shared" si="647"/>
        <v>1.0267870889999999</v>
      </c>
      <c r="X1553" s="8">
        <f t="shared" si="648"/>
        <v>390.49214009000002</v>
      </c>
      <c r="Y1553" s="8">
        <v>0</v>
      </c>
      <c r="Z1553" s="9">
        <f t="shared" si="649"/>
        <v>0</v>
      </c>
      <c r="AA1553" s="26" t="str">
        <f t="shared" si="657"/>
        <v>A+J=</v>
      </c>
      <c r="AB1553" s="70">
        <f t="shared" si="658"/>
        <v>44119</v>
      </c>
      <c r="AC1553" s="4"/>
      <c r="AD1553" s="1"/>
      <c r="AE1553" s="11"/>
      <c r="AF1553" s="5"/>
      <c r="AG1553" s="1"/>
      <c r="AH1553" s="1"/>
      <c r="AI1553" s="1"/>
      <c r="AJ1553" s="1"/>
      <c r="AK1553" s="10"/>
      <c r="AL1553" s="1"/>
      <c r="AM1553" s="1"/>
      <c r="AN1553" s="1"/>
      <c r="AO1553" s="1"/>
      <c r="AP1553" s="1"/>
      <c r="AQ1553" s="1"/>
    </row>
    <row r="1554" spans="1:43" x14ac:dyDescent="0.2">
      <c r="A1554" s="67">
        <f t="shared" si="650"/>
        <v>43836</v>
      </c>
      <c r="B1554" s="8">
        <f t="shared" si="639"/>
        <v>14968.11720787</v>
      </c>
      <c r="C1554" s="8">
        <f t="shared" si="651"/>
        <v>12022.26657881</v>
      </c>
      <c r="D1554" s="28">
        <f t="shared" si="652"/>
        <v>5259.76</v>
      </c>
      <c r="E1554" s="9">
        <f>IF(K1554=1,VLOOKUP(A1553,[1]Plan1!$AY$117:$BA$314,3),E1553)</f>
        <v>5320.25</v>
      </c>
      <c r="F1554" s="110">
        <f t="shared" si="653"/>
        <v>43816</v>
      </c>
      <c r="G1554" s="12">
        <f t="shared" si="640"/>
        <v>1.1500524738771389E-2</v>
      </c>
      <c r="H1554" s="11">
        <f t="shared" si="654"/>
        <v>43845</v>
      </c>
      <c r="I1554" s="11">
        <f t="shared" si="641"/>
        <v>43845</v>
      </c>
      <c r="J1554" s="1">
        <f t="shared" si="655"/>
        <v>20</v>
      </c>
      <c r="K1554" s="1">
        <f t="shared" si="638"/>
        <v>13</v>
      </c>
      <c r="L1554" s="8">
        <f t="shared" si="642"/>
        <v>1.00746037</v>
      </c>
      <c r="M1554" s="14">
        <f t="shared" si="637"/>
        <v>1.0051002499999999</v>
      </c>
      <c r="N1554" s="14">
        <f t="shared" si="634"/>
        <v>1.2035730478636359</v>
      </c>
      <c r="O1554" s="8">
        <f t="shared" si="636"/>
        <v>1.2125521399999999</v>
      </c>
      <c r="P1554" s="8">
        <f t="shared" si="643"/>
        <v>14577.62506778</v>
      </c>
      <c r="Q1554" s="13">
        <f t="shared" si="644"/>
        <v>0</v>
      </c>
      <c r="R1554" s="21">
        <f t="shared" si="645"/>
        <v>0</v>
      </c>
      <c r="S1554" s="8">
        <f t="shared" si="646"/>
        <v>0</v>
      </c>
      <c r="T1554" s="10">
        <f t="shared" si="656"/>
        <v>0.12631999999999999</v>
      </c>
      <c r="U1554" s="13">
        <f t="shared" si="635"/>
        <v>56</v>
      </c>
      <c r="V1554" s="13">
        <v>252</v>
      </c>
      <c r="W1554" s="14">
        <f t="shared" si="647"/>
        <v>1.0267870889999999</v>
      </c>
      <c r="X1554" s="8">
        <f t="shared" si="648"/>
        <v>390.49214009000002</v>
      </c>
      <c r="Y1554" s="8">
        <v>0</v>
      </c>
      <c r="Z1554" s="9">
        <f t="shared" si="649"/>
        <v>0</v>
      </c>
      <c r="AA1554" s="26" t="str">
        <f t="shared" si="657"/>
        <v>A+J=</v>
      </c>
      <c r="AB1554" s="70">
        <f t="shared" si="658"/>
        <v>44119</v>
      </c>
      <c r="AC1554" s="4"/>
      <c r="AD1554" s="1"/>
      <c r="AE1554" s="11"/>
      <c r="AF1554" s="5"/>
      <c r="AG1554" s="1"/>
      <c r="AH1554" s="1"/>
      <c r="AI1554" s="1"/>
      <c r="AJ1554" s="1"/>
      <c r="AK1554" s="10"/>
      <c r="AL1554" s="1"/>
      <c r="AM1554" s="1"/>
      <c r="AN1554" s="1"/>
      <c r="AO1554" s="1"/>
      <c r="AP1554" s="1"/>
      <c r="AQ1554" s="1"/>
    </row>
    <row r="1555" spans="1:43" x14ac:dyDescent="0.2">
      <c r="A1555" s="67">
        <f t="shared" si="650"/>
        <v>43837</v>
      </c>
      <c r="B1555" s="8">
        <f t="shared" si="639"/>
        <v>14983.748962600001</v>
      </c>
      <c r="C1555" s="8">
        <f t="shared" si="651"/>
        <v>12022.26657881</v>
      </c>
      <c r="D1555" s="28">
        <f t="shared" si="652"/>
        <v>5259.76</v>
      </c>
      <c r="E1555" s="9">
        <f>IF(K1555=1,VLOOKUP(A1554,[1]Plan1!$AY$117:$BA$314,3),E1554)</f>
        <v>5320.25</v>
      </c>
      <c r="F1555" s="110">
        <f t="shared" si="653"/>
        <v>43816</v>
      </c>
      <c r="G1555" s="12">
        <f t="shared" si="640"/>
        <v>1.1500524738771389E-2</v>
      </c>
      <c r="H1555" s="11">
        <f t="shared" si="654"/>
        <v>43845</v>
      </c>
      <c r="I1555" s="11">
        <f t="shared" si="641"/>
        <v>43845</v>
      </c>
      <c r="J1555" s="1">
        <f t="shared" si="655"/>
        <v>20</v>
      </c>
      <c r="K1555" s="1">
        <f t="shared" si="638"/>
        <v>14</v>
      </c>
      <c r="L1555" s="8">
        <f t="shared" si="642"/>
        <v>1.00803654</v>
      </c>
      <c r="M1555" s="14">
        <f t="shared" si="637"/>
        <v>1.0051002499999999</v>
      </c>
      <c r="N1555" s="14">
        <f t="shared" si="634"/>
        <v>1.2035730478636359</v>
      </c>
      <c r="O1555" s="8">
        <f t="shared" si="636"/>
        <v>1.21324561</v>
      </c>
      <c r="P1555" s="8">
        <f t="shared" si="643"/>
        <v>14585.96214899</v>
      </c>
      <c r="Q1555" s="13">
        <f t="shared" si="644"/>
        <v>0</v>
      </c>
      <c r="R1555" s="21">
        <f t="shared" si="645"/>
        <v>0</v>
      </c>
      <c r="S1555" s="8">
        <f t="shared" si="646"/>
        <v>0</v>
      </c>
      <c r="T1555" s="10">
        <f t="shared" si="656"/>
        <v>0.12631999999999999</v>
      </c>
      <c r="U1555" s="13">
        <f t="shared" si="635"/>
        <v>57</v>
      </c>
      <c r="V1555" s="13">
        <v>252</v>
      </c>
      <c r="W1555" s="14">
        <f t="shared" si="647"/>
        <v>1.0272718940000001</v>
      </c>
      <c r="X1555" s="8">
        <f t="shared" si="648"/>
        <v>397.78681361000002</v>
      </c>
      <c r="Y1555" s="8">
        <v>0</v>
      </c>
      <c r="Z1555" s="9">
        <f t="shared" si="649"/>
        <v>0</v>
      </c>
      <c r="AA1555" s="26" t="str">
        <f t="shared" si="657"/>
        <v>A+J=</v>
      </c>
      <c r="AB1555" s="70">
        <f t="shared" si="658"/>
        <v>44119</v>
      </c>
      <c r="AC1555" s="4"/>
      <c r="AD1555" s="1"/>
      <c r="AE1555" s="11"/>
      <c r="AF1555" s="5"/>
      <c r="AG1555" s="1"/>
      <c r="AH1555" s="1"/>
      <c r="AI1555" s="1"/>
      <c r="AJ1555" s="1"/>
      <c r="AK1555" s="10"/>
      <c r="AL1555" s="1"/>
      <c r="AM1555" s="1"/>
      <c r="AN1555" s="1"/>
      <c r="AO1555" s="1"/>
      <c r="AP1555" s="1"/>
      <c r="AQ1555" s="1"/>
    </row>
    <row r="1556" spans="1:43" x14ac:dyDescent="0.2">
      <c r="A1556" s="67">
        <f t="shared" si="650"/>
        <v>43838</v>
      </c>
      <c r="B1556" s="8">
        <f t="shared" si="639"/>
        <v>14999.39710011</v>
      </c>
      <c r="C1556" s="8">
        <f t="shared" si="651"/>
        <v>12022.26657881</v>
      </c>
      <c r="D1556" s="28">
        <f t="shared" si="652"/>
        <v>5259.76</v>
      </c>
      <c r="E1556" s="9">
        <f>IF(K1556=1,VLOOKUP(A1555,[1]Plan1!$AY$117:$BA$314,3),E1555)</f>
        <v>5320.25</v>
      </c>
      <c r="F1556" s="110">
        <f t="shared" si="653"/>
        <v>43816</v>
      </c>
      <c r="G1556" s="12">
        <f t="shared" si="640"/>
        <v>1.1500524738771389E-2</v>
      </c>
      <c r="H1556" s="11">
        <f t="shared" si="654"/>
        <v>43845</v>
      </c>
      <c r="I1556" s="11">
        <f t="shared" si="641"/>
        <v>43845</v>
      </c>
      <c r="J1556" s="1">
        <f t="shared" si="655"/>
        <v>20</v>
      </c>
      <c r="K1556" s="1">
        <f t="shared" si="638"/>
        <v>15</v>
      </c>
      <c r="L1556" s="8">
        <f t="shared" si="642"/>
        <v>1.0086130499999999</v>
      </c>
      <c r="M1556" s="14">
        <f t="shared" si="637"/>
        <v>1.0051002499999999</v>
      </c>
      <c r="N1556" s="14">
        <f t="shared" si="634"/>
        <v>1.2035730478636359</v>
      </c>
      <c r="O1556" s="8">
        <f t="shared" si="636"/>
        <v>1.2139394800000001</v>
      </c>
      <c r="P1556" s="8">
        <f t="shared" si="643"/>
        <v>14594.304039099999</v>
      </c>
      <c r="Q1556" s="13">
        <f t="shared" si="644"/>
        <v>0</v>
      </c>
      <c r="R1556" s="21">
        <f t="shared" si="645"/>
        <v>0</v>
      </c>
      <c r="S1556" s="8">
        <f t="shared" si="646"/>
        <v>0</v>
      </c>
      <c r="T1556" s="10">
        <f t="shared" si="656"/>
        <v>0.12631999999999999</v>
      </c>
      <c r="U1556" s="13">
        <f t="shared" si="635"/>
        <v>58</v>
      </c>
      <c r="V1556" s="13">
        <v>252</v>
      </c>
      <c r="W1556" s="14">
        <f t="shared" si="647"/>
        <v>1.0277569289999999</v>
      </c>
      <c r="X1556" s="8">
        <f t="shared" si="648"/>
        <v>405.09306100999999</v>
      </c>
      <c r="Y1556" s="8">
        <v>0</v>
      </c>
      <c r="Z1556" s="9">
        <f t="shared" si="649"/>
        <v>0</v>
      </c>
      <c r="AA1556" s="26" t="str">
        <f t="shared" si="657"/>
        <v>A+J=</v>
      </c>
      <c r="AB1556" s="70">
        <f t="shared" si="658"/>
        <v>44119</v>
      </c>
      <c r="AC1556" s="4"/>
      <c r="AD1556" s="1"/>
      <c r="AE1556" s="11"/>
      <c r="AF1556" s="5"/>
      <c r="AG1556" s="1"/>
      <c r="AH1556" s="1"/>
      <c r="AI1556" s="1"/>
      <c r="AJ1556" s="1"/>
      <c r="AK1556" s="10"/>
      <c r="AL1556" s="1"/>
      <c r="AM1556" s="1"/>
      <c r="AN1556" s="1"/>
      <c r="AO1556" s="1"/>
      <c r="AP1556" s="1"/>
      <c r="AQ1556" s="1"/>
    </row>
    <row r="1557" spans="1:43" x14ac:dyDescent="0.2">
      <c r="A1557" s="67">
        <f t="shared" si="650"/>
        <v>43839</v>
      </c>
      <c r="B1557" s="8">
        <f t="shared" si="639"/>
        <v>15015.061356730001</v>
      </c>
      <c r="C1557" s="8">
        <f t="shared" si="651"/>
        <v>12022.26657881</v>
      </c>
      <c r="D1557" s="28">
        <f t="shared" si="652"/>
        <v>5259.76</v>
      </c>
      <c r="E1557" s="9">
        <f>IF(K1557=1,VLOOKUP(A1556,[1]Plan1!$AY$117:$BA$314,3),E1556)</f>
        <v>5320.25</v>
      </c>
      <c r="F1557" s="110">
        <f t="shared" si="653"/>
        <v>43816</v>
      </c>
      <c r="G1557" s="12">
        <f t="shared" si="640"/>
        <v>1.1500524738771389E-2</v>
      </c>
      <c r="H1557" s="11">
        <f t="shared" si="654"/>
        <v>43845</v>
      </c>
      <c r="I1557" s="11">
        <f t="shared" si="641"/>
        <v>43845</v>
      </c>
      <c r="J1557" s="1">
        <f t="shared" si="655"/>
        <v>20</v>
      </c>
      <c r="K1557" s="1">
        <f t="shared" si="638"/>
        <v>16</v>
      </c>
      <c r="L1557" s="8">
        <f t="shared" si="642"/>
        <v>1.0091898800000001</v>
      </c>
      <c r="M1557" s="14">
        <f t="shared" si="637"/>
        <v>1.0051002499999999</v>
      </c>
      <c r="N1557" s="14">
        <f t="shared" si="634"/>
        <v>1.2035730478636359</v>
      </c>
      <c r="O1557" s="8">
        <f t="shared" si="636"/>
        <v>1.2146337300000001</v>
      </c>
      <c r="P1557" s="8">
        <f t="shared" si="643"/>
        <v>14602.65049767</v>
      </c>
      <c r="Q1557" s="13">
        <f t="shared" si="644"/>
        <v>0</v>
      </c>
      <c r="R1557" s="21">
        <f t="shared" si="645"/>
        <v>0</v>
      </c>
      <c r="S1557" s="8">
        <f t="shared" si="646"/>
        <v>0</v>
      </c>
      <c r="T1557" s="10">
        <f t="shared" si="656"/>
        <v>0.12631999999999999</v>
      </c>
      <c r="U1557" s="13">
        <f t="shared" si="635"/>
        <v>59</v>
      </c>
      <c r="V1557" s="13">
        <v>252</v>
      </c>
      <c r="W1557" s="14">
        <f t="shared" si="647"/>
        <v>1.028242192</v>
      </c>
      <c r="X1557" s="8">
        <f t="shared" si="648"/>
        <v>412.41085906000001</v>
      </c>
      <c r="Y1557" s="8">
        <v>0</v>
      </c>
      <c r="Z1557" s="9">
        <f t="shared" si="649"/>
        <v>0</v>
      </c>
      <c r="AA1557" s="26" t="str">
        <f t="shared" si="657"/>
        <v>A+J=</v>
      </c>
      <c r="AB1557" s="70">
        <f t="shared" si="658"/>
        <v>44119</v>
      </c>
      <c r="AC1557" s="4"/>
      <c r="AD1557" s="1"/>
      <c r="AE1557" s="11"/>
      <c r="AF1557" s="5"/>
      <c r="AG1557" s="1"/>
      <c r="AH1557" s="1"/>
      <c r="AI1557" s="1"/>
      <c r="AJ1557" s="1"/>
      <c r="AK1557" s="10"/>
      <c r="AL1557" s="1"/>
      <c r="AM1557" s="1"/>
      <c r="AN1557" s="1"/>
      <c r="AO1557" s="1"/>
      <c r="AP1557" s="1"/>
      <c r="AQ1557" s="1"/>
    </row>
    <row r="1558" spans="1:43" x14ac:dyDescent="0.2">
      <c r="A1558" s="67">
        <f t="shared" si="650"/>
        <v>43840</v>
      </c>
      <c r="B1558" s="8">
        <f t="shared" si="639"/>
        <v>15030.742268740001</v>
      </c>
      <c r="C1558" s="8">
        <f t="shared" si="651"/>
        <v>12022.26657881</v>
      </c>
      <c r="D1558" s="28">
        <f t="shared" si="652"/>
        <v>5259.76</v>
      </c>
      <c r="E1558" s="9">
        <f>IF(K1558=1,VLOOKUP(A1557,[1]Plan1!$AY$117:$BA$314,3),E1557)</f>
        <v>5320.25</v>
      </c>
      <c r="F1558" s="110">
        <f t="shared" si="653"/>
        <v>43816</v>
      </c>
      <c r="G1558" s="12">
        <f t="shared" si="640"/>
        <v>1.1500524738771389E-2</v>
      </c>
      <c r="H1558" s="11">
        <f t="shared" si="654"/>
        <v>43845</v>
      </c>
      <c r="I1558" s="11">
        <f t="shared" si="641"/>
        <v>43845</v>
      </c>
      <c r="J1558" s="1">
        <f t="shared" si="655"/>
        <v>20</v>
      </c>
      <c r="K1558" s="1">
        <f t="shared" si="638"/>
        <v>17</v>
      </c>
      <c r="L1558" s="8">
        <f t="shared" si="642"/>
        <v>1.00976705</v>
      </c>
      <c r="M1558" s="14">
        <f t="shared" si="637"/>
        <v>1.0051002499999999</v>
      </c>
      <c r="N1558" s="14">
        <f t="shared" si="634"/>
        <v>1.2035730478636359</v>
      </c>
      <c r="O1558" s="8">
        <f t="shared" si="636"/>
        <v>1.2153284</v>
      </c>
      <c r="P1558" s="8">
        <f t="shared" si="643"/>
        <v>14611.00200559</v>
      </c>
      <c r="Q1558" s="13">
        <f t="shared" si="644"/>
        <v>0</v>
      </c>
      <c r="R1558" s="21">
        <f t="shared" si="645"/>
        <v>0</v>
      </c>
      <c r="S1558" s="8">
        <f t="shared" si="646"/>
        <v>0</v>
      </c>
      <c r="T1558" s="10">
        <f t="shared" si="656"/>
        <v>0.12631999999999999</v>
      </c>
      <c r="U1558" s="13">
        <f t="shared" si="635"/>
        <v>60</v>
      </c>
      <c r="V1558" s="13">
        <v>252</v>
      </c>
      <c r="W1558" s="14">
        <f t="shared" si="647"/>
        <v>1.028727685</v>
      </c>
      <c r="X1558" s="8">
        <f t="shared" si="648"/>
        <v>419.74026314999998</v>
      </c>
      <c r="Y1558" s="8">
        <v>0</v>
      </c>
      <c r="Z1558" s="9">
        <f t="shared" si="649"/>
        <v>0</v>
      </c>
      <c r="AA1558" s="26" t="str">
        <f t="shared" si="657"/>
        <v>A+J=</v>
      </c>
      <c r="AB1558" s="70">
        <f t="shared" si="658"/>
        <v>44119</v>
      </c>
      <c r="AC1558" s="4"/>
      <c r="AD1558" s="1"/>
      <c r="AE1558" s="11"/>
      <c r="AF1558" s="5"/>
      <c r="AG1558" s="1"/>
      <c r="AH1558" s="1"/>
      <c r="AI1558" s="1"/>
      <c r="AJ1558" s="1"/>
      <c r="AK1558" s="10"/>
      <c r="AL1558" s="1"/>
      <c r="AM1558" s="1"/>
      <c r="AN1558" s="1"/>
      <c r="AO1558" s="1"/>
      <c r="AP1558" s="1"/>
      <c r="AQ1558" s="1"/>
    </row>
    <row r="1559" spans="1:43" x14ac:dyDescent="0.2">
      <c r="A1559" s="67">
        <f t="shared" si="650"/>
        <v>43841</v>
      </c>
      <c r="B1559" s="8">
        <f t="shared" si="639"/>
        <v>15046.4393397</v>
      </c>
      <c r="C1559" s="8">
        <f t="shared" si="651"/>
        <v>12022.26657881</v>
      </c>
      <c r="D1559" s="28">
        <f t="shared" si="652"/>
        <v>5259.76</v>
      </c>
      <c r="E1559" s="9">
        <f>IF(K1559=1,VLOOKUP(A1558,[1]Plan1!$AY$117:$BA$314,3),E1558)</f>
        <v>5320.25</v>
      </c>
      <c r="F1559" s="110">
        <f t="shared" si="653"/>
        <v>43816</v>
      </c>
      <c r="G1559" s="12">
        <f t="shared" si="640"/>
        <v>1.1500524738771389E-2</v>
      </c>
      <c r="H1559" s="11">
        <f t="shared" si="654"/>
        <v>43845</v>
      </c>
      <c r="I1559" s="11">
        <f t="shared" si="641"/>
        <v>43845</v>
      </c>
      <c r="J1559" s="1">
        <f t="shared" si="655"/>
        <v>20</v>
      </c>
      <c r="K1559" s="1">
        <f t="shared" si="638"/>
        <v>18</v>
      </c>
      <c r="L1559" s="8">
        <f t="shared" si="642"/>
        <v>1.01034454</v>
      </c>
      <c r="M1559" s="14">
        <f t="shared" si="637"/>
        <v>1.0051002499999999</v>
      </c>
      <c r="N1559" s="14">
        <f t="shared" si="634"/>
        <v>1.2035730478636359</v>
      </c>
      <c r="O1559" s="8">
        <f t="shared" si="636"/>
        <v>1.21602345</v>
      </c>
      <c r="P1559" s="8">
        <f t="shared" si="643"/>
        <v>14619.358081980001</v>
      </c>
      <c r="Q1559" s="13">
        <f t="shared" si="644"/>
        <v>0</v>
      </c>
      <c r="R1559" s="21">
        <f t="shared" si="645"/>
        <v>0</v>
      </c>
      <c r="S1559" s="8">
        <f t="shared" si="646"/>
        <v>0</v>
      </c>
      <c r="T1559" s="10">
        <f t="shared" si="656"/>
        <v>0.12631999999999999</v>
      </c>
      <c r="U1559" s="13">
        <f t="shared" si="635"/>
        <v>61</v>
      </c>
      <c r="V1559" s="13">
        <v>252</v>
      </c>
      <c r="W1559" s="14">
        <f t="shared" si="647"/>
        <v>1.0292134070000001</v>
      </c>
      <c r="X1559" s="8">
        <f t="shared" si="648"/>
        <v>427.08125772</v>
      </c>
      <c r="Y1559" s="8">
        <v>0</v>
      </c>
      <c r="Z1559" s="9">
        <f t="shared" si="649"/>
        <v>0</v>
      </c>
      <c r="AA1559" s="26" t="str">
        <f t="shared" si="657"/>
        <v>A+J=</v>
      </c>
      <c r="AB1559" s="70">
        <f t="shared" si="658"/>
        <v>44119</v>
      </c>
      <c r="AC1559" s="4"/>
      <c r="AD1559" s="1"/>
      <c r="AE1559" s="11"/>
      <c r="AF1559" s="5"/>
      <c r="AG1559" s="1"/>
      <c r="AH1559" s="1"/>
      <c r="AI1559" s="1"/>
      <c r="AJ1559" s="1"/>
      <c r="AK1559" s="10"/>
      <c r="AL1559" s="1"/>
      <c r="AM1559" s="1"/>
      <c r="AN1559" s="1"/>
      <c r="AO1559" s="1"/>
      <c r="AP1559" s="1"/>
      <c r="AQ1559" s="1"/>
    </row>
    <row r="1560" spans="1:43" x14ac:dyDescent="0.2">
      <c r="A1560" s="67">
        <f t="shared" si="650"/>
        <v>43842</v>
      </c>
      <c r="B1560" s="8">
        <f t="shared" si="639"/>
        <v>15046.4393397</v>
      </c>
      <c r="C1560" s="8">
        <f t="shared" si="651"/>
        <v>12022.26657881</v>
      </c>
      <c r="D1560" s="28">
        <f t="shared" si="652"/>
        <v>5259.76</v>
      </c>
      <c r="E1560" s="9">
        <f>IF(K1560=1,VLOOKUP(A1559,[1]Plan1!$AY$117:$BA$314,3),E1559)</f>
        <v>5320.25</v>
      </c>
      <c r="F1560" s="110">
        <f t="shared" si="653"/>
        <v>43816</v>
      </c>
      <c r="G1560" s="12">
        <f t="shared" si="640"/>
        <v>1.1500524738771389E-2</v>
      </c>
      <c r="H1560" s="11">
        <f t="shared" si="654"/>
        <v>43845</v>
      </c>
      <c r="I1560" s="11">
        <f t="shared" si="641"/>
        <v>43845</v>
      </c>
      <c r="J1560" s="1">
        <f t="shared" si="655"/>
        <v>20</v>
      </c>
      <c r="K1560" s="1">
        <f t="shared" si="638"/>
        <v>18</v>
      </c>
      <c r="L1560" s="8">
        <f t="shared" si="642"/>
        <v>1.01034454</v>
      </c>
      <c r="M1560" s="14">
        <f t="shared" si="637"/>
        <v>1.0051002499999999</v>
      </c>
      <c r="N1560" s="14">
        <f t="shared" si="634"/>
        <v>1.2035730478636359</v>
      </c>
      <c r="O1560" s="8">
        <f t="shared" si="636"/>
        <v>1.21602345</v>
      </c>
      <c r="P1560" s="8">
        <f t="shared" si="643"/>
        <v>14619.358081980001</v>
      </c>
      <c r="Q1560" s="13">
        <f t="shared" si="644"/>
        <v>0</v>
      </c>
      <c r="R1560" s="21">
        <f t="shared" si="645"/>
        <v>0</v>
      </c>
      <c r="S1560" s="8">
        <f t="shared" si="646"/>
        <v>0</v>
      </c>
      <c r="T1560" s="10">
        <f t="shared" si="656"/>
        <v>0.12631999999999999</v>
      </c>
      <c r="U1560" s="13">
        <f t="shared" si="635"/>
        <v>61</v>
      </c>
      <c r="V1560" s="13">
        <v>252</v>
      </c>
      <c r="W1560" s="14">
        <f t="shared" si="647"/>
        <v>1.0292134070000001</v>
      </c>
      <c r="X1560" s="8">
        <f t="shared" si="648"/>
        <v>427.08125772</v>
      </c>
      <c r="Y1560" s="8">
        <v>0</v>
      </c>
      <c r="Z1560" s="9">
        <f t="shared" si="649"/>
        <v>0</v>
      </c>
      <c r="AA1560" s="26" t="str">
        <f t="shared" si="657"/>
        <v>A+J=</v>
      </c>
      <c r="AB1560" s="70">
        <f t="shared" si="658"/>
        <v>44119</v>
      </c>
      <c r="AC1560" s="4"/>
      <c r="AD1560" s="1"/>
      <c r="AE1560" s="11"/>
      <c r="AF1560" s="5"/>
      <c r="AG1560" s="1"/>
      <c r="AH1560" s="1"/>
      <c r="AI1560" s="1"/>
      <c r="AJ1560" s="1"/>
      <c r="AK1560" s="10"/>
      <c r="AL1560" s="1"/>
      <c r="AM1560" s="1"/>
      <c r="AN1560" s="1"/>
      <c r="AO1560" s="1"/>
      <c r="AP1560" s="1"/>
      <c r="AQ1560" s="1"/>
    </row>
    <row r="1561" spans="1:43" x14ac:dyDescent="0.2">
      <c r="A1561" s="67">
        <f t="shared" si="650"/>
        <v>43843</v>
      </c>
      <c r="B1561" s="8">
        <f t="shared" si="639"/>
        <v>15046.4393397</v>
      </c>
      <c r="C1561" s="8">
        <f t="shared" si="651"/>
        <v>12022.26657881</v>
      </c>
      <c r="D1561" s="28">
        <f t="shared" si="652"/>
        <v>5259.76</v>
      </c>
      <c r="E1561" s="9">
        <f>IF(K1561=1,VLOOKUP(A1560,[1]Plan1!$AY$117:$BA$314,3),E1560)</f>
        <v>5320.25</v>
      </c>
      <c r="F1561" s="110">
        <f t="shared" si="653"/>
        <v>43816</v>
      </c>
      <c r="G1561" s="12">
        <f t="shared" si="640"/>
        <v>1.1500524738771389E-2</v>
      </c>
      <c r="H1561" s="11">
        <f t="shared" si="654"/>
        <v>43845</v>
      </c>
      <c r="I1561" s="11">
        <f t="shared" si="641"/>
        <v>43845</v>
      </c>
      <c r="J1561" s="1">
        <f t="shared" si="655"/>
        <v>20</v>
      </c>
      <c r="K1561" s="1">
        <f t="shared" si="638"/>
        <v>18</v>
      </c>
      <c r="L1561" s="8">
        <f t="shared" si="642"/>
        <v>1.01034454</v>
      </c>
      <c r="M1561" s="14">
        <f t="shared" si="637"/>
        <v>1.0051002499999999</v>
      </c>
      <c r="N1561" s="14">
        <f t="shared" si="634"/>
        <v>1.2035730478636359</v>
      </c>
      <c r="O1561" s="8">
        <f t="shared" si="636"/>
        <v>1.21602345</v>
      </c>
      <c r="P1561" s="8">
        <f t="shared" si="643"/>
        <v>14619.358081980001</v>
      </c>
      <c r="Q1561" s="13">
        <f t="shared" si="644"/>
        <v>0</v>
      </c>
      <c r="R1561" s="21">
        <f t="shared" si="645"/>
        <v>0</v>
      </c>
      <c r="S1561" s="8">
        <f t="shared" si="646"/>
        <v>0</v>
      </c>
      <c r="T1561" s="10">
        <f t="shared" si="656"/>
        <v>0.12631999999999999</v>
      </c>
      <c r="U1561" s="13">
        <f t="shared" si="635"/>
        <v>61</v>
      </c>
      <c r="V1561" s="13">
        <v>252</v>
      </c>
      <c r="W1561" s="14">
        <f t="shared" si="647"/>
        <v>1.0292134070000001</v>
      </c>
      <c r="X1561" s="8">
        <f t="shared" si="648"/>
        <v>427.08125772</v>
      </c>
      <c r="Y1561" s="8">
        <v>0</v>
      </c>
      <c r="Z1561" s="9">
        <f t="shared" si="649"/>
        <v>0</v>
      </c>
      <c r="AA1561" s="26" t="str">
        <f t="shared" si="657"/>
        <v>A+J=</v>
      </c>
      <c r="AB1561" s="70">
        <f t="shared" si="658"/>
        <v>44119</v>
      </c>
      <c r="AC1561" s="4"/>
      <c r="AD1561" s="1"/>
      <c r="AE1561" s="11"/>
      <c r="AF1561" s="5"/>
      <c r="AG1561" s="1"/>
      <c r="AH1561" s="1"/>
      <c r="AI1561" s="1"/>
      <c r="AJ1561" s="1"/>
      <c r="AK1561" s="10"/>
      <c r="AL1561" s="1"/>
      <c r="AM1561" s="1"/>
      <c r="AN1561" s="1"/>
      <c r="AO1561" s="1"/>
      <c r="AP1561" s="1"/>
      <c r="AQ1561" s="1"/>
    </row>
    <row r="1562" spans="1:43" x14ac:dyDescent="0.2">
      <c r="A1562" s="67">
        <f t="shared" si="650"/>
        <v>43844</v>
      </c>
      <c r="B1562" s="8">
        <f t="shared" si="639"/>
        <v>15062.1528296</v>
      </c>
      <c r="C1562" s="8">
        <f t="shared" si="651"/>
        <v>12022.26657881</v>
      </c>
      <c r="D1562" s="28">
        <f t="shared" si="652"/>
        <v>5259.76</v>
      </c>
      <c r="E1562" s="9">
        <f>IF(K1562=1,VLOOKUP(A1561,[1]Plan1!$AY$117:$BA$314,3),E1561)</f>
        <v>5320.25</v>
      </c>
      <c r="F1562" s="110">
        <f t="shared" si="653"/>
        <v>43816</v>
      </c>
      <c r="G1562" s="12">
        <f t="shared" si="640"/>
        <v>1.1500524738771389E-2</v>
      </c>
      <c r="H1562" s="11">
        <f t="shared" si="654"/>
        <v>43845</v>
      </c>
      <c r="I1562" s="11">
        <f t="shared" si="641"/>
        <v>43845</v>
      </c>
      <c r="J1562" s="1">
        <f t="shared" si="655"/>
        <v>20</v>
      </c>
      <c r="K1562" s="1">
        <f t="shared" si="638"/>
        <v>19</v>
      </c>
      <c r="L1562" s="8">
        <f t="shared" si="642"/>
        <v>1.0109223599999999</v>
      </c>
      <c r="M1562" s="14">
        <f t="shared" si="637"/>
        <v>1.0051002499999999</v>
      </c>
      <c r="N1562" s="14">
        <f t="shared" si="634"/>
        <v>1.2035730478636359</v>
      </c>
      <c r="O1562" s="8">
        <f t="shared" si="636"/>
        <v>1.2167189</v>
      </c>
      <c r="P1562" s="8">
        <f t="shared" si="643"/>
        <v>14627.718967270001</v>
      </c>
      <c r="Q1562" s="13">
        <f t="shared" si="644"/>
        <v>0</v>
      </c>
      <c r="R1562" s="21">
        <f t="shared" si="645"/>
        <v>0</v>
      </c>
      <c r="S1562" s="8">
        <f t="shared" si="646"/>
        <v>0</v>
      </c>
      <c r="T1562" s="10">
        <f t="shared" si="656"/>
        <v>0.12631999999999999</v>
      </c>
      <c r="U1562" s="13">
        <f t="shared" si="635"/>
        <v>62</v>
      </c>
      <c r="V1562" s="13">
        <v>252</v>
      </c>
      <c r="W1562" s="14">
        <f t="shared" si="647"/>
        <v>1.029699358</v>
      </c>
      <c r="X1562" s="8">
        <f t="shared" si="648"/>
        <v>434.43386233000001</v>
      </c>
      <c r="Y1562" s="8">
        <v>0</v>
      </c>
      <c r="Z1562" s="9">
        <f t="shared" si="649"/>
        <v>0</v>
      </c>
      <c r="AA1562" s="26" t="str">
        <f t="shared" si="657"/>
        <v>A+J=</v>
      </c>
      <c r="AB1562" s="70">
        <f t="shared" si="658"/>
        <v>44119</v>
      </c>
      <c r="AC1562" s="4"/>
      <c r="AD1562" s="1"/>
      <c r="AE1562" s="11"/>
      <c r="AF1562" s="5"/>
      <c r="AG1562" s="1"/>
      <c r="AH1562" s="1"/>
      <c r="AI1562" s="1"/>
      <c r="AJ1562" s="1"/>
      <c r="AK1562" s="10"/>
      <c r="AL1562" s="1"/>
      <c r="AM1562" s="1"/>
      <c r="AN1562" s="1"/>
      <c r="AO1562" s="1"/>
      <c r="AP1562" s="1"/>
      <c r="AQ1562" s="1"/>
    </row>
    <row r="1563" spans="1:43" x14ac:dyDescent="0.2">
      <c r="A1563" s="67">
        <f t="shared" si="650"/>
        <v>43845</v>
      </c>
      <c r="B1563" s="8">
        <f t="shared" si="639"/>
        <v>15077.88287503</v>
      </c>
      <c r="C1563" s="8">
        <f t="shared" si="651"/>
        <v>12022.26657881</v>
      </c>
      <c r="D1563" s="28">
        <f t="shared" si="652"/>
        <v>5259.76</v>
      </c>
      <c r="E1563" s="9">
        <f>IF(K1563=1,VLOOKUP(A1562,[1]Plan1!$AY$117:$BA$314,3),E1562)</f>
        <v>5320.25</v>
      </c>
      <c r="F1563" s="110">
        <f t="shared" si="653"/>
        <v>43816</v>
      </c>
      <c r="G1563" s="12">
        <f t="shared" si="640"/>
        <v>1.1500524738771389E-2</v>
      </c>
      <c r="H1563" s="11">
        <f t="shared" si="654"/>
        <v>43878</v>
      </c>
      <c r="I1563" s="11">
        <f t="shared" si="641"/>
        <v>43845</v>
      </c>
      <c r="J1563" s="1">
        <f t="shared" si="655"/>
        <v>20</v>
      </c>
      <c r="K1563" s="1">
        <f t="shared" si="638"/>
        <v>20</v>
      </c>
      <c r="L1563" s="8">
        <f t="shared" si="642"/>
        <v>1.01150052</v>
      </c>
      <c r="M1563" s="14">
        <f t="shared" si="637"/>
        <v>1.0051002499999999</v>
      </c>
      <c r="N1563" s="14">
        <f t="shared" si="634"/>
        <v>1.2035730478636359</v>
      </c>
      <c r="O1563" s="8">
        <f t="shared" si="636"/>
        <v>1.21741476</v>
      </c>
      <c r="P1563" s="8">
        <f t="shared" si="643"/>
        <v>14636.08478169</v>
      </c>
      <c r="Q1563" s="13">
        <f t="shared" si="644"/>
        <v>0</v>
      </c>
      <c r="R1563" s="21">
        <f t="shared" si="645"/>
        <v>0</v>
      </c>
      <c r="S1563" s="8">
        <f t="shared" si="646"/>
        <v>0</v>
      </c>
      <c r="T1563" s="10">
        <f t="shared" si="656"/>
        <v>0.12631999999999999</v>
      </c>
      <c r="U1563" s="13">
        <f t="shared" si="635"/>
        <v>63</v>
      </c>
      <c r="V1563" s="13">
        <v>252</v>
      </c>
      <c r="W1563" s="14">
        <f t="shared" si="647"/>
        <v>1.030185538</v>
      </c>
      <c r="X1563" s="8">
        <f t="shared" si="648"/>
        <v>441.79809333999998</v>
      </c>
      <c r="Y1563" s="8">
        <v>0</v>
      </c>
      <c r="Z1563" s="9">
        <f t="shared" si="649"/>
        <v>0</v>
      </c>
      <c r="AA1563" s="26" t="str">
        <f t="shared" si="657"/>
        <v>A+J=</v>
      </c>
      <c r="AB1563" s="70">
        <f t="shared" si="658"/>
        <v>44119</v>
      </c>
      <c r="AC1563" s="4"/>
      <c r="AD1563" s="1"/>
      <c r="AE1563" s="11"/>
      <c r="AF1563" s="5"/>
      <c r="AG1563" s="1"/>
      <c r="AH1563" s="1"/>
      <c r="AI1563" s="1"/>
      <c r="AJ1563" s="1"/>
      <c r="AK1563" s="10"/>
      <c r="AL1563" s="1"/>
      <c r="AM1563" s="1"/>
      <c r="AN1563" s="1"/>
      <c r="AO1563" s="1"/>
      <c r="AP1563" s="1"/>
      <c r="AQ1563" s="1"/>
    </row>
    <row r="1564" spans="1:43" x14ac:dyDescent="0.2">
      <c r="A1564" s="67">
        <f t="shared" si="650"/>
        <v>43846</v>
      </c>
      <c r="B1564" s="8">
        <f t="shared" si="639"/>
        <v>15086.377539380001</v>
      </c>
      <c r="C1564" s="8">
        <f t="shared" si="651"/>
        <v>12022.26657881</v>
      </c>
      <c r="D1564" s="28">
        <f t="shared" si="652"/>
        <v>5320.25</v>
      </c>
      <c r="E1564" s="9">
        <f>IF(K1564=1,VLOOKUP(A1563,[1]Plan1!$AY$117:$BA$314,3),E1563)</f>
        <v>5331.42</v>
      </c>
      <c r="F1564" s="110">
        <f t="shared" si="653"/>
        <v>43846</v>
      </c>
      <c r="G1564" s="12">
        <f t="shared" si="640"/>
        <v>2.099525398242541E-3</v>
      </c>
      <c r="H1564" s="11">
        <f t="shared" si="654"/>
        <v>43878</v>
      </c>
      <c r="I1564" s="11">
        <f t="shared" si="641"/>
        <v>43878</v>
      </c>
      <c r="J1564" s="1">
        <f t="shared" si="655"/>
        <v>23</v>
      </c>
      <c r="K1564" s="1">
        <f t="shared" si="638"/>
        <v>1</v>
      </c>
      <c r="L1564" s="8">
        <f t="shared" si="642"/>
        <v>1.00009119</v>
      </c>
      <c r="M1564" s="14">
        <f t="shared" si="637"/>
        <v>1.01150052</v>
      </c>
      <c r="N1564" s="14">
        <f t="shared" si="634"/>
        <v>1.2174147637720527</v>
      </c>
      <c r="O1564" s="8">
        <f t="shared" si="636"/>
        <v>1.21752577</v>
      </c>
      <c r="P1564" s="8">
        <f t="shared" si="643"/>
        <v>14637.41937351</v>
      </c>
      <c r="Q1564" s="13">
        <f t="shared" si="644"/>
        <v>0</v>
      </c>
      <c r="R1564" s="21">
        <f t="shared" si="645"/>
        <v>0</v>
      </c>
      <c r="S1564" s="8">
        <f t="shared" si="646"/>
        <v>0</v>
      </c>
      <c r="T1564" s="10">
        <f t="shared" si="656"/>
        <v>0.12631999999999999</v>
      </c>
      <c r="U1564" s="13">
        <f t="shared" si="635"/>
        <v>64</v>
      </c>
      <c r="V1564" s="13">
        <v>252</v>
      </c>
      <c r="W1564" s="14">
        <f t="shared" si="647"/>
        <v>1.0306719479999999</v>
      </c>
      <c r="X1564" s="8">
        <f t="shared" si="648"/>
        <v>448.95816587000002</v>
      </c>
      <c r="Y1564" s="8">
        <v>0</v>
      </c>
      <c r="Z1564" s="9">
        <f t="shared" si="649"/>
        <v>0</v>
      </c>
      <c r="AA1564" s="26" t="str">
        <f t="shared" si="657"/>
        <v>A+J=</v>
      </c>
      <c r="AB1564" s="70">
        <f t="shared" si="658"/>
        <v>44119</v>
      </c>
      <c r="AC1564" s="4"/>
      <c r="AD1564" s="1"/>
      <c r="AE1564" s="11"/>
      <c r="AF1564" s="5"/>
      <c r="AG1564" s="1"/>
      <c r="AH1564" s="1"/>
      <c r="AI1564" s="1"/>
      <c r="AJ1564" s="1"/>
      <c r="AK1564" s="10"/>
      <c r="AL1564" s="1"/>
      <c r="AM1564" s="1"/>
      <c r="AN1564" s="1"/>
      <c r="AO1564" s="1"/>
      <c r="AP1564" s="1"/>
      <c r="AQ1564" s="1"/>
    </row>
    <row r="1565" spans="1:43" x14ac:dyDescent="0.2">
      <c r="A1565" s="67">
        <f t="shared" si="650"/>
        <v>43847</v>
      </c>
      <c r="B1565" s="8">
        <f t="shared" si="639"/>
        <v>15094.87711689</v>
      </c>
      <c r="C1565" s="8">
        <f t="shared" si="651"/>
        <v>12022.26657881</v>
      </c>
      <c r="D1565" s="28">
        <f t="shared" si="652"/>
        <v>5320.25</v>
      </c>
      <c r="E1565" s="9">
        <f>IF(K1565=1,VLOOKUP(A1564,[1]Plan1!$AY$117:$BA$314,3),E1564)</f>
        <v>5331.42</v>
      </c>
      <c r="F1565" s="110">
        <f t="shared" si="653"/>
        <v>43846</v>
      </c>
      <c r="G1565" s="12">
        <f t="shared" si="640"/>
        <v>2.099525398242541E-3</v>
      </c>
      <c r="H1565" s="11">
        <f t="shared" si="654"/>
        <v>43878</v>
      </c>
      <c r="I1565" s="11">
        <f t="shared" si="641"/>
        <v>43878</v>
      </c>
      <c r="J1565" s="1">
        <f t="shared" si="655"/>
        <v>23</v>
      </c>
      <c r="K1565" s="1">
        <f t="shared" si="638"/>
        <v>2</v>
      </c>
      <c r="L1565" s="8">
        <f t="shared" si="642"/>
        <v>1.00018239</v>
      </c>
      <c r="M1565" s="14">
        <f t="shared" si="637"/>
        <v>1.01150052</v>
      </c>
      <c r="N1565" s="14">
        <f t="shared" si="634"/>
        <v>1.2174147637720527</v>
      </c>
      <c r="O1565" s="8">
        <f t="shared" si="636"/>
        <v>1.2176368</v>
      </c>
      <c r="P1565" s="8">
        <f t="shared" si="643"/>
        <v>14638.75420576</v>
      </c>
      <c r="Q1565" s="13">
        <f t="shared" si="644"/>
        <v>0</v>
      </c>
      <c r="R1565" s="21">
        <f t="shared" si="645"/>
        <v>0</v>
      </c>
      <c r="S1565" s="8">
        <f t="shared" si="646"/>
        <v>0</v>
      </c>
      <c r="T1565" s="10">
        <f t="shared" si="656"/>
        <v>0.12631999999999999</v>
      </c>
      <c r="U1565" s="13">
        <f t="shared" si="635"/>
        <v>65</v>
      </c>
      <c r="V1565" s="13">
        <v>252</v>
      </c>
      <c r="W1565" s="14">
        <f t="shared" si="647"/>
        <v>1.031158588</v>
      </c>
      <c r="X1565" s="8">
        <f t="shared" si="648"/>
        <v>456.12291112999998</v>
      </c>
      <c r="Y1565" s="8">
        <v>0</v>
      </c>
      <c r="Z1565" s="9">
        <f t="shared" si="649"/>
        <v>0</v>
      </c>
      <c r="AA1565" s="26" t="str">
        <f t="shared" si="657"/>
        <v>A+J=</v>
      </c>
      <c r="AB1565" s="70">
        <f t="shared" si="658"/>
        <v>44119</v>
      </c>
      <c r="AC1565" s="4"/>
      <c r="AD1565" s="1"/>
      <c r="AE1565" s="11"/>
      <c r="AF1565" s="5"/>
      <c r="AG1565" s="1"/>
      <c r="AH1565" s="1"/>
      <c r="AI1565" s="1"/>
      <c r="AJ1565" s="1"/>
      <c r="AK1565" s="10"/>
      <c r="AL1565" s="1"/>
      <c r="AM1565" s="1"/>
      <c r="AN1565" s="1"/>
      <c r="AO1565" s="1"/>
      <c r="AP1565" s="1"/>
      <c r="AQ1565" s="1"/>
    </row>
    <row r="1566" spans="1:43" x14ac:dyDescent="0.2">
      <c r="A1566" s="67">
        <f t="shared" si="650"/>
        <v>43848</v>
      </c>
      <c r="B1566" s="8">
        <f t="shared" si="639"/>
        <v>15103.38148482</v>
      </c>
      <c r="C1566" s="8">
        <f t="shared" si="651"/>
        <v>12022.26657881</v>
      </c>
      <c r="D1566" s="28">
        <f t="shared" si="652"/>
        <v>5320.25</v>
      </c>
      <c r="E1566" s="9">
        <f>IF(K1566=1,VLOOKUP(A1565,[1]Plan1!$AY$117:$BA$314,3),E1565)</f>
        <v>5331.42</v>
      </c>
      <c r="F1566" s="110">
        <f t="shared" si="653"/>
        <v>43846</v>
      </c>
      <c r="G1566" s="12">
        <f t="shared" si="640"/>
        <v>2.099525398242541E-3</v>
      </c>
      <c r="H1566" s="11">
        <f t="shared" si="654"/>
        <v>43878</v>
      </c>
      <c r="I1566" s="11">
        <f t="shared" si="641"/>
        <v>43878</v>
      </c>
      <c r="J1566" s="1">
        <f t="shared" si="655"/>
        <v>23</v>
      </c>
      <c r="K1566" s="1">
        <f t="shared" si="638"/>
        <v>3</v>
      </c>
      <c r="L1566" s="8">
        <f t="shared" si="642"/>
        <v>1.0002736000000001</v>
      </c>
      <c r="M1566" s="14">
        <f t="shared" si="637"/>
        <v>1.01150052</v>
      </c>
      <c r="N1566" s="14">
        <f t="shared" si="634"/>
        <v>1.2174147637720527</v>
      </c>
      <c r="O1566" s="8">
        <f t="shared" si="636"/>
        <v>1.2177478399999999</v>
      </c>
      <c r="P1566" s="8">
        <f t="shared" si="643"/>
        <v>14640.089158250001</v>
      </c>
      <c r="Q1566" s="13">
        <f t="shared" si="644"/>
        <v>0</v>
      </c>
      <c r="R1566" s="21">
        <f t="shared" si="645"/>
        <v>0</v>
      </c>
      <c r="S1566" s="8">
        <f t="shared" si="646"/>
        <v>0</v>
      </c>
      <c r="T1566" s="10">
        <f t="shared" si="656"/>
        <v>0.12631999999999999</v>
      </c>
      <c r="U1566" s="13">
        <f t="shared" si="635"/>
        <v>66</v>
      </c>
      <c r="V1566" s="13">
        <v>252</v>
      </c>
      <c r="W1566" s="14">
        <f t="shared" si="647"/>
        <v>1.0316454580000001</v>
      </c>
      <c r="X1566" s="8">
        <f t="shared" si="648"/>
        <v>463.29232657</v>
      </c>
      <c r="Y1566" s="8">
        <v>0</v>
      </c>
      <c r="Z1566" s="9">
        <f t="shared" si="649"/>
        <v>0</v>
      </c>
      <c r="AA1566" s="26" t="str">
        <f t="shared" si="657"/>
        <v>A+J=</v>
      </c>
      <c r="AB1566" s="70">
        <f t="shared" si="658"/>
        <v>44119</v>
      </c>
      <c r="AC1566" s="4"/>
      <c r="AD1566" s="1"/>
      <c r="AE1566" s="11"/>
      <c r="AF1566" s="5"/>
      <c r="AG1566" s="1"/>
      <c r="AH1566" s="1"/>
      <c r="AI1566" s="1"/>
      <c r="AJ1566" s="1"/>
      <c r="AK1566" s="10"/>
      <c r="AL1566" s="1"/>
      <c r="AM1566" s="1"/>
      <c r="AN1566" s="1"/>
      <c r="AO1566" s="1"/>
      <c r="AP1566" s="1"/>
      <c r="AQ1566" s="1"/>
    </row>
    <row r="1567" spans="1:43" x14ac:dyDescent="0.2">
      <c r="A1567" s="67">
        <f t="shared" si="650"/>
        <v>43849</v>
      </c>
      <c r="B1567" s="8">
        <f t="shared" si="639"/>
        <v>15103.38148482</v>
      </c>
      <c r="C1567" s="8">
        <f t="shared" si="651"/>
        <v>12022.26657881</v>
      </c>
      <c r="D1567" s="28">
        <f t="shared" si="652"/>
        <v>5320.25</v>
      </c>
      <c r="E1567" s="9">
        <f>IF(K1567=1,VLOOKUP(A1566,[1]Plan1!$AY$117:$BA$314,3),E1566)</f>
        <v>5331.42</v>
      </c>
      <c r="F1567" s="110">
        <f t="shared" si="653"/>
        <v>43846</v>
      </c>
      <c r="G1567" s="12">
        <f t="shared" si="640"/>
        <v>2.099525398242541E-3</v>
      </c>
      <c r="H1567" s="11">
        <f t="shared" si="654"/>
        <v>43878</v>
      </c>
      <c r="I1567" s="11">
        <f t="shared" si="641"/>
        <v>43878</v>
      </c>
      <c r="J1567" s="1">
        <f t="shared" si="655"/>
        <v>23</v>
      </c>
      <c r="K1567" s="1">
        <f t="shared" si="638"/>
        <v>3</v>
      </c>
      <c r="L1567" s="8">
        <f t="shared" si="642"/>
        <v>1.0002736000000001</v>
      </c>
      <c r="M1567" s="14">
        <f t="shared" si="637"/>
        <v>1.01150052</v>
      </c>
      <c r="N1567" s="14">
        <f t="shared" ref="N1567:N1630" si="659">IF(I1567&gt;I1566,N1566*M1567,N1566)</f>
        <v>1.2174147637720527</v>
      </c>
      <c r="O1567" s="8">
        <f t="shared" si="636"/>
        <v>1.2177478399999999</v>
      </c>
      <c r="P1567" s="8">
        <f t="shared" si="643"/>
        <v>14640.089158250001</v>
      </c>
      <c r="Q1567" s="13">
        <f t="shared" si="644"/>
        <v>0</v>
      </c>
      <c r="R1567" s="21">
        <f t="shared" si="645"/>
        <v>0</v>
      </c>
      <c r="S1567" s="8">
        <f t="shared" si="646"/>
        <v>0</v>
      </c>
      <c r="T1567" s="10">
        <f t="shared" si="656"/>
        <v>0.12631999999999999</v>
      </c>
      <c r="U1567" s="13">
        <f t="shared" si="635"/>
        <v>66</v>
      </c>
      <c r="V1567" s="13">
        <v>252</v>
      </c>
      <c r="W1567" s="14">
        <f t="shared" si="647"/>
        <v>1.0316454580000001</v>
      </c>
      <c r="X1567" s="8">
        <f t="shared" si="648"/>
        <v>463.29232657</v>
      </c>
      <c r="Y1567" s="8">
        <v>0</v>
      </c>
      <c r="Z1567" s="9">
        <f t="shared" si="649"/>
        <v>0</v>
      </c>
      <c r="AA1567" s="26" t="str">
        <f t="shared" si="657"/>
        <v>A+J=</v>
      </c>
      <c r="AB1567" s="70">
        <f t="shared" si="658"/>
        <v>44119</v>
      </c>
      <c r="AC1567" s="4"/>
      <c r="AD1567" s="1"/>
      <c r="AE1567" s="11"/>
      <c r="AF1567" s="5"/>
      <c r="AG1567" s="1"/>
      <c r="AH1567" s="1"/>
      <c r="AI1567" s="1"/>
      <c r="AJ1567" s="1"/>
      <c r="AK1567" s="10"/>
      <c r="AL1567" s="1"/>
      <c r="AM1567" s="1"/>
      <c r="AN1567" s="1"/>
      <c r="AO1567" s="1"/>
      <c r="AP1567" s="1"/>
      <c r="AQ1567" s="1"/>
    </row>
    <row r="1568" spans="1:43" x14ac:dyDescent="0.2">
      <c r="A1568" s="67">
        <f t="shared" si="650"/>
        <v>43850</v>
      </c>
      <c r="B1568" s="8">
        <f t="shared" si="639"/>
        <v>15103.38148482</v>
      </c>
      <c r="C1568" s="8">
        <f t="shared" si="651"/>
        <v>12022.26657881</v>
      </c>
      <c r="D1568" s="28">
        <f t="shared" si="652"/>
        <v>5320.25</v>
      </c>
      <c r="E1568" s="9">
        <f>IF(K1568=1,VLOOKUP(A1567,[1]Plan1!$AY$117:$BA$314,3),E1567)</f>
        <v>5331.42</v>
      </c>
      <c r="F1568" s="110">
        <f t="shared" si="653"/>
        <v>43846</v>
      </c>
      <c r="G1568" s="12">
        <f t="shared" si="640"/>
        <v>2.099525398242541E-3</v>
      </c>
      <c r="H1568" s="11">
        <f t="shared" si="654"/>
        <v>43878</v>
      </c>
      <c r="I1568" s="11">
        <f t="shared" si="641"/>
        <v>43878</v>
      </c>
      <c r="J1568" s="1">
        <f t="shared" si="655"/>
        <v>23</v>
      </c>
      <c r="K1568" s="1">
        <f t="shared" si="638"/>
        <v>3</v>
      </c>
      <c r="L1568" s="8">
        <f t="shared" si="642"/>
        <v>1.0002736000000001</v>
      </c>
      <c r="M1568" s="14">
        <f t="shared" si="637"/>
        <v>1.01150052</v>
      </c>
      <c r="N1568" s="14">
        <f t="shared" si="659"/>
        <v>1.2174147637720527</v>
      </c>
      <c r="O1568" s="8">
        <f t="shared" si="636"/>
        <v>1.2177478399999999</v>
      </c>
      <c r="P1568" s="8">
        <f t="shared" si="643"/>
        <v>14640.089158250001</v>
      </c>
      <c r="Q1568" s="13">
        <f t="shared" si="644"/>
        <v>0</v>
      </c>
      <c r="R1568" s="21">
        <f t="shared" si="645"/>
        <v>0</v>
      </c>
      <c r="S1568" s="8">
        <f t="shared" si="646"/>
        <v>0</v>
      </c>
      <c r="T1568" s="10">
        <f t="shared" si="656"/>
        <v>0.12631999999999999</v>
      </c>
      <c r="U1568" s="13">
        <f t="shared" si="635"/>
        <v>66</v>
      </c>
      <c r="V1568" s="13">
        <v>252</v>
      </c>
      <c r="W1568" s="14">
        <f t="shared" si="647"/>
        <v>1.0316454580000001</v>
      </c>
      <c r="X1568" s="8">
        <f t="shared" si="648"/>
        <v>463.29232657</v>
      </c>
      <c r="Y1568" s="8">
        <v>0</v>
      </c>
      <c r="Z1568" s="9">
        <f t="shared" si="649"/>
        <v>0</v>
      </c>
      <c r="AA1568" s="26" t="str">
        <f t="shared" si="657"/>
        <v>A+J=</v>
      </c>
      <c r="AB1568" s="70">
        <f t="shared" si="658"/>
        <v>44119</v>
      </c>
      <c r="AC1568" s="4"/>
      <c r="AD1568" s="1"/>
      <c r="AE1568" s="11"/>
      <c r="AF1568" s="5"/>
      <c r="AG1568" s="1"/>
      <c r="AH1568" s="1"/>
      <c r="AI1568" s="1"/>
      <c r="AJ1568" s="1"/>
      <c r="AK1568" s="10"/>
      <c r="AL1568" s="1"/>
      <c r="AM1568" s="1"/>
      <c r="AN1568" s="1"/>
      <c r="AO1568" s="1"/>
      <c r="AP1568" s="1"/>
      <c r="AQ1568" s="1"/>
    </row>
    <row r="1569" spans="1:43" x14ac:dyDescent="0.2">
      <c r="A1569" s="67">
        <f t="shared" si="650"/>
        <v>43851</v>
      </c>
      <c r="B1569" s="8">
        <f t="shared" si="639"/>
        <v>15111.890505520001</v>
      </c>
      <c r="C1569" s="8">
        <f t="shared" si="651"/>
        <v>12022.26657881</v>
      </c>
      <c r="D1569" s="28">
        <f t="shared" si="652"/>
        <v>5320.25</v>
      </c>
      <c r="E1569" s="9">
        <f>IF(K1569=1,VLOOKUP(A1568,[1]Plan1!$AY$117:$BA$314,3),E1568)</f>
        <v>5331.42</v>
      </c>
      <c r="F1569" s="110">
        <f t="shared" si="653"/>
        <v>43846</v>
      </c>
      <c r="G1569" s="12">
        <f t="shared" si="640"/>
        <v>2.099525398242541E-3</v>
      </c>
      <c r="H1569" s="11">
        <f t="shared" si="654"/>
        <v>43878</v>
      </c>
      <c r="I1569" s="11">
        <f t="shared" si="641"/>
        <v>43878</v>
      </c>
      <c r="J1569" s="1">
        <f t="shared" si="655"/>
        <v>23</v>
      </c>
      <c r="K1569" s="1">
        <f t="shared" si="638"/>
        <v>4</v>
      </c>
      <c r="L1569" s="8">
        <f t="shared" si="642"/>
        <v>1.00036481</v>
      </c>
      <c r="M1569" s="14">
        <f t="shared" si="637"/>
        <v>1.01150052</v>
      </c>
      <c r="N1569" s="14">
        <f t="shared" si="659"/>
        <v>1.2174147637720527</v>
      </c>
      <c r="O1569" s="8">
        <f t="shared" si="636"/>
        <v>1.2178588800000001</v>
      </c>
      <c r="P1569" s="8">
        <f t="shared" si="643"/>
        <v>14641.42411073</v>
      </c>
      <c r="Q1569" s="13">
        <f t="shared" si="644"/>
        <v>0</v>
      </c>
      <c r="R1569" s="21">
        <f t="shared" si="645"/>
        <v>0</v>
      </c>
      <c r="S1569" s="8">
        <f t="shared" si="646"/>
        <v>0</v>
      </c>
      <c r="T1569" s="10">
        <f t="shared" si="656"/>
        <v>0.12631999999999999</v>
      </c>
      <c r="U1569" s="13">
        <f t="shared" si="635"/>
        <v>67</v>
      </c>
      <c r="V1569" s="13">
        <v>252</v>
      </c>
      <c r="W1569" s="14">
        <f t="shared" si="647"/>
        <v>1.032132557</v>
      </c>
      <c r="X1569" s="8">
        <f t="shared" si="648"/>
        <v>470.46639478999998</v>
      </c>
      <c r="Y1569" s="8">
        <v>0</v>
      </c>
      <c r="Z1569" s="9">
        <f t="shared" si="649"/>
        <v>0</v>
      </c>
      <c r="AA1569" s="26" t="str">
        <f t="shared" si="657"/>
        <v>A+J=</v>
      </c>
      <c r="AB1569" s="70">
        <f t="shared" si="658"/>
        <v>44119</v>
      </c>
      <c r="AC1569" s="4"/>
      <c r="AD1569" s="1"/>
      <c r="AE1569" s="11"/>
      <c r="AF1569" s="5"/>
      <c r="AG1569" s="1"/>
      <c r="AH1569" s="1"/>
      <c r="AI1569" s="1"/>
      <c r="AJ1569" s="1"/>
      <c r="AK1569" s="10"/>
      <c r="AL1569" s="1"/>
      <c r="AM1569" s="1"/>
      <c r="AN1569" s="1"/>
      <c r="AO1569" s="1"/>
      <c r="AP1569" s="1"/>
      <c r="AQ1569" s="1"/>
    </row>
    <row r="1570" spans="1:43" x14ac:dyDescent="0.2">
      <c r="A1570" s="67">
        <f t="shared" si="650"/>
        <v>43852</v>
      </c>
      <c r="B1570" s="8">
        <f t="shared" si="639"/>
        <v>15120.404581640001</v>
      </c>
      <c r="C1570" s="8">
        <f t="shared" si="651"/>
        <v>12022.26657881</v>
      </c>
      <c r="D1570" s="28">
        <f t="shared" si="652"/>
        <v>5320.25</v>
      </c>
      <c r="E1570" s="9">
        <f>IF(K1570=1,VLOOKUP(A1569,[1]Plan1!$AY$117:$BA$314,3),E1569)</f>
        <v>5331.42</v>
      </c>
      <c r="F1570" s="110">
        <f t="shared" si="653"/>
        <v>43846</v>
      </c>
      <c r="G1570" s="12">
        <f t="shared" si="640"/>
        <v>2.099525398242541E-3</v>
      </c>
      <c r="H1570" s="11">
        <f t="shared" si="654"/>
        <v>43878</v>
      </c>
      <c r="I1570" s="11">
        <f t="shared" si="641"/>
        <v>43878</v>
      </c>
      <c r="J1570" s="1">
        <f t="shared" si="655"/>
        <v>23</v>
      </c>
      <c r="K1570" s="1">
        <f t="shared" si="638"/>
        <v>5</v>
      </c>
      <c r="L1570" s="8">
        <f t="shared" si="642"/>
        <v>1.00045604</v>
      </c>
      <c r="M1570" s="14">
        <f t="shared" si="637"/>
        <v>1.01150052</v>
      </c>
      <c r="N1570" s="14">
        <f t="shared" si="659"/>
        <v>1.2174147637720527</v>
      </c>
      <c r="O1570" s="8">
        <f t="shared" si="636"/>
        <v>1.2179699500000001</v>
      </c>
      <c r="P1570" s="8">
        <f t="shared" si="643"/>
        <v>14642.75942387</v>
      </c>
      <c r="Q1570" s="13">
        <f t="shared" si="644"/>
        <v>0</v>
      </c>
      <c r="R1570" s="21">
        <f t="shared" si="645"/>
        <v>0</v>
      </c>
      <c r="S1570" s="8">
        <f t="shared" si="646"/>
        <v>0</v>
      </c>
      <c r="T1570" s="10">
        <f t="shared" si="656"/>
        <v>0.12631999999999999</v>
      </c>
      <c r="U1570" s="13">
        <f t="shared" si="635"/>
        <v>68</v>
      </c>
      <c r="V1570" s="13">
        <v>252</v>
      </c>
      <c r="W1570" s="14">
        <f t="shared" si="647"/>
        <v>1.0326198870000001</v>
      </c>
      <c r="X1570" s="8">
        <f t="shared" si="648"/>
        <v>477.64515777000003</v>
      </c>
      <c r="Y1570" s="8">
        <v>0</v>
      </c>
      <c r="Z1570" s="9">
        <f t="shared" si="649"/>
        <v>0</v>
      </c>
      <c r="AA1570" s="26" t="str">
        <f t="shared" si="657"/>
        <v>A+J=</v>
      </c>
      <c r="AB1570" s="70">
        <f t="shared" si="658"/>
        <v>44119</v>
      </c>
      <c r="AC1570" s="4"/>
      <c r="AD1570" s="1"/>
      <c r="AE1570" s="11"/>
      <c r="AF1570" s="5"/>
      <c r="AG1570" s="1"/>
      <c r="AH1570" s="1"/>
      <c r="AI1570" s="1"/>
      <c r="AJ1570" s="1"/>
      <c r="AK1570" s="10"/>
      <c r="AL1570" s="1"/>
      <c r="AM1570" s="1"/>
      <c r="AN1570" s="1"/>
      <c r="AO1570" s="1"/>
      <c r="AP1570" s="1"/>
      <c r="AQ1570" s="1"/>
    </row>
    <row r="1571" spans="1:43" x14ac:dyDescent="0.2">
      <c r="A1571" s="67">
        <f t="shared" si="650"/>
        <v>43853</v>
      </c>
      <c r="B1571" s="8">
        <f t="shared" si="639"/>
        <v>15128.923188539999</v>
      </c>
      <c r="C1571" s="8">
        <f t="shared" si="651"/>
        <v>12022.26657881</v>
      </c>
      <c r="D1571" s="28">
        <f t="shared" si="652"/>
        <v>5320.25</v>
      </c>
      <c r="E1571" s="9">
        <f>IF(K1571=1,VLOOKUP(A1570,[1]Plan1!$AY$117:$BA$314,3),E1570)</f>
        <v>5331.42</v>
      </c>
      <c r="F1571" s="110">
        <f t="shared" si="653"/>
        <v>43846</v>
      </c>
      <c r="G1571" s="12">
        <f t="shared" si="640"/>
        <v>2.099525398242541E-3</v>
      </c>
      <c r="H1571" s="11">
        <f t="shared" si="654"/>
        <v>43878</v>
      </c>
      <c r="I1571" s="11">
        <f t="shared" si="641"/>
        <v>43878</v>
      </c>
      <c r="J1571" s="1">
        <f t="shared" si="655"/>
        <v>23</v>
      </c>
      <c r="K1571" s="1">
        <f t="shared" si="638"/>
        <v>6</v>
      </c>
      <c r="L1571" s="8">
        <f t="shared" si="642"/>
        <v>1.00054727</v>
      </c>
      <c r="M1571" s="14">
        <f t="shared" si="637"/>
        <v>1.01150052</v>
      </c>
      <c r="N1571" s="14">
        <f t="shared" si="659"/>
        <v>1.2174147637720527</v>
      </c>
      <c r="O1571" s="8">
        <f t="shared" si="636"/>
        <v>1.2180810099999999</v>
      </c>
      <c r="P1571" s="8">
        <f t="shared" si="643"/>
        <v>14644.094616799999</v>
      </c>
      <c r="Q1571" s="13">
        <f t="shared" si="644"/>
        <v>0</v>
      </c>
      <c r="R1571" s="21">
        <f t="shared" si="645"/>
        <v>0</v>
      </c>
      <c r="S1571" s="8">
        <f t="shared" si="646"/>
        <v>0</v>
      </c>
      <c r="T1571" s="10">
        <f t="shared" si="656"/>
        <v>0.12631999999999999</v>
      </c>
      <c r="U1571" s="13">
        <f t="shared" si="635"/>
        <v>69</v>
      </c>
      <c r="V1571" s="13">
        <v>252</v>
      </c>
      <c r="W1571" s="14">
        <f t="shared" si="647"/>
        <v>1.033107446</v>
      </c>
      <c r="X1571" s="8">
        <f t="shared" si="648"/>
        <v>484.82857173999997</v>
      </c>
      <c r="Y1571" s="8">
        <v>0</v>
      </c>
      <c r="Z1571" s="9">
        <f t="shared" si="649"/>
        <v>0</v>
      </c>
      <c r="AA1571" s="26" t="str">
        <f t="shared" si="657"/>
        <v>A+J=</v>
      </c>
      <c r="AB1571" s="70">
        <f t="shared" si="658"/>
        <v>44119</v>
      </c>
      <c r="AC1571" s="4"/>
      <c r="AD1571" s="1"/>
      <c r="AE1571" s="11"/>
      <c r="AF1571" s="5"/>
      <c r="AG1571" s="1"/>
      <c r="AH1571" s="1"/>
      <c r="AI1571" s="1"/>
      <c r="AJ1571" s="1"/>
      <c r="AK1571" s="10"/>
      <c r="AL1571" s="1"/>
      <c r="AM1571" s="1"/>
      <c r="AN1571" s="1"/>
      <c r="AO1571" s="1"/>
      <c r="AP1571" s="1"/>
      <c r="AQ1571" s="1"/>
    </row>
    <row r="1572" spans="1:43" x14ac:dyDescent="0.2">
      <c r="A1572" s="67">
        <f t="shared" si="650"/>
        <v>43854</v>
      </c>
      <c r="B1572" s="8">
        <f t="shared" si="639"/>
        <v>15137.446729019999</v>
      </c>
      <c r="C1572" s="8">
        <f t="shared" si="651"/>
        <v>12022.26657881</v>
      </c>
      <c r="D1572" s="28">
        <f t="shared" si="652"/>
        <v>5320.25</v>
      </c>
      <c r="E1572" s="9">
        <f>IF(K1572=1,VLOOKUP(A1571,[1]Plan1!$AY$117:$BA$314,3),E1571)</f>
        <v>5331.42</v>
      </c>
      <c r="F1572" s="110">
        <f t="shared" si="653"/>
        <v>43846</v>
      </c>
      <c r="G1572" s="12">
        <f t="shared" si="640"/>
        <v>2.099525398242541E-3</v>
      </c>
      <c r="H1572" s="11">
        <f t="shared" si="654"/>
        <v>43878</v>
      </c>
      <c r="I1572" s="11">
        <f t="shared" si="641"/>
        <v>43878</v>
      </c>
      <c r="J1572" s="1">
        <f t="shared" si="655"/>
        <v>23</v>
      </c>
      <c r="K1572" s="1">
        <f t="shared" si="638"/>
        <v>7</v>
      </c>
      <c r="L1572" s="8">
        <f t="shared" si="642"/>
        <v>1.0006385099999999</v>
      </c>
      <c r="M1572" s="14">
        <f t="shared" si="637"/>
        <v>1.01150052</v>
      </c>
      <c r="N1572" s="14">
        <f t="shared" si="659"/>
        <v>1.2174147637720527</v>
      </c>
      <c r="O1572" s="8">
        <f t="shared" si="636"/>
        <v>1.2181920900000001</v>
      </c>
      <c r="P1572" s="8">
        <f t="shared" si="643"/>
        <v>14645.43005017</v>
      </c>
      <c r="Q1572" s="13">
        <f t="shared" si="644"/>
        <v>0</v>
      </c>
      <c r="R1572" s="21">
        <f t="shared" si="645"/>
        <v>0</v>
      </c>
      <c r="S1572" s="8">
        <f t="shared" si="646"/>
        <v>0</v>
      </c>
      <c r="T1572" s="10">
        <f t="shared" si="656"/>
        <v>0.12631999999999999</v>
      </c>
      <c r="U1572" s="13">
        <f t="shared" si="635"/>
        <v>70</v>
      </c>
      <c r="V1572" s="13">
        <v>252</v>
      </c>
      <c r="W1572" s="14">
        <f t="shared" si="647"/>
        <v>1.033595236</v>
      </c>
      <c r="X1572" s="8">
        <f t="shared" si="648"/>
        <v>492.01667885000001</v>
      </c>
      <c r="Y1572" s="8">
        <v>0</v>
      </c>
      <c r="Z1572" s="9">
        <f t="shared" si="649"/>
        <v>0</v>
      </c>
      <c r="AA1572" s="26" t="str">
        <f t="shared" si="657"/>
        <v>A+J=</v>
      </c>
      <c r="AB1572" s="70">
        <f t="shared" si="658"/>
        <v>44119</v>
      </c>
      <c r="AC1572" s="4"/>
      <c r="AD1572" s="1"/>
      <c r="AE1572" s="11"/>
      <c r="AF1572" s="5"/>
      <c r="AG1572" s="1"/>
      <c r="AH1572" s="1"/>
      <c r="AI1572" s="1"/>
      <c r="AJ1572" s="1"/>
      <c r="AK1572" s="10"/>
      <c r="AL1572" s="1"/>
      <c r="AM1572" s="1"/>
      <c r="AN1572" s="1"/>
      <c r="AO1572" s="1"/>
      <c r="AP1572" s="1"/>
      <c r="AQ1572" s="1"/>
    </row>
    <row r="1573" spans="1:43" x14ac:dyDescent="0.2">
      <c r="A1573" s="67">
        <f t="shared" si="650"/>
        <v>43855</v>
      </c>
      <c r="B1573" s="8">
        <f t="shared" si="639"/>
        <v>15145.975189729999</v>
      </c>
      <c r="C1573" s="8">
        <f t="shared" si="651"/>
        <v>12022.26657881</v>
      </c>
      <c r="D1573" s="28">
        <f t="shared" si="652"/>
        <v>5320.25</v>
      </c>
      <c r="E1573" s="9">
        <f>IF(K1573=1,VLOOKUP(A1572,[1]Plan1!$AY$117:$BA$314,3),E1572)</f>
        <v>5331.42</v>
      </c>
      <c r="F1573" s="110">
        <f t="shared" si="653"/>
        <v>43846</v>
      </c>
      <c r="G1573" s="12">
        <f t="shared" si="640"/>
        <v>2.099525398242541E-3</v>
      </c>
      <c r="H1573" s="11">
        <f t="shared" si="654"/>
        <v>43878</v>
      </c>
      <c r="I1573" s="11">
        <f t="shared" si="641"/>
        <v>43878</v>
      </c>
      <c r="J1573" s="1">
        <f t="shared" si="655"/>
        <v>23</v>
      </c>
      <c r="K1573" s="1">
        <f t="shared" si="638"/>
        <v>8</v>
      </c>
      <c r="L1573" s="8">
        <f t="shared" si="642"/>
        <v>1.00072977</v>
      </c>
      <c r="M1573" s="14">
        <f t="shared" si="637"/>
        <v>1.01150052</v>
      </c>
      <c r="N1573" s="14">
        <f t="shared" si="659"/>
        <v>1.2174147637720527</v>
      </c>
      <c r="O1573" s="8">
        <f t="shared" si="636"/>
        <v>1.2183031900000001</v>
      </c>
      <c r="P1573" s="8">
        <f t="shared" si="643"/>
        <v>14646.76572399</v>
      </c>
      <c r="Q1573" s="13">
        <f t="shared" si="644"/>
        <v>0</v>
      </c>
      <c r="R1573" s="21">
        <f t="shared" si="645"/>
        <v>0</v>
      </c>
      <c r="S1573" s="8">
        <f t="shared" si="646"/>
        <v>0</v>
      </c>
      <c r="T1573" s="10">
        <f t="shared" si="656"/>
        <v>0.12631999999999999</v>
      </c>
      <c r="U1573" s="13">
        <f t="shared" ref="U1573:U1636" si="660">IF(Q1572&gt;0,1,IF(K1573=K1572,U1572,U1572+1))</f>
        <v>71</v>
      </c>
      <c r="V1573" s="13">
        <v>252</v>
      </c>
      <c r="W1573" s="14">
        <f t="shared" si="647"/>
        <v>1.034083256</v>
      </c>
      <c r="X1573" s="8">
        <f t="shared" si="648"/>
        <v>499.20946573999998</v>
      </c>
      <c r="Y1573" s="8">
        <v>0</v>
      </c>
      <c r="Z1573" s="9">
        <f t="shared" si="649"/>
        <v>0</v>
      </c>
      <c r="AA1573" s="26" t="str">
        <f t="shared" si="657"/>
        <v>A+J=</v>
      </c>
      <c r="AB1573" s="70">
        <f t="shared" si="658"/>
        <v>44119</v>
      </c>
      <c r="AC1573" s="4"/>
      <c r="AD1573" s="1"/>
      <c r="AE1573" s="11"/>
      <c r="AF1573" s="5"/>
      <c r="AG1573" s="1"/>
      <c r="AH1573" s="1"/>
      <c r="AI1573" s="1"/>
      <c r="AJ1573" s="1"/>
      <c r="AK1573" s="10"/>
      <c r="AL1573" s="1"/>
      <c r="AM1573" s="1"/>
      <c r="AN1573" s="1"/>
      <c r="AO1573" s="1"/>
      <c r="AP1573" s="1"/>
      <c r="AQ1573" s="1"/>
    </row>
    <row r="1574" spans="1:43" x14ac:dyDescent="0.2">
      <c r="A1574" s="67">
        <f t="shared" si="650"/>
        <v>43856</v>
      </c>
      <c r="B1574" s="8">
        <f t="shared" si="639"/>
        <v>15145.975189729999</v>
      </c>
      <c r="C1574" s="8">
        <f t="shared" si="651"/>
        <v>12022.26657881</v>
      </c>
      <c r="D1574" s="28">
        <f t="shared" si="652"/>
        <v>5320.25</v>
      </c>
      <c r="E1574" s="9">
        <f>IF(K1574=1,VLOOKUP(A1573,[1]Plan1!$AY$117:$BA$314,3),E1573)</f>
        <v>5331.42</v>
      </c>
      <c r="F1574" s="110">
        <f t="shared" si="653"/>
        <v>43846</v>
      </c>
      <c r="G1574" s="12">
        <f t="shared" si="640"/>
        <v>2.099525398242541E-3</v>
      </c>
      <c r="H1574" s="11">
        <f t="shared" si="654"/>
        <v>43878</v>
      </c>
      <c r="I1574" s="11">
        <f t="shared" si="641"/>
        <v>43878</v>
      </c>
      <c r="J1574" s="1">
        <f t="shared" si="655"/>
        <v>23</v>
      </c>
      <c r="K1574" s="1">
        <f t="shared" si="638"/>
        <v>8</v>
      </c>
      <c r="L1574" s="8">
        <f t="shared" si="642"/>
        <v>1.00072977</v>
      </c>
      <c r="M1574" s="14">
        <f t="shared" si="637"/>
        <v>1.01150052</v>
      </c>
      <c r="N1574" s="14">
        <f t="shared" si="659"/>
        <v>1.2174147637720527</v>
      </c>
      <c r="O1574" s="8">
        <f t="shared" si="636"/>
        <v>1.2183031900000001</v>
      </c>
      <c r="P1574" s="8">
        <f t="shared" si="643"/>
        <v>14646.76572399</v>
      </c>
      <c r="Q1574" s="13">
        <f t="shared" si="644"/>
        <v>0</v>
      </c>
      <c r="R1574" s="21">
        <f t="shared" si="645"/>
        <v>0</v>
      </c>
      <c r="S1574" s="8">
        <f t="shared" si="646"/>
        <v>0</v>
      </c>
      <c r="T1574" s="10">
        <f t="shared" si="656"/>
        <v>0.12631999999999999</v>
      </c>
      <c r="U1574" s="13">
        <f t="shared" si="660"/>
        <v>71</v>
      </c>
      <c r="V1574" s="13">
        <v>252</v>
      </c>
      <c r="W1574" s="14">
        <f t="shared" si="647"/>
        <v>1.034083256</v>
      </c>
      <c r="X1574" s="8">
        <f t="shared" si="648"/>
        <v>499.20946573999998</v>
      </c>
      <c r="Y1574" s="8">
        <v>0</v>
      </c>
      <c r="Z1574" s="9">
        <f t="shared" si="649"/>
        <v>0</v>
      </c>
      <c r="AA1574" s="26" t="str">
        <f t="shared" si="657"/>
        <v>A+J=</v>
      </c>
      <c r="AB1574" s="70">
        <f t="shared" si="658"/>
        <v>44119</v>
      </c>
      <c r="AC1574" s="4"/>
      <c r="AD1574" s="1"/>
      <c r="AE1574" s="11"/>
      <c r="AF1574" s="5"/>
      <c r="AG1574" s="1"/>
      <c r="AH1574" s="1"/>
      <c r="AI1574" s="1"/>
      <c r="AJ1574" s="1"/>
      <c r="AK1574" s="10"/>
      <c r="AL1574" s="1"/>
      <c r="AM1574" s="1"/>
      <c r="AN1574" s="1"/>
      <c r="AO1574" s="1"/>
      <c r="AP1574" s="1"/>
      <c r="AQ1574" s="1"/>
    </row>
    <row r="1575" spans="1:43" x14ac:dyDescent="0.2">
      <c r="A1575" s="67">
        <f t="shared" si="650"/>
        <v>43857</v>
      </c>
      <c r="B1575" s="8">
        <f t="shared" si="639"/>
        <v>15145.975189729999</v>
      </c>
      <c r="C1575" s="8">
        <f t="shared" si="651"/>
        <v>12022.26657881</v>
      </c>
      <c r="D1575" s="28">
        <f t="shared" si="652"/>
        <v>5320.25</v>
      </c>
      <c r="E1575" s="9">
        <f>IF(K1575=1,VLOOKUP(A1574,[1]Plan1!$AY$117:$BA$314,3),E1574)</f>
        <v>5331.42</v>
      </c>
      <c r="F1575" s="110">
        <f t="shared" si="653"/>
        <v>43846</v>
      </c>
      <c r="G1575" s="12">
        <f t="shared" si="640"/>
        <v>2.099525398242541E-3</v>
      </c>
      <c r="H1575" s="11">
        <f t="shared" si="654"/>
        <v>43878</v>
      </c>
      <c r="I1575" s="11">
        <f t="shared" si="641"/>
        <v>43878</v>
      </c>
      <c r="J1575" s="1">
        <f t="shared" si="655"/>
        <v>23</v>
      </c>
      <c r="K1575" s="1">
        <f t="shared" si="638"/>
        <v>8</v>
      </c>
      <c r="L1575" s="8">
        <f t="shared" si="642"/>
        <v>1.00072977</v>
      </c>
      <c r="M1575" s="14">
        <f t="shared" si="637"/>
        <v>1.01150052</v>
      </c>
      <c r="N1575" s="14">
        <f t="shared" si="659"/>
        <v>1.2174147637720527</v>
      </c>
      <c r="O1575" s="8">
        <f t="shared" si="636"/>
        <v>1.2183031900000001</v>
      </c>
      <c r="P1575" s="8">
        <f t="shared" si="643"/>
        <v>14646.76572399</v>
      </c>
      <c r="Q1575" s="13">
        <f t="shared" si="644"/>
        <v>0</v>
      </c>
      <c r="R1575" s="21">
        <f t="shared" si="645"/>
        <v>0</v>
      </c>
      <c r="S1575" s="8">
        <f t="shared" si="646"/>
        <v>0</v>
      </c>
      <c r="T1575" s="10">
        <f t="shared" si="656"/>
        <v>0.12631999999999999</v>
      </c>
      <c r="U1575" s="13">
        <f t="shared" si="660"/>
        <v>71</v>
      </c>
      <c r="V1575" s="13">
        <v>252</v>
      </c>
      <c r="W1575" s="14">
        <f t="shared" si="647"/>
        <v>1.034083256</v>
      </c>
      <c r="X1575" s="8">
        <f t="shared" si="648"/>
        <v>499.20946573999998</v>
      </c>
      <c r="Y1575" s="8">
        <v>0</v>
      </c>
      <c r="Z1575" s="9">
        <f t="shared" si="649"/>
        <v>0</v>
      </c>
      <c r="AA1575" s="26" t="str">
        <f t="shared" si="657"/>
        <v>A+J=</v>
      </c>
      <c r="AB1575" s="70">
        <f t="shared" si="658"/>
        <v>44119</v>
      </c>
      <c r="AC1575" s="4"/>
      <c r="AD1575" s="1"/>
      <c r="AE1575" s="11"/>
      <c r="AF1575" s="5"/>
      <c r="AG1575" s="1"/>
      <c r="AH1575" s="1"/>
      <c r="AI1575" s="1"/>
      <c r="AJ1575" s="1"/>
      <c r="AK1575" s="10"/>
      <c r="AL1575" s="1"/>
      <c r="AM1575" s="1"/>
      <c r="AN1575" s="1"/>
      <c r="AO1575" s="1"/>
      <c r="AP1575" s="1"/>
      <c r="AQ1575" s="1"/>
    </row>
    <row r="1576" spans="1:43" x14ac:dyDescent="0.2">
      <c r="A1576" s="67">
        <f t="shared" si="650"/>
        <v>43858</v>
      </c>
      <c r="B1576" s="8">
        <f t="shared" si="639"/>
        <v>15154.50819878</v>
      </c>
      <c r="C1576" s="8">
        <f t="shared" si="651"/>
        <v>12022.26657881</v>
      </c>
      <c r="D1576" s="28">
        <f t="shared" si="652"/>
        <v>5320.25</v>
      </c>
      <c r="E1576" s="9">
        <f>IF(K1576=1,VLOOKUP(A1575,[1]Plan1!$AY$117:$BA$314,3),E1575)</f>
        <v>5331.42</v>
      </c>
      <c r="F1576" s="110">
        <f t="shared" si="653"/>
        <v>43846</v>
      </c>
      <c r="G1576" s="12">
        <f t="shared" si="640"/>
        <v>2.099525398242541E-3</v>
      </c>
      <c r="H1576" s="11">
        <f t="shared" si="654"/>
        <v>43878</v>
      </c>
      <c r="I1576" s="11">
        <f t="shared" si="641"/>
        <v>43878</v>
      </c>
      <c r="J1576" s="1">
        <f t="shared" si="655"/>
        <v>23</v>
      </c>
      <c r="K1576" s="1">
        <f t="shared" si="638"/>
        <v>9</v>
      </c>
      <c r="L1576" s="8">
        <f t="shared" si="642"/>
        <v>1.0008210200000001</v>
      </c>
      <c r="M1576" s="14">
        <f t="shared" si="637"/>
        <v>1.01150052</v>
      </c>
      <c r="N1576" s="14">
        <f t="shared" si="659"/>
        <v>1.2174147637720527</v>
      </c>
      <c r="O1576" s="8">
        <f t="shared" si="636"/>
        <v>1.21841428</v>
      </c>
      <c r="P1576" s="8">
        <f t="shared" si="643"/>
        <v>14648.101277580001</v>
      </c>
      <c r="Q1576" s="13">
        <f t="shared" si="644"/>
        <v>0</v>
      </c>
      <c r="R1576" s="21">
        <f t="shared" si="645"/>
        <v>0</v>
      </c>
      <c r="S1576" s="8">
        <f t="shared" si="646"/>
        <v>0</v>
      </c>
      <c r="T1576" s="10">
        <f t="shared" si="656"/>
        <v>0.12631999999999999</v>
      </c>
      <c r="U1576" s="13">
        <f t="shared" si="660"/>
        <v>72</v>
      </c>
      <c r="V1576" s="13">
        <v>252</v>
      </c>
      <c r="W1576" s="14">
        <f t="shared" si="647"/>
        <v>1.034571506</v>
      </c>
      <c r="X1576" s="8">
        <f t="shared" si="648"/>
        <v>506.4069212</v>
      </c>
      <c r="Y1576" s="8">
        <v>0</v>
      </c>
      <c r="Z1576" s="9">
        <f t="shared" si="649"/>
        <v>0</v>
      </c>
      <c r="AA1576" s="26" t="str">
        <f t="shared" si="657"/>
        <v>A+J=</v>
      </c>
      <c r="AB1576" s="70">
        <f t="shared" si="658"/>
        <v>44119</v>
      </c>
      <c r="AC1576" s="4"/>
      <c r="AD1576" s="1"/>
      <c r="AE1576" s="11"/>
      <c r="AF1576" s="5"/>
      <c r="AG1576" s="1"/>
      <c r="AH1576" s="1"/>
      <c r="AI1576" s="1"/>
      <c r="AJ1576" s="1"/>
      <c r="AK1576" s="10"/>
      <c r="AL1576" s="1"/>
      <c r="AM1576" s="1"/>
      <c r="AN1576" s="1"/>
      <c r="AO1576" s="1"/>
      <c r="AP1576" s="1"/>
      <c r="AQ1576" s="1"/>
    </row>
    <row r="1577" spans="1:43" x14ac:dyDescent="0.2">
      <c r="A1577" s="67">
        <f t="shared" si="650"/>
        <v>43859</v>
      </c>
      <c r="B1577" s="8">
        <f t="shared" si="639"/>
        <v>15163.046144899999</v>
      </c>
      <c r="C1577" s="8">
        <f t="shared" si="651"/>
        <v>12022.26657881</v>
      </c>
      <c r="D1577" s="28">
        <f t="shared" si="652"/>
        <v>5320.25</v>
      </c>
      <c r="E1577" s="9">
        <f>IF(K1577=1,VLOOKUP(A1576,[1]Plan1!$AY$117:$BA$314,3),E1576)</f>
        <v>5331.42</v>
      </c>
      <c r="F1577" s="110">
        <f t="shared" si="653"/>
        <v>43846</v>
      </c>
      <c r="G1577" s="12">
        <f t="shared" si="640"/>
        <v>2.099525398242541E-3</v>
      </c>
      <c r="H1577" s="11">
        <f t="shared" si="654"/>
        <v>43878</v>
      </c>
      <c r="I1577" s="11">
        <f t="shared" si="641"/>
        <v>43878</v>
      </c>
      <c r="J1577" s="1">
        <f t="shared" si="655"/>
        <v>23</v>
      </c>
      <c r="K1577" s="1">
        <f t="shared" si="638"/>
        <v>10</v>
      </c>
      <c r="L1577" s="8">
        <f t="shared" si="642"/>
        <v>1.00091229</v>
      </c>
      <c r="M1577" s="14">
        <f t="shared" si="637"/>
        <v>1.01150052</v>
      </c>
      <c r="N1577" s="14">
        <f t="shared" si="659"/>
        <v>1.2174147637720527</v>
      </c>
      <c r="O1577" s="8">
        <f t="shared" ref="O1577:O1640" si="661">TRUNC(TRUNC((L1577*N1577),15),8)</f>
        <v>1.2185253899999999</v>
      </c>
      <c r="P1577" s="8">
        <f t="shared" si="643"/>
        <v>14649.437071619999</v>
      </c>
      <c r="Q1577" s="13">
        <f t="shared" si="644"/>
        <v>0</v>
      </c>
      <c r="R1577" s="21">
        <f t="shared" si="645"/>
        <v>0</v>
      </c>
      <c r="S1577" s="8">
        <f t="shared" si="646"/>
        <v>0</v>
      </c>
      <c r="T1577" s="10">
        <f t="shared" si="656"/>
        <v>0.12631999999999999</v>
      </c>
      <c r="U1577" s="13">
        <f t="shared" si="660"/>
        <v>73</v>
      </c>
      <c r="V1577" s="13">
        <v>252</v>
      </c>
      <c r="W1577" s="14">
        <f t="shared" si="647"/>
        <v>1.0350599869999999</v>
      </c>
      <c r="X1577" s="8">
        <f t="shared" si="648"/>
        <v>513.60907327999996</v>
      </c>
      <c r="Y1577" s="8">
        <v>0</v>
      </c>
      <c r="Z1577" s="9">
        <f t="shared" si="649"/>
        <v>0</v>
      </c>
      <c r="AA1577" s="26" t="str">
        <f t="shared" si="657"/>
        <v>A+J=</v>
      </c>
      <c r="AB1577" s="70">
        <f t="shared" si="658"/>
        <v>44119</v>
      </c>
      <c r="AC1577" s="4"/>
      <c r="AD1577" s="1"/>
      <c r="AE1577" s="11"/>
      <c r="AF1577" s="5"/>
      <c r="AG1577" s="1"/>
      <c r="AH1577" s="1"/>
      <c r="AI1577" s="1"/>
      <c r="AJ1577" s="1"/>
      <c r="AK1577" s="10"/>
      <c r="AL1577" s="1"/>
      <c r="AM1577" s="1"/>
      <c r="AN1577" s="1"/>
      <c r="AO1577" s="1"/>
      <c r="AP1577" s="1"/>
      <c r="AQ1577" s="1"/>
    </row>
    <row r="1578" spans="1:43" x14ac:dyDescent="0.2">
      <c r="A1578" s="67">
        <f t="shared" si="650"/>
        <v>43860</v>
      </c>
      <c r="B1578" s="8">
        <f t="shared" si="639"/>
        <v>15171.589029369999</v>
      </c>
      <c r="C1578" s="8">
        <f t="shared" si="651"/>
        <v>12022.26657881</v>
      </c>
      <c r="D1578" s="28">
        <f t="shared" si="652"/>
        <v>5320.25</v>
      </c>
      <c r="E1578" s="9">
        <f>IF(K1578=1,VLOOKUP(A1577,[1]Plan1!$AY$117:$BA$314,3),E1577)</f>
        <v>5331.42</v>
      </c>
      <c r="F1578" s="110">
        <f t="shared" si="653"/>
        <v>43846</v>
      </c>
      <c r="G1578" s="12">
        <f t="shared" si="640"/>
        <v>2.099525398242541E-3</v>
      </c>
      <c r="H1578" s="11">
        <f t="shared" si="654"/>
        <v>43878</v>
      </c>
      <c r="I1578" s="11">
        <f t="shared" si="641"/>
        <v>43878</v>
      </c>
      <c r="J1578" s="1">
        <f t="shared" si="655"/>
        <v>23</v>
      </c>
      <c r="K1578" s="1">
        <f t="shared" si="638"/>
        <v>11</v>
      </c>
      <c r="L1578" s="8">
        <f t="shared" si="642"/>
        <v>1.00100357</v>
      </c>
      <c r="M1578" s="14">
        <f t="shared" ref="M1578:M1641" si="662">IF(I1578&gt;I1577,L1577,M1577)</f>
        <v>1.01150052</v>
      </c>
      <c r="N1578" s="14">
        <f t="shared" si="659"/>
        <v>1.2174147637720527</v>
      </c>
      <c r="O1578" s="8">
        <f t="shared" si="661"/>
        <v>1.21863652</v>
      </c>
      <c r="P1578" s="8">
        <f t="shared" si="643"/>
        <v>14650.77310611</v>
      </c>
      <c r="Q1578" s="13">
        <f t="shared" si="644"/>
        <v>0</v>
      </c>
      <c r="R1578" s="21">
        <f t="shared" si="645"/>
        <v>0</v>
      </c>
      <c r="S1578" s="8">
        <f t="shared" si="646"/>
        <v>0</v>
      </c>
      <c r="T1578" s="10">
        <f t="shared" si="656"/>
        <v>0.12631999999999999</v>
      </c>
      <c r="U1578" s="13">
        <f t="shared" si="660"/>
        <v>74</v>
      </c>
      <c r="V1578" s="13">
        <v>252</v>
      </c>
      <c r="W1578" s="14">
        <f t="shared" si="647"/>
        <v>1.035548699</v>
      </c>
      <c r="X1578" s="8">
        <f t="shared" si="648"/>
        <v>520.81592325999998</v>
      </c>
      <c r="Y1578" s="8">
        <v>0</v>
      </c>
      <c r="Z1578" s="9">
        <f t="shared" si="649"/>
        <v>0</v>
      </c>
      <c r="AA1578" s="26" t="str">
        <f t="shared" si="657"/>
        <v>A+J=</v>
      </c>
      <c r="AB1578" s="70">
        <f t="shared" si="658"/>
        <v>44119</v>
      </c>
      <c r="AC1578" s="4"/>
      <c r="AD1578" s="1"/>
      <c r="AE1578" s="11"/>
      <c r="AF1578" s="5"/>
      <c r="AG1578" s="1"/>
      <c r="AH1578" s="1"/>
      <c r="AI1578" s="1"/>
      <c r="AJ1578" s="1"/>
      <c r="AK1578" s="10"/>
      <c r="AL1578" s="1"/>
      <c r="AM1578" s="1"/>
      <c r="AN1578" s="1"/>
      <c r="AO1578" s="1"/>
      <c r="AP1578" s="1"/>
      <c r="AQ1578" s="1"/>
    </row>
    <row r="1579" spans="1:43" x14ac:dyDescent="0.2">
      <c r="A1579" s="67">
        <f t="shared" si="650"/>
        <v>43861</v>
      </c>
      <c r="B1579" s="8">
        <f t="shared" si="639"/>
        <v>15180.136589690001</v>
      </c>
      <c r="C1579" s="8">
        <f t="shared" si="651"/>
        <v>12022.26657881</v>
      </c>
      <c r="D1579" s="28">
        <f t="shared" si="652"/>
        <v>5320.25</v>
      </c>
      <c r="E1579" s="9">
        <f>IF(K1579=1,VLOOKUP(A1578,[1]Plan1!$AY$117:$BA$314,3),E1578)</f>
        <v>5331.42</v>
      </c>
      <c r="F1579" s="110">
        <f t="shared" si="653"/>
        <v>43846</v>
      </c>
      <c r="G1579" s="12">
        <f t="shared" si="640"/>
        <v>2.099525398242541E-3</v>
      </c>
      <c r="H1579" s="11">
        <f t="shared" si="654"/>
        <v>43878</v>
      </c>
      <c r="I1579" s="11">
        <f t="shared" si="641"/>
        <v>43878</v>
      </c>
      <c r="J1579" s="1">
        <f t="shared" si="655"/>
        <v>23</v>
      </c>
      <c r="K1579" s="1">
        <f t="shared" ref="K1579:K1642" si="663">(J1579-(NETWORKDAYS(A1579,I1579,AE$118:AE$502)-1))</f>
        <v>12</v>
      </c>
      <c r="L1579" s="8">
        <f t="shared" si="642"/>
        <v>1.0010948500000001</v>
      </c>
      <c r="M1579" s="14">
        <f t="shared" si="662"/>
        <v>1.01150052</v>
      </c>
      <c r="N1579" s="14">
        <f t="shared" si="659"/>
        <v>1.2174147637720527</v>
      </c>
      <c r="O1579" s="8">
        <f t="shared" si="661"/>
        <v>1.2187476500000001</v>
      </c>
      <c r="P1579" s="8">
        <f t="shared" si="643"/>
        <v>14652.109140590001</v>
      </c>
      <c r="Q1579" s="13">
        <f t="shared" si="644"/>
        <v>0</v>
      </c>
      <c r="R1579" s="21">
        <f t="shared" si="645"/>
        <v>0</v>
      </c>
      <c r="S1579" s="8">
        <f t="shared" si="646"/>
        <v>0</v>
      </c>
      <c r="T1579" s="10">
        <f t="shared" si="656"/>
        <v>0.12631999999999999</v>
      </c>
      <c r="U1579" s="13">
        <f t="shared" si="660"/>
        <v>75</v>
      </c>
      <c r="V1579" s="13">
        <v>252</v>
      </c>
      <c r="W1579" s="14">
        <f t="shared" si="647"/>
        <v>1.0360376410000001</v>
      </c>
      <c r="X1579" s="8">
        <f t="shared" si="648"/>
        <v>528.02744910000001</v>
      </c>
      <c r="Y1579" s="8">
        <v>0</v>
      </c>
      <c r="Z1579" s="9">
        <f t="shared" si="649"/>
        <v>0</v>
      </c>
      <c r="AA1579" s="26" t="str">
        <f t="shared" si="657"/>
        <v>A+J=</v>
      </c>
      <c r="AB1579" s="70">
        <f t="shared" si="658"/>
        <v>44119</v>
      </c>
      <c r="AC1579" s="4"/>
      <c r="AD1579" s="1"/>
      <c r="AE1579" s="11"/>
      <c r="AF1579" s="5"/>
      <c r="AG1579" s="1"/>
      <c r="AH1579" s="1"/>
      <c r="AI1579" s="1"/>
      <c r="AJ1579" s="1"/>
      <c r="AK1579" s="10"/>
      <c r="AL1579" s="1"/>
      <c r="AM1579" s="1"/>
      <c r="AN1579" s="1"/>
      <c r="AO1579" s="1"/>
      <c r="AP1579" s="1"/>
      <c r="AQ1579" s="1"/>
    </row>
    <row r="1580" spans="1:43" x14ac:dyDescent="0.2">
      <c r="A1580" s="67">
        <f t="shared" si="650"/>
        <v>43862</v>
      </c>
      <c r="B1580" s="8">
        <f t="shared" si="639"/>
        <v>15188.6888561</v>
      </c>
      <c r="C1580" s="8">
        <f t="shared" si="651"/>
        <v>12022.26657881</v>
      </c>
      <c r="D1580" s="28">
        <f t="shared" si="652"/>
        <v>5320.25</v>
      </c>
      <c r="E1580" s="9">
        <f>IF(K1580=1,VLOOKUP(A1579,[1]Plan1!$AY$117:$BA$314,3),E1579)</f>
        <v>5331.42</v>
      </c>
      <c r="F1580" s="110">
        <f t="shared" si="653"/>
        <v>43846</v>
      </c>
      <c r="G1580" s="12">
        <f t="shared" si="640"/>
        <v>2.099525398242541E-3</v>
      </c>
      <c r="H1580" s="11">
        <f t="shared" si="654"/>
        <v>43878</v>
      </c>
      <c r="I1580" s="11">
        <f t="shared" si="641"/>
        <v>43878</v>
      </c>
      <c r="J1580" s="1">
        <f t="shared" si="655"/>
        <v>23</v>
      </c>
      <c r="K1580" s="1">
        <f t="shared" si="663"/>
        <v>13</v>
      </c>
      <c r="L1580" s="8">
        <f t="shared" si="642"/>
        <v>1.0011861399999999</v>
      </c>
      <c r="M1580" s="14">
        <f t="shared" si="662"/>
        <v>1.01150052</v>
      </c>
      <c r="N1580" s="14">
        <f t="shared" si="659"/>
        <v>1.2174147637720527</v>
      </c>
      <c r="O1580" s="8">
        <f t="shared" si="661"/>
        <v>1.2188587799999999</v>
      </c>
      <c r="P1580" s="8">
        <f t="shared" si="643"/>
        <v>14653.44517508</v>
      </c>
      <c r="Q1580" s="13">
        <f t="shared" si="644"/>
        <v>0</v>
      </c>
      <c r="R1580" s="21">
        <f t="shared" si="645"/>
        <v>0</v>
      </c>
      <c r="S1580" s="8">
        <f t="shared" si="646"/>
        <v>0</v>
      </c>
      <c r="T1580" s="10">
        <f t="shared" si="656"/>
        <v>0.12631999999999999</v>
      </c>
      <c r="U1580" s="13">
        <f t="shared" si="660"/>
        <v>76</v>
      </c>
      <c r="V1580" s="13">
        <v>252</v>
      </c>
      <c r="W1580" s="14">
        <f t="shared" si="647"/>
        <v>1.036526815</v>
      </c>
      <c r="X1580" s="8">
        <f t="shared" si="648"/>
        <v>535.24368102000005</v>
      </c>
      <c r="Y1580" s="8">
        <v>0</v>
      </c>
      <c r="Z1580" s="9">
        <f t="shared" si="649"/>
        <v>0</v>
      </c>
      <c r="AA1580" s="26" t="str">
        <f t="shared" si="657"/>
        <v>A+J=</v>
      </c>
      <c r="AB1580" s="70">
        <f t="shared" si="658"/>
        <v>44119</v>
      </c>
      <c r="AC1580" s="4"/>
      <c r="AD1580" s="1"/>
      <c r="AE1580" s="11"/>
      <c r="AF1580" s="5"/>
      <c r="AG1580" s="1"/>
      <c r="AH1580" s="1"/>
      <c r="AI1580" s="1"/>
      <c r="AJ1580" s="1"/>
      <c r="AK1580" s="10"/>
      <c r="AL1580" s="1"/>
      <c r="AM1580" s="1"/>
      <c r="AN1580" s="1"/>
      <c r="AO1580" s="1"/>
      <c r="AP1580" s="1"/>
      <c r="AQ1580" s="1"/>
    </row>
    <row r="1581" spans="1:43" x14ac:dyDescent="0.2">
      <c r="A1581" s="67">
        <f t="shared" si="650"/>
        <v>43863</v>
      </c>
      <c r="B1581" s="8">
        <f t="shared" si="639"/>
        <v>15188.6888561</v>
      </c>
      <c r="C1581" s="8">
        <f t="shared" si="651"/>
        <v>12022.26657881</v>
      </c>
      <c r="D1581" s="28">
        <f t="shared" si="652"/>
        <v>5320.25</v>
      </c>
      <c r="E1581" s="9">
        <f>IF(K1581=1,VLOOKUP(A1580,[1]Plan1!$AY$117:$BA$314,3),E1580)</f>
        <v>5331.42</v>
      </c>
      <c r="F1581" s="110">
        <f t="shared" si="653"/>
        <v>43846</v>
      </c>
      <c r="G1581" s="12">
        <f t="shared" si="640"/>
        <v>2.099525398242541E-3</v>
      </c>
      <c r="H1581" s="11">
        <f t="shared" si="654"/>
        <v>43878</v>
      </c>
      <c r="I1581" s="11">
        <f t="shared" si="641"/>
        <v>43878</v>
      </c>
      <c r="J1581" s="1">
        <f t="shared" si="655"/>
        <v>23</v>
      </c>
      <c r="K1581" s="1">
        <f t="shared" si="663"/>
        <v>13</v>
      </c>
      <c r="L1581" s="8">
        <f t="shared" si="642"/>
        <v>1.0011861399999999</v>
      </c>
      <c r="M1581" s="14">
        <f t="shared" si="662"/>
        <v>1.01150052</v>
      </c>
      <c r="N1581" s="14">
        <f t="shared" si="659"/>
        <v>1.2174147637720527</v>
      </c>
      <c r="O1581" s="8">
        <f t="shared" si="661"/>
        <v>1.2188587799999999</v>
      </c>
      <c r="P1581" s="8">
        <f t="shared" si="643"/>
        <v>14653.44517508</v>
      </c>
      <c r="Q1581" s="13">
        <f t="shared" si="644"/>
        <v>0</v>
      </c>
      <c r="R1581" s="21">
        <f t="shared" si="645"/>
        <v>0</v>
      </c>
      <c r="S1581" s="8">
        <f t="shared" si="646"/>
        <v>0</v>
      </c>
      <c r="T1581" s="10">
        <f t="shared" si="656"/>
        <v>0.12631999999999999</v>
      </c>
      <c r="U1581" s="13">
        <f t="shared" si="660"/>
        <v>76</v>
      </c>
      <c r="V1581" s="13">
        <v>252</v>
      </c>
      <c r="W1581" s="14">
        <f t="shared" si="647"/>
        <v>1.036526815</v>
      </c>
      <c r="X1581" s="8">
        <f t="shared" si="648"/>
        <v>535.24368102000005</v>
      </c>
      <c r="Y1581" s="8">
        <v>0</v>
      </c>
      <c r="Z1581" s="9">
        <f t="shared" si="649"/>
        <v>0</v>
      </c>
      <c r="AA1581" s="26" t="str">
        <f t="shared" si="657"/>
        <v>A+J=</v>
      </c>
      <c r="AB1581" s="70">
        <f t="shared" si="658"/>
        <v>44119</v>
      </c>
      <c r="AC1581" s="4"/>
      <c r="AD1581" s="1"/>
      <c r="AE1581" s="11"/>
      <c r="AF1581" s="5"/>
      <c r="AG1581" s="1"/>
      <c r="AH1581" s="1"/>
      <c r="AI1581" s="1"/>
      <c r="AJ1581" s="1"/>
      <c r="AK1581" s="10"/>
      <c r="AL1581" s="1"/>
      <c r="AM1581" s="1"/>
      <c r="AN1581" s="1"/>
      <c r="AO1581" s="1"/>
      <c r="AP1581" s="1"/>
      <c r="AQ1581" s="1"/>
    </row>
    <row r="1582" spans="1:43" x14ac:dyDescent="0.2">
      <c r="A1582" s="67">
        <f t="shared" si="650"/>
        <v>43864</v>
      </c>
      <c r="B1582" s="8">
        <f t="shared" si="639"/>
        <v>15188.6888561</v>
      </c>
      <c r="C1582" s="8">
        <f t="shared" si="651"/>
        <v>12022.26657881</v>
      </c>
      <c r="D1582" s="28">
        <f t="shared" si="652"/>
        <v>5320.25</v>
      </c>
      <c r="E1582" s="9">
        <f>IF(K1582=1,VLOOKUP(A1581,[1]Plan1!$AY$117:$BA$314,3),E1581)</f>
        <v>5331.42</v>
      </c>
      <c r="F1582" s="110">
        <f t="shared" si="653"/>
        <v>43846</v>
      </c>
      <c r="G1582" s="12">
        <f t="shared" si="640"/>
        <v>2.099525398242541E-3</v>
      </c>
      <c r="H1582" s="11">
        <f t="shared" si="654"/>
        <v>43878</v>
      </c>
      <c r="I1582" s="11">
        <f t="shared" si="641"/>
        <v>43878</v>
      </c>
      <c r="J1582" s="1">
        <f t="shared" si="655"/>
        <v>23</v>
      </c>
      <c r="K1582" s="1">
        <f t="shared" si="663"/>
        <v>13</v>
      </c>
      <c r="L1582" s="8">
        <f t="shared" si="642"/>
        <v>1.0011861399999999</v>
      </c>
      <c r="M1582" s="14">
        <f t="shared" si="662"/>
        <v>1.01150052</v>
      </c>
      <c r="N1582" s="14">
        <f t="shared" si="659"/>
        <v>1.2174147637720527</v>
      </c>
      <c r="O1582" s="8">
        <f t="shared" si="661"/>
        <v>1.2188587799999999</v>
      </c>
      <c r="P1582" s="8">
        <f t="shared" si="643"/>
        <v>14653.44517508</v>
      </c>
      <c r="Q1582" s="13">
        <f t="shared" si="644"/>
        <v>0</v>
      </c>
      <c r="R1582" s="21">
        <f t="shared" si="645"/>
        <v>0</v>
      </c>
      <c r="S1582" s="8">
        <f t="shared" si="646"/>
        <v>0</v>
      </c>
      <c r="T1582" s="10">
        <f t="shared" si="656"/>
        <v>0.12631999999999999</v>
      </c>
      <c r="U1582" s="13">
        <f t="shared" si="660"/>
        <v>76</v>
      </c>
      <c r="V1582" s="13">
        <v>252</v>
      </c>
      <c r="W1582" s="14">
        <f t="shared" si="647"/>
        <v>1.036526815</v>
      </c>
      <c r="X1582" s="8">
        <f t="shared" si="648"/>
        <v>535.24368102000005</v>
      </c>
      <c r="Y1582" s="8">
        <v>0</v>
      </c>
      <c r="Z1582" s="9">
        <f t="shared" si="649"/>
        <v>0</v>
      </c>
      <c r="AA1582" s="26" t="str">
        <f t="shared" si="657"/>
        <v>A+J=</v>
      </c>
      <c r="AB1582" s="70">
        <f t="shared" si="658"/>
        <v>44119</v>
      </c>
      <c r="AC1582" s="4"/>
      <c r="AD1582" s="1"/>
      <c r="AE1582" s="11"/>
      <c r="AF1582" s="5"/>
      <c r="AG1582" s="1"/>
      <c r="AH1582" s="1"/>
      <c r="AI1582" s="1"/>
      <c r="AJ1582" s="1"/>
      <c r="AK1582" s="10"/>
      <c r="AL1582" s="1"/>
      <c r="AM1582" s="1"/>
      <c r="AN1582" s="1"/>
      <c r="AO1582" s="1"/>
      <c r="AP1582" s="1"/>
      <c r="AQ1582" s="1"/>
    </row>
    <row r="1583" spans="1:43" x14ac:dyDescent="0.2">
      <c r="A1583" s="67">
        <f t="shared" si="650"/>
        <v>43865</v>
      </c>
      <c r="B1583" s="8">
        <f t="shared" si="639"/>
        <v>15197.246049559999</v>
      </c>
      <c r="C1583" s="8">
        <f t="shared" si="651"/>
        <v>12022.26657881</v>
      </c>
      <c r="D1583" s="28">
        <f t="shared" si="652"/>
        <v>5320.25</v>
      </c>
      <c r="E1583" s="9">
        <f>IF(K1583=1,VLOOKUP(A1582,[1]Plan1!$AY$117:$BA$314,3),E1582)</f>
        <v>5331.42</v>
      </c>
      <c r="F1583" s="110">
        <f t="shared" si="653"/>
        <v>43846</v>
      </c>
      <c r="G1583" s="12">
        <f t="shared" si="640"/>
        <v>2.099525398242541E-3</v>
      </c>
      <c r="H1583" s="11">
        <f t="shared" si="654"/>
        <v>43878</v>
      </c>
      <c r="I1583" s="11">
        <f t="shared" si="641"/>
        <v>43878</v>
      </c>
      <c r="J1583" s="1">
        <f t="shared" si="655"/>
        <v>23</v>
      </c>
      <c r="K1583" s="1">
        <f t="shared" si="663"/>
        <v>14</v>
      </c>
      <c r="L1583" s="8">
        <f t="shared" si="642"/>
        <v>1.00127744</v>
      </c>
      <c r="M1583" s="14">
        <f t="shared" si="662"/>
        <v>1.01150052</v>
      </c>
      <c r="N1583" s="14">
        <f t="shared" si="659"/>
        <v>1.2174147637720527</v>
      </c>
      <c r="O1583" s="8">
        <f t="shared" si="661"/>
        <v>1.2189699300000001</v>
      </c>
      <c r="P1583" s="8">
        <f t="shared" si="643"/>
        <v>14654.781450009999</v>
      </c>
      <c r="Q1583" s="13">
        <f t="shared" si="644"/>
        <v>0</v>
      </c>
      <c r="R1583" s="21">
        <f t="shared" si="645"/>
        <v>0</v>
      </c>
      <c r="S1583" s="8">
        <f t="shared" si="646"/>
        <v>0</v>
      </c>
      <c r="T1583" s="10">
        <f t="shared" si="656"/>
        <v>0.12631999999999999</v>
      </c>
      <c r="U1583" s="13">
        <f t="shared" si="660"/>
        <v>77</v>
      </c>
      <c r="V1583" s="13">
        <v>252</v>
      </c>
      <c r="W1583" s="14">
        <f t="shared" si="647"/>
        <v>1.0370162190000001</v>
      </c>
      <c r="X1583" s="8">
        <f t="shared" si="648"/>
        <v>542.46459955</v>
      </c>
      <c r="Y1583" s="8">
        <v>0</v>
      </c>
      <c r="Z1583" s="9">
        <f t="shared" si="649"/>
        <v>0</v>
      </c>
      <c r="AA1583" s="26" t="str">
        <f t="shared" si="657"/>
        <v>A+J=</v>
      </c>
      <c r="AB1583" s="70">
        <f t="shared" si="658"/>
        <v>44119</v>
      </c>
      <c r="AC1583" s="4"/>
      <c r="AD1583" s="1"/>
      <c r="AE1583" s="11"/>
      <c r="AF1583" s="5"/>
      <c r="AG1583" s="1"/>
      <c r="AH1583" s="1"/>
      <c r="AI1583" s="1"/>
      <c r="AJ1583" s="1"/>
      <c r="AK1583" s="10"/>
      <c r="AL1583" s="1"/>
      <c r="AM1583" s="1"/>
      <c r="AN1583" s="1"/>
      <c r="AO1583" s="1"/>
      <c r="AP1583" s="1"/>
      <c r="AQ1583" s="1"/>
    </row>
    <row r="1584" spans="1:43" x14ac:dyDescent="0.2">
      <c r="A1584" s="67">
        <f t="shared" si="650"/>
        <v>43866</v>
      </c>
      <c r="B1584" s="8">
        <f t="shared" si="639"/>
        <v>15205.808185990001</v>
      </c>
      <c r="C1584" s="8">
        <f t="shared" si="651"/>
        <v>12022.26657881</v>
      </c>
      <c r="D1584" s="28">
        <f t="shared" si="652"/>
        <v>5320.25</v>
      </c>
      <c r="E1584" s="9">
        <f>IF(K1584=1,VLOOKUP(A1583,[1]Plan1!$AY$117:$BA$314,3),E1583)</f>
        <v>5331.42</v>
      </c>
      <c r="F1584" s="110">
        <f t="shared" si="653"/>
        <v>43846</v>
      </c>
      <c r="G1584" s="12">
        <f t="shared" si="640"/>
        <v>2.099525398242541E-3</v>
      </c>
      <c r="H1584" s="11">
        <f t="shared" si="654"/>
        <v>43878</v>
      </c>
      <c r="I1584" s="11">
        <f t="shared" si="641"/>
        <v>43878</v>
      </c>
      <c r="J1584" s="1">
        <f t="shared" si="655"/>
        <v>23</v>
      </c>
      <c r="K1584" s="1">
        <f t="shared" si="663"/>
        <v>15</v>
      </c>
      <c r="L1584" s="8">
        <f t="shared" si="642"/>
        <v>1.0013687499999999</v>
      </c>
      <c r="M1584" s="14">
        <f t="shared" si="662"/>
        <v>1.01150052</v>
      </c>
      <c r="N1584" s="14">
        <f t="shared" si="659"/>
        <v>1.2174147637720527</v>
      </c>
      <c r="O1584" s="8">
        <f t="shared" si="661"/>
        <v>1.2190810999999999</v>
      </c>
      <c r="P1584" s="8">
        <f t="shared" si="643"/>
        <v>14656.117965380001</v>
      </c>
      <c r="Q1584" s="13">
        <f t="shared" si="644"/>
        <v>0</v>
      </c>
      <c r="R1584" s="21">
        <f t="shared" si="645"/>
        <v>0</v>
      </c>
      <c r="S1584" s="8">
        <f t="shared" si="646"/>
        <v>0</v>
      </c>
      <c r="T1584" s="10">
        <f t="shared" si="656"/>
        <v>0.12631999999999999</v>
      </c>
      <c r="U1584" s="13">
        <f t="shared" si="660"/>
        <v>78</v>
      </c>
      <c r="V1584" s="13">
        <v>252</v>
      </c>
      <c r="W1584" s="14">
        <f t="shared" si="647"/>
        <v>1.0375058539999999</v>
      </c>
      <c r="X1584" s="8">
        <f t="shared" si="648"/>
        <v>549.69022060999998</v>
      </c>
      <c r="Y1584" s="8">
        <v>0</v>
      </c>
      <c r="Z1584" s="9">
        <f t="shared" si="649"/>
        <v>0</v>
      </c>
      <c r="AA1584" s="26" t="str">
        <f t="shared" si="657"/>
        <v>A+J=</v>
      </c>
      <c r="AB1584" s="70">
        <f t="shared" si="658"/>
        <v>44119</v>
      </c>
      <c r="AC1584" s="4"/>
      <c r="AD1584" s="1"/>
      <c r="AE1584" s="11"/>
      <c r="AF1584" s="5"/>
      <c r="AG1584" s="1"/>
      <c r="AH1584" s="1"/>
      <c r="AI1584" s="1"/>
      <c r="AJ1584" s="1"/>
      <c r="AK1584" s="10"/>
      <c r="AL1584" s="1"/>
      <c r="AM1584" s="1"/>
      <c r="AN1584" s="1"/>
      <c r="AO1584" s="1"/>
      <c r="AP1584" s="1"/>
      <c r="AQ1584" s="1"/>
    </row>
    <row r="1585" spans="1:43" x14ac:dyDescent="0.2">
      <c r="A1585" s="67">
        <f t="shared" si="650"/>
        <v>43867</v>
      </c>
      <c r="B1585" s="8">
        <f t="shared" si="639"/>
        <v>15214.375017119999</v>
      </c>
      <c r="C1585" s="8">
        <f t="shared" si="651"/>
        <v>12022.26657881</v>
      </c>
      <c r="D1585" s="28">
        <f t="shared" si="652"/>
        <v>5320.25</v>
      </c>
      <c r="E1585" s="9">
        <f>IF(K1585=1,VLOOKUP(A1584,[1]Plan1!$AY$117:$BA$314,3),E1584)</f>
        <v>5331.42</v>
      </c>
      <c r="F1585" s="110">
        <f t="shared" si="653"/>
        <v>43846</v>
      </c>
      <c r="G1585" s="12">
        <f t="shared" si="640"/>
        <v>2.099525398242541E-3</v>
      </c>
      <c r="H1585" s="11">
        <f t="shared" si="654"/>
        <v>43878</v>
      </c>
      <c r="I1585" s="11">
        <f t="shared" si="641"/>
        <v>43878</v>
      </c>
      <c r="J1585" s="1">
        <f t="shared" si="655"/>
        <v>23</v>
      </c>
      <c r="K1585" s="1">
        <f t="shared" si="663"/>
        <v>16</v>
      </c>
      <c r="L1585" s="8">
        <f t="shared" si="642"/>
        <v>1.00146007</v>
      </c>
      <c r="M1585" s="14">
        <f t="shared" si="662"/>
        <v>1.01150052</v>
      </c>
      <c r="N1585" s="14">
        <f t="shared" si="659"/>
        <v>1.2174147637720527</v>
      </c>
      <c r="O1585" s="8">
        <f t="shared" si="661"/>
        <v>1.21919227</v>
      </c>
      <c r="P1585" s="8">
        <f t="shared" si="643"/>
        <v>14657.45448076</v>
      </c>
      <c r="Q1585" s="13">
        <f t="shared" si="644"/>
        <v>0</v>
      </c>
      <c r="R1585" s="21">
        <f t="shared" si="645"/>
        <v>0</v>
      </c>
      <c r="S1585" s="8">
        <f t="shared" si="646"/>
        <v>0</v>
      </c>
      <c r="T1585" s="10">
        <f t="shared" si="656"/>
        <v>0.12631999999999999</v>
      </c>
      <c r="U1585" s="13">
        <f t="shared" si="660"/>
        <v>79</v>
      </c>
      <c r="V1585" s="13">
        <v>252</v>
      </c>
      <c r="W1585" s="14">
        <f t="shared" si="647"/>
        <v>1.0379957200000001</v>
      </c>
      <c r="X1585" s="8">
        <f t="shared" si="648"/>
        <v>556.92053636000003</v>
      </c>
      <c r="Y1585" s="8">
        <v>0</v>
      </c>
      <c r="Z1585" s="9">
        <f t="shared" si="649"/>
        <v>0</v>
      </c>
      <c r="AA1585" s="26" t="str">
        <f t="shared" si="657"/>
        <v>A+J=</v>
      </c>
      <c r="AB1585" s="70">
        <f t="shared" si="658"/>
        <v>44119</v>
      </c>
      <c r="AC1585" s="4"/>
      <c r="AD1585" s="1"/>
      <c r="AE1585" s="11"/>
      <c r="AF1585" s="5"/>
      <c r="AG1585" s="1"/>
      <c r="AH1585" s="1"/>
      <c r="AI1585" s="1"/>
      <c r="AJ1585" s="1"/>
      <c r="AK1585" s="10"/>
      <c r="AL1585" s="1"/>
      <c r="AM1585" s="1"/>
      <c r="AN1585" s="1"/>
      <c r="AO1585" s="1"/>
      <c r="AP1585" s="1"/>
      <c r="AQ1585" s="1"/>
    </row>
    <row r="1586" spans="1:43" x14ac:dyDescent="0.2">
      <c r="A1586" s="67">
        <f t="shared" si="650"/>
        <v>43868</v>
      </c>
      <c r="B1586" s="8">
        <f t="shared" si="639"/>
        <v>15222.946558510001</v>
      </c>
      <c r="C1586" s="8">
        <f t="shared" si="651"/>
        <v>12022.26657881</v>
      </c>
      <c r="D1586" s="28">
        <f t="shared" si="652"/>
        <v>5320.25</v>
      </c>
      <c r="E1586" s="9">
        <f>IF(K1586=1,VLOOKUP(A1585,[1]Plan1!$AY$117:$BA$314,3),E1585)</f>
        <v>5331.42</v>
      </c>
      <c r="F1586" s="110">
        <f t="shared" si="653"/>
        <v>43846</v>
      </c>
      <c r="G1586" s="12">
        <f t="shared" si="640"/>
        <v>2.099525398242541E-3</v>
      </c>
      <c r="H1586" s="11">
        <f t="shared" si="654"/>
        <v>43878</v>
      </c>
      <c r="I1586" s="11">
        <f t="shared" si="641"/>
        <v>43878</v>
      </c>
      <c r="J1586" s="1">
        <f t="shared" si="655"/>
        <v>23</v>
      </c>
      <c r="K1586" s="1">
        <f t="shared" si="663"/>
        <v>17</v>
      </c>
      <c r="L1586" s="8">
        <f t="shared" si="642"/>
        <v>1.0015513899999999</v>
      </c>
      <c r="M1586" s="14">
        <f t="shared" si="662"/>
        <v>1.01150052</v>
      </c>
      <c r="N1586" s="14">
        <f t="shared" si="659"/>
        <v>1.2174147637720527</v>
      </c>
      <c r="O1586" s="8">
        <f t="shared" si="661"/>
        <v>1.21930344</v>
      </c>
      <c r="P1586" s="8">
        <f t="shared" si="643"/>
        <v>14658.79099614</v>
      </c>
      <c r="Q1586" s="13">
        <f t="shared" si="644"/>
        <v>0</v>
      </c>
      <c r="R1586" s="21">
        <f t="shared" si="645"/>
        <v>0</v>
      </c>
      <c r="S1586" s="8">
        <f t="shared" si="646"/>
        <v>0</v>
      </c>
      <c r="T1586" s="10">
        <f t="shared" si="656"/>
        <v>0.12631999999999999</v>
      </c>
      <c r="U1586" s="13">
        <f t="shared" si="660"/>
        <v>80</v>
      </c>
      <c r="V1586" s="13">
        <v>252</v>
      </c>
      <c r="W1586" s="14">
        <f t="shared" si="647"/>
        <v>1.0384858180000001</v>
      </c>
      <c r="X1586" s="8">
        <f t="shared" si="648"/>
        <v>564.15556236999998</v>
      </c>
      <c r="Y1586" s="8">
        <v>0</v>
      </c>
      <c r="Z1586" s="9">
        <f t="shared" si="649"/>
        <v>0</v>
      </c>
      <c r="AA1586" s="26" t="str">
        <f t="shared" si="657"/>
        <v>A+J=</v>
      </c>
      <c r="AB1586" s="70">
        <f t="shared" si="658"/>
        <v>44119</v>
      </c>
      <c r="AC1586" s="4"/>
      <c r="AD1586" s="1"/>
      <c r="AE1586" s="11"/>
      <c r="AF1586" s="5"/>
      <c r="AG1586" s="1"/>
      <c r="AH1586" s="1"/>
      <c r="AI1586" s="1"/>
      <c r="AJ1586" s="1"/>
      <c r="AK1586" s="10"/>
      <c r="AL1586" s="1"/>
      <c r="AM1586" s="1"/>
      <c r="AN1586" s="1"/>
      <c r="AO1586" s="1"/>
      <c r="AP1586" s="1"/>
      <c r="AQ1586" s="1"/>
    </row>
    <row r="1587" spans="1:43" x14ac:dyDescent="0.2">
      <c r="A1587" s="67">
        <f t="shared" si="650"/>
        <v>43869</v>
      </c>
      <c r="B1587" s="8">
        <f t="shared" si="639"/>
        <v>15231.523171160001</v>
      </c>
      <c r="C1587" s="8">
        <f t="shared" si="651"/>
        <v>12022.26657881</v>
      </c>
      <c r="D1587" s="28">
        <f t="shared" si="652"/>
        <v>5320.25</v>
      </c>
      <c r="E1587" s="9">
        <f>IF(K1587=1,VLOOKUP(A1586,[1]Plan1!$AY$117:$BA$314,3),E1586)</f>
        <v>5331.42</v>
      </c>
      <c r="F1587" s="110">
        <f t="shared" si="653"/>
        <v>43846</v>
      </c>
      <c r="G1587" s="12">
        <f t="shared" si="640"/>
        <v>2.099525398242541E-3</v>
      </c>
      <c r="H1587" s="11">
        <f t="shared" si="654"/>
        <v>43878</v>
      </c>
      <c r="I1587" s="11">
        <f t="shared" si="641"/>
        <v>43878</v>
      </c>
      <c r="J1587" s="1">
        <f t="shared" si="655"/>
        <v>23</v>
      </c>
      <c r="K1587" s="1">
        <f t="shared" si="663"/>
        <v>18</v>
      </c>
      <c r="L1587" s="8">
        <f t="shared" si="642"/>
        <v>1.0016427299999999</v>
      </c>
      <c r="M1587" s="14">
        <f t="shared" si="662"/>
        <v>1.01150052</v>
      </c>
      <c r="N1587" s="14">
        <f t="shared" si="659"/>
        <v>1.2174147637720527</v>
      </c>
      <c r="O1587" s="8">
        <f t="shared" si="661"/>
        <v>1.2194146400000001</v>
      </c>
      <c r="P1587" s="8">
        <f t="shared" si="643"/>
        <v>14660.127872180001</v>
      </c>
      <c r="Q1587" s="13">
        <f t="shared" si="644"/>
        <v>0</v>
      </c>
      <c r="R1587" s="21">
        <f t="shared" si="645"/>
        <v>0</v>
      </c>
      <c r="S1587" s="8">
        <f t="shared" si="646"/>
        <v>0</v>
      </c>
      <c r="T1587" s="10">
        <f t="shared" si="656"/>
        <v>0.12631999999999999</v>
      </c>
      <c r="U1587" s="13">
        <f t="shared" si="660"/>
        <v>81</v>
      </c>
      <c r="V1587" s="13">
        <v>252</v>
      </c>
      <c r="W1587" s="14">
        <f t="shared" si="647"/>
        <v>1.0389761470000001</v>
      </c>
      <c r="X1587" s="8">
        <f t="shared" si="648"/>
        <v>571.39529898000001</v>
      </c>
      <c r="Y1587" s="8">
        <v>0</v>
      </c>
      <c r="Z1587" s="9">
        <f t="shared" si="649"/>
        <v>0</v>
      </c>
      <c r="AA1587" s="26" t="str">
        <f t="shared" si="657"/>
        <v>A+J=</v>
      </c>
      <c r="AB1587" s="70">
        <f t="shared" si="658"/>
        <v>44119</v>
      </c>
      <c r="AC1587" s="4"/>
      <c r="AD1587" s="1"/>
      <c r="AE1587" s="11"/>
      <c r="AF1587" s="5"/>
      <c r="AG1587" s="1"/>
      <c r="AH1587" s="1"/>
      <c r="AI1587" s="1"/>
      <c r="AJ1587" s="1"/>
      <c r="AK1587" s="10"/>
      <c r="AL1587" s="1"/>
      <c r="AM1587" s="1"/>
      <c r="AN1587" s="1"/>
      <c r="AO1587" s="1"/>
      <c r="AP1587" s="1"/>
      <c r="AQ1587" s="1"/>
    </row>
    <row r="1588" spans="1:43" x14ac:dyDescent="0.2">
      <c r="A1588" s="67">
        <f t="shared" si="650"/>
        <v>43870</v>
      </c>
      <c r="B1588" s="8">
        <f t="shared" si="639"/>
        <v>15231.523171160001</v>
      </c>
      <c r="C1588" s="8">
        <f t="shared" si="651"/>
        <v>12022.26657881</v>
      </c>
      <c r="D1588" s="28">
        <f t="shared" si="652"/>
        <v>5320.25</v>
      </c>
      <c r="E1588" s="9">
        <f>IF(K1588=1,VLOOKUP(A1587,[1]Plan1!$AY$117:$BA$314,3),E1587)</f>
        <v>5331.42</v>
      </c>
      <c r="F1588" s="110">
        <f t="shared" si="653"/>
        <v>43846</v>
      </c>
      <c r="G1588" s="12">
        <f t="shared" si="640"/>
        <v>2.099525398242541E-3</v>
      </c>
      <c r="H1588" s="11">
        <f t="shared" si="654"/>
        <v>43878</v>
      </c>
      <c r="I1588" s="11">
        <f t="shared" si="641"/>
        <v>43878</v>
      </c>
      <c r="J1588" s="1">
        <f t="shared" si="655"/>
        <v>23</v>
      </c>
      <c r="K1588" s="1">
        <f t="shared" si="663"/>
        <v>18</v>
      </c>
      <c r="L1588" s="8">
        <f t="shared" si="642"/>
        <v>1.0016427299999999</v>
      </c>
      <c r="M1588" s="14">
        <f t="shared" si="662"/>
        <v>1.01150052</v>
      </c>
      <c r="N1588" s="14">
        <f t="shared" si="659"/>
        <v>1.2174147637720527</v>
      </c>
      <c r="O1588" s="8">
        <f t="shared" si="661"/>
        <v>1.2194146400000001</v>
      </c>
      <c r="P1588" s="8">
        <f t="shared" si="643"/>
        <v>14660.127872180001</v>
      </c>
      <c r="Q1588" s="13">
        <f t="shared" si="644"/>
        <v>0</v>
      </c>
      <c r="R1588" s="21">
        <f t="shared" si="645"/>
        <v>0</v>
      </c>
      <c r="S1588" s="8">
        <f t="shared" si="646"/>
        <v>0</v>
      </c>
      <c r="T1588" s="10">
        <f t="shared" si="656"/>
        <v>0.12631999999999999</v>
      </c>
      <c r="U1588" s="13">
        <f t="shared" si="660"/>
        <v>81</v>
      </c>
      <c r="V1588" s="13">
        <v>252</v>
      </c>
      <c r="W1588" s="14">
        <f t="shared" si="647"/>
        <v>1.0389761470000001</v>
      </c>
      <c r="X1588" s="8">
        <f t="shared" si="648"/>
        <v>571.39529898000001</v>
      </c>
      <c r="Y1588" s="8">
        <v>0</v>
      </c>
      <c r="Z1588" s="9">
        <f t="shared" si="649"/>
        <v>0</v>
      </c>
      <c r="AA1588" s="26" t="str">
        <f t="shared" si="657"/>
        <v>A+J=</v>
      </c>
      <c r="AB1588" s="70">
        <f t="shared" si="658"/>
        <v>44119</v>
      </c>
      <c r="AC1588" s="4"/>
      <c r="AD1588" s="1"/>
      <c r="AE1588" s="11"/>
      <c r="AF1588" s="5"/>
      <c r="AG1588" s="1"/>
      <c r="AH1588" s="1"/>
      <c r="AI1588" s="1"/>
      <c r="AJ1588" s="1"/>
      <c r="AK1588" s="10"/>
      <c r="AL1588" s="1"/>
      <c r="AM1588" s="1"/>
      <c r="AN1588" s="1"/>
      <c r="AO1588" s="1"/>
      <c r="AP1588" s="1"/>
      <c r="AQ1588" s="1"/>
    </row>
    <row r="1589" spans="1:43" x14ac:dyDescent="0.2">
      <c r="A1589" s="67">
        <f t="shared" si="650"/>
        <v>43871</v>
      </c>
      <c r="B1589" s="8">
        <f t="shared" si="639"/>
        <v>15231.523171160001</v>
      </c>
      <c r="C1589" s="8">
        <f t="shared" si="651"/>
        <v>12022.26657881</v>
      </c>
      <c r="D1589" s="28">
        <f t="shared" si="652"/>
        <v>5320.25</v>
      </c>
      <c r="E1589" s="9">
        <f>IF(K1589=1,VLOOKUP(A1588,[1]Plan1!$AY$117:$BA$314,3),E1588)</f>
        <v>5331.42</v>
      </c>
      <c r="F1589" s="110">
        <f t="shared" si="653"/>
        <v>43846</v>
      </c>
      <c r="G1589" s="12">
        <f t="shared" si="640"/>
        <v>2.099525398242541E-3</v>
      </c>
      <c r="H1589" s="11">
        <f t="shared" si="654"/>
        <v>43878</v>
      </c>
      <c r="I1589" s="11">
        <f t="shared" si="641"/>
        <v>43878</v>
      </c>
      <c r="J1589" s="1">
        <f t="shared" si="655"/>
        <v>23</v>
      </c>
      <c r="K1589" s="1">
        <f t="shared" si="663"/>
        <v>18</v>
      </c>
      <c r="L1589" s="8">
        <f t="shared" si="642"/>
        <v>1.0016427299999999</v>
      </c>
      <c r="M1589" s="14">
        <f t="shared" si="662"/>
        <v>1.01150052</v>
      </c>
      <c r="N1589" s="14">
        <f t="shared" si="659"/>
        <v>1.2174147637720527</v>
      </c>
      <c r="O1589" s="8">
        <f t="shared" si="661"/>
        <v>1.2194146400000001</v>
      </c>
      <c r="P1589" s="8">
        <f t="shared" si="643"/>
        <v>14660.127872180001</v>
      </c>
      <c r="Q1589" s="13">
        <f t="shared" si="644"/>
        <v>0</v>
      </c>
      <c r="R1589" s="21">
        <f t="shared" si="645"/>
        <v>0</v>
      </c>
      <c r="S1589" s="8">
        <f t="shared" si="646"/>
        <v>0</v>
      </c>
      <c r="T1589" s="10">
        <f t="shared" si="656"/>
        <v>0.12631999999999999</v>
      </c>
      <c r="U1589" s="13">
        <f t="shared" si="660"/>
        <v>81</v>
      </c>
      <c r="V1589" s="13">
        <v>252</v>
      </c>
      <c r="W1589" s="14">
        <f t="shared" si="647"/>
        <v>1.0389761470000001</v>
      </c>
      <c r="X1589" s="8">
        <f t="shared" si="648"/>
        <v>571.39529898000001</v>
      </c>
      <c r="Y1589" s="8">
        <v>0</v>
      </c>
      <c r="Z1589" s="9">
        <f t="shared" si="649"/>
        <v>0</v>
      </c>
      <c r="AA1589" s="26" t="str">
        <f t="shared" si="657"/>
        <v>A+J=</v>
      </c>
      <c r="AB1589" s="70">
        <f t="shared" si="658"/>
        <v>44119</v>
      </c>
      <c r="AC1589" s="4"/>
      <c r="AD1589" s="1"/>
      <c r="AE1589" s="11"/>
      <c r="AF1589" s="5"/>
      <c r="AG1589" s="1"/>
      <c r="AH1589" s="1"/>
      <c r="AI1589" s="1"/>
      <c r="AJ1589" s="1"/>
      <c r="AK1589" s="10"/>
      <c r="AL1589" s="1"/>
      <c r="AM1589" s="1"/>
      <c r="AN1589" s="1"/>
      <c r="AO1589" s="1"/>
      <c r="AP1589" s="1"/>
      <c r="AQ1589" s="1"/>
    </row>
    <row r="1590" spans="1:43" x14ac:dyDescent="0.2">
      <c r="A1590" s="67">
        <f t="shared" si="650"/>
        <v>43872</v>
      </c>
      <c r="B1590" s="8">
        <f t="shared" si="639"/>
        <v>15240.10449629</v>
      </c>
      <c r="C1590" s="8">
        <f t="shared" si="651"/>
        <v>12022.26657881</v>
      </c>
      <c r="D1590" s="28">
        <f t="shared" si="652"/>
        <v>5320.25</v>
      </c>
      <c r="E1590" s="9">
        <f>IF(K1590=1,VLOOKUP(A1589,[1]Plan1!$AY$117:$BA$314,3),E1589)</f>
        <v>5331.42</v>
      </c>
      <c r="F1590" s="110">
        <f t="shared" si="653"/>
        <v>43846</v>
      </c>
      <c r="G1590" s="12">
        <f t="shared" si="640"/>
        <v>2.099525398242541E-3</v>
      </c>
      <c r="H1590" s="11">
        <f t="shared" si="654"/>
        <v>43878</v>
      </c>
      <c r="I1590" s="11">
        <f t="shared" si="641"/>
        <v>43878</v>
      </c>
      <c r="J1590" s="1">
        <f t="shared" si="655"/>
        <v>23</v>
      </c>
      <c r="K1590" s="1">
        <f t="shared" si="663"/>
        <v>19</v>
      </c>
      <c r="L1590" s="8">
        <f t="shared" si="642"/>
        <v>1.0017340699999999</v>
      </c>
      <c r="M1590" s="14">
        <f t="shared" si="662"/>
        <v>1.01150052</v>
      </c>
      <c r="N1590" s="14">
        <f t="shared" si="659"/>
        <v>1.2174147637720527</v>
      </c>
      <c r="O1590" s="8">
        <f t="shared" si="661"/>
        <v>1.21952584</v>
      </c>
      <c r="P1590" s="8">
        <f t="shared" si="643"/>
        <v>14661.46474822</v>
      </c>
      <c r="Q1590" s="13">
        <f t="shared" si="644"/>
        <v>0</v>
      </c>
      <c r="R1590" s="21">
        <f t="shared" si="645"/>
        <v>0</v>
      </c>
      <c r="S1590" s="8">
        <f t="shared" si="646"/>
        <v>0</v>
      </c>
      <c r="T1590" s="10">
        <f t="shared" si="656"/>
        <v>0.12631999999999999</v>
      </c>
      <c r="U1590" s="13">
        <f t="shared" si="660"/>
        <v>82</v>
      </c>
      <c r="V1590" s="13">
        <v>252</v>
      </c>
      <c r="W1590" s="14">
        <f t="shared" si="647"/>
        <v>1.039466708</v>
      </c>
      <c r="X1590" s="8">
        <f t="shared" si="648"/>
        <v>578.63974807</v>
      </c>
      <c r="Y1590" s="8">
        <v>0</v>
      </c>
      <c r="Z1590" s="9">
        <f t="shared" si="649"/>
        <v>0</v>
      </c>
      <c r="AA1590" s="26" t="str">
        <f t="shared" si="657"/>
        <v>A+J=</v>
      </c>
      <c r="AB1590" s="70">
        <f t="shared" si="658"/>
        <v>44119</v>
      </c>
      <c r="AC1590" s="4"/>
      <c r="AD1590" s="1"/>
      <c r="AE1590" s="11"/>
      <c r="AF1590" s="5"/>
      <c r="AG1590" s="1"/>
      <c r="AH1590" s="1"/>
      <c r="AI1590" s="1"/>
      <c r="AJ1590" s="1"/>
      <c r="AK1590" s="10"/>
      <c r="AL1590" s="1"/>
      <c r="AM1590" s="1"/>
      <c r="AN1590" s="1"/>
      <c r="AO1590" s="1"/>
      <c r="AP1590" s="1"/>
      <c r="AQ1590" s="1"/>
    </row>
    <row r="1591" spans="1:43" x14ac:dyDescent="0.2">
      <c r="A1591" s="67">
        <f t="shared" si="650"/>
        <v>43873</v>
      </c>
      <c r="B1591" s="8">
        <f t="shared" si="639"/>
        <v>15248.690645189999</v>
      </c>
      <c r="C1591" s="8">
        <f t="shared" si="651"/>
        <v>12022.26657881</v>
      </c>
      <c r="D1591" s="28">
        <f t="shared" si="652"/>
        <v>5320.25</v>
      </c>
      <c r="E1591" s="9">
        <f>IF(K1591=1,VLOOKUP(A1590,[1]Plan1!$AY$117:$BA$314,3),E1590)</f>
        <v>5331.42</v>
      </c>
      <c r="F1591" s="110">
        <f t="shared" si="653"/>
        <v>43846</v>
      </c>
      <c r="G1591" s="12">
        <f t="shared" si="640"/>
        <v>2.099525398242541E-3</v>
      </c>
      <c r="H1591" s="11">
        <f t="shared" si="654"/>
        <v>43878</v>
      </c>
      <c r="I1591" s="11">
        <f t="shared" si="641"/>
        <v>43878</v>
      </c>
      <c r="J1591" s="1">
        <f t="shared" si="655"/>
        <v>23</v>
      </c>
      <c r="K1591" s="1">
        <f t="shared" si="663"/>
        <v>20</v>
      </c>
      <c r="L1591" s="8">
        <f t="shared" si="642"/>
        <v>1.0018254200000001</v>
      </c>
      <c r="M1591" s="14">
        <f t="shared" si="662"/>
        <v>1.01150052</v>
      </c>
      <c r="N1591" s="14">
        <f t="shared" si="659"/>
        <v>1.2174147637720527</v>
      </c>
      <c r="O1591" s="8">
        <f t="shared" si="661"/>
        <v>1.21963705</v>
      </c>
      <c r="P1591" s="8">
        <f t="shared" si="643"/>
        <v>14662.80174449</v>
      </c>
      <c r="Q1591" s="13">
        <f t="shared" si="644"/>
        <v>0</v>
      </c>
      <c r="R1591" s="21">
        <f t="shared" si="645"/>
        <v>0</v>
      </c>
      <c r="S1591" s="8">
        <f t="shared" si="646"/>
        <v>0</v>
      </c>
      <c r="T1591" s="10">
        <f t="shared" si="656"/>
        <v>0.12631999999999999</v>
      </c>
      <c r="U1591" s="13">
        <f t="shared" si="660"/>
        <v>83</v>
      </c>
      <c r="V1591" s="13">
        <v>252</v>
      </c>
      <c r="W1591" s="14">
        <f t="shared" si="647"/>
        <v>1.0399575000000001</v>
      </c>
      <c r="X1591" s="8">
        <f t="shared" si="648"/>
        <v>585.88890070000002</v>
      </c>
      <c r="Y1591" s="8">
        <v>0</v>
      </c>
      <c r="Z1591" s="9">
        <f t="shared" si="649"/>
        <v>0</v>
      </c>
      <c r="AA1591" s="26" t="str">
        <f t="shared" si="657"/>
        <v>A+J=</v>
      </c>
      <c r="AB1591" s="70">
        <f t="shared" si="658"/>
        <v>44119</v>
      </c>
      <c r="AC1591" s="4"/>
      <c r="AD1591" s="1"/>
      <c r="AE1591" s="11"/>
      <c r="AF1591" s="5"/>
      <c r="AG1591" s="1"/>
      <c r="AH1591" s="1"/>
      <c r="AI1591" s="1"/>
      <c r="AJ1591" s="1"/>
      <c r="AK1591" s="10"/>
      <c r="AL1591" s="1"/>
      <c r="AM1591" s="1"/>
      <c r="AN1591" s="1"/>
      <c r="AO1591" s="1"/>
      <c r="AP1591" s="1"/>
      <c r="AQ1591" s="1"/>
    </row>
    <row r="1592" spans="1:43" x14ac:dyDescent="0.2">
      <c r="A1592" s="67">
        <f t="shared" si="650"/>
        <v>43874</v>
      </c>
      <c r="B1592" s="8">
        <f t="shared" si="639"/>
        <v>15257.281758720001</v>
      </c>
      <c r="C1592" s="8">
        <f t="shared" si="651"/>
        <v>12022.26657881</v>
      </c>
      <c r="D1592" s="28">
        <f t="shared" si="652"/>
        <v>5320.25</v>
      </c>
      <c r="E1592" s="9">
        <f>IF(K1592=1,VLOOKUP(A1591,[1]Plan1!$AY$117:$BA$314,3),E1591)</f>
        <v>5331.42</v>
      </c>
      <c r="F1592" s="110">
        <f t="shared" si="653"/>
        <v>43846</v>
      </c>
      <c r="G1592" s="12">
        <f t="shared" si="640"/>
        <v>2.099525398242541E-3</v>
      </c>
      <c r="H1592" s="11">
        <f t="shared" si="654"/>
        <v>43878</v>
      </c>
      <c r="I1592" s="11">
        <f t="shared" si="641"/>
        <v>43878</v>
      </c>
      <c r="J1592" s="1">
        <f t="shared" si="655"/>
        <v>23</v>
      </c>
      <c r="K1592" s="1">
        <f t="shared" si="663"/>
        <v>21</v>
      </c>
      <c r="L1592" s="8">
        <f t="shared" si="642"/>
        <v>1.00191678</v>
      </c>
      <c r="M1592" s="14">
        <f t="shared" si="662"/>
        <v>1.01150052</v>
      </c>
      <c r="N1592" s="14">
        <f t="shared" si="659"/>
        <v>1.2174147637720527</v>
      </c>
      <c r="O1592" s="8">
        <f t="shared" si="661"/>
        <v>1.2197482799999999</v>
      </c>
      <c r="P1592" s="8">
        <f t="shared" si="643"/>
        <v>14664.1389812</v>
      </c>
      <c r="Q1592" s="13">
        <f t="shared" si="644"/>
        <v>0</v>
      </c>
      <c r="R1592" s="21">
        <f t="shared" si="645"/>
        <v>0</v>
      </c>
      <c r="S1592" s="8">
        <f t="shared" si="646"/>
        <v>0</v>
      </c>
      <c r="T1592" s="10">
        <f t="shared" si="656"/>
        <v>0.12631999999999999</v>
      </c>
      <c r="U1592" s="13">
        <f t="shared" si="660"/>
        <v>84</v>
      </c>
      <c r="V1592" s="13">
        <v>252</v>
      </c>
      <c r="W1592" s="14">
        <f t="shared" si="647"/>
        <v>1.0404485240000001</v>
      </c>
      <c r="X1592" s="8">
        <f t="shared" si="648"/>
        <v>593.14277751999998</v>
      </c>
      <c r="Y1592" s="8">
        <v>0</v>
      </c>
      <c r="Z1592" s="9">
        <f t="shared" si="649"/>
        <v>0</v>
      </c>
      <c r="AA1592" s="26" t="str">
        <f t="shared" si="657"/>
        <v>A+J=</v>
      </c>
      <c r="AB1592" s="70">
        <f t="shared" si="658"/>
        <v>44119</v>
      </c>
      <c r="AC1592" s="4"/>
      <c r="AD1592" s="1"/>
      <c r="AE1592" s="11"/>
      <c r="AF1592" s="5"/>
      <c r="AG1592" s="1"/>
      <c r="AH1592" s="1"/>
      <c r="AI1592" s="1"/>
      <c r="AJ1592" s="1"/>
      <c r="AK1592" s="10"/>
      <c r="AL1592" s="1"/>
      <c r="AM1592" s="1"/>
      <c r="AN1592" s="1"/>
      <c r="AO1592" s="1"/>
      <c r="AP1592" s="1"/>
      <c r="AQ1592" s="1"/>
    </row>
    <row r="1593" spans="1:43" x14ac:dyDescent="0.2">
      <c r="A1593" s="67">
        <f t="shared" si="650"/>
        <v>43875</v>
      </c>
      <c r="B1593" s="8">
        <f t="shared" si="639"/>
        <v>15265.877587859999</v>
      </c>
      <c r="C1593" s="8">
        <f t="shared" si="651"/>
        <v>12022.26657881</v>
      </c>
      <c r="D1593" s="28">
        <f t="shared" si="652"/>
        <v>5320.25</v>
      </c>
      <c r="E1593" s="9">
        <f>IF(K1593=1,VLOOKUP(A1592,[1]Plan1!$AY$117:$BA$314,3),E1592)</f>
        <v>5331.42</v>
      </c>
      <c r="F1593" s="110">
        <f t="shared" si="653"/>
        <v>43846</v>
      </c>
      <c r="G1593" s="12">
        <f t="shared" si="640"/>
        <v>2.099525398242541E-3</v>
      </c>
      <c r="H1593" s="11">
        <f t="shared" si="654"/>
        <v>43878</v>
      </c>
      <c r="I1593" s="11">
        <f t="shared" si="641"/>
        <v>43878</v>
      </c>
      <c r="J1593" s="1">
        <f t="shared" si="655"/>
        <v>23</v>
      </c>
      <c r="K1593" s="1">
        <f t="shared" si="663"/>
        <v>22</v>
      </c>
      <c r="L1593" s="8">
        <f t="shared" si="642"/>
        <v>1.00200815</v>
      </c>
      <c r="M1593" s="14">
        <f t="shared" si="662"/>
        <v>1.01150052</v>
      </c>
      <c r="N1593" s="14">
        <f t="shared" si="659"/>
        <v>1.2174147637720527</v>
      </c>
      <c r="O1593" s="8">
        <f t="shared" si="661"/>
        <v>1.21985951</v>
      </c>
      <c r="P1593" s="8">
        <f t="shared" si="643"/>
        <v>14665.47621791</v>
      </c>
      <c r="Q1593" s="13">
        <f t="shared" si="644"/>
        <v>0</v>
      </c>
      <c r="R1593" s="21">
        <f t="shared" si="645"/>
        <v>0</v>
      </c>
      <c r="S1593" s="8">
        <f t="shared" si="646"/>
        <v>0</v>
      </c>
      <c r="T1593" s="10">
        <f t="shared" si="656"/>
        <v>0.12631999999999999</v>
      </c>
      <c r="U1593" s="13">
        <f t="shared" si="660"/>
        <v>85</v>
      </c>
      <c r="V1593" s="13">
        <v>252</v>
      </c>
      <c r="W1593" s="14">
        <f t="shared" si="647"/>
        <v>1.04093978</v>
      </c>
      <c r="X1593" s="8">
        <f t="shared" si="648"/>
        <v>600.40136995</v>
      </c>
      <c r="Y1593" s="8">
        <v>0</v>
      </c>
      <c r="Z1593" s="9">
        <f t="shared" si="649"/>
        <v>0</v>
      </c>
      <c r="AA1593" s="26" t="str">
        <f t="shared" si="657"/>
        <v>A+J=</v>
      </c>
      <c r="AB1593" s="70">
        <f t="shared" si="658"/>
        <v>44119</v>
      </c>
      <c r="AC1593" s="4"/>
      <c r="AD1593" s="1"/>
      <c r="AE1593" s="11"/>
      <c r="AF1593" s="5"/>
      <c r="AG1593" s="1"/>
      <c r="AH1593" s="1"/>
      <c r="AI1593" s="1"/>
      <c r="AJ1593" s="1"/>
      <c r="AK1593" s="10"/>
      <c r="AL1593" s="1"/>
      <c r="AM1593" s="1"/>
      <c r="AN1593" s="1"/>
      <c r="AO1593" s="1"/>
      <c r="AP1593" s="1"/>
      <c r="AQ1593" s="1"/>
    </row>
    <row r="1594" spans="1:43" x14ac:dyDescent="0.2">
      <c r="A1594" s="67">
        <f t="shared" si="650"/>
        <v>43876</v>
      </c>
      <c r="B1594" s="8">
        <f t="shared" si="639"/>
        <v>15274.478258770001</v>
      </c>
      <c r="C1594" s="8">
        <f t="shared" si="651"/>
        <v>12022.26657881</v>
      </c>
      <c r="D1594" s="28">
        <f t="shared" si="652"/>
        <v>5320.25</v>
      </c>
      <c r="E1594" s="9">
        <f>IF(K1594=1,VLOOKUP(A1593,[1]Plan1!$AY$117:$BA$314,3),E1593)</f>
        <v>5331.42</v>
      </c>
      <c r="F1594" s="110">
        <f t="shared" si="653"/>
        <v>43846</v>
      </c>
      <c r="G1594" s="12">
        <f t="shared" si="640"/>
        <v>2.099525398242541E-3</v>
      </c>
      <c r="H1594" s="11">
        <f t="shared" si="654"/>
        <v>43906</v>
      </c>
      <c r="I1594" s="11">
        <f t="shared" si="641"/>
        <v>43878</v>
      </c>
      <c r="J1594" s="1">
        <f t="shared" si="655"/>
        <v>23</v>
      </c>
      <c r="K1594" s="1">
        <f t="shared" si="663"/>
        <v>23</v>
      </c>
      <c r="L1594" s="8">
        <f t="shared" si="642"/>
        <v>1.00209952</v>
      </c>
      <c r="M1594" s="14">
        <f t="shared" si="662"/>
        <v>1.01150052</v>
      </c>
      <c r="N1594" s="14">
        <f t="shared" si="659"/>
        <v>1.2174147637720527</v>
      </c>
      <c r="O1594" s="8">
        <f t="shared" si="661"/>
        <v>1.2199707500000001</v>
      </c>
      <c r="P1594" s="8">
        <f t="shared" si="643"/>
        <v>14666.813574850001</v>
      </c>
      <c r="Q1594" s="13">
        <f t="shared" si="644"/>
        <v>0</v>
      </c>
      <c r="R1594" s="21">
        <f t="shared" si="645"/>
        <v>0</v>
      </c>
      <c r="S1594" s="8">
        <f t="shared" si="646"/>
        <v>0</v>
      </c>
      <c r="T1594" s="10">
        <f t="shared" si="656"/>
        <v>0.12631999999999999</v>
      </c>
      <c r="U1594" s="13">
        <f t="shared" si="660"/>
        <v>86</v>
      </c>
      <c r="V1594" s="13">
        <v>252</v>
      </c>
      <c r="W1594" s="14">
        <f t="shared" si="647"/>
        <v>1.041431268</v>
      </c>
      <c r="X1594" s="8">
        <f t="shared" si="648"/>
        <v>607.66468392000002</v>
      </c>
      <c r="Y1594" s="8">
        <v>0</v>
      </c>
      <c r="Z1594" s="9">
        <f t="shared" si="649"/>
        <v>0</v>
      </c>
      <c r="AA1594" s="26" t="str">
        <f t="shared" si="657"/>
        <v>A+J=</v>
      </c>
      <c r="AB1594" s="70">
        <f t="shared" si="658"/>
        <v>44119</v>
      </c>
      <c r="AC1594" s="4"/>
      <c r="AD1594" s="1"/>
      <c r="AE1594" s="11"/>
      <c r="AF1594" s="5"/>
      <c r="AG1594" s="1"/>
      <c r="AH1594" s="1"/>
      <c r="AI1594" s="1"/>
      <c r="AJ1594" s="1"/>
      <c r="AK1594" s="10"/>
      <c r="AL1594" s="1"/>
      <c r="AM1594" s="1"/>
      <c r="AN1594" s="1"/>
      <c r="AO1594" s="1"/>
      <c r="AP1594" s="1"/>
      <c r="AQ1594" s="1"/>
    </row>
    <row r="1595" spans="1:43" x14ac:dyDescent="0.2">
      <c r="A1595" s="67">
        <f t="shared" si="650"/>
        <v>43877</v>
      </c>
      <c r="B1595" s="8">
        <f t="shared" si="639"/>
        <v>15274.478258770001</v>
      </c>
      <c r="C1595" s="8">
        <f t="shared" si="651"/>
        <v>12022.26657881</v>
      </c>
      <c r="D1595" s="28">
        <f t="shared" si="652"/>
        <v>5320.25</v>
      </c>
      <c r="E1595" s="9">
        <f>IF(K1595=1,VLOOKUP(A1594,[1]Plan1!$AY$117:$BA$314,3),E1594)</f>
        <v>5331.42</v>
      </c>
      <c r="F1595" s="110">
        <f t="shared" si="653"/>
        <v>43846</v>
      </c>
      <c r="G1595" s="12">
        <f t="shared" si="640"/>
        <v>2.099525398242541E-3</v>
      </c>
      <c r="H1595" s="11">
        <f t="shared" si="654"/>
        <v>43906</v>
      </c>
      <c r="I1595" s="11">
        <f t="shared" si="641"/>
        <v>43878</v>
      </c>
      <c r="J1595" s="1">
        <f t="shared" si="655"/>
        <v>23</v>
      </c>
      <c r="K1595" s="1">
        <f t="shared" si="663"/>
        <v>23</v>
      </c>
      <c r="L1595" s="8">
        <f t="shared" si="642"/>
        <v>1.00209952</v>
      </c>
      <c r="M1595" s="14">
        <f t="shared" si="662"/>
        <v>1.01150052</v>
      </c>
      <c r="N1595" s="14">
        <f t="shared" si="659"/>
        <v>1.2174147637720527</v>
      </c>
      <c r="O1595" s="8">
        <f t="shared" si="661"/>
        <v>1.2199707500000001</v>
      </c>
      <c r="P1595" s="8">
        <f t="shared" si="643"/>
        <v>14666.813574850001</v>
      </c>
      <c r="Q1595" s="13">
        <f t="shared" si="644"/>
        <v>0</v>
      </c>
      <c r="R1595" s="21">
        <f t="shared" si="645"/>
        <v>0</v>
      </c>
      <c r="S1595" s="8">
        <f t="shared" si="646"/>
        <v>0</v>
      </c>
      <c r="T1595" s="10">
        <f t="shared" si="656"/>
        <v>0.12631999999999999</v>
      </c>
      <c r="U1595" s="13">
        <f t="shared" si="660"/>
        <v>86</v>
      </c>
      <c r="V1595" s="13">
        <v>252</v>
      </c>
      <c r="W1595" s="14">
        <f t="shared" si="647"/>
        <v>1.041431268</v>
      </c>
      <c r="X1595" s="8">
        <f t="shared" si="648"/>
        <v>607.66468392000002</v>
      </c>
      <c r="Y1595" s="8">
        <v>0</v>
      </c>
      <c r="Z1595" s="9">
        <f t="shared" si="649"/>
        <v>0</v>
      </c>
      <c r="AA1595" s="26" t="str">
        <f t="shared" si="657"/>
        <v>A+J=</v>
      </c>
      <c r="AB1595" s="70">
        <f t="shared" si="658"/>
        <v>44119</v>
      </c>
      <c r="AC1595" s="4"/>
      <c r="AD1595" s="1"/>
      <c r="AE1595" s="11"/>
      <c r="AF1595" s="5"/>
      <c r="AG1595" s="1"/>
      <c r="AH1595" s="1"/>
      <c r="AI1595" s="1"/>
      <c r="AJ1595" s="1"/>
      <c r="AK1595" s="10"/>
      <c r="AL1595" s="1"/>
      <c r="AM1595" s="1"/>
      <c r="AN1595" s="1"/>
      <c r="AO1595" s="1"/>
      <c r="AP1595" s="1"/>
      <c r="AQ1595" s="1"/>
    </row>
    <row r="1596" spans="1:43" x14ac:dyDescent="0.2">
      <c r="A1596" s="67">
        <f t="shared" si="650"/>
        <v>43878</v>
      </c>
      <c r="B1596" s="8">
        <f t="shared" si="639"/>
        <v>15274.478258770001</v>
      </c>
      <c r="C1596" s="8">
        <f t="shared" si="651"/>
        <v>12022.26657881</v>
      </c>
      <c r="D1596" s="28">
        <f t="shared" si="652"/>
        <v>5320.25</v>
      </c>
      <c r="E1596" s="9">
        <f>IF(K1596=1,VLOOKUP(A1595,[1]Plan1!$AY$117:$BA$314,3),E1595)</f>
        <v>5331.42</v>
      </c>
      <c r="F1596" s="110">
        <f t="shared" si="653"/>
        <v>43846</v>
      </c>
      <c r="G1596" s="12">
        <f t="shared" si="640"/>
        <v>2.099525398242541E-3</v>
      </c>
      <c r="H1596" s="11">
        <f t="shared" si="654"/>
        <v>43906</v>
      </c>
      <c r="I1596" s="11">
        <f t="shared" si="641"/>
        <v>43878</v>
      </c>
      <c r="J1596" s="1">
        <f t="shared" si="655"/>
        <v>23</v>
      </c>
      <c r="K1596" s="1">
        <f t="shared" si="663"/>
        <v>23</v>
      </c>
      <c r="L1596" s="8">
        <f t="shared" si="642"/>
        <v>1.00209952</v>
      </c>
      <c r="M1596" s="14">
        <f t="shared" si="662"/>
        <v>1.01150052</v>
      </c>
      <c r="N1596" s="14">
        <f t="shared" si="659"/>
        <v>1.2174147637720527</v>
      </c>
      <c r="O1596" s="8">
        <f t="shared" si="661"/>
        <v>1.2199707500000001</v>
      </c>
      <c r="P1596" s="8">
        <f t="shared" si="643"/>
        <v>14666.813574850001</v>
      </c>
      <c r="Q1596" s="13">
        <f t="shared" si="644"/>
        <v>0</v>
      </c>
      <c r="R1596" s="21">
        <f t="shared" si="645"/>
        <v>0</v>
      </c>
      <c r="S1596" s="8">
        <f t="shared" si="646"/>
        <v>0</v>
      </c>
      <c r="T1596" s="10">
        <f t="shared" si="656"/>
        <v>0.12631999999999999</v>
      </c>
      <c r="U1596" s="13">
        <f t="shared" si="660"/>
        <v>86</v>
      </c>
      <c r="V1596" s="13">
        <v>252</v>
      </c>
      <c r="W1596" s="14">
        <f t="shared" si="647"/>
        <v>1.041431268</v>
      </c>
      <c r="X1596" s="8">
        <f t="shared" si="648"/>
        <v>607.66468392000002</v>
      </c>
      <c r="Y1596" s="8">
        <v>0</v>
      </c>
      <c r="Z1596" s="9">
        <f t="shared" si="649"/>
        <v>0</v>
      </c>
      <c r="AA1596" s="26" t="str">
        <f t="shared" si="657"/>
        <v>A+J=</v>
      </c>
      <c r="AB1596" s="70">
        <f t="shared" si="658"/>
        <v>44119</v>
      </c>
      <c r="AC1596" s="4"/>
      <c r="AD1596" s="1"/>
      <c r="AE1596" s="11"/>
      <c r="AF1596" s="5"/>
      <c r="AG1596" s="1"/>
      <c r="AH1596" s="1"/>
      <c r="AI1596" s="1"/>
      <c r="AJ1596" s="1"/>
      <c r="AK1596" s="10"/>
      <c r="AL1596" s="1"/>
      <c r="AM1596" s="1"/>
      <c r="AN1596" s="1"/>
      <c r="AO1596" s="1"/>
      <c r="AP1596" s="1"/>
      <c r="AQ1596" s="1"/>
    </row>
    <row r="1597" spans="1:43" x14ac:dyDescent="0.2">
      <c r="A1597" s="67">
        <f t="shared" si="650"/>
        <v>43879</v>
      </c>
      <c r="B1597" s="8">
        <f t="shared" si="639"/>
        <v>15283.81029653</v>
      </c>
      <c r="C1597" s="8">
        <f t="shared" si="651"/>
        <v>12022.26657881</v>
      </c>
      <c r="D1597" s="28">
        <f t="shared" si="652"/>
        <v>5331.42</v>
      </c>
      <c r="E1597" s="9">
        <f>IF(K1597=1,VLOOKUP(A1596,[1]Plan1!$AY$117:$BA$314,3),E1596)</f>
        <v>5344.75</v>
      </c>
      <c r="F1597" s="110">
        <f t="shared" si="653"/>
        <v>43879</v>
      </c>
      <c r="G1597" s="12">
        <f t="shared" si="640"/>
        <v>2.5002719725701894E-3</v>
      </c>
      <c r="H1597" s="11">
        <f t="shared" si="654"/>
        <v>43906</v>
      </c>
      <c r="I1597" s="11">
        <f t="shared" si="641"/>
        <v>43906</v>
      </c>
      <c r="J1597" s="1">
        <f t="shared" si="655"/>
        <v>18</v>
      </c>
      <c r="K1597" s="1">
        <f t="shared" si="663"/>
        <v>1</v>
      </c>
      <c r="L1597" s="8">
        <f t="shared" si="642"/>
        <v>1.0001387399999999</v>
      </c>
      <c r="M1597" s="14">
        <f t="shared" si="662"/>
        <v>1.00209952</v>
      </c>
      <c r="N1597" s="14">
        <f t="shared" si="659"/>
        <v>1.2199707504168875</v>
      </c>
      <c r="O1597" s="8">
        <f t="shared" si="661"/>
        <v>1.22014</v>
      </c>
      <c r="P1597" s="8">
        <f t="shared" si="643"/>
        <v>14668.84834346</v>
      </c>
      <c r="Q1597" s="13">
        <f t="shared" si="644"/>
        <v>0</v>
      </c>
      <c r="R1597" s="21">
        <f t="shared" si="645"/>
        <v>0</v>
      </c>
      <c r="S1597" s="8">
        <f t="shared" si="646"/>
        <v>0</v>
      </c>
      <c r="T1597" s="10">
        <f t="shared" si="656"/>
        <v>0.12631999999999999</v>
      </c>
      <c r="U1597" s="13">
        <f t="shared" si="660"/>
        <v>87</v>
      </c>
      <c r="V1597" s="13">
        <v>252</v>
      </c>
      <c r="W1597" s="14">
        <f t="shared" si="647"/>
        <v>1.041922988</v>
      </c>
      <c r="X1597" s="8">
        <f t="shared" si="648"/>
        <v>614.96195307000005</v>
      </c>
      <c r="Y1597" s="8">
        <v>0</v>
      </c>
      <c r="Z1597" s="9">
        <f t="shared" si="649"/>
        <v>0</v>
      </c>
      <c r="AA1597" s="26" t="str">
        <f t="shared" si="657"/>
        <v>A+J=</v>
      </c>
      <c r="AB1597" s="70">
        <f t="shared" si="658"/>
        <v>44119</v>
      </c>
      <c r="AC1597" s="4"/>
      <c r="AD1597" s="1"/>
      <c r="AE1597" s="11"/>
      <c r="AF1597" s="5"/>
      <c r="AG1597" s="1"/>
      <c r="AH1597" s="1"/>
      <c r="AI1597" s="1"/>
      <c r="AJ1597" s="1"/>
      <c r="AK1597" s="10"/>
      <c r="AL1597" s="1"/>
      <c r="AM1597" s="1"/>
      <c r="AN1597" s="1"/>
      <c r="AO1597" s="1"/>
      <c r="AP1597" s="1"/>
      <c r="AQ1597" s="1"/>
    </row>
    <row r="1598" spans="1:43" x14ac:dyDescent="0.2">
      <c r="A1598" s="67">
        <f t="shared" si="650"/>
        <v>43880</v>
      </c>
      <c r="B1598" s="8">
        <f t="shared" si="639"/>
        <v>15293.148114989999</v>
      </c>
      <c r="C1598" s="8">
        <f t="shared" si="651"/>
        <v>12022.26657881</v>
      </c>
      <c r="D1598" s="28">
        <f t="shared" si="652"/>
        <v>5331.42</v>
      </c>
      <c r="E1598" s="9">
        <f>IF(K1598=1,VLOOKUP(A1597,[1]Plan1!$AY$117:$BA$314,3),E1597)</f>
        <v>5344.75</v>
      </c>
      <c r="F1598" s="110">
        <f t="shared" si="653"/>
        <v>43879</v>
      </c>
      <c r="G1598" s="12">
        <f t="shared" si="640"/>
        <v>2.5002719725701894E-3</v>
      </c>
      <c r="H1598" s="11">
        <f t="shared" si="654"/>
        <v>43906</v>
      </c>
      <c r="I1598" s="11">
        <f t="shared" si="641"/>
        <v>43906</v>
      </c>
      <c r="J1598" s="1">
        <f t="shared" si="655"/>
        <v>18</v>
      </c>
      <c r="K1598" s="1">
        <f t="shared" si="663"/>
        <v>2</v>
      </c>
      <c r="L1598" s="8">
        <f t="shared" si="642"/>
        <v>1.00027749</v>
      </c>
      <c r="M1598" s="14">
        <f t="shared" si="662"/>
        <v>1.00209952</v>
      </c>
      <c r="N1598" s="14">
        <f t="shared" si="659"/>
        <v>1.2199707504168875</v>
      </c>
      <c r="O1598" s="8">
        <f t="shared" si="661"/>
        <v>1.2203092799999999</v>
      </c>
      <c r="P1598" s="8">
        <f t="shared" si="643"/>
        <v>14670.88347275</v>
      </c>
      <c r="Q1598" s="13">
        <f t="shared" si="644"/>
        <v>0</v>
      </c>
      <c r="R1598" s="21">
        <f t="shared" si="645"/>
        <v>0</v>
      </c>
      <c r="S1598" s="8">
        <f t="shared" si="646"/>
        <v>0</v>
      </c>
      <c r="T1598" s="10">
        <f t="shared" si="656"/>
        <v>0.12631999999999999</v>
      </c>
      <c r="U1598" s="13">
        <f t="shared" si="660"/>
        <v>88</v>
      </c>
      <c r="V1598" s="13">
        <v>252</v>
      </c>
      <c r="W1598" s="14">
        <f t="shared" si="647"/>
        <v>1.04241494</v>
      </c>
      <c r="X1598" s="8">
        <f t="shared" si="648"/>
        <v>622.26464223999994</v>
      </c>
      <c r="Y1598" s="8">
        <v>0</v>
      </c>
      <c r="Z1598" s="9">
        <f t="shared" si="649"/>
        <v>0</v>
      </c>
      <c r="AA1598" s="26" t="str">
        <f t="shared" si="657"/>
        <v>A+J=</v>
      </c>
      <c r="AB1598" s="70">
        <f t="shared" si="658"/>
        <v>44119</v>
      </c>
      <c r="AC1598" s="4"/>
      <c r="AD1598" s="1"/>
      <c r="AE1598" s="11"/>
      <c r="AF1598" s="5"/>
      <c r="AG1598" s="1"/>
      <c r="AH1598" s="1"/>
      <c r="AI1598" s="1"/>
      <c r="AJ1598" s="1"/>
      <c r="AK1598" s="10"/>
      <c r="AL1598" s="1"/>
      <c r="AM1598" s="1"/>
      <c r="AN1598" s="1"/>
      <c r="AO1598" s="1"/>
      <c r="AP1598" s="1"/>
      <c r="AQ1598" s="1"/>
    </row>
    <row r="1599" spans="1:43" x14ac:dyDescent="0.2">
      <c r="A1599" s="67">
        <f t="shared" si="650"/>
        <v>43881</v>
      </c>
      <c r="B1599" s="8">
        <f t="shared" si="639"/>
        <v>15302.491590689999</v>
      </c>
      <c r="C1599" s="8">
        <f t="shared" si="651"/>
        <v>12022.26657881</v>
      </c>
      <c r="D1599" s="28">
        <f t="shared" si="652"/>
        <v>5331.42</v>
      </c>
      <c r="E1599" s="9">
        <f>IF(K1599=1,VLOOKUP(A1598,[1]Plan1!$AY$117:$BA$314,3),E1598)</f>
        <v>5344.75</v>
      </c>
      <c r="F1599" s="110">
        <f t="shared" si="653"/>
        <v>43879</v>
      </c>
      <c r="G1599" s="12">
        <f t="shared" si="640"/>
        <v>2.5002719725701894E-3</v>
      </c>
      <c r="H1599" s="11">
        <f t="shared" si="654"/>
        <v>43906</v>
      </c>
      <c r="I1599" s="11">
        <f t="shared" si="641"/>
        <v>43906</v>
      </c>
      <c r="J1599" s="1">
        <f t="shared" si="655"/>
        <v>18</v>
      </c>
      <c r="K1599" s="1">
        <f t="shared" si="663"/>
        <v>3</v>
      </c>
      <c r="L1599" s="8">
        <f t="shared" si="642"/>
        <v>1.0004162700000001</v>
      </c>
      <c r="M1599" s="14">
        <f t="shared" si="662"/>
        <v>1.00209952</v>
      </c>
      <c r="N1599" s="14">
        <f t="shared" si="659"/>
        <v>1.2199707504168875</v>
      </c>
      <c r="O1599" s="8">
        <f t="shared" si="661"/>
        <v>1.22047858</v>
      </c>
      <c r="P1599" s="8">
        <f t="shared" si="643"/>
        <v>14672.91884248</v>
      </c>
      <c r="Q1599" s="13">
        <f t="shared" si="644"/>
        <v>0</v>
      </c>
      <c r="R1599" s="21">
        <f t="shared" si="645"/>
        <v>0</v>
      </c>
      <c r="S1599" s="8">
        <f t="shared" si="646"/>
        <v>0</v>
      </c>
      <c r="T1599" s="10">
        <f t="shared" si="656"/>
        <v>0.12631999999999999</v>
      </c>
      <c r="U1599" s="13">
        <f t="shared" si="660"/>
        <v>89</v>
      </c>
      <c r="V1599" s="13">
        <v>252</v>
      </c>
      <c r="W1599" s="14">
        <f t="shared" si="647"/>
        <v>1.0429071240000001</v>
      </c>
      <c r="X1599" s="8">
        <f t="shared" si="648"/>
        <v>629.57274820999999</v>
      </c>
      <c r="Y1599" s="8">
        <v>0</v>
      </c>
      <c r="Z1599" s="9">
        <f t="shared" si="649"/>
        <v>0</v>
      </c>
      <c r="AA1599" s="26" t="str">
        <f t="shared" si="657"/>
        <v>A+J=</v>
      </c>
      <c r="AB1599" s="70">
        <f t="shared" si="658"/>
        <v>44119</v>
      </c>
      <c r="AC1599" s="4"/>
      <c r="AD1599" s="1"/>
      <c r="AE1599" s="11"/>
      <c r="AF1599" s="5"/>
      <c r="AG1599" s="1"/>
      <c r="AH1599" s="1"/>
      <c r="AI1599" s="1"/>
      <c r="AJ1599" s="1"/>
      <c r="AK1599" s="10"/>
      <c r="AL1599" s="1"/>
      <c r="AM1599" s="1"/>
      <c r="AN1599" s="1"/>
      <c r="AO1599" s="1"/>
      <c r="AP1599" s="1"/>
      <c r="AQ1599" s="1"/>
    </row>
    <row r="1600" spans="1:43" x14ac:dyDescent="0.2">
      <c r="A1600" s="67">
        <f t="shared" si="650"/>
        <v>43882</v>
      </c>
      <c r="B1600" s="8">
        <f t="shared" si="639"/>
        <v>15311.840865530001</v>
      </c>
      <c r="C1600" s="8">
        <f t="shared" si="651"/>
        <v>12022.26657881</v>
      </c>
      <c r="D1600" s="28">
        <f t="shared" si="652"/>
        <v>5331.42</v>
      </c>
      <c r="E1600" s="9">
        <f>IF(K1600=1,VLOOKUP(A1599,[1]Plan1!$AY$117:$BA$314,3),E1599)</f>
        <v>5344.75</v>
      </c>
      <c r="F1600" s="110">
        <f t="shared" si="653"/>
        <v>43879</v>
      </c>
      <c r="G1600" s="12">
        <f t="shared" si="640"/>
        <v>2.5002719725701894E-3</v>
      </c>
      <c r="H1600" s="11">
        <f t="shared" si="654"/>
        <v>43906</v>
      </c>
      <c r="I1600" s="11">
        <f t="shared" si="641"/>
        <v>43906</v>
      </c>
      <c r="J1600" s="1">
        <f t="shared" si="655"/>
        <v>18</v>
      </c>
      <c r="K1600" s="1">
        <f t="shared" si="663"/>
        <v>4</v>
      </c>
      <c r="L1600" s="8">
        <f t="shared" si="642"/>
        <v>1.0005550700000001</v>
      </c>
      <c r="M1600" s="14">
        <f t="shared" si="662"/>
        <v>1.00209952</v>
      </c>
      <c r="N1600" s="14">
        <f t="shared" si="659"/>
        <v>1.2199707504168875</v>
      </c>
      <c r="O1600" s="8">
        <f t="shared" si="661"/>
        <v>1.2206479100000001</v>
      </c>
      <c r="P1600" s="8">
        <f t="shared" si="643"/>
        <v>14674.95457288</v>
      </c>
      <c r="Q1600" s="13">
        <f t="shared" si="644"/>
        <v>0</v>
      </c>
      <c r="R1600" s="21">
        <f t="shared" si="645"/>
        <v>0</v>
      </c>
      <c r="S1600" s="8">
        <f t="shared" si="646"/>
        <v>0</v>
      </c>
      <c r="T1600" s="10">
        <f t="shared" si="656"/>
        <v>0.12631999999999999</v>
      </c>
      <c r="U1600" s="13">
        <f t="shared" si="660"/>
        <v>90</v>
      </c>
      <c r="V1600" s="13">
        <v>252</v>
      </c>
      <c r="W1600" s="14">
        <f t="shared" si="647"/>
        <v>1.0433995410000001</v>
      </c>
      <c r="X1600" s="8">
        <f t="shared" si="648"/>
        <v>636.88629264999997</v>
      </c>
      <c r="Y1600" s="8">
        <v>0</v>
      </c>
      <c r="Z1600" s="9">
        <f t="shared" si="649"/>
        <v>0</v>
      </c>
      <c r="AA1600" s="26" t="str">
        <f t="shared" si="657"/>
        <v>A+J=</v>
      </c>
      <c r="AB1600" s="70">
        <f t="shared" si="658"/>
        <v>44119</v>
      </c>
      <c r="AC1600" s="4"/>
      <c r="AD1600" s="1"/>
      <c r="AE1600" s="11"/>
      <c r="AF1600" s="5"/>
      <c r="AG1600" s="1"/>
      <c r="AH1600" s="1"/>
      <c r="AI1600" s="1"/>
      <c r="AJ1600" s="1"/>
      <c r="AK1600" s="10"/>
      <c r="AL1600" s="1"/>
      <c r="AM1600" s="1"/>
      <c r="AN1600" s="1"/>
      <c r="AO1600" s="1"/>
      <c r="AP1600" s="1"/>
      <c r="AQ1600" s="1"/>
    </row>
    <row r="1601" spans="1:43" x14ac:dyDescent="0.2">
      <c r="A1601" s="67">
        <f t="shared" si="650"/>
        <v>43883</v>
      </c>
      <c r="B1601" s="8">
        <f t="shared" si="639"/>
        <v>15321.195926800001</v>
      </c>
      <c r="C1601" s="8">
        <f t="shared" si="651"/>
        <v>12022.26657881</v>
      </c>
      <c r="D1601" s="28">
        <f t="shared" si="652"/>
        <v>5331.42</v>
      </c>
      <c r="E1601" s="9">
        <f>IF(K1601=1,VLOOKUP(A1600,[1]Plan1!$AY$117:$BA$314,3),E1600)</f>
        <v>5344.75</v>
      </c>
      <c r="F1601" s="110">
        <f t="shared" si="653"/>
        <v>43879</v>
      </c>
      <c r="G1601" s="12">
        <f t="shared" si="640"/>
        <v>2.5002719725701894E-3</v>
      </c>
      <c r="H1601" s="11">
        <f t="shared" si="654"/>
        <v>43906</v>
      </c>
      <c r="I1601" s="11">
        <f t="shared" si="641"/>
        <v>43906</v>
      </c>
      <c r="J1601" s="1">
        <f t="shared" si="655"/>
        <v>18</v>
      </c>
      <c r="K1601" s="1">
        <f t="shared" si="663"/>
        <v>5</v>
      </c>
      <c r="L1601" s="8">
        <f t="shared" si="642"/>
        <v>1.00069389</v>
      </c>
      <c r="M1601" s="14">
        <f t="shared" si="662"/>
        <v>1.00209952</v>
      </c>
      <c r="N1601" s="14">
        <f t="shared" si="659"/>
        <v>1.2199707504168875</v>
      </c>
      <c r="O1601" s="8">
        <f t="shared" si="661"/>
        <v>1.22081727</v>
      </c>
      <c r="P1601" s="8">
        <f t="shared" si="643"/>
        <v>14676.99066395</v>
      </c>
      <c r="Q1601" s="13">
        <f t="shared" si="644"/>
        <v>0</v>
      </c>
      <c r="R1601" s="21">
        <f t="shared" si="645"/>
        <v>0</v>
      </c>
      <c r="S1601" s="8">
        <f t="shared" si="646"/>
        <v>0</v>
      </c>
      <c r="T1601" s="10">
        <f t="shared" si="656"/>
        <v>0.12631999999999999</v>
      </c>
      <c r="U1601" s="13">
        <f t="shared" si="660"/>
        <v>91</v>
      </c>
      <c r="V1601" s="13">
        <v>252</v>
      </c>
      <c r="W1601" s="14">
        <f t="shared" si="647"/>
        <v>1.04389219</v>
      </c>
      <c r="X1601" s="8">
        <f t="shared" si="648"/>
        <v>644.20526285000005</v>
      </c>
      <c r="Y1601" s="8">
        <v>0</v>
      </c>
      <c r="Z1601" s="9">
        <f t="shared" si="649"/>
        <v>0</v>
      </c>
      <c r="AA1601" s="26" t="str">
        <f t="shared" si="657"/>
        <v>A+J=</v>
      </c>
      <c r="AB1601" s="70">
        <f t="shared" si="658"/>
        <v>44119</v>
      </c>
      <c r="AC1601" s="4"/>
      <c r="AD1601" s="1"/>
      <c r="AE1601" s="11"/>
      <c r="AF1601" s="5"/>
      <c r="AG1601" s="1"/>
      <c r="AH1601" s="1"/>
      <c r="AI1601" s="1"/>
      <c r="AJ1601" s="1"/>
      <c r="AK1601" s="10"/>
      <c r="AL1601" s="1"/>
      <c r="AM1601" s="1"/>
      <c r="AN1601" s="1"/>
      <c r="AO1601" s="1"/>
      <c r="AP1601" s="1"/>
      <c r="AQ1601" s="1"/>
    </row>
    <row r="1602" spans="1:43" x14ac:dyDescent="0.2">
      <c r="A1602" s="67">
        <f t="shared" si="650"/>
        <v>43884</v>
      </c>
      <c r="B1602" s="8">
        <f t="shared" si="639"/>
        <v>15321.195926800001</v>
      </c>
      <c r="C1602" s="8">
        <f t="shared" si="651"/>
        <v>12022.26657881</v>
      </c>
      <c r="D1602" s="28">
        <f t="shared" si="652"/>
        <v>5331.42</v>
      </c>
      <c r="E1602" s="9">
        <f>IF(K1602=1,VLOOKUP(A1601,[1]Plan1!$AY$117:$BA$314,3),E1601)</f>
        <v>5344.75</v>
      </c>
      <c r="F1602" s="110">
        <f t="shared" si="653"/>
        <v>43879</v>
      </c>
      <c r="G1602" s="12">
        <f t="shared" si="640"/>
        <v>2.5002719725701894E-3</v>
      </c>
      <c r="H1602" s="11">
        <f t="shared" si="654"/>
        <v>43906</v>
      </c>
      <c r="I1602" s="11">
        <f t="shared" si="641"/>
        <v>43906</v>
      </c>
      <c r="J1602" s="1">
        <f t="shared" si="655"/>
        <v>18</v>
      </c>
      <c r="K1602" s="1">
        <f t="shared" si="663"/>
        <v>5</v>
      </c>
      <c r="L1602" s="8">
        <f t="shared" si="642"/>
        <v>1.00069389</v>
      </c>
      <c r="M1602" s="14">
        <f t="shared" si="662"/>
        <v>1.00209952</v>
      </c>
      <c r="N1602" s="14">
        <f t="shared" si="659"/>
        <v>1.2199707504168875</v>
      </c>
      <c r="O1602" s="8">
        <f t="shared" si="661"/>
        <v>1.22081727</v>
      </c>
      <c r="P1602" s="8">
        <f t="shared" si="643"/>
        <v>14676.99066395</v>
      </c>
      <c r="Q1602" s="13">
        <f t="shared" si="644"/>
        <v>0</v>
      </c>
      <c r="R1602" s="21">
        <f t="shared" si="645"/>
        <v>0</v>
      </c>
      <c r="S1602" s="8">
        <f t="shared" si="646"/>
        <v>0</v>
      </c>
      <c r="T1602" s="10">
        <f t="shared" si="656"/>
        <v>0.12631999999999999</v>
      </c>
      <c r="U1602" s="13">
        <f t="shared" si="660"/>
        <v>91</v>
      </c>
      <c r="V1602" s="13">
        <v>252</v>
      </c>
      <c r="W1602" s="14">
        <f t="shared" si="647"/>
        <v>1.04389219</v>
      </c>
      <c r="X1602" s="8">
        <f t="shared" si="648"/>
        <v>644.20526285000005</v>
      </c>
      <c r="Y1602" s="8">
        <v>0</v>
      </c>
      <c r="Z1602" s="9">
        <f t="shared" si="649"/>
        <v>0</v>
      </c>
      <c r="AA1602" s="26" t="str">
        <f t="shared" si="657"/>
        <v>A+J=</v>
      </c>
      <c r="AB1602" s="70">
        <f t="shared" si="658"/>
        <v>44119</v>
      </c>
      <c r="AC1602" s="4"/>
      <c r="AD1602" s="1"/>
      <c r="AE1602" s="11"/>
      <c r="AF1602" s="5"/>
      <c r="AG1602" s="1"/>
      <c r="AH1602" s="1"/>
      <c r="AI1602" s="1"/>
      <c r="AJ1602" s="1"/>
      <c r="AK1602" s="10"/>
      <c r="AL1602" s="1"/>
      <c r="AM1602" s="1"/>
      <c r="AN1602" s="1"/>
      <c r="AO1602" s="1"/>
      <c r="AP1602" s="1"/>
      <c r="AQ1602" s="1"/>
    </row>
    <row r="1603" spans="1:43" x14ac:dyDescent="0.2">
      <c r="A1603" s="67">
        <f t="shared" si="650"/>
        <v>43885</v>
      </c>
      <c r="B1603" s="8">
        <f t="shared" si="639"/>
        <v>15321.195926800001</v>
      </c>
      <c r="C1603" s="8">
        <f t="shared" si="651"/>
        <v>12022.26657881</v>
      </c>
      <c r="D1603" s="28">
        <f t="shared" si="652"/>
        <v>5331.42</v>
      </c>
      <c r="E1603" s="9">
        <f>IF(K1603=1,VLOOKUP(A1602,[1]Plan1!$AY$117:$BA$314,3),E1602)</f>
        <v>5344.75</v>
      </c>
      <c r="F1603" s="110">
        <f t="shared" si="653"/>
        <v>43879</v>
      </c>
      <c r="G1603" s="12">
        <f t="shared" si="640"/>
        <v>2.5002719725701894E-3</v>
      </c>
      <c r="H1603" s="11">
        <f t="shared" si="654"/>
        <v>43906</v>
      </c>
      <c r="I1603" s="11">
        <f t="shared" si="641"/>
        <v>43906</v>
      </c>
      <c r="J1603" s="1">
        <f t="shared" si="655"/>
        <v>18</v>
      </c>
      <c r="K1603" s="1">
        <f t="shared" si="663"/>
        <v>5</v>
      </c>
      <c r="L1603" s="8">
        <f t="shared" si="642"/>
        <v>1.00069389</v>
      </c>
      <c r="M1603" s="14">
        <f t="shared" si="662"/>
        <v>1.00209952</v>
      </c>
      <c r="N1603" s="14">
        <f t="shared" si="659"/>
        <v>1.2199707504168875</v>
      </c>
      <c r="O1603" s="8">
        <f t="shared" si="661"/>
        <v>1.22081727</v>
      </c>
      <c r="P1603" s="8">
        <f t="shared" si="643"/>
        <v>14676.99066395</v>
      </c>
      <c r="Q1603" s="13">
        <f t="shared" si="644"/>
        <v>0</v>
      </c>
      <c r="R1603" s="21">
        <f t="shared" si="645"/>
        <v>0</v>
      </c>
      <c r="S1603" s="8">
        <f t="shared" si="646"/>
        <v>0</v>
      </c>
      <c r="T1603" s="10">
        <f t="shared" si="656"/>
        <v>0.12631999999999999</v>
      </c>
      <c r="U1603" s="13">
        <f t="shared" si="660"/>
        <v>91</v>
      </c>
      <c r="V1603" s="13">
        <v>252</v>
      </c>
      <c r="W1603" s="14">
        <f t="shared" si="647"/>
        <v>1.04389219</v>
      </c>
      <c r="X1603" s="8">
        <f t="shared" si="648"/>
        <v>644.20526285000005</v>
      </c>
      <c r="Y1603" s="8">
        <v>0</v>
      </c>
      <c r="Z1603" s="9">
        <f t="shared" si="649"/>
        <v>0</v>
      </c>
      <c r="AA1603" s="26" t="str">
        <f t="shared" si="657"/>
        <v>A+J=</v>
      </c>
      <c r="AB1603" s="70">
        <f t="shared" si="658"/>
        <v>44119</v>
      </c>
      <c r="AC1603" s="4"/>
      <c r="AD1603" s="1"/>
      <c r="AE1603" s="11"/>
      <c r="AF1603" s="5"/>
      <c r="AG1603" s="1"/>
      <c r="AH1603" s="1"/>
      <c r="AI1603" s="1"/>
      <c r="AJ1603" s="1"/>
      <c r="AK1603" s="10"/>
      <c r="AL1603" s="1"/>
      <c r="AM1603" s="1"/>
      <c r="AN1603" s="1"/>
      <c r="AO1603" s="1"/>
      <c r="AP1603" s="1"/>
      <c r="AQ1603" s="1"/>
    </row>
    <row r="1604" spans="1:43" x14ac:dyDescent="0.2">
      <c r="A1604" s="67">
        <f t="shared" si="650"/>
        <v>43886</v>
      </c>
      <c r="B1604" s="8">
        <f t="shared" si="639"/>
        <v>15321.195926800001</v>
      </c>
      <c r="C1604" s="8">
        <f t="shared" si="651"/>
        <v>12022.26657881</v>
      </c>
      <c r="D1604" s="28">
        <f t="shared" si="652"/>
        <v>5331.42</v>
      </c>
      <c r="E1604" s="9">
        <f>IF(K1604=1,VLOOKUP(A1603,[1]Plan1!$AY$117:$BA$314,3),E1603)</f>
        <v>5344.75</v>
      </c>
      <c r="F1604" s="110">
        <f t="shared" si="653"/>
        <v>43879</v>
      </c>
      <c r="G1604" s="12">
        <f t="shared" si="640"/>
        <v>2.5002719725701894E-3</v>
      </c>
      <c r="H1604" s="11">
        <f t="shared" si="654"/>
        <v>43906</v>
      </c>
      <c r="I1604" s="11">
        <f t="shared" si="641"/>
        <v>43906</v>
      </c>
      <c r="J1604" s="1">
        <f t="shared" si="655"/>
        <v>18</v>
      </c>
      <c r="K1604" s="1">
        <f t="shared" si="663"/>
        <v>5</v>
      </c>
      <c r="L1604" s="8">
        <f t="shared" si="642"/>
        <v>1.00069389</v>
      </c>
      <c r="M1604" s="14">
        <f t="shared" si="662"/>
        <v>1.00209952</v>
      </c>
      <c r="N1604" s="14">
        <f t="shared" si="659"/>
        <v>1.2199707504168875</v>
      </c>
      <c r="O1604" s="8">
        <f t="shared" si="661"/>
        <v>1.22081727</v>
      </c>
      <c r="P1604" s="8">
        <f t="shared" si="643"/>
        <v>14676.99066395</v>
      </c>
      <c r="Q1604" s="13">
        <f t="shared" si="644"/>
        <v>0</v>
      </c>
      <c r="R1604" s="21">
        <f t="shared" si="645"/>
        <v>0</v>
      </c>
      <c r="S1604" s="8">
        <f t="shared" si="646"/>
        <v>0</v>
      </c>
      <c r="T1604" s="10">
        <f t="shared" si="656"/>
        <v>0.12631999999999999</v>
      </c>
      <c r="U1604" s="13">
        <f t="shared" si="660"/>
        <v>91</v>
      </c>
      <c r="V1604" s="13">
        <v>252</v>
      </c>
      <c r="W1604" s="14">
        <f t="shared" si="647"/>
        <v>1.04389219</v>
      </c>
      <c r="X1604" s="8">
        <f t="shared" si="648"/>
        <v>644.20526285000005</v>
      </c>
      <c r="Y1604" s="8">
        <v>0</v>
      </c>
      <c r="Z1604" s="9">
        <f t="shared" si="649"/>
        <v>0</v>
      </c>
      <c r="AA1604" s="26" t="str">
        <f t="shared" si="657"/>
        <v>A+J=</v>
      </c>
      <c r="AB1604" s="70">
        <f t="shared" si="658"/>
        <v>44119</v>
      </c>
      <c r="AC1604" s="4"/>
      <c r="AD1604" s="1"/>
      <c r="AE1604" s="11"/>
      <c r="AF1604" s="5"/>
      <c r="AG1604" s="1"/>
      <c r="AH1604" s="1"/>
      <c r="AI1604" s="1"/>
      <c r="AJ1604" s="1"/>
      <c r="AK1604" s="10"/>
      <c r="AL1604" s="1"/>
      <c r="AM1604" s="1"/>
      <c r="AN1604" s="1"/>
      <c r="AO1604" s="1"/>
      <c r="AP1604" s="1"/>
      <c r="AQ1604" s="1"/>
    </row>
    <row r="1605" spans="1:43" x14ac:dyDescent="0.2">
      <c r="A1605" s="67">
        <f t="shared" si="650"/>
        <v>43887</v>
      </c>
      <c r="B1605" s="8">
        <f t="shared" si="639"/>
        <v>15321.195926800001</v>
      </c>
      <c r="C1605" s="8">
        <f t="shared" si="651"/>
        <v>12022.26657881</v>
      </c>
      <c r="D1605" s="28">
        <f t="shared" si="652"/>
        <v>5331.42</v>
      </c>
      <c r="E1605" s="9">
        <f>IF(K1605=1,VLOOKUP(A1604,[1]Plan1!$AY$117:$BA$314,3),E1604)</f>
        <v>5344.75</v>
      </c>
      <c r="F1605" s="110">
        <f t="shared" si="653"/>
        <v>43879</v>
      </c>
      <c r="G1605" s="12">
        <f t="shared" si="640"/>
        <v>2.5002719725701894E-3</v>
      </c>
      <c r="H1605" s="11">
        <f t="shared" si="654"/>
        <v>43906</v>
      </c>
      <c r="I1605" s="11">
        <f t="shared" si="641"/>
        <v>43906</v>
      </c>
      <c r="J1605" s="1">
        <f t="shared" si="655"/>
        <v>18</v>
      </c>
      <c r="K1605" s="1">
        <f t="shared" si="663"/>
        <v>5</v>
      </c>
      <c r="L1605" s="8">
        <f t="shared" si="642"/>
        <v>1.00069389</v>
      </c>
      <c r="M1605" s="14">
        <f t="shared" si="662"/>
        <v>1.00209952</v>
      </c>
      <c r="N1605" s="14">
        <f t="shared" si="659"/>
        <v>1.2199707504168875</v>
      </c>
      <c r="O1605" s="8">
        <f t="shared" si="661"/>
        <v>1.22081727</v>
      </c>
      <c r="P1605" s="8">
        <f t="shared" si="643"/>
        <v>14676.99066395</v>
      </c>
      <c r="Q1605" s="13">
        <f t="shared" si="644"/>
        <v>0</v>
      </c>
      <c r="R1605" s="21">
        <f t="shared" si="645"/>
        <v>0</v>
      </c>
      <c r="S1605" s="8">
        <f t="shared" si="646"/>
        <v>0</v>
      </c>
      <c r="T1605" s="10">
        <f t="shared" si="656"/>
        <v>0.12631999999999999</v>
      </c>
      <c r="U1605" s="13">
        <f t="shared" si="660"/>
        <v>91</v>
      </c>
      <c r="V1605" s="13">
        <v>252</v>
      </c>
      <c r="W1605" s="14">
        <f t="shared" si="647"/>
        <v>1.04389219</v>
      </c>
      <c r="X1605" s="8">
        <f t="shared" si="648"/>
        <v>644.20526285000005</v>
      </c>
      <c r="Y1605" s="8">
        <v>0</v>
      </c>
      <c r="Z1605" s="9">
        <f t="shared" si="649"/>
        <v>0</v>
      </c>
      <c r="AA1605" s="26" t="str">
        <f t="shared" si="657"/>
        <v>A+J=</v>
      </c>
      <c r="AB1605" s="70">
        <f t="shared" si="658"/>
        <v>44119</v>
      </c>
      <c r="AC1605" s="4"/>
      <c r="AD1605" s="1"/>
      <c r="AE1605" s="11"/>
      <c r="AF1605" s="5"/>
      <c r="AG1605" s="1"/>
      <c r="AH1605" s="1"/>
      <c r="AI1605" s="1"/>
      <c r="AJ1605" s="1"/>
      <c r="AK1605" s="10"/>
      <c r="AL1605" s="1"/>
      <c r="AM1605" s="1"/>
      <c r="AN1605" s="1"/>
      <c r="AO1605" s="1"/>
      <c r="AP1605" s="1"/>
      <c r="AQ1605" s="1"/>
    </row>
    <row r="1606" spans="1:43" x14ac:dyDescent="0.2">
      <c r="A1606" s="67">
        <f t="shared" si="650"/>
        <v>43888</v>
      </c>
      <c r="B1606" s="8">
        <f t="shared" si="639"/>
        <v>15330.55666554</v>
      </c>
      <c r="C1606" s="8">
        <f t="shared" si="651"/>
        <v>12022.26657881</v>
      </c>
      <c r="D1606" s="28">
        <f t="shared" si="652"/>
        <v>5331.42</v>
      </c>
      <c r="E1606" s="9">
        <f>IF(K1606=1,VLOOKUP(A1605,[1]Plan1!$AY$117:$BA$314,3),E1605)</f>
        <v>5344.75</v>
      </c>
      <c r="F1606" s="110">
        <f t="shared" si="653"/>
        <v>43879</v>
      </c>
      <c r="G1606" s="12">
        <f t="shared" si="640"/>
        <v>2.5002719725701894E-3</v>
      </c>
      <c r="H1606" s="11">
        <f t="shared" si="654"/>
        <v>43906</v>
      </c>
      <c r="I1606" s="11">
        <f t="shared" si="641"/>
        <v>43906</v>
      </c>
      <c r="J1606" s="1">
        <f t="shared" si="655"/>
        <v>18</v>
      </c>
      <c r="K1606" s="1">
        <f t="shared" si="663"/>
        <v>6</v>
      </c>
      <c r="L1606" s="8">
        <f t="shared" si="642"/>
        <v>1.0008327299999999</v>
      </c>
      <c r="M1606" s="14">
        <f t="shared" si="662"/>
        <v>1.00209952</v>
      </c>
      <c r="N1606" s="14">
        <f t="shared" si="659"/>
        <v>1.2199707504168875</v>
      </c>
      <c r="O1606" s="8">
        <f t="shared" si="661"/>
        <v>1.22098665</v>
      </c>
      <c r="P1606" s="8">
        <f t="shared" si="643"/>
        <v>14679.026995460001</v>
      </c>
      <c r="Q1606" s="13">
        <f t="shared" si="644"/>
        <v>0</v>
      </c>
      <c r="R1606" s="21">
        <f t="shared" si="645"/>
        <v>0</v>
      </c>
      <c r="S1606" s="8">
        <f t="shared" si="646"/>
        <v>0</v>
      </c>
      <c r="T1606" s="10">
        <f t="shared" si="656"/>
        <v>0.12631999999999999</v>
      </c>
      <c r="U1606" s="13">
        <f t="shared" si="660"/>
        <v>92</v>
      </c>
      <c r="V1606" s="13">
        <v>252</v>
      </c>
      <c r="W1606" s="14">
        <f t="shared" si="647"/>
        <v>1.0443850720000001</v>
      </c>
      <c r="X1606" s="8">
        <f t="shared" si="648"/>
        <v>651.52967007999996</v>
      </c>
      <c r="Y1606" s="8">
        <v>0</v>
      </c>
      <c r="Z1606" s="9">
        <f t="shared" si="649"/>
        <v>0</v>
      </c>
      <c r="AA1606" s="26" t="str">
        <f t="shared" si="657"/>
        <v>A+J=</v>
      </c>
      <c r="AB1606" s="70">
        <f t="shared" si="658"/>
        <v>44119</v>
      </c>
      <c r="AC1606" s="4"/>
      <c r="AD1606" s="1"/>
      <c r="AE1606" s="11"/>
      <c r="AF1606" s="5"/>
      <c r="AG1606" s="1"/>
      <c r="AH1606" s="1"/>
      <c r="AI1606" s="1"/>
      <c r="AJ1606" s="1"/>
      <c r="AK1606" s="10"/>
      <c r="AL1606" s="1"/>
      <c r="AM1606" s="1"/>
      <c r="AN1606" s="1"/>
      <c r="AO1606" s="1"/>
      <c r="AP1606" s="1"/>
      <c r="AQ1606" s="1"/>
    </row>
    <row r="1607" spans="1:43" x14ac:dyDescent="0.2">
      <c r="A1607" s="67">
        <f t="shared" si="650"/>
        <v>43889</v>
      </c>
      <c r="B1607" s="8">
        <f t="shared" si="639"/>
        <v>15339.92295794</v>
      </c>
      <c r="C1607" s="8">
        <f t="shared" si="651"/>
        <v>12022.26657881</v>
      </c>
      <c r="D1607" s="28">
        <f t="shared" si="652"/>
        <v>5331.42</v>
      </c>
      <c r="E1607" s="9">
        <f>IF(K1607=1,VLOOKUP(A1606,[1]Plan1!$AY$117:$BA$314,3),E1606)</f>
        <v>5344.75</v>
      </c>
      <c r="F1607" s="110">
        <f t="shared" si="653"/>
        <v>43879</v>
      </c>
      <c r="G1607" s="12">
        <f t="shared" si="640"/>
        <v>2.5002719725701894E-3</v>
      </c>
      <c r="H1607" s="11">
        <f t="shared" si="654"/>
        <v>43906</v>
      </c>
      <c r="I1607" s="11">
        <f t="shared" si="641"/>
        <v>43906</v>
      </c>
      <c r="J1607" s="1">
        <f t="shared" si="655"/>
        <v>18</v>
      </c>
      <c r="K1607" s="1">
        <f t="shared" si="663"/>
        <v>7</v>
      </c>
      <c r="L1607" s="8">
        <f t="shared" si="642"/>
        <v>1.0009715800000001</v>
      </c>
      <c r="M1607" s="14">
        <f t="shared" si="662"/>
        <v>1.00209952</v>
      </c>
      <c r="N1607" s="14">
        <f t="shared" si="659"/>
        <v>1.2199707504168875</v>
      </c>
      <c r="O1607" s="8">
        <f t="shared" si="661"/>
        <v>1.2211560400000001</v>
      </c>
      <c r="P1607" s="8">
        <f t="shared" si="643"/>
        <v>14681.0634472</v>
      </c>
      <c r="Q1607" s="13">
        <f t="shared" si="644"/>
        <v>0</v>
      </c>
      <c r="R1607" s="21">
        <f t="shared" si="645"/>
        <v>0</v>
      </c>
      <c r="S1607" s="8">
        <f t="shared" si="646"/>
        <v>0</v>
      </c>
      <c r="T1607" s="10">
        <f t="shared" si="656"/>
        <v>0.12631999999999999</v>
      </c>
      <c r="U1607" s="13">
        <f t="shared" si="660"/>
        <v>93</v>
      </c>
      <c r="V1607" s="13">
        <v>252</v>
      </c>
      <c r="W1607" s="14">
        <f t="shared" si="647"/>
        <v>1.0448781869999999</v>
      </c>
      <c r="X1607" s="8">
        <f t="shared" si="648"/>
        <v>658.85951074000002</v>
      </c>
      <c r="Y1607" s="8">
        <v>0</v>
      </c>
      <c r="Z1607" s="9">
        <f t="shared" si="649"/>
        <v>0</v>
      </c>
      <c r="AA1607" s="26" t="str">
        <f t="shared" si="657"/>
        <v>A+J=</v>
      </c>
      <c r="AB1607" s="70">
        <f t="shared" si="658"/>
        <v>44119</v>
      </c>
      <c r="AC1607" s="4"/>
      <c r="AD1607" s="1"/>
      <c r="AE1607" s="11"/>
      <c r="AF1607" s="5"/>
      <c r="AG1607" s="1"/>
      <c r="AH1607" s="1"/>
      <c r="AI1607" s="1"/>
      <c r="AJ1607" s="1"/>
      <c r="AK1607" s="10"/>
      <c r="AL1607" s="1"/>
      <c r="AM1607" s="1"/>
      <c r="AN1607" s="1"/>
      <c r="AO1607" s="1"/>
      <c r="AP1607" s="1"/>
      <c r="AQ1607" s="1"/>
    </row>
    <row r="1608" spans="1:43" x14ac:dyDescent="0.2">
      <c r="A1608" s="67">
        <f t="shared" si="650"/>
        <v>43890</v>
      </c>
      <c r="B1608" s="8">
        <f t="shared" si="639"/>
        <v>15349.29516793</v>
      </c>
      <c r="C1608" s="8">
        <f t="shared" si="651"/>
        <v>12022.26657881</v>
      </c>
      <c r="D1608" s="28">
        <f t="shared" si="652"/>
        <v>5331.42</v>
      </c>
      <c r="E1608" s="9">
        <f>IF(K1608=1,VLOOKUP(A1607,[1]Plan1!$AY$117:$BA$314,3),E1607)</f>
        <v>5344.75</v>
      </c>
      <c r="F1608" s="110">
        <f t="shared" si="653"/>
        <v>43879</v>
      </c>
      <c r="G1608" s="12">
        <f t="shared" si="640"/>
        <v>2.5002719725701894E-3</v>
      </c>
      <c r="H1608" s="11">
        <f t="shared" si="654"/>
        <v>43906</v>
      </c>
      <c r="I1608" s="11">
        <f t="shared" si="641"/>
        <v>43906</v>
      </c>
      <c r="J1608" s="1">
        <f t="shared" si="655"/>
        <v>18</v>
      </c>
      <c r="K1608" s="1">
        <f t="shared" si="663"/>
        <v>8</v>
      </c>
      <c r="L1608" s="8">
        <f t="shared" si="642"/>
        <v>1.00111046</v>
      </c>
      <c r="M1608" s="14">
        <f t="shared" si="662"/>
        <v>1.00209952</v>
      </c>
      <c r="N1608" s="14">
        <f t="shared" si="659"/>
        <v>1.2199707504168875</v>
      </c>
      <c r="O1608" s="8">
        <f t="shared" si="661"/>
        <v>1.22132547</v>
      </c>
      <c r="P1608" s="8">
        <f t="shared" si="643"/>
        <v>14683.100379830001</v>
      </c>
      <c r="Q1608" s="13">
        <f t="shared" si="644"/>
        <v>0</v>
      </c>
      <c r="R1608" s="21">
        <f t="shared" si="645"/>
        <v>0</v>
      </c>
      <c r="S1608" s="8">
        <f t="shared" si="646"/>
        <v>0</v>
      </c>
      <c r="T1608" s="10">
        <f t="shared" si="656"/>
        <v>0.12631999999999999</v>
      </c>
      <c r="U1608" s="13">
        <f t="shared" si="660"/>
        <v>94</v>
      </c>
      <c r="V1608" s="13">
        <v>252</v>
      </c>
      <c r="W1608" s="14">
        <f t="shared" si="647"/>
        <v>1.045371534</v>
      </c>
      <c r="X1608" s="8">
        <f t="shared" si="648"/>
        <v>666.19478809999998</v>
      </c>
      <c r="Y1608" s="8">
        <v>0</v>
      </c>
      <c r="Z1608" s="9">
        <f t="shared" si="649"/>
        <v>0</v>
      </c>
      <c r="AA1608" s="26" t="str">
        <f t="shared" si="657"/>
        <v>A+J=</v>
      </c>
      <c r="AB1608" s="70">
        <f t="shared" si="658"/>
        <v>44119</v>
      </c>
      <c r="AC1608" s="4"/>
      <c r="AD1608" s="1"/>
      <c r="AE1608" s="11"/>
      <c r="AF1608" s="5"/>
      <c r="AG1608" s="1"/>
      <c r="AH1608" s="1"/>
      <c r="AI1608" s="1"/>
      <c r="AJ1608" s="1"/>
      <c r="AK1608" s="10"/>
      <c r="AL1608" s="1"/>
      <c r="AM1608" s="1"/>
      <c r="AN1608" s="1"/>
      <c r="AO1608" s="1"/>
      <c r="AP1608" s="1"/>
      <c r="AQ1608" s="1"/>
    </row>
    <row r="1609" spans="1:43" x14ac:dyDescent="0.2">
      <c r="A1609" s="67">
        <f t="shared" si="650"/>
        <v>43891</v>
      </c>
      <c r="B1609" s="8">
        <f t="shared" si="639"/>
        <v>15349.29516793</v>
      </c>
      <c r="C1609" s="8">
        <f t="shared" si="651"/>
        <v>12022.26657881</v>
      </c>
      <c r="D1609" s="28">
        <f t="shared" si="652"/>
        <v>5331.42</v>
      </c>
      <c r="E1609" s="9">
        <f>IF(K1609=1,VLOOKUP(A1608,[1]Plan1!$AY$117:$BA$314,3),E1608)</f>
        <v>5344.75</v>
      </c>
      <c r="F1609" s="110">
        <f t="shared" si="653"/>
        <v>43879</v>
      </c>
      <c r="G1609" s="12">
        <f t="shared" si="640"/>
        <v>2.5002719725701894E-3</v>
      </c>
      <c r="H1609" s="11">
        <f t="shared" si="654"/>
        <v>43906</v>
      </c>
      <c r="I1609" s="11">
        <f t="shared" si="641"/>
        <v>43906</v>
      </c>
      <c r="J1609" s="1">
        <f t="shared" si="655"/>
        <v>18</v>
      </c>
      <c r="K1609" s="1">
        <f t="shared" si="663"/>
        <v>8</v>
      </c>
      <c r="L1609" s="8">
        <f t="shared" si="642"/>
        <v>1.00111046</v>
      </c>
      <c r="M1609" s="14">
        <f t="shared" si="662"/>
        <v>1.00209952</v>
      </c>
      <c r="N1609" s="14">
        <f t="shared" si="659"/>
        <v>1.2199707504168875</v>
      </c>
      <c r="O1609" s="8">
        <f t="shared" si="661"/>
        <v>1.22132547</v>
      </c>
      <c r="P1609" s="8">
        <f t="shared" si="643"/>
        <v>14683.100379830001</v>
      </c>
      <c r="Q1609" s="13">
        <f t="shared" si="644"/>
        <v>0</v>
      </c>
      <c r="R1609" s="21">
        <f t="shared" si="645"/>
        <v>0</v>
      </c>
      <c r="S1609" s="8">
        <f t="shared" si="646"/>
        <v>0</v>
      </c>
      <c r="T1609" s="10">
        <f t="shared" si="656"/>
        <v>0.12631999999999999</v>
      </c>
      <c r="U1609" s="13">
        <f t="shared" si="660"/>
        <v>94</v>
      </c>
      <c r="V1609" s="13">
        <v>252</v>
      </c>
      <c r="W1609" s="14">
        <f t="shared" si="647"/>
        <v>1.045371534</v>
      </c>
      <c r="X1609" s="8">
        <f t="shared" si="648"/>
        <v>666.19478809999998</v>
      </c>
      <c r="Y1609" s="8">
        <v>0</v>
      </c>
      <c r="Z1609" s="9">
        <f t="shared" si="649"/>
        <v>0</v>
      </c>
      <c r="AA1609" s="26" t="str">
        <f t="shared" si="657"/>
        <v>A+J=</v>
      </c>
      <c r="AB1609" s="70">
        <f t="shared" si="658"/>
        <v>44119</v>
      </c>
      <c r="AC1609" s="4"/>
      <c r="AD1609" s="1"/>
      <c r="AE1609" s="11"/>
      <c r="AF1609" s="5"/>
      <c r="AG1609" s="1"/>
      <c r="AH1609" s="1"/>
      <c r="AI1609" s="1"/>
      <c r="AJ1609" s="1"/>
      <c r="AK1609" s="10"/>
      <c r="AL1609" s="1"/>
      <c r="AM1609" s="1"/>
      <c r="AN1609" s="1"/>
      <c r="AO1609" s="1"/>
      <c r="AP1609" s="1"/>
      <c r="AQ1609" s="1"/>
    </row>
    <row r="1610" spans="1:43" x14ac:dyDescent="0.2">
      <c r="A1610" s="67">
        <f t="shared" si="650"/>
        <v>43892</v>
      </c>
      <c r="B1610" s="8">
        <f t="shared" ref="B1610:B1673" si="664">(P1610+X1610)</f>
        <v>15349.29516793</v>
      </c>
      <c r="C1610" s="8">
        <f t="shared" si="651"/>
        <v>12022.26657881</v>
      </c>
      <c r="D1610" s="28">
        <f t="shared" si="652"/>
        <v>5331.42</v>
      </c>
      <c r="E1610" s="9">
        <f>IF(K1610=1,VLOOKUP(A1609,[1]Plan1!$AY$117:$BA$314,3),E1609)</f>
        <v>5344.75</v>
      </c>
      <c r="F1610" s="110">
        <f t="shared" si="653"/>
        <v>43879</v>
      </c>
      <c r="G1610" s="12">
        <f t="shared" ref="G1610:G1673" si="665">(E1610/D1610)-1</f>
        <v>2.5002719725701894E-3</v>
      </c>
      <c r="H1610" s="11">
        <f t="shared" si="654"/>
        <v>43906</v>
      </c>
      <c r="I1610" s="11">
        <f t="shared" ref="I1610:I1673" si="666">IF(A1610&gt;I1609,H1610,I1609)</f>
        <v>43906</v>
      </c>
      <c r="J1610" s="1">
        <f t="shared" si="655"/>
        <v>18</v>
      </c>
      <c r="K1610" s="1">
        <f t="shared" si="663"/>
        <v>8</v>
      </c>
      <c r="L1610" s="8">
        <f t="shared" ref="L1610:L1673" si="667">TRUNC((E1610/D1610)^TRUNC((K1610/J1610),9),8)</f>
        <v>1.00111046</v>
      </c>
      <c r="M1610" s="14">
        <f t="shared" si="662"/>
        <v>1.00209952</v>
      </c>
      <c r="N1610" s="14">
        <f t="shared" si="659"/>
        <v>1.2199707504168875</v>
      </c>
      <c r="O1610" s="8">
        <f t="shared" si="661"/>
        <v>1.22132547</v>
      </c>
      <c r="P1610" s="8">
        <f t="shared" ref="P1610:P1673" si="668">TRUNC(C1610*O1610,8)</f>
        <v>14683.100379830001</v>
      </c>
      <c r="Q1610" s="13">
        <f t="shared" ref="Q1610:Q1673" si="669">IF(VLOOKUP(A1610,AE$10:AM$114,9)=VLOOKUP(A1609,AE$10:AM$114,9),0,VLOOKUP(A1610,AE$10:AM$114,9))</f>
        <v>0</v>
      </c>
      <c r="R1610" s="21">
        <f t="shared" ref="R1610:R1673" si="670">IF(Q1610&gt;0,VLOOKUP($A1610,$AE$10:$AK$114,7),0)</f>
        <v>0</v>
      </c>
      <c r="S1610" s="8">
        <f t="shared" ref="S1610:S1673" si="671">IF(R1610&gt;0,TRUNC(R1610*P1610,8),0)</f>
        <v>0</v>
      </c>
      <c r="T1610" s="10">
        <f t="shared" si="656"/>
        <v>0.12631999999999999</v>
      </c>
      <c r="U1610" s="13">
        <f t="shared" si="660"/>
        <v>94</v>
      </c>
      <c r="V1610" s="13">
        <v>252</v>
      </c>
      <c r="W1610" s="14">
        <f t="shared" ref="W1610:W1673" si="672">ROUND((1+T1610)^TRUNC((U1610/V1610),9),9)</f>
        <v>1.045371534</v>
      </c>
      <c r="X1610" s="8">
        <f t="shared" ref="X1610:X1673" si="673">TRUNC((P1610*(W1610-1)),8)</f>
        <v>666.19478809999998</v>
      </c>
      <c r="Y1610" s="8">
        <v>0</v>
      </c>
      <c r="Z1610" s="9">
        <f t="shared" ref="Z1610:Z1673" si="674">IF(S1610&gt;0,S1610+X1610,0)</f>
        <v>0</v>
      </c>
      <c r="AA1610" s="26" t="str">
        <f t="shared" si="657"/>
        <v>A+J=</v>
      </c>
      <c r="AB1610" s="70">
        <f t="shared" si="658"/>
        <v>44119</v>
      </c>
      <c r="AC1610" s="4"/>
      <c r="AD1610" s="1"/>
      <c r="AE1610" s="11"/>
      <c r="AF1610" s="5"/>
      <c r="AG1610" s="1"/>
      <c r="AH1610" s="1"/>
      <c r="AI1610" s="1"/>
      <c r="AJ1610" s="1"/>
      <c r="AK1610" s="10"/>
      <c r="AL1610" s="1"/>
      <c r="AM1610" s="1"/>
      <c r="AN1610" s="1"/>
      <c r="AO1610" s="1"/>
      <c r="AP1610" s="1"/>
      <c r="AQ1610" s="1"/>
    </row>
    <row r="1611" spans="1:43" x14ac:dyDescent="0.2">
      <c r="A1611" s="67">
        <f t="shared" ref="A1611:A1674" si="675">(A1610+1)</f>
        <v>43893</v>
      </c>
      <c r="B1611" s="8">
        <f t="shared" si="664"/>
        <v>15358.673060859999</v>
      </c>
      <c r="C1611" s="8">
        <f t="shared" ref="C1611:C1674" si="676">TRUNC(IF(Q1610&gt;0,VLOOKUP(A1610,$AE$12:$AF$114,2),C1610),8)</f>
        <v>12022.26657881</v>
      </c>
      <c r="D1611" s="28">
        <f t="shared" ref="D1611:D1674" si="677">IF(E1611=E1610,D1610,E1610)</f>
        <v>5331.42</v>
      </c>
      <c r="E1611" s="9">
        <f>IF(K1611=1,VLOOKUP(A1610,[1]Plan1!$AY$117:$BA$314,3),E1610)</f>
        <v>5344.75</v>
      </c>
      <c r="F1611" s="110">
        <f t="shared" ref="F1611:F1674" si="678">IF(D1611=D1610,F1610,A1611)</f>
        <v>43879</v>
      </c>
      <c r="G1611" s="12">
        <f t="shared" si="665"/>
        <v>2.5002719725701894E-3</v>
      </c>
      <c r="H1611" s="11">
        <f t="shared" ref="H1611:H1674" si="679">IF(DAY(A1611)=15,VLOOKUP(A1611,AJ$118:AP$450,4),H1610)</f>
        <v>43906</v>
      </c>
      <c r="I1611" s="11">
        <f t="shared" si="666"/>
        <v>43906</v>
      </c>
      <c r="J1611" s="1">
        <f t="shared" ref="J1611:J1674" si="680">IF(I1611=I1610,J1610,NETWORKDAYS(I1610,I1611,$AE$118:$AE$502)-1)</f>
        <v>18</v>
      </c>
      <c r="K1611" s="1">
        <f t="shared" si="663"/>
        <v>9</v>
      </c>
      <c r="L1611" s="8">
        <f t="shared" si="667"/>
        <v>1.0012493499999999</v>
      </c>
      <c r="M1611" s="14">
        <f t="shared" si="662"/>
        <v>1.00209952</v>
      </c>
      <c r="N1611" s="14">
        <f t="shared" si="659"/>
        <v>1.2199707504168875</v>
      </c>
      <c r="O1611" s="8">
        <f t="shared" si="661"/>
        <v>1.22149492</v>
      </c>
      <c r="P1611" s="8">
        <f t="shared" si="668"/>
        <v>14685.1375529</v>
      </c>
      <c r="Q1611" s="13">
        <f t="shared" si="669"/>
        <v>0</v>
      </c>
      <c r="R1611" s="21">
        <f t="shared" si="670"/>
        <v>0</v>
      </c>
      <c r="S1611" s="8">
        <f t="shared" si="671"/>
        <v>0</v>
      </c>
      <c r="T1611" s="10">
        <f t="shared" ref="T1611:T1674" si="681">IF(Q1610&gt;0,VLOOKUP(A1610,$AE$11:$AH$20,4),T1610)</f>
        <v>0.12631999999999999</v>
      </c>
      <c r="U1611" s="13">
        <f t="shared" si="660"/>
        <v>95</v>
      </c>
      <c r="V1611" s="13">
        <v>252</v>
      </c>
      <c r="W1611" s="14">
        <f t="shared" si="672"/>
        <v>1.0458651139999999</v>
      </c>
      <c r="X1611" s="8">
        <f t="shared" si="673"/>
        <v>673.53550796000002</v>
      </c>
      <c r="Y1611" s="8">
        <v>0</v>
      </c>
      <c r="Z1611" s="9">
        <f t="shared" si="674"/>
        <v>0</v>
      </c>
      <c r="AA1611" s="26" t="str">
        <f t="shared" ref="AA1611:AA1674" si="682">IF($Q1610&gt;0,VLOOKUP($A1610,$AE$10:$AO$114,($AN$7)+1),AA1610)</f>
        <v>A+J=</v>
      </c>
      <c r="AB1611" s="70">
        <f t="shared" ref="AB1611:AB1674" si="683">IF($Q1610&gt;0,VLOOKUP($A1610,$AE$10:$AO$114,($AO$7)+1),AB1610)</f>
        <v>44119</v>
      </c>
      <c r="AC1611" s="4"/>
      <c r="AD1611" s="1"/>
      <c r="AE1611" s="11"/>
      <c r="AF1611" s="5"/>
      <c r="AG1611" s="1"/>
      <c r="AH1611" s="1"/>
      <c r="AI1611" s="1"/>
      <c r="AJ1611" s="1"/>
      <c r="AK1611" s="10"/>
      <c r="AL1611" s="1"/>
      <c r="AM1611" s="1"/>
      <c r="AN1611" s="1"/>
      <c r="AO1611" s="1"/>
      <c r="AP1611" s="1"/>
      <c r="AQ1611" s="1"/>
    </row>
    <row r="1612" spans="1:43" x14ac:dyDescent="0.2">
      <c r="A1612" s="67">
        <f t="shared" si="675"/>
        <v>43894</v>
      </c>
      <c r="B1612" s="8">
        <f t="shared" si="664"/>
        <v>15368.0565274</v>
      </c>
      <c r="C1612" s="8">
        <f t="shared" si="676"/>
        <v>12022.26657881</v>
      </c>
      <c r="D1612" s="28">
        <f t="shared" si="677"/>
        <v>5331.42</v>
      </c>
      <c r="E1612" s="9">
        <f>IF(K1612=1,VLOOKUP(A1611,[1]Plan1!$AY$117:$BA$314,3),E1611)</f>
        <v>5344.75</v>
      </c>
      <c r="F1612" s="110">
        <f t="shared" si="678"/>
        <v>43879</v>
      </c>
      <c r="G1612" s="12">
        <f t="shared" si="665"/>
        <v>2.5002719725701894E-3</v>
      </c>
      <c r="H1612" s="11">
        <f t="shared" si="679"/>
        <v>43906</v>
      </c>
      <c r="I1612" s="11">
        <f t="shared" si="666"/>
        <v>43906</v>
      </c>
      <c r="J1612" s="1">
        <f t="shared" si="680"/>
        <v>18</v>
      </c>
      <c r="K1612" s="1">
        <f t="shared" si="663"/>
        <v>10</v>
      </c>
      <c r="L1612" s="8">
        <f t="shared" si="667"/>
        <v>1.0013882599999999</v>
      </c>
      <c r="M1612" s="14">
        <f t="shared" si="662"/>
        <v>1.00209952</v>
      </c>
      <c r="N1612" s="14">
        <f t="shared" si="659"/>
        <v>1.2199707504168875</v>
      </c>
      <c r="O1612" s="8">
        <f t="shared" si="661"/>
        <v>1.22166438</v>
      </c>
      <c r="P1612" s="8">
        <f t="shared" si="668"/>
        <v>14687.174846190001</v>
      </c>
      <c r="Q1612" s="13">
        <f t="shared" si="669"/>
        <v>0</v>
      </c>
      <c r="R1612" s="21">
        <f t="shared" si="670"/>
        <v>0</v>
      </c>
      <c r="S1612" s="8">
        <f t="shared" si="671"/>
        <v>0</v>
      </c>
      <c r="T1612" s="10">
        <f t="shared" si="681"/>
        <v>0.12631999999999999</v>
      </c>
      <c r="U1612" s="13">
        <f t="shared" si="660"/>
        <v>96</v>
      </c>
      <c r="V1612" s="13">
        <v>252</v>
      </c>
      <c r="W1612" s="14">
        <f t="shared" si="672"/>
        <v>1.0463589280000001</v>
      </c>
      <c r="X1612" s="8">
        <f t="shared" si="673"/>
        <v>680.88168121000001</v>
      </c>
      <c r="Y1612" s="8">
        <v>0</v>
      </c>
      <c r="Z1612" s="9">
        <f t="shared" si="674"/>
        <v>0</v>
      </c>
      <c r="AA1612" s="26" t="str">
        <f t="shared" si="682"/>
        <v>A+J=</v>
      </c>
      <c r="AB1612" s="70">
        <f t="shared" si="683"/>
        <v>44119</v>
      </c>
      <c r="AC1612" s="4"/>
      <c r="AD1612" s="1"/>
      <c r="AE1612" s="11"/>
      <c r="AF1612" s="5"/>
      <c r="AG1612" s="1"/>
      <c r="AH1612" s="1"/>
      <c r="AI1612" s="1"/>
      <c r="AJ1612" s="1"/>
      <c r="AK1612" s="10"/>
      <c r="AL1612" s="1"/>
      <c r="AM1612" s="1"/>
      <c r="AN1612" s="1"/>
      <c r="AO1612" s="1"/>
      <c r="AP1612" s="1"/>
      <c r="AQ1612" s="1"/>
    </row>
    <row r="1613" spans="1:43" x14ac:dyDescent="0.2">
      <c r="A1613" s="67">
        <f t="shared" si="675"/>
        <v>43895</v>
      </c>
      <c r="B1613" s="8">
        <f t="shared" si="664"/>
        <v>15377.445917360001</v>
      </c>
      <c r="C1613" s="8">
        <f t="shared" si="676"/>
        <v>12022.26657881</v>
      </c>
      <c r="D1613" s="28">
        <f t="shared" si="677"/>
        <v>5331.42</v>
      </c>
      <c r="E1613" s="9">
        <f>IF(K1613=1,VLOOKUP(A1612,[1]Plan1!$AY$117:$BA$314,3),E1612)</f>
        <v>5344.75</v>
      </c>
      <c r="F1613" s="110">
        <f t="shared" si="678"/>
        <v>43879</v>
      </c>
      <c r="G1613" s="12">
        <f t="shared" si="665"/>
        <v>2.5002719725701894E-3</v>
      </c>
      <c r="H1613" s="11">
        <f t="shared" si="679"/>
        <v>43906</v>
      </c>
      <c r="I1613" s="11">
        <f t="shared" si="666"/>
        <v>43906</v>
      </c>
      <c r="J1613" s="1">
        <f t="shared" si="680"/>
        <v>18</v>
      </c>
      <c r="K1613" s="1">
        <f t="shared" si="663"/>
        <v>11</v>
      </c>
      <c r="L1613" s="8">
        <f t="shared" si="667"/>
        <v>1.0015272</v>
      </c>
      <c r="M1613" s="14">
        <f t="shared" si="662"/>
        <v>1.00209952</v>
      </c>
      <c r="N1613" s="14">
        <f t="shared" si="659"/>
        <v>1.2199707504168875</v>
      </c>
      <c r="O1613" s="8">
        <f t="shared" si="661"/>
        <v>1.2218338799999999</v>
      </c>
      <c r="P1613" s="8">
        <f t="shared" si="668"/>
        <v>14689.21262038</v>
      </c>
      <c r="Q1613" s="13">
        <f t="shared" si="669"/>
        <v>0</v>
      </c>
      <c r="R1613" s="21">
        <f t="shared" si="670"/>
        <v>0</v>
      </c>
      <c r="S1613" s="8">
        <f t="shared" si="671"/>
        <v>0</v>
      </c>
      <c r="T1613" s="10">
        <f t="shared" si="681"/>
        <v>0.12631999999999999</v>
      </c>
      <c r="U1613" s="13">
        <f t="shared" si="660"/>
        <v>97</v>
      </c>
      <c r="V1613" s="13">
        <v>252</v>
      </c>
      <c r="W1613" s="14">
        <f t="shared" si="672"/>
        <v>1.0468529740000001</v>
      </c>
      <c r="X1613" s="8">
        <f t="shared" si="673"/>
        <v>688.23329697999998</v>
      </c>
      <c r="Y1613" s="8">
        <v>0</v>
      </c>
      <c r="Z1613" s="9">
        <f t="shared" si="674"/>
        <v>0</v>
      </c>
      <c r="AA1613" s="26" t="str">
        <f t="shared" si="682"/>
        <v>A+J=</v>
      </c>
      <c r="AB1613" s="70">
        <f t="shared" si="683"/>
        <v>44119</v>
      </c>
      <c r="AC1613" s="4"/>
      <c r="AD1613" s="1"/>
      <c r="AE1613" s="11"/>
      <c r="AF1613" s="5"/>
      <c r="AG1613" s="1"/>
      <c r="AH1613" s="1"/>
      <c r="AI1613" s="1"/>
      <c r="AJ1613" s="1"/>
      <c r="AK1613" s="10"/>
      <c r="AL1613" s="1"/>
      <c r="AM1613" s="1"/>
      <c r="AN1613" s="1"/>
      <c r="AO1613" s="1"/>
      <c r="AP1613" s="1"/>
      <c r="AQ1613" s="1"/>
    </row>
    <row r="1614" spans="1:43" x14ac:dyDescent="0.2">
      <c r="A1614" s="67">
        <f t="shared" si="675"/>
        <v>43896</v>
      </c>
      <c r="B1614" s="8">
        <f t="shared" si="664"/>
        <v>15386.8410104</v>
      </c>
      <c r="C1614" s="8">
        <f t="shared" si="676"/>
        <v>12022.26657881</v>
      </c>
      <c r="D1614" s="28">
        <f t="shared" si="677"/>
        <v>5331.42</v>
      </c>
      <c r="E1614" s="9">
        <f>IF(K1614=1,VLOOKUP(A1613,[1]Plan1!$AY$117:$BA$314,3),E1613)</f>
        <v>5344.75</v>
      </c>
      <c r="F1614" s="110">
        <f t="shared" si="678"/>
        <v>43879</v>
      </c>
      <c r="G1614" s="12">
        <f t="shared" si="665"/>
        <v>2.5002719725701894E-3</v>
      </c>
      <c r="H1614" s="11">
        <f t="shared" si="679"/>
        <v>43906</v>
      </c>
      <c r="I1614" s="11">
        <f t="shared" si="666"/>
        <v>43906</v>
      </c>
      <c r="J1614" s="1">
        <f t="shared" si="680"/>
        <v>18</v>
      </c>
      <c r="K1614" s="1">
        <f t="shared" si="663"/>
        <v>12</v>
      </c>
      <c r="L1614" s="8">
        <f t="shared" si="667"/>
        <v>1.0016661499999999</v>
      </c>
      <c r="M1614" s="14">
        <f t="shared" si="662"/>
        <v>1.00209952</v>
      </c>
      <c r="N1614" s="14">
        <f t="shared" si="659"/>
        <v>1.2199707504168875</v>
      </c>
      <c r="O1614" s="8">
        <f t="shared" si="661"/>
        <v>1.2220034</v>
      </c>
      <c r="P1614" s="8">
        <f t="shared" si="668"/>
        <v>14691.250635009999</v>
      </c>
      <c r="Q1614" s="13">
        <f t="shared" si="669"/>
        <v>0</v>
      </c>
      <c r="R1614" s="21">
        <f t="shared" si="670"/>
        <v>0</v>
      </c>
      <c r="S1614" s="8">
        <f t="shared" si="671"/>
        <v>0</v>
      </c>
      <c r="T1614" s="10">
        <f t="shared" si="681"/>
        <v>0.12631999999999999</v>
      </c>
      <c r="U1614" s="13">
        <f t="shared" si="660"/>
        <v>98</v>
      </c>
      <c r="V1614" s="13">
        <v>252</v>
      </c>
      <c r="W1614" s="14">
        <f t="shared" si="672"/>
        <v>1.0473472539999999</v>
      </c>
      <c r="X1614" s="8">
        <f t="shared" si="673"/>
        <v>695.59037538999996</v>
      </c>
      <c r="Y1614" s="8">
        <v>0</v>
      </c>
      <c r="Z1614" s="9">
        <f t="shared" si="674"/>
        <v>0</v>
      </c>
      <c r="AA1614" s="26" t="str">
        <f t="shared" si="682"/>
        <v>A+J=</v>
      </c>
      <c r="AB1614" s="70">
        <f t="shared" si="683"/>
        <v>44119</v>
      </c>
      <c r="AC1614" s="4"/>
      <c r="AD1614" s="1"/>
      <c r="AE1614" s="11"/>
      <c r="AF1614" s="5"/>
      <c r="AG1614" s="1"/>
      <c r="AH1614" s="1"/>
      <c r="AI1614" s="1"/>
      <c r="AJ1614" s="1"/>
      <c r="AK1614" s="10"/>
      <c r="AL1614" s="1"/>
      <c r="AM1614" s="1"/>
      <c r="AN1614" s="1"/>
      <c r="AO1614" s="1"/>
      <c r="AP1614" s="1"/>
      <c r="AQ1614" s="1"/>
    </row>
    <row r="1615" spans="1:43" x14ac:dyDescent="0.2">
      <c r="A1615" s="67">
        <f t="shared" si="675"/>
        <v>43897</v>
      </c>
      <c r="B1615" s="8">
        <f t="shared" si="664"/>
        <v>15396.24179362</v>
      </c>
      <c r="C1615" s="8">
        <f t="shared" si="676"/>
        <v>12022.26657881</v>
      </c>
      <c r="D1615" s="28">
        <f t="shared" si="677"/>
        <v>5331.42</v>
      </c>
      <c r="E1615" s="9">
        <f>IF(K1615=1,VLOOKUP(A1614,[1]Plan1!$AY$117:$BA$314,3),E1614)</f>
        <v>5344.75</v>
      </c>
      <c r="F1615" s="110">
        <f t="shared" si="678"/>
        <v>43879</v>
      </c>
      <c r="G1615" s="12">
        <f t="shared" si="665"/>
        <v>2.5002719725701894E-3</v>
      </c>
      <c r="H1615" s="11">
        <f t="shared" si="679"/>
        <v>43906</v>
      </c>
      <c r="I1615" s="11">
        <f t="shared" si="666"/>
        <v>43906</v>
      </c>
      <c r="J1615" s="1">
        <f t="shared" si="680"/>
        <v>18</v>
      </c>
      <c r="K1615" s="1">
        <f t="shared" si="663"/>
        <v>13</v>
      </c>
      <c r="L1615" s="8">
        <f t="shared" si="667"/>
        <v>1.00180512</v>
      </c>
      <c r="M1615" s="14">
        <f t="shared" si="662"/>
        <v>1.00209952</v>
      </c>
      <c r="N1615" s="14">
        <f t="shared" si="659"/>
        <v>1.2199707504168875</v>
      </c>
      <c r="O1615" s="8">
        <f t="shared" si="661"/>
        <v>1.2221729400000001</v>
      </c>
      <c r="P1615" s="8">
        <f t="shared" si="668"/>
        <v>14693.288890080001</v>
      </c>
      <c r="Q1615" s="13">
        <f t="shared" si="669"/>
        <v>0</v>
      </c>
      <c r="R1615" s="21">
        <f t="shared" si="670"/>
        <v>0</v>
      </c>
      <c r="S1615" s="8">
        <f t="shared" si="671"/>
        <v>0</v>
      </c>
      <c r="T1615" s="10">
        <f t="shared" si="681"/>
        <v>0.12631999999999999</v>
      </c>
      <c r="U1615" s="13">
        <f t="shared" si="660"/>
        <v>99</v>
      </c>
      <c r="V1615" s="13">
        <v>252</v>
      </c>
      <c r="W1615" s="14">
        <f t="shared" si="672"/>
        <v>1.047841767</v>
      </c>
      <c r="X1615" s="8">
        <f t="shared" si="673"/>
        <v>702.95290353999997</v>
      </c>
      <c r="Y1615" s="8">
        <v>0</v>
      </c>
      <c r="Z1615" s="9">
        <f t="shared" si="674"/>
        <v>0</v>
      </c>
      <c r="AA1615" s="26" t="str">
        <f t="shared" si="682"/>
        <v>A+J=</v>
      </c>
      <c r="AB1615" s="70">
        <f t="shared" si="683"/>
        <v>44119</v>
      </c>
      <c r="AC1615" s="4"/>
      <c r="AD1615" s="1"/>
      <c r="AE1615" s="11"/>
      <c r="AF1615" s="5"/>
      <c r="AG1615" s="1"/>
      <c r="AH1615" s="1"/>
      <c r="AI1615" s="1"/>
      <c r="AJ1615" s="1"/>
      <c r="AK1615" s="10"/>
      <c r="AL1615" s="1"/>
      <c r="AM1615" s="1"/>
      <c r="AN1615" s="1"/>
      <c r="AO1615" s="1"/>
      <c r="AP1615" s="1"/>
      <c r="AQ1615" s="1"/>
    </row>
    <row r="1616" spans="1:43" x14ac:dyDescent="0.2">
      <c r="A1616" s="67">
        <f t="shared" si="675"/>
        <v>43898</v>
      </c>
      <c r="B1616" s="8">
        <f t="shared" si="664"/>
        <v>15396.24179362</v>
      </c>
      <c r="C1616" s="8">
        <f t="shared" si="676"/>
        <v>12022.26657881</v>
      </c>
      <c r="D1616" s="28">
        <f t="shared" si="677"/>
        <v>5331.42</v>
      </c>
      <c r="E1616" s="9">
        <f>IF(K1616=1,VLOOKUP(A1615,[1]Plan1!$AY$117:$BA$314,3),E1615)</f>
        <v>5344.75</v>
      </c>
      <c r="F1616" s="110">
        <f t="shared" si="678"/>
        <v>43879</v>
      </c>
      <c r="G1616" s="12">
        <f t="shared" si="665"/>
        <v>2.5002719725701894E-3</v>
      </c>
      <c r="H1616" s="11">
        <f t="shared" si="679"/>
        <v>43906</v>
      </c>
      <c r="I1616" s="11">
        <f t="shared" si="666"/>
        <v>43906</v>
      </c>
      <c r="J1616" s="1">
        <f t="shared" si="680"/>
        <v>18</v>
      </c>
      <c r="K1616" s="1">
        <f t="shared" si="663"/>
        <v>13</v>
      </c>
      <c r="L1616" s="8">
        <f t="shared" si="667"/>
        <v>1.00180512</v>
      </c>
      <c r="M1616" s="14">
        <f t="shared" si="662"/>
        <v>1.00209952</v>
      </c>
      <c r="N1616" s="14">
        <f t="shared" si="659"/>
        <v>1.2199707504168875</v>
      </c>
      <c r="O1616" s="8">
        <f t="shared" si="661"/>
        <v>1.2221729400000001</v>
      </c>
      <c r="P1616" s="8">
        <f t="shared" si="668"/>
        <v>14693.288890080001</v>
      </c>
      <c r="Q1616" s="13">
        <f t="shared" si="669"/>
        <v>0</v>
      </c>
      <c r="R1616" s="21">
        <f t="shared" si="670"/>
        <v>0</v>
      </c>
      <c r="S1616" s="8">
        <f t="shared" si="671"/>
        <v>0</v>
      </c>
      <c r="T1616" s="10">
        <f t="shared" si="681"/>
        <v>0.12631999999999999</v>
      </c>
      <c r="U1616" s="13">
        <f t="shared" si="660"/>
        <v>99</v>
      </c>
      <c r="V1616" s="13">
        <v>252</v>
      </c>
      <c r="W1616" s="14">
        <f t="shared" si="672"/>
        <v>1.047841767</v>
      </c>
      <c r="X1616" s="8">
        <f t="shared" si="673"/>
        <v>702.95290353999997</v>
      </c>
      <c r="Y1616" s="8">
        <v>0</v>
      </c>
      <c r="Z1616" s="9">
        <f t="shared" si="674"/>
        <v>0</v>
      </c>
      <c r="AA1616" s="26" t="str">
        <f t="shared" si="682"/>
        <v>A+J=</v>
      </c>
      <c r="AB1616" s="70">
        <f t="shared" si="683"/>
        <v>44119</v>
      </c>
      <c r="AC1616" s="4"/>
      <c r="AD1616" s="1"/>
      <c r="AE1616" s="11"/>
      <c r="AF1616" s="5"/>
      <c r="AG1616" s="1"/>
      <c r="AH1616" s="1"/>
      <c r="AI1616" s="1"/>
      <c r="AJ1616" s="1"/>
      <c r="AK1616" s="10"/>
      <c r="AL1616" s="1"/>
      <c r="AM1616" s="1"/>
      <c r="AN1616" s="1"/>
      <c r="AO1616" s="1"/>
      <c r="AP1616" s="1"/>
      <c r="AQ1616" s="1"/>
    </row>
    <row r="1617" spans="1:43" x14ac:dyDescent="0.2">
      <c r="A1617" s="67">
        <f t="shared" si="675"/>
        <v>43899</v>
      </c>
      <c r="B1617" s="8">
        <f t="shared" si="664"/>
        <v>15396.24179362</v>
      </c>
      <c r="C1617" s="8">
        <f t="shared" si="676"/>
        <v>12022.26657881</v>
      </c>
      <c r="D1617" s="28">
        <f t="shared" si="677"/>
        <v>5331.42</v>
      </c>
      <c r="E1617" s="9">
        <f>IF(K1617=1,VLOOKUP(A1616,[1]Plan1!$AY$117:$BA$314,3),E1616)</f>
        <v>5344.75</v>
      </c>
      <c r="F1617" s="110">
        <f t="shared" si="678"/>
        <v>43879</v>
      </c>
      <c r="G1617" s="12">
        <f t="shared" si="665"/>
        <v>2.5002719725701894E-3</v>
      </c>
      <c r="H1617" s="11">
        <f t="shared" si="679"/>
        <v>43906</v>
      </c>
      <c r="I1617" s="11">
        <f t="shared" si="666"/>
        <v>43906</v>
      </c>
      <c r="J1617" s="1">
        <f t="shared" si="680"/>
        <v>18</v>
      </c>
      <c r="K1617" s="1">
        <f t="shared" si="663"/>
        <v>13</v>
      </c>
      <c r="L1617" s="8">
        <f t="shared" si="667"/>
        <v>1.00180512</v>
      </c>
      <c r="M1617" s="14">
        <f t="shared" si="662"/>
        <v>1.00209952</v>
      </c>
      <c r="N1617" s="14">
        <f t="shared" si="659"/>
        <v>1.2199707504168875</v>
      </c>
      <c r="O1617" s="8">
        <f t="shared" si="661"/>
        <v>1.2221729400000001</v>
      </c>
      <c r="P1617" s="8">
        <f t="shared" si="668"/>
        <v>14693.288890080001</v>
      </c>
      <c r="Q1617" s="13">
        <f t="shared" si="669"/>
        <v>0</v>
      </c>
      <c r="R1617" s="21">
        <f t="shared" si="670"/>
        <v>0</v>
      </c>
      <c r="S1617" s="8">
        <f t="shared" si="671"/>
        <v>0</v>
      </c>
      <c r="T1617" s="10">
        <f t="shared" si="681"/>
        <v>0.12631999999999999</v>
      </c>
      <c r="U1617" s="13">
        <f t="shared" si="660"/>
        <v>99</v>
      </c>
      <c r="V1617" s="13">
        <v>252</v>
      </c>
      <c r="W1617" s="14">
        <f t="shared" si="672"/>
        <v>1.047841767</v>
      </c>
      <c r="X1617" s="8">
        <f t="shared" si="673"/>
        <v>702.95290353999997</v>
      </c>
      <c r="Y1617" s="8">
        <v>0</v>
      </c>
      <c r="Z1617" s="9">
        <f t="shared" si="674"/>
        <v>0</v>
      </c>
      <c r="AA1617" s="26" t="str">
        <f t="shared" si="682"/>
        <v>A+J=</v>
      </c>
      <c r="AB1617" s="70">
        <f t="shared" si="683"/>
        <v>44119</v>
      </c>
      <c r="AC1617" s="4"/>
      <c r="AD1617" s="1"/>
      <c r="AE1617" s="11"/>
      <c r="AF1617" s="5"/>
      <c r="AG1617" s="1"/>
      <c r="AH1617" s="1"/>
      <c r="AI1617" s="1"/>
      <c r="AJ1617" s="1"/>
      <c r="AK1617" s="10"/>
      <c r="AL1617" s="1"/>
      <c r="AM1617" s="1"/>
      <c r="AN1617" s="1"/>
      <c r="AO1617" s="1"/>
      <c r="AP1617" s="1"/>
      <c r="AQ1617" s="1"/>
    </row>
    <row r="1618" spans="1:43" x14ac:dyDescent="0.2">
      <c r="A1618" s="67">
        <f t="shared" si="675"/>
        <v>43900</v>
      </c>
      <c r="B1618" s="8">
        <f t="shared" si="664"/>
        <v>15405.648283499999</v>
      </c>
      <c r="C1618" s="8">
        <f t="shared" si="676"/>
        <v>12022.26657881</v>
      </c>
      <c r="D1618" s="28">
        <f t="shared" si="677"/>
        <v>5331.42</v>
      </c>
      <c r="E1618" s="9">
        <f>IF(K1618=1,VLOOKUP(A1617,[1]Plan1!$AY$117:$BA$314,3),E1617)</f>
        <v>5344.75</v>
      </c>
      <c r="F1618" s="110">
        <f t="shared" si="678"/>
        <v>43879</v>
      </c>
      <c r="G1618" s="12">
        <f t="shared" si="665"/>
        <v>2.5002719725701894E-3</v>
      </c>
      <c r="H1618" s="11">
        <f t="shared" si="679"/>
        <v>43906</v>
      </c>
      <c r="I1618" s="11">
        <f t="shared" si="666"/>
        <v>43906</v>
      </c>
      <c r="J1618" s="1">
        <f t="shared" si="680"/>
        <v>18</v>
      </c>
      <c r="K1618" s="1">
        <f t="shared" si="663"/>
        <v>14</v>
      </c>
      <c r="L1618" s="8">
        <f t="shared" si="667"/>
        <v>1.0019441099999999</v>
      </c>
      <c r="M1618" s="14">
        <f t="shared" si="662"/>
        <v>1.00209952</v>
      </c>
      <c r="N1618" s="14">
        <f t="shared" si="659"/>
        <v>1.2199707504168875</v>
      </c>
      <c r="O1618" s="8">
        <f t="shared" si="661"/>
        <v>1.2223425000000001</v>
      </c>
      <c r="P1618" s="8">
        <f t="shared" si="668"/>
        <v>14695.3273856</v>
      </c>
      <c r="Q1618" s="13">
        <f t="shared" si="669"/>
        <v>0</v>
      </c>
      <c r="R1618" s="21">
        <f t="shared" si="670"/>
        <v>0</v>
      </c>
      <c r="S1618" s="8">
        <f t="shared" si="671"/>
        <v>0</v>
      </c>
      <c r="T1618" s="10">
        <f t="shared" si="681"/>
        <v>0.12631999999999999</v>
      </c>
      <c r="U1618" s="13">
        <f t="shared" si="660"/>
        <v>100</v>
      </c>
      <c r="V1618" s="13">
        <v>252</v>
      </c>
      <c r="W1618" s="14">
        <f t="shared" si="672"/>
        <v>1.0483365140000001</v>
      </c>
      <c r="X1618" s="8">
        <f t="shared" si="673"/>
        <v>710.32089789999998</v>
      </c>
      <c r="Y1618" s="8">
        <v>0</v>
      </c>
      <c r="Z1618" s="9">
        <f t="shared" si="674"/>
        <v>0</v>
      </c>
      <c r="AA1618" s="26" t="str">
        <f t="shared" si="682"/>
        <v>A+J=</v>
      </c>
      <c r="AB1618" s="70">
        <f t="shared" si="683"/>
        <v>44119</v>
      </c>
      <c r="AC1618" s="4"/>
      <c r="AD1618" s="1"/>
      <c r="AE1618" s="11"/>
      <c r="AF1618" s="5"/>
      <c r="AG1618" s="1"/>
      <c r="AH1618" s="1"/>
      <c r="AI1618" s="1"/>
      <c r="AJ1618" s="1"/>
      <c r="AK1618" s="10"/>
      <c r="AL1618" s="1"/>
      <c r="AM1618" s="1"/>
      <c r="AN1618" s="1"/>
      <c r="AO1618" s="1"/>
      <c r="AP1618" s="1"/>
      <c r="AQ1618" s="1"/>
    </row>
    <row r="1619" spans="1:43" x14ac:dyDescent="0.2">
      <c r="A1619" s="67">
        <f t="shared" si="675"/>
        <v>43901</v>
      </c>
      <c r="B1619" s="8">
        <f t="shared" si="664"/>
        <v>15415.060593239999</v>
      </c>
      <c r="C1619" s="8">
        <f t="shared" si="676"/>
        <v>12022.26657881</v>
      </c>
      <c r="D1619" s="28">
        <f t="shared" si="677"/>
        <v>5331.42</v>
      </c>
      <c r="E1619" s="9">
        <f>IF(K1619=1,VLOOKUP(A1618,[1]Plan1!$AY$117:$BA$314,3),E1618)</f>
        <v>5344.75</v>
      </c>
      <c r="F1619" s="110">
        <f t="shared" si="678"/>
        <v>43879</v>
      </c>
      <c r="G1619" s="12">
        <f t="shared" si="665"/>
        <v>2.5002719725701894E-3</v>
      </c>
      <c r="H1619" s="11">
        <f t="shared" si="679"/>
        <v>43906</v>
      </c>
      <c r="I1619" s="11">
        <f t="shared" si="666"/>
        <v>43906</v>
      </c>
      <c r="J1619" s="1">
        <f t="shared" si="680"/>
        <v>18</v>
      </c>
      <c r="K1619" s="1">
        <f t="shared" si="663"/>
        <v>15</v>
      </c>
      <c r="L1619" s="8">
        <f t="shared" si="667"/>
        <v>1.00208312</v>
      </c>
      <c r="M1619" s="14">
        <f t="shared" si="662"/>
        <v>1.00209952</v>
      </c>
      <c r="N1619" s="14">
        <f t="shared" si="659"/>
        <v>1.2199707504168875</v>
      </c>
      <c r="O1619" s="8">
        <f t="shared" si="661"/>
        <v>1.2225120899999999</v>
      </c>
      <c r="P1619" s="8">
        <f t="shared" si="668"/>
        <v>14697.36624179</v>
      </c>
      <c r="Q1619" s="13">
        <f t="shared" si="669"/>
        <v>0</v>
      </c>
      <c r="R1619" s="21">
        <f t="shared" si="670"/>
        <v>0</v>
      </c>
      <c r="S1619" s="8">
        <f t="shared" si="671"/>
        <v>0</v>
      </c>
      <c r="T1619" s="10">
        <f t="shared" si="681"/>
        <v>0.12631999999999999</v>
      </c>
      <c r="U1619" s="13">
        <f t="shared" si="660"/>
        <v>101</v>
      </c>
      <c r="V1619" s="13">
        <v>252</v>
      </c>
      <c r="W1619" s="14">
        <f t="shared" si="672"/>
        <v>1.0488314940000001</v>
      </c>
      <c r="X1619" s="8">
        <f t="shared" si="673"/>
        <v>717.69435145</v>
      </c>
      <c r="Y1619" s="8">
        <v>0</v>
      </c>
      <c r="Z1619" s="9">
        <f t="shared" si="674"/>
        <v>0</v>
      </c>
      <c r="AA1619" s="26" t="str">
        <f t="shared" si="682"/>
        <v>A+J=</v>
      </c>
      <c r="AB1619" s="70">
        <f t="shared" si="683"/>
        <v>44119</v>
      </c>
      <c r="AC1619" s="4"/>
      <c r="AD1619" s="1"/>
      <c r="AE1619" s="11"/>
      <c r="AF1619" s="5"/>
      <c r="AG1619" s="1"/>
      <c r="AH1619" s="1"/>
      <c r="AI1619" s="1"/>
      <c r="AJ1619" s="1"/>
      <c r="AK1619" s="10"/>
      <c r="AL1619" s="1"/>
      <c r="AM1619" s="1"/>
      <c r="AN1619" s="1"/>
      <c r="AO1619" s="1"/>
      <c r="AP1619" s="1"/>
      <c r="AQ1619" s="1"/>
    </row>
    <row r="1620" spans="1:43" x14ac:dyDescent="0.2">
      <c r="A1620" s="67">
        <f t="shared" si="675"/>
        <v>43902</v>
      </c>
      <c r="B1620" s="8">
        <f t="shared" si="664"/>
        <v>15424.47861333</v>
      </c>
      <c r="C1620" s="8">
        <f t="shared" si="676"/>
        <v>12022.26657881</v>
      </c>
      <c r="D1620" s="28">
        <f t="shared" si="677"/>
        <v>5331.42</v>
      </c>
      <c r="E1620" s="9">
        <f>IF(K1620=1,VLOOKUP(A1619,[1]Plan1!$AY$117:$BA$314,3),E1619)</f>
        <v>5344.75</v>
      </c>
      <c r="F1620" s="110">
        <f t="shared" si="678"/>
        <v>43879</v>
      </c>
      <c r="G1620" s="12">
        <f t="shared" si="665"/>
        <v>2.5002719725701894E-3</v>
      </c>
      <c r="H1620" s="11">
        <f t="shared" si="679"/>
        <v>43906</v>
      </c>
      <c r="I1620" s="11">
        <f t="shared" si="666"/>
        <v>43906</v>
      </c>
      <c r="J1620" s="1">
        <f t="shared" si="680"/>
        <v>18</v>
      </c>
      <c r="K1620" s="1">
        <f t="shared" si="663"/>
        <v>16</v>
      </c>
      <c r="L1620" s="8">
        <f t="shared" si="667"/>
        <v>1.0022221499999999</v>
      </c>
      <c r="M1620" s="14">
        <f t="shared" si="662"/>
        <v>1.00209952</v>
      </c>
      <c r="N1620" s="14">
        <f t="shared" si="659"/>
        <v>1.2199707504168875</v>
      </c>
      <c r="O1620" s="8">
        <f t="shared" si="661"/>
        <v>1.2226817000000001</v>
      </c>
      <c r="P1620" s="8">
        <f t="shared" si="668"/>
        <v>14699.40533843</v>
      </c>
      <c r="Q1620" s="13">
        <f t="shared" si="669"/>
        <v>0</v>
      </c>
      <c r="R1620" s="21">
        <f t="shared" si="670"/>
        <v>0</v>
      </c>
      <c r="S1620" s="8">
        <f t="shared" si="671"/>
        <v>0</v>
      </c>
      <c r="T1620" s="10">
        <f t="shared" si="681"/>
        <v>0.12631999999999999</v>
      </c>
      <c r="U1620" s="13">
        <f t="shared" si="660"/>
        <v>102</v>
      </c>
      <c r="V1620" s="13">
        <v>252</v>
      </c>
      <c r="W1620" s="14">
        <f t="shared" si="672"/>
        <v>1.0493267079999999</v>
      </c>
      <c r="X1620" s="8">
        <f t="shared" si="673"/>
        <v>725.0732749</v>
      </c>
      <c r="Y1620" s="8">
        <v>0</v>
      </c>
      <c r="Z1620" s="9">
        <f t="shared" si="674"/>
        <v>0</v>
      </c>
      <c r="AA1620" s="26" t="str">
        <f t="shared" si="682"/>
        <v>A+J=</v>
      </c>
      <c r="AB1620" s="70">
        <f t="shared" si="683"/>
        <v>44119</v>
      </c>
      <c r="AC1620" s="4"/>
      <c r="AD1620" s="1"/>
      <c r="AE1620" s="11"/>
      <c r="AF1620" s="5"/>
      <c r="AG1620" s="1"/>
      <c r="AH1620" s="1"/>
      <c r="AI1620" s="1"/>
      <c r="AJ1620" s="1"/>
      <c r="AK1620" s="10"/>
      <c r="AL1620" s="1"/>
      <c r="AM1620" s="1"/>
      <c r="AN1620" s="1"/>
      <c r="AO1620" s="1"/>
      <c r="AP1620" s="1"/>
      <c r="AQ1620" s="1"/>
    </row>
    <row r="1621" spans="1:43" x14ac:dyDescent="0.2">
      <c r="A1621" s="67">
        <f t="shared" si="675"/>
        <v>43903</v>
      </c>
      <c r="B1621" s="8">
        <f t="shared" si="664"/>
        <v>15433.90247176</v>
      </c>
      <c r="C1621" s="8">
        <f t="shared" si="676"/>
        <v>12022.26657881</v>
      </c>
      <c r="D1621" s="28">
        <f t="shared" si="677"/>
        <v>5331.42</v>
      </c>
      <c r="E1621" s="9">
        <f>IF(K1621=1,VLOOKUP(A1620,[1]Plan1!$AY$117:$BA$314,3),E1620)</f>
        <v>5344.75</v>
      </c>
      <c r="F1621" s="110">
        <f t="shared" si="678"/>
        <v>43879</v>
      </c>
      <c r="G1621" s="12">
        <f t="shared" si="665"/>
        <v>2.5002719725701894E-3</v>
      </c>
      <c r="H1621" s="11">
        <f t="shared" si="679"/>
        <v>43906</v>
      </c>
      <c r="I1621" s="11">
        <f t="shared" si="666"/>
        <v>43906</v>
      </c>
      <c r="J1621" s="1">
        <f t="shared" si="680"/>
        <v>18</v>
      </c>
      <c r="K1621" s="1">
        <f t="shared" si="663"/>
        <v>17</v>
      </c>
      <c r="L1621" s="8">
        <f t="shared" si="667"/>
        <v>1.0023612</v>
      </c>
      <c r="M1621" s="14">
        <f t="shared" si="662"/>
        <v>1.00209952</v>
      </c>
      <c r="N1621" s="14">
        <f t="shared" si="659"/>
        <v>1.2199707504168875</v>
      </c>
      <c r="O1621" s="8">
        <f t="shared" si="661"/>
        <v>1.2228513400000001</v>
      </c>
      <c r="P1621" s="8">
        <f t="shared" si="668"/>
        <v>14701.44479573</v>
      </c>
      <c r="Q1621" s="13">
        <f t="shared" si="669"/>
        <v>0</v>
      </c>
      <c r="R1621" s="21">
        <f t="shared" si="670"/>
        <v>0</v>
      </c>
      <c r="S1621" s="8">
        <f t="shared" si="671"/>
        <v>0</v>
      </c>
      <c r="T1621" s="10">
        <f t="shared" si="681"/>
        <v>0.12631999999999999</v>
      </c>
      <c r="U1621" s="13">
        <f t="shared" si="660"/>
        <v>103</v>
      </c>
      <c r="V1621" s="13">
        <v>252</v>
      </c>
      <c r="W1621" s="14">
        <f t="shared" si="672"/>
        <v>1.0498221560000001</v>
      </c>
      <c r="X1621" s="8">
        <f t="shared" si="673"/>
        <v>732.45767603000002</v>
      </c>
      <c r="Y1621" s="8">
        <v>0</v>
      </c>
      <c r="Z1621" s="9">
        <f t="shared" si="674"/>
        <v>0</v>
      </c>
      <c r="AA1621" s="26" t="str">
        <f t="shared" si="682"/>
        <v>A+J=</v>
      </c>
      <c r="AB1621" s="70">
        <f t="shared" si="683"/>
        <v>44119</v>
      </c>
      <c r="AC1621" s="4"/>
      <c r="AD1621" s="1"/>
      <c r="AE1621" s="11"/>
      <c r="AF1621" s="5"/>
      <c r="AG1621" s="1"/>
      <c r="AH1621" s="1"/>
      <c r="AI1621" s="1"/>
      <c r="AJ1621" s="1"/>
      <c r="AK1621" s="10"/>
      <c r="AL1621" s="1"/>
      <c r="AM1621" s="1"/>
      <c r="AN1621" s="1"/>
      <c r="AO1621" s="1"/>
      <c r="AP1621" s="1"/>
      <c r="AQ1621" s="1"/>
    </row>
    <row r="1622" spans="1:43" x14ac:dyDescent="0.2">
      <c r="A1622" s="67">
        <f t="shared" si="675"/>
        <v>43904</v>
      </c>
      <c r="B1622" s="8">
        <f t="shared" si="664"/>
        <v>15443.33202955</v>
      </c>
      <c r="C1622" s="8">
        <f t="shared" si="676"/>
        <v>12022.26657881</v>
      </c>
      <c r="D1622" s="28">
        <f t="shared" si="677"/>
        <v>5331.42</v>
      </c>
      <c r="E1622" s="9">
        <f>IF(K1622=1,VLOOKUP(A1621,[1]Plan1!$AY$117:$BA$314,3),E1621)</f>
        <v>5344.75</v>
      </c>
      <c r="F1622" s="110">
        <f t="shared" si="678"/>
        <v>43879</v>
      </c>
      <c r="G1622" s="12">
        <f t="shared" si="665"/>
        <v>2.5002719725701894E-3</v>
      </c>
      <c r="H1622" s="11">
        <f t="shared" si="679"/>
        <v>43906</v>
      </c>
      <c r="I1622" s="11">
        <f t="shared" si="666"/>
        <v>43906</v>
      </c>
      <c r="J1622" s="1">
        <f t="shared" si="680"/>
        <v>18</v>
      </c>
      <c r="K1622" s="1">
        <f t="shared" si="663"/>
        <v>18</v>
      </c>
      <c r="L1622" s="8">
        <f t="shared" si="667"/>
        <v>1.0025002700000001</v>
      </c>
      <c r="M1622" s="14">
        <f t="shared" si="662"/>
        <v>1.00209952</v>
      </c>
      <c r="N1622" s="14">
        <f t="shared" si="659"/>
        <v>1.2199707504168875</v>
      </c>
      <c r="O1622" s="8">
        <f t="shared" si="661"/>
        <v>1.2230209999999999</v>
      </c>
      <c r="P1622" s="8">
        <f t="shared" si="668"/>
        <v>14703.48449348</v>
      </c>
      <c r="Q1622" s="13">
        <f t="shared" si="669"/>
        <v>0</v>
      </c>
      <c r="R1622" s="21">
        <f t="shared" si="670"/>
        <v>0</v>
      </c>
      <c r="S1622" s="8">
        <f t="shared" si="671"/>
        <v>0</v>
      </c>
      <c r="T1622" s="10">
        <f t="shared" si="681"/>
        <v>0.12631999999999999</v>
      </c>
      <c r="U1622" s="13">
        <f t="shared" si="660"/>
        <v>104</v>
      </c>
      <c r="V1622" s="13">
        <v>252</v>
      </c>
      <c r="W1622" s="14">
        <f t="shared" si="672"/>
        <v>1.0503178369999999</v>
      </c>
      <c r="X1622" s="8">
        <f t="shared" si="673"/>
        <v>739.84753607000005</v>
      </c>
      <c r="Y1622" s="8">
        <v>0</v>
      </c>
      <c r="Z1622" s="9">
        <f t="shared" si="674"/>
        <v>0</v>
      </c>
      <c r="AA1622" s="26" t="str">
        <f t="shared" si="682"/>
        <v>A+J=</v>
      </c>
      <c r="AB1622" s="70">
        <f t="shared" si="683"/>
        <v>44119</v>
      </c>
      <c r="AC1622" s="4"/>
      <c r="AD1622" s="1"/>
      <c r="AE1622" s="11"/>
      <c r="AF1622" s="5"/>
      <c r="AG1622" s="1"/>
      <c r="AH1622" s="1"/>
      <c r="AI1622" s="1"/>
      <c r="AJ1622" s="1"/>
      <c r="AK1622" s="10"/>
      <c r="AL1622" s="1"/>
      <c r="AM1622" s="1"/>
      <c r="AN1622" s="1"/>
      <c r="AO1622" s="1"/>
      <c r="AP1622" s="1"/>
      <c r="AQ1622" s="1"/>
    </row>
    <row r="1623" spans="1:43" x14ac:dyDescent="0.2">
      <c r="A1623" s="67">
        <f t="shared" si="675"/>
        <v>43905</v>
      </c>
      <c r="B1623" s="8">
        <f t="shared" si="664"/>
        <v>15443.33202955</v>
      </c>
      <c r="C1623" s="8">
        <f t="shared" si="676"/>
        <v>12022.26657881</v>
      </c>
      <c r="D1623" s="28">
        <f t="shared" si="677"/>
        <v>5331.42</v>
      </c>
      <c r="E1623" s="9">
        <f>IF(K1623=1,VLOOKUP(A1622,[1]Plan1!$AY$117:$BA$314,3),E1622)</f>
        <v>5344.75</v>
      </c>
      <c r="F1623" s="110">
        <f t="shared" si="678"/>
        <v>43879</v>
      </c>
      <c r="G1623" s="12">
        <f t="shared" si="665"/>
        <v>2.5002719725701894E-3</v>
      </c>
      <c r="H1623" s="11">
        <f t="shared" si="679"/>
        <v>43936</v>
      </c>
      <c r="I1623" s="11">
        <f t="shared" si="666"/>
        <v>43906</v>
      </c>
      <c r="J1623" s="1">
        <f t="shared" si="680"/>
        <v>18</v>
      </c>
      <c r="K1623" s="1">
        <f t="shared" si="663"/>
        <v>18</v>
      </c>
      <c r="L1623" s="8">
        <f t="shared" si="667"/>
        <v>1.0025002700000001</v>
      </c>
      <c r="M1623" s="14">
        <f t="shared" si="662"/>
        <v>1.00209952</v>
      </c>
      <c r="N1623" s="14">
        <f t="shared" si="659"/>
        <v>1.2199707504168875</v>
      </c>
      <c r="O1623" s="8">
        <f t="shared" si="661"/>
        <v>1.2230209999999999</v>
      </c>
      <c r="P1623" s="8">
        <f t="shared" si="668"/>
        <v>14703.48449348</v>
      </c>
      <c r="Q1623" s="13">
        <f t="shared" si="669"/>
        <v>0</v>
      </c>
      <c r="R1623" s="21">
        <f t="shared" si="670"/>
        <v>0</v>
      </c>
      <c r="S1623" s="8">
        <f t="shared" si="671"/>
        <v>0</v>
      </c>
      <c r="T1623" s="10">
        <f t="shared" si="681"/>
        <v>0.12631999999999999</v>
      </c>
      <c r="U1623" s="13">
        <f t="shared" si="660"/>
        <v>104</v>
      </c>
      <c r="V1623" s="13">
        <v>252</v>
      </c>
      <c r="W1623" s="14">
        <f t="shared" si="672"/>
        <v>1.0503178369999999</v>
      </c>
      <c r="X1623" s="8">
        <f t="shared" si="673"/>
        <v>739.84753607000005</v>
      </c>
      <c r="Y1623" s="8">
        <v>0</v>
      </c>
      <c r="Z1623" s="9">
        <f t="shared" si="674"/>
        <v>0</v>
      </c>
      <c r="AA1623" s="26" t="str">
        <f t="shared" si="682"/>
        <v>A+J=</v>
      </c>
      <c r="AB1623" s="70">
        <f t="shared" si="683"/>
        <v>44119</v>
      </c>
      <c r="AC1623" s="4"/>
      <c r="AD1623" s="1"/>
      <c r="AE1623" s="11"/>
      <c r="AF1623" s="5"/>
      <c r="AG1623" s="1"/>
      <c r="AH1623" s="1"/>
      <c r="AI1623" s="1"/>
      <c r="AJ1623" s="1"/>
      <c r="AK1623" s="10"/>
      <c r="AL1623" s="1"/>
      <c r="AM1623" s="1"/>
      <c r="AN1623" s="1"/>
      <c r="AO1623" s="1"/>
      <c r="AP1623" s="1"/>
      <c r="AQ1623" s="1"/>
    </row>
    <row r="1624" spans="1:43" x14ac:dyDescent="0.2">
      <c r="A1624" s="67">
        <f t="shared" si="675"/>
        <v>43906</v>
      </c>
      <c r="B1624" s="8">
        <f t="shared" si="664"/>
        <v>15443.33202955</v>
      </c>
      <c r="C1624" s="8">
        <f t="shared" si="676"/>
        <v>12022.26657881</v>
      </c>
      <c r="D1624" s="28">
        <f t="shared" si="677"/>
        <v>5331.42</v>
      </c>
      <c r="E1624" s="9">
        <f>IF(K1624=1,VLOOKUP(A1623,[1]Plan1!$AY$117:$BA$314,3),E1623)</f>
        <v>5344.75</v>
      </c>
      <c r="F1624" s="110">
        <f t="shared" si="678"/>
        <v>43879</v>
      </c>
      <c r="G1624" s="12">
        <f t="shared" si="665"/>
        <v>2.5002719725701894E-3</v>
      </c>
      <c r="H1624" s="11">
        <f t="shared" si="679"/>
        <v>43936</v>
      </c>
      <c r="I1624" s="11">
        <f t="shared" si="666"/>
        <v>43906</v>
      </c>
      <c r="J1624" s="1">
        <f t="shared" si="680"/>
        <v>18</v>
      </c>
      <c r="K1624" s="1">
        <f t="shared" si="663"/>
        <v>18</v>
      </c>
      <c r="L1624" s="8">
        <f t="shared" si="667"/>
        <v>1.0025002700000001</v>
      </c>
      <c r="M1624" s="14">
        <f t="shared" si="662"/>
        <v>1.00209952</v>
      </c>
      <c r="N1624" s="14">
        <f t="shared" si="659"/>
        <v>1.2199707504168875</v>
      </c>
      <c r="O1624" s="8">
        <f t="shared" si="661"/>
        <v>1.2230209999999999</v>
      </c>
      <c r="P1624" s="8">
        <f t="shared" si="668"/>
        <v>14703.48449348</v>
      </c>
      <c r="Q1624" s="13">
        <f t="shared" si="669"/>
        <v>0</v>
      </c>
      <c r="R1624" s="21">
        <f t="shared" si="670"/>
        <v>0</v>
      </c>
      <c r="S1624" s="8">
        <f t="shared" si="671"/>
        <v>0</v>
      </c>
      <c r="T1624" s="10">
        <f t="shared" si="681"/>
        <v>0.12631999999999999</v>
      </c>
      <c r="U1624" s="13">
        <f t="shared" si="660"/>
        <v>104</v>
      </c>
      <c r="V1624" s="13">
        <v>252</v>
      </c>
      <c r="W1624" s="14">
        <f t="shared" si="672"/>
        <v>1.0503178369999999</v>
      </c>
      <c r="X1624" s="8">
        <f t="shared" si="673"/>
        <v>739.84753607000005</v>
      </c>
      <c r="Y1624" s="8">
        <v>0</v>
      </c>
      <c r="Z1624" s="9">
        <f t="shared" si="674"/>
        <v>0</v>
      </c>
      <c r="AA1624" s="26" t="str">
        <f t="shared" si="682"/>
        <v>A+J=</v>
      </c>
      <c r="AB1624" s="70">
        <f t="shared" si="683"/>
        <v>44119</v>
      </c>
      <c r="AC1624" s="4"/>
      <c r="AD1624" s="1"/>
      <c r="AE1624" s="11"/>
      <c r="AF1624" s="5"/>
      <c r="AG1624" s="1"/>
      <c r="AH1624" s="1"/>
      <c r="AI1624" s="1"/>
      <c r="AJ1624" s="1"/>
      <c r="AK1624" s="10"/>
      <c r="AL1624" s="1"/>
      <c r="AM1624" s="1"/>
      <c r="AN1624" s="1"/>
      <c r="AO1624" s="1"/>
      <c r="AP1624" s="1"/>
      <c r="AQ1624" s="1"/>
    </row>
    <row r="1625" spans="1:43" x14ac:dyDescent="0.2">
      <c r="A1625" s="67">
        <f t="shared" si="675"/>
        <v>43907</v>
      </c>
      <c r="B1625" s="8">
        <f t="shared" si="664"/>
        <v>15451.13839783</v>
      </c>
      <c r="C1625" s="8">
        <f t="shared" si="676"/>
        <v>12022.26657881</v>
      </c>
      <c r="D1625" s="28">
        <f t="shared" si="677"/>
        <v>5344.75</v>
      </c>
      <c r="E1625" s="9">
        <f>IF(K1625=1,VLOOKUP(A1624,[1]Plan1!$AY$117:$BA$314,3),E1624)</f>
        <v>5348.49</v>
      </c>
      <c r="F1625" s="110">
        <f t="shared" si="678"/>
        <v>43907</v>
      </c>
      <c r="G1625" s="12">
        <f t="shared" si="665"/>
        <v>6.9975209317552078E-4</v>
      </c>
      <c r="H1625" s="11">
        <f t="shared" si="679"/>
        <v>43936</v>
      </c>
      <c r="I1625" s="11">
        <f t="shared" si="666"/>
        <v>43936</v>
      </c>
      <c r="J1625" s="1">
        <f t="shared" si="680"/>
        <v>21</v>
      </c>
      <c r="K1625" s="1">
        <f t="shared" si="663"/>
        <v>1</v>
      </c>
      <c r="L1625" s="8">
        <f t="shared" si="667"/>
        <v>1.0000333100000001</v>
      </c>
      <c r="M1625" s="14">
        <f t="shared" si="662"/>
        <v>1.0025002700000001</v>
      </c>
      <c r="N1625" s="14">
        <f t="shared" si="659"/>
        <v>1.2230210066850324</v>
      </c>
      <c r="O1625" s="8">
        <f t="shared" si="661"/>
        <v>1.2230617399999999</v>
      </c>
      <c r="P1625" s="8">
        <f t="shared" si="668"/>
        <v>14703.974280619999</v>
      </c>
      <c r="Q1625" s="13">
        <f t="shared" si="669"/>
        <v>0</v>
      </c>
      <c r="R1625" s="21">
        <f t="shared" si="670"/>
        <v>0</v>
      </c>
      <c r="S1625" s="8">
        <f t="shared" si="671"/>
        <v>0</v>
      </c>
      <c r="T1625" s="10">
        <f t="shared" si="681"/>
        <v>0.12631999999999999</v>
      </c>
      <c r="U1625" s="13">
        <f t="shared" si="660"/>
        <v>105</v>
      </c>
      <c r="V1625" s="13">
        <v>252</v>
      </c>
      <c r="W1625" s="14">
        <f t="shared" si="672"/>
        <v>1.0508137529999999</v>
      </c>
      <c r="X1625" s="8">
        <f t="shared" si="673"/>
        <v>747.16411720999997</v>
      </c>
      <c r="Y1625" s="8">
        <v>0</v>
      </c>
      <c r="Z1625" s="9">
        <f t="shared" si="674"/>
        <v>0</v>
      </c>
      <c r="AA1625" s="26" t="str">
        <f t="shared" si="682"/>
        <v>A+J=</v>
      </c>
      <c r="AB1625" s="70">
        <f t="shared" si="683"/>
        <v>44119</v>
      </c>
      <c r="AC1625" s="4"/>
      <c r="AD1625" s="1"/>
      <c r="AE1625" s="11"/>
      <c r="AF1625" s="5"/>
      <c r="AG1625" s="1"/>
      <c r="AH1625" s="1"/>
      <c r="AI1625" s="1"/>
      <c r="AJ1625" s="1"/>
      <c r="AK1625" s="10"/>
      <c r="AL1625" s="1"/>
      <c r="AM1625" s="1"/>
      <c r="AN1625" s="1"/>
      <c r="AO1625" s="1"/>
      <c r="AP1625" s="1"/>
      <c r="AQ1625" s="1"/>
    </row>
    <row r="1626" spans="1:43" x14ac:dyDescent="0.2">
      <c r="A1626" s="67">
        <f t="shared" si="675"/>
        <v>43908</v>
      </c>
      <c r="B1626" s="8">
        <f t="shared" si="664"/>
        <v>15458.948692739999</v>
      </c>
      <c r="C1626" s="8">
        <f t="shared" si="676"/>
        <v>12022.26657881</v>
      </c>
      <c r="D1626" s="28">
        <f t="shared" si="677"/>
        <v>5344.75</v>
      </c>
      <c r="E1626" s="9">
        <f>IF(K1626=1,VLOOKUP(A1625,[1]Plan1!$AY$117:$BA$314,3),E1625)</f>
        <v>5348.49</v>
      </c>
      <c r="F1626" s="110">
        <f t="shared" si="678"/>
        <v>43907</v>
      </c>
      <c r="G1626" s="12">
        <f t="shared" si="665"/>
        <v>6.9975209317552078E-4</v>
      </c>
      <c r="H1626" s="11">
        <f t="shared" si="679"/>
        <v>43936</v>
      </c>
      <c r="I1626" s="11">
        <f t="shared" si="666"/>
        <v>43936</v>
      </c>
      <c r="J1626" s="1">
        <f t="shared" si="680"/>
        <v>21</v>
      </c>
      <c r="K1626" s="1">
        <f t="shared" si="663"/>
        <v>2</v>
      </c>
      <c r="L1626" s="8">
        <f t="shared" si="667"/>
        <v>1.0000666199999999</v>
      </c>
      <c r="M1626" s="14">
        <f t="shared" si="662"/>
        <v>1.0025002700000001</v>
      </c>
      <c r="N1626" s="14">
        <f t="shared" si="659"/>
        <v>1.2230210066850324</v>
      </c>
      <c r="O1626" s="8">
        <f t="shared" si="661"/>
        <v>1.2231024800000001</v>
      </c>
      <c r="P1626" s="8">
        <f t="shared" si="668"/>
        <v>14704.46406776</v>
      </c>
      <c r="Q1626" s="13">
        <f t="shared" si="669"/>
        <v>0</v>
      </c>
      <c r="R1626" s="21">
        <f t="shared" si="670"/>
        <v>0</v>
      </c>
      <c r="S1626" s="8">
        <f t="shared" si="671"/>
        <v>0</v>
      </c>
      <c r="T1626" s="10">
        <f t="shared" si="681"/>
        <v>0.12631999999999999</v>
      </c>
      <c r="U1626" s="13">
        <f t="shared" si="660"/>
        <v>106</v>
      </c>
      <c r="V1626" s="13">
        <v>252</v>
      </c>
      <c r="W1626" s="14">
        <f t="shared" si="672"/>
        <v>1.0513099029999999</v>
      </c>
      <c r="X1626" s="8">
        <f t="shared" si="673"/>
        <v>754.48462498000004</v>
      </c>
      <c r="Y1626" s="8">
        <v>0</v>
      </c>
      <c r="Z1626" s="9">
        <f t="shared" si="674"/>
        <v>0</v>
      </c>
      <c r="AA1626" s="26" t="str">
        <f t="shared" si="682"/>
        <v>A+J=</v>
      </c>
      <c r="AB1626" s="70">
        <f t="shared" si="683"/>
        <v>44119</v>
      </c>
      <c r="AC1626" s="4"/>
      <c r="AD1626" s="1"/>
      <c r="AE1626" s="11"/>
      <c r="AF1626" s="5"/>
      <c r="AG1626" s="1"/>
      <c r="AH1626" s="1"/>
      <c r="AI1626" s="1"/>
      <c r="AJ1626" s="1"/>
      <c r="AK1626" s="10"/>
      <c r="AL1626" s="1"/>
      <c r="AM1626" s="1"/>
      <c r="AN1626" s="1"/>
      <c r="AO1626" s="1"/>
      <c r="AP1626" s="1"/>
      <c r="AQ1626" s="1"/>
    </row>
    <row r="1627" spans="1:43" x14ac:dyDescent="0.2">
      <c r="A1627" s="67">
        <f t="shared" si="675"/>
        <v>43909</v>
      </c>
      <c r="B1627" s="8">
        <f t="shared" si="664"/>
        <v>15466.762914620002</v>
      </c>
      <c r="C1627" s="8">
        <f t="shared" si="676"/>
        <v>12022.26657881</v>
      </c>
      <c r="D1627" s="28">
        <f t="shared" si="677"/>
        <v>5344.75</v>
      </c>
      <c r="E1627" s="9">
        <f>IF(K1627=1,VLOOKUP(A1626,[1]Plan1!$AY$117:$BA$314,3),E1626)</f>
        <v>5348.49</v>
      </c>
      <c r="F1627" s="110">
        <f t="shared" si="678"/>
        <v>43907</v>
      </c>
      <c r="G1627" s="12">
        <f t="shared" si="665"/>
        <v>6.9975209317552078E-4</v>
      </c>
      <c r="H1627" s="11">
        <f t="shared" si="679"/>
        <v>43936</v>
      </c>
      <c r="I1627" s="11">
        <f t="shared" si="666"/>
        <v>43936</v>
      </c>
      <c r="J1627" s="1">
        <f t="shared" si="680"/>
        <v>21</v>
      </c>
      <c r="K1627" s="1">
        <f t="shared" si="663"/>
        <v>3</v>
      </c>
      <c r="L1627" s="8">
        <f t="shared" si="667"/>
        <v>1.00009993</v>
      </c>
      <c r="M1627" s="14">
        <f t="shared" si="662"/>
        <v>1.0025002700000001</v>
      </c>
      <c r="N1627" s="14">
        <f t="shared" si="659"/>
        <v>1.2230210066850324</v>
      </c>
      <c r="O1627" s="8">
        <f t="shared" si="661"/>
        <v>1.2231432200000001</v>
      </c>
      <c r="P1627" s="8">
        <f t="shared" si="668"/>
        <v>14704.953854900001</v>
      </c>
      <c r="Q1627" s="13">
        <f t="shared" si="669"/>
        <v>0</v>
      </c>
      <c r="R1627" s="21">
        <f t="shared" si="670"/>
        <v>0</v>
      </c>
      <c r="S1627" s="8">
        <f t="shared" si="671"/>
        <v>0</v>
      </c>
      <c r="T1627" s="10">
        <f t="shared" si="681"/>
        <v>0.12631999999999999</v>
      </c>
      <c r="U1627" s="13">
        <f t="shared" si="660"/>
        <v>107</v>
      </c>
      <c r="V1627" s="13">
        <v>252</v>
      </c>
      <c r="W1627" s="14">
        <f t="shared" si="672"/>
        <v>1.051806287</v>
      </c>
      <c r="X1627" s="8">
        <f t="shared" si="673"/>
        <v>761.80905972000005</v>
      </c>
      <c r="Y1627" s="8">
        <v>0</v>
      </c>
      <c r="Z1627" s="9">
        <f t="shared" si="674"/>
        <v>0</v>
      </c>
      <c r="AA1627" s="26" t="str">
        <f t="shared" si="682"/>
        <v>A+J=</v>
      </c>
      <c r="AB1627" s="70">
        <f t="shared" si="683"/>
        <v>44119</v>
      </c>
      <c r="AC1627" s="4"/>
      <c r="AD1627" s="1"/>
      <c r="AE1627" s="11"/>
      <c r="AF1627" s="5"/>
      <c r="AG1627" s="1"/>
      <c r="AH1627" s="1"/>
      <c r="AI1627" s="1"/>
      <c r="AJ1627" s="1"/>
      <c r="AK1627" s="10"/>
      <c r="AL1627" s="1"/>
      <c r="AM1627" s="1"/>
      <c r="AN1627" s="1"/>
      <c r="AO1627" s="1"/>
      <c r="AP1627" s="1"/>
      <c r="AQ1627" s="1"/>
    </row>
    <row r="1628" spans="1:43" x14ac:dyDescent="0.2">
      <c r="A1628" s="67">
        <f t="shared" si="675"/>
        <v>43910</v>
      </c>
      <c r="B1628" s="8">
        <f t="shared" si="664"/>
        <v>15474.58107853</v>
      </c>
      <c r="C1628" s="8">
        <f t="shared" si="676"/>
        <v>12022.26657881</v>
      </c>
      <c r="D1628" s="28">
        <f t="shared" si="677"/>
        <v>5344.75</v>
      </c>
      <c r="E1628" s="9">
        <f>IF(K1628=1,VLOOKUP(A1627,[1]Plan1!$AY$117:$BA$314,3),E1627)</f>
        <v>5348.49</v>
      </c>
      <c r="F1628" s="110">
        <f t="shared" si="678"/>
        <v>43907</v>
      </c>
      <c r="G1628" s="12">
        <f t="shared" si="665"/>
        <v>6.9975209317552078E-4</v>
      </c>
      <c r="H1628" s="11">
        <f t="shared" si="679"/>
        <v>43936</v>
      </c>
      <c r="I1628" s="11">
        <f t="shared" si="666"/>
        <v>43936</v>
      </c>
      <c r="J1628" s="1">
        <f t="shared" si="680"/>
        <v>21</v>
      </c>
      <c r="K1628" s="1">
        <f t="shared" si="663"/>
        <v>4</v>
      </c>
      <c r="L1628" s="8">
        <f t="shared" si="667"/>
        <v>1.00013324</v>
      </c>
      <c r="M1628" s="14">
        <f t="shared" si="662"/>
        <v>1.0025002700000001</v>
      </c>
      <c r="N1628" s="14">
        <f t="shared" si="659"/>
        <v>1.2230210066850324</v>
      </c>
      <c r="O1628" s="8">
        <f t="shared" si="661"/>
        <v>1.2231839600000001</v>
      </c>
      <c r="P1628" s="8">
        <f t="shared" si="668"/>
        <v>14705.44364204</v>
      </c>
      <c r="Q1628" s="13">
        <f t="shared" si="669"/>
        <v>0</v>
      </c>
      <c r="R1628" s="21">
        <f t="shared" si="670"/>
        <v>0</v>
      </c>
      <c r="S1628" s="8">
        <f t="shared" si="671"/>
        <v>0</v>
      </c>
      <c r="T1628" s="10">
        <f t="shared" si="681"/>
        <v>0.12631999999999999</v>
      </c>
      <c r="U1628" s="13">
        <f t="shared" si="660"/>
        <v>108</v>
      </c>
      <c r="V1628" s="13">
        <v>252</v>
      </c>
      <c r="W1628" s="14">
        <f t="shared" si="672"/>
        <v>1.052302906</v>
      </c>
      <c r="X1628" s="8">
        <f t="shared" si="673"/>
        <v>769.13743649000003</v>
      </c>
      <c r="Y1628" s="8">
        <v>0</v>
      </c>
      <c r="Z1628" s="9">
        <f t="shared" si="674"/>
        <v>0</v>
      </c>
      <c r="AA1628" s="26" t="str">
        <f t="shared" si="682"/>
        <v>A+J=</v>
      </c>
      <c r="AB1628" s="70">
        <f t="shared" si="683"/>
        <v>44119</v>
      </c>
      <c r="AC1628" s="4"/>
      <c r="AD1628" s="1"/>
      <c r="AE1628" s="11"/>
      <c r="AF1628" s="5"/>
      <c r="AG1628" s="1"/>
      <c r="AH1628" s="1"/>
      <c r="AI1628" s="1"/>
      <c r="AJ1628" s="1"/>
      <c r="AK1628" s="10"/>
      <c r="AL1628" s="1"/>
      <c r="AM1628" s="1"/>
      <c r="AN1628" s="1"/>
      <c r="AO1628" s="1"/>
      <c r="AP1628" s="1"/>
      <c r="AQ1628" s="1"/>
    </row>
    <row r="1629" spans="1:43" x14ac:dyDescent="0.2">
      <c r="A1629" s="67">
        <f t="shared" si="675"/>
        <v>43911</v>
      </c>
      <c r="B1629" s="8">
        <f t="shared" si="664"/>
        <v>15482.40329667</v>
      </c>
      <c r="C1629" s="8">
        <f t="shared" si="676"/>
        <v>12022.26657881</v>
      </c>
      <c r="D1629" s="28">
        <f t="shared" si="677"/>
        <v>5344.75</v>
      </c>
      <c r="E1629" s="9">
        <f>IF(K1629=1,VLOOKUP(A1628,[1]Plan1!$AY$117:$BA$314,3),E1628)</f>
        <v>5348.49</v>
      </c>
      <c r="F1629" s="110">
        <f t="shared" si="678"/>
        <v>43907</v>
      </c>
      <c r="G1629" s="12">
        <f t="shared" si="665"/>
        <v>6.9975209317552078E-4</v>
      </c>
      <c r="H1629" s="11">
        <f t="shared" si="679"/>
        <v>43936</v>
      </c>
      <c r="I1629" s="11">
        <f t="shared" si="666"/>
        <v>43936</v>
      </c>
      <c r="J1629" s="1">
        <f t="shared" si="680"/>
        <v>21</v>
      </c>
      <c r="K1629" s="1">
        <f t="shared" si="663"/>
        <v>5</v>
      </c>
      <c r="L1629" s="8">
        <f t="shared" si="667"/>
        <v>1.00016656</v>
      </c>
      <c r="M1629" s="14">
        <f t="shared" si="662"/>
        <v>1.0025002700000001</v>
      </c>
      <c r="N1629" s="14">
        <f t="shared" si="659"/>
        <v>1.2230210066850324</v>
      </c>
      <c r="O1629" s="8">
        <f t="shared" si="661"/>
        <v>1.22322471</v>
      </c>
      <c r="P1629" s="8">
        <f t="shared" si="668"/>
        <v>14705.933549400001</v>
      </c>
      <c r="Q1629" s="13">
        <f t="shared" si="669"/>
        <v>0</v>
      </c>
      <c r="R1629" s="21">
        <f t="shared" si="670"/>
        <v>0</v>
      </c>
      <c r="S1629" s="8">
        <f t="shared" si="671"/>
        <v>0</v>
      </c>
      <c r="T1629" s="10">
        <f t="shared" si="681"/>
        <v>0.12631999999999999</v>
      </c>
      <c r="U1629" s="13">
        <f t="shared" si="660"/>
        <v>109</v>
      </c>
      <c r="V1629" s="13">
        <v>252</v>
      </c>
      <c r="W1629" s="14">
        <f t="shared" si="672"/>
        <v>1.052799759</v>
      </c>
      <c r="X1629" s="8">
        <f t="shared" si="673"/>
        <v>776.46974726999997</v>
      </c>
      <c r="Y1629" s="8">
        <v>0</v>
      </c>
      <c r="Z1629" s="9">
        <f t="shared" si="674"/>
        <v>0</v>
      </c>
      <c r="AA1629" s="26" t="str">
        <f t="shared" si="682"/>
        <v>A+J=</v>
      </c>
      <c r="AB1629" s="70">
        <f t="shared" si="683"/>
        <v>44119</v>
      </c>
      <c r="AC1629" s="4"/>
      <c r="AD1629" s="1"/>
      <c r="AE1629" s="11"/>
      <c r="AF1629" s="5"/>
      <c r="AG1629" s="1"/>
      <c r="AH1629" s="1"/>
      <c r="AI1629" s="1"/>
      <c r="AJ1629" s="1"/>
      <c r="AK1629" s="10"/>
      <c r="AL1629" s="1"/>
      <c r="AM1629" s="1"/>
      <c r="AN1629" s="1"/>
      <c r="AO1629" s="1"/>
      <c r="AP1629" s="1"/>
      <c r="AQ1629" s="1"/>
    </row>
    <row r="1630" spans="1:43" x14ac:dyDescent="0.2">
      <c r="A1630" s="67">
        <f t="shared" si="675"/>
        <v>43912</v>
      </c>
      <c r="B1630" s="8">
        <f t="shared" si="664"/>
        <v>15482.40329667</v>
      </c>
      <c r="C1630" s="8">
        <f t="shared" si="676"/>
        <v>12022.26657881</v>
      </c>
      <c r="D1630" s="28">
        <f t="shared" si="677"/>
        <v>5344.75</v>
      </c>
      <c r="E1630" s="9">
        <f>IF(K1630=1,VLOOKUP(A1629,[1]Plan1!$AY$117:$BA$314,3),E1629)</f>
        <v>5348.49</v>
      </c>
      <c r="F1630" s="110">
        <f t="shared" si="678"/>
        <v>43907</v>
      </c>
      <c r="G1630" s="12">
        <f t="shared" si="665"/>
        <v>6.9975209317552078E-4</v>
      </c>
      <c r="H1630" s="11">
        <f t="shared" si="679"/>
        <v>43936</v>
      </c>
      <c r="I1630" s="11">
        <f t="shared" si="666"/>
        <v>43936</v>
      </c>
      <c r="J1630" s="1">
        <f t="shared" si="680"/>
        <v>21</v>
      </c>
      <c r="K1630" s="1">
        <f t="shared" si="663"/>
        <v>5</v>
      </c>
      <c r="L1630" s="8">
        <f t="shared" si="667"/>
        <v>1.00016656</v>
      </c>
      <c r="M1630" s="14">
        <f t="shared" si="662"/>
        <v>1.0025002700000001</v>
      </c>
      <c r="N1630" s="14">
        <f t="shared" si="659"/>
        <v>1.2230210066850324</v>
      </c>
      <c r="O1630" s="8">
        <f t="shared" si="661"/>
        <v>1.22322471</v>
      </c>
      <c r="P1630" s="8">
        <f t="shared" si="668"/>
        <v>14705.933549400001</v>
      </c>
      <c r="Q1630" s="13">
        <f t="shared" si="669"/>
        <v>0</v>
      </c>
      <c r="R1630" s="21">
        <f t="shared" si="670"/>
        <v>0</v>
      </c>
      <c r="S1630" s="8">
        <f t="shared" si="671"/>
        <v>0</v>
      </c>
      <c r="T1630" s="10">
        <f t="shared" si="681"/>
        <v>0.12631999999999999</v>
      </c>
      <c r="U1630" s="13">
        <f t="shared" si="660"/>
        <v>109</v>
      </c>
      <c r="V1630" s="13">
        <v>252</v>
      </c>
      <c r="W1630" s="14">
        <f t="shared" si="672"/>
        <v>1.052799759</v>
      </c>
      <c r="X1630" s="8">
        <f t="shared" si="673"/>
        <v>776.46974726999997</v>
      </c>
      <c r="Y1630" s="8">
        <v>0</v>
      </c>
      <c r="Z1630" s="9">
        <f t="shared" si="674"/>
        <v>0</v>
      </c>
      <c r="AA1630" s="26" t="str">
        <f t="shared" si="682"/>
        <v>A+J=</v>
      </c>
      <c r="AB1630" s="70">
        <f t="shared" si="683"/>
        <v>44119</v>
      </c>
      <c r="AC1630" s="4"/>
      <c r="AD1630" s="1"/>
      <c r="AE1630" s="11"/>
      <c r="AF1630" s="5"/>
      <c r="AG1630" s="1"/>
      <c r="AH1630" s="1"/>
      <c r="AI1630" s="1"/>
      <c r="AJ1630" s="1"/>
      <c r="AK1630" s="10"/>
      <c r="AL1630" s="1"/>
      <c r="AM1630" s="1"/>
      <c r="AN1630" s="1"/>
      <c r="AO1630" s="1"/>
      <c r="AP1630" s="1"/>
      <c r="AQ1630" s="1"/>
    </row>
    <row r="1631" spans="1:43" x14ac:dyDescent="0.2">
      <c r="A1631" s="67">
        <f t="shared" si="675"/>
        <v>43913</v>
      </c>
      <c r="B1631" s="8">
        <f t="shared" si="664"/>
        <v>15482.40329667</v>
      </c>
      <c r="C1631" s="8">
        <f t="shared" si="676"/>
        <v>12022.26657881</v>
      </c>
      <c r="D1631" s="28">
        <f t="shared" si="677"/>
        <v>5344.75</v>
      </c>
      <c r="E1631" s="9">
        <f>IF(K1631=1,VLOOKUP(A1630,[1]Plan1!$AY$117:$BA$314,3),E1630)</f>
        <v>5348.49</v>
      </c>
      <c r="F1631" s="110">
        <f t="shared" si="678"/>
        <v>43907</v>
      </c>
      <c r="G1631" s="12">
        <f t="shared" si="665"/>
        <v>6.9975209317552078E-4</v>
      </c>
      <c r="H1631" s="11">
        <f t="shared" si="679"/>
        <v>43936</v>
      </c>
      <c r="I1631" s="11">
        <f t="shared" si="666"/>
        <v>43936</v>
      </c>
      <c r="J1631" s="1">
        <f t="shared" si="680"/>
        <v>21</v>
      </c>
      <c r="K1631" s="1">
        <f t="shared" si="663"/>
        <v>5</v>
      </c>
      <c r="L1631" s="8">
        <f t="shared" si="667"/>
        <v>1.00016656</v>
      </c>
      <c r="M1631" s="14">
        <f t="shared" si="662"/>
        <v>1.0025002700000001</v>
      </c>
      <c r="N1631" s="14">
        <f t="shared" ref="N1631:N1694" si="684">IF(I1631&gt;I1630,N1630*M1631,N1630)</f>
        <v>1.2230210066850324</v>
      </c>
      <c r="O1631" s="8">
        <f t="shared" si="661"/>
        <v>1.22322471</v>
      </c>
      <c r="P1631" s="8">
        <f t="shared" si="668"/>
        <v>14705.933549400001</v>
      </c>
      <c r="Q1631" s="13">
        <f t="shared" si="669"/>
        <v>0</v>
      </c>
      <c r="R1631" s="21">
        <f t="shared" si="670"/>
        <v>0</v>
      </c>
      <c r="S1631" s="8">
        <f t="shared" si="671"/>
        <v>0</v>
      </c>
      <c r="T1631" s="10">
        <f t="shared" si="681"/>
        <v>0.12631999999999999</v>
      </c>
      <c r="U1631" s="13">
        <f t="shared" si="660"/>
        <v>109</v>
      </c>
      <c r="V1631" s="13">
        <v>252</v>
      </c>
      <c r="W1631" s="14">
        <f t="shared" si="672"/>
        <v>1.052799759</v>
      </c>
      <c r="X1631" s="8">
        <f t="shared" si="673"/>
        <v>776.46974726999997</v>
      </c>
      <c r="Y1631" s="8">
        <v>0</v>
      </c>
      <c r="Z1631" s="9">
        <f t="shared" si="674"/>
        <v>0</v>
      </c>
      <c r="AA1631" s="26" t="str">
        <f t="shared" si="682"/>
        <v>A+J=</v>
      </c>
      <c r="AB1631" s="70">
        <f t="shared" si="683"/>
        <v>44119</v>
      </c>
      <c r="AC1631" s="4"/>
      <c r="AD1631" s="1"/>
      <c r="AE1631" s="11"/>
      <c r="AF1631" s="5"/>
      <c r="AG1631" s="1"/>
      <c r="AH1631" s="1"/>
      <c r="AI1631" s="1"/>
      <c r="AJ1631" s="1"/>
      <c r="AK1631" s="10"/>
      <c r="AL1631" s="1"/>
      <c r="AM1631" s="1"/>
      <c r="AN1631" s="1"/>
      <c r="AO1631" s="1"/>
      <c r="AP1631" s="1"/>
      <c r="AQ1631" s="1"/>
    </row>
    <row r="1632" spans="1:43" x14ac:dyDescent="0.2">
      <c r="A1632" s="67">
        <f t="shared" si="675"/>
        <v>43914</v>
      </c>
      <c r="B1632" s="8">
        <f t="shared" si="664"/>
        <v>15490.22931631</v>
      </c>
      <c r="C1632" s="8">
        <f t="shared" si="676"/>
        <v>12022.26657881</v>
      </c>
      <c r="D1632" s="28">
        <f t="shared" si="677"/>
        <v>5344.75</v>
      </c>
      <c r="E1632" s="9">
        <f>IF(K1632=1,VLOOKUP(A1631,[1]Plan1!$AY$117:$BA$314,3),E1631)</f>
        <v>5348.49</v>
      </c>
      <c r="F1632" s="110">
        <f t="shared" si="678"/>
        <v>43907</v>
      </c>
      <c r="G1632" s="12">
        <f t="shared" si="665"/>
        <v>6.9975209317552078E-4</v>
      </c>
      <c r="H1632" s="11">
        <f t="shared" si="679"/>
        <v>43936</v>
      </c>
      <c r="I1632" s="11">
        <f t="shared" si="666"/>
        <v>43936</v>
      </c>
      <c r="J1632" s="1">
        <f t="shared" si="680"/>
        <v>21</v>
      </c>
      <c r="K1632" s="1">
        <f t="shared" si="663"/>
        <v>6</v>
      </c>
      <c r="L1632" s="8">
        <f t="shared" si="667"/>
        <v>1.0001998700000001</v>
      </c>
      <c r="M1632" s="14">
        <f t="shared" si="662"/>
        <v>1.0025002700000001</v>
      </c>
      <c r="N1632" s="14">
        <f t="shared" si="684"/>
        <v>1.2230210066850324</v>
      </c>
      <c r="O1632" s="8">
        <f t="shared" si="661"/>
        <v>1.22326545</v>
      </c>
      <c r="P1632" s="8">
        <f t="shared" si="668"/>
        <v>14706.42333654</v>
      </c>
      <c r="Q1632" s="13">
        <f t="shared" si="669"/>
        <v>0</v>
      </c>
      <c r="R1632" s="21">
        <f t="shared" si="670"/>
        <v>0</v>
      </c>
      <c r="S1632" s="8">
        <f t="shared" si="671"/>
        <v>0</v>
      </c>
      <c r="T1632" s="10">
        <f t="shared" si="681"/>
        <v>0.12631999999999999</v>
      </c>
      <c r="U1632" s="13">
        <f t="shared" si="660"/>
        <v>110</v>
      </c>
      <c r="V1632" s="13">
        <v>252</v>
      </c>
      <c r="W1632" s="14">
        <f t="shared" si="672"/>
        <v>1.0532968460000001</v>
      </c>
      <c r="X1632" s="8">
        <f t="shared" si="673"/>
        <v>783.80597977000002</v>
      </c>
      <c r="Y1632" s="8">
        <v>0</v>
      </c>
      <c r="Z1632" s="9">
        <f t="shared" si="674"/>
        <v>0</v>
      </c>
      <c r="AA1632" s="26" t="str">
        <f t="shared" si="682"/>
        <v>A+J=</v>
      </c>
      <c r="AB1632" s="70">
        <f t="shared" si="683"/>
        <v>44119</v>
      </c>
      <c r="AC1632" s="4"/>
      <c r="AD1632" s="1"/>
      <c r="AE1632" s="11"/>
      <c r="AF1632" s="5"/>
      <c r="AG1632" s="1"/>
      <c r="AH1632" s="1"/>
      <c r="AI1632" s="1"/>
      <c r="AJ1632" s="1"/>
      <c r="AK1632" s="10"/>
      <c r="AL1632" s="1"/>
      <c r="AM1632" s="1"/>
      <c r="AN1632" s="1"/>
      <c r="AO1632" s="1"/>
      <c r="AP1632" s="1"/>
      <c r="AQ1632" s="1"/>
    </row>
    <row r="1633" spans="1:43" x14ac:dyDescent="0.2">
      <c r="A1633" s="67">
        <f t="shared" si="675"/>
        <v>43915</v>
      </c>
      <c r="B1633" s="8">
        <f t="shared" si="664"/>
        <v>15498.059420419999</v>
      </c>
      <c r="C1633" s="8">
        <f t="shared" si="676"/>
        <v>12022.26657881</v>
      </c>
      <c r="D1633" s="28">
        <f t="shared" si="677"/>
        <v>5344.75</v>
      </c>
      <c r="E1633" s="9">
        <f>IF(K1633=1,VLOOKUP(A1632,[1]Plan1!$AY$117:$BA$314,3),E1632)</f>
        <v>5348.49</v>
      </c>
      <c r="F1633" s="110">
        <f t="shared" si="678"/>
        <v>43907</v>
      </c>
      <c r="G1633" s="12">
        <f t="shared" si="665"/>
        <v>6.9975209317552078E-4</v>
      </c>
      <c r="H1633" s="11">
        <f t="shared" si="679"/>
        <v>43936</v>
      </c>
      <c r="I1633" s="11">
        <f t="shared" si="666"/>
        <v>43936</v>
      </c>
      <c r="J1633" s="1">
        <f t="shared" si="680"/>
        <v>21</v>
      </c>
      <c r="K1633" s="1">
        <f t="shared" si="663"/>
        <v>7</v>
      </c>
      <c r="L1633" s="8">
        <f t="shared" si="667"/>
        <v>1.0002331900000001</v>
      </c>
      <c r="M1633" s="14">
        <f t="shared" si="662"/>
        <v>1.0025002700000001</v>
      </c>
      <c r="N1633" s="14">
        <f t="shared" si="684"/>
        <v>1.2230210066850324</v>
      </c>
      <c r="O1633" s="8">
        <f t="shared" si="661"/>
        <v>1.2233061999999999</v>
      </c>
      <c r="P1633" s="8">
        <f t="shared" si="668"/>
        <v>14706.913243909999</v>
      </c>
      <c r="Q1633" s="13">
        <f t="shared" si="669"/>
        <v>0</v>
      </c>
      <c r="R1633" s="21">
        <f t="shared" si="670"/>
        <v>0</v>
      </c>
      <c r="S1633" s="8">
        <f t="shared" si="671"/>
        <v>0</v>
      </c>
      <c r="T1633" s="10">
        <f t="shared" si="681"/>
        <v>0.12631999999999999</v>
      </c>
      <c r="U1633" s="13">
        <f t="shared" si="660"/>
        <v>111</v>
      </c>
      <c r="V1633" s="13">
        <v>252</v>
      </c>
      <c r="W1633" s="14">
        <f t="shared" si="672"/>
        <v>1.0537941689999999</v>
      </c>
      <c r="X1633" s="8">
        <f t="shared" si="673"/>
        <v>791.14617651000003</v>
      </c>
      <c r="Y1633" s="8">
        <v>0</v>
      </c>
      <c r="Z1633" s="9">
        <f t="shared" si="674"/>
        <v>0</v>
      </c>
      <c r="AA1633" s="26" t="str">
        <f t="shared" si="682"/>
        <v>A+J=</v>
      </c>
      <c r="AB1633" s="70">
        <f t="shared" si="683"/>
        <v>44119</v>
      </c>
      <c r="AC1633" s="4"/>
      <c r="AD1633" s="1"/>
      <c r="AE1633" s="11"/>
      <c r="AF1633" s="5"/>
      <c r="AG1633" s="1"/>
      <c r="AH1633" s="1"/>
      <c r="AI1633" s="1"/>
      <c r="AJ1633" s="1"/>
      <c r="AK1633" s="10"/>
      <c r="AL1633" s="1"/>
      <c r="AM1633" s="1"/>
      <c r="AN1633" s="1"/>
      <c r="AO1633" s="1"/>
      <c r="AP1633" s="1"/>
      <c r="AQ1633" s="1"/>
    </row>
    <row r="1634" spans="1:43" x14ac:dyDescent="0.2">
      <c r="A1634" s="67">
        <f t="shared" si="675"/>
        <v>43916</v>
      </c>
      <c r="B1634" s="8">
        <f t="shared" si="664"/>
        <v>15505.89345333</v>
      </c>
      <c r="C1634" s="8">
        <f t="shared" si="676"/>
        <v>12022.26657881</v>
      </c>
      <c r="D1634" s="28">
        <f t="shared" si="677"/>
        <v>5344.75</v>
      </c>
      <c r="E1634" s="9">
        <f>IF(K1634=1,VLOOKUP(A1633,[1]Plan1!$AY$117:$BA$314,3),E1633)</f>
        <v>5348.49</v>
      </c>
      <c r="F1634" s="110">
        <f t="shared" si="678"/>
        <v>43907</v>
      </c>
      <c r="G1634" s="12">
        <f t="shared" si="665"/>
        <v>6.9975209317552078E-4</v>
      </c>
      <c r="H1634" s="11">
        <f t="shared" si="679"/>
        <v>43936</v>
      </c>
      <c r="I1634" s="11">
        <f t="shared" si="666"/>
        <v>43936</v>
      </c>
      <c r="J1634" s="1">
        <f t="shared" si="680"/>
        <v>21</v>
      </c>
      <c r="K1634" s="1">
        <f t="shared" si="663"/>
        <v>8</v>
      </c>
      <c r="L1634" s="8">
        <f t="shared" si="667"/>
        <v>1.0002665100000001</v>
      </c>
      <c r="M1634" s="14">
        <f t="shared" si="662"/>
        <v>1.0025002700000001</v>
      </c>
      <c r="N1634" s="14">
        <f t="shared" si="684"/>
        <v>1.2230210066850324</v>
      </c>
      <c r="O1634" s="8">
        <f t="shared" si="661"/>
        <v>1.22334695</v>
      </c>
      <c r="P1634" s="8">
        <f t="shared" si="668"/>
        <v>14707.40315127</v>
      </c>
      <c r="Q1634" s="13">
        <f t="shared" si="669"/>
        <v>0</v>
      </c>
      <c r="R1634" s="21">
        <f t="shared" si="670"/>
        <v>0</v>
      </c>
      <c r="S1634" s="8">
        <f t="shared" si="671"/>
        <v>0</v>
      </c>
      <c r="T1634" s="10">
        <f t="shared" si="681"/>
        <v>0.12631999999999999</v>
      </c>
      <c r="U1634" s="13">
        <f t="shared" si="660"/>
        <v>112</v>
      </c>
      <c r="V1634" s="13">
        <v>252</v>
      </c>
      <c r="W1634" s="14">
        <f t="shared" si="672"/>
        <v>1.054291726</v>
      </c>
      <c r="X1634" s="8">
        <f t="shared" si="673"/>
        <v>798.49030205999998</v>
      </c>
      <c r="Y1634" s="8">
        <v>0</v>
      </c>
      <c r="Z1634" s="9">
        <f t="shared" si="674"/>
        <v>0</v>
      </c>
      <c r="AA1634" s="26" t="str">
        <f t="shared" si="682"/>
        <v>A+J=</v>
      </c>
      <c r="AB1634" s="70">
        <f t="shared" si="683"/>
        <v>44119</v>
      </c>
      <c r="AC1634" s="4"/>
      <c r="AD1634" s="1"/>
      <c r="AE1634" s="11"/>
      <c r="AF1634" s="5"/>
      <c r="AG1634" s="1"/>
      <c r="AH1634" s="1"/>
      <c r="AI1634" s="1"/>
      <c r="AJ1634" s="1"/>
      <c r="AK1634" s="10"/>
      <c r="AL1634" s="1"/>
      <c r="AM1634" s="1"/>
      <c r="AN1634" s="1"/>
      <c r="AO1634" s="1"/>
      <c r="AP1634" s="1"/>
      <c r="AQ1634" s="1"/>
    </row>
    <row r="1635" spans="1:43" x14ac:dyDescent="0.2">
      <c r="A1635" s="67">
        <f t="shared" si="675"/>
        <v>43917</v>
      </c>
      <c r="B1635" s="8">
        <f t="shared" si="664"/>
        <v>15513.731430099999</v>
      </c>
      <c r="C1635" s="8">
        <f t="shared" si="676"/>
        <v>12022.26657881</v>
      </c>
      <c r="D1635" s="28">
        <f t="shared" si="677"/>
        <v>5344.75</v>
      </c>
      <c r="E1635" s="9">
        <f>IF(K1635=1,VLOOKUP(A1634,[1]Plan1!$AY$117:$BA$314,3),E1634)</f>
        <v>5348.49</v>
      </c>
      <c r="F1635" s="110">
        <f t="shared" si="678"/>
        <v>43907</v>
      </c>
      <c r="G1635" s="12">
        <f t="shared" si="665"/>
        <v>6.9975209317552078E-4</v>
      </c>
      <c r="H1635" s="11">
        <f t="shared" si="679"/>
        <v>43936</v>
      </c>
      <c r="I1635" s="11">
        <f t="shared" si="666"/>
        <v>43936</v>
      </c>
      <c r="J1635" s="1">
        <f t="shared" si="680"/>
        <v>21</v>
      </c>
      <c r="K1635" s="1">
        <f t="shared" si="663"/>
        <v>9</v>
      </c>
      <c r="L1635" s="8">
        <f t="shared" si="667"/>
        <v>1.0002998299999999</v>
      </c>
      <c r="M1635" s="14">
        <f t="shared" si="662"/>
        <v>1.0025002700000001</v>
      </c>
      <c r="N1635" s="14">
        <f t="shared" si="684"/>
        <v>1.2230210066850324</v>
      </c>
      <c r="O1635" s="8">
        <f t="shared" si="661"/>
        <v>1.2233877</v>
      </c>
      <c r="P1635" s="8">
        <f t="shared" si="668"/>
        <v>14707.893058629999</v>
      </c>
      <c r="Q1635" s="13">
        <f t="shared" si="669"/>
        <v>0</v>
      </c>
      <c r="R1635" s="21">
        <f t="shared" si="670"/>
        <v>0</v>
      </c>
      <c r="S1635" s="8">
        <f t="shared" si="671"/>
        <v>0</v>
      </c>
      <c r="T1635" s="10">
        <f t="shared" si="681"/>
        <v>0.12631999999999999</v>
      </c>
      <c r="U1635" s="13">
        <f t="shared" si="660"/>
        <v>113</v>
      </c>
      <c r="V1635" s="13">
        <v>252</v>
      </c>
      <c r="W1635" s="14">
        <f t="shared" si="672"/>
        <v>1.054789518</v>
      </c>
      <c r="X1635" s="8">
        <f t="shared" si="673"/>
        <v>805.83837146999997</v>
      </c>
      <c r="Y1635" s="8">
        <v>0</v>
      </c>
      <c r="Z1635" s="9">
        <f t="shared" si="674"/>
        <v>0</v>
      </c>
      <c r="AA1635" s="26" t="str">
        <f t="shared" si="682"/>
        <v>A+J=</v>
      </c>
      <c r="AB1635" s="70">
        <f t="shared" si="683"/>
        <v>44119</v>
      </c>
      <c r="AC1635" s="4"/>
      <c r="AD1635" s="1"/>
      <c r="AE1635" s="11"/>
      <c r="AF1635" s="5"/>
      <c r="AG1635" s="1"/>
      <c r="AH1635" s="1"/>
      <c r="AI1635" s="1"/>
      <c r="AJ1635" s="1"/>
      <c r="AK1635" s="10"/>
      <c r="AL1635" s="1"/>
      <c r="AM1635" s="1"/>
      <c r="AN1635" s="1"/>
      <c r="AO1635" s="1"/>
      <c r="AP1635" s="1"/>
      <c r="AQ1635" s="1"/>
    </row>
    <row r="1636" spans="1:43" x14ac:dyDescent="0.2">
      <c r="A1636" s="67">
        <f t="shared" si="675"/>
        <v>43918</v>
      </c>
      <c r="B1636" s="8">
        <f t="shared" si="664"/>
        <v>15521.5733511</v>
      </c>
      <c r="C1636" s="8">
        <f t="shared" si="676"/>
        <v>12022.26657881</v>
      </c>
      <c r="D1636" s="28">
        <f t="shared" si="677"/>
        <v>5344.75</v>
      </c>
      <c r="E1636" s="9">
        <f>IF(K1636=1,VLOOKUP(A1635,[1]Plan1!$AY$117:$BA$314,3),E1635)</f>
        <v>5348.49</v>
      </c>
      <c r="F1636" s="110">
        <f t="shared" si="678"/>
        <v>43907</v>
      </c>
      <c r="G1636" s="12">
        <f t="shared" si="665"/>
        <v>6.9975209317552078E-4</v>
      </c>
      <c r="H1636" s="11">
        <f t="shared" si="679"/>
        <v>43936</v>
      </c>
      <c r="I1636" s="11">
        <f t="shared" si="666"/>
        <v>43936</v>
      </c>
      <c r="J1636" s="1">
        <f t="shared" si="680"/>
        <v>21</v>
      </c>
      <c r="K1636" s="1">
        <f t="shared" si="663"/>
        <v>10</v>
      </c>
      <c r="L1636" s="8">
        <f t="shared" si="667"/>
        <v>1.0003331499999999</v>
      </c>
      <c r="M1636" s="14">
        <f t="shared" si="662"/>
        <v>1.0025002700000001</v>
      </c>
      <c r="N1636" s="14">
        <f t="shared" si="684"/>
        <v>1.2230210066850324</v>
      </c>
      <c r="O1636" s="8">
        <f t="shared" si="661"/>
        <v>1.2234284499999999</v>
      </c>
      <c r="P1636" s="8">
        <f t="shared" si="668"/>
        <v>14708.382965999999</v>
      </c>
      <c r="Q1636" s="13">
        <f t="shared" si="669"/>
        <v>0</v>
      </c>
      <c r="R1636" s="21">
        <f t="shared" si="670"/>
        <v>0</v>
      </c>
      <c r="S1636" s="8">
        <f t="shared" si="671"/>
        <v>0</v>
      </c>
      <c r="T1636" s="10">
        <f t="shared" si="681"/>
        <v>0.12631999999999999</v>
      </c>
      <c r="U1636" s="13">
        <f t="shared" si="660"/>
        <v>114</v>
      </c>
      <c r="V1636" s="13">
        <v>252</v>
      </c>
      <c r="W1636" s="14">
        <f t="shared" si="672"/>
        <v>1.0552875450000001</v>
      </c>
      <c r="X1636" s="8">
        <f t="shared" si="673"/>
        <v>813.19038509999996</v>
      </c>
      <c r="Y1636" s="8">
        <v>0</v>
      </c>
      <c r="Z1636" s="9">
        <f t="shared" si="674"/>
        <v>0</v>
      </c>
      <c r="AA1636" s="26" t="str">
        <f t="shared" si="682"/>
        <v>A+J=</v>
      </c>
      <c r="AB1636" s="70">
        <f t="shared" si="683"/>
        <v>44119</v>
      </c>
      <c r="AC1636" s="4"/>
      <c r="AD1636" s="1"/>
      <c r="AE1636" s="11"/>
      <c r="AF1636" s="5"/>
      <c r="AG1636" s="1"/>
      <c r="AH1636" s="1"/>
      <c r="AI1636" s="1"/>
      <c r="AJ1636" s="1"/>
      <c r="AK1636" s="10"/>
      <c r="AL1636" s="1"/>
      <c r="AM1636" s="1"/>
      <c r="AN1636" s="1"/>
      <c r="AO1636" s="1"/>
      <c r="AP1636" s="1"/>
      <c r="AQ1636" s="1"/>
    </row>
    <row r="1637" spans="1:43" x14ac:dyDescent="0.2">
      <c r="A1637" s="67">
        <f t="shared" si="675"/>
        <v>43919</v>
      </c>
      <c r="B1637" s="8">
        <f t="shared" si="664"/>
        <v>15521.5733511</v>
      </c>
      <c r="C1637" s="8">
        <f t="shared" si="676"/>
        <v>12022.26657881</v>
      </c>
      <c r="D1637" s="28">
        <f t="shared" si="677"/>
        <v>5344.75</v>
      </c>
      <c r="E1637" s="9">
        <f>IF(K1637=1,VLOOKUP(A1636,[1]Plan1!$AY$117:$BA$314,3),E1636)</f>
        <v>5348.49</v>
      </c>
      <c r="F1637" s="110">
        <f t="shared" si="678"/>
        <v>43907</v>
      </c>
      <c r="G1637" s="12">
        <f t="shared" si="665"/>
        <v>6.9975209317552078E-4</v>
      </c>
      <c r="H1637" s="11">
        <f t="shared" si="679"/>
        <v>43936</v>
      </c>
      <c r="I1637" s="11">
        <f t="shared" si="666"/>
        <v>43936</v>
      </c>
      <c r="J1637" s="1">
        <f t="shared" si="680"/>
        <v>21</v>
      </c>
      <c r="K1637" s="1">
        <f t="shared" si="663"/>
        <v>10</v>
      </c>
      <c r="L1637" s="8">
        <f t="shared" si="667"/>
        <v>1.0003331499999999</v>
      </c>
      <c r="M1637" s="14">
        <f t="shared" si="662"/>
        <v>1.0025002700000001</v>
      </c>
      <c r="N1637" s="14">
        <f t="shared" si="684"/>
        <v>1.2230210066850324</v>
      </c>
      <c r="O1637" s="8">
        <f t="shared" si="661"/>
        <v>1.2234284499999999</v>
      </c>
      <c r="P1637" s="8">
        <f t="shared" si="668"/>
        <v>14708.382965999999</v>
      </c>
      <c r="Q1637" s="13">
        <f t="shared" si="669"/>
        <v>0</v>
      </c>
      <c r="R1637" s="21">
        <f t="shared" si="670"/>
        <v>0</v>
      </c>
      <c r="S1637" s="8">
        <f t="shared" si="671"/>
        <v>0</v>
      </c>
      <c r="T1637" s="10">
        <f t="shared" si="681"/>
        <v>0.12631999999999999</v>
      </c>
      <c r="U1637" s="13">
        <f t="shared" ref="U1637:U1700" si="685">IF(Q1636&gt;0,1,IF(K1637=K1636,U1636,U1636+1))</f>
        <v>114</v>
      </c>
      <c r="V1637" s="13">
        <v>252</v>
      </c>
      <c r="W1637" s="14">
        <f t="shared" si="672"/>
        <v>1.0552875450000001</v>
      </c>
      <c r="X1637" s="8">
        <f t="shared" si="673"/>
        <v>813.19038509999996</v>
      </c>
      <c r="Y1637" s="8">
        <v>0</v>
      </c>
      <c r="Z1637" s="9">
        <f t="shared" si="674"/>
        <v>0</v>
      </c>
      <c r="AA1637" s="26" t="str">
        <f t="shared" si="682"/>
        <v>A+J=</v>
      </c>
      <c r="AB1637" s="70">
        <f t="shared" si="683"/>
        <v>44119</v>
      </c>
      <c r="AC1637" s="4"/>
      <c r="AD1637" s="1"/>
      <c r="AE1637" s="11"/>
      <c r="AF1637" s="5"/>
      <c r="AG1637" s="1"/>
      <c r="AH1637" s="1"/>
      <c r="AI1637" s="1"/>
      <c r="AJ1637" s="1"/>
      <c r="AK1637" s="10"/>
      <c r="AL1637" s="1"/>
      <c r="AM1637" s="1"/>
      <c r="AN1637" s="1"/>
      <c r="AO1637" s="1"/>
      <c r="AP1637" s="1"/>
      <c r="AQ1637" s="1"/>
    </row>
    <row r="1638" spans="1:43" x14ac:dyDescent="0.2">
      <c r="A1638" s="67">
        <f t="shared" si="675"/>
        <v>43920</v>
      </c>
      <c r="B1638" s="8">
        <f t="shared" si="664"/>
        <v>15521.5733511</v>
      </c>
      <c r="C1638" s="8">
        <f t="shared" si="676"/>
        <v>12022.26657881</v>
      </c>
      <c r="D1638" s="28">
        <f t="shared" si="677"/>
        <v>5344.75</v>
      </c>
      <c r="E1638" s="9">
        <f>IF(K1638=1,VLOOKUP(A1637,[1]Plan1!$AY$117:$BA$314,3),E1637)</f>
        <v>5348.49</v>
      </c>
      <c r="F1638" s="110">
        <f t="shared" si="678"/>
        <v>43907</v>
      </c>
      <c r="G1638" s="12">
        <f t="shared" si="665"/>
        <v>6.9975209317552078E-4</v>
      </c>
      <c r="H1638" s="11">
        <f t="shared" si="679"/>
        <v>43936</v>
      </c>
      <c r="I1638" s="11">
        <f t="shared" si="666"/>
        <v>43936</v>
      </c>
      <c r="J1638" s="1">
        <f t="shared" si="680"/>
        <v>21</v>
      </c>
      <c r="K1638" s="1">
        <f t="shared" si="663"/>
        <v>10</v>
      </c>
      <c r="L1638" s="8">
        <f t="shared" si="667"/>
        <v>1.0003331499999999</v>
      </c>
      <c r="M1638" s="14">
        <f t="shared" si="662"/>
        <v>1.0025002700000001</v>
      </c>
      <c r="N1638" s="14">
        <f t="shared" si="684"/>
        <v>1.2230210066850324</v>
      </c>
      <c r="O1638" s="8">
        <f t="shared" si="661"/>
        <v>1.2234284499999999</v>
      </c>
      <c r="P1638" s="8">
        <f t="shared" si="668"/>
        <v>14708.382965999999</v>
      </c>
      <c r="Q1638" s="13">
        <f t="shared" si="669"/>
        <v>0</v>
      </c>
      <c r="R1638" s="21">
        <f t="shared" si="670"/>
        <v>0</v>
      </c>
      <c r="S1638" s="8">
        <f t="shared" si="671"/>
        <v>0</v>
      </c>
      <c r="T1638" s="10">
        <f t="shared" si="681"/>
        <v>0.12631999999999999</v>
      </c>
      <c r="U1638" s="13">
        <f t="shared" si="685"/>
        <v>114</v>
      </c>
      <c r="V1638" s="13">
        <v>252</v>
      </c>
      <c r="W1638" s="14">
        <f t="shared" si="672"/>
        <v>1.0552875450000001</v>
      </c>
      <c r="X1638" s="8">
        <f t="shared" si="673"/>
        <v>813.19038509999996</v>
      </c>
      <c r="Y1638" s="8">
        <v>0</v>
      </c>
      <c r="Z1638" s="9">
        <f t="shared" si="674"/>
        <v>0</v>
      </c>
      <c r="AA1638" s="26" t="str">
        <f t="shared" si="682"/>
        <v>A+J=</v>
      </c>
      <c r="AB1638" s="70">
        <f t="shared" si="683"/>
        <v>44119</v>
      </c>
      <c r="AC1638" s="4"/>
      <c r="AD1638" s="1"/>
      <c r="AE1638" s="11"/>
      <c r="AF1638" s="5"/>
      <c r="AG1638" s="1"/>
      <c r="AH1638" s="1"/>
      <c r="AI1638" s="1"/>
      <c r="AJ1638" s="1"/>
      <c r="AK1638" s="10"/>
      <c r="AL1638" s="1"/>
      <c r="AM1638" s="1"/>
      <c r="AN1638" s="1"/>
      <c r="AO1638" s="1"/>
      <c r="AP1638" s="1"/>
      <c r="AQ1638" s="1"/>
    </row>
    <row r="1639" spans="1:43" x14ac:dyDescent="0.2">
      <c r="A1639" s="67">
        <f t="shared" si="675"/>
        <v>43921</v>
      </c>
      <c r="B1639" s="8">
        <f t="shared" si="664"/>
        <v>15529.419216660001</v>
      </c>
      <c r="C1639" s="8">
        <f t="shared" si="676"/>
        <v>12022.26657881</v>
      </c>
      <c r="D1639" s="28">
        <f t="shared" si="677"/>
        <v>5344.75</v>
      </c>
      <c r="E1639" s="9">
        <f>IF(K1639=1,VLOOKUP(A1638,[1]Plan1!$AY$117:$BA$314,3),E1638)</f>
        <v>5348.49</v>
      </c>
      <c r="F1639" s="110">
        <f t="shared" si="678"/>
        <v>43907</v>
      </c>
      <c r="G1639" s="12">
        <f t="shared" si="665"/>
        <v>6.9975209317552078E-4</v>
      </c>
      <c r="H1639" s="11">
        <f t="shared" si="679"/>
        <v>43936</v>
      </c>
      <c r="I1639" s="11">
        <f t="shared" si="666"/>
        <v>43936</v>
      </c>
      <c r="J1639" s="1">
        <f t="shared" si="680"/>
        <v>21</v>
      </c>
      <c r="K1639" s="1">
        <f t="shared" si="663"/>
        <v>11</v>
      </c>
      <c r="L1639" s="8">
        <f t="shared" si="667"/>
        <v>1.0003664699999999</v>
      </c>
      <c r="M1639" s="14">
        <f t="shared" si="662"/>
        <v>1.0025002700000001</v>
      </c>
      <c r="N1639" s="14">
        <f t="shared" si="684"/>
        <v>1.2230210066850324</v>
      </c>
      <c r="O1639" s="8">
        <f t="shared" si="661"/>
        <v>1.2234692</v>
      </c>
      <c r="P1639" s="8">
        <f t="shared" si="668"/>
        <v>14708.87287336</v>
      </c>
      <c r="Q1639" s="13">
        <f t="shared" si="669"/>
        <v>0</v>
      </c>
      <c r="R1639" s="21">
        <f t="shared" si="670"/>
        <v>0</v>
      </c>
      <c r="S1639" s="8">
        <f t="shared" si="671"/>
        <v>0</v>
      </c>
      <c r="T1639" s="10">
        <f t="shared" si="681"/>
        <v>0.12631999999999999</v>
      </c>
      <c r="U1639" s="13">
        <f t="shared" si="685"/>
        <v>115</v>
      </c>
      <c r="V1639" s="13">
        <v>252</v>
      </c>
      <c r="W1639" s="14">
        <f t="shared" si="672"/>
        <v>1.0557858069999999</v>
      </c>
      <c r="X1639" s="8">
        <f t="shared" si="673"/>
        <v>820.54634329999999</v>
      </c>
      <c r="Y1639" s="8">
        <v>0</v>
      </c>
      <c r="Z1639" s="9">
        <f t="shared" si="674"/>
        <v>0</v>
      </c>
      <c r="AA1639" s="26" t="str">
        <f t="shared" si="682"/>
        <v>A+J=</v>
      </c>
      <c r="AB1639" s="70">
        <f t="shared" si="683"/>
        <v>44119</v>
      </c>
      <c r="AC1639" s="4"/>
      <c r="AD1639" s="1"/>
      <c r="AE1639" s="11"/>
      <c r="AF1639" s="5"/>
      <c r="AG1639" s="1"/>
      <c r="AH1639" s="1"/>
      <c r="AI1639" s="1"/>
      <c r="AJ1639" s="1"/>
      <c r="AK1639" s="10"/>
      <c r="AL1639" s="1"/>
      <c r="AM1639" s="1"/>
      <c r="AN1639" s="1"/>
      <c r="AO1639" s="1"/>
      <c r="AP1639" s="1"/>
      <c r="AQ1639" s="1"/>
    </row>
    <row r="1640" spans="1:43" x14ac:dyDescent="0.2">
      <c r="A1640" s="67">
        <f t="shared" si="675"/>
        <v>43922</v>
      </c>
      <c r="B1640" s="8">
        <f t="shared" si="664"/>
        <v>15537.26904182</v>
      </c>
      <c r="C1640" s="8">
        <f t="shared" si="676"/>
        <v>12022.26657881</v>
      </c>
      <c r="D1640" s="28">
        <f t="shared" si="677"/>
        <v>5344.75</v>
      </c>
      <c r="E1640" s="9">
        <f>IF(K1640=1,VLOOKUP(A1639,[1]Plan1!$AY$117:$BA$314,3),E1639)</f>
        <v>5348.49</v>
      </c>
      <c r="F1640" s="110">
        <f t="shared" si="678"/>
        <v>43907</v>
      </c>
      <c r="G1640" s="12">
        <f t="shared" si="665"/>
        <v>6.9975209317552078E-4</v>
      </c>
      <c r="H1640" s="11">
        <f t="shared" si="679"/>
        <v>43936</v>
      </c>
      <c r="I1640" s="11">
        <f t="shared" si="666"/>
        <v>43936</v>
      </c>
      <c r="J1640" s="1">
        <f t="shared" si="680"/>
        <v>21</v>
      </c>
      <c r="K1640" s="1">
        <f t="shared" si="663"/>
        <v>12</v>
      </c>
      <c r="L1640" s="8">
        <f t="shared" si="667"/>
        <v>1.0003997899999999</v>
      </c>
      <c r="M1640" s="14">
        <f t="shared" si="662"/>
        <v>1.0025002700000001</v>
      </c>
      <c r="N1640" s="14">
        <f t="shared" si="684"/>
        <v>1.2230210066850324</v>
      </c>
      <c r="O1640" s="8">
        <f t="shared" si="661"/>
        <v>1.22350995</v>
      </c>
      <c r="P1640" s="8">
        <f t="shared" si="668"/>
        <v>14709.362780719999</v>
      </c>
      <c r="Q1640" s="13">
        <f t="shared" si="669"/>
        <v>0</v>
      </c>
      <c r="R1640" s="21">
        <f t="shared" si="670"/>
        <v>0</v>
      </c>
      <c r="S1640" s="8">
        <f t="shared" si="671"/>
        <v>0</v>
      </c>
      <c r="T1640" s="10">
        <f t="shared" si="681"/>
        <v>0.12631999999999999</v>
      </c>
      <c r="U1640" s="13">
        <f t="shared" si="685"/>
        <v>116</v>
      </c>
      <c r="V1640" s="13">
        <v>252</v>
      </c>
      <c r="W1640" s="14">
        <f t="shared" si="672"/>
        <v>1.0562843049999999</v>
      </c>
      <c r="X1640" s="8">
        <f t="shared" si="673"/>
        <v>827.90626110000005</v>
      </c>
      <c r="Y1640" s="8">
        <v>0</v>
      </c>
      <c r="Z1640" s="9">
        <f t="shared" si="674"/>
        <v>0</v>
      </c>
      <c r="AA1640" s="26" t="str">
        <f t="shared" si="682"/>
        <v>A+J=</v>
      </c>
      <c r="AB1640" s="70">
        <f t="shared" si="683"/>
        <v>44119</v>
      </c>
      <c r="AC1640" s="4"/>
      <c r="AD1640" s="1"/>
      <c r="AE1640" s="11"/>
      <c r="AF1640" s="5"/>
      <c r="AG1640" s="1"/>
      <c r="AH1640" s="1"/>
      <c r="AI1640" s="1"/>
      <c r="AJ1640" s="1"/>
      <c r="AK1640" s="10"/>
      <c r="AL1640" s="1"/>
      <c r="AM1640" s="1"/>
      <c r="AN1640" s="1"/>
      <c r="AO1640" s="1"/>
      <c r="AP1640" s="1"/>
      <c r="AQ1640" s="1"/>
    </row>
    <row r="1641" spans="1:43" x14ac:dyDescent="0.2">
      <c r="A1641" s="67">
        <f t="shared" si="675"/>
        <v>43923</v>
      </c>
      <c r="B1641" s="8">
        <f t="shared" si="664"/>
        <v>15545.123066339998</v>
      </c>
      <c r="C1641" s="8">
        <f t="shared" si="676"/>
        <v>12022.26657881</v>
      </c>
      <c r="D1641" s="28">
        <f t="shared" si="677"/>
        <v>5344.75</v>
      </c>
      <c r="E1641" s="9">
        <f>IF(K1641=1,VLOOKUP(A1640,[1]Plan1!$AY$117:$BA$314,3),E1640)</f>
        <v>5348.49</v>
      </c>
      <c r="F1641" s="110">
        <f t="shared" si="678"/>
        <v>43907</v>
      </c>
      <c r="G1641" s="12">
        <f t="shared" si="665"/>
        <v>6.9975209317552078E-4</v>
      </c>
      <c r="H1641" s="11">
        <f t="shared" si="679"/>
        <v>43936</v>
      </c>
      <c r="I1641" s="11">
        <f t="shared" si="666"/>
        <v>43936</v>
      </c>
      <c r="J1641" s="1">
        <f t="shared" si="680"/>
        <v>21</v>
      </c>
      <c r="K1641" s="1">
        <f t="shared" si="663"/>
        <v>13</v>
      </c>
      <c r="L1641" s="8">
        <f t="shared" si="667"/>
        <v>1.0004331200000001</v>
      </c>
      <c r="M1641" s="14">
        <f t="shared" si="662"/>
        <v>1.0025002700000001</v>
      </c>
      <c r="N1641" s="14">
        <f t="shared" si="684"/>
        <v>1.2230210066850324</v>
      </c>
      <c r="O1641" s="8">
        <f t="shared" ref="O1641:O1704" si="686">TRUNC(TRUNC((L1641*N1641),15),8)</f>
        <v>1.22355072</v>
      </c>
      <c r="P1641" s="8">
        <f t="shared" si="668"/>
        <v>14709.852928529999</v>
      </c>
      <c r="Q1641" s="13">
        <f t="shared" si="669"/>
        <v>0</v>
      </c>
      <c r="R1641" s="21">
        <f t="shared" si="670"/>
        <v>0</v>
      </c>
      <c r="S1641" s="8">
        <f t="shared" si="671"/>
        <v>0</v>
      </c>
      <c r="T1641" s="10">
        <f t="shared" si="681"/>
        <v>0.12631999999999999</v>
      </c>
      <c r="U1641" s="13">
        <f t="shared" si="685"/>
        <v>117</v>
      </c>
      <c r="V1641" s="13">
        <v>252</v>
      </c>
      <c r="W1641" s="14">
        <f t="shared" si="672"/>
        <v>1.0567830380000001</v>
      </c>
      <c r="X1641" s="8">
        <f t="shared" si="673"/>
        <v>835.27013781000005</v>
      </c>
      <c r="Y1641" s="8">
        <v>0</v>
      </c>
      <c r="Z1641" s="9">
        <f t="shared" si="674"/>
        <v>0</v>
      </c>
      <c r="AA1641" s="26" t="str">
        <f t="shared" si="682"/>
        <v>A+J=</v>
      </c>
      <c r="AB1641" s="70">
        <f t="shared" si="683"/>
        <v>44119</v>
      </c>
      <c r="AC1641" s="4"/>
      <c r="AD1641" s="1"/>
      <c r="AE1641" s="11"/>
      <c r="AF1641" s="5"/>
      <c r="AG1641" s="1"/>
      <c r="AH1641" s="1"/>
      <c r="AI1641" s="1"/>
      <c r="AJ1641" s="1"/>
      <c r="AK1641" s="10"/>
      <c r="AL1641" s="1"/>
      <c r="AM1641" s="1"/>
      <c r="AN1641" s="1"/>
      <c r="AO1641" s="1"/>
      <c r="AP1641" s="1"/>
      <c r="AQ1641" s="1"/>
    </row>
    <row r="1642" spans="1:43" x14ac:dyDescent="0.2">
      <c r="A1642" s="67">
        <f t="shared" si="675"/>
        <v>43924</v>
      </c>
      <c r="B1642" s="8">
        <f t="shared" si="664"/>
        <v>15552.98078247</v>
      </c>
      <c r="C1642" s="8">
        <f t="shared" si="676"/>
        <v>12022.26657881</v>
      </c>
      <c r="D1642" s="28">
        <f t="shared" si="677"/>
        <v>5344.75</v>
      </c>
      <c r="E1642" s="9">
        <f>IF(K1642=1,VLOOKUP(A1641,[1]Plan1!$AY$117:$BA$314,3),E1641)</f>
        <v>5348.49</v>
      </c>
      <c r="F1642" s="110">
        <f t="shared" si="678"/>
        <v>43907</v>
      </c>
      <c r="G1642" s="12">
        <f t="shared" si="665"/>
        <v>6.9975209317552078E-4</v>
      </c>
      <c r="H1642" s="11">
        <f t="shared" si="679"/>
        <v>43936</v>
      </c>
      <c r="I1642" s="11">
        <f t="shared" si="666"/>
        <v>43936</v>
      </c>
      <c r="J1642" s="1">
        <f t="shared" si="680"/>
        <v>21</v>
      </c>
      <c r="K1642" s="1">
        <f t="shared" si="663"/>
        <v>14</v>
      </c>
      <c r="L1642" s="8">
        <f t="shared" si="667"/>
        <v>1.0004664400000001</v>
      </c>
      <c r="M1642" s="14">
        <f t="shared" ref="M1642:M1705" si="687">IF(I1642&gt;I1641,L1641,M1641)</f>
        <v>1.0025002700000001</v>
      </c>
      <c r="N1642" s="14">
        <f t="shared" si="684"/>
        <v>1.2230210066850324</v>
      </c>
      <c r="O1642" s="8">
        <f t="shared" si="686"/>
        <v>1.2235914699999999</v>
      </c>
      <c r="P1642" s="8">
        <f t="shared" si="668"/>
        <v>14710.34283589</v>
      </c>
      <c r="Q1642" s="13">
        <f t="shared" si="669"/>
        <v>0</v>
      </c>
      <c r="R1642" s="21">
        <f t="shared" si="670"/>
        <v>0</v>
      </c>
      <c r="S1642" s="8">
        <f t="shared" si="671"/>
        <v>0</v>
      </c>
      <c r="T1642" s="10">
        <f t="shared" si="681"/>
        <v>0.12631999999999999</v>
      </c>
      <c r="U1642" s="13">
        <f t="shared" si="685"/>
        <v>118</v>
      </c>
      <c r="V1642" s="13">
        <v>252</v>
      </c>
      <c r="W1642" s="14">
        <f t="shared" si="672"/>
        <v>1.0572820060000001</v>
      </c>
      <c r="X1642" s="8">
        <f t="shared" si="673"/>
        <v>842.63794657999995</v>
      </c>
      <c r="Y1642" s="8">
        <v>0</v>
      </c>
      <c r="Z1642" s="9">
        <f t="shared" si="674"/>
        <v>0</v>
      </c>
      <c r="AA1642" s="26" t="str">
        <f t="shared" si="682"/>
        <v>A+J=</v>
      </c>
      <c r="AB1642" s="70">
        <f t="shared" si="683"/>
        <v>44119</v>
      </c>
      <c r="AC1642" s="4"/>
      <c r="AD1642" s="1"/>
      <c r="AE1642" s="11"/>
      <c r="AF1642" s="5"/>
      <c r="AG1642" s="1"/>
      <c r="AH1642" s="1"/>
      <c r="AI1642" s="1"/>
      <c r="AJ1642" s="1"/>
      <c r="AK1642" s="10"/>
      <c r="AL1642" s="1"/>
      <c r="AM1642" s="1"/>
      <c r="AN1642" s="1"/>
      <c r="AO1642" s="1"/>
      <c r="AP1642" s="1"/>
      <c r="AQ1642" s="1"/>
    </row>
    <row r="1643" spans="1:43" x14ac:dyDescent="0.2">
      <c r="A1643" s="67">
        <f t="shared" si="675"/>
        <v>43925</v>
      </c>
      <c r="B1643" s="8">
        <f t="shared" si="664"/>
        <v>15560.842586430001</v>
      </c>
      <c r="C1643" s="8">
        <f t="shared" si="676"/>
        <v>12022.26657881</v>
      </c>
      <c r="D1643" s="28">
        <f t="shared" si="677"/>
        <v>5344.75</v>
      </c>
      <c r="E1643" s="9">
        <f>IF(K1643=1,VLOOKUP(A1642,[1]Plan1!$AY$117:$BA$314,3),E1642)</f>
        <v>5348.49</v>
      </c>
      <c r="F1643" s="110">
        <f t="shared" si="678"/>
        <v>43907</v>
      </c>
      <c r="G1643" s="12">
        <f t="shared" si="665"/>
        <v>6.9975209317552078E-4</v>
      </c>
      <c r="H1643" s="11">
        <f t="shared" si="679"/>
        <v>43936</v>
      </c>
      <c r="I1643" s="11">
        <f t="shared" si="666"/>
        <v>43936</v>
      </c>
      <c r="J1643" s="1">
        <f t="shared" si="680"/>
        <v>21</v>
      </c>
      <c r="K1643" s="1">
        <f t="shared" ref="K1643:K1706" si="688">(J1643-(NETWORKDAYS(A1643,I1643,AE$118:AE$502)-1))</f>
        <v>15</v>
      </c>
      <c r="L1643" s="8">
        <f t="shared" si="667"/>
        <v>1.00049977</v>
      </c>
      <c r="M1643" s="14">
        <f t="shared" si="687"/>
        <v>1.0025002700000001</v>
      </c>
      <c r="N1643" s="14">
        <f t="shared" si="684"/>
        <v>1.2230210066850324</v>
      </c>
      <c r="O1643" s="8">
        <f t="shared" si="686"/>
        <v>1.22363223</v>
      </c>
      <c r="P1643" s="8">
        <f t="shared" si="668"/>
        <v>14710.83286348</v>
      </c>
      <c r="Q1643" s="13">
        <f t="shared" si="669"/>
        <v>0</v>
      </c>
      <c r="R1643" s="21">
        <f t="shared" si="670"/>
        <v>0</v>
      </c>
      <c r="S1643" s="8">
        <f t="shared" si="671"/>
        <v>0</v>
      </c>
      <c r="T1643" s="10">
        <f t="shared" si="681"/>
        <v>0.12631999999999999</v>
      </c>
      <c r="U1643" s="13">
        <f t="shared" si="685"/>
        <v>119</v>
      </c>
      <c r="V1643" s="13">
        <v>252</v>
      </c>
      <c r="W1643" s="14">
        <f t="shared" si="672"/>
        <v>1.0577812099999999</v>
      </c>
      <c r="X1643" s="8">
        <f t="shared" si="673"/>
        <v>850.00972294999997</v>
      </c>
      <c r="Y1643" s="8">
        <v>0</v>
      </c>
      <c r="Z1643" s="9">
        <f t="shared" si="674"/>
        <v>0</v>
      </c>
      <c r="AA1643" s="26" t="str">
        <f t="shared" si="682"/>
        <v>A+J=</v>
      </c>
      <c r="AB1643" s="70">
        <f t="shared" si="683"/>
        <v>44119</v>
      </c>
      <c r="AC1643" s="4"/>
      <c r="AD1643" s="1"/>
      <c r="AE1643" s="11"/>
      <c r="AF1643" s="5"/>
      <c r="AG1643" s="1"/>
      <c r="AH1643" s="1"/>
      <c r="AI1643" s="1"/>
      <c r="AJ1643" s="1"/>
      <c r="AK1643" s="10"/>
      <c r="AL1643" s="1"/>
      <c r="AM1643" s="1"/>
      <c r="AN1643" s="1"/>
      <c r="AO1643" s="1"/>
      <c r="AP1643" s="1"/>
      <c r="AQ1643" s="1"/>
    </row>
    <row r="1644" spans="1:43" x14ac:dyDescent="0.2">
      <c r="A1644" s="67">
        <f t="shared" si="675"/>
        <v>43926</v>
      </c>
      <c r="B1644" s="8">
        <f t="shared" si="664"/>
        <v>15560.842586430001</v>
      </c>
      <c r="C1644" s="8">
        <f t="shared" si="676"/>
        <v>12022.26657881</v>
      </c>
      <c r="D1644" s="28">
        <f t="shared" si="677"/>
        <v>5344.75</v>
      </c>
      <c r="E1644" s="9">
        <f>IF(K1644=1,VLOOKUP(A1643,[1]Plan1!$AY$117:$BA$314,3),E1643)</f>
        <v>5348.49</v>
      </c>
      <c r="F1644" s="110">
        <f t="shared" si="678"/>
        <v>43907</v>
      </c>
      <c r="G1644" s="12">
        <f t="shared" si="665"/>
        <v>6.9975209317552078E-4</v>
      </c>
      <c r="H1644" s="11">
        <f t="shared" si="679"/>
        <v>43936</v>
      </c>
      <c r="I1644" s="11">
        <f t="shared" si="666"/>
        <v>43936</v>
      </c>
      <c r="J1644" s="1">
        <f t="shared" si="680"/>
        <v>21</v>
      </c>
      <c r="K1644" s="1">
        <f t="shared" si="688"/>
        <v>15</v>
      </c>
      <c r="L1644" s="8">
        <f t="shared" si="667"/>
        <v>1.00049977</v>
      </c>
      <c r="M1644" s="14">
        <f t="shared" si="687"/>
        <v>1.0025002700000001</v>
      </c>
      <c r="N1644" s="14">
        <f t="shared" si="684"/>
        <v>1.2230210066850324</v>
      </c>
      <c r="O1644" s="8">
        <f t="shared" si="686"/>
        <v>1.22363223</v>
      </c>
      <c r="P1644" s="8">
        <f t="shared" si="668"/>
        <v>14710.83286348</v>
      </c>
      <c r="Q1644" s="13">
        <f t="shared" si="669"/>
        <v>0</v>
      </c>
      <c r="R1644" s="21">
        <f t="shared" si="670"/>
        <v>0</v>
      </c>
      <c r="S1644" s="8">
        <f t="shared" si="671"/>
        <v>0</v>
      </c>
      <c r="T1644" s="10">
        <f t="shared" si="681"/>
        <v>0.12631999999999999</v>
      </c>
      <c r="U1644" s="13">
        <f t="shared" si="685"/>
        <v>119</v>
      </c>
      <c r="V1644" s="13">
        <v>252</v>
      </c>
      <c r="W1644" s="14">
        <f t="shared" si="672"/>
        <v>1.0577812099999999</v>
      </c>
      <c r="X1644" s="8">
        <f t="shared" si="673"/>
        <v>850.00972294999997</v>
      </c>
      <c r="Y1644" s="8">
        <v>0</v>
      </c>
      <c r="Z1644" s="9">
        <f t="shared" si="674"/>
        <v>0</v>
      </c>
      <c r="AA1644" s="26" t="str">
        <f t="shared" si="682"/>
        <v>A+J=</v>
      </c>
      <c r="AB1644" s="70">
        <f t="shared" si="683"/>
        <v>44119</v>
      </c>
      <c r="AC1644" s="4"/>
      <c r="AD1644" s="1"/>
      <c r="AE1644" s="11"/>
      <c r="AF1644" s="5"/>
      <c r="AG1644" s="1"/>
      <c r="AH1644" s="1"/>
      <c r="AI1644" s="1"/>
      <c r="AJ1644" s="1"/>
      <c r="AK1644" s="10"/>
      <c r="AL1644" s="1"/>
      <c r="AM1644" s="1"/>
      <c r="AN1644" s="1"/>
      <c r="AO1644" s="1"/>
      <c r="AP1644" s="1"/>
      <c r="AQ1644" s="1"/>
    </row>
    <row r="1645" spans="1:43" x14ac:dyDescent="0.2">
      <c r="A1645" s="67">
        <f t="shared" si="675"/>
        <v>43927</v>
      </c>
      <c r="B1645" s="8">
        <f t="shared" si="664"/>
        <v>15560.842586430001</v>
      </c>
      <c r="C1645" s="8">
        <f t="shared" si="676"/>
        <v>12022.26657881</v>
      </c>
      <c r="D1645" s="28">
        <f t="shared" si="677"/>
        <v>5344.75</v>
      </c>
      <c r="E1645" s="9">
        <f>IF(K1645=1,VLOOKUP(A1644,[1]Plan1!$AY$117:$BA$314,3),E1644)</f>
        <v>5348.49</v>
      </c>
      <c r="F1645" s="110">
        <f t="shared" si="678"/>
        <v>43907</v>
      </c>
      <c r="G1645" s="12">
        <f t="shared" si="665"/>
        <v>6.9975209317552078E-4</v>
      </c>
      <c r="H1645" s="11">
        <f t="shared" si="679"/>
        <v>43936</v>
      </c>
      <c r="I1645" s="11">
        <f t="shared" si="666"/>
        <v>43936</v>
      </c>
      <c r="J1645" s="1">
        <f t="shared" si="680"/>
        <v>21</v>
      </c>
      <c r="K1645" s="1">
        <f t="shared" si="688"/>
        <v>15</v>
      </c>
      <c r="L1645" s="8">
        <f t="shared" si="667"/>
        <v>1.00049977</v>
      </c>
      <c r="M1645" s="14">
        <f t="shared" si="687"/>
        <v>1.0025002700000001</v>
      </c>
      <c r="N1645" s="14">
        <f t="shared" si="684"/>
        <v>1.2230210066850324</v>
      </c>
      <c r="O1645" s="8">
        <f t="shared" si="686"/>
        <v>1.22363223</v>
      </c>
      <c r="P1645" s="8">
        <f t="shared" si="668"/>
        <v>14710.83286348</v>
      </c>
      <c r="Q1645" s="13">
        <f t="shared" si="669"/>
        <v>0</v>
      </c>
      <c r="R1645" s="21">
        <f t="shared" si="670"/>
        <v>0</v>
      </c>
      <c r="S1645" s="8">
        <f t="shared" si="671"/>
        <v>0</v>
      </c>
      <c r="T1645" s="10">
        <f t="shared" si="681"/>
        <v>0.12631999999999999</v>
      </c>
      <c r="U1645" s="13">
        <f t="shared" si="685"/>
        <v>119</v>
      </c>
      <c r="V1645" s="13">
        <v>252</v>
      </c>
      <c r="W1645" s="14">
        <f t="shared" si="672"/>
        <v>1.0577812099999999</v>
      </c>
      <c r="X1645" s="8">
        <f t="shared" si="673"/>
        <v>850.00972294999997</v>
      </c>
      <c r="Y1645" s="8">
        <v>0</v>
      </c>
      <c r="Z1645" s="9">
        <f t="shared" si="674"/>
        <v>0</v>
      </c>
      <c r="AA1645" s="26" t="str">
        <f t="shared" si="682"/>
        <v>A+J=</v>
      </c>
      <c r="AB1645" s="70">
        <f t="shared" si="683"/>
        <v>44119</v>
      </c>
      <c r="AC1645" s="4"/>
      <c r="AD1645" s="1"/>
      <c r="AE1645" s="11"/>
      <c r="AF1645" s="5"/>
      <c r="AG1645" s="1"/>
      <c r="AH1645" s="1"/>
      <c r="AI1645" s="1"/>
      <c r="AJ1645" s="1"/>
      <c r="AK1645" s="10"/>
      <c r="AL1645" s="1"/>
      <c r="AM1645" s="1"/>
      <c r="AN1645" s="1"/>
      <c r="AO1645" s="1"/>
      <c r="AP1645" s="1"/>
      <c r="AQ1645" s="1"/>
    </row>
    <row r="1646" spans="1:43" x14ac:dyDescent="0.2">
      <c r="A1646" s="67">
        <f t="shared" si="675"/>
        <v>43928</v>
      </c>
      <c r="B1646" s="8">
        <f t="shared" si="664"/>
        <v>15568.708351509998</v>
      </c>
      <c r="C1646" s="8">
        <f t="shared" si="676"/>
        <v>12022.26657881</v>
      </c>
      <c r="D1646" s="28">
        <f t="shared" si="677"/>
        <v>5344.75</v>
      </c>
      <c r="E1646" s="9">
        <f>IF(K1646=1,VLOOKUP(A1645,[1]Plan1!$AY$117:$BA$314,3),E1645)</f>
        <v>5348.49</v>
      </c>
      <c r="F1646" s="110">
        <f t="shared" si="678"/>
        <v>43907</v>
      </c>
      <c r="G1646" s="12">
        <f t="shared" si="665"/>
        <v>6.9975209317552078E-4</v>
      </c>
      <c r="H1646" s="11">
        <f t="shared" si="679"/>
        <v>43936</v>
      </c>
      <c r="I1646" s="11">
        <f t="shared" si="666"/>
        <v>43936</v>
      </c>
      <c r="J1646" s="1">
        <f t="shared" si="680"/>
        <v>21</v>
      </c>
      <c r="K1646" s="1">
        <f t="shared" si="688"/>
        <v>16</v>
      </c>
      <c r="L1646" s="8">
        <f t="shared" si="667"/>
        <v>1.0005331</v>
      </c>
      <c r="M1646" s="14">
        <f t="shared" si="687"/>
        <v>1.0025002700000001</v>
      </c>
      <c r="N1646" s="14">
        <f t="shared" si="684"/>
        <v>1.2230210066850324</v>
      </c>
      <c r="O1646" s="8">
        <f t="shared" si="686"/>
        <v>1.2236729900000001</v>
      </c>
      <c r="P1646" s="8">
        <f t="shared" si="668"/>
        <v>14711.322891059999</v>
      </c>
      <c r="Q1646" s="13">
        <f t="shared" si="669"/>
        <v>0</v>
      </c>
      <c r="R1646" s="21">
        <f t="shared" si="670"/>
        <v>0</v>
      </c>
      <c r="S1646" s="8">
        <f t="shared" si="671"/>
        <v>0</v>
      </c>
      <c r="T1646" s="10">
        <f t="shared" si="681"/>
        <v>0.12631999999999999</v>
      </c>
      <c r="U1646" s="13">
        <f t="shared" si="685"/>
        <v>120</v>
      </c>
      <c r="V1646" s="13">
        <v>252</v>
      </c>
      <c r="W1646" s="14">
        <f t="shared" si="672"/>
        <v>1.0582806499999999</v>
      </c>
      <c r="X1646" s="8">
        <f t="shared" si="673"/>
        <v>857.38546044999998</v>
      </c>
      <c r="Y1646" s="8">
        <v>0</v>
      </c>
      <c r="Z1646" s="9">
        <f t="shared" si="674"/>
        <v>0</v>
      </c>
      <c r="AA1646" s="26" t="str">
        <f t="shared" si="682"/>
        <v>A+J=</v>
      </c>
      <c r="AB1646" s="70">
        <f t="shared" si="683"/>
        <v>44119</v>
      </c>
      <c r="AC1646" s="4"/>
      <c r="AD1646" s="1"/>
      <c r="AE1646" s="11"/>
      <c r="AF1646" s="5"/>
      <c r="AG1646" s="1"/>
      <c r="AH1646" s="1"/>
      <c r="AI1646" s="1"/>
      <c r="AJ1646" s="1"/>
      <c r="AK1646" s="10"/>
      <c r="AL1646" s="1"/>
      <c r="AM1646" s="1"/>
      <c r="AN1646" s="1"/>
      <c r="AO1646" s="1"/>
      <c r="AP1646" s="1"/>
      <c r="AQ1646" s="1"/>
    </row>
    <row r="1647" spans="1:43" x14ac:dyDescent="0.2">
      <c r="A1647" s="67">
        <f t="shared" si="675"/>
        <v>43929</v>
      </c>
      <c r="B1647" s="8">
        <f t="shared" si="664"/>
        <v>15576.578063339999</v>
      </c>
      <c r="C1647" s="8">
        <f t="shared" si="676"/>
        <v>12022.26657881</v>
      </c>
      <c r="D1647" s="28">
        <f t="shared" si="677"/>
        <v>5344.75</v>
      </c>
      <c r="E1647" s="9">
        <f>IF(K1647=1,VLOOKUP(A1646,[1]Plan1!$AY$117:$BA$314,3),E1646)</f>
        <v>5348.49</v>
      </c>
      <c r="F1647" s="110">
        <f t="shared" si="678"/>
        <v>43907</v>
      </c>
      <c r="G1647" s="12">
        <f t="shared" si="665"/>
        <v>6.9975209317552078E-4</v>
      </c>
      <c r="H1647" s="11">
        <f t="shared" si="679"/>
        <v>43936</v>
      </c>
      <c r="I1647" s="11">
        <f t="shared" si="666"/>
        <v>43936</v>
      </c>
      <c r="J1647" s="1">
        <f t="shared" si="680"/>
        <v>21</v>
      </c>
      <c r="K1647" s="1">
        <f t="shared" si="688"/>
        <v>17</v>
      </c>
      <c r="L1647" s="8">
        <f t="shared" si="667"/>
        <v>1.00056642</v>
      </c>
      <c r="M1647" s="14">
        <f t="shared" si="687"/>
        <v>1.0025002700000001</v>
      </c>
      <c r="N1647" s="14">
        <f t="shared" si="684"/>
        <v>1.2230210066850324</v>
      </c>
      <c r="O1647" s="8">
        <f t="shared" si="686"/>
        <v>1.2237137499999999</v>
      </c>
      <c r="P1647" s="8">
        <f t="shared" si="668"/>
        <v>14711.812918649999</v>
      </c>
      <c r="Q1647" s="13">
        <f t="shared" si="669"/>
        <v>0</v>
      </c>
      <c r="R1647" s="21">
        <f t="shared" si="670"/>
        <v>0</v>
      </c>
      <c r="S1647" s="8">
        <f t="shared" si="671"/>
        <v>0</v>
      </c>
      <c r="T1647" s="10">
        <f t="shared" si="681"/>
        <v>0.12631999999999999</v>
      </c>
      <c r="U1647" s="13">
        <f t="shared" si="685"/>
        <v>121</v>
      </c>
      <c r="V1647" s="13">
        <v>252</v>
      </c>
      <c r="W1647" s="14">
        <f t="shared" si="672"/>
        <v>1.0587803250000001</v>
      </c>
      <c r="X1647" s="8">
        <f t="shared" si="673"/>
        <v>864.76514469000006</v>
      </c>
      <c r="Y1647" s="8">
        <v>0</v>
      </c>
      <c r="Z1647" s="9">
        <f t="shared" si="674"/>
        <v>0</v>
      </c>
      <c r="AA1647" s="26" t="str">
        <f t="shared" si="682"/>
        <v>A+J=</v>
      </c>
      <c r="AB1647" s="70">
        <f t="shared" si="683"/>
        <v>44119</v>
      </c>
      <c r="AC1647" s="4"/>
      <c r="AD1647" s="1"/>
      <c r="AE1647" s="11"/>
      <c r="AF1647" s="5"/>
      <c r="AG1647" s="1"/>
      <c r="AH1647" s="1"/>
      <c r="AI1647" s="1"/>
      <c r="AJ1647" s="1"/>
      <c r="AK1647" s="10"/>
      <c r="AL1647" s="1"/>
      <c r="AM1647" s="1"/>
      <c r="AN1647" s="1"/>
      <c r="AO1647" s="1"/>
      <c r="AP1647" s="1"/>
      <c r="AQ1647" s="1"/>
    </row>
    <row r="1648" spans="1:43" x14ac:dyDescent="0.2">
      <c r="A1648" s="67">
        <f t="shared" si="675"/>
        <v>43930</v>
      </c>
      <c r="B1648" s="8">
        <f t="shared" si="664"/>
        <v>15584.45173699</v>
      </c>
      <c r="C1648" s="8">
        <f t="shared" si="676"/>
        <v>12022.26657881</v>
      </c>
      <c r="D1648" s="28">
        <f t="shared" si="677"/>
        <v>5344.75</v>
      </c>
      <c r="E1648" s="9">
        <f>IF(K1648=1,VLOOKUP(A1647,[1]Plan1!$AY$117:$BA$314,3),E1647)</f>
        <v>5348.49</v>
      </c>
      <c r="F1648" s="110">
        <f t="shared" si="678"/>
        <v>43907</v>
      </c>
      <c r="G1648" s="12">
        <f t="shared" si="665"/>
        <v>6.9975209317552078E-4</v>
      </c>
      <c r="H1648" s="11">
        <f t="shared" si="679"/>
        <v>43936</v>
      </c>
      <c r="I1648" s="11">
        <f t="shared" si="666"/>
        <v>43936</v>
      </c>
      <c r="J1648" s="1">
        <f t="shared" si="680"/>
        <v>21</v>
      </c>
      <c r="K1648" s="1">
        <f t="shared" si="688"/>
        <v>18</v>
      </c>
      <c r="L1648" s="8">
        <f t="shared" si="667"/>
        <v>1.0005997499999999</v>
      </c>
      <c r="M1648" s="14">
        <f t="shared" si="687"/>
        <v>1.0025002700000001</v>
      </c>
      <c r="N1648" s="14">
        <f t="shared" si="684"/>
        <v>1.2230210066850324</v>
      </c>
      <c r="O1648" s="8">
        <f t="shared" si="686"/>
        <v>1.22375451</v>
      </c>
      <c r="P1648" s="8">
        <f t="shared" si="668"/>
        <v>14712.302946240001</v>
      </c>
      <c r="Q1648" s="13">
        <f t="shared" si="669"/>
        <v>0</v>
      </c>
      <c r="R1648" s="21">
        <f t="shared" si="670"/>
        <v>0</v>
      </c>
      <c r="S1648" s="8">
        <f t="shared" si="671"/>
        <v>0</v>
      </c>
      <c r="T1648" s="10">
        <f t="shared" si="681"/>
        <v>0.12631999999999999</v>
      </c>
      <c r="U1648" s="13">
        <f t="shared" si="685"/>
        <v>122</v>
      </c>
      <c r="V1648" s="13">
        <v>252</v>
      </c>
      <c r="W1648" s="14">
        <f t="shared" si="672"/>
        <v>1.059280236</v>
      </c>
      <c r="X1648" s="8">
        <f t="shared" si="673"/>
        <v>872.14879074999999</v>
      </c>
      <c r="Y1648" s="8">
        <v>0</v>
      </c>
      <c r="Z1648" s="9">
        <f t="shared" si="674"/>
        <v>0</v>
      </c>
      <c r="AA1648" s="26" t="str">
        <f t="shared" si="682"/>
        <v>A+J=</v>
      </c>
      <c r="AB1648" s="70">
        <f t="shared" si="683"/>
        <v>44119</v>
      </c>
      <c r="AC1648" s="4"/>
      <c r="AD1648" s="1"/>
      <c r="AE1648" s="11"/>
      <c r="AF1648" s="5"/>
      <c r="AG1648" s="1"/>
      <c r="AH1648" s="1"/>
      <c r="AI1648" s="1"/>
      <c r="AJ1648" s="1"/>
      <c r="AK1648" s="10"/>
      <c r="AL1648" s="1"/>
      <c r="AM1648" s="1"/>
      <c r="AN1648" s="1"/>
      <c r="AO1648" s="1"/>
      <c r="AP1648" s="1"/>
      <c r="AQ1648" s="1"/>
    </row>
    <row r="1649" spans="1:43" x14ac:dyDescent="0.2">
      <c r="A1649" s="67">
        <f t="shared" si="675"/>
        <v>43931</v>
      </c>
      <c r="B1649" s="8">
        <f t="shared" si="664"/>
        <v>15592.3293875</v>
      </c>
      <c r="C1649" s="8">
        <f t="shared" si="676"/>
        <v>12022.26657881</v>
      </c>
      <c r="D1649" s="28">
        <f t="shared" si="677"/>
        <v>5344.75</v>
      </c>
      <c r="E1649" s="9">
        <f>IF(K1649=1,VLOOKUP(A1648,[1]Plan1!$AY$117:$BA$314,3),E1648)</f>
        <v>5348.49</v>
      </c>
      <c r="F1649" s="110">
        <f t="shared" si="678"/>
        <v>43907</v>
      </c>
      <c r="G1649" s="12">
        <f t="shared" si="665"/>
        <v>6.9975209317552078E-4</v>
      </c>
      <c r="H1649" s="11">
        <f t="shared" si="679"/>
        <v>43936</v>
      </c>
      <c r="I1649" s="11">
        <f t="shared" si="666"/>
        <v>43936</v>
      </c>
      <c r="J1649" s="1">
        <f t="shared" si="680"/>
        <v>21</v>
      </c>
      <c r="K1649" s="1">
        <f t="shared" si="688"/>
        <v>19</v>
      </c>
      <c r="L1649" s="8">
        <f t="shared" si="667"/>
        <v>1.0006330800000001</v>
      </c>
      <c r="M1649" s="14">
        <f t="shared" si="687"/>
        <v>1.0025002700000001</v>
      </c>
      <c r="N1649" s="14">
        <f t="shared" si="684"/>
        <v>1.2230210066850324</v>
      </c>
      <c r="O1649" s="8">
        <f t="shared" si="686"/>
        <v>1.2237952700000001</v>
      </c>
      <c r="P1649" s="8">
        <f t="shared" si="668"/>
        <v>14712.79297382</v>
      </c>
      <c r="Q1649" s="13">
        <f t="shared" si="669"/>
        <v>0</v>
      </c>
      <c r="R1649" s="21">
        <f t="shared" si="670"/>
        <v>0</v>
      </c>
      <c r="S1649" s="8">
        <f t="shared" si="671"/>
        <v>0</v>
      </c>
      <c r="T1649" s="10">
        <f t="shared" si="681"/>
        <v>0.12631999999999999</v>
      </c>
      <c r="U1649" s="13">
        <f t="shared" si="685"/>
        <v>123</v>
      </c>
      <c r="V1649" s="13">
        <v>252</v>
      </c>
      <c r="W1649" s="14">
        <f t="shared" si="672"/>
        <v>1.059780384</v>
      </c>
      <c r="X1649" s="8">
        <f t="shared" si="673"/>
        <v>879.53641368000001</v>
      </c>
      <c r="Y1649" s="8">
        <v>0</v>
      </c>
      <c r="Z1649" s="9">
        <f t="shared" si="674"/>
        <v>0</v>
      </c>
      <c r="AA1649" s="26" t="str">
        <f t="shared" si="682"/>
        <v>A+J=</v>
      </c>
      <c r="AB1649" s="70">
        <f t="shared" si="683"/>
        <v>44119</v>
      </c>
      <c r="AC1649" s="4"/>
      <c r="AD1649" s="1"/>
      <c r="AE1649" s="11"/>
      <c r="AF1649" s="5"/>
      <c r="AG1649" s="1"/>
      <c r="AH1649" s="1"/>
      <c r="AI1649" s="1"/>
      <c r="AJ1649" s="1"/>
      <c r="AK1649" s="10"/>
      <c r="AL1649" s="1"/>
      <c r="AM1649" s="1"/>
      <c r="AN1649" s="1"/>
      <c r="AO1649" s="1"/>
      <c r="AP1649" s="1"/>
      <c r="AQ1649" s="1"/>
    </row>
    <row r="1650" spans="1:43" x14ac:dyDescent="0.2">
      <c r="A1650" s="67">
        <f t="shared" si="675"/>
        <v>43932</v>
      </c>
      <c r="B1650" s="8">
        <f t="shared" si="664"/>
        <v>15592.3293875</v>
      </c>
      <c r="C1650" s="8">
        <f t="shared" si="676"/>
        <v>12022.26657881</v>
      </c>
      <c r="D1650" s="28">
        <f t="shared" si="677"/>
        <v>5344.75</v>
      </c>
      <c r="E1650" s="9">
        <f>IF(K1650=1,VLOOKUP(A1649,[1]Plan1!$AY$117:$BA$314,3),E1649)</f>
        <v>5348.49</v>
      </c>
      <c r="F1650" s="110">
        <f t="shared" si="678"/>
        <v>43907</v>
      </c>
      <c r="G1650" s="12">
        <f t="shared" si="665"/>
        <v>6.9975209317552078E-4</v>
      </c>
      <c r="H1650" s="11">
        <f t="shared" si="679"/>
        <v>43936</v>
      </c>
      <c r="I1650" s="11">
        <f t="shared" si="666"/>
        <v>43936</v>
      </c>
      <c r="J1650" s="1">
        <f t="shared" si="680"/>
        <v>21</v>
      </c>
      <c r="K1650" s="1">
        <f t="shared" si="688"/>
        <v>19</v>
      </c>
      <c r="L1650" s="8">
        <f t="shared" si="667"/>
        <v>1.0006330800000001</v>
      </c>
      <c r="M1650" s="14">
        <f t="shared" si="687"/>
        <v>1.0025002700000001</v>
      </c>
      <c r="N1650" s="14">
        <f t="shared" si="684"/>
        <v>1.2230210066850324</v>
      </c>
      <c r="O1650" s="8">
        <f t="shared" si="686"/>
        <v>1.2237952700000001</v>
      </c>
      <c r="P1650" s="8">
        <f t="shared" si="668"/>
        <v>14712.79297382</v>
      </c>
      <c r="Q1650" s="13">
        <f t="shared" si="669"/>
        <v>0</v>
      </c>
      <c r="R1650" s="21">
        <f t="shared" si="670"/>
        <v>0</v>
      </c>
      <c r="S1650" s="8">
        <f t="shared" si="671"/>
        <v>0</v>
      </c>
      <c r="T1650" s="10">
        <f t="shared" si="681"/>
        <v>0.12631999999999999</v>
      </c>
      <c r="U1650" s="13">
        <f t="shared" si="685"/>
        <v>123</v>
      </c>
      <c r="V1650" s="13">
        <v>252</v>
      </c>
      <c r="W1650" s="14">
        <f t="shared" si="672"/>
        <v>1.059780384</v>
      </c>
      <c r="X1650" s="8">
        <f t="shared" si="673"/>
        <v>879.53641368000001</v>
      </c>
      <c r="Y1650" s="8">
        <v>0</v>
      </c>
      <c r="Z1650" s="9">
        <f t="shared" si="674"/>
        <v>0</v>
      </c>
      <c r="AA1650" s="26" t="str">
        <f t="shared" si="682"/>
        <v>A+J=</v>
      </c>
      <c r="AB1650" s="70">
        <f t="shared" si="683"/>
        <v>44119</v>
      </c>
      <c r="AC1650" s="4"/>
      <c r="AD1650" s="1"/>
      <c r="AE1650" s="11"/>
      <c r="AF1650" s="5"/>
      <c r="AG1650" s="1"/>
      <c r="AH1650" s="1"/>
      <c r="AI1650" s="1"/>
      <c r="AJ1650" s="1"/>
      <c r="AK1650" s="10"/>
      <c r="AL1650" s="1"/>
      <c r="AM1650" s="1"/>
      <c r="AN1650" s="1"/>
      <c r="AO1650" s="1"/>
      <c r="AP1650" s="1"/>
      <c r="AQ1650" s="1"/>
    </row>
    <row r="1651" spans="1:43" x14ac:dyDescent="0.2">
      <c r="A1651" s="67">
        <f t="shared" si="675"/>
        <v>43933</v>
      </c>
      <c r="B1651" s="8">
        <f t="shared" si="664"/>
        <v>15592.3293875</v>
      </c>
      <c r="C1651" s="8">
        <f t="shared" si="676"/>
        <v>12022.26657881</v>
      </c>
      <c r="D1651" s="28">
        <f t="shared" si="677"/>
        <v>5344.75</v>
      </c>
      <c r="E1651" s="9">
        <f>IF(K1651=1,VLOOKUP(A1650,[1]Plan1!$AY$117:$BA$314,3),E1650)</f>
        <v>5348.49</v>
      </c>
      <c r="F1651" s="110">
        <f t="shared" si="678"/>
        <v>43907</v>
      </c>
      <c r="G1651" s="12">
        <f t="shared" si="665"/>
        <v>6.9975209317552078E-4</v>
      </c>
      <c r="H1651" s="11">
        <f t="shared" si="679"/>
        <v>43936</v>
      </c>
      <c r="I1651" s="11">
        <f t="shared" si="666"/>
        <v>43936</v>
      </c>
      <c r="J1651" s="1">
        <f t="shared" si="680"/>
        <v>21</v>
      </c>
      <c r="K1651" s="1">
        <f t="shared" si="688"/>
        <v>19</v>
      </c>
      <c r="L1651" s="8">
        <f t="shared" si="667"/>
        <v>1.0006330800000001</v>
      </c>
      <c r="M1651" s="14">
        <f t="shared" si="687"/>
        <v>1.0025002700000001</v>
      </c>
      <c r="N1651" s="14">
        <f t="shared" si="684"/>
        <v>1.2230210066850324</v>
      </c>
      <c r="O1651" s="8">
        <f t="shared" si="686"/>
        <v>1.2237952700000001</v>
      </c>
      <c r="P1651" s="8">
        <f t="shared" si="668"/>
        <v>14712.79297382</v>
      </c>
      <c r="Q1651" s="13">
        <f t="shared" si="669"/>
        <v>0</v>
      </c>
      <c r="R1651" s="21">
        <f t="shared" si="670"/>
        <v>0</v>
      </c>
      <c r="S1651" s="8">
        <f t="shared" si="671"/>
        <v>0</v>
      </c>
      <c r="T1651" s="10">
        <f t="shared" si="681"/>
        <v>0.12631999999999999</v>
      </c>
      <c r="U1651" s="13">
        <f t="shared" si="685"/>
        <v>123</v>
      </c>
      <c r="V1651" s="13">
        <v>252</v>
      </c>
      <c r="W1651" s="14">
        <f t="shared" si="672"/>
        <v>1.059780384</v>
      </c>
      <c r="X1651" s="8">
        <f t="shared" si="673"/>
        <v>879.53641368000001</v>
      </c>
      <c r="Y1651" s="8">
        <v>0</v>
      </c>
      <c r="Z1651" s="9">
        <f t="shared" si="674"/>
        <v>0</v>
      </c>
      <c r="AA1651" s="26" t="str">
        <f t="shared" si="682"/>
        <v>A+J=</v>
      </c>
      <c r="AB1651" s="70">
        <f t="shared" si="683"/>
        <v>44119</v>
      </c>
      <c r="AC1651" s="4"/>
      <c r="AD1651" s="1"/>
      <c r="AE1651" s="11"/>
      <c r="AF1651" s="5"/>
      <c r="AG1651" s="1"/>
      <c r="AH1651" s="1"/>
      <c r="AI1651" s="1"/>
      <c r="AJ1651" s="1"/>
      <c r="AK1651" s="10"/>
      <c r="AL1651" s="1"/>
      <c r="AM1651" s="1"/>
      <c r="AN1651" s="1"/>
      <c r="AO1651" s="1"/>
      <c r="AP1651" s="1"/>
      <c r="AQ1651" s="1"/>
    </row>
    <row r="1652" spans="1:43" x14ac:dyDescent="0.2">
      <c r="A1652" s="67">
        <f t="shared" si="675"/>
        <v>43934</v>
      </c>
      <c r="B1652" s="8">
        <f t="shared" si="664"/>
        <v>15592.3293875</v>
      </c>
      <c r="C1652" s="8">
        <f t="shared" si="676"/>
        <v>12022.26657881</v>
      </c>
      <c r="D1652" s="28">
        <f t="shared" si="677"/>
        <v>5344.75</v>
      </c>
      <c r="E1652" s="9">
        <f>IF(K1652=1,VLOOKUP(A1651,[1]Plan1!$AY$117:$BA$314,3),E1651)</f>
        <v>5348.49</v>
      </c>
      <c r="F1652" s="110">
        <f t="shared" si="678"/>
        <v>43907</v>
      </c>
      <c r="G1652" s="12">
        <f t="shared" si="665"/>
        <v>6.9975209317552078E-4</v>
      </c>
      <c r="H1652" s="11">
        <f t="shared" si="679"/>
        <v>43936</v>
      </c>
      <c r="I1652" s="11">
        <f t="shared" si="666"/>
        <v>43936</v>
      </c>
      <c r="J1652" s="1">
        <f t="shared" si="680"/>
        <v>21</v>
      </c>
      <c r="K1652" s="1">
        <f t="shared" si="688"/>
        <v>19</v>
      </c>
      <c r="L1652" s="8">
        <f t="shared" si="667"/>
        <v>1.0006330800000001</v>
      </c>
      <c r="M1652" s="14">
        <f t="shared" si="687"/>
        <v>1.0025002700000001</v>
      </c>
      <c r="N1652" s="14">
        <f t="shared" si="684"/>
        <v>1.2230210066850324</v>
      </c>
      <c r="O1652" s="8">
        <f t="shared" si="686"/>
        <v>1.2237952700000001</v>
      </c>
      <c r="P1652" s="8">
        <f t="shared" si="668"/>
        <v>14712.79297382</v>
      </c>
      <c r="Q1652" s="13">
        <f t="shared" si="669"/>
        <v>0</v>
      </c>
      <c r="R1652" s="21">
        <f t="shared" si="670"/>
        <v>0</v>
      </c>
      <c r="S1652" s="8">
        <f t="shared" si="671"/>
        <v>0</v>
      </c>
      <c r="T1652" s="10">
        <f t="shared" si="681"/>
        <v>0.12631999999999999</v>
      </c>
      <c r="U1652" s="13">
        <f t="shared" si="685"/>
        <v>123</v>
      </c>
      <c r="V1652" s="13">
        <v>252</v>
      </c>
      <c r="W1652" s="14">
        <f t="shared" si="672"/>
        <v>1.059780384</v>
      </c>
      <c r="X1652" s="8">
        <f t="shared" si="673"/>
        <v>879.53641368000001</v>
      </c>
      <c r="Y1652" s="8">
        <v>0</v>
      </c>
      <c r="Z1652" s="9">
        <f t="shared" si="674"/>
        <v>0</v>
      </c>
      <c r="AA1652" s="26" t="str">
        <f t="shared" si="682"/>
        <v>A+J=</v>
      </c>
      <c r="AB1652" s="70">
        <f t="shared" si="683"/>
        <v>44119</v>
      </c>
      <c r="AC1652" s="4"/>
      <c r="AD1652" s="1"/>
      <c r="AE1652" s="11"/>
      <c r="AF1652" s="5"/>
      <c r="AG1652" s="1"/>
      <c r="AH1652" s="1"/>
      <c r="AI1652" s="1"/>
      <c r="AJ1652" s="1"/>
      <c r="AK1652" s="10"/>
      <c r="AL1652" s="1"/>
      <c r="AM1652" s="1"/>
      <c r="AN1652" s="1"/>
      <c r="AO1652" s="1"/>
      <c r="AP1652" s="1"/>
      <c r="AQ1652" s="1"/>
    </row>
    <row r="1653" spans="1:43" x14ac:dyDescent="0.2">
      <c r="A1653" s="67">
        <f t="shared" si="675"/>
        <v>43935</v>
      </c>
      <c r="B1653" s="8">
        <f t="shared" si="664"/>
        <v>15600.211113290001</v>
      </c>
      <c r="C1653" s="8">
        <f t="shared" si="676"/>
        <v>12022.26657881</v>
      </c>
      <c r="D1653" s="28">
        <f t="shared" si="677"/>
        <v>5344.75</v>
      </c>
      <c r="E1653" s="9">
        <f>IF(K1653=1,VLOOKUP(A1652,[1]Plan1!$AY$117:$BA$314,3),E1652)</f>
        <v>5348.49</v>
      </c>
      <c r="F1653" s="110">
        <f t="shared" si="678"/>
        <v>43907</v>
      </c>
      <c r="G1653" s="12">
        <f t="shared" si="665"/>
        <v>6.9975209317552078E-4</v>
      </c>
      <c r="H1653" s="11">
        <f t="shared" si="679"/>
        <v>43936</v>
      </c>
      <c r="I1653" s="11">
        <f t="shared" si="666"/>
        <v>43936</v>
      </c>
      <c r="J1653" s="1">
        <f t="shared" si="680"/>
        <v>21</v>
      </c>
      <c r="K1653" s="1">
        <f t="shared" si="688"/>
        <v>20</v>
      </c>
      <c r="L1653" s="8">
        <f t="shared" si="667"/>
        <v>1.00066641</v>
      </c>
      <c r="M1653" s="14">
        <f t="shared" si="687"/>
        <v>1.0025002700000001</v>
      </c>
      <c r="N1653" s="14">
        <f t="shared" si="684"/>
        <v>1.2230210066850324</v>
      </c>
      <c r="O1653" s="8">
        <f t="shared" si="686"/>
        <v>1.2238360399999999</v>
      </c>
      <c r="P1653" s="8">
        <f t="shared" si="668"/>
        <v>14713.28312163</v>
      </c>
      <c r="Q1653" s="13">
        <f t="shared" si="669"/>
        <v>0</v>
      </c>
      <c r="R1653" s="21">
        <f t="shared" si="670"/>
        <v>0</v>
      </c>
      <c r="S1653" s="8">
        <f t="shared" si="671"/>
        <v>0</v>
      </c>
      <c r="T1653" s="10">
        <f t="shared" si="681"/>
        <v>0.12631999999999999</v>
      </c>
      <c r="U1653" s="13">
        <f t="shared" si="685"/>
        <v>124</v>
      </c>
      <c r="V1653" s="13">
        <v>252</v>
      </c>
      <c r="W1653" s="14">
        <f t="shared" si="672"/>
        <v>1.0602807670000001</v>
      </c>
      <c r="X1653" s="8">
        <f t="shared" si="673"/>
        <v>886.92799165999998</v>
      </c>
      <c r="Y1653" s="8">
        <v>0</v>
      </c>
      <c r="Z1653" s="9">
        <f t="shared" si="674"/>
        <v>0</v>
      </c>
      <c r="AA1653" s="26" t="str">
        <f t="shared" si="682"/>
        <v>A+J=</v>
      </c>
      <c r="AB1653" s="70">
        <f t="shared" si="683"/>
        <v>44119</v>
      </c>
      <c r="AC1653" s="4"/>
      <c r="AD1653" s="1"/>
      <c r="AE1653" s="11"/>
      <c r="AF1653" s="5"/>
      <c r="AG1653" s="1"/>
      <c r="AH1653" s="1"/>
      <c r="AI1653" s="1"/>
      <c r="AJ1653" s="1"/>
      <c r="AK1653" s="10"/>
      <c r="AL1653" s="1"/>
      <c r="AM1653" s="1"/>
      <c r="AN1653" s="1"/>
      <c r="AO1653" s="1"/>
      <c r="AP1653" s="1"/>
      <c r="AQ1653" s="1"/>
    </row>
    <row r="1654" spans="1:43" x14ac:dyDescent="0.2">
      <c r="A1654" s="67">
        <f t="shared" si="675"/>
        <v>43936</v>
      </c>
      <c r="B1654" s="8">
        <f t="shared" si="664"/>
        <v>15608.09681676</v>
      </c>
      <c r="C1654" s="8">
        <f t="shared" si="676"/>
        <v>12022.26657881</v>
      </c>
      <c r="D1654" s="28">
        <f t="shared" si="677"/>
        <v>5344.75</v>
      </c>
      <c r="E1654" s="9">
        <f>IF(K1654=1,VLOOKUP(A1653,[1]Plan1!$AY$117:$BA$314,3),E1653)</f>
        <v>5348.49</v>
      </c>
      <c r="F1654" s="110">
        <f t="shared" si="678"/>
        <v>43907</v>
      </c>
      <c r="G1654" s="12">
        <f t="shared" si="665"/>
        <v>6.9975209317552078E-4</v>
      </c>
      <c r="H1654" s="11">
        <f t="shared" si="679"/>
        <v>43966</v>
      </c>
      <c r="I1654" s="11">
        <f t="shared" si="666"/>
        <v>43936</v>
      </c>
      <c r="J1654" s="1">
        <f t="shared" si="680"/>
        <v>21</v>
      </c>
      <c r="K1654" s="1">
        <f t="shared" si="688"/>
        <v>21</v>
      </c>
      <c r="L1654" s="8">
        <f t="shared" si="667"/>
        <v>1.0006997500000001</v>
      </c>
      <c r="M1654" s="14">
        <f t="shared" si="687"/>
        <v>1.0025002700000001</v>
      </c>
      <c r="N1654" s="14">
        <f t="shared" si="684"/>
        <v>1.2230210066850324</v>
      </c>
      <c r="O1654" s="8">
        <f t="shared" si="686"/>
        <v>1.2238768099999999</v>
      </c>
      <c r="P1654" s="8">
        <f t="shared" si="668"/>
        <v>14713.77326944</v>
      </c>
      <c r="Q1654" s="13">
        <f t="shared" si="669"/>
        <v>0</v>
      </c>
      <c r="R1654" s="21">
        <f t="shared" si="670"/>
        <v>0</v>
      </c>
      <c r="S1654" s="8">
        <f t="shared" si="671"/>
        <v>0</v>
      </c>
      <c r="T1654" s="10">
        <f t="shared" si="681"/>
        <v>0.12631999999999999</v>
      </c>
      <c r="U1654" s="13">
        <f t="shared" si="685"/>
        <v>125</v>
      </c>
      <c r="V1654" s="13">
        <v>252</v>
      </c>
      <c r="W1654" s="14">
        <f t="shared" si="672"/>
        <v>1.060781387</v>
      </c>
      <c r="X1654" s="8">
        <f t="shared" si="673"/>
        <v>894.32354731999999</v>
      </c>
      <c r="Y1654" s="8">
        <v>0</v>
      </c>
      <c r="Z1654" s="9">
        <f t="shared" si="674"/>
        <v>0</v>
      </c>
      <c r="AA1654" s="26" t="str">
        <f t="shared" si="682"/>
        <v>A+J=</v>
      </c>
      <c r="AB1654" s="70">
        <f t="shared" si="683"/>
        <v>44119</v>
      </c>
      <c r="AC1654" s="4"/>
      <c r="AD1654" s="1"/>
      <c r="AE1654" s="11"/>
      <c r="AF1654" s="5"/>
      <c r="AG1654" s="1"/>
      <c r="AH1654" s="1"/>
      <c r="AI1654" s="1"/>
      <c r="AJ1654" s="1"/>
      <c r="AK1654" s="10"/>
      <c r="AL1654" s="1"/>
      <c r="AM1654" s="1"/>
      <c r="AN1654" s="1"/>
      <c r="AO1654" s="1"/>
      <c r="AP1654" s="1"/>
      <c r="AQ1654" s="1"/>
    </row>
    <row r="1655" spans="1:43" x14ac:dyDescent="0.2">
      <c r="A1655" s="67">
        <f t="shared" si="675"/>
        <v>43937</v>
      </c>
      <c r="B1655" s="8">
        <f t="shared" si="664"/>
        <v>15613.04234013</v>
      </c>
      <c r="C1655" s="8">
        <f t="shared" si="676"/>
        <v>12022.26657881</v>
      </c>
      <c r="D1655" s="28">
        <f t="shared" si="677"/>
        <v>5348.49</v>
      </c>
      <c r="E1655" s="9">
        <f>IF(K1655=1,VLOOKUP(A1654,[1]Plan1!$AY$117:$BA$314,3),E1654)</f>
        <v>5331.91</v>
      </c>
      <c r="F1655" s="110">
        <f t="shared" si="678"/>
        <v>43937</v>
      </c>
      <c r="G1655" s="12">
        <f t="shared" si="665"/>
        <v>-3.0999403569978989E-3</v>
      </c>
      <c r="H1655" s="11">
        <f t="shared" si="679"/>
        <v>43966</v>
      </c>
      <c r="I1655" s="11">
        <f t="shared" si="666"/>
        <v>43966</v>
      </c>
      <c r="J1655" s="1">
        <f t="shared" si="680"/>
        <v>20</v>
      </c>
      <c r="K1655" s="1">
        <f t="shared" si="688"/>
        <v>1</v>
      </c>
      <c r="L1655" s="8">
        <f t="shared" si="667"/>
        <v>0.99984477000000005</v>
      </c>
      <c r="M1655" s="14">
        <f t="shared" si="687"/>
        <v>1.0006997500000001</v>
      </c>
      <c r="N1655" s="14">
        <f t="shared" si="684"/>
        <v>1.2238768156344604</v>
      </c>
      <c r="O1655" s="8">
        <f t="shared" si="686"/>
        <v>1.2236868299999999</v>
      </c>
      <c r="P1655" s="8">
        <f t="shared" si="668"/>
        <v>14711.48927923</v>
      </c>
      <c r="Q1655" s="13">
        <f t="shared" si="669"/>
        <v>0</v>
      </c>
      <c r="R1655" s="21">
        <f t="shared" si="670"/>
        <v>0</v>
      </c>
      <c r="S1655" s="8">
        <f t="shared" si="671"/>
        <v>0</v>
      </c>
      <c r="T1655" s="10">
        <f t="shared" si="681"/>
        <v>0.12631999999999999</v>
      </c>
      <c r="U1655" s="13">
        <f t="shared" si="685"/>
        <v>126</v>
      </c>
      <c r="V1655" s="13">
        <v>252</v>
      </c>
      <c r="W1655" s="14">
        <f t="shared" si="672"/>
        <v>1.061282243</v>
      </c>
      <c r="X1655" s="8">
        <f t="shared" si="673"/>
        <v>901.55306089999999</v>
      </c>
      <c r="Y1655" s="8">
        <v>0</v>
      </c>
      <c r="Z1655" s="9">
        <f t="shared" si="674"/>
        <v>0</v>
      </c>
      <c r="AA1655" s="26" t="str">
        <f t="shared" si="682"/>
        <v>A+J=</v>
      </c>
      <c r="AB1655" s="70">
        <f t="shared" si="683"/>
        <v>44119</v>
      </c>
      <c r="AC1655" s="4"/>
      <c r="AD1655" s="1"/>
      <c r="AE1655" s="11"/>
      <c r="AF1655" s="5"/>
      <c r="AG1655" s="1"/>
      <c r="AH1655" s="1"/>
      <c r="AI1655" s="1"/>
      <c r="AJ1655" s="1"/>
      <c r="AK1655" s="10"/>
      <c r="AL1655" s="1"/>
      <c r="AM1655" s="1"/>
      <c r="AN1655" s="1"/>
      <c r="AO1655" s="1"/>
      <c r="AP1655" s="1"/>
      <c r="AQ1655" s="1"/>
    </row>
    <row r="1656" spans="1:43" x14ac:dyDescent="0.2">
      <c r="A1656" s="67">
        <f t="shared" si="675"/>
        <v>43938</v>
      </c>
      <c r="B1656" s="8">
        <f t="shared" si="664"/>
        <v>15617.989444639999</v>
      </c>
      <c r="C1656" s="8">
        <f t="shared" si="676"/>
        <v>12022.26657881</v>
      </c>
      <c r="D1656" s="28">
        <f t="shared" si="677"/>
        <v>5348.49</v>
      </c>
      <c r="E1656" s="9">
        <f>IF(K1656=1,VLOOKUP(A1655,[1]Plan1!$AY$117:$BA$314,3),E1655)</f>
        <v>5331.91</v>
      </c>
      <c r="F1656" s="110">
        <f t="shared" si="678"/>
        <v>43937</v>
      </c>
      <c r="G1656" s="12">
        <f t="shared" si="665"/>
        <v>-3.0999403569978989E-3</v>
      </c>
      <c r="H1656" s="11">
        <f t="shared" si="679"/>
        <v>43966</v>
      </c>
      <c r="I1656" s="11">
        <f t="shared" si="666"/>
        <v>43966</v>
      </c>
      <c r="J1656" s="1">
        <f t="shared" si="680"/>
        <v>20</v>
      </c>
      <c r="K1656" s="1">
        <f t="shared" si="688"/>
        <v>2</v>
      </c>
      <c r="L1656" s="8">
        <f t="shared" si="667"/>
        <v>0.99968957000000003</v>
      </c>
      <c r="M1656" s="14">
        <f t="shared" si="687"/>
        <v>1.0006997500000001</v>
      </c>
      <c r="N1656" s="14">
        <f t="shared" si="684"/>
        <v>1.2238768156344604</v>
      </c>
      <c r="O1656" s="8">
        <f t="shared" si="686"/>
        <v>1.2234968799999999</v>
      </c>
      <c r="P1656" s="8">
        <f t="shared" si="668"/>
        <v>14709.205649699999</v>
      </c>
      <c r="Q1656" s="13">
        <f t="shared" si="669"/>
        <v>0</v>
      </c>
      <c r="R1656" s="21">
        <f t="shared" si="670"/>
        <v>0</v>
      </c>
      <c r="S1656" s="8">
        <f t="shared" si="671"/>
        <v>0</v>
      </c>
      <c r="T1656" s="10">
        <f t="shared" si="681"/>
        <v>0.12631999999999999</v>
      </c>
      <c r="U1656" s="13">
        <f t="shared" si="685"/>
        <v>127</v>
      </c>
      <c r="V1656" s="13">
        <v>252</v>
      </c>
      <c r="W1656" s="14">
        <f t="shared" si="672"/>
        <v>1.061783336</v>
      </c>
      <c r="X1656" s="8">
        <f t="shared" si="673"/>
        <v>908.78379494000001</v>
      </c>
      <c r="Y1656" s="8">
        <v>0</v>
      </c>
      <c r="Z1656" s="9">
        <f t="shared" si="674"/>
        <v>0</v>
      </c>
      <c r="AA1656" s="26" t="str">
        <f t="shared" si="682"/>
        <v>A+J=</v>
      </c>
      <c r="AB1656" s="70">
        <f t="shared" si="683"/>
        <v>44119</v>
      </c>
      <c r="AC1656" s="4"/>
      <c r="AD1656" s="1"/>
      <c r="AE1656" s="11"/>
      <c r="AF1656" s="5"/>
      <c r="AG1656" s="1"/>
      <c r="AH1656" s="1"/>
      <c r="AI1656" s="1"/>
      <c r="AJ1656" s="1"/>
      <c r="AK1656" s="10"/>
      <c r="AL1656" s="1"/>
      <c r="AM1656" s="1"/>
      <c r="AN1656" s="1"/>
      <c r="AO1656" s="1"/>
      <c r="AP1656" s="1"/>
      <c r="AQ1656" s="1"/>
    </row>
    <row r="1657" spans="1:43" x14ac:dyDescent="0.2">
      <c r="A1657" s="67">
        <f t="shared" si="675"/>
        <v>43939</v>
      </c>
      <c r="B1657" s="8">
        <f t="shared" si="664"/>
        <v>15622.938114499999</v>
      </c>
      <c r="C1657" s="8">
        <f t="shared" si="676"/>
        <v>12022.26657881</v>
      </c>
      <c r="D1657" s="28">
        <f t="shared" si="677"/>
        <v>5348.49</v>
      </c>
      <c r="E1657" s="9">
        <f>IF(K1657=1,VLOOKUP(A1656,[1]Plan1!$AY$117:$BA$314,3),E1656)</f>
        <v>5331.91</v>
      </c>
      <c r="F1657" s="110">
        <f t="shared" si="678"/>
        <v>43937</v>
      </c>
      <c r="G1657" s="12">
        <f t="shared" si="665"/>
        <v>-3.0999403569978989E-3</v>
      </c>
      <c r="H1657" s="11">
        <f t="shared" si="679"/>
        <v>43966</v>
      </c>
      <c r="I1657" s="11">
        <f t="shared" si="666"/>
        <v>43966</v>
      </c>
      <c r="J1657" s="1">
        <f t="shared" si="680"/>
        <v>20</v>
      </c>
      <c r="K1657" s="1">
        <f t="shared" si="688"/>
        <v>3</v>
      </c>
      <c r="L1657" s="8">
        <f t="shared" si="667"/>
        <v>0.99953438999999999</v>
      </c>
      <c r="M1657" s="14">
        <f t="shared" si="687"/>
        <v>1.0006997500000001</v>
      </c>
      <c r="N1657" s="14">
        <f t="shared" si="684"/>
        <v>1.2238768156344604</v>
      </c>
      <c r="O1657" s="8">
        <f t="shared" si="686"/>
        <v>1.2233069599999999</v>
      </c>
      <c r="P1657" s="8">
        <f t="shared" si="668"/>
        <v>14706.922380829999</v>
      </c>
      <c r="Q1657" s="13">
        <f t="shared" si="669"/>
        <v>0</v>
      </c>
      <c r="R1657" s="21">
        <f t="shared" si="670"/>
        <v>0</v>
      </c>
      <c r="S1657" s="8">
        <f t="shared" si="671"/>
        <v>0</v>
      </c>
      <c r="T1657" s="10">
        <f t="shared" si="681"/>
        <v>0.12631999999999999</v>
      </c>
      <c r="U1657" s="13">
        <f t="shared" si="685"/>
        <v>128</v>
      </c>
      <c r="V1657" s="13">
        <v>252</v>
      </c>
      <c r="W1657" s="14">
        <f t="shared" si="672"/>
        <v>1.062284665</v>
      </c>
      <c r="X1657" s="8">
        <f t="shared" si="673"/>
        <v>916.01573367000003</v>
      </c>
      <c r="Y1657" s="8">
        <v>0</v>
      </c>
      <c r="Z1657" s="9">
        <f t="shared" si="674"/>
        <v>0</v>
      </c>
      <c r="AA1657" s="26" t="str">
        <f t="shared" si="682"/>
        <v>A+J=</v>
      </c>
      <c r="AB1657" s="70">
        <f t="shared" si="683"/>
        <v>44119</v>
      </c>
      <c r="AC1657" s="4"/>
      <c r="AD1657" s="1"/>
      <c r="AE1657" s="11"/>
      <c r="AF1657" s="5"/>
      <c r="AG1657" s="1"/>
      <c r="AH1657" s="1"/>
      <c r="AI1657" s="1"/>
      <c r="AJ1657" s="1"/>
      <c r="AK1657" s="10"/>
      <c r="AL1657" s="1"/>
      <c r="AM1657" s="1"/>
      <c r="AN1657" s="1"/>
      <c r="AO1657" s="1"/>
      <c r="AP1657" s="1"/>
      <c r="AQ1657" s="1"/>
    </row>
    <row r="1658" spans="1:43" x14ac:dyDescent="0.2">
      <c r="A1658" s="67">
        <f t="shared" si="675"/>
        <v>43940</v>
      </c>
      <c r="B1658" s="8">
        <f t="shared" si="664"/>
        <v>15622.938114499999</v>
      </c>
      <c r="C1658" s="8">
        <f t="shared" si="676"/>
        <v>12022.26657881</v>
      </c>
      <c r="D1658" s="28">
        <f t="shared" si="677"/>
        <v>5348.49</v>
      </c>
      <c r="E1658" s="9">
        <f>IF(K1658=1,VLOOKUP(A1657,[1]Plan1!$AY$117:$BA$314,3),E1657)</f>
        <v>5331.91</v>
      </c>
      <c r="F1658" s="110">
        <f t="shared" si="678"/>
        <v>43937</v>
      </c>
      <c r="G1658" s="12">
        <f t="shared" si="665"/>
        <v>-3.0999403569978989E-3</v>
      </c>
      <c r="H1658" s="11">
        <f t="shared" si="679"/>
        <v>43966</v>
      </c>
      <c r="I1658" s="11">
        <f t="shared" si="666"/>
        <v>43966</v>
      </c>
      <c r="J1658" s="1">
        <f t="shared" si="680"/>
        <v>20</v>
      </c>
      <c r="K1658" s="1">
        <f t="shared" si="688"/>
        <v>3</v>
      </c>
      <c r="L1658" s="8">
        <f t="shared" si="667"/>
        <v>0.99953438999999999</v>
      </c>
      <c r="M1658" s="14">
        <f t="shared" si="687"/>
        <v>1.0006997500000001</v>
      </c>
      <c r="N1658" s="14">
        <f t="shared" si="684"/>
        <v>1.2238768156344604</v>
      </c>
      <c r="O1658" s="8">
        <f t="shared" si="686"/>
        <v>1.2233069599999999</v>
      </c>
      <c r="P1658" s="8">
        <f t="shared" si="668"/>
        <v>14706.922380829999</v>
      </c>
      <c r="Q1658" s="13">
        <f t="shared" si="669"/>
        <v>0</v>
      </c>
      <c r="R1658" s="21">
        <f t="shared" si="670"/>
        <v>0</v>
      </c>
      <c r="S1658" s="8">
        <f t="shared" si="671"/>
        <v>0</v>
      </c>
      <c r="T1658" s="10">
        <f t="shared" si="681"/>
        <v>0.12631999999999999</v>
      </c>
      <c r="U1658" s="13">
        <f t="shared" si="685"/>
        <v>128</v>
      </c>
      <c r="V1658" s="13">
        <v>252</v>
      </c>
      <c r="W1658" s="14">
        <f t="shared" si="672"/>
        <v>1.062284665</v>
      </c>
      <c r="X1658" s="8">
        <f t="shared" si="673"/>
        <v>916.01573367000003</v>
      </c>
      <c r="Y1658" s="8">
        <v>0</v>
      </c>
      <c r="Z1658" s="9">
        <f t="shared" si="674"/>
        <v>0</v>
      </c>
      <c r="AA1658" s="26" t="str">
        <f t="shared" si="682"/>
        <v>A+J=</v>
      </c>
      <c r="AB1658" s="70">
        <f t="shared" si="683"/>
        <v>44119</v>
      </c>
      <c r="AC1658" s="4"/>
      <c r="AD1658" s="1"/>
      <c r="AE1658" s="11"/>
      <c r="AF1658" s="5"/>
      <c r="AG1658" s="1"/>
      <c r="AH1658" s="1"/>
      <c r="AI1658" s="1"/>
      <c r="AJ1658" s="1"/>
      <c r="AK1658" s="10"/>
      <c r="AL1658" s="1"/>
      <c r="AM1658" s="1"/>
      <c r="AN1658" s="1"/>
      <c r="AO1658" s="1"/>
      <c r="AP1658" s="1"/>
      <c r="AQ1658" s="1"/>
    </row>
    <row r="1659" spans="1:43" x14ac:dyDescent="0.2">
      <c r="A1659" s="67">
        <f t="shared" si="675"/>
        <v>43941</v>
      </c>
      <c r="B1659" s="8">
        <f t="shared" si="664"/>
        <v>15622.938114499999</v>
      </c>
      <c r="C1659" s="8">
        <f t="shared" si="676"/>
        <v>12022.26657881</v>
      </c>
      <c r="D1659" s="28">
        <f t="shared" si="677"/>
        <v>5348.49</v>
      </c>
      <c r="E1659" s="9">
        <f>IF(K1659=1,VLOOKUP(A1658,[1]Plan1!$AY$117:$BA$314,3),E1658)</f>
        <v>5331.91</v>
      </c>
      <c r="F1659" s="110">
        <f t="shared" si="678"/>
        <v>43937</v>
      </c>
      <c r="G1659" s="12">
        <f t="shared" si="665"/>
        <v>-3.0999403569978989E-3</v>
      </c>
      <c r="H1659" s="11">
        <f t="shared" si="679"/>
        <v>43966</v>
      </c>
      <c r="I1659" s="11">
        <f t="shared" si="666"/>
        <v>43966</v>
      </c>
      <c r="J1659" s="1">
        <f t="shared" si="680"/>
        <v>20</v>
      </c>
      <c r="K1659" s="1">
        <f t="shared" si="688"/>
        <v>3</v>
      </c>
      <c r="L1659" s="8">
        <f t="shared" si="667"/>
        <v>0.99953438999999999</v>
      </c>
      <c r="M1659" s="14">
        <f t="shared" si="687"/>
        <v>1.0006997500000001</v>
      </c>
      <c r="N1659" s="14">
        <f t="shared" si="684"/>
        <v>1.2238768156344604</v>
      </c>
      <c r="O1659" s="8">
        <f t="shared" si="686"/>
        <v>1.2233069599999999</v>
      </c>
      <c r="P1659" s="8">
        <f t="shared" si="668"/>
        <v>14706.922380829999</v>
      </c>
      <c r="Q1659" s="13">
        <f t="shared" si="669"/>
        <v>0</v>
      </c>
      <c r="R1659" s="21">
        <f t="shared" si="670"/>
        <v>0</v>
      </c>
      <c r="S1659" s="8">
        <f t="shared" si="671"/>
        <v>0</v>
      </c>
      <c r="T1659" s="10">
        <f t="shared" si="681"/>
        <v>0.12631999999999999</v>
      </c>
      <c r="U1659" s="13">
        <f t="shared" si="685"/>
        <v>128</v>
      </c>
      <c r="V1659" s="13">
        <v>252</v>
      </c>
      <c r="W1659" s="14">
        <f t="shared" si="672"/>
        <v>1.062284665</v>
      </c>
      <c r="X1659" s="8">
        <f t="shared" si="673"/>
        <v>916.01573367000003</v>
      </c>
      <c r="Y1659" s="8">
        <v>0</v>
      </c>
      <c r="Z1659" s="9">
        <f t="shared" si="674"/>
        <v>0</v>
      </c>
      <c r="AA1659" s="26" t="str">
        <f t="shared" si="682"/>
        <v>A+J=</v>
      </c>
      <c r="AB1659" s="70">
        <f t="shared" si="683"/>
        <v>44119</v>
      </c>
      <c r="AC1659" s="4"/>
      <c r="AD1659" s="1"/>
      <c r="AE1659" s="11"/>
      <c r="AF1659" s="5"/>
      <c r="AG1659" s="1"/>
      <c r="AH1659" s="1"/>
      <c r="AI1659" s="1"/>
      <c r="AJ1659" s="1"/>
      <c r="AK1659" s="10"/>
      <c r="AL1659" s="1"/>
      <c r="AM1659" s="1"/>
      <c r="AN1659" s="1"/>
      <c r="AO1659" s="1"/>
      <c r="AP1659" s="1"/>
      <c r="AQ1659" s="1"/>
    </row>
    <row r="1660" spans="1:43" x14ac:dyDescent="0.2">
      <c r="A1660" s="67">
        <f t="shared" si="675"/>
        <v>43942</v>
      </c>
      <c r="B1660" s="8">
        <f t="shared" si="664"/>
        <v>15627.888491090001</v>
      </c>
      <c r="C1660" s="8">
        <f t="shared" si="676"/>
        <v>12022.26657881</v>
      </c>
      <c r="D1660" s="28">
        <f t="shared" si="677"/>
        <v>5348.49</v>
      </c>
      <c r="E1660" s="9">
        <f>IF(K1660=1,VLOOKUP(A1659,[1]Plan1!$AY$117:$BA$314,3),E1659)</f>
        <v>5331.91</v>
      </c>
      <c r="F1660" s="110">
        <f t="shared" si="678"/>
        <v>43937</v>
      </c>
      <c r="G1660" s="12">
        <f t="shared" si="665"/>
        <v>-3.0999403569978989E-3</v>
      </c>
      <c r="H1660" s="11">
        <f t="shared" si="679"/>
        <v>43966</v>
      </c>
      <c r="I1660" s="11">
        <f t="shared" si="666"/>
        <v>43966</v>
      </c>
      <c r="J1660" s="1">
        <f t="shared" si="680"/>
        <v>20</v>
      </c>
      <c r="K1660" s="1">
        <f t="shared" si="688"/>
        <v>4</v>
      </c>
      <c r="L1660" s="8">
        <f t="shared" si="667"/>
        <v>0.99937924</v>
      </c>
      <c r="M1660" s="14">
        <f t="shared" si="687"/>
        <v>1.0006997500000001</v>
      </c>
      <c r="N1660" s="14">
        <f t="shared" si="684"/>
        <v>1.2238768156344604</v>
      </c>
      <c r="O1660" s="8">
        <f t="shared" si="686"/>
        <v>1.22311708</v>
      </c>
      <c r="P1660" s="8">
        <f t="shared" si="668"/>
        <v>14704.639592850001</v>
      </c>
      <c r="Q1660" s="13">
        <f t="shared" si="669"/>
        <v>0</v>
      </c>
      <c r="R1660" s="21">
        <f t="shared" si="670"/>
        <v>0</v>
      </c>
      <c r="S1660" s="8">
        <f t="shared" si="671"/>
        <v>0</v>
      </c>
      <c r="T1660" s="10">
        <f t="shared" si="681"/>
        <v>0.12631999999999999</v>
      </c>
      <c r="U1660" s="13">
        <f t="shared" si="685"/>
        <v>129</v>
      </c>
      <c r="V1660" s="13">
        <v>252</v>
      </c>
      <c r="W1660" s="14">
        <f t="shared" si="672"/>
        <v>1.062786231</v>
      </c>
      <c r="X1660" s="8">
        <f t="shared" si="673"/>
        <v>923.24889824000002</v>
      </c>
      <c r="Y1660" s="8">
        <v>0</v>
      </c>
      <c r="Z1660" s="9">
        <f t="shared" si="674"/>
        <v>0</v>
      </c>
      <c r="AA1660" s="26" t="str">
        <f t="shared" si="682"/>
        <v>A+J=</v>
      </c>
      <c r="AB1660" s="70">
        <f t="shared" si="683"/>
        <v>44119</v>
      </c>
      <c r="AC1660" s="4"/>
      <c r="AD1660" s="1"/>
      <c r="AE1660" s="11"/>
      <c r="AF1660" s="5"/>
      <c r="AG1660" s="1"/>
      <c r="AH1660" s="1"/>
      <c r="AI1660" s="1"/>
      <c r="AJ1660" s="1"/>
      <c r="AK1660" s="10"/>
      <c r="AL1660" s="1"/>
      <c r="AM1660" s="1"/>
      <c r="AN1660" s="1"/>
      <c r="AO1660" s="1"/>
      <c r="AP1660" s="1"/>
      <c r="AQ1660" s="1"/>
    </row>
    <row r="1661" spans="1:43" x14ac:dyDescent="0.2">
      <c r="A1661" s="67">
        <f t="shared" si="675"/>
        <v>43943</v>
      </c>
      <c r="B1661" s="8">
        <f t="shared" si="664"/>
        <v>15627.888491090001</v>
      </c>
      <c r="C1661" s="8">
        <f t="shared" si="676"/>
        <v>12022.26657881</v>
      </c>
      <c r="D1661" s="28">
        <f t="shared" si="677"/>
        <v>5348.49</v>
      </c>
      <c r="E1661" s="9">
        <f>IF(K1661=1,VLOOKUP(A1660,[1]Plan1!$AY$117:$BA$314,3),E1660)</f>
        <v>5331.91</v>
      </c>
      <c r="F1661" s="110">
        <f t="shared" si="678"/>
        <v>43937</v>
      </c>
      <c r="G1661" s="12">
        <f t="shared" si="665"/>
        <v>-3.0999403569978989E-3</v>
      </c>
      <c r="H1661" s="11">
        <f t="shared" si="679"/>
        <v>43966</v>
      </c>
      <c r="I1661" s="11">
        <f t="shared" si="666"/>
        <v>43966</v>
      </c>
      <c r="J1661" s="1">
        <f t="shared" si="680"/>
        <v>20</v>
      </c>
      <c r="K1661" s="1">
        <f t="shared" si="688"/>
        <v>4</v>
      </c>
      <c r="L1661" s="8">
        <f t="shared" si="667"/>
        <v>0.99937924</v>
      </c>
      <c r="M1661" s="14">
        <f t="shared" si="687"/>
        <v>1.0006997500000001</v>
      </c>
      <c r="N1661" s="14">
        <f t="shared" si="684"/>
        <v>1.2238768156344604</v>
      </c>
      <c r="O1661" s="8">
        <f t="shared" si="686"/>
        <v>1.22311708</v>
      </c>
      <c r="P1661" s="8">
        <f t="shared" si="668"/>
        <v>14704.639592850001</v>
      </c>
      <c r="Q1661" s="13">
        <f t="shared" si="669"/>
        <v>0</v>
      </c>
      <c r="R1661" s="21">
        <f t="shared" si="670"/>
        <v>0</v>
      </c>
      <c r="S1661" s="8">
        <f t="shared" si="671"/>
        <v>0</v>
      </c>
      <c r="T1661" s="10">
        <f t="shared" si="681"/>
        <v>0.12631999999999999</v>
      </c>
      <c r="U1661" s="13">
        <f t="shared" si="685"/>
        <v>129</v>
      </c>
      <c r="V1661" s="13">
        <v>252</v>
      </c>
      <c r="W1661" s="14">
        <f t="shared" si="672"/>
        <v>1.062786231</v>
      </c>
      <c r="X1661" s="8">
        <f t="shared" si="673"/>
        <v>923.24889824000002</v>
      </c>
      <c r="Y1661" s="8">
        <v>0</v>
      </c>
      <c r="Z1661" s="9">
        <f t="shared" si="674"/>
        <v>0</v>
      </c>
      <c r="AA1661" s="26" t="str">
        <f t="shared" si="682"/>
        <v>A+J=</v>
      </c>
      <c r="AB1661" s="70">
        <f t="shared" si="683"/>
        <v>44119</v>
      </c>
      <c r="AC1661" s="4"/>
      <c r="AD1661" s="1"/>
      <c r="AE1661" s="11"/>
      <c r="AF1661" s="5"/>
      <c r="AG1661" s="1"/>
      <c r="AH1661" s="1"/>
      <c r="AI1661" s="1"/>
      <c r="AJ1661" s="1"/>
      <c r="AK1661" s="10"/>
      <c r="AL1661" s="1"/>
      <c r="AM1661" s="1"/>
      <c r="AN1661" s="1"/>
      <c r="AO1661" s="1"/>
      <c r="AP1661" s="1"/>
      <c r="AQ1661" s="1"/>
    </row>
    <row r="1662" spans="1:43" x14ac:dyDescent="0.2">
      <c r="A1662" s="67">
        <f t="shared" si="675"/>
        <v>43944</v>
      </c>
      <c r="B1662" s="8">
        <f t="shared" si="664"/>
        <v>15632.840317880002</v>
      </c>
      <c r="C1662" s="8">
        <f t="shared" si="676"/>
        <v>12022.26657881</v>
      </c>
      <c r="D1662" s="28">
        <f t="shared" si="677"/>
        <v>5348.49</v>
      </c>
      <c r="E1662" s="9">
        <f>IF(K1662=1,VLOOKUP(A1661,[1]Plan1!$AY$117:$BA$314,3),E1661)</f>
        <v>5331.91</v>
      </c>
      <c r="F1662" s="110">
        <f t="shared" si="678"/>
        <v>43937</v>
      </c>
      <c r="G1662" s="12">
        <f t="shared" si="665"/>
        <v>-3.0999403569978989E-3</v>
      </c>
      <c r="H1662" s="11">
        <f t="shared" si="679"/>
        <v>43966</v>
      </c>
      <c r="I1662" s="11">
        <f t="shared" si="666"/>
        <v>43966</v>
      </c>
      <c r="J1662" s="1">
        <f t="shared" si="680"/>
        <v>20</v>
      </c>
      <c r="K1662" s="1">
        <f t="shared" si="688"/>
        <v>5</v>
      </c>
      <c r="L1662" s="8">
        <f t="shared" si="667"/>
        <v>0.99922411</v>
      </c>
      <c r="M1662" s="14">
        <f t="shared" si="687"/>
        <v>1.0006997500000001</v>
      </c>
      <c r="N1662" s="14">
        <f t="shared" si="684"/>
        <v>1.2238768156344604</v>
      </c>
      <c r="O1662" s="8">
        <f t="shared" si="686"/>
        <v>1.2229272200000001</v>
      </c>
      <c r="P1662" s="8">
        <f t="shared" si="668"/>
        <v>14702.357045320001</v>
      </c>
      <c r="Q1662" s="13">
        <f t="shared" si="669"/>
        <v>0</v>
      </c>
      <c r="R1662" s="21">
        <f t="shared" si="670"/>
        <v>0</v>
      </c>
      <c r="S1662" s="8">
        <f t="shared" si="671"/>
        <v>0</v>
      </c>
      <c r="T1662" s="10">
        <f t="shared" si="681"/>
        <v>0.12631999999999999</v>
      </c>
      <c r="U1662" s="13">
        <f t="shared" si="685"/>
        <v>130</v>
      </c>
      <c r="V1662" s="13">
        <v>252</v>
      </c>
      <c r="W1662" s="14">
        <f t="shared" si="672"/>
        <v>1.0632880339999999</v>
      </c>
      <c r="X1662" s="8">
        <f t="shared" si="673"/>
        <v>930.48327256000005</v>
      </c>
      <c r="Y1662" s="8">
        <v>0</v>
      </c>
      <c r="Z1662" s="9">
        <f t="shared" si="674"/>
        <v>0</v>
      </c>
      <c r="AA1662" s="26" t="str">
        <f t="shared" si="682"/>
        <v>A+J=</v>
      </c>
      <c r="AB1662" s="70">
        <f t="shared" si="683"/>
        <v>44119</v>
      </c>
      <c r="AC1662" s="4"/>
      <c r="AD1662" s="1"/>
      <c r="AE1662" s="11"/>
      <c r="AF1662" s="5"/>
      <c r="AG1662" s="1"/>
      <c r="AH1662" s="1"/>
      <c r="AI1662" s="1"/>
      <c r="AJ1662" s="1"/>
      <c r="AK1662" s="10"/>
      <c r="AL1662" s="1"/>
      <c r="AM1662" s="1"/>
      <c r="AN1662" s="1"/>
      <c r="AO1662" s="1"/>
      <c r="AP1662" s="1"/>
      <c r="AQ1662" s="1"/>
    </row>
    <row r="1663" spans="1:43" x14ac:dyDescent="0.2">
      <c r="A1663" s="67">
        <f t="shared" si="675"/>
        <v>43945</v>
      </c>
      <c r="B1663" s="8">
        <f t="shared" si="664"/>
        <v>15637.79359358</v>
      </c>
      <c r="C1663" s="8">
        <f t="shared" si="676"/>
        <v>12022.26657881</v>
      </c>
      <c r="D1663" s="28">
        <f t="shared" si="677"/>
        <v>5348.49</v>
      </c>
      <c r="E1663" s="9">
        <f>IF(K1663=1,VLOOKUP(A1662,[1]Plan1!$AY$117:$BA$314,3),E1662)</f>
        <v>5331.91</v>
      </c>
      <c r="F1663" s="110">
        <f t="shared" si="678"/>
        <v>43937</v>
      </c>
      <c r="G1663" s="12">
        <f t="shared" si="665"/>
        <v>-3.0999403569978989E-3</v>
      </c>
      <c r="H1663" s="11">
        <f t="shared" si="679"/>
        <v>43966</v>
      </c>
      <c r="I1663" s="11">
        <f t="shared" si="666"/>
        <v>43966</v>
      </c>
      <c r="J1663" s="1">
        <f t="shared" si="680"/>
        <v>20</v>
      </c>
      <c r="K1663" s="1">
        <f t="shared" si="688"/>
        <v>6</v>
      </c>
      <c r="L1663" s="8">
        <f t="shared" si="667"/>
        <v>0.99906899999999998</v>
      </c>
      <c r="M1663" s="14">
        <f t="shared" si="687"/>
        <v>1.0006997500000001</v>
      </c>
      <c r="N1663" s="14">
        <f t="shared" si="684"/>
        <v>1.2238768156344604</v>
      </c>
      <c r="O1663" s="8">
        <f t="shared" si="686"/>
        <v>1.2227373800000001</v>
      </c>
      <c r="P1663" s="8">
        <f t="shared" si="668"/>
        <v>14700.07473823</v>
      </c>
      <c r="Q1663" s="13">
        <f t="shared" si="669"/>
        <v>0</v>
      </c>
      <c r="R1663" s="21">
        <f t="shared" si="670"/>
        <v>0</v>
      </c>
      <c r="S1663" s="8">
        <f t="shared" si="671"/>
        <v>0</v>
      </c>
      <c r="T1663" s="10">
        <f t="shared" si="681"/>
        <v>0.12631999999999999</v>
      </c>
      <c r="U1663" s="13">
        <f t="shared" si="685"/>
        <v>131</v>
      </c>
      <c r="V1663" s="13">
        <v>252</v>
      </c>
      <c r="W1663" s="14">
        <f t="shared" si="672"/>
        <v>1.0637900739999999</v>
      </c>
      <c r="X1663" s="8">
        <f t="shared" si="673"/>
        <v>937.71885535000001</v>
      </c>
      <c r="Y1663" s="8">
        <v>0</v>
      </c>
      <c r="Z1663" s="9">
        <f t="shared" si="674"/>
        <v>0</v>
      </c>
      <c r="AA1663" s="26" t="str">
        <f t="shared" si="682"/>
        <v>A+J=</v>
      </c>
      <c r="AB1663" s="70">
        <f t="shared" si="683"/>
        <v>44119</v>
      </c>
      <c r="AC1663" s="4"/>
      <c r="AD1663" s="1"/>
      <c r="AE1663" s="11"/>
      <c r="AF1663" s="5"/>
      <c r="AG1663" s="1"/>
      <c r="AH1663" s="1"/>
      <c r="AI1663" s="1"/>
      <c r="AJ1663" s="1"/>
      <c r="AK1663" s="10"/>
      <c r="AL1663" s="1"/>
      <c r="AM1663" s="1"/>
      <c r="AN1663" s="1"/>
      <c r="AO1663" s="1"/>
      <c r="AP1663" s="1"/>
      <c r="AQ1663" s="1"/>
    </row>
    <row r="1664" spans="1:43" x14ac:dyDescent="0.2">
      <c r="A1664" s="67">
        <f t="shared" si="675"/>
        <v>43946</v>
      </c>
      <c r="B1664" s="8">
        <f t="shared" si="664"/>
        <v>15642.74855815</v>
      </c>
      <c r="C1664" s="8">
        <f t="shared" si="676"/>
        <v>12022.26657881</v>
      </c>
      <c r="D1664" s="28">
        <f t="shared" si="677"/>
        <v>5348.49</v>
      </c>
      <c r="E1664" s="9">
        <f>IF(K1664=1,VLOOKUP(A1663,[1]Plan1!$AY$117:$BA$314,3),E1663)</f>
        <v>5331.91</v>
      </c>
      <c r="F1664" s="110">
        <f t="shared" si="678"/>
        <v>43937</v>
      </c>
      <c r="G1664" s="12">
        <f t="shared" si="665"/>
        <v>-3.0999403569978989E-3</v>
      </c>
      <c r="H1664" s="11">
        <f t="shared" si="679"/>
        <v>43966</v>
      </c>
      <c r="I1664" s="11">
        <f t="shared" si="666"/>
        <v>43966</v>
      </c>
      <c r="J1664" s="1">
        <f t="shared" si="680"/>
        <v>20</v>
      </c>
      <c r="K1664" s="1">
        <f t="shared" si="688"/>
        <v>7</v>
      </c>
      <c r="L1664" s="8">
        <f t="shared" si="667"/>
        <v>0.99891392000000001</v>
      </c>
      <c r="M1664" s="14">
        <f t="shared" si="687"/>
        <v>1.0006997500000001</v>
      </c>
      <c r="N1664" s="14">
        <f t="shared" si="684"/>
        <v>1.2238768156344604</v>
      </c>
      <c r="O1664" s="8">
        <f t="shared" si="686"/>
        <v>1.2225475800000001</v>
      </c>
      <c r="P1664" s="8">
        <f t="shared" si="668"/>
        <v>14697.79291203</v>
      </c>
      <c r="Q1664" s="13">
        <f t="shared" si="669"/>
        <v>0</v>
      </c>
      <c r="R1664" s="21">
        <f t="shared" si="670"/>
        <v>0</v>
      </c>
      <c r="S1664" s="8">
        <f t="shared" si="671"/>
        <v>0</v>
      </c>
      <c r="T1664" s="10">
        <f t="shared" si="681"/>
        <v>0.12631999999999999</v>
      </c>
      <c r="U1664" s="13">
        <f t="shared" si="685"/>
        <v>132</v>
      </c>
      <c r="V1664" s="13">
        <v>252</v>
      </c>
      <c r="W1664" s="14">
        <f t="shared" si="672"/>
        <v>1.0642923500000001</v>
      </c>
      <c r="X1664" s="8">
        <f t="shared" si="673"/>
        <v>944.95564611999998</v>
      </c>
      <c r="Y1664" s="8">
        <v>0</v>
      </c>
      <c r="Z1664" s="9">
        <f t="shared" si="674"/>
        <v>0</v>
      </c>
      <c r="AA1664" s="26" t="str">
        <f t="shared" si="682"/>
        <v>A+J=</v>
      </c>
      <c r="AB1664" s="70">
        <f t="shared" si="683"/>
        <v>44119</v>
      </c>
      <c r="AC1664" s="4"/>
      <c r="AD1664" s="1"/>
      <c r="AE1664" s="11"/>
      <c r="AF1664" s="5"/>
      <c r="AG1664" s="1"/>
      <c r="AH1664" s="1"/>
      <c r="AI1664" s="1"/>
      <c r="AJ1664" s="1"/>
      <c r="AK1664" s="10"/>
      <c r="AL1664" s="1"/>
      <c r="AM1664" s="1"/>
      <c r="AN1664" s="1"/>
      <c r="AO1664" s="1"/>
      <c r="AP1664" s="1"/>
      <c r="AQ1664" s="1"/>
    </row>
    <row r="1665" spans="1:43" x14ac:dyDescent="0.2">
      <c r="A1665" s="67">
        <f t="shared" si="675"/>
        <v>43947</v>
      </c>
      <c r="B1665" s="8">
        <f t="shared" si="664"/>
        <v>15642.74855815</v>
      </c>
      <c r="C1665" s="8">
        <f t="shared" si="676"/>
        <v>12022.26657881</v>
      </c>
      <c r="D1665" s="28">
        <f t="shared" si="677"/>
        <v>5348.49</v>
      </c>
      <c r="E1665" s="9">
        <f>IF(K1665=1,VLOOKUP(A1664,[1]Plan1!$AY$117:$BA$314,3),E1664)</f>
        <v>5331.91</v>
      </c>
      <c r="F1665" s="110">
        <f t="shared" si="678"/>
        <v>43937</v>
      </c>
      <c r="G1665" s="12">
        <f t="shared" si="665"/>
        <v>-3.0999403569978989E-3</v>
      </c>
      <c r="H1665" s="11">
        <f t="shared" si="679"/>
        <v>43966</v>
      </c>
      <c r="I1665" s="11">
        <f t="shared" si="666"/>
        <v>43966</v>
      </c>
      <c r="J1665" s="1">
        <f t="shared" si="680"/>
        <v>20</v>
      </c>
      <c r="K1665" s="1">
        <f t="shared" si="688"/>
        <v>7</v>
      </c>
      <c r="L1665" s="8">
        <f t="shared" si="667"/>
        <v>0.99891392000000001</v>
      </c>
      <c r="M1665" s="14">
        <f t="shared" si="687"/>
        <v>1.0006997500000001</v>
      </c>
      <c r="N1665" s="14">
        <f t="shared" si="684"/>
        <v>1.2238768156344604</v>
      </c>
      <c r="O1665" s="8">
        <f t="shared" si="686"/>
        <v>1.2225475800000001</v>
      </c>
      <c r="P1665" s="8">
        <f t="shared" si="668"/>
        <v>14697.79291203</v>
      </c>
      <c r="Q1665" s="13">
        <f t="shared" si="669"/>
        <v>0</v>
      </c>
      <c r="R1665" s="21">
        <f t="shared" si="670"/>
        <v>0</v>
      </c>
      <c r="S1665" s="8">
        <f t="shared" si="671"/>
        <v>0</v>
      </c>
      <c r="T1665" s="10">
        <f t="shared" si="681"/>
        <v>0.12631999999999999</v>
      </c>
      <c r="U1665" s="13">
        <f t="shared" si="685"/>
        <v>132</v>
      </c>
      <c r="V1665" s="13">
        <v>252</v>
      </c>
      <c r="W1665" s="14">
        <f t="shared" si="672"/>
        <v>1.0642923500000001</v>
      </c>
      <c r="X1665" s="8">
        <f t="shared" si="673"/>
        <v>944.95564611999998</v>
      </c>
      <c r="Y1665" s="8">
        <v>0</v>
      </c>
      <c r="Z1665" s="9">
        <f t="shared" si="674"/>
        <v>0</v>
      </c>
      <c r="AA1665" s="26" t="str">
        <f t="shared" si="682"/>
        <v>A+J=</v>
      </c>
      <c r="AB1665" s="70">
        <f t="shared" si="683"/>
        <v>44119</v>
      </c>
      <c r="AC1665" s="4"/>
      <c r="AD1665" s="1"/>
      <c r="AE1665" s="11"/>
      <c r="AF1665" s="5"/>
      <c r="AG1665" s="1"/>
      <c r="AH1665" s="1"/>
      <c r="AI1665" s="1"/>
      <c r="AJ1665" s="1"/>
      <c r="AK1665" s="10"/>
      <c r="AL1665" s="1"/>
      <c r="AM1665" s="1"/>
      <c r="AN1665" s="1"/>
      <c r="AO1665" s="1"/>
      <c r="AP1665" s="1"/>
      <c r="AQ1665" s="1"/>
    </row>
    <row r="1666" spans="1:43" x14ac:dyDescent="0.2">
      <c r="A1666" s="67">
        <f t="shared" si="675"/>
        <v>43948</v>
      </c>
      <c r="B1666" s="8">
        <f t="shared" si="664"/>
        <v>15642.74855815</v>
      </c>
      <c r="C1666" s="8">
        <f t="shared" si="676"/>
        <v>12022.26657881</v>
      </c>
      <c r="D1666" s="28">
        <f t="shared" si="677"/>
        <v>5348.49</v>
      </c>
      <c r="E1666" s="9">
        <f>IF(K1666=1,VLOOKUP(A1665,[1]Plan1!$AY$117:$BA$314,3),E1665)</f>
        <v>5331.91</v>
      </c>
      <c r="F1666" s="110">
        <f t="shared" si="678"/>
        <v>43937</v>
      </c>
      <c r="G1666" s="12">
        <f t="shared" si="665"/>
        <v>-3.0999403569978989E-3</v>
      </c>
      <c r="H1666" s="11">
        <f t="shared" si="679"/>
        <v>43966</v>
      </c>
      <c r="I1666" s="11">
        <f t="shared" si="666"/>
        <v>43966</v>
      </c>
      <c r="J1666" s="1">
        <f t="shared" si="680"/>
        <v>20</v>
      </c>
      <c r="K1666" s="1">
        <f t="shared" si="688"/>
        <v>7</v>
      </c>
      <c r="L1666" s="8">
        <f t="shared" si="667"/>
        <v>0.99891392000000001</v>
      </c>
      <c r="M1666" s="14">
        <f t="shared" si="687"/>
        <v>1.0006997500000001</v>
      </c>
      <c r="N1666" s="14">
        <f t="shared" si="684"/>
        <v>1.2238768156344604</v>
      </c>
      <c r="O1666" s="8">
        <f t="shared" si="686"/>
        <v>1.2225475800000001</v>
      </c>
      <c r="P1666" s="8">
        <f t="shared" si="668"/>
        <v>14697.79291203</v>
      </c>
      <c r="Q1666" s="13">
        <f t="shared" si="669"/>
        <v>0</v>
      </c>
      <c r="R1666" s="21">
        <f t="shared" si="670"/>
        <v>0</v>
      </c>
      <c r="S1666" s="8">
        <f t="shared" si="671"/>
        <v>0</v>
      </c>
      <c r="T1666" s="10">
        <f t="shared" si="681"/>
        <v>0.12631999999999999</v>
      </c>
      <c r="U1666" s="13">
        <f t="shared" si="685"/>
        <v>132</v>
      </c>
      <c r="V1666" s="13">
        <v>252</v>
      </c>
      <c r="W1666" s="14">
        <f t="shared" si="672"/>
        <v>1.0642923500000001</v>
      </c>
      <c r="X1666" s="8">
        <f t="shared" si="673"/>
        <v>944.95564611999998</v>
      </c>
      <c r="Y1666" s="8">
        <v>0</v>
      </c>
      <c r="Z1666" s="9">
        <f t="shared" si="674"/>
        <v>0</v>
      </c>
      <c r="AA1666" s="26" t="str">
        <f t="shared" si="682"/>
        <v>A+J=</v>
      </c>
      <c r="AB1666" s="70">
        <f t="shared" si="683"/>
        <v>44119</v>
      </c>
      <c r="AC1666" s="4"/>
      <c r="AD1666" s="1"/>
      <c r="AE1666" s="11"/>
      <c r="AF1666" s="5"/>
      <c r="AG1666" s="1"/>
      <c r="AH1666" s="1"/>
      <c r="AI1666" s="1"/>
      <c r="AJ1666" s="1"/>
      <c r="AK1666" s="10"/>
      <c r="AL1666" s="1"/>
      <c r="AM1666" s="1"/>
      <c r="AN1666" s="1"/>
      <c r="AO1666" s="1"/>
      <c r="AP1666" s="1"/>
      <c r="AQ1666" s="1"/>
    </row>
    <row r="1667" spans="1:43" x14ac:dyDescent="0.2">
      <c r="A1667" s="67">
        <f t="shared" si="675"/>
        <v>43949</v>
      </c>
      <c r="B1667" s="8">
        <f t="shared" si="664"/>
        <v>15647.70511209</v>
      </c>
      <c r="C1667" s="8">
        <f t="shared" si="676"/>
        <v>12022.26657881</v>
      </c>
      <c r="D1667" s="28">
        <f t="shared" si="677"/>
        <v>5348.49</v>
      </c>
      <c r="E1667" s="9">
        <f>IF(K1667=1,VLOOKUP(A1666,[1]Plan1!$AY$117:$BA$314,3),E1666)</f>
        <v>5331.91</v>
      </c>
      <c r="F1667" s="110">
        <f t="shared" si="678"/>
        <v>43937</v>
      </c>
      <c r="G1667" s="12">
        <f t="shared" si="665"/>
        <v>-3.0999403569978989E-3</v>
      </c>
      <c r="H1667" s="11">
        <f t="shared" si="679"/>
        <v>43966</v>
      </c>
      <c r="I1667" s="11">
        <f t="shared" si="666"/>
        <v>43966</v>
      </c>
      <c r="J1667" s="1">
        <f t="shared" si="680"/>
        <v>20</v>
      </c>
      <c r="K1667" s="1">
        <f t="shared" si="688"/>
        <v>8</v>
      </c>
      <c r="L1667" s="8">
        <f t="shared" si="667"/>
        <v>0.99875886000000003</v>
      </c>
      <c r="M1667" s="14">
        <f t="shared" si="687"/>
        <v>1.0006997500000001</v>
      </c>
      <c r="N1667" s="14">
        <f t="shared" si="684"/>
        <v>1.2238768156344604</v>
      </c>
      <c r="O1667" s="8">
        <f t="shared" si="686"/>
        <v>1.2223578100000001</v>
      </c>
      <c r="P1667" s="8">
        <f t="shared" si="668"/>
        <v>14695.51144651</v>
      </c>
      <c r="Q1667" s="13">
        <f t="shared" si="669"/>
        <v>0</v>
      </c>
      <c r="R1667" s="21">
        <f t="shared" si="670"/>
        <v>0</v>
      </c>
      <c r="S1667" s="8">
        <f t="shared" si="671"/>
        <v>0</v>
      </c>
      <c r="T1667" s="10">
        <f t="shared" si="681"/>
        <v>0.12631999999999999</v>
      </c>
      <c r="U1667" s="13">
        <f t="shared" si="685"/>
        <v>133</v>
      </c>
      <c r="V1667" s="13">
        <v>252</v>
      </c>
      <c r="W1667" s="14">
        <f t="shared" si="672"/>
        <v>1.064794864</v>
      </c>
      <c r="X1667" s="8">
        <f t="shared" si="673"/>
        <v>952.19366558000002</v>
      </c>
      <c r="Y1667" s="8">
        <v>0</v>
      </c>
      <c r="Z1667" s="9">
        <f t="shared" si="674"/>
        <v>0</v>
      </c>
      <c r="AA1667" s="26" t="str">
        <f t="shared" si="682"/>
        <v>A+J=</v>
      </c>
      <c r="AB1667" s="70">
        <f t="shared" si="683"/>
        <v>44119</v>
      </c>
      <c r="AC1667" s="4"/>
      <c r="AD1667" s="1"/>
      <c r="AE1667" s="11"/>
      <c r="AF1667" s="5"/>
      <c r="AG1667" s="1"/>
      <c r="AH1667" s="1"/>
      <c r="AI1667" s="1"/>
      <c r="AJ1667" s="1"/>
      <c r="AK1667" s="10"/>
      <c r="AL1667" s="1"/>
      <c r="AM1667" s="1"/>
      <c r="AN1667" s="1"/>
      <c r="AO1667" s="1"/>
      <c r="AP1667" s="1"/>
      <c r="AQ1667" s="1"/>
    </row>
    <row r="1668" spans="1:43" x14ac:dyDescent="0.2">
      <c r="A1668" s="67">
        <f t="shared" si="675"/>
        <v>43950</v>
      </c>
      <c r="B1668" s="8">
        <f t="shared" si="664"/>
        <v>15652.66325428</v>
      </c>
      <c r="C1668" s="8">
        <f t="shared" si="676"/>
        <v>12022.26657881</v>
      </c>
      <c r="D1668" s="28">
        <f t="shared" si="677"/>
        <v>5348.49</v>
      </c>
      <c r="E1668" s="9">
        <f>IF(K1668=1,VLOOKUP(A1667,[1]Plan1!$AY$117:$BA$314,3),E1667)</f>
        <v>5331.91</v>
      </c>
      <c r="F1668" s="110">
        <f t="shared" si="678"/>
        <v>43937</v>
      </c>
      <c r="G1668" s="12">
        <f t="shared" si="665"/>
        <v>-3.0999403569978989E-3</v>
      </c>
      <c r="H1668" s="11">
        <f t="shared" si="679"/>
        <v>43966</v>
      </c>
      <c r="I1668" s="11">
        <f t="shared" si="666"/>
        <v>43966</v>
      </c>
      <c r="J1668" s="1">
        <f t="shared" si="680"/>
        <v>20</v>
      </c>
      <c r="K1668" s="1">
        <f t="shared" si="688"/>
        <v>9</v>
      </c>
      <c r="L1668" s="8">
        <f t="shared" si="667"/>
        <v>0.99860382999999997</v>
      </c>
      <c r="M1668" s="14">
        <f t="shared" si="687"/>
        <v>1.0006997500000001</v>
      </c>
      <c r="N1668" s="14">
        <f t="shared" si="684"/>
        <v>1.2238768156344604</v>
      </c>
      <c r="O1668" s="8">
        <f t="shared" si="686"/>
        <v>1.2221680699999999</v>
      </c>
      <c r="P1668" s="8">
        <f t="shared" si="668"/>
        <v>14693.230341639999</v>
      </c>
      <c r="Q1668" s="13">
        <f t="shared" si="669"/>
        <v>0</v>
      </c>
      <c r="R1668" s="21">
        <f t="shared" si="670"/>
        <v>0</v>
      </c>
      <c r="S1668" s="8">
        <f t="shared" si="671"/>
        <v>0</v>
      </c>
      <c r="T1668" s="10">
        <f t="shared" si="681"/>
        <v>0.12631999999999999</v>
      </c>
      <c r="U1668" s="13">
        <f t="shared" si="685"/>
        <v>134</v>
      </c>
      <c r="V1668" s="13">
        <v>252</v>
      </c>
      <c r="W1668" s="14">
        <f t="shared" si="672"/>
        <v>1.0652976160000001</v>
      </c>
      <c r="X1668" s="8">
        <f t="shared" si="673"/>
        <v>959.43291264000004</v>
      </c>
      <c r="Y1668" s="8">
        <v>0</v>
      </c>
      <c r="Z1668" s="9">
        <f t="shared" si="674"/>
        <v>0</v>
      </c>
      <c r="AA1668" s="26" t="str">
        <f t="shared" si="682"/>
        <v>A+J=</v>
      </c>
      <c r="AB1668" s="70">
        <f t="shared" si="683"/>
        <v>44119</v>
      </c>
      <c r="AC1668" s="4"/>
      <c r="AD1668" s="1"/>
      <c r="AE1668" s="11"/>
      <c r="AF1668" s="5"/>
      <c r="AG1668" s="1"/>
      <c r="AH1668" s="1"/>
      <c r="AI1668" s="1"/>
      <c r="AJ1668" s="1"/>
      <c r="AK1668" s="10"/>
      <c r="AL1668" s="1"/>
      <c r="AM1668" s="1"/>
      <c r="AN1668" s="1"/>
      <c r="AO1668" s="1"/>
      <c r="AP1668" s="1"/>
      <c r="AQ1668" s="1"/>
    </row>
    <row r="1669" spans="1:43" x14ac:dyDescent="0.2">
      <c r="A1669" s="67">
        <f t="shared" si="675"/>
        <v>43951</v>
      </c>
      <c r="B1669" s="8">
        <f t="shared" si="664"/>
        <v>15657.62295429</v>
      </c>
      <c r="C1669" s="8">
        <f t="shared" si="676"/>
        <v>12022.26657881</v>
      </c>
      <c r="D1669" s="28">
        <f t="shared" si="677"/>
        <v>5348.49</v>
      </c>
      <c r="E1669" s="9">
        <f>IF(K1669=1,VLOOKUP(A1668,[1]Plan1!$AY$117:$BA$314,3),E1668)</f>
        <v>5331.91</v>
      </c>
      <c r="F1669" s="110">
        <f t="shared" si="678"/>
        <v>43937</v>
      </c>
      <c r="G1669" s="12">
        <f t="shared" si="665"/>
        <v>-3.0999403569978989E-3</v>
      </c>
      <c r="H1669" s="11">
        <f t="shared" si="679"/>
        <v>43966</v>
      </c>
      <c r="I1669" s="11">
        <f t="shared" si="666"/>
        <v>43966</v>
      </c>
      <c r="J1669" s="1">
        <f t="shared" si="680"/>
        <v>20</v>
      </c>
      <c r="K1669" s="1">
        <f t="shared" si="688"/>
        <v>10</v>
      </c>
      <c r="L1669" s="8">
        <f t="shared" si="667"/>
        <v>0.99844882000000001</v>
      </c>
      <c r="M1669" s="14">
        <f t="shared" si="687"/>
        <v>1.0006997500000001</v>
      </c>
      <c r="N1669" s="14">
        <f t="shared" si="684"/>
        <v>1.2238768156344604</v>
      </c>
      <c r="O1669" s="8">
        <f t="shared" si="686"/>
        <v>1.22197836</v>
      </c>
      <c r="P1669" s="8">
        <f t="shared" si="668"/>
        <v>14690.949597450001</v>
      </c>
      <c r="Q1669" s="13">
        <f t="shared" si="669"/>
        <v>0</v>
      </c>
      <c r="R1669" s="21">
        <f t="shared" si="670"/>
        <v>0</v>
      </c>
      <c r="S1669" s="8">
        <f t="shared" si="671"/>
        <v>0</v>
      </c>
      <c r="T1669" s="10">
        <f t="shared" si="681"/>
        <v>0.12631999999999999</v>
      </c>
      <c r="U1669" s="13">
        <f t="shared" si="685"/>
        <v>135</v>
      </c>
      <c r="V1669" s="13">
        <v>252</v>
      </c>
      <c r="W1669" s="14">
        <f t="shared" si="672"/>
        <v>1.0658006040000001</v>
      </c>
      <c r="X1669" s="8">
        <f t="shared" si="673"/>
        <v>966.67335684</v>
      </c>
      <c r="Y1669" s="8">
        <v>0</v>
      </c>
      <c r="Z1669" s="9">
        <f t="shared" si="674"/>
        <v>0</v>
      </c>
      <c r="AA1669" s="26" t="str">
        <f t="shared" si="682"/>
        <v>A+J=</v>
      </c>
      <c r="AB1669" s="70">
        <f t="shared" si="683"/>
        <v>44119</v>
      </c>
      <c r="AC1669" s="4"/>
      <c r="AD1669" s="1"/>
      <c r="AE1669" s="11"/>
      <c r="AF1669" s="5"/>
      <c r="AG1669" s="1"/>
      <c r="AH1669" s="1"/>
      <c r="AI1669" s="1"/>
      <c r="AJ1669" s="1"/>
      <c r="AK1669" s="10"/>
      <c r="AL1669" s="1"/>
      <c r="AM1669" s="1"/>
      <c r="AN1669" s="1"/>
      <c r="AO1669" s="1"/>
      <c r="AP1669" s="1"/>
      <c r="AQ1669" s="1"/>
    </row>
    <row r="1670" spans="1:43" x14ac:dyDescent="0.2">
      <c r="A1670" s="67">
        <f t="shared" si="675"/>
        <v>43952</v>
      </c>
      <c r="B1670" s="8">
        <f t="shared" si="664"/>
        <v>15662.58424041</v>
      </c>
      <c r="C1670" s="8">
        <f t="shared" si="676"/>
        <v>12022.26657881</v>
      </c>
      <c r="D1670" s="28">
        <f t="shared" si="677"/>
        <v>5348.49</v>
      </c>
      <c r="E1670" s="9">
        <f>IF(K1670=1,VLOOKUP(A1669,[1]Plan1!$AY$117:$BA$314,3),E1669)</f>
        <v>5331.91</v>
      </c>
      <c r="F1670" s="110">
        <f t="shared" si="678"/>
        <v>43937</v>
      </c>
      <c r="G1670" s="12">
        <f t="shared" si="665"/>
        <v>-3.0999403569978989E-3</v>
      </c>
      <c r="H1670" s="11">
        <f t="shared" si="679"/>
        <v>43966</v>
      </c>
      <c r="I1670" s="11">
        <f t="shared" si="666"/>
        <v>43966</v>
      </c>
      <c r="J1670" s="1">
        <f t="shared" si="680"/>
        <v>20</v>
      </c>
      <c r="K1670" s="1">
        <f t="shared" si="688"/>
        <v>11</v>
      </c>
      <c r="L1670" s="8">
        <f t="shared" si="667"/>
        <v>0.99829383999999999</v>
      </c>
      <c r="M1670" s="14">
        <f t="shared" si="687"/>
        <v>1.0006997500000001</v>
      </c>
      <c r="N1670" s="14">
        <f t="shared" si="684"/>
        <v>1.2238768156344604</v>
      </c>
      <c r="O1670" s="8">
        <f t="shared" si="686"/>
        <v>1.22178868</v>
      </c>
      <c r="P1670" s="8">
        <f t="shared" si="668"/>
        <v>14688.669213929999</v>
      </c>
      <c r="Q1670" s="13">
        <f t="shared" si="669"/>
        <v>0</v>
      </c>
      <c r="R1670" s="21">
        <f t="shared" si="670"/>
        <v>0</v>
      </c>
      <c r="S1670" s="8">
        <f t="shared" si="671"/>
        <v>0</v>
      </c>
      <c r="T1670" s="10">
        <f t="shared" si="681"/>
        <v>0.12631999999999999</v>
      </c>
      <c r="U1670" s="13">
        <f t="shared" si="685"/>
        <v>136</v>
      </c>
      <c r="V1670" s="13">
        <v>252</v>
      </c>
      <c r="W1670" s="14">
        <f t="shared" si="672"/>
        <v>1.0663038300000001</v>
      </c>
      <c r="X1670" s="8">
        <f t="shared" si="673"/>
        <v>973.91502648000005</v>
      </c>
      <c r="Y1670" s="8">
        <v>0</v>
      </c>
      <c r="Z1670" s="9">
        <f t="shared" si="674"/>
        <v>0</v>
      </c>
      <c r="AA1670" s="26" t="str">
        <f t="shared" si="682"/>
        <v>A+J=</v>
      </c>
      <c r="AB1670" s="70">
        <f t="shared" si="683"/>
        <v>44119</v>
      </c>
      <c r="AC1670" s="4"/>
      <c r="AD1670" s="1"/>
      <c r="AE1670" s="11"/>
      <c r="AF1670" s="5"/>
      <c r="AG1670" s="1"/>
      <c r="AH1670" s="1"/>
      <c r="AI1670" s="1"/>
      <c r="AJ1670" s="1"/>
      <c r="AK1670" s="10"/>
      <c r="AL1670" s="1"/>
      <c r="AM1670" s="1"/>
      <c r="AN1670" s="1"/>
      <c r="AO1670" s="1"/>
      <c r="AP1670" s="1"/>
      <c r="AQ1670" s="1"/>
    </row>
    <row r="1671" spans="1:43" x14ac:dyDescent="0.2">
      <c r="A1671" s="67">
        <f t="shared" si="675"/>
        <v>43953</v>
      </c>
      <c r="B1671" s="8">
        <f t="shared" si="664"/>
        <v>15662.58424041</v>
      </c>
      <c r="C1671" s="8">
        <f t="shared" si="676"/>
        <v>12022.26657881</v>
      </c>
      <c r="D1671" s="28">
        <f t="shared" si="677"/>
        <v>5348.49</v>
      </c>
      <c r="E1671" s="9">
        <f>IF(K1671=1,VLOOKUP(A1670,[1]Plan1!$AY$117:$BA$314,3),E1670)</f>
        <v>5331.91</v>
      </c>
      <c r="F1671" s="110">
        <f t="shared" si="678"/>
        <v>43937</v>
      </c>
      <c r="G1671" s="12">
        <f t="shared" si="665"/>
        <v>-3.0999403569978989E-3</v>
      </c>
      <c r="H1671" s="11">
        <f t="shared" si="679"/>
        <v>43966</v>
      </c>
      <c r="I1671" s="11">
        <f t="shared" si="666"/>
        <v>43966</v>
      </c>
      <c r="J1671" s="1">
        <f t="shared" si="680"/>
        <v>20</v>
      </c>
      <c r="K1671" s="1">
        <f t="shared" si="688"/>
        <v>11</v>
      </c>
      <c r="L1671" s="8">
        <f t="shared" si="667"/>
        <v>0.99829383999999999</v>
      </c>
      <c r="M1671" s="14">
        <f t="shared" si="687"/>
        <v>1.0006997500000001</v>
      </c>
      <c r="N1671" s="14">
        <f t="shared" si="684"/>
        <v>1.2238768156344604</v>
      </c>
      <c r="O1671" s="8">
        <f t="shared" si="686"/>
        <v>1.22178868</v>
      </c>
      <c r="P1671" s="8">
        <f t="shared" si="668"/>
        <v>14688.669213929999</v>
      </c>
      <c r="Q1671" s="13">
        <f t="shared" si="669"/>
        <v>0</v>
      </c>
      <c r="R1671" s="21">
        <f t="shared" si="670"/>
        <v>0</v>
      </c>
      <c r="S1671" s="8">
        <f t="shared" si="671"/>
        <v>0</v>
      </c>
      <c r="T1671" s="10">
        <f t="shared" si="681"/>
        <v>0.12631999999999999</v>
      </c>
      <c r="U1671" s="13">
        <f t="shared" si="685"/>
        <v>136</v>
      </c>
      <c r="V1671" s="13">
        <v>252</v>
      </c>
      <c r="W1671" s="14">
        <f t="shared" si="672"/>
        <v>1.0663038300000001</v>
      </c>
      <c r="X1671" s="8">
        <f t="shared" si="673"/>
        <v>973.91502648000005</v>
      </c>
      <c r="Y1671" s="8">
        <v>0</v>
      </c>
      <c r="Z1671" s="9">
        <f t="shared" si="674"/>
        <v>0</v>
      </c>
      <c r="AA1671" s="26" t="str">
        <f t="shared" si="682"/>
        <v>A+J=</v>
      </c>
      <c r="AB1671" s="70">
        <f t="shared" si="683"/>
        <v>44119</v>
      </c>
      <c r="AC1671" s="4"/>
      <c r="AD1671" s="1"/>
      <c r="AE1671" s="11"/>
      <c r="AF1671" s="5"/>
      <c r="AG1671" s="1"/>
      <c r="AH1671" s="1"/>
      <c r="AI1671" s="1"/>
      <c r="AJ1671" s="1"/>
      <c r="AK1671" s="10"/>
      <c r="AL1671" s="1"/>
      <c r="AM1671" s="1"/>
      <c r="AN1671" s="1"/>
      <c r="AO1671" s="1"/>
      <c r="AP1671" s="1"/>
      <c r="AQ1671" s="1"/>
    </row>
    <row r="1672" spans="1:43" x14ac:dyDescent="0.2">
      <c r="A1672" s="67">
        <f t="shared" si="675"/>
        <v>43954</v>
      </c>
      <c r="B1672" s="8">
        <f t="shared" si="664"/>
        <v>15662.58424041</v>
      </c>
      <c r="C1672" s="8">
        <f t="shared" si="676"/>
        <v>12022.26657881</v>
      </c>
      <c r="D1672" s="28">
        <f t="shared" si="677"/>
        <v>5348.49</v>
      </c>
      <c r="E1672" s="9">
        <f>IF(K1672=1,VLOOKUP(A1671,[1]Plan1!$AY$117:$BA$314,3),E1671)</f>
        <v>5331.91</v>
      </c>
      <c r="F1672" s="110">
        <f t="shared" si="678"/>
        <v>43937</v>
      </c>
      <c r="G1672" s="12">
        <f t="shared" si="665"/>
        <v>-3.0999403569978989E-3</v>
      </c>
      <c r="H1672" s="11">
        <f t="shared" si="679"/>
        <v>43966</v>
      </c>
      <c r="I1672" s="11">
        <f t="shared" si="666"/>
        <v>43966</v>
      </c>
      <c r="J1672" s="1">
        <f t="shared" si="680"/>
        <v>20</v>
      </c>
      <c r="K1672" s="1">
        <f t="shared" si="688"/>
        <v>11</v>
      </c>
      <c r="L1672" s="8">
        <f t="shared" si="667"/>
        <v>0.99829383999999999</v>
      </c>
      <c r="M1672" s="14">
        <f t="shared" si="687"/>
        <v>1.0006997500000001</v>
      </c>
      <c r="N1672" s="14">
        <f t="shared" si="684"/>
        <v>1.2238768156344604</v>
      </c>
      <c r="O1672" s="8">
        <f t="shared" si="686"/>
        <v>1.22178868</v>
      </c>
      <c r="P1672" s="8">
        <f t="shared" si="668"/>
        <v>14688.669213929999</v>
      </c>
      <c r="Q1672" s="13">
        <f t="shared" si="669"/>
        <v>0</v>
      </c>
      <c r="R1672" s="21">
        <f t="shared" si="670"/>
        <v>0</v>
      </c>
      <c r="S1672" s="8">
        <f t="shared" si="671"/>
        <v>0</v>
      </c>
      <c r="T1672" s="10">
        <f t="shared" si="681"/>
        <v>0.12631999999999999</v>
      </c>
      <c r="U1672" s="13">
        <f t="shared" si="685"/>
        <v>136</v>
      </c>
      <c r="V1672" s="13">
        <v>252</v>
      </c>
      <c r="W1672" s="14">
        <f t="shared" si="672"/>
        <v>1.0663038300000001</v>
      </c>
      <c r="X1672" s="8">
        <f t="shared" si="673"/>
        <v>973.91502648000005</v>
      </c>
      <c r="Y1672" s="8">
        <v>0</v>
      </c>
      <c r="Z1672" s="9">
        <f t="shared" si="674"/>
        <v>0</v>
      </c>
      <c r="AA1672" s="26" t="str">
        <f t="shared" si="682"/>
        <v>A+J=</v>
      </c>
      <c r="AB1672" s="70">
        <f t="shared" si="683"/>
        <v>44119</v>
      </c>
      <c r="AC1672" s="4"/>
      <c r="AD1672" s="1"/>
      <c r="AE1672" s="11"/>
      <c r="AF1672" s="5"/>
      <c r="AG1672" s="1"/>
      <c r="AH1672" s="1"/>
      <c r="AI1672" s="1"/>
      <c r="AJ1672" s="1"/>
      <c r="AK1672" s="10"/>
      <c r="AL1672" s="1"/>
      <c r="AM1672" s="1"/>
      <c r="AN1672" s="1"/>
      <c r="AO1672" s="1"/>
      <c r="AP1672" s="1"/>
      <c r="AQ1672" s="1"/>
    </row>
    <row r="1673" spans="1:43" x14ac:dyDescent="0.2">
      <c r="A1673" s="67">
        <f t="shared" si="675"/>
        <v>43955</v>
      </c>
      <c r="B1673" s="8">
        <f t="shared" si="664"/>
        <v>15662.58424041</v>
      </c>
      <c r="C1673" s="8">
        <f t="shared" si="676"/>
        <v>12022.26657881</v>
      </c>
      <c r="D1673" s="28">
        <f t="shared" si="677"/>
        <v>5348.49</v>
      </c>
      <c r="E1673" s="9">
        <f>IF(K1673=1,VLOOKUP(A1672,[1]Plan1!$AY$117:$BA$314,3),E1672)</f>
        <v>5331.91</v>
      </c>
      <c r="F1673" s="110">
        <f t="shared" si="678"/>
        <v>43937</v>
      </c>
      <c r="G1673" s="12">
        <f t="shared" si="665"/>
        <v>-3.0999403569978989E-3</v>
      </c>
      <c r="H1673" s="11">
        <f t="shared" si="679"/>
        <v>43966</v>
      </c>
      <c r="I1673" s="11">
        <f t="shared" si="666"/>
        <v>43966</v>
      </c>
      <c r="J1673" s="1">
        <f t="shared" si="680"/>
        <v>20</v>
      </c>
      <c r="K1673" s="1">
        <f t="shared" si="688"/>
        <v>11</v>
      </c>
      <c r="L1673" s="8">
        <f t="shared" si="667"/>
        <v>0.99829383999999999</v>
      </c>
      <c r="M1673" s="14">
        <f t="shared" si="687"/>
        <v>1.0006997500000001</v>
      </c>
      <c r="N1673" s="14">
        <f t="shared" si="684"/>
        <v>1.2238768156344604</v>
      </c>
      <c r="O1673" s="8">
        <f t="shared" si="686"/>
        <v>1.22178868</v>
      </c>
      <c r="P1673" s="8">
        <f t="shared" si="668"/>
        <v>14688.669213929999</v>
      </c>
      <c r="Q1673" s="13">
        <f t="shared" si="669"/>
        <v>0</v>
      </c>
      <c r="R1673" s="21">
        <f t="shared" si="670"/>
        <v>0</v>
      </c>
      <c r="S1673" s="8">
        <f t="shared" si="671"/>
        <v>0</v>
      </c>
      <c r="T1673" s="10">
        <f t="shared" si="681"/>
        <v>0.12631999999999999</v>
      </c>
      <c r="U1673" s="13">
        <f t="shared" si="685"/>
        <v>136</v>
      </c>
      <c r="V1673" s="13">
        <v>252</v>
      </c>
      <c r="W1673" s="14">
        <f t="shared" si="672"/>
        <v>1.0663038300000001</v>
      </c>
      <c r="X1673" s="8">
        <f t="shared" si="673"/>
        <v>973.91502648000005</v>
      </c>
      <c r="Y1673" s="8">
        <v>0</v>
      </c>
      <c r="Z1673" s="9">
        <f t="shared" si="674"/>
        <v>0</v>
      </c>
      <c r="AA1673" s="26" t="str">
        <f t="shared" si="682"/>
        <v>A+J=</v>
      </c>
      <c r="AB1673" s="70">
        <f t="shared" si="683"/>
        <v>44119</v>
      </c>
      <c r="AC1673" s="4"/>
      <c r="AD1673" s="1"/>
      <c r="AE1673" s="11"/>
      <c r="AF1673" s="5"/>
      <c r="AG1673" s="1"/>
      <c r="AH1673" s="1"/>
      <c r="AI1673" s="1"/>
      <c r="AJ1673" s="1"/>
      <c r="AK1673" s="10"/>
      <c r="AL1673" s="1"/>
      <c r="AM1673" s="1"/>
      <c r="AN1673" s="1"/>
      <c r="AO1673" s="1"/>
      <c r="AP1673" s="1"/>
      <c r="AQ1673" s="1"/>
    </row>
    <row r="1674" spans="1:43" x14ac:dyDescent="0.2">
      <c r="A1674" s="67">
        <f t="shared" si="675"/>
        <v>43956</v>
      </c>
      <c r="B1674" s="8">
        <f t="shared" ref="B1674:B1737" si="689">(P1674+X1674)</f>
        <v>15667.54711155</v>
      </c>
      <c r="C1674" s="8">
        <f t="shared" si="676"/>
        <v>12022.26657881</v>
      </c>
      <c r="D1674" s="28">
        <f t="shared" si="677"/>
        <v>5348.49</v>
      </c>
      <c r="E1674" s="9">
        <f>IF(K1674=1,VLOOKUP(A1673,[1]Plan1!$AY$117:$BA$314,3),E1673)</f>
        <v>5331.91</v>
      </c>
      <c r="F1674" s="110">
        <f t="shared" si="678"/>
        <v>43937</v>
      </c>
      <c r="G1674" s="12">
        <f t="shared" ref="G1674:G1737" si="690">(E1674/D1674)-1</f>
        <v>-3.0999403569978989E-3</v>
      </c>
      <c r="H1674" s="11">
        <f t="shared" si="679"/>
        <v>43966</v>
      </c>
      <c r="I1674" s="11">
        <f t="shared" ref="I1674:I1737" si="691">IF(A1674&gt;I1673,H1674,I1673)</f>
        <v>43966</v>
      </c>
      <c r="J1674" s="1">
        <f t="shared" si="680"/>
        <v>20</v>
      </c>
      <c r="K1674" s="1">
        <f t="shared" si="688"/>
        <v>12</v>
      </c>
      <c r="L1674" s="8">
        <f t="shared" ref="L1674:L1737" si="692">TRUNC((E1674/D1674)^TRUNC((K1674/J1674),9),8)</f>
        <v>0.99813887999999995</v>
      </c>
      <c r="M1674" s="14">
        <f t="shared" si="687"/>
        <v>1.0006997500000001</v>
      </c>
      <c r="N1674" s="14">
        <f t="shared" si="684"/>
        <v>1.2238768156344604</v>
      </c>
      <c r="O1674" s="8">
        <f t="shared" si="686"/>
        <v>1.2215990299999999</v>
      </c>
      <c r="P1674" s="8">
        <f t="shared" ref="P1674:P1737" si="693">TRUNC(C1674*O1674,8)</f>
        <v>14686.38919107</v>
      </c>
      <c r="Q1674" s="13">
        <f t="shared" ref="Q1674:Q1737" si="694">IF(VLOOKUP(A1674,AE$10:AM$114,9)=VLOOKUP(A1673,AE$10:AM$114,9),0,VLOOKUP(A1674,AE$10:AM$114,9))</f>
        <v>0</v>
      </c>
      <c r="R1674" s="21">
        <f t="shared" ref="R1674:R1737" si="695">IF(Q1674&gt;0,VLOOKUP($A1674,$AE$10:$AK$114,7),0)</f>
        <v>0</v>
      </c>
      <c r="S1674" s="8">
        <f t="shared" ref="S1674:S1737" si="696">IF(R1674&gt;0,TRUNC(R1674*P1674,8),0)</f>
        <v>0</v>
      </c>
      <c r="T1674" s="10">
        <f t="shared" si="681"/>
        <v>0.12631999999999999</v>
      </c>
      <c r="U1674" s="13">
        <f t="shared" si="685"/>
        <v>137</v>
      </c>
      <c r="V1674" s="13">
        <v>252</v>
      </c>
      <c r="W1674" s="14">
        <f t="shared" ref="W1674:W1737" si="697">ROUND((1+T1674)^TRUNC((U1674/V1674),9),9)</f>
        <v>1.066807294</v>
      </c>
      <c r="X1674" s="8">
        <f t="shared" ref="X1674:X1737" si="698">TRUNC((P1674*(W1674-1)),8)</f>
        <v>981.15792048000003</v>
      </c>
      <c r="Y1674" s="8">
        <v>0</v>
      </c>
      <c r="Z1674" s="9">
        <f t="shared" ref="Z1674:Z1737" si="699">IF(S1674&gt;0,S1674+X1674,0)</f>
        <v>0</v>
      </c>
      <c r="AA1674" s="26" t="str">
        <f t="shared" si="682"/>
        <v>A+J=</v>
      </c>
      <c r="AB1674" s="70">
        <f t="shared" si="683"/>
        <v>44119</v>
      </c>
      <c r="AC1674" s="4"/>
      <c r="AD1674" s="1"/>
      <c r="AE1674" s="11"/>
      <c r="AF1674" s="5"/>
      <c r="AG1674" s="1"/>
      <c r="AH1674" s="1"/>
      <c r="AI1674" s="1"/>
      <c r="AJ1674" s="1"/>
      <c r="AK1674" s="10"/>
      <c r="AL1674" s="1"/>
      <c r="AM1674" s="1"/>
      <c r="AN1674" s="1"/>
      <c r="AO1674" s="1"/>
      <c r="AP1674" s="1"/>
      <c r="AQ1674" s="1"/>
    </row>
    <row r="1675" spans="1:43" x14ac:dyDescent="0.2">
      <c r="A1675" s="67">
        <f t="shared" ref="A1675:A1738" si="700">(A1674+1)</f>
        <v>43957</v>
      </c>
      <c r="B1675" s="8">
        <f t="shared" si="689"/>
        <v>15672.51142364</v>
      </c>
      <c r="C1675" s="8">
        <f t="shared" ref="C1675:C1738" si="701">TRUNC(IF(Q1674&gt;0,VLOOKUP(A1674,$AE$12:$AF$114,2),C1674),8)</f>
        <v>12022.26657881</v>
      </c>
      <c r="D1675" s="28">
        <f t="shared" ref="D1675:D1738" si="702">IF(E1675=E1674,D1674,E1674)</f>
        <v>5348.49</v>
      </c>
      <c r="E1675" s="9">
        <f>IF(K1675=1,VLOOKUP(A1674,[1]Plan1!$AY$117:$BA$314,3),E1674)</f>
        <v>5331.91</v>
      </c>
      <c r="F1675" s="110">
        <f t="shared" ref="F1675:F1738" si="703">IF(D1675=D1674,F1674,A1675)</f>
        <v>43937</v>
      </c>
      <c r="G1675" s="12">
        <f t="shared" si="690"/>
        <v>-3.0999403569978989E-3</v>
      </c>
      <c r="H1675" s="11">
        <f t="shared" ref="H1675:H1738" si="704">IF(DAY(A1675)=15,VLOOKUP(A1675,AJ$118:AP$450,4),H1674)</f>
        <v>43966</v>
      </c>
      <c r="I1675" s="11">
        <f t="shared" si="691"/>
        <v>43966</v>
      </c>
      <c r="J1675" s="1">
        <f t="shared" ref="J1675:J1738" si="705">IF(I1675=I1674,J1674,NETWORKDAYS(I1674,I1675,$AE$118:$AE$502)-1)</f>
        <v>20</v>
      </c>
      <c r="K1675" s="1">
        <f t="shared" si="688"/>
        <v>13</v>
      </c>
      <c r="L1675" s="8">
        <f t="shared" si="692"/>
        <v>0.99798394000000001</v>
      </c>
      <c r="M1675" s="14">
        <f t="shared" si="687"/>
        <v>1.0006997500000001</v>
      </c>
      <c r="N1675" s="14">
        <f t="shared" si="684"/>
        <v>1.2238768156344604</v>
      </c>
      <c r="O1675" s="8">
        <f t="shared" si="686"/>
        <v>1.2214094</v>
      </c>
      <c r="P1675" s="8">
        <f t="shared" si="693"/>
        <v>14684.109408660001</v>
      </c>
      <c r="Q1675" s="13">
        <f t="shared" si="694"/>
        <v>0</v>
      </c>
      <c r="R1675" s="21">
        <f t="shared" si="695"/>
        <v>0</v>
      </c>
      <c r="S1675" s="8">
        <f t="shared" si="696"/>
        <v>0</v>
      </c>
      <c r="T1675" s="10">
        <f t="shared" ref="T1675:T1738" si="706">IF(Q1674&gt;0,VLOOKUP(A1674,$AE$11:$AH$20,4),T1674)</f>
        <v>0.12631999999999999</v>
      </c>
      <c r="U1675" s="13">
        <f t="shared" si="685"/>
        <v>138</v>
      </c>
      <c r="V1675" s="13">
        <v>252</v>
      </c>
      <c r="W1675" s="14">
        <f t="shared" si="697"/>
        <v>1.0673109949999999</v>
      </c>
      <c r="X1675" s="8">
        <f t="shared" si="698"/>
        <v>988.40201497999999</v>
      </c>
      <c r="Y1675" s="8">
        <v>0</v>
      </c>
      <c r="Z1675" s="9">
        <f t="shared" si="699"/>
        <v>0</v>
      </c>
      <c r="AA1675" s="26" t="str">
        <f t="shared" ref="AA1675:AA1738" si="707">IF($Q1674&gt;0,VLOOKUP($A1674,$AE$10:$AO$114,($AN$7)+1),AA1674)</f>
        <v>A+J=</v>
      </c>
      <c r="AB1675" s="70">
        <f t="shared" ref="AB1675:AB1738" si="708">IF($Q1674&gt;0,VLOOKUP($A1674,$AE$10:$AO$114,($AO$7)+1),AB1674)</f>
        <v>44119</v>
      </c>
      <c r="AC1675" s="4"/>
      <c r="AD1675" s="1"/>
      <c r="AE1675" s="11"/>
      <c r="AF1675" s="5"/>
      <c r="AG1675" s="1"/>
      <c r="AH1675" s="1"/>
      <c r="AI1675" s="1"/>
      <c r="AJ1675" s="1"/>
      <c r="AK1675" s="10"/>
      <c r="AL1675" s="1"/>
      <c r="AM1675" s="1"/>
      <c r="AN1675" s="1"/>
      <c r="AO1675" s="1"/>
      <c r="AP1675" s="1"/>
      <c r="AQ1675" s="1"/>
    </row>
    <row r="1676" spans="1:43" x14ac:dyDescent="0.2">
      <c r="A1676" s="67">
        <f t="shared" si="700"/>
        <v>43958</v>
      </c>
      <c r="B1676" s="8">
        <f t="shared" si="689"/>
        <v>15677.47744685</v>
      </c>
      <c r="C1676" s="8">
        <f t="shared" si="701"/>
        <v>12022.26657881</v>
      </c>
      <c r="D1676" s="28">
        <f t="shared" si="702"/>
        <v>5348.49</v>
      </c>
      <c r="E1676" s="9">
        <f>IF(K1676=1,VLOOKUP(A1675,[1]Plan1!$AY$117:$BA$314,3),E1675)</f>
        <v>5331.91</v>
      </c>
      <c r="F1676" s="110">
        <f t="shared" si="703"/>
        <v>43937</v>
      </c>
      <c r="G1676" s="12">
        <f t="shared" si="690"/>
        <v>-3.0999403569978989E-3</v>
      </c>
      <c r="H1676" s="11">
        <f t="shared" si="704"/>
        <v>43966</v>
      </c>
      <c r="I1676" s="11">
        <f t="shared" si="691"/>
        <v>43966</v>
      </c>
      <c r="J1676" s="1">
        <f t="shared" si="705"/>
        <v>20</v>
      </c>
      <c r="K1676" s="1">
        <f t="shared" si="688"/>
        <v>14</v>
      </c>
      <c r="L1676" s="8">
        <f t="shared" si="692"/>
        <v>0.99782903000000001</v>
      </c>
      <c r="M1676" s="14">
        <f t="shared" si="687"/>
        <v>1.0006997500000001</v>
      </c>
      <c r="N1676" s="14">
        <f t="shared" si="684"/>
        <v>1.2238768156344604</v>
      </c>
      <c r="O1676" s="8">
        <f t="shared" si="686"/>
        <v>1.22121981</v>
      </c>
      <c r="P1676" s="8">
        <f t="shared" si="693"/>
        <v>14681.83010714</v>
      </c>
      <c r="Q1676" s="13">
        <f t="shared" si="694"/>
        <v>0</v>
      </c>
      <c r="R1676" s="21">
        <f t="shared" si="695"/>
        <v>0</v>
      </c>
      <c r="S1676" s="8">
        <f t="shared" si="696"/>
        <v>0</v>
      </c>
      <c r="T1676" s="10">
        <f t="shared" si="706"/>
        <v>0.12631999999999999</v>
      </c>
      <c r="U1676" s="13">
        <f t="shared" si="685"/>
        <v>139</v>
      </c>
      <c r="V1676" s="13">
        <v>252</v>
      </c>
      <c r="W1676" s="14">
        <f t="shared" si="697"/>
        <v>1.067814934</v>
      </c>
      <c r="X1676" s="8">
        <f t="shared" si="698"/>
        <v>995.64733970999998</v>
      </c>
      <c r="Y1676" s="8">
        <v>0</v>
      </c>
      <c r="Z1676" s="9">
        <f t="shared" si="699"/>
        <v>0</v>
      </c>
      <c r="AA1676" s="26" t="str">
        <f t="shared" si="707"/>
        <v>A+J=</v>
      </c>
      <c r="AB1676" s="70">
        <f t="shared" si="708"/>
        <v>44119</v>
      </c>
      <c r="AC1676" s="4"/>
      <c r="AD1676" s="1"/>
      <c r="AE1676" s="11"/>
      <c r="AF1676" s="5"/>
      <c r="AG1676" s="1"/>
      <c r="AH1676" s="1"/>
      <c r="AI1676" s="1"/>
      <c r="AJ1676" s="1"/>
      <c r="AK1676" s="10"/>
      <c r="AL1676" s="1"/>
      <c r="AM1676" s="1"/>
      <c r="AN1676" s="1"/>
      <c r="AO1676" s="1"/>
      <c r="AP1676" s="1"/>
      <c r="AQ1676" s="1"/>
    </row>
    <row r="1677" spans="1:43" x14ac:dyDescent="0.2">
      <c r="A1677" s="67">
        <f t="shared" si="700"/>
        <v>43959</v>
      </c>
      <c r="B1677" s="8">
        <f t="shared" si="689"/>
        <v>15682.44493808</v>
      </c>
      <c r="C1677" s="8">
        <f t="shared" si="701"/>
        <v>12022.26657881</v>
      </c>
      <c r="D1677" s="28">
        <f t="shared" si="702"/>
        <v>5348.49</v>
      </c>
      <c r="E1677" s="9">
        <f>IF(K1677=1,VLOOKUP(A1676,[1]Plan1!$AY$117:$BA$314,3),E1676)</f>
        <v>5331.91</v>
      </c>
      <c r="F1677" s="110">
        <f t="shared" si="703"/>
        <v>43937</v>
      </c>
      <c r="G1677" s="12">
        <f t="shared" si="690"/>
        <v>-3.0999403569978989E-3</v>
      </c>
      <c r="H1677" s="11">
        <f t="shared" si="704"/>
        <v>43966</v>
      </c>
      <c r="I1677" s="11">
        <f t="shared" si="691"/>
        <v>43966</v>
      </c>
      <c r="J1677" s="1">
        <f t="shared" si="705"/>
        <v>20</v>
      </c>
      <c r="K1677" s="1">
        <f t="shared" si="688"/>
        <v>15</v>
      </c>
      <c r="L1677" s="8">
        <f t="shared" si="692"/>
        <v>0.99767413999999999</v>
      </c>
      <c r="M1677" s="14">
        <f t="shared" si="687"/>
        <v>1.0006997500000001</v>
      </c>
      <c r="N1677" s="14">
        <f t="shared" si="684"/>
        <v>1.2238768156344604</v>
      </c>
      <c r="O1677" s="8">
        <f t="shared" si="686"/>
        <v>1.2210302399999999</v>
      </c>
      <c r="P1677" s="8">
        <f t="shared" si="693"/>
        <v>14679.55104606</v>
      </c>
      <c r="Q1677" s="13">
        <f t="shared" si="694"/>
        <v>0</v>
      </c>
      <c r="R1677" s="21">
        <f t="shared" si="695"/>
        <v>0</v>
      </c>
      <c r="S1677" s="8">
        <f t="shared" si="696"/>
        <v>0</v>
      </c>
      <c r="T1677" s="10">
        <f t="shared" si="706"/>
        <v>0.12631999999999999</v>
      </c>
      <c r="U1677" s="13">
        <f t="shared" si="685"/>
        <v>140</v>
      </c>
      <c r="V1677" s="13">
        <v>252</v>
      </c>
      <c r="W1677" s="14">
        <f t="shared" si="697"/>
        <v>1.068319112</v>
      </c>
      <c r="X1677" s="8">
        <f t="shared" si="698"/>
        <v>1002.89389202</v>
      </c>
      <c r="Y1677" s="8">
        <v>0</v>
      </c>
      <c r="Z1677" s="9">
        <f t="shared" si="699"/>
        <v>0</v>
      </c>
      <c r="AA1677" s="26" t="str">
        <f t="shared" si="707"/>
        <v>A+J=</v>
      </c>
      <c r="AB1677" s="70">
        <f t="shared" si="708"/>
        <v>44119</v>
      </c>
      <c r="AC1677" s="4"/>
      <c r="AD1677" s="1"/>
      <c r="AE1677" s="11"/>
      <c r="AF1677" s="5"/>
      <c r="AG1677" s="1"/>
      <c r="AH1677" s="1"/>
      <c r="AI1677" s="1"/>
      <c r="AJ1677" s="1"/>
      <c r="AK1677" s="10"/>
      <c r="AL1677" s="1"/>
      <c r="AM1677" s="1"/>
      <c r="AN1677" s="1"/>
      <c r="AO1677" s="1"/>
      <c r="AP1677" s="1"/>
      <c r="AQ1677" s="1"/>
    </row>
    <row r="1678" spans="1:43" x14ac:dyDescent="0.2">
      <c r="A1678" s="67">
        <f t="shared" si="700"/>
        <v>43960</v>
      </c>
      <c r="B1678" s="8">
        <f t="shared" si="689"/>
        <v>15687.41399522</v>
      </c>
      <c r="C1678" s="8">
        <f t="shared" si="701"/>
        <v>12022.26657881</v>
      </c>
      <c r="D1678" s="28">
        <f t="shared" si="702"/>
        <v>5348.49</v>
      </c>
      <c r="E1678" s="9">
        <f>IF(K1678=1,VLOOKUP(A1677,[1]Plan1!$AY$117:$BA$314,3),E1677)</f>
        <v>5331.91</v>
      </c>
      <c r="F1678" s="110">
        <f t="shared" si="703"/>
        <v>43937</v>
      </c>
      <c r="G1678" s="12">
        <f t="shared" si="690"/>
        <v>-3.0999403569978989E-3</v>
      </c>
      <c r="H1678" s="11">
        <f t="shared" si="704"/>
        <v>43966</v>
      </c>
      <c r="I1678" s="11">
        <f t="shared" si="691"/>
        <v>43966</v>
      </c>
      <c r="J1678" s="1">
        <f t="shared" si="705"/>
        <v>20</v>
      </c>
      <c r="K1678" s="1">
        <f t="shared" si="688"/>
        <v>16</v>
      </c>
      <c r="L1678" s="8">
        <f t="shared" si="692"/>
        <v>0.99751926999999996</v>
      </c>
      <c r="M1678" s="14">
        <f t="shared" si="687"/>
        <v>1.0006997500000001</v>
      </c>
      <c r="N1678" s="14">
        <f t="shared" si="684"/>
        <v>1.2238768156344604</v>
      </c>
      <c r="O1678" s="8">
        <f t="shared" si="686"/>
        <v>1.2208406999999999</v>
      </c>
      <c r="P1678" s="8">
        <f t="shared" si="693"/>
        <v>14677.27234566</v>
      </c>
      <c r="Q1678" s="13">
        <f t="shared" si="694"/>
        <v>0</v>
      </c>
      <c r="R1678" s="21">
        <f t="shared" si="695"/>
        <v>0</v>
      </c>
      <c r="S1678" s="8">
        <f t="shared" si="696"/>
        <v>0</v>
      </c>
      <c r="T1678" s="10">
        <f t="shared" si="706"/>
        <v>0.12631999999999999</v>
      </c>
      <c r="U1678" s="13">
        <f t="shared" si="685"/>
        <v>141</v>
      </c>
      <c r="V1678" s="13">
        <v>252</v>
      </c>
      <c r="W1678" s="14">
        <f t="shared" si="697"/>
        <v>1.0688235269999999</v>
      </c>
      <c r="X1678" s="8">
        <f t="shared" si="698"/>
        <v>1010.14164956</v>
      </c>
      <c r="Y1678" s="8">
        <v>0</v>
      </c>
      <c r="Z1678" s="9">
        <f t="shared" si="699"/>
        <v>0</v>
      </c>
      <c r="AA1678" s="26" t="str">
        <f t="shared" si="707"/>
        <v>A+J=</v>
      </c>
      <c r="AB1678" s="70">
        <f t="shared" si="708"/>
        <v>44119</v>
      </c>
      <c r="AC1678" s="4"/>
      <c r="AD1678" s="1"/>
      <c r="AE1678" s="11"/>
      <c r="AF1678" s="5"/>
      <c r="AG1678" s="1"/>
      <c r="AH1678" s="1"/>
      <c r="AI1678" s="1"/>
      <c r="AJ1678" s="1"/>
      <c r="AK1678" s="10"/>
      <c r="AL1678" s="1"/>
      <c r="AM1678" s="1"/>
      <c r="AN1678" s="1"/>
      <c r="AO1678" s="1"/>
      <c r="AP1678" s="1"/>
      <c r="AQ1678" s="1"/>
    </row>
    <row r="1679" spans="1:43" x14ac:dyDescent="0.2">
      <c r="A1679" s="67">
        <f t="shared" si="700"/>
        <v>43961</v>
      </c>
      <c r="B1679" s="8">
        <f t="shared" si="689"/>
        <v>15687.41399522</v>
      </c>
      <c r="C1679" s="8">
        <f t="shared" si="701"/>
        <v>12022.26657881</v>
      </c>
      <c r="D1679" s="28">
        <f t="shared" si="702"/>
        <v>5348.49</v>
      </c>
      <c r="E1679" s="9">
        <f>IF(K1679=1,VLOOKUP(A1678,[1]Plan1!$AY$117:$BA$314,3),E1678)</f>
        <v>5331.91</v>
      </c>
      <c r="F1679" s="110">
        <f t="shared" si="703"/>
        <v>43937</v>
      </c>
      <c r="G1679" s="12">
        <f t="shared" si="690"/>
        <v>-3.0999403569978989E-3</v>
      </c>
      <c r="H1679" s="11">
        <f t="shared" si="704"/>
        <v>43966</v>
      </c>
      <c r="I1679" s="11">
        <f t="shared" si="691"/>
        <v>43966</v>
      </c>
      <c r="J1679" s="1">
        <f t="shared" si="705"/>
        <v>20</v>
      </c>
      <c r="K1679" s="1">
        <f t="shared" si="688"/>
        <v>16</v>
      </c>
      <c r="L1679" s="8">
        <f t="shared" si="692"/>
        <v>0.99751926999999996</v>
      </c>
      <c r="M1679" s="14">
        <f t="shared" si="687"/>
        <v>1.0006997500000001</v>
      </c>
      <c r="N1679" s="14">
        <f t="shared" si="684"/>
        <v>1.2238768156344604</v>
      </c>
      <c r="O1679" s="8">
        <f t="shared" si="686"/>
        <v>1.2208406999999999</v>
      </c>
      <c r="P1679" s="8">
        <f t="shared" si="693"/>
        <v>14677.27234566</v>
      </c>
      <c r="Q1679" s="13">
        <f t="shared" si="694"/>
        <v>0</v>
      </c>
      <c r="R1679" s="21">
        <f t="shared" si="695"/>
        <v>0</v>
      </c>
      <c r="S1679" s="8">
        <f t="shared" si="696"/>
        <v>0</v>
      </c>
      <c r="T1679" s="10">
        <f t="shared" si="706"/>
        <v>0.12631999999999999</v>
      </c>
      <c r="U1679" s="13">
        <f t="shared" si="685"/>
        <v>141</v>
      </c>
      <c r="V1679" s="13">
        <v>252</v>
      </c>
      <c r="W1679" s="14">
        <f t="shared" si="697"/>
        <v>1.0688235269999999</v>
      </c>
      <c r="X1679" s="8">
        <f t="shared" si="698"/>
        <v>1010.14164956</v>
      </c>
      <c r="Y1679" s="8">
        <v>0</v>
      </c>
      <c r="Z1679" s="9">
        <f t="shared" si="699"/>
        <v>0</v>
      </c>
      <c r="AA1679" s="26" t="str">
        <f t="shared" si="707"/>
        <v>A+J=</v>
      </c>
      <c r="AB1679" s="70">
        <f t="shared" si="708"/>
        <v>44119</v>
      </c>
      <c r="AC1679" s="4"/>
      <c r="AD1679" s="1"/>
      <c r="AE1679" s="11"/>
      <c r="AF1679" s="5"/>
      <c r="AG1679" s="1"/>
      <c r="AH1679" s="1"/>
      <c r="AI1679" s="1"/>
      <c r="AJ1679" s="1"/>
      <c r="AK1679" s="10"/>
      <c r="AL1679" s="1"/>
      <c r="AM1679" s="1"/>
      <c r="AN1679" s="1"/>
      <c r="AO1679" s="1"/>
      <c r="AP1679" s="1"/>
      <c r="AQ1679" s="1"/>
    </row>
    <row r="1680" spans="1:43" x14ac:dyDescent="0.2">
      <c r="A1680" s="67">
        <f t="shared" si="700"/>
        <v>43962</v>
      </c>
      <c r="B1680" s="8">
        <f t="shared" si="689"/>
        <v>15687.41399522</v>
      </c>
      <c r="C1680" s="8">
        <f t="shared" si="701"/>
        <v>12022.26657881</v>
      </c>
      <c r="D1680" s="28">
        <f t="shared" si="702"/>
        <v>5348.49</v>
      </c>
      <c r="E1680" s="9">
        <f>IF(K1680=1,VLOOKUP(A1679,[1]Plan1!$AY$117:$BA$314,3),E1679)</f>
        <v>5331.91</v>
      </c>
      <c r="F1680" s="110">
        <f t="shared" si="703"/>
        <v>43937</v>
      </c>
      <c r="G1680" s="12">
        <f t="shared" si="690"/>
        <v>-3.0999403569978989E-3</v>
      </c>
      <c r="H1680" s="11">
        <f t="shared" si="704"/>
        <v>43966</v>
      </c>
      <c r="I1680" s="11">
        <f t="shared" si="691"/>
        <v>43966</v>
      </c>
      <c r="J1680" s="1">
        <f t="shared" si="705"/>
        <v>20</v>
      </c>
      <c r="K1680" s="1">
        <f t="shared" si="688"/>
        <v>16</v>
      </c>
      <c r="L1680" s="8">
        <f t="shared" si="692"/>
        <v>0.99751926999999996</v>
      </c>
      <c r="M1680" s="14">
        <f t="shared" si="687"/>
        <v>1.0006997500000001</v>
      </c>
      <c r="N1680" s="14">
        <f t="shared" si="684"/>
        <v>1.2238768156344604</v>
      </c>
      <c r="O1680" s="8">
        <f t="shared" si="686"/>
        <v>1.2208406999999999</v>
      </c>
      <c r="P1680" s="8">
        <f t="shared" si="693"/>
        <v>14677.27234566</v>
      </c>
      <c r="Q1680" s="13">
        <f t="shared" si="694"/>
        <v>0</v>
      </c>
      <c r="R1680" s="21">
        <f t="shared" si="695"/>
        <v>0</v>
      </c>
      <c r="S1680" s="8">
        <f t="shared" si="696"/>
        <v>0</v>
      </c>
      <c r="T1680" s="10">
        <f t="shared" si="706"/>
        <v>0.12631999999999999</v>
      </c>
      <c r="U1680" s="13">
        <f t="shared" si="685"/>
        <v>141</v>
      </c>
      <c r="V1680" s="13">
        <v>252</v>
      </c>
      <c r="W1680" s="14">
        <f t="shared" si="697"/>
        <v>1.0688235269999999</v>
      </c>
      <c r="X1680" s="8">
        <f t="shared" si="698"/>
        <v>1010.14164956</v>
      </c>
      <c r="Y1680" s="8">
        <v>0</v>
      </c>
      <c r="Z1680" s="9">
        <f t="shared" si="699"/>
        <v>0</v>
      </c>
      <c r="AA1680" s="26" t="str">
        <f t="shared" si="707"/>
        <v>A+J=</v>
      </c>
      <c r="AB1680" s="70">
        <f t="shared" si="708"/>
        <v>44119</v>
      </c>
      <c r="AC1680" s="4"/>
      <c r="AD1680" s="1"/>
      <c r="AE1680" s="11"/>
      <c r="AF1680" s="5"/>
      <c r="AG1680" s="1"/>
      <c r="AH1680" s="1"/>
      <c r="AI1680" s="1"/>
      <c r="AJ1680" s="1"/>
      <c r="AK1680" s="10"/>
      <c r="AL1680" s="1"/>
      <c r="AM1680" s="1"/>
      <c r="AN1680" s="1"/>
      <c r="AO1680" s="1"/>
      <c r="AP1680" s="1"/>
      <c r="AQ1680" s="1"/>
    </row>
    <row r="1681" spans="1:43" x14ac:dyDescent="0.2">
      <c r="A1681" s="67">
        <f t="shared" si="700"/>
        <v>43963</v>
      </c>
      <c r="B1681" s="8">
        <f t="shared" si="689"/>
        <v>15692.384760409999</v>
      </c>
      <c r="C1681" s="8">
        <f t="shared" si="701"/>
        <v>12022.26657881</v>
      </c>
      <c r="D1681" s="28">
        <f t="shared" si="702"/>
        <v>5348.49</v>
      </c>
      <c r="E1681" s="9">
        <f>IF(K1681=1,VLOOKUP(A1680,[1]Plan1!$AY$117:$BA$314,3),E1680)</f>
        <v>5331.91</v>
      </c>
      <c r="F1681" s="110">
        <f t="shared" si="703"/>
        <v>43937</v>
      </c>
      <c r="G1681" s="12">
        <f t="shared" si="690"/>
        <v>-3.0999403569978989E-3</v>
      </c>
      <c r="H1681" s="11">
        <f t="shared" si="704"/>
        <v>43966</v>
      </c>
      <c r="I1681" s="11">
        <f t="shared" si="691"/>
        <v>43966</v>
      </c>
      <c r="J1681" s="1">
        <f t="shared" si="705"/>
        <v>20</v>
      </c>
      <c r="K1681" s="1">
        <f t="shared" si="688"/>
        <v>17</v>
      </c>
      <c r="L1681" s="8">
        <f t="shared" si="692"/>
        <v>0.99736442999999997</v>
      </c>
      <c r="M1681" s="14">
        <f t="shared" si="687"/>
        <v>1.0006997500000001</v>
      </c>
      <c r="N1681" s="14">
        <f t="shared" si="684"/>
        <v>1.2238768156344604</v>
      </c>
      <c r="O1681" s="8">
        <f t="shared" si="686"/>
        <v>1.2206512</v>
      </c>
      <c r="P1681" s="8">
        <f t="shared" si="693"/>
        <v>14674.99412614</v>
      </c>
      <c r="Q1681" s="13">
        <f t="shared" si="694"/>
        <v>0</v>
      </c>
      <c r="R1681" s="21">
        <f t="shared" si="695"/>
        <v>0</v>
      </c>
      <c r="S1681" s="8">
        <f t="shared" si="696"/>
        <v>0</v>
      </c>
      <c r="T1681" s="10">
        <f t="shared" si="706"/>
        <v>0.12631999999999999</v>
      </c>
      <c r="U1681" s="13">
        <f t="shared" si="685"/>
        <v>142</v>
      </c>
      <c r="V1681" s="13">
        <v>252</v>
      </c>
      <c r="W1681" s="14">
        <f t="shared" si="697"/>
        <v>1.0693281800000001</v>
      </c>
      <c r="X1681" s="8">
        <f t="shared" si="698"/>
        <v>1017.39063427</v>
      </c>
      <c r="Y1681" s="8">
        <v>0</v>
      </c>
      <c r="Z1681" s="9">
        <f t="shared" si="699"/>
        <v>0</v>
      </c>
      <c r="AA1681" s="26" t="str">
        <f t="shared" si="707"/>
        <v>A+J=</v>
      </c>
      <c r="AB1681" s="70">
        <f t="shared" si="708"/>
        <v>44119</v>
      </c>
      <c r="AC1681" s="4"/>
      <c r="AD1681" s="1"/>
      <c r="AE1681" s="11"/>
      <c r="AF1681" s="5"/>
      <c r="AG1681" s="1"/>
      <c r="AH1681" s="1"/>
      <c r="AI1681" s="1"/>
      <c r="AJ1681" s="1"/>
      <c r="AK1681" s="10"/>
      <c r="AL1681" s="1"/>
      <c r="AM1681" s="1"/>
      <c r="AN1681" s="1"/>
      <c r="AO1681" s="1"/>
      <c r="AP1681" s="1"/>
      <c r="AQ1681" s="1"/>
    </row>
    <row r="1682" spans="1:43" x14ac:dyDescent="0.2">
      <c r="A1682" s="67">
        <f t="shared" si="700"/>
        <v>43964</v>
      </c>
      <c r="B1682" s="8">
        <f t="shared" si="689"/>
        <v>15697.35711881</v>
      </c>
      <c r="C1682" s="8">
        <f t="shared" si="701"/>
        <v>12022.26657881</v>
      </c>
      <c r="D1682" s="28">
        <f t="shared" si="702"/>
        <v>5348.49</v>
      </c>
      <c r="E1682" s="9">
        <f>IF(K1682=1,VLOOKUP(A1681,[1]Plan1!$AY$117:$BA$314,3),E1681)</f>
        <v>5331.91</v>
      </c>
      <c r="F1682" s="110">
        <f t="shared" si="703"/>
        <v>43937</v>
      </c>
      <c r="G1682" s="12">
        <f t="shared" si="690"/>
        <v>-3.0999403569978989E-3</v>
      </c>
      <c r="H1682" s="11">
        <f t="shared" si="704"/>
        <v>43966</v>
      </c>
      <c r="I1682" s="11">
        <f t="shared" si="691"/>
        <v>43966</v>
      </c>
      <c r="J1682" s="1">
        <f t="shared" si="705"/>
        <v>20</v>
      </c>
      <c r="K1682" s="1">
        <f t="shared" si="688"/>
        <v>18</v>
      </c>
      <c r="L1682" s="8">
        <f t="shared" si="692"/>
        <v>0.99720962000000002</v>
      </c>
      <c r="M1682" s="14">
        <f t="shared" si="687"/>
        <v>1.0006997500000001</v>
      </c>
      <c r="N1682" s="14">
        <f t="shared" si="684"/>
        <v>1.2238768156344604</v>
      </c>
      <c r="O1682" s="8">
        <f t="shared" si="686"/>
        <v>1.22046173</v>
      </c>
      <c r="P1682" s="8">
        <f t="shared" si="693"/>
        <v>14672.716267289999</v>
      </c>
      <c r="Q1682" s="13">
        <f t="shared" si="694"/>
        <v>0</v>
      </c>
      <c r="R1682" s="21">
        <f t="shared" si="695"/>
        <v>0</v>
      </c>
      <c r="S1682" s="8">
        <f t="shared" si="696"/>
        <v>0</v>
      </c>
      <c r="T1682" s="10">
        <f t="shared" si="706"/>
        <v>0.12631999999999999</v>
      </c>
      <c r="U1682" s="13">
        <f t="shared" si="685"/>
        <v>143</v>
      </c>
      <c r="V1682" s="13">
        <v>252</v>
      </c>
      <c r="W1682" s="14">
        <f t="shared" si="697"/>
        <v>1.069833072</v>
      </c>
      <c r="X1682" s="8">
        <f t="shared" si="698"/>
        <v>1024.6408515200001</v>
      </c>
      <c r="Y1682" s="8">
        <v>0</v>
      </c>
      <c r="Z1682" s="9">
        <f t="shared" si="699"/>
        <v>0</v>
      </c>
      <c r="AA1682" s="26" t="str">
        <f t="shared" si="707"/>
        <v>A+J=</v>
      </c>
      <c r="AB1682" s="70">
        <f t="shared" si="708"/>
        <v>44119</v>
      </c>
      <c r="AC1682" s="4"/>
      <c r="AD1682" s="1"/>
      <c r="AE1682" s="11"/>
      <c r="AF1682" s="5"/>
      <c r="AG1682" s="1"/>
      <c r="AH1682" s="1"/>
      <c r="AI1682" s="1"/>
      <c r="AJ1682" s="1"/>
      <c r="AK1682" s="10"/>
      <c r="AL1682" s="1"/>
      <c r="AM1682" s="1"/>
      <c r="AN1682" s="1"/>
      <c r="AO1682" s="1"/>
      <c r="AP1682" s="1"/>
      <c r="AQ1682" s="1"/>
    </row>
    <row r="1683" spans="1:43" x14ac:dyDescent="0.2">
      <c r="A1683" s="67">
        <f t="shared" si="700"/>
        <v>43965</v>
      </c>
      <c r="B1683" s="8">
        <f t="shared" si="689"/>
        <v>15702.330797310002</v>
      </c>
      <c r="C1683" s="8">
        <f t="shared" si="701"/>
        <v>12022.26657881</v>
      </c>
      <c r="D1683" s="28">
        <f t="shared" si="702"/>
        <v>5348.49</v>
      </c>
      <c r="E1683" s="9">
        <f>IF(K1683=1,VLOOKUP(A1682,[1]Plan1!$AY$117:$BA$314,3),E1682)</f>
        <v>5331.91</v>
      </c>
      <c r="F1683" s="110">
        <f t="shared" si="703"/>
        <v>43937</v>
      </c>
      <c r="G1683" s="12">
        <f t="shared" si="690"/>
        <v>-3.0999403569978989E-3</v>
      </c>
      <c r="H1683" s="11">
        <f t="shared" si="704"/>
        <v>43966</v>
      </c>
      <c r="I1683" s="11">
        <f t="shared" si="691"/>
        <v>43966</v>
      </c>
      <c r="J1683" s="1">
        <f t="shared" si="705"/>
        <v>20</v>
      </c>
      <c r="K1683" s="1">
        <f t="shared" si="688"/>
        <v>19</v>
      </c>
      <c r="L1683" s="8">
        <f t="shared" si="692"/>
        <v>0.99705482000000001</v>
      </c>
      <c r="M1683" s="14">
        <f t="shared" si="687"/>
        <v>1.0006997500000001</v>
      </c>
      <c r="N1683" s="14">
        <f t="shared" si="684"/>
        <v>1.2238768156344604</v>
      </c>
      <c r="O1683" s="8">
        <f t="shared" si="686"/>
        <v>1.2202722699999999</v>
      </c>
      <c r="P1683" s="8">
        <f t="shared" si="693"/>
        <v>14670.438528660001</v>
      </c>
      <c r="Q1683" s="13">
        <f t="shared" si="694"/>
        <v>0</v>
      </c>
      <c r="R1683" s="21">
        <f t="shared" si="695"/>
        <v>0</v>
      </c>
      <c r="S1683" s="8">
        <f t="shared" si="696"/>
        <v>0</v>
      </c>
      <c r="T1683" s="10">
        <f t="shared" si="706"/>
        <v>0.12631999999999999</v>
      </c>
      <c r="U1683" s="13">
        <f t="shared" si="685"/>
        <v>144</v>
      </c>
      <c r="V1683" s="13">
        <v>252</v>
      </c>
      <c r="W1683" s="14">
        <f t="shared" si="697"/>
        <v>1.0703382020000001</v>
      </c>
      <c r="X1683" s="8">
        <f t="shared" si="698"/>
        <v>1031.89226865</v>
      </c>
      <c r="Y1683" s="8">
        <v>0</v>
      </c>
      <c r="Z1683" s="9">
        <f t="shared" si="699"/>
        <v>0</v>
      </c>
      <c r="AA1683" s="26" t="str">
        <f t="shared" si="707"/>
        <v>A+J=</v>
      </c>
      <c r="AB1683" s="70">
        <f t="shared" si="708"/>
        <v>44119</v>
      </c>
      <c r="AC1683" s="4"/>
      <c r="AD1683" s="1"/>
      <c r="AE1683" s="11"/>
      <c r="AF1683" s="5"/>
      <c r="AG1683" s="1"/>
      <c r="AH1683" s="1"/>
      <c r="AI1683" s="1"/>
      <c r="AJ1683" s="1"/>
      <c r="AK1683" s="10"/>
      <c r="AL1683" s="1"/>
      <c r="AM1683" s="1"/>
      <c r="AN1683" s="1"/>
      <c r="AO1683" s="1"/>
      <c r="AP1683" s="1"/>
      <c r="AQ1683" s="1"/>
    </row>
    <row r="1684" spans="1:43" x14ac:dyDescent="0.2">
      <c r="A1684" s="67">
        <f t="shared" si="700"/>
        <v>43966</v>
      </c>
      <c r="B1684" s="8">
        <f t="shared" si="689"/>
        <v>15707.30618069</v>
      </c>
      <c r="C1684" s="8">
        <f t="shared" si="701"/>
        <v>12022.26657881</v>
      </c>
      <c r="D1684" s="28">
        <f t="shared" si="702"/>
        <v>5348.49</v>
      </c>
      <c r="E1684" s="9">
        <f>IF(K1684=1,VLOOKUP(A1683,[1]Plan1!$AY$117:$BA$314,3),E1683)</f>
        <v>5331.91</v>
      </c>
      <c r="F1684" s="110">
        <f t="shared" si="703"/>
        <v>43937</v>
      </c>
      <c r="G1684" s="12">
        <f t="shared" si="690"/>
        <v>-3.0999403569978989E-3</v>
      </c>
      <c r="H1684" s="11">
        <f t="shared" si="704"/>
        <v>43997</v>
      </c>
      <c r="I1684" s="11">
        <f t="shared" si="691"/>
        <v>43966</v>
      </c>
      <c r="J1684" s="1">
        <f t="shared" si="705"/>
        <v>20</v>
      </c>
      <c r="K1684" s="1">
        <f t="shared" si="688"/>
        <v>20</v>
      </c>
      <c r="L1684" s="8">
        <f t="shared" si="692"/>
        <v>0.99690005000000004</v>
      </c>
      <c r="M1684" s="14">
        <f t="shared" si="687"/>
        <v>1.0006997500000001</v>
      </c>
      <c r="N1684" s="14">
        <f t="shared" si="684"/>
        <v>1.2238768156344604</v>
      </c>
      <c r="O1684" s="8">
        <f t="shared" si="686"/>
        <v>1.2200828500000001</v>
      </c>
      <c r="P1684" s="8">
        <f t="shared" si="693"/>
        <v>14668.161270930001</v>
      </c>
      <c r="Q1684" s="13">
        <f t="shared" si="694"/>
        <v>0</v>
      </c>
      <c r="R1684" s="21">
        <f t="shared" si="695"/>
        <v>0</v>
      </c>
      <c r="S1684" s="8">
        <f t="shared" si="696"/>
        <v>0</v>
      </c>
      <c r="T1684" s="10">
        <f t="shared" si="706"/>
        <v>0.12631999999999999</v>
      </c>
      <c r="U1684" s="13">
        <f t="shared" si="685"/>
        <v>145</v>
      </c>
      <c r="V1684" s="13">
        <v>252</v>
      </c>
      <c r="W1684" s="14">
        <f t="shared" si="697"/>
        <v>1.0708435700000001</v>
      </c>
      <c r="X1684" s="8">
        <f t="shared" si="698"/>
        <v>1039.14490976</v>
      </c>
      <c r="Y1684" s="8">
        <v>0</v>
      </c>
      <c r="Z1684" s="9">
        <f t="shared" si="699"/>
        <v>0</v>
      </c>
      <c r="AA1684" s="26" t="str">
        <f t="shared" si="707"/>
        <v>A+J=</v>
      </c>
      <c r="AB1684" s="70">
        <f t="shared" si="708"/>
        <v>44119</v>
      </c>
      <c r="AC1684" s="4"/>
      <c r="AD1684" s="1"/>
      <c r="AE1684" s="11"/>
      <c r="AF1684" s="5"/>
      <c r="AG1684" s="1"/>
      <c r="AH1684" s="1"/>
      <c r="AI1684" s="1"/>
      <c r="AJ1684" s="1"/>
      <c r="AK1684" s="10"/>
      <c r="AL1684" s="1"/>
      <c r="AM1684" s="1"/>
      <c r="AN1684" s="1"/>
      <c r="AO1684" s="1"/>
      <c r="AP1684" s="1"/>
      <c r="AQ1684" s="1"/>
    </row>
    <row r="1685" spans="1:43" x14ac:dyDescent="0.2">
      <c r="A1685" s="67">
        <f t="shared" si="700"/>
        <v>43967</v>
      </c>
      <c r="B1685" s="8">
        <f t="shared" si="689"/>
        <v>15711.731372759999</v>
      </c>
      <c r="C1685" s="8">
        <f t="shared" si="701"/>
        <v>12022.26657881</v>
      </c>
      <c r="D1685" s="28">
        <f t="shared" si="702"/>
        <v>5331.91</v>
      </c>
      <c r="E1685" s="9">
        <f>IF(K1685=1,VLOOKUP(A1684,[1]Plan1!$AY$117:$BA$314,3),E1684)</f>
        <v>5311.65</v>
      </c>
      <c r="F1685" s="110">
        <f t="shared" si="703"/>
        <v>43967</v>
      </c>
      <c r="G1685" s="12">
        <f t="shared" si="690"/>
        <v>-3.7997640620340833E-3</v>
      </c>
      <c r="H1685" s="11">
        <f t="shared" si="704"/>
        <v>43997</v>
      </c>
      <c r="I1685" s="11">
        <f t="shared" si="691"/>
        <v>43997</v>
      </c>
      <c r="J1685" s="1">
        <f t="shared" si="705"/>
        <v>20</v>
      </c>
      <c r="K1685" s="1">
        <f t="shared" si="688"/>
        <v>1</v>
      </c>
      <c r="L1685" s="8">
        <f t="shared" si="692"/>
        <v>0.99980966000000004</v>
      </c>
      <c r="M1685" s="14">
        <f t="shared" si="687"/>
        <v>0.99690005000000004</v>
      </c>
      <c r="N1685" s="14">
        <f t="shared" si="684"/>
        <v>1.2200828586998345</v>
      </c>
      <c r="O1685" s="8">
        <f t="shared" si="686"/>
        <v>1.2198506200000001</v>
      </c>
      <c r="P1685" s="8">
        <f t="shared" si="693"/>
        <v>14665.36933996</v>
      </c>
      <c r="Q1685" s="13">
        <f t="shared" si="694"/>
        <v>0</v>
      </c>
      <c r="R1685" s="21">
        <f t="shared" si="695"/>
        <v>0</v>
      </c>
      <c r="S1685" s="8">
        <f t="shared" si="696"/>
        <v>0</v>
      </c>
      <c r="T1685" s="10">
        <f t="shared" si="706"/>
        <v>0.12631999999999999</v>
      </c>
      <c r="U1685" s="13">
        <f t="shared" si="685"/>
        <v>146</v>
      </c>
      <c r="V1685" s="13">
        <v>252</v>
      </c>
      <c r="W1685" s="14">
        <f t="shared" si="697"/>
        <v>1.0713491770000001</v>
      </c>
      <c r="X1685" s="8">
        <f t="shared" si="698"/>
        <v>1046.3620328</v>
      </c>
      <c r="Y1685" s="8">
        <v>0</v>
      </c>
      <c r="Z1685" s="9">
        <f t="shared" si="699"/>
        <v>0</v>
      </c>
      <c r="AA1685" s="26" t="str">
        <f t="shared" si="707"/>
        <v>A+J=</v>
      </c>
      <c r="AB1685" s="70">
        <f t="shared" si="708"/>
        <v>44119</v>
      </c>
      <c r="AC1685" s="4"/>
      <c r="AD1685" s="1"/>
      <c r="AE1685" s="11"/>
      <c r="AF1685" s="5"/>
      <c r="AG1685" s="1"/>
      <c r="AH1685" s="1"/>
      <c r="AI1685" s="1"/>
      <c r="AJ1685" s="1"/>
      <c r="AK1685" s="10"/>
      <c r="AL1685" s="1"/>
      <c r="AM1685" s="1"/>
      <c r="AN1685" s="1"/>
      <c r="AO1685" s="1"/>
      <c r="AP1685" s="1"/>
      <c r="AQ1685" s="1"/>
    </row>
    <row r="1686" spans="1:43" x14ac:dyDescent="0.2">
      <c r="A1686" s="67">
        <f t="shared" si="700"/>
        <v>43968</v>
      </c>
      <c r="B1686" s="8">
        <f t="shared" si="689"/>
        <v>15711.731372759999</v>
      </c>
      <c r="C1686" s="8">
        <f t="shared" si="701"/>
        <v>12022.26657881</v>
      </c>
      <c r="D1686" s="28">
        <f t="shared" si="702"/>
        <v>5331.91</v>
      </c>
      <c r="E1686" s="9">
        <f>IF(K1686=1,VLOOKUP(A1685,[1]Plan1!$AY$117:$BA$314,3),E1685)</f>
        <v>5311.65</v>
      </c>
      <c r="F1686" s="110">
        <f t="shared" si="703"/>
        <v>43967</v>
      </c>
      <c r="G1686" s="12">
        <f t="shared" si="690"/>
        <v>-3.7997640620340833E-3</v>
      </c>
      <c r="H1686" s="11">
        <f t="shared" si="704"/>
        <v>43997</v>
      </c>
      <c r="I1686" s="11">
        <f t="shared" si="691"/>
        <v>43997</v>
      </c>
      <c r="J1686" s="1">
        <f t="shared" si="705"/>
        <v>20</v>
      </c>
      <c r="K1686" s="1">
        <f t="shared" si="688"/>
        <v>1</v>
      </c>
      <c r="L1686" s="8">
        <f t="shared" si="692"/>
        <v>0.99980966000000004</v>
      </c>
      <c r="M1686" s="14">
        <f t="shared" si="687"/>
        <v>0.99690005000000004</v>
      </c>
      <c r="N1686" s="14">
        <f t="shared" si="684"/>
        <v>1.2200828586998345</v>
      </c>
      <c r="O1686" s="8">
        <f t="shared" si="686"/>
        <v>1.2198506200000001</v>
      </c>
      <c r="P1686" s="8">
        <f t="shared" si="693"/>
        <v>14665.36933996</v>
      </c>
      <c r="Q1686" s="13">
        <f t="shared" si="694"/>
        <v>0</v>
      </c>
      <c r="R1686" s="21">
        <f t="shared" si="695"/>
        <v>0</v>
      </c>
      <c r="S1686" s="8">
        <f t="shared" si="696"/>
        <v>0</v>
      </c>
      <c r="T1686" s="10">
        <f t="shared" si="706"/>
        <v>0.12631999999999999</v>
      </c>
      <c r="U1686" s="13">
        <f t="shared" si="685"/>
        <v>146</v>
      </c>
      <c r="V1686" s="13">
        <v>252</v>
      </c>
      <c r="W1686" s="14">
        <f t="shared" si="697"/>
        <v>1.0713491770000001</v>
      </c>
      <c r="X1686" s="8">
        <f t="shared" si="698"/>
        <v>1046.3620328</v>
      </c>
      <c r="Y1686" s="8">
        <v>0</v>
      </c>
      <c r="Z1686" s="9">
        <f t="shared" si="699"/>
        <v>0</v>
      </c>
      <c r="AA1686" s="26" t="str">
        <f t="shared" si="707"/>
        <v>A+J=</v>
      </c>
      <c r="AB1686" s="70">
        <f t="shared" si="708"/>
        <v>44119</v>
      </c>
      <c r="AC1686" s="4"/>
      <c r="AD1686" s="1"/>
      <c r="AE1686" s="11"/>
      <c r="AF1686" s="5"/>
      <c r="AG1686" s="1"/>
      <c r="AH1686" s="1"/>
      <c r="AI1686" s="1"/>
      <c r="AJ1686" s="1"/>
      <c r="AK1686" s="10"/>
      <c r="AL1686" s="1"/>
      <c r="AM1686" s="1"/>
      <c r="AN1686" s="1"/>
      <c r="AO1686" s="1"/>
      <c r="AP1686" s="1"/>
      <c r="AQ1686" s="1"/>
    </row>
    <row r="1687" spans="1:43" x14ac:dyDescent="0.2">
      <c r="A1687" s="67">
        <f t="shared" si="700"/>
        <v>43969</v>
      </c>
      <c r="B1687" s="8">
        <f t="shared" si="689"/>
        <v>15711.731372759999</v>
      </c>
      <c r="C1687" s="8">
        <f t="shared" si="701"/>
        <v>12022.26657881</v>
      </c>
      <c r="D1687" s="28">
        <f t="shared" si="702"/>
        <v>5331.91</v>
      </c>
      <c r="E1687" s="9">
        <f>IF(K1687=1,VLOOKUP(A1686,[1]Plan1!$AY$117:$BA$314,3),E1686)</f>
        <v>5311.65</v>
      </c>
      <c r="F1687" s="110">
        <f t="shared" si="703"/>
        <v>43967</v>
      </c>
      <c r="G1687" s="12">
        <f t="shared" si="690"/>
        <v>-3.7997640620340833E-3</v>
      </c>
      <c r="H1687" s="11">
        <f t="shared" si="704"/>
        <v>43997</v>
      </c>
      <c r="I1687" s="11">
        <f t="shared" si="691"/>
        <v>43997</v>
      </c>
      <c r="J1687" s="1">
        <f t="shared" si="705"/>
        <v>20</v>
      </c>
      <c r="K1687" s="1">
        <f t="shared" si="688"/>
        <v>1</v>
      </c>
      <c r="L1687" s="8">
        <f t="shared" si="692"/>
        <v>0.99980966000000004</v>
      </c>
      <c r="M1687" s="14">
        <f t="shared" si="687"/>
        <v>0.99690005000000004</v>
      </c>
      <c r="N1687" s="14">
        <f t="shared" si="684"/>
        <v>1.2200828586998345</v>
      </c>
      <c r="O1687" s="8">
        <f t="shared" si="686"/>
        <v>1.2198506200000001</v>
      </c>
      <c r="P1687" s="8">
        <f t="shared" si="693"/>
        <v>14665.36933996</v>
      </c>
      <c r="Q1687" s="13">
        <f t="shared" si="694"/>
        <v>0</v>
      </c>
      <c r="R1687" s="21">
        <f t="shared" si="695"/>
        <v>0</v>
      </c>
      <c r="S1687" s="8">
        <f t="shared" si="696"/>
        <v>0</v>
      </c>
      <c r="T1687" s="10">
        <f t="shared" si="706"/>
        <v>0.12631999999999999</v>
      </c>
      <c r="U1687" s="13">
        <f t="shared" si="685"/>
        <v>146</v>
      </c>
      <c r="V1687" s="13">
        <v>252</v>
      </c>
      <c r="W1687" s="14">
        <f t="shared" si="697"/>
        <v>1.0713491770000001</v>
      </c>
      <c r="X1687" s="8">
        <f t="shared" si="698"/>
        <v>1046.3620328</v>
      </c>
      <c r="Y1687" s="8">
        <v>0</v>
      </c>
      <c r="Z1687" s="9">
        <f t="shared" si="699"/>
        <v>0</v>
      </c>
      <c r="AA1687" s="26" t="str">
        <f t="shared" si="707"/>
        <v>A+J=</v>
      </c>
      <c r="AB1687" s="70">
        <f t="shared" si="708"/>
        <v>44119</v>
      </c>
      <c r="AC1687" s="4"/>
      <c r="AD1687" s="1"/>
      <c r="AE1687" s="11"/>
      <c r="AF1687" s="5"/>
      <c r="AG1687" s="1"/>
      <c r="AH1687" s="1"/>
      <c r="AI1687" s="1"/>
      <c r="AJ1687" s="1"/>
      <c r="AK1687" s="10"/>
      <c r="AL1687" s="1"/>
      <c r="AM1687" s="1"/>
      <c r="AN1687" s="1"/>
      <c r="AO1687" s="1"/>
      <c r="AP1687" s="1"/>
      <c r="AQ1687" s="1"/>
    </row>
    <row r="1688" spans="1:43" x14ac:dyDescent="0.2">
      <c r="A1688" s="67">
        <f t="shared" si="700"/>
        <v>43970</v>
      </c>
      <c r="B1688" s="8">
        <f t="shared" si="689"/>
        <v>15716.158019119999</v>
      </c>
      <c r="C1688" s="8">
        <f t="shared" si="701"/>
        <v>12022.26657881</v>
      </c>
      <c r="D1688" s="28">
        <f t="shared" si="702"/>
        <v>5331.91</v>
      </c>
      <c r="E1688" s="9">
        <f>IF(K1688=1,VLOOKUP(A1687,[1]Plan1!$AY$117:$BA$314,3),E1687)</f>
        <v>5311.65</v>
      </c>
      <c r="F1688" s="110">
        <f t="shared" si="703"/>
        <v>43967</v>
      </c>
      <c r="G1688" s="12">
        <f t="shared" si="690"/>
        <v>-3.7997640620340833E-3</v>
      </c>
      <c r="H1688" s="11">
        <f t="shared" si="704"/>
        <v>43997</v>
      </c>
      <c r="I1688" s="11">
        <f t="shared" si="691"/>
        <v>43997</v>
      </c>
      <c r="J1688" s="1">
        <f t="shared" si="705"/>
        <v>20</v>
      </c>
      <c r="K1688" s="1">
        <f t="shared" si="688"/>
        <v>2</v>
      </c>
      <c r="L1688" s="8">
        <f t="shared" si="692"/>
        <v>0.99961937000000001</v>
      </c>
      <c r="M1688" s="14">
        <f t="shared" si="687"/>
        <v>0.99690005000000004</v>
      </c>
      <c r="N1688" s="14">
        <f t="shared" si="684"/>
        <v>1.2200828586998345</v>
      </c>
      <c r="O1688" s="8">
        <f t="shared" si="686"/>
        <v>1.21961845</v>
      </c>
      <c r="P1688" s="8">
        <f t="shared" si="693"/>
        <v>14662.578130329999</v>
      </c>
      <c r="Q1688" s="13">
        <f t="shared" si="694"/>
        <v>0</v>
      </c>
      <c r="R1688" s="21">
        <f t="shared" si="695"/>
        <v>0</v>
      </c>
      <c r="S1688" s="8">
        <f t="shared" si="696"/>
        <v>0</v>
      </c>
      <c r="T1688" s="10">
        <f t="shared" si="706"/>
        <v>0.12631999999999999</v>
      </c>
      <c r="U1688" s="13">
        <f t="shared" si="685"/>
        <v>147</v>
      </c>
      <c r="V1688" s="13">
        <v>252</v>
      </c>
      <c r="W1688" s="14">
        <f t="shared" si="697"/>
        <v>1.0718550229999999</v>
      </c>
      <c r="X1688" s="8">
        <f t="shared" si="698"/>
        <v>1053.57988879</v>
      </c>
      <c r="Y1688" s="8">
        <v>0</v>
      </c>
      <c r="Z1688" s="9">
        <f t="shared" si="699"/>
        <v>0</v>
      </c>
      <c r="AA1688" s="26" t="str">
        <f t="shared" si="707"/>
        <v>A+J=</v>
      </c>
      <c r="AB1688" s="70">
        <f t="shared" si="708"/>
        <v>44119</v>
      </c>
      <c r="AC1688" s="4"/>
      <c r="AD1688" s="1"/>
      <c r="AE1688" s="11"/>
      <c r="AF1688" s="5"/>
      <c r="AG1688" s="1"/>
      <c r="AH1688" s="1"/>
      <c r="AI1688" s="1"/>
      <c r="AJ1688" s="1"/>
      <c r="AK1688" s="10"/>
      <c r="AL1688" s="1"/>
      <c r="AM1688" s="1"/>
      <c r="AN1688" s="1"/>
      <c r="AO1688" s="1"/>
      <c r="AP1688" s="1"/>
      <c r="AQ1688" s="1"/>
    </row>
    <row r="1689" spans="1:43" x14ac:dyDescent="0.2">
      <c r="A1689" s="67">
        <f t="shared" si="700"/>
        <v>43971</v>
      </c>
      <c r="B1689" s="8">
        <f t="shared" si="689"/>
        <v>15720.58586101</v>
      </c>
      <c r="C1689" s="8">
        <f t="shared" si="701"/>
        <v>12022.26657881</v>
      </c>
      <c r="D1689" s="28">
        <f t="shared" si="702"/>
        <v>5331.91</v>
      </c>
      <c r="E1689" s="9">
        <f>IF(K1689=1,VLOOKUP(A1688,[1]Plan1!$AY$117:$BA$314,3),E1688)</f>
        <v>5311.65</v>
      </c>
      <c r="F1689" s="110">
        <f t="shared" si="703"/>
        <v>43967</v>
      </c>
      <c r="G1689" s="12">
        <f t="shared" si="690"/>
        <v>-3.7997640620340833E-3</v>
      </c>
      <c r="H1689" s="11">
        <f t="shared" si="704"/>
        <v>43997</v>
      </c>
      <c r="I1689" s="11">
        <f t="shared" si="691"/>
        <v>43997</v>
      </c>
      <c r="J1689" s="1">
        <f t="shared" si="705"/>
        <v>20</v>
      </c>
      <c r="K1689" s="1">
        <f t="shared" si="688"/>
        <v>3</v>
      </c>
      <c r="L1689" s="8">
        <f t="shared" si="692"/>
        <v>0.99942911000000001</v>
      </c>
      <c r="M1689" s="14">
        <f t="shared" si="687"/>
        <v>0.99690005000000004</v>
      </c>
      <c r="N1689" s="14">
        <f t="shared" si="684"/>
        <v>1.2200828586998345</v>
      </c>
      <c r="O1689" s="8">
        <f t="shared" si="686"/>
        <v>1.2193863199999999</v>
      </c>
      <c r="P1689" s="8">
        <f t="shared" si="693"/>
        <v>14659.78740159</v>
      </c>
      <c r="Q1689" s="13">
        <f t="shared" si="694"/>
        <v>0</v>
      </c>
      <c r="R1689" s="21">
        <f t="shared" si="695"/>
        <v>0</v>
      </c>
      <c r="S1689" s="8">
        <f t="shared" si="696"/>
        <v>0</v>
      </c>
      <c r="T1689" s="10">
        <f t="shared" si="706"/>
        <v>0.12631999999999999</v>
      </c>
      <c r="U1689" s="13">
        <f t="shared" si="685"/>
        <v>148</v>
      </c>
      <c r="V1689" s="13">
        <v>252</v>
      </c>
      <c r="W1689" s="14">
        <f t="shared" si="697"/>
        <v>1.072361108</v>
      </c>
      <c r="X1689" s="8">
        <f t="shared" si="698"/>
        <v>1060.79845942</v>
      </c>
      <c r="Y1689" s="8">
        <v>0</v>
      </c>
      <c r="Z1689" s="9">
        <f t="shared" si="699"/>
        <v>0</v>
      </c>
      <c r="AA1689" s="26" t="str">
        <f t="shared" si="707"/>
        <v>A+J=</v>
      </c>
      <c r="AB1689" s="70">
        <f t="shared" si="708"/>
        <v>44119</v>
      </c>
      <c r="AC1689" s="4"/>
      <c r="AD1689" s="1"/>
      <c r="AE1689" s="11"/>
      <c r="AF1689" s="5"/>
      <c r="AG1689" s="1"/>
      <c r="AH1689" s="1"/>
      <c r="AI1689" s="1"/>
      <c r="AJ1689" s="1"/>
      <c r="AK1689" s="10"/>
      <c r="AL1689" s="1"/>
      <c r="AM1689" s="1"/>
      <c r="AN1689" s="1"/>
      <c r="AO1689" s="1"/>
      <c r="AP1689" s="1"/>
      <c r="AQ1689" s="1"/>
    </row>
    <row r="1690" spans="1:43" x14ac:dyDescent="0.2">
      <c r="A1690" s="67">
        <f t="shared" si="700"/>
        <v>43972</v>
      </c>
      <c r="B1690" s="8">
        <f t="shared" si="689"/>
        <v>15725.014768179999</v>
      </c>
      <c r="C1690" s="8">
        <f t="shared" si="701"/>
        <v>12022.26657881</v>
      </c>
      <c r="D1690" s="28">
        <f t="shared" si="702"/>
        <v>5331.91</v>
      </c>
      <c r="E1690" s="9">
        <f>IF(K1690=1,VLOOKUP(A1689,[1]Plan1!$AY$117:$BA$314,3),E1689)</f>
        <v>5311.65</v>
      </c>
      <c r="F1690" s="110">
        <f t="shared" si="703"/>
        <v>43967</v>
      </c>
      <c r="G1690" s="12">
        <f t="shared" si="690"/>
        <v>-3.7997640620340833E-3</v>
      </c>
      <c r="H1690" s="11">
        <f t="shared" si="704"/>
        <v>43997</v>
      </c>
      <c r="I1690" s="11">
        <f t="shared" si="691"/>
        <v>43997</v>
      </c>
      <c r="J1690" s="1">
        <f t="shared" si="705"/>
        <v>20</v>
      </c>
      <c r="K1690" s="1">
        <f t="shared" si="688"/>
        <v>4</v>
      </c>
      <c r="L1690" s="8">
        <f t="shared" si="692"/>
        <v>0.99923888000000005</v>
      </c>
      <c r="M1690" s="14">
        <f t="shared" si="687"/>
        <v>0.99690005000000004</v>
      </c>
      <c r="N1690" s="14">
        <f t="shared" si="684"/>
        <v>1.2200828586998345</v>
      </c>
      <c r="O1690" s="8">
        <f t="shared" si="686"/>
        <v>1.2191542200000001</v>
      </c>
      <c r="P1690" s="8">
        <f t="shared" si="693"/>
        <v>14656.99703352</v>
      </c>
      <c r="Q1690" s="13">
        <f t="shared" si="694"/>
        <v>0</v>
      </c>
      <c r="R1690" s="21">
        <f t="shared" si="695"/>
        <v>0</v>
      </c>
      <c r="S1690" s="8">
        <f t="shared" si="696"/>
        <v>0</v>
      </c>
      <c r="T1690" s="10">
        <f t="shared" si="706"/>
        <v>0.12631999999999999</v>
      </c>
      <c r="U1690" s="13">
        <f t="shared" si="685"/>
        <v>149</v>
      </c>
      <c r="V1690" s="13">
        <v>252</v>
      </c>
      <c r="W1690" s="14">
        <f t="shared" si="697"/>
        <v>1.072867432</v>
      </c>
      <c r="X1690" s="8">
        <f t="shared" si="698"/>
        <v>1068.0177346600001</v>
      </c>
      <c r="Y1690" s="8">
        <v>0</v>
      </c>
      <c r="Z1690" s="9">
        <f t="shared" si="699"/>
        <v>0</v>
      </c>
      <c r="AA1690" s="26" t="str">
        <f t="shared" si="707"/>
        <v>A+J=</v>
      </c>
      <c r="AB1690" s="70">
        <f t="shared" si="708"/>
        <v>44119</v>
      </c>
      <c r="AC1690" s="4"/>
      <c r="AD1690" s="1"/>
      <c r="AE1690" s="11"/>
      <c r="AF1690" s="5"/>
      <c r="AG1690" s="1"/>
      <c r="AH1690" s="1"/>
      <c r="AI1690" s="1"/>
      <c r="AJ1690" s="1"/>
      <c r="AK1690" s="10"/>
      <c r="AL1690" s="1"/>
      <c r="AM1690" s="1"/>
      <c r="AN1690" s="1"/>
      <c r="AO1690" s="1"/>
      <c r="AP1690" s="1"/>
      <c r="AQ1690" s="1"/>
    </row>
    <row r="1691" spans="1:43" x14ac:dyDescent="0.2">
      <c r="A1691" s="67">
        <f t="shared" si="700"/>
        <v>43973</v>
      </c>
      <c r="B1691" s="8">
        <f t="shared" si="689"/>
        <v>15729.445240689998</v>
      </c>
      <c r="C1691" s="8">
        <f t="shared" si="701"/>
        <v>12022.26657881</v>
      </c>
      <c r="D1691" s="28">
        <f t="shared" si="702"/>
        <v>5331.91</v>
      </c>
      <c r="E1691" s="9">
        <f>IF(K1691=1,VLOOKUP(A1690,[1]Plan1!$AY$117:$BA$314,3),E1690)</f>
        <v>5311.65</v>
      </c>
      <c r="F1691" s="110">
        <f t="shared" si="703"/>
        <v>43967</v>
      </c>
      <c r="G1691" s="12">
        <f t="shared" si="690"/>
        <v>-3.7997640620340833E-3</v>
      </c>
      <c r="H1691" s="11">
        <f t="shared" si="704"/>
        <v>43997</v>
      </c>
      <c r="I1691" s="11">
        <f t="shared" si="691"/>
        <v>43997</v>
      </c>
      <c r="J1691" s="1">
        <f t="shared" si="705"/>
        <v>20</v>
      </c>
      <c r="K1691" s="1">
        <f t="shared" si="688"/>
        <v>5</v>
      </c>
      <c r="L1691" s="8">
        <f t="shared" si="692"/>
        <v>0.99904870000000001</v>
      </c>
      <c r="M1691" s="14">
        <f t="shared" si="687"/>
        <v>0.99690005000000004</v>
      </c>
      <c r="N1691" s="14">
        <f t="shared" si="684"/>
        <v>1.2200828586998345</v>
      </c>
      <c r="O1691" s="8">
        <f t="shared" si="686"/>
        <v>1.21892219</v>
      </c>
      <c r="P1691" s="8">
        <f t="shared" si="693"/>
        <v>14654.207506999999</v>
      </c>
      <c r="Q1691" s="13">
        <f t="shared" si="694"/>
        <v>0</v>
      </c>
      <c r="R1691" s="21">
        <f t="shared" si="695"/>
        <v>0</v>
      </c>
      <c r="S1691" s="8">
        <f t="shared" si="696"/>
        <v>0</v>
      </c>
      <c r="T1691" s="10">
        <f t="shared" si="706"/>
        <v>0.12631999999999999</v>
      </c>
      <c r="U1691" s="13">
        <f t="shared" si="685"/>
        <v>150</v>
      </c>
      <c r="V1691" s="13">
        <v>252</v>
      </c>
      <c r="W1691" s="14">
        <f t="shared" si="697"/>
        <v>1.073373994</v>
      </c>
      <c r="X1691" s="8">
        <f t="shared" si="698"/>
        <v>1075.2377336899999</v>
      </c>
      <c r="Y1691" s="8">
        <v>0</v>
      </c>
      <c r="Z1691" s="9">
        <f t="shared" si="699"/>
        <v>0</v>
      </c>
      <c r="AA1691" s="26" t="str">
        <f t="shared" si="707"/>
        <v>A+J=</v>
      </c>
      <c r="AB1691" s="70">
        <f t="shared" si="708"/>
        <v>44119</v>
      </c>
      <c r="AC1691" s="4"/>
      <c r="AD1691" s="1"/>
      <c r="AE1691" s="11"/>
      <c r="AF1691" s="5"/>
      <c r="AG1691" s="1"/>
      <c r="AH1691" s="1"/>
      <c r="AI1691" s="1"/>
      <c r="AJ1691" s="1"/>
      <c r="AK1691" s="10"/>
      <c r="AL1691" s="1"/>
      <c r="AM1691" s="1"/>
      <c r="AN1691" s="1"/>
      <c r="AO1691" s="1"/>
      <c r="AP1691" s="1"/>
      <c r="AQ1691" s="1"/>
    </row>
    <row r="1692" spans="1:43" x14ac:dyDescent="0.2">
      <c r="A1692" s="67">
        <f t="shared" si="700"/>
        <v>43974</v>
      </c>
      <c r="B1692" s="8">
        <f t="shared" si="689"/>
        <v>15733.876790730001</v>
      </c>
      <c r="C1692" s="8">
        <f t="shared" si="701"/>
        <v>12022.26657881</v>
      </c>
      <c r="D1692" s="28">
        <f t="shared" si="702"/>
        <v>5331.91</v>
      </c>
      <c r="E1692" s="9">
        <f>IF(K1692=1,VLOOKUP(A1691,[1]Plan1!$AY$117:$BA$314,3),E1691)</f>
        <v>5311.65</v>
      </c>
      <c r="F1692" s="110">
        <f t="shared" si="703"/>
        <v>43967</v>
      </c>
      <c r="G1692" s="12">
        <f t="shared" si="690"/>
        <v>-3.7997640620340833E-3</v>
      </c>
      <c r="H1692" s="11">
        <f t="shared" si="704"/>
        <v>43997</v>
      </c>
      <c r="I1692" s="11">
        <f t="shared" si="691"/>
        <v>43997</v>
      </c>
      <c r="J1692" s="1">
        <f t="shared" si="705"/>
        <v>20</v>
      </c>
      <c r="K1692" s="1">
        <f t="shared" si="688"/>
        <v>6</v>
      </c>
      <c r="L1692" s="8">
        <f t="shared" si="692"/>
        <v>0.99885855000000001</v>
      </c>
      <c r="M1692" s="14">
        <f t="shared" si="687"/>
        <v>0.99690005000000004</v>
      </c>
      <c r="N1692" s="14">
        <f t="shared" si="684"/>
        <v>1.2200828586998345</v>
      </c>
      <c r="O1692" s="8">
        <f t="shared" si="686"/>
        <v>1.21869019</v>
      </c>
      <c r="P1692" s="8">
        <f t="shared" si="693"/>
        <v>14651.418341160001</v>
      </c>
      <c r="Q1692" s="13">
        <f t="shared" si="694"/>
        <v>0</v>
      </c>
      <c r="R1692" s="21">
        <f t="shared" si="695"/>
        <v>0</v>
      </c>
      <c r="S1692" s="8">
        <f t="shared" si="696"/>
        <v>0</v>
      </c>
      <c r="T1692" s="10">
        <f t="shared" si="706"/>
        <v>0.12631999999999999</v>
      </c>
      <c r="U1692" s="13">
        <f t="shared" si="685"/>
        <v>151</v>
      </c>
      <c r="V1692" s="13">
        <v>252</v>
      </c>
      <c r="W1692" s="14">
        <f t="shared" si="697"/>
        <v>1.0738807960000001</v>
      </c>
      <c r="X1692" s="8">
        <f t="shared" si="698"/>
        <v>1082.4584495700001</v>
      </c>
      <c r="Y1692" s="8">
        <v>0</v>
      </c>
      <c r="Z1692" s="9">
        <f t="shared" si="699"/>
        <v>0</v>
      </c>
      <c r="AA1692" s="26" t="str">
        <f t="shared" si="707"/>
        <v>A+J=</v>
      </c>
      <c r="AB1692" s="70">
        <f t="shared" si="708"/>
        <v>44119</v>
      </c>
      <c r="AC1692" s="4"/>
      <c r="AD1692" s="1"/>
      <c r="AE1692" s="11"/>
      <c r="AF1692" s="5"/>
      <c r="AG1692" s="1"/>
      <c r="AH1692" s="1"/>
      <c r="AI1692" s="1"/>
      <c r="AJ1692" s="1"/>
      <c r="AK1692" s="10"/>
      <c r="AL1692" s="1"/>
      <c r="AM1692" s="1"/>
      <c r="AN1692" s="1"/>
      <c r="AO1692" s="1"/>
      <c r="AP1692" s="1"/>
      <c r="AQ1692" s="1"/>
    </row>
    <row r="1693" spans="1:43" x14ac:dyDescent="0.2">
      <c r="A1693" s="67">
        <f t="shared" si="700"/>
        <v>43975</v>
      </c>
      <c r="B1693" s="8">
        <f t="shared" si="689"/>
        <v>15733.876790730001</v>
      </c>
      <c r="C1693" s="8">
        <f t="shared" si="701"/>
        <v>12022.26657881</v>
      </c>
      <c r="D1693" s="28">
        <f t="shared" si="702"/>
        <v>5331.91</v>
      </c>
      <c r="E1693" s="9">
        <f>IF(K1693=1,VLOOKUP(A1692,[1]Plan1!$AY$117:$BA$314,3),E1692)</f>
        <v>5311.65</v>
      </c>
      <c r="F1693" s="110">
        <f t="shared" si="703"/>
        <v>43967</v>
      </c>
      <c r="G1693" s="12">
        <f t="shared" si="690"/>
        <v>-3.7997640620340833E-3</v>
      </c>
      <c r="H1693" s="11">
        <f t="shared" si="704"/>
        <v>43997</v>
      </c>
      <c r="I1693" s="11">
        <f t="shared" si="691"/>
        <v>43997</v>
      </c>
      <c r="J1693" s="1">
        <f t="shared" si="705"/>
        <v>20</v>
      </c>
      <c r="K1693" s="1">
        <f t="shared" si="688"/>
        <v>6</v>
      </c>
      <c r="L1693" s="8">
        <f t="shared" si="692"/>
        <v>0.99885855000000001</v>
      </c>
      <c r="M1693" s="14">
        <f t="shared" si="687"/>
        <v>0.99690005000000004</v>
      </c>
      <c r="N1693" s="14">
        <f t="shared" si="684"/>
        <v>1.2200828586998345</v>
      </c>
      <c r="O1693" s="8">
        <f t="shared" si="686"/>
        <v>1.21869019</v>
      </c>
      <c r="P1693" s="8">
        <f t="shared" si="693"/>
        <v>14651.418341160001</v>
      </c>
      <c r="Q1693" s="13">
        <f t="shared" si="694"/>
        <v>0</v>
      </c>
      <c r="R1693" s="21">
        <f t="shared" si="695"/>
        <v>0</v>
      </c>
      <c r="S1693" s="8">
        <f t="shared" si="696"/>
        <v>0</v>
      </c>
      <c r="T1693" s="10">
        <f t="shared" si="706"/>
        <v>0.12631999999999999</v>
      </c>
      <c r="U1693" s="13">
        <f t="shared" si="685"/>
        <v>151</v>
      </c>
      <c r="V1693" s="13">
        <v>252</v>
      </c>
      <c r="W1693" s="14">
        <f t="shared" si="697"/>
        <v>1.0738807960000001</v>
      </c>
      <c r="X1693" s="8">
        <f t="shared" si="698"/>
        <v>1082.4584495700001</v>
      </c>
      <c r="Y1693" s="8">
        <v>0</v>
      </c>
      <c r="Z1693" s="9">
        <f t="shared" si="699"/>
        <v>0</v>
      </c>
      <c r="AA1693" s="26" t="str">
        <f t="shared" si="707"/>
        <v>A+J=</v>
      </c>
      <c r="AB1693" s="70">
        <f t="shared" si="708"/>
        <v>44119</v>
      </c>
      <c r="AC1693" s="4"/>
      <c r="AD1693" s="1"/>
      <c r="AE1693" s="11"/>
      <c r="AF1693" s="5"/>
      <c r="AG1693" s="1"/>
      <c r="AH1693" s="1"/>
      <c r="AI1693" s="1"/>
      <c r="AJ1693" s="1"/>
      <c r="AK1693" s="10"/>
      <c r="AL1693" s="1"/>
      <c r="AM1693" s="1"/>
      <c r="AN1693" s="1"/>
      <c r="AO1693" s="1"/>
      <c r="AP1693" s="1"/>
      <c r="AQ1693" s="1"/>
    </row>
    <row r="1694" spans="1:43" x14ac:dyDescent="0.2">
      <c r="A1694" s="67">
        <f t="shared" si="700"/>
        <v>43976</v>
      </c>
      <c r="B1694" s="8">
        <f t="shared" si="689"/>
        <v>15733.876790730001</v>
      </c>
      <c r="C1694" s="8">
        <f t="shared" si="701"/>
        <v>12022.26657881</v>
      </c>
      <c r="D1694" s="28">
        <f t="shared" si="702"/>
        <v>5331.91</v>
      </c>
      <c r="E1694" s="9">
        <f>IF(K1694=1,VLOOKUP(A1693,[1]Plan1!$AY$117:$BA$314,3),E1693)</f>
        <v>5311.65</v>
      </c>
      <c r="F1694" s="110">
        <f t="shared" si="703"/>
        <v>43967</v>
      </c>
      <c r="G1694" s="12">
        <f t="shared" si="690"/>
        <v>-3.7997640620340833E-3</v>
      </c>
      <c r="H1694" s="11">
        <f t="shared" si="704"/>
        <v>43997</v>
      </c>
      <c r="I1694" s="11">
        <f t="shared" si="691"/>
        <v>43997</v>
      </c>
      <c r="J1694" s="1">
        <f t="shared" si="705"/>
        <v>20</v>
      </c>
      <c r="K1694" s="1">
        <f t="shared" si="688"/>
        <v>6</v>
      </c>
      <c r="L1694" s="8">
        <f t="shared" si="692"/>
        <v>0.99885855000000001</v>
      </c>
      <c r="M1694" s="14">
        <f t="shared" si="687"/>
        <v>0.99690005000000004</v>
      </c>
      <c r="N1694" s="14">
        <f t="shared" si="684"/>
        <v>1.2200828586998345</v>
      </c>
      <c r="O1694" s="8">
        <f t="shared" si="686"/>
        <v>1.21869019</v>
      </c>
      <c r="P1694" s="8">
        <f t="shared" si="693"/>
        <v>14651.418341160001</v>
      </c>
      <c r="Q1694" s="13">
        <f t="shared" si="694"/>
        <v>0</v>
      </c>
      <c r="R1694" s="21">
        <f t="shared" si="695"/>
        <v>0</v>
      </c>
      <c r="S1694" s="8">
        <f t="shared" si="696"/>
        <v>0</v>
      </c>
      <c r="T1694" s="10">
        <f t="shared" si="706"/>
        <v>0.12631999999999999</v>
      </c>
      <c r="U1694" s="13">
        <f t="shared" si="685"/>
        <v>151</v>
      </c>
      <c r="V1694" s="13">
        <v>252</v>
      </c>
      <c r="W1694" s="14">
        <f t="shared" si="697"/>
        <v>1.0738807960000001</v>
      </c>
      <c r="X1694" s="8">
        <f t="shared" si="698"/>
        <v>1082.4584495700001</v>
      </c>
      <c r="Y1694" s="8">
        <v>0</v>
      </c>
      <c r="Z1694" s="9">
        <f t="shared" si="699"/>
        <v>0</v>
      </c>
      <c r="AA1694" s="26" t="str">
        <f t="shared" si="707"/>
        <v>A+J=</v>
      </c>
      <c r="AB1694" s="70">
        <f t="shared" si="708"/>
        <v>44119</v>
      </c>
      <c r="AC1694" s="4"/>
      <c r="AD1694" s="1"/>
      <c r="AE1694" s="11"/>
      <c r="AF1694" s="5"/>
      <c r="AG1694" s="1"/>
      <c r="AH1694" s="1"/>
      <c r="AI1694" s="1"/>
      <c r="AJ1694" s="1"/>
      <c r="AK1694" s="10"/>
      <c r="AL1694" s="1"/>
      <c r="AM1694" s="1"/>
      <c r="AN1694" s="1"/>
      <c r="AO1694" s="1"/>
      <c r="AP1694" s="1"/>
      <c r="AQ1694" s="1"/>
    </row>
    <row r="1695" spans="1:43" x14ac:dyDescent="0.2">
      <c r="A1695" s="67">
        <f t="shared" si="700"/>
        <v>43977</v>
      </c>
      <c r="B1695" s="8">
        <f t="shared" si="689"/>
        <v>15738.30953133</v>
      </c>
      <c r="C1695" s="8">
        <f t="shared" si="701"/>
        <v>12022.26657881</v>
      </c>
      <c r="D1695" s="28">
        <f t="shared" si="702"/>
        <v>5331.91</v>
      </c>
      <c r="E1695" s="9">
        <f>IF(K1695=1,VLOOKUP(A1694,[1]Plan1!$AY$117:$BA$314,3),E1694)</f>
        <v>5311.65</v>
      </c>
      <c r="F1695" s="110">
        <f t="shared" si="703"/>
        <v>43967</v>
      </c>
      <c r="G1695" s="12">
        <f t="shared" si="690"/>
        <v>-3.7997640620340833E-3</v>
      </c>
      <c r="H1695" s="11">
        <f t="shared" si="704"/>
        <v>43997</v>
      </c>
      <c r="I1695" s="11">
        <f t="shared" si="691"/>
        <v>43997</v>
      </c>
      <c r="J1695" s="1">
        <f t="shared" si="705"/>
        <v>20</v>
      </c>
      <c r="K1695" s="1">
        <f t="shared" si="688"/>
        <v>7</v>
      </c>
      <c r="L1695" s="8">
        <f t="shared" si="692"/>
        <v>0.99866843000000005</v>
      </c>
      <c r="M1695" s="14">
        <f t="shared" si="687"/>
        <v>0.99690005000000004</v>
      </c>
      <c r="N1695" s="14">
        <f t="shared" ref="N1695:N1758" si="709">IF(I1695&gt;I1694,N1694*M1695,N1694)</f>
        <v>1.2200828586998345</v>
      </c>
      <c r="O1695" s="8">
        <f t="shared" si="686"/>
        <v>1.21845823</v>
      </c>
      <c r="P1695" s="8">
        <f t="shared" si="693"/>
        <v>14648.629656200001</v>
      </c>
      <c r="Q1695" s="13">
        <f t="shared" si="694"/>
        <v>0</v>
      </c>
      <c r="R1695" s="21">
        <f t="shared" si="695"/>
        <v>0</v>
      </c>
      <c r="S1695" s="8">
        <f t="shared" si="696"/>
        <v>0</v>
      </c>
      <c r="T1695" s="10">
        <f t="shared" si="706"/>
        <v>0.12631999999999999</v>
      </c>
      <c r="U1695" s="13">
        <f t="shared" si="685"/>
        <v>152</v>
      </c>
      <c r="V1695" s="13">
        <v>252</v>
      </c>
      <c r="W1695" s="14">
        <f t="shared" si="697"/>
        <v>1.074387837</v>
      </c>
      <c r="X1695" s="8">
        <f t="shared" si="698"/>
        <v>1089.67987513</v>
      </c>
      <c r="Y1695" s="8">
        <v>0</v>
      </c>
      <c r="Z1695" s="9">
        <f t="shared" si="699"/>
        <v>0</v>
      </c>
      <c r="AA1695" s="26" t="str">
        <f t="shared" si="707"/>
        <v>A+J=</v>
      </c>
      <c r="AB1695" s="70">
        <f t="shared" si="708"/>
        <v>44119</v>
      </c>
      <c r="AC1695" s="4"/>
      <c r="AD1695" s="1"/>
      <c r="AE1695" s="11"/>
      <c r="AF1695" s="5"/>
      <c r="AG1695" s="1"/>
      <c r="AH1695" s="1"/>
      <c r="AI1695" s="1"/>
      <c r="AJ1695" s="1"/>
      <c r="AK1695" s="10"/>
      <c r="AL1695" s="1"/>
      <c r="AM1695" s="1"/>
      <c r="AN1695" s="1"/>
      <c r="AO1695" s="1"/>
      <c r="AP1695" s="1"/>
      <c r="AQ1695" s="1"/>
    </row>
    <row r="1696" spans="1:43" x14ac:dyDescent="0.2">
      <c r="A1696" s="67">
        <f t="shared" si="700"/>
        <v>43978</v>
      </c>
      <c r="B1696" s="8">
        <f t="shared" si="689"/>
        <v>15742.743475899999</v>
      </c>
      <c r="C1696" s="8">
        <f t="shared" si="701"/>
        <v>12022.26657881</v>
      </c>
      <c r="D1696" s="28">
        <f t="shared" si="702"/>
        <v>5331.91</v>
      </c>
      <c r="E1696" s="9">
        <f>IF(K1696=1,VLOOKUP(A1695,[1]Plan1!$AY$117:$BA$314,3),E1695)</f>
        <v>5311.65</v>
      </c>
      <c r="F1696" s="110">
        <f t="shared" si="703"/>
        <v>43967</v>
      </c>
      <c r="G1696" s="12">
        <f t="shared" si="690"/>
        <v>-3.7997640620340833E-3</v>
      </c>
      <c r="H1696" s="11">
        <f t="shared" si="704"/>
        <v>43997</v>
      </c>
      <c r="I1696" s="11">
        <f t="shared" si="691"/>
        <v>43997</v>
      </c>
      <c r="J1696" s="1">
        <f t="shared" si="705"/>
        <v>20</v>
      </c>
      <c r="K1696" s="1">
        <f t="shared" si="688"/>
        <v>8</v>
      </c>
      <c r="L1696" s="8">
        <f t="shared" si="692"/>
        <v>0.99847834999999996</v>
      </c>
      <c r="M1696" s="14">
        <f t="shared" si="687"/>
        <v>0.99690005000000004</v>
      </c>
      <c r="N1696" s="14">
        <f t="shared" si="709"/>
        <v>1.2200828586998345</v>
      </c>
      <c r="O1696" s="8">
        <f t="shared" si="686"/>
        <v>1.2182263099999999</v>
      </c>
      <c r="P1696" s="8">
        <f t="shared" si="693"/>
        <v>14645.841452139999</v>
      </c>
      <c r="Q1696" s="13">
        <f t="shared" si="694"/>
        <v>0</v>
      </c>
      <c r="R1696" s="21">
        <f t="shared" si="695"/>
        <v>0</v>
      </c>
      <c r="S1696" s="8">
        <f t="shared" si="696"/>
        <v>0</v>
      </c>
      <c r="T1696" s="10">
        <f t="shared" si="706"/>
        <v>0.12631999999999999</v>
      </c>
      <c r="U1696" s="13">
        <f t="shared" si="685"/>
        <v>153</v>
      </c>
      <c r="V1696" s="13">
        <v>252</v>
      </c>
      <c r="W1696" s="14">
        <f t="shared" si="697"/>
        <v>1.0748951179999999</v>
      </c>
      <c r="X1696" s="8">
        <f t="shared" si="698"/>
        <v>1096.90202376</v>
      </c>
      <c r="Y1696" s="8">
        <v>0</v>
      </c>
      <c r="Z1696" s="9">
        <f t="shared" si="699"/>
        <v>0</v>
      </c>
      <c r="AA1696" s="26" t="str">
        <f t="shared" si="707"/>
        <v>A+J=</v>
      </c>
      <c r="AB1696" s="70">
        <f t="shared" si="708"/>
        <v>44119</v>
      </c>
      <c r="AC1696" s="4"/>
      <c r="AD1696" s="1"/>
      <c r="AE1696" s="11"/>
      <c r="AF1696" s="5"/>
      <c r="AG1696" s="1"/>
      <c r="AH1696" s="1"/>
      <c r="AI1696" s="1"/>
      <c r="AJ1696" s="1"/>
      <c r="AK1696" s="10"/>
      <c r="AL1696" s="1"/>
      <c r="AM1696" s="1"/>
      <c r="AN1696" s="1"/>
      <c r="AO1696" s="1"/>
      <c r="AP1696" s="1"/>
      <c r="AQ1696" s="1"/>
    </row>
    <row r="1697" spans="1:43" x14ac:dyDescent="0.2">
      <c r="A1697" s="67">
        <f t="shared" si="700"/>
        <v>43979</v>
      </c>
      <c r="B1697" s="8">
        <f t="shared" si="689"/>
        <v>15747.178867070001</v>
      </c>
      <c r="C1697" s="8">
        <f t="shared" si="701"/>
        <v>12022.26657881</v>
      </c>
      <c r="D1697" s="28">
        <f t="shared" si="702"/>
        <v>5331.91</v>
      </c>
      <c r="E1697" s="9">
        <f>IF(K1697=1,VLOOKUP(A1696,[1]Plan1!$AY$117:$BA$314,3),E1696)</f>
        <v>5311.65</v>
      </c>
      <c r="F1697" s="110">
        <f t="shared" si="703"/>
        <v>43967</v>
      </c>
      <c r="G1697" s="12">
        <f t="shared" si="690"/>
        <v>-3.7997640620340833E-3</v>
      </c>
      <c r="H1697" s="11">
        <f t="shared" si="704"/>
        <v>43997</v>
      </c>
      <c r="I1697" s="11">
        <f t="shared" si="691"/>
        <v>43997</v>
      </c>
      <c r="J1697" s="1">
        <f t="shared" si="705"/>
        <v>20</v>
      </c>
      <c r="K1697" s="1">
        <f t="shared" si="688"/>
        <v>9</v>
      </c>
      <c r="L1697" s="8">
        <f t="shared" si="692"/>
        <v>0.99828830999999996</v>
      </c>
      <c r="M1697" s="14">
        <f t="shared" si="687"/>
        <v>0.99690005000000004</v>
      </c>
      <c r="N1697" s="14">
        <f t="shared" si="709"/>
        <v>1.2200828586998345</v>
      </c>
      <c r="O1697" s="8">
        <f t="shared" si="686"/>
        <v>1.21799445</v>
      </c>
      <c r="P1697" s="8">
        <f t="shared" si="693"/>
        <v>14643.053969410001</v>
      </c>
      <c r="Q1697" s="13">
        <f t="shared" si="694"/>
        <v>0</v>
      </c>
      <c r="R1697" s="21">
        <f t="shared" si="695"/>
        <v>0</v>
      </c>
      <c r="S1697" s="8">
        <f t="shared" si="696"/>
        <v>0</v>
      </c>
      <c r="T1697" s="10">
        <f t="shared" si="706"/>
        <v>0.12631999999999999</v>
      </c>
      <c r="U1697" s="13">
        <f t="shared" si="685"/>
        <v>154</v>
      </c>
      <c r="V1697" s="13">
        <v>252</v>
      </c>
      <c r="W1697" s="14">
        <f t="shared" si="697"/>
        <v>1.0754026379999999</v>
      </c>
      <c r="X1697" s="8">
        <f t="shared" si="698"/>
        <v>1104.12489766</v>
      </c>
      <c r="Y1697" s="8">
        <v>0</v>
      </c>
      <c r="Z1697" s="9">
        <f t="shared" si="699"/>
        <v>0</v>
      </c>
      <c r="AA1697" s="26" t="str">
        <f t="shared" si="707"/>
        <v>A+J=</v>
      </c>
      <c r="AB1697" s="70">
        <f t="shared" si="708"/>
        <v>44119</v>
      </c>
      <c r="AC1697" s="4"/>
      <c r="AD1697" s="1"/>
      <c r="AE1697" s="11"/>
      <c r="AF1697" s="5"/>
      <c r="AG1697" s="1"/>
      <c r="AH1697" s="1"/>
      <c r="AI1697" s="1"/>
      <c r="AJ1697" s="1"/>
      <c r="AK1697" s="10"/>
      <c r="AL1697" s="1"/>
      <c r="AM1697" s="1"/>
      <c r="AN1697" s="1"/>
      <c r="AO1697" s="1"/>
      <c r="AP1697" s="1"/>
      <c r="AQ1697" s="1"/>
    </row>
    <row r="1698" spans="1:43" x14ac:dyDescent="0.2">
      <c r="A1698" s="67">
        <f t="shared" si="700"/>
        <v>43980</v>
      </c>
      <c r="B1698" s="8">
        <f t="shared" si="689"/>
        <v>15751.615330549999</v>
      </c>
      <c r="C1698" s="8">
        <f t="shared" si="701"/>
        <v>12022.26657881</v>
      </c>
      <c r="D1698" s="28">
        <f t="shared" si="702"/>
        <v>5331.91</v>
      </c>
      <c r="E1698" s="9">
        <f>IF(K1698=1,VLOOKUP(A1697,[1]Plan1!$AY$117:$BA$314,3),E1697)</f>
        <v>5311.65</v>
      </c>
      <c r="F1698" s="110">
        <f t="shared" si="703"/>
        <v>43967</v>
      </c>
      <c r="G1698" s="12">
        <f t="shared" si="690"/>
        <v>-3.7997640620340833E-3</v>
      </c>
      <c r="H1698" s="11">
        <f t="shared" si="704"/>
        <v>43997</v>
      </c>
      <c r="I1698" s="11">
        <f t="shared" si="691"/>
        <v>43997</v>
      </c>
      <c r="J1698" s="1">
        <f t="shared" si="705"/>
        <v>20</v>
      </c>
      <c r="K1698" s="1">
        <f t="shared" si="688"/>
        <v>10</v>
      </c>
      <c r="L1698" s="8">
        <f t="shared" si="692"/>
        <v>0.99809829999999999</v>
      </c>
      <c r="M1698" s="14">
        <f t="shared" si="687"/>
        <v>0.99690005000000004</v>
      </c>
      <c r="N1698" s="14">
        <f t="shared" si="709"/>
        <v>1.2200828586998345</v>
      </c>
      <c r="O1698" s="8">
        <f t="shared" si="686"/>
        <v>1.21776262</v>
      </c>
      <c r="P1698" s="8">
        <f t="shared" si="693"/>
        <v>14640.26684735</v>
      </c>
      <c r="Q1698" s="13">
        <f t="shared" si="694"/>
        <v>0</v>
      </c>
      <c r="R1698" s="21">
        <f t="shared" si="695"/>
        <v>0</v>
      </c>
      <c r="S1698" s="8">
        <f t="shared" si="696"/>
        <v>0</v>
      </c>
      <c r="T1698" s="10">
        <f t="shared" si="706"/>
        <v>0.12631999999999999</v>
      </c>
      <c r="U1698" s="13">
        <f t="shared" si="685"/>
        <v>155</v>
      </c>
      <c r="V1698" s="13">
        <v>252</v>
      </c>
      <c r="W1698" s="14">
        <f t="shared" si="697"/>
        <v>1.075910398</v>
      </c>
      <c r="X1698" s="8">
        <f t="shared" si="698"/>
        <v>1111.3484831999999</v>
      </c>
      <c r="Y1698" s="8">
        <v>0</v>
      </c>
      <c r="Z1698" s="9">
        <f t="shared" si="699"/>
        <v>0</v>
      </c>
      <c r="AA1698" s="26" t="str">
        <f t="shared" si="707"/>
        <v>A+J=</v>
      </c>
      <c r="AB1698" s="70">
        <f t="shared" si="708"/>
        <v>44119</v>
      </c>
      <c r="AC1698" s="4"/>
      <c r="AD1698" s="1"/>
      <c r="AE1698" s="11"/>
      <c r="AF1698" s="5"/>
      <c r="AG1698" s="1"/>
      <c r="AH1698" s="1"/>
      <c r="AI1698" s="1"/>
      <c r="AJ1698" s="1"/>
      <c r="AK1698" s="10"/>
      <c r="AL1698" s="1"/>
      <c r="AM1698" s="1"/>
      <c r="AN1698" s="1"/>
      <c r="AO1698" s="1"/>
      <c r="AP1698" s="1"/>
      <c r="AQ1698" s="1"/>
    </row>
    <row r="1699" spans="1:43" x14ac:dyDescent="0.2">
      <c r="A1699" s="67">
        <f t="shared" si="700"/>
        <v>43981</v>
      </c>
      <c r="B1699" s="8">
        <f t="shared" si="689"/>
        <v>15756.05310906</v>
      </c>
      <c r="C1699" s="8">
        <f t="shared" si="701"/>
        <v>12022.26657881</v>
      </c>
      <c r="D1699" s="28">
        <f t="shared" si="702"/>
        <v>5331.91</v>
      </c>
      <c r="E1699" s="9">
        <f>IF(K1699=1,VLOOKUP(A1698,[1]Plan1!$AY$117:$BA$314,3),E1698)</f>
        <v>5311.65</v>
      </c>
      <c r="F1699" s="110">
        <f t="shared" si="703"/>
        <v>43967</v>
      </c>
      <c r="G1699" s="12">
        <f t="shared" si="690"/>
        <v>-3.7997640620340833E-3</v>
      </c>
      <c r="H1699" s="11">
        <f t="shared" si="704"/>
        <v>43997</v>
      </c>
      <c r="I1699" s="11">
        <f t="shared" si="691"/>
        <v>43997</v>
      </c>
      <c r="J1699" s="1">
        <f t="shared" si="705"/>
        <v>20</v>
      </c>
      <c r="K1699" s="1">
        <f t="shared" si="688"/>
        <v>11</v>
      </c>
      <c r="L1699" s="8">
        <f t="shared" si="692"/>
        <v>0.99790833000000001</v>
      </c>
      <c r="M1699" s="14">
        <f t="shared" si="687"/>
        <v>0.99690005000000004</v>
      </c>
      <c r="N1699" s="14">
        <f t="shared" si="709"/>
        <v>1.2200828586998345</v>
      </c>
      <c r="O1699" s="8">
        <f t="shared" si="686"/>
        <v>1.21753084</v>
      </c>
      <c r="P1699" s="8">
        <f t="shared" si="693"/>
        <v>14637.4803264</v>
      </c>
      <c r="Q1699" s="13">
        <f t="shared" si="694"/>
        <v>0</v>
      </c>
      <c r="R1699" s="21">
        <f t="shared" si="695"/>
        <v>0</v>
      </c>
      <c r="S1699" s="8">
        <f t="shared" si="696"/>
        <v>0</v>
      </c>
      <c r="T1699" s="10">
        <f t="shared" si="706"/>
        <v>0.12631999999999999</v>
      </c>
      <c r="U1699" s="13">
        <f t="shared" si="685"/>
        <v>156</v>
      </c>
      <c r="V1699" s="13">
        <v>252</v>
      </c>
      <c r="W1699" s="14">
        <f t="shared" si="697"/>
        <v>1.0764183970000001</v>
      </c>
      <c r="X1699" s="8">
        <f t="shared" si="698"/>
        <v>1118.57278266</v>
      </c>
      <c r="Y1699" s="8">
        <v>0</v>
      </c>
      <c r="Z1699" s="9">
        <f t="shared" si="699"/>
        <v>0</v>
      </c>
      <c r="AA1699" s="26" t="str">
        <f t="shared" si="707"/>
        <v>A+J=</v>
      </c>
      <c r="AB1699" s="70">
        <f t="shared" si="708"/>
        <v>44119</v>
      </c>
      <c r="AC1699" s="4"/>
      <c r="AD1699" s="1"/>
      <c r="AE1699" s="11"/>
      <c r="AF1699" s="5"/>
      <c r="AG1699" s="1"/>
      <c r="AH1699" s="1"/>
      <c r="AI1699" s="1"/>
      <c r="AJ1699" s="1"/>
      <c r="AK1699" s="10"/>
      <c r="AL1699" s="1"/>
      <c r="AM1699" s="1"/>
      <c r="AN1699" s="1"/>
      <c r="AO1699" s="1"/>
      <c r="AP1699" s="1"/>
      <c r="AQ1699" s="1"/>
    </row>
    <row r="1700" spans="1:43" x14ac:dyDescent="0.2">
      <c r="A1700" s="67">
        <f t="shared" si="700"/>
        <v>43982</v>
      </c>
      <c r="B1700" s="8">
        <f t="shared" si="689"/>
        <v>15756.05310906</v>
      </c>
      <c r="C1700" s="8">
        <f t="shared" si="701"/>
        <v>12022.26657881</v>
      </c>
      <c r="D1700" s="28">
        <f t="shared" si="702"/>
        <v>5331.91</v>
      </c>
      <c r="E1700" s="9">
        <f>IF(K1700=1,VLOOKUP(A1699,[1]Plan1!$AY$117:$BA$314,3),E1699)</f>
        <v>5311.65</v>
      </c>
      <c r="F1700" s="110">
        <f t="shared" si="703"/>
        <v>43967</v>
      </c>
      <c r="G1700" s="12">
        <f t="shared" si="690"/>
        <v>-3.7997640620340833E-3</v>
      </c>
      <c r="H1700" s="11">
        <f t="shared" si="704"/>
        <v>43997</v>
      </c>
      <c r="I1700" s="11">
        <f t="shared" si="691"/>
        <v>43997</v>
      </c>
      <c r="J1700" s="1">
        <f t="shared" si="705"/>
        <v>20</v>
      </c>
      <c r="K1700" s="1">
        <f t="shared" si="688"/>
        <v>11</v>
      </c>
      <c r="L1700" s="8">
        <f t="shared" si="692"/>
        <v>0.99790833000000001</v>
      </c>
      <c r="M1700" s="14">
        <f t="shared" si="687"/>
        <v>0.99690005000000004</v>
      </c>
      <c r="N1700" s="14">
        <f t="shared" si="709"/>
        <v>1.2200828586998345</v>
      </c>
      <c r="O1700" s="8">
        <f t="shared" si="686"/>
        <v>1.21753084</v>
      </c>
      <c r="P1700" s="8">
        <f t="shared" si="693"/>
        <v>14637.4803264</v>
      </c>
      <c r="Q1700" s="13">
        <f t="shared" si="694"/>
        <v>0</v>
      </c>
      <c r="R1700" s="21">
        <f t="shared" si="695"/>
        <v>0</v>
      </c>
      <c r="S1700" s="8">
        <f t="shared" si="696"/>
        <v>0</v>
      </c>
      <c r="T1700" s="10">
        <f t="shared" si="706"/>
        <v>0.12631999999999999</v>
      </c>
      <c r="U1700" s="13">
        <f t="shared" si="685"/>
        <v>156</v>
      </c>
      <c r="V1700" s="13">
        <v>252</v>
      </c>
      <c r="W1700" s="14">
        <f t="shared" si="697"/>
        <v>1.0764183970000001</v>
      </c>
      <c r="X1700" s="8">
        <f t="shared" si="698"/>
        <v>1118.57278266</v>
      </c>
      <c r="Y1700" s="8">
        <v>0</v>
      </c>
      <c r="Z1700" s="9">
        <f t="shared" si="699"/>
        <v>0</v>
      </c>
      <c r="AA1700" s="26" t="str">
        <f t="shared" si="707"/>
        <v>A+J=</v>
      </c>
      <c r="AB1700" s="70">
        <f t="shared" si="708"/>
        <v>44119</v>
      </c>
      <c r="AC1700" s="4"/>
      <c r="AD1700" s="1"/>
      <c r="AE1700" s="11"/>
      <c r="AF1700" s="5"/>
      <c r="AG1700" s="1"/>
      <c r="AH1700" s="1"/>
      <c r="AI1700" s="1"/>
      <c r="AJ1700" s="1"/>
      <c r="AK1700" s="10"/>
      <c r="AL1700" s="1"/>
      <c r="AM1700" s="1"/>
      <c r="AN1700" s="1"/>
      <c r="AO1700" s="1"/>
      <c r="AP1700" s="1"/>
      <c r="AQ1700" s="1"/>
    </row>
    <row r="1701" spans="1:43" x14ac:dyDescent="0.2">
      <c r="A1701" s="67">
        <f t="shared" si="700"/>
        <v>43983</v>
      </c>
      <c r="B1701" s="8">
        <f t="shared" si="689"/>
        <v>15756.05310906</v>
      </c>
      <c r="C1701" s="8">
        <f t="shared" si="701"/>
        <v>12022.26657881</v>
      </c>
      <c r="D1701" s="28">
        <f t="shared" si="702"/>
        <v>5331.91</v>
      </c>
      <c r="E1701" s="9">
        <f>IF(K1701=1,VLOOKUP(A1700,[1]Plan1!$AY$117:$BA$314,3),E1700)</f>
        <v>5311.65</v>
      </c>
      <c r="F1701" s="110">
        <f t="shared" si="703"/>
        <v>43967</v>
      </c>
      <c r="G1701" s="12">
        <f t="shared" si="690"/>
        <v>-3.7997640620340833E-3</v>
      </c>
      <c r="H1701" s="11">
        <f t="shared" si="704"/>
        <v>43997</v>
      </c>
      <c r="I1701" s="11">
        <f t="shared" si="691"/>
        <v>43997</v>
      </c>
      <c r="J1701" s="1">
        <f t="shared" si="705"/>
        <v>20</v>
      </c>
      <c r="K1701" s="1">
        <f t="shared" si="688"/>
        <v>11</v>
      </c>
      <c r="L1701" s="8">
        <f t="shared" si="692"/>
        <v>0.99790833000000001</v>
      </c>
      <c r="M1701" s="14">
        <f t="shared" si="687"/>
        <v>0.99690005000000004</v>
      </c>
      <c r="N1701" s="14">
        <f t="shared" si="709"/>
        <v>1.2200828586998345</v>
      </c>
      <c r="O1701" s="8">
        <f t="shared" si="686"/>
        <v>1.21753084</v>
      </c>
      <c r="P1701" s="8">
        <f t="shared" si="693"/>
        <v>14637.4803264</v>
      </c>
      <c r="Q1701" s="13">
        <f t="shared" si="694"/>
        <v>0</v>
      </c>
      <c r="R1701" s="21">
        <f t="shared" si="695"/>
        <v>0</v>
      </c>
      <c r="S1701" s="8">
        <f t="shared" si="696"/>
        <v>0</v>
      </c>
      <c r="T1701" s="10">
        <f t="shared" si="706"/>
        <v>0.12631999999999999</v>
      </c>
      <c r="U1701" s="13">
        <f t="shared" ref="U1701:U1764" si="710">IF(Q1700&gt;0,1,IF(K1701=K1700,U1700,U1700+1))</f>
        <v>156</v>
      </c>
      <c r="V1701" s="13">
        <v>252</v>
      </c>
      <c r="W1701" s="14">
        <f t="shared" si="697"/>
        <v>1.0764183970000001</v>
      </c>
      <c r="X1701" s="8">
        <f t="shared" si="698"/>
        <v>1118.57278266</v>
      </c>
      <c r="Y1701" s="8">
        <v>0</v>
      </c>
      <c r="Z1701" s="9">
        <f t="shared" si="699"/>
        <v>0</v>
      </c>
      <c r="AA1701" s="26" t="str">
        <f t="shared" si="707"/>
        <v>A+J=</v>
      </c>
      <c r="AB1701" s="70">
        <f t="shared" si="708"/>
        <v>44119</v>
      </c>
      <c r="AC1701" s="4"/>
      <c r="AD1701" s="1"/>
      <c r="AE1701" s="11"/>
      <c r="AF1701" s="5"/>
      <c r="AG1701" s="1"/>
      <c r="AH1701" s="1"/>
      <c r="AI1701" s="1"/>
      <c r="AJ1701" s="1"/>
      <c r="AK1701" s="10"/>
      <c r="AL1701" s="1"/>
      <c r="AM1701" s="1"/>
      <c r="AN1701" s="1"/>
      <c r="AO1701" s="1"/>
      <c r="AP1701" s="1"/>
      <c r="AQ1701" s="1"/>
    </row>
    <row r="1702" spans="1:43" x14ac:dyDescent="0.2">
      <c r="A1702" s="67">
        <f t="shared" si="700"/>
        <v>43984</v>
      </c>
      <c r="B1702" s="8">
        <f t="shared" si="689"/>
        <v>15760.49223077</v>
      </c>
      <c r="C1702" s="8">
        <f t="shared" si="701"/>
        <v>12022.26657881</v>
      </c>
      <c r="D1702" s="28">
        <f t="shared" si="702"/>
        <v>5331.91</v>
      </c>
      <c r="E1702" s="9">
        <f>IF(K1702=1,VLOOKUP(A1701,[1]Plan1!$AY$117:$BA$314,3),E1701)</f>
        <v>5311.65</v>
      </c>
      <c r="F1702" s="110">
        <f t="shared" si="703"/>
        <v>43967</v>
      </c>
      <c r="G1702" s="12">
        <f t="shared" si="690"/>
        <v>-3.7997640620340833E-3</v>
      </c>
      <c r="H1702" s="11">
        <f t="shared" si="704"/>
        <v>43997</v>
      </c>
      <c r="I1702" s="11">
        <f t="shared" si="691"/>
        <v>43997</v>
      </c>
      <c r="J1702" s="1">
        <f t="shared" si="705"/>
        <v>20</v>
      </c>
      <c r="K1702" s="1">
        <f t="shared" si="688"/>
        <v>12</v>
      </c>
      <c r="L1702" s="8">
        <f t="shared" si="692"/>
        <v>0.99771840000000001</v>
      </c>
      <c r="M1702" s="14">
        <f t="shared" si="687"/>
        <v>0.99690005000000004</v>
      </c>
      <c r="N1702" s="14">
        <f t="shared" si="709"/>
        <v>1.2200828586998345</v>
      </c>
      <c r="O1702" s="8">
        <f t="shared" si="686"/>
        <v>1.2172991099999999</v>
      </c>
      <c r="P1702" s="8">
        <f t="shared" si="693"/>
        <v>14634.69440656</v>
      </c>
      <c r="Q1702" s="13">
        <f t="shared" si="694"/>
        <v>0</v>
      </c>
      <c r="R1702" s="21">
        <f t="shared" si="695"/>
        <v>0</v>
      </c>
      <c r="S1702" s="8">
        <f t="shared" si="696"/>
        <v>0</v>
      </c>
      <c r="T1702" s="10">
        <f t="shared" si="706"/>
        <v>0.12631999999999999</v>
      </c>
      <c r="U1702" s="13">
        <f t="shared" si="710"/>
        <v>157</v>
      </c>
      <c r="V1702" s="13">
        <v>252</v>
      </c>
      <c r="W1702" s="14">
        <f t="shared" si="697"/>
        <v>1.0769266369999999</v>
      </c>
      <c r="X1702" s="8">
        <f t="shared" si="698"/>
        <v>1125.79782421</v>
      </c>
      <c r="Y1702" s="8">
        <v>0</v>
      </c>
      <c r="Z1702" s="9">
        <f t="shared" si="699"/>
        <v>0</v>
      </c>
      <c r="AA1702" s="26" t="str">
        <f t="shared" si="707"/>
        <v>A+J=</v>
      </c>
      <c r="AB1702" s="70">
        <f t="shared" si="708"/>
        <v>44119</v>
      </c>
      <c r="AC1702" s="4"/>
      <c r="AD1702" s="1"/>
      <c r="AE1702" s="11"/>
      <c r="AF1702" s="5"/>
      <c r="AG1702" s="1"/>
      <c r="AH1702" s="1"/>
      <c r="AI1702" s="1"/>
      <c r="AJ1702" s="1"/>
      <c r="AK1702" s="10"/>
      <c r="AL1702" s="1"/>
      <c r="AM1702" s="1"/>
      <c r="AN1702" s="1"/>
      <c r="AO1702" s="1"/>
      <c r="AP1702" s="1"/>
      <c r="AQ1702" s="1"/>
    </row>
    <row r="1703" spans="1:43" x14ac:dyDescent="0.2">
      <c r="A1703" s="67">
        <f t="shared" si="700"/>
        <v>43985</v>
      </c>
      <c r="B1703" s="8">
        <f t="shared" si="689"/>
        <v>15764.93253582</v>
      </c>
      <c r="C1703" s="8">
        <f t="shared" si="701"/>
        <v>12022.26657881</v>
      </c>
      <c r="D1703" s="28">
        <f t="shared" si="702"/>
        <v>5331.91</v>
      </c>
      <c r="E1703" s="9">
        <f>IF(K1703=1,VLOOKUP(A1702,[1]Plan1!$AY$117:$BA$314,3),E1702)</f>
        <v>5311.65</v>
      </c>
      <c r="F1703" s="110">
        <f t="shared" si="703"/>
        <v>43967</v>
      </c>
      <c r="G1703" s="12">
        <f t="shared" si="690"/>
        <v>-3.7997640620340833E-3</v>
      </c>
      <c r="H1703" s="11">
        <f t="shared" si="704"/>
        <v>43997</v>
      </c>
      <c r="I1703" s="11">
        <f t="shared" si="691"/>
        <v>43997</v>
      </c>
      <c r="J1703" s="1">
        <f t="shared" si="705"/>
        <v>20</v>
      </c>
      <c r="K1703" s="1">
        <f t="shared" si="688"/>
        <v>13</v>
      </c>
      <c r="L1703" s="8">
        <f t="shared" si="692"/>
        <v>0.99752850000000004</v>
      </c>
      <c r="M1703" s="14">
        <f t="shared" si="687"/>
        <v>0.99690005000000004</v>
      </c>
      <c r="N1703" s="14">
        <f t="shared" si="709"/>
        <v>1.2200828586998345</v>
      </c>
      <c r="O1703" s="8">
        <f t="shared" si="686"/>
        <v>1.21706742</v>
      </c>
      <c r="P1703" s="8">
        <f t="shared" si="693"/>
        <v>14631.90896762</v>
      </c>
      <c r="Q1703" s="13">
        <f t="shared" si="694"/>
        <v>0</v>
      </c>
      <c r="R1703" s="21">
        <f t="shared" si="695"/>
        <v>0</v>
      </c>
      <c r="S1703" s="8">
        <f t="shared" si="696"/>
        <v>0</v>
      </c>
      <c r="T1703" s="10">
        <f t="shared" si="706"/>
        <v>0.12631999999999999</v>
      </c>
      <c r="U1703" s="13">
        <f t="shared" si="710"/>
        <v>158</v>
      </c>
      <c r="V1703" s="13">
        <v>252</v>
      </c>
      <c r="W1703" s="14">
        <f t="shared" si="697"/>
        <v>1.077435116</v>
      </c>
      <c r="X1703" s="8">
        <f t="shared" si="698"/>
        <v>1133.0235682</v>
      </c>
      <c r="Y1703" s="8">
        <v>0</v>
      </c>
      <c r="Z1703" s="9">
        <f t="shared" si="699"/>
        <v>0</v>
      </c>
      <c r="AA1703" s="26" t="str">
        <f t="shared" si="707"/>
        <v>A+J=</v>
      </c>
      <c r="AB1703" s="70">
        <f t="shared" si="708"/>
        <v>44119</v>
      </c>
      <c r="AC1703" s="4"/>
      <c r="AD1703" s="1"/>
      <c r="AE1703" s="11"/>
      <c r="AF1703" s="5"/>
      <c r="AG1703" s="1"/>
      <c r="AH1703" s="1"/>
      <c r="AI1703" s="1"/>
      <c r="AJ1703" s="1"/>
      <c r="AK1703" s="10"/>
      <c r="AL1703" s="1"/>
      <c r="AM1703" s="1"/>
      <c r="AN1703" s="1"/>
      <c r="AO1703" s="1"/>
      <c r="AP1703" s="1"/>
      <c r="AQ1703" s="1"/>
    </row>
    <row r="1704" spans="1:43" x14ac:dyDescent="0.2">
      <c r="A1704" s="67">
        <f t="shared" si="700"/>
        <v>43986</v>
      </c>
      <c r="B1704" s="8">
        <f t="shared" si="689"/>
        <v>15769.374037559999</v>
      </c>
      <c r="C1704" s="8">
        <f t="shared" si="701"/>
        <v>12022.26657881</v>
      </c>
      <c r="D1704" s="28">
        <f t="shared" si="702"/>
        <v>5331.91</v>
      </c>
      <c r="E1704" s="9">
        <f>IF(K1704=1,VLOOKUP(A1703,[1]Plan1!$AY$117:$BA$314,3),E1703)</f>
        <v>5311.65</v>
      </c>
      <c r="F1704" s="110">
        <f t="shared" si="703"/>
        <v>43967</v>
      </c>
      <c r="G1704" s="12">
        <f t="shared" si="690"/>
        <v>-3.7997640620340833E-3</v>
      </c>
      <c r="H1704" s="11">
        <f t="shared" si="704"/>
        <v>43997</v>
      </c>
      <c r="I1704" s="11">
        <f t="shared" si="691"/>
        <v>43997</v>
      </c>
      <c r="J1704" s="1">
        <f t="shared" si="705"/>
        <v>20</v>
      </c>
      <c r="K1704" s="1">
        <f t="shared" si="688"/>
        <v>14</v>
      </c>
      <c r="L1704" s="8">
        <f t="shared" si="692"/>
        <v>0.99733864000000005</v>
      </c>
      <c r="M1704" s="14">
        <f t="shared" si="687"/>
        <v>0.99690005000000004</v>
      </c>
      <c r="N1704" s="14">
        <f t="shared" si="709"/>
        <v>1.2200828586998345</v>
      </c>
      <c r="O1704" s="8">
        <f t="shared" si="686"/>
        <v>1.2168357700000001</v>
      </c>
      <c r="P1704" s="8">
        <f t="shared" si="693"/>
        <v>14629.12400957</v>
      </c>
      <c r="Q1704" s="13">
        <f t="shared" si="694"/>
        <v>0</v>
      </c>
      <c r="R1704" s="21">
        <f t="shared" si="695"/>
        <v>0</v>
      </c>
      <c r="S1704" s="8">
        <f t="shared" si="696"/>
        <v>0</v>
      </c>
      <c r="T1704" s="10">
        <f t="shared" si="706"/>
        <v>0.12631999999999999</v>
      </c>
      <c r="U1704" s="13">
        <f t="shared" si="710"/>
        <v>159</v>
      </c>
      <c r="V1704" s="13">
        <v>252</v>
      </c>
      <c r="W1704" s="14">
        <f t="shared" si="697"/>
        <v>1.0779438349999999</v>
      </c>
      <c r="X1704" s="8">
        <f t="shared" si="698"/>
        <v>1140.25002799</v>
      </c>
      <c r="Y1704" s="8">
        <v>0</v>
      </c>
      <c r="Z1704" s="9">
        <f t="shared" si="699"/>
        <v>0</v>
      </c>
      <c r="AA1704" s="26" t="str">
        <f t="shared" si="707"/>
        <v>A+J=</v>
      </c>
      <c r="AB1704" s="70">
        <f t="shared" si="708"/>
        <v>44119</v>
      </c>
      <c r="AC1704" s="4"/>
      <c r="AD1704" s="1"/>
      <c r="AE1704" s="11"/>
      <c r="AF1704" s="5"/>
      <c r="AG1704" s="1"/>
      <c r="AH1704" s="1"/>
      <c r="AI1704" s="1"/>
      <c r="AJ1704" s="1"/>
      <c r="AK1704" s="10"/>
      <c r="AL1704" s="1"/>
      <c r="AM1704" s="1"/>
      <c r="AN1704" s="1"/>
      <c r="AO1704" s="1"/>
      <c r="AP1704" s="1"/>
      <c r="AQ1704" s="1"/>
    </row>
    <row r="1705" spans="1:43" x14ac:dyDescent="0.2">
      <c r="A1705" s="67">
        <f t="shared" si="700"/>
        <v>43987</v>
      </c>
      <c r="B1705" s="8">
        <f t="shared" si="689"/>
        <v>15773.81700864</v>
      </c>
      <c r="C1705" s="8">
        <f t="shared" si="701"/>
        <v>12022.26657881</v>
      </c>
      <c r="D1705" s="28">
        <f t="shared" si="702"/>
        <v>5331.91</v>
      </c>
      <c r="E1705" s="9">
        <f>IF(K1705=1,VLOOKUP(A1704,[1]Plan1!$AY$117:$BA$314,3),E1704)</f>
        <v>5311.65</v>
      </c>
      <c r="F1705" s="110">
        <f t="shared" si="703"/>
        <v>43967</v>
      </c>
      <c r="G1705" s="12">
        <f t="shared" si="690"/>
        <v>-3.7997640620340833E-3</v>
      </c>
      <c r="H1705" s="11">
        <f t="shared" si="704"/>
        <v>43997</v>
      </c>
      <c r="I1705" s="11">
        <f t="shared" si="691"/>
        <v>43997</v>
      </c>
      <c r="J1705" s="1">
        <f t="shared" si="705"/>
        <v>20</v>
      </c>
      <c r="K1705" s="1">
        <f t="shared" si="688"/>
        <v>15</v>
      </c>
      <c r="L1705" s="8">
        <f t="shared" si="692"/>
        <v>0.99714882000000005</v>
      </c>
      <c r="M1705" s="14">
        <f t="shared" si="687"/>
        <v>0.99690005000000004</v>
      </c>
      <c r="N1705" s="14">
        <f t="shared" si="709"/>
        <v>1.2200828586998345</v>
      </c>
      <c r="O1705" s="8">
        <f t="shared" ref="O1705:O1768" si="711">TRUNC(TRUNC((L1705*N1705),15),8)</f>
        <v>1.21660418</v>
      </c>
      <c r="P1705" s="8">
        <f t="shared" si="693"/>
        <v>14626.33977285</v>
      </c>
      <c r="Q1705" s="13">
        <f t="shared" si="694"/>
        <v>0</v>
      </c>
      <c r="R1705" s="21">
        <f t="shared" si="695"/>
        <v>0</v>
      </c>
      <c r="S1705" s="8">
        <f t="shared" si="696"/>
        <v>0</v>
      </c>
      <c r="T1705" s="10">
        <f t="shared" si="706"/>
        <v>0.12631999999999999</v>
      </c>
      <c r="U1705" s="13">
        <f t="shared" si="710"/>
        <v>160</v>
      </c>
      <c r="V1705" s="13">
        <v>252</v>
      </c>
      <c r="W1705" s="14">
        <f t="shared" si="697"/>
        <v>1.078452795</v>
      </c>
      <c r="X1705" s="8">
        <f t="shared" si="698"/>
        <v>1147.4772357899999</v>
      </c>
      <c r="Y1705" s="8">
        <v>0</v>
      </c>
      <c r="Z1705" s="9">
        <f t="shared" si="699"/>
        <v>0</v>
      </c>
      <c r="AA1705" s="26" t="str">
        <f t="shared" si="707"/>
        <v>A+J=</v>
      </c>
      <c r="AB1705" s="70">
        <f t="shared" si="708"/>
        <v>44119</v>
      </c>
      <c r="AC1705" s="4"/>
      <c r="AD1705" s="1"/>
      <c r="AE1705" s="11"/>
      <c r="AF1705" s="5"/>
      <c r="AG1705" s="1"/>
      <c r="AH1705" s="1"/>
      <c r="AI1705" s="1"/>
      <c r="AJ1705" s="1"/>
      <c r="AK1705" s="10"/>
      <c r="AL1705" s="1"/>
      <c r="AM1705" s="1"/>
      <c r="AN1705" s="1"/>
      <c r="AO1705" s="1"/>
      <c r="AP1705" s="1"/>
      <c r="AQ1705" s="1"/>
    </row>
    <row r="1706" spans="1:43" x14ac:dyDescent="0.2">
      <c r="A1706" s="67">
        <f t="shared" si="700"/>
        <v>43988</v>
      </c>
      <c r="B1706" s="8">
        <f t="shared" si="689"/>
        <v>15778.2610444</v>
      </c>
      <c r="C1706" s="8">
        <f t="shared" si="701"/>
        <v>12022.26657881</v>
      </c>
      <c r="D1706" s="28">
        <f t="shared" si="702"/>
        <v>5331.91</v>
      </c>
      <c r="E1706" s="9">
        <f>IF(K1706=1,VLOOKUP(A1705,[1]Plan1!$AY$117:$BA$314,3),E1705)</f>
        <v>5311.65</v>
      </c>
      <c r="F1706" s="110">
        <f t="shared" si="703"/>
        <v>43967</v>
      </c>
      <c r="G1706" s="12">
        <f t="shared" si="690"/>
        <v>-3.7997640620340833E-3</v>
      </c>
      <c r="H1706" s="11">
        <f t="shared" si="704"/>
        <v>43997</v>
      </c>
      <c r="I1706" s="11">
        <f t="shared" si="691"/>
        <v>43997</v>
      </c>
      <c r="J1706" s="1">
        <f t="shared" si="705"/>
        <v>20</v>
      </c>
      <c r="K1706" s="1">
        <f t="shared" si="688"/>
        <v>16</v>
      </c>
      <c r="L1706" s="8">
        <f t="shared" si="692"/>
        <v>0.99695902999999997</v>
      </c>
      <c r="M1706" s="14">
        <f t="shared" ref="M1706:M1769" si="712">IF(I1706&gt;I1705,L1705,M1705)</f>
        <v>0.99690005000000004</v>
      </c>
      <c r="N1706" s="14">
        <f t="shared" si="709"/>
        <v>1.2200828586998345</v>
      </c>
      <c r="O1706" s="8">
        <f t="shared" si="711"/>
        <v>1.21637262</v>
      </c>
      <c r="P1706" s="8">
        <f t="shared" si="693"/>
        <v>14623.5558968</v>
      </c>
      <c r="Q1706" s="13">
        <f t="shared" si="694"/>
        <v>0</v>
      </c>
      <c r="R1706" s="21">
        <f t="shared" si="695"/>
        <v>0</v>
      </c>
      <c r="S1706" s="8">
        <f t="shared" si="696"/>
        <v>0</v>
      </c>
      <c r="T1706" s="10">
        <f t="shared" si="706"/>
        <v>0.12631999999999999</v>
      </c>
      <c r="U1706" s="13">
        <f t="shared" si="710"/>
        <v>161</v>
      </c>
      <c r="V1706" s="13">
        <v>252</v>
      </c>
      <c r="W1706" s="14">
        <f t="shared" si="697"/>
        <v>1.078961995</v>
      </c>
      <c r="X1706" s="8">
        <f t="shared" si="698"/>
        <v>1154.7051475999999</v>
      </c>
      <c r="Y1706" s="8">
        <v>0</v>
      </c>
      <c r="Z1706" s="9">
        <f t="shared" si="699"/>
        <v>0</v>
      </c>
      <c r="AA1706" s="26" t="str">
        <f t="shared" si="707"/>
        <v>A+J=</v>
      </c>
      <c r="AB1706" s="70">
        <f t="shared" si="708"/>
        <v>44119</v>
      </c>
      <c r="AC1706" s="4"/>
      <c r="AD1706" s="1"/>
      <c r="AE1706" s="11"/>
      <c r="AF1706" s="5"/>
      <c r="AG1706" s="1"/>
      <c r="AH1706" s="1"/>
      <c r="AI1706" s="1"/>
      <c r="AJ1706" s="1"/>
      <c r="AK1706" s="10"/>
      <c r="AL1706" s="1"/>
      <c r="AM1706" s="1"/>
      <c r="AN1706" s="1"/>
      <c r="AO1706" s="1"/>
      <c r="AP1706" s="1"/>
      <c r="AQ1706" s="1"/>
    </row>
    <row r="1707" spans="1:43" x14ac:dyDescent="0.2">
      <c r="A1707" s="67">
        <f t="shared" si="700"/>
        <v>43989</v>
      </c>
      <c r="B1707" s="8">
        <f t="shared" si="689"/>
        <v>15778.2610444</v>
      </c>
      <c r="C1707" s="8">
        <f t="shared" si="701"/>
        <v>12022.26657881</v>
      </c>
      <c r="D1707" s="28">
        <f t="shared" si="702"/>
        <v>5331.91</v>
      </c>
      <c r="E1707" s="9">
        <f>IF(K1707=1,VLOOKUP(A1706,[1]Plan1!$AY$117:$BA$314,3),E1706)</f>
        <v>5311.65</v>
      </c>
      <c r="F1707" s="110">
        <f t="shared" si="703"/>
        <v>43967</v>
      </c>
      <c r="G1707" s="12">
        <f t="shared" si="690"/>
        <v>-3.7997640620340833E-3</v>
      </c>
      <c r="H1707" s="11">
        <f t="shared" si="704"/>
        <v>43997</v>
      </c>
      <c r="I1707" s="11">
        <f t="shared" si="691"/>
        <v>43997</v>
      </c>
      <c r="J1707" s="1">
        <f t="shared" si="705"/>
        <v>20</v>
      </c>
      <c r="K1707" s="1">
        <f t="shared" ref="K1707:K1770" si="713">(J1707-(NETWORKDAYS(A1707,I1707,AE$118:AE$502)-1))</f>
        <v>16</v>
      </c>
      <c r="L1707" s="8">
        <f t="shared" si="692"/>
        <v>0.99695902999999997</v>
      </c>
      <c r="M1707" s="14">
        <f t="shared" si="712"/>
        <v>0.99690005000000004</v>
      </c>
      <c r="N1707" s="14">
        <f t="shared" si="709"/>
        <v>1.2200828586998345</v>
      </c>
      <c r="O1707" s="8">
        <f t="shared" si="711"/>
        <v>1.21637262</v>
      </c>
      <c r="P1707" s="8">
        <f t="shared" si="693"/>
        <v>14623.5558968</v>
      </c>
      <c r="Q1707" s="13">
        <f t="shared" si="694"/>
        <v>0</v>
      </c>
      <c r="R1707" s="21">
        <f t="shared" si="695"/>
        <v>0</v>
      </c>
      <c r="S1707" s="8">
        <f t="shared" si="696"/>
        <v>0</v>
      </c>
      <c r="T1707" s="10">
        <f t="shared" si="706"/>
        <v>0.12631999999999999</v>
      </c>
      <c r="U1707" s="13">
        <f t="shared" si="710"/>
        <v>161</v>
      </c>
      <c r="V1707" s="13">
        <v>252</v>
      </c>
      <c r="W1707" s="14">
        <f t="shared" si="697"/>
        <v>1.078961995</v>
      </c>
      <c r="X1707" s="8">
        <f t="shared" si="698"/>
        <v>1154.7051475999999</v>
      </c>
      <c r="Y1707" s="8">
        <v>0</v>
      </c>
      <c r="Z1707" s="9">
        <f t="shared" si="699"/>
        <v>0</v>
      </c>
      <c r="AA1707" s="26" t="str">
        <f t="shared" si="707"/>
        <v>A+J=</v>
      </c>
      <c r="AB1707" s="70">
        <f t="shared" si="708"/>
        <v>44119</v>
      </c>
      <c r="AC1707" s="4"/>
      <c r="AD1707" s="1"/>
      <c r="AE1707" s="11"/>
      <c r="AF1707" s="5"/>
      <c r="AG1707" s="1"/>
      <c r="AH1707" s="1"/>
      <c r="AI1707" s="1"/>
      <c r="AJ1707" s="1"/>
      <c r="AK1707" s="10"/>
      <c r="AL1707" s="1"/>
      <c r="AM1707" s="1"/>
      <c r="AN1707" s="1"/>
      <c r="AO1707" s="1"/>
      <c r="AP1707" s="1"/>
      <c r="AQ1707" s="1"/>
    </row>
    <row r="1708" spans="1:43" x14ac:dyDescent="0.2">
      <c r="A1708" s="67">
        <f t="shared" si="700"/>
        <v>43990</v>
      </c>
      <c r="B1708" s="8">
        <f t="shared" si="689"/>
        <v>15778.2610444</v>
      </c>
      <c r="C1708" s="8">
        <f t="shared" si="701"/>
        <v>12022.26657881</v>
      </c>
      <c r="D1708" s="28">
        <f t="shared" si="702"/>
        <v>5331.91</v>
      </c>
      <c r="E1708" s="9">
        <f>IF(K1708=1,VLOOKUP(A1707,[1]Plan1!$AY$117:$BA$314,3),E1707)</f>
        <v>5311.65</v>
      </c>
      <c r="F1708" s="110">
        <f t="shared" si="703"/>
        <v>43967</v>
      </c>
      <c r="G1708" s="12">
        <f t="shared" si="690"/>
        <v>-3.7997640620340833E-3</v>
      </c>
      <c r="H1708" s="11">
        <f t="shared" si="704"/>
        <v>43997</v>
      </c>
      <c r="I1708" s="11">
        <f t="shared" si="691"/>
        <v>43997</v>
      </c>
      <c r="J1708" s="1">
        <f t="shared" si="705"/>
        <v>20</v>
      </c>
      <c r="K1708" s="1">
        <f t="shared" si="713"/>
        <v>16</v>
      </c>
      <c r="L1708" s="8">
        <f t="shared" si="692"/>
        <v>0.99695902999999997</v>
      </c>
      <c r="M1708" s="14">
        <f t="shared" si="712"/>
        <v>0.99690005000000004</v>
      </c>
      <c r="N1708" s="14">
        <f t="shared" si="709"/>
        <v>1.2200828586998345</v>
      </c>
      <c r="O1708" s="8">
        <f t="shared" si="711"/>
        <v>1.21637262</v>
      </c>
      <c r="P1708" s="8">
        <f t="shared" si="693"/>
        <v>14623.5558968</v>
      </c>
      <c r="Q1708" s="13">
        <f t="shared" si="694"/>
        <v>0</v>
      </c>
      <c r="R1708" s="21">
        <f t="shared" si="695"/>
        <v>0</v>
      </c>
      <c r="S1708" s="8">
        <f t="shared" si="696"/>
        <v>0</v>
      </c>
      <c r="T1708" s="10">
        <f t="shared" si="706"/>
        <v>0.12631999999999999</v>
      </c>
      <c r="U1708" s="13">
        <f t="shared" si="710"/>
        <v>161</v>
      </c>
      <c r="V1708" s="13">
        <v>252</v>
      </c>
      <c r="W1708" s="14">
        <f t="shared" si="697"/>
        <v>1.078961995</v>
      </c>
      <c r="X1708" s="8">
        <f t="shared" si="698"/>
        <v>1154.7051475999999</v>
      </c>
      <c r="Y1708" s="8">
        <v>0</v>
      </c>
      <c r="Z1708" s="9">
        <f t="shared" si="699"/>
        <v>0</v>
      </c>
      <c r="AA1708" s="26" t="str">
        <f t="shared" si="707"/>
        <v>A+J=</v>
      </c>
      <c r="AB1708" s="70">
        <f t="shared" si="708"/>
        <v>44119</v>
      </c>
      <c r="AC1708" s="4"/>
      <c r="AD1708" s="1"/>
      <c r="AE1708" s="11"/>
      <c r="AF1708" s="5"/>
      <c r="AG1708" s="1"/>
      <c r="AH1708" s="1"/>
      <c r="AI1708" s="1"/>
      <c r="AJ1708" s="1"/>
      <c r="AK1708" s="10"/>
      <c r="AL1708" s="1"/>
      <c r="AM1708" s="1"/>
      <c r="AN1708" s="1"/>
      <c r="AO1708" s="1"/>
      <c r="AP1708" s="1"/>
      <c r="AQ1708" s="1"/>
    </row>
    <row r="1709" spans="1:43" x14ac:dyDescent="0.2">
      <c r="A1709" s="67">
        <f t="shared" si="700"/>
        <v>43991</v>
      </c>
      <c r="B1709" s="8">
        <f t="shared" si="689"/>
        <v>15782.706273150001</v>
      </c>
      <c r="C1709" s="8">
        <f t="shared" si="701"/>
        <v>12022.26657881</v>
      </c>
      <c r="D1709" s="28">
        <f t="shared" si="702"/>
        <v>5331.91</v>
      </c>
      <c r="E1709" s="9">
        <f>IF(K1709=1,VLOOKUP(A1708,[1]Plan1!$AY$117:$BA$314,3),E1708)</f>
        <v>5311.65</v>
      </c>
      <c r="F1709" s="110">
        <f t="shared" si="703"/>
        <v>43967</v>
      </c>
      <c r="G1709" s="12">
        <f t="shared" si="690"/>
        <v>-3.7997640620340833E-3</v>
      </c>
      <c r="H1709" s="11">
        <f t="shared" si="704"/>
        <v>43997</v>
      </c>
      <c r="I1709" s="11">
        <f t="shared" si="691"/>
        <v>43997</v>
      </c>
      <c r="J1709" s="1">
        <f t="shared" si="705"/>
        <v>20</v>
      </c>
      <c r="K1709" s="1">
        <f t="shared" si="713"/>
        <v>17</v>
      </c>
      <c r="L1709" s="8">
        <f t="shared" si="692"/>
        <v>0.99676927000000004</v>
      </c>
      <c r="M1709" s="14">
        <f t="shared" si="712"/>
        <v>0.99690005000000004</v>
      </c>
      <c r="N1709" s="14">
        <f t="shared" si="709"/>
        <v>1.2200828586998345</v>
      </c>
      <c r="O1709" s="8">
        <f t="shared" si="711"/>
        <v>1.2161411</v>
      </c>
      <c r="P1709" s="8">
        <f t="shared" si="693"/>
        <v>14620.77250164</v>
      </c>
      <c r="Q1709" s="13">
        <f t="shared" si="694"/>
        <v>0</v>
      </c>
      <c r="R1709" s="21">
        <f t="shared" si="695"/>
        <v>0</v>
      </c>
      <c r="S1709" s="8">
        <f t="shared" si="696"/>
        <v>0</v>
      </c>
      <c r="T1709" s="10">
        <f t="shared" si="706"/>
        <v>0.12631999999999999</v>
      </c>
      <c r="U1709" s="13">
        <f t="shared" si="710"/>
        <v>162</v>
      </c>
      <c r="V1709" s="13">
        <v>252</v>
      </c>
      <c r="W1709" s="14">
        <f t="shared" si="697"/>
        <v>1.0794714350000001</v>
      </c>
      <c r="X1709" s="8">
        <f t="shared" si="698"/>
        <v>1161.93377151</v>
      </c>
      <c r="Y1709" s="8">
        <v>0</v>
      </c>
      <c r="Z1709" s="9">
        <f t="shared" si="699"/>
        <v>0</v>
      </c>
      <c r="AA1709" s="26" t="str">
        <f t="shared" si="707"/>
        <v>A+J=</v>
      </c>
      <c r="AB1709" s="70">
        <f t="shared" si="708"/>
        <v>44119</v>
      </c>
      <c r="AC1709" s="4"/>
      <c r="AD1709" s="1"/>
      <c r="AE1709" s="11"/>
      <c r="AF1709" s="5"/>
      <c r="AG1709" s="1"/>
      <c r="AH1709" s="1"/>
      <c r="AI1709" s="1"/>
      <c r="AJ1709" s="1"/>
      <c r="AK1709" s="10"/>
      <c r="AL1709" s="1"/>
      <c r="AM1709" s="1"/>
      <c r="AN1709" s="1"/>
      <c r="AO1709" s="1"/>
      <c r="AP1709" s="1"/>
      <c r="AQ1709" s="1"/>
    </row>
    <row r="1710" spans="1:43" x14ac:dyDescent="0.2">
      <c r="A1710" s="67">
        <f t="shared" si="700"/>
        <v>43992</v>
      </c>
      <c r="B1710" s="8">
        <f t="shared" si="689"/>
        <v>15787.15283809</v>
      </c>
      <c r="C1710" s="8">
        <f t="shared" si="701"/>
        <v>12022.26657881</v>
      </c>
      <c r="D1710" s="28">
        <f t="shared" si="702"/>
        <v>5331.91</v>
      </c>
      <c r="E1710" s="9">
        <f>IF(K1710=1,VLOOKUP(A1709,[1]Plan1!$AY$117:$BA$314,3),E1709)</f>
        <v>5311.65</v>
      </c>
      <c r="F1710" s="110">
        <f t="shared" si="703"/>
        <v>43967</v>
      </c>
      <c r="G1710" s="12">
        <f t="shared" si="690"/>
        <v>-3.7997640620340833E-3</v>
      </c>
      <c r="H1710" s="11">
        <f t="shared" si="704"/>
        <v>43997</v>
      </c>
      <c r="I1710" s="11">
        <f t="shared" si="691"/>
        <v>43997</v>
      </c>
      <c r="J1710" s="1">
        <f t="shared" si="705"/>
        <v>20</v>
      </c>
      <c r="K1710" s="1">
        <f t="shared" si="713"/>
        <v>18</v>
      </c>
      <c r="L1710" s="8">
        <f t="shared" si="692"/>
        <v>0.99657956000000003</v>
      </c>
      <c r="M1710" s="14">
        <f t="shared" si="712"/>
        <v>0.99690005000000004</v>
      </c>
      <c r="N1710" s="14">
        <f t="shared" si="709"/>
        <v>1.2200828586998345</v>
      </c>
      <c r="O1710" s="8">
        <f t="shared" si="711"/>
        <v>1.2159096300000001</v>
      </c>
      <c r="P1710" s="8">
        <f t="shared" si="693"/>
        <v>14617.9897076</v>
      </c>
      <c r="Q1710" s="13">
        <f t="shared" si="694"/>
        <v>0</v>
      </c>
      <c r="R1710" s="21">
        <f t="shared" si="695"/>
        <v>0</v>
      </c>
      <c r="S1710" s="8">
        <f t="shared" si="696"/>
        <v>0</v>
      </c>
      <c r="T1710" s="10">
        <f t="shared" si="706"/>
        <v>0.12631999999999999</v>
      </c>
      <c r="U1710" s="13">
        <f t="shared" si="710"/>
        <v>163</v>
      </c>
      <c r="V1710" s="13">
        <v>252</v>
      </c>
      <c r="W1710" s="14">
        <f t="shared" si="697"/>
        <v>1.0799811159999999</v>
      </c>
      <c r="X1710" s="8">
        <f t="shared" si="698"/>
        <v>1169.16313049</v>
      </c>
      <c r="Y1710" s="8">
        <v>0</v>
      </c>
      <c r="Z1710" s="9">
        <f t="shared" si="699"/>
        <v>0</v>
      </c>
      <c r="AA1710" s="26" t="str">
        <f t="shared" si="707"/>
        <v>A+J=</v>
      </c>
      <c r="AB1710" s="70">
        <f t="shared" si="708"/>
        <v>44119</v>
      </c>
      <c r="AC1710" s="4"/>
      <c r="AD1710" s="1"/>
      <c r="AE1710" s="11"/>
      <c r="AF1710" s="5"/>
      <c r="AG1710" s="1"/>
      <c r="AH1710" s="1"/>
      <c r="AI1710" s="1"/>
      <c r="AJ1710" s="1"/>
      <c r="AK1710" s="10"/>
      <c r="AL1710" s="1"/>
      <c r="AM1710" s="1"/>
      <c r="AN1710" s="1"/>
      <c r="AO1710" s="1"/>
      <c r="AP1710" s="1"/>
      <c r="AQ1710" s="1"/>
    </row>
    <row r="1711" spans="1:43" x14ac:dyDescent="0.2">
      <c r="A1711" s="67">
        <f t="shared" si="700"/>
        <v>43993</v>
      </c>
      <c r="B1711" s="8">
        <f t="shared" si="689"/>
        <v>15791.600723490001</v>
      </c>
      <c r="C1711" s="8">
        <f t="shared" si="701"/>
        <v>12022.26657881</v>
      </c>
      <c r="D1711" s="28">
        <f t="shared" si="702"/>
        <v>5331.91</v>
      </c>
      <c r="E1711" s="9">
        <f>IF(K1711=1,VLOOKUP(A1710,[1]Plan1!$AY$117:$BA$314,3),E1710)</f>
        <v>5311.65</v>
      </c>
      <c r="F1711" s="110">
        <f t="shared" si="703"/>
        <v>43967</v>
      </c>
      <c r="G1711" s="12">
        <f t="shared" si="690"/>
        <v>-3.7997640620340833E-3</v>
      </c>
      <c r="H1711" s="11">
        <f t="shared" si="704"/>
        <v>43997</v>
      </c>
      <c r="I1711" s="11">
        <f t="shared" si="691"/>
        <v>43997</v>
      </c>
      <c r="J1711" s="1">
        <f t="shared" si="705"/>
        <v>20</v>
      </c>
      <c r="K1711" s="1">
        <f t="shared" si="713"/>
        <v>19</v>
      </c>
      <c r="L1711" s="8">
        <f t="shared" si="692"/>
        <v>0.99638987999999995</v>
      </c>
      <c r="M1711" s="14">
        <f t="shared" si="712"/>
        <v>0.99690005000000004</v>
      </c>
      <c r="N1711" s="14">
        <f t="shared" si="709"/>
        <v>1.2200828586998345</v>
      </c>
      <c r="O1711" s="8">
        <f t="shared" si="711"/>
        <v>1.2156782100000001</v>
      </c>
      <c r="P1711" s="8">
        <f t="shared" si="693"/>
        <v>14615.207514670001</v>
      </c>
      <c r="Q1711" s="13">
        <f t="shared" si="694"/>
        <v>0</v>
      </c>
      <c r="R1711" s="21">
        <f t="shared" si="695"/>
        <v>0</v>
      </c>
      <c r="S1711" s="8">
        <f t="shared" si="696"/>
        <v>0</v>
      </c>
      <c r="T1711" s="10">
        <f t="shared" si="706"/>
        <v>0.12631999999999999</v>
      </c>
      <c r="U1711" s="13">
        <f t="shared" si="710"/>
        <v>164</v>
      </c>
      <c r="V1711" s="13">
        <v>252</v>
      </c>
      <c r="W1711" s="14">
        <f t="shared" si="697"/>
        <v>1.080491037</v>
      </c>
      <c r="X1711" s="8">
        <f t="shared" si="698"/>
        <v>1176.3932088199999</v>
      </c>
      <c r="Y1711" s="8">
        <v>0</v>
      </c>
      <c r="Z1711" s="9">
        <f t="shared" si="699"/>
        <v>0</v>
      </c>
      <c r="AA1711" s="26" t="str">
        <f t="shared" si="707"/>
        <v>A+J=</v>
      </c>
      <c r="AB1711" s="70">
        <f t="shared" si="708"/>
        <v>44119</v>
      </c>
      <c r="AC1711" s="4"/>
      <c r="AD1711" s="1"/>
      <c r="AE1711" s="11"/>
      <c r="AF1711" s="5"/>
      <c r="AG1711" s="1"/>
      <c r="AH1711" s="1"/>
      <c r="AI1711" s="1"/>
      <c r="AJ1711" s="1"/>
      <c r="AK1711" s="10"/>
      <c r="AL1711" s="1"/>
      <c r="AM1711" s="1"/>
      <c r="AN1711" s="1"/>
      <c r="AO1711" s="1"/>
      <c r="AP1711" s="1"/>
      <c r="AQ1711" s="1"/>
    </row>
    <row r="1712" spans="1:43" x14ac:dyDescent="0.2">
      <c r="A1712" s="67">
        <f t="shared" si="700"/>
        <v>43994</v>
      </c>
      <c r="B1712" s="8">
        <f t="shared" si="689"/>
        <v>15791.600723490001</v>
      </c>
      <c r="C1712" s="8">
        <f t="shared" si="701"/>
        <v>12022.26657881</v>
      </c>
      <c r="D1712" s="28">
        <f t="shared" si="702"/>
        <v>5331.91</v>
      </c>
      <c r="E1712" s="9">
        <f>IF(K1712=1,VLOOKUP(A1711,[1]Plan1!$AY$117:$BA$314,3),E1711)</f>
        <v>5311.65</v>
      </c>
      <c r="F1712" s="110">
        <f t="shared" si="703"/>
        <v>43967</v>
      </c>
      <c r="G1712" s="12">
        <f t="shared" si="690"/>
        <v>-3.7997640620340833E-3</v>
      </c>
      <c r="H1712" s="11">
        <f t="shared" si="704"/>
        <v>43997</v>
      </c>
      <c r="I1712" s="11">
        <f t="shared" si="691"/>
        <v>43997</v>
      </c>
      <c r="J1712" s="1">
        <f t="shared" si="705"/>
        <v>20</v>
      </c>
      <c r="K1712" s="1">
        <f t="shared" si="713"/>
        <v>19</v>
      </c>
      <c r="L1712" s="8">
        <f t="shared" si="692"/>
        <v>0.99638987999999995</v>
      </c>
      <c r="M1712" s="14">
        <f t="shared" si="712"/>
        <v>0.99690005000000004</v>
      </c>
      <c r="N1712" s="14">
        <f t="shared" si="709"/>
        <v>1.2200828586998345</v>
      </c>
      <c r="O1712" s="8">
        <f t="shared" si="711"/>
        <v>1.2156782100000001</v>
      </c>
      <c r="P1712" s="8">
        <f t="shared" si="693"/>
        <v>14615.207514670001</v>
      </c>
      <c r="Q1712" s="13">
        <f t="shared" si="694"/>
        <v>0</v>
      </c>
      <c r="R1712" s="21">
        <f t="shared" si="695"/>
        <v>0</v>
      </c>
      <c r="S1712" s="8">
        <f t="shared" si="696"/>
        <v>0</v>
      </c>
      <c r="T1712" s="10">
        <f t="shared" si="706"/>
        <v>0.12631999999999999</v>
      </c>
      <c r="U1712" s="13">
        <f t="shared" si="710"/>
        <v>164</v>
      </c>
      <c r="V1712" s="13">
        <v>252</v>
      </c>
      <c r="W1712" s="14">
        <f t="shared" si="697"/>
        <v>1.080491037</v>
      </c>
      <c r="X1712" s="8">
        <f t="shared" si="698"/>
        <v>1176.3932088199999</v>
      </c>
      <c r="Y1712" s="8">
        <v>0</v>
      </c>
      <c r="Z1712" s="9">
        <f t="shared" si="699"/>
        <v>0</v>
      </c>
      <c r="AA1712" s="26" t="str">
        <f t="shared" si="707"/>
        <v>A+J=</v>
      </c>
      <c r="AB1712" s="70">
        <f t="shared" si="708"/>
        <v>44119</v>
      </c>
      <c r="AC1712" s="4"/>
      <c r="AD1712" s="1"/>
      <c r="AE1712" s="11"/>
      <c r="AF1712" s="5"/>
      <c r="AG1712" s="1"/>
      <c r="AH1712" s="1"/>
      <c r="AI1712" s="1"/>
      <c r="AJ1712" s="1"/>
      <c r="AK1712" s="10"/>
      <c r="AL1712" s="1"/>
      <c r="AM1712" s="1"/>
      <c r="AN1712" s="1"/>
      <c r="AO1712" s="1"/>
      <c r="AP1712" s="1"/>
      <c r="AQ1712" s="1"/>
    </row>
    <row r="1713" spans="1:43" x14ac:dyDescent="0.2">
      <c r="A1713" s="67">
        <f t="shared" si="700"/>
        <v>43995</v>
      </c>
      <c r="B1713" s="8">
        <f t="shared" si="689"/>
        <v>15796.04969758</v>
      </c>
      <c r="C1713" s="8">
        <f t="shared" si="701"/>
        <v>12022.26657881</v>
      </c>
      <c r="D1713" s="28">
        <f t="shared" si="702"/>
        <v>5331.91</v>
      </c>
      <c r="E1713" s="9">
        <f>IF(K1713=1,VLOOKUP(A1712,[1]Plan1!$AY$117:$BA$314,3),E1712)</f>
        <v>5311.65</v>
      </c>
      <c r="F1713" s="110">
        <f t="shared" si="703"/>
        <v>43967</v>
      </c>
      <c r="G1713" s="12">
        <f t="shared" si="690"/>
        <v>-3.7997640620340833E-3</v>
      </c>
      <c r="H1713" s="11">
        <f t="shared" si="704"/>
        <v>43997</v>
      </c>
      <c r="I1713" s="11">
        <f t="shared" si="691"/>
        <v>43997</v>
      </c>
      <c r="J1713" s="1">
        <f t="shared" si="705"/>
        <v>20</v>
      </c>
      <c r="K1713" s="1">
        <f t="shared" si="713"/>
        <v>20</v>
      </c>
      <c r="L1713" s="8">
        <f t="shared" si="692"/>
        <v>0.99620023000000002</v>
      </c>
      <c r="M1713" s="14">
        <f t="shared" si="712"/>
        <v>0.99690005000000004</v>
      </c>
      <c r="N1713" s="14">
        <f t="shared" si="709"/>
        <v>1.2200828586998345</v>
      </c>
      <c r="O1713" s="8">
        <f t="shared" si="711"/>
        <v>1.2154468199999999</v>
      </c>
      <c r="P1713" s="8">
        <f t="shared" si="693"/>
        <v>14612.4256824</v>
      </c>
      <c r="Q1713" s="13">
        <f t="shared" si="694"/>
        <v>0</v>
      </c>
      <c r="R1713" s="21">
        <f t="shared" si="695"/>
        <v>0</v>
      </c>
      <c r="S1713" s="8">
        <f t="shared" si="696"/>
        <v>0</v>
      </c>
      <c r="T1713" s="10">
        <f t="shared" si="706"/>
        <v>0.12631999999999999</v>
      </c>
      <c r="U1713" s="13">
        <f t="shared" si="710"/>
        <v>165</v>
      </c>
      <c r="V1713" s="13">
        <v>252</v>
      </c>
      <c r="W1713" s="14">
        <f t="shared" si="697"/>
        <v>1.0810012</v>
      </c>
      <c r="X1713" s="8">
        <f t="shared" si="698"/>
        <v>1183.62401518</v>
      </c>
      <c r="Y1713" s="8">
        <v>0</v>
      </c>
      <c r="Z1713" s="9">
        <f t="shared" si="699"/>
        <v>0</v>
      </c>
      <c r="AA1713" s="26" t="str">
        <f t="shared" si="707"/>
        <v>A+J=</v>
      </c>
      <c r="AB1713" s="70">
        <f t="shared" si="708"/>
        <v>44119</v>
      </c>
      <c r="AC1713" s="4"/>
      <c r="AD1713" s="1"/>
      <c r="AE1713" s="11"/>
      <c r="AF1713" s="5"/>
      <c r="AG1713" s="1"/>
      <c r="AH1713" s="1"/>
      <c r="AI1713" s="1"/>
      <c r="AJ1713" s="1"/>
      <c r="AK1713" s="10"/>
      <c r="AL1713" s="1"/>
      <c r="AM1713" s="1"/>
      <c r="AN1713" s="1"/>
      <c r="AO1713" s="1"/>
      <c r="AP1713" s="1"/>
      <c r="AQ1713" s="1"/>
    </row>
    <row r="1714" spans="1:43" x14ac:dyDescent="0.2">
      <c r="A1714" s="67">
        <f t="shared" si="700"/>
        <v>43996</v>
      </c>
      <c r="B1714" s="8">
        <f t="shared" si="689"/>
        <v>15796.04969758</v>
      </c>
      <c r="C1714" s="8">
        <f t="shared" si="701"/>
        <v>12022.26657881</v>
      </c>
      <c r="D1714" s="28">
        <f t="shared" si="702"/>
        <v>5331.91</v>
      </c>
      <c r="E1714" s="9">
        <f>IF(K1714=1,VLOOKUP(A1713,[1]Plan1!$AY$117:$BA$314,3),E1713)</f>
        <v>5311.65</v>
      </c>
      <c r="F1714" s="110">
        <f t="shared" si="703"/>
        <v>43967</v>
      </c>
      <c r="G1714" s="12">
        <f t="shared" si="690"/>
        <v>-3.7997640620340833E-3</v>
      </c>
      <c r="H1714" s="11">
        <f t="shared" si="704"/>
        <v>43997</v>
      </c>
      <c r="I1714" s="11">
        <f t="shared" si="691"/>
        <v>43997</v>
      </c>
      <c r="J1714" s="1">
        <f t="shared" si="705"/>
        <v>20</v>
      </c>
      <c r="K1714" s="1">
        <f t="shared" si="713"/>
        <v>20</v>
      </c>
      <c r="L1714" s="8">
        <f t="shared" si="692"/>
        <v>0.99620023000000002</v>
      </c>
      <c r="M1714" s="14">
        <f t="shared" si="712"/>
        <v>0.99690005000000004</v>
      </c>
      <c r="N1714" s="14">
        <f t="shared" si="709"/>
        <v>1.2200828586998345</v>
      </c>
      <c r="O1714" s="8">
        <f t="shared" si="711"/>
        <v>1.2154468199999999</v>
      </c>
      <c r="P1714" s="8">
        <f t="shared" si="693"/>
        <v>14612.4256824</v>
      </c>
      <c r="Q1714" s="13">
        <f t="shared" si="694"/>
        <v>0</v>
      </c>
      <c r="R1714" s="21">
        <f t="shared" si="695"/>
        <v>0</v>
      </c>
      <c r="S1714" s="8">
        <f t="shared" si="696"/>
        <v>0</v>
      </c>
      <c r="T1714" s="10">
        <f t="shared" si="706"/>
        <v>0.12631999999999999</v>
      </c>
      <c r="U1714" s="13">
        <f t="shared" si="710"/>
        <v>165</v>
      </c>
      <c r="V1714" s="13">
        <v>252</v>
      </c>
      <c r="W1714" s="14">
        <f t="shared" si="697"/>
        <v>1.0810012</v>
      </c>
      <c r="X1714" s="8">
        <f t="shared" si="698"/>
        <v>1183.62401518</v>
      </c>
      <c r="Y1714" s="8">
        <v>0</v>
      </c>
      <c r="Z1714" s="9">
        <f t="shared" si="699"/>
        <v>0</v>
      </c>
      <c r="AA1714" s="26" t="str">
        <f t="shared" si="707"/>
        <v>A+J=</v>
      </c>
      <c r="AB1714" s="70">
        <f t="shared" si="708"/>
        <v>44119</v>
      </c>
      <c r="AC1714" s="4"/>
      <c r="AD1714" s="1"/>
      <c r="AE1714" s="11"/>
      <c r="AF1714" s="5"/>
      <c r="AG1714" s="1"/>
      <c r="AH1714" s="1"/>
      <c r="AI1714" s="1"/>
      <c r="AJ1714" s="1"/>
      <c r="AK1714" s="10"/>
      <c r="AL1714" s="1"/>
      <c r="AM1714" s="1"/>
      <c r="AN1714" s="1"/>
      <c r="AO1714" s="1"/>
      <c r="AP1714" s="1"/>
      <c r="AQ1714" s="1"/>
    </row>
    <row r="1715" spans="1:43" x14ac:dyDescent="0.2">
      <c r="A1715" s="67">
        <f t="shared" si="700"/>
        <v>43997</v>
      </c>
      <c r="B1715" s="8">
        <f t="shared" si="689"/>
        <v>15796.04969758</v>
      </c>
      <c r="C1715" s="8">
        <f t="shared" si="701"/>
        <v>12022.26657881</v>
      </c>
      <c r="D1715" s="28">
        <f t="shared" si="702"/>
        <v>5331.91</v>
      </c>
      <c r="E1715" s="9">
        <f>IF(K1715=1,VLOOKUP(A1714,[1]Plan1!$AY$117:$BA$314,3),E1714)</f>
        <v>5311.65</v>
      </c>
      <c r="F1715" s="110">
        <f t="shared" si="703"/>
        <v>43967</v>
      </c>
      <c r="G1715" s="12">
        <f t="shared" si="690"/>
        <v>-3.7997640620340833E-3</v>
      </c>
      <c r="H1715" s="11">
        <f t="shared" si="704"/>
        <v>44027</v>
      </c>
      <c r="I1715" s="11">
        <f t="shared" si="691"/>
        <v>43997</v>
      </c>
      <c r="J1715" s="1">
        <f t="shared" si="705"/>
        <v>20</v>
      </c>
      <c r="K1715" s="1">
        <f t="shared" si="713"/>
        <v>20</v>
      </c>
      <c r="L1715" s="8">
        <f t="shared" si="692"/>
        <v>0.99620023000000002</v>
      </c>
      <c r="M1715" s="14">
        <f t="shared" si="712"/>
        <v>0.99690005000000004</v>
      </c>
      <c r="N1715" s="14">
        <f t="shared" si="709"/>
        <v>1.2200828586998345</v>
      </c>
      <c r="O1715" s="8">
        <f t="shared" si="711"/>
        <v>1.2154468199999999</v>
      </c>
      <c r="P1715" s="8">
        <f t="shared" si="693"/>
        <v>14612.4256824</v>
      </c>
      <c r="Q1715" s="13">
        <f t="shared" si="694"/>
        <v>0</v>
      </c>
      <c r="R1715" s="21">
        <f t="shared" si="695"/>
        <v>0</v>
      </c>
      <c r="S1715" s="8">
        <f t="shared" si="696"/>
        <v>0</v>
      </c>
      <c r="T1715" s="10">
        <f t="shared" si="706"/>
        <v>0.12631999999999999</v>
      </c>
      <c r="U1715" s="13">
        <f t="shared" si="710"/>
        <v>165</v>
      </c>
      <c r="V1715" s="13">
        <v>252</v>
      </c>
      <c r="W1715" s="14">
        <f t="shared" si="697"/>
        <v>1.0810012</v>
      </c>
      <c r="X1715" s="8">
        <f t="shared" si="698"/>
        <v>1183.62401518</v>
      </c>
      <c r="Y1715" s="8">
        <v>0</v>
      </c>
      <c r="Z1715" s="9">
        <f t="shared" si="699"/>
        <v>0</v>
      </c>
      <c r="AA1715" s="26" t="str">
        <f t="shared" si="707"/>
        <v>A+J=</v>
      </c>
      <c r="AB1715" s="70">
        <f t="shared" si="708"/>
        <v>44119</v>
      </c>
      <c r="AC1715" s="4"/>
      <c r="AD1715" s="1"/>
      <c r="AE1715" s="11"/>
      <c r="AF1715" s="5"/>
      <c r="AG1715" s="1"/>
      <c r="AH1715" s="1"/>
      <c r="AI1715" s="1"/>
      <c r="AJ1715" s="1"/>
      <c r="AK1715" s="10"/>
      <c r="AL1715" s="1"/>
      <c r="AM1715" s="1"/>
      <c r="AN1715" s="1"/>
      <c r="AO1715" s="1"/>
      <c r="AP1715" s="1"/>
      <c r="AQ1715" s="1"/>
    </row>
    <row r="1716" spans="1:43" x14ac:dyDescent="0.2">
      <c r="A1716" s="67">
        <f t="shared" si="700"/>
        <v>43998</v>
      </c>
      <c r="B1716" s="8">
        <f t="shared" si="689"/>
        <v>15805.373222089998</v>
      </c>
      <c r="C1716" s="8">
        <f t="shared" si="701"/>
        <v>12022.26657881</v>
      </c>
      <c r="D1716" s="28">
        <f t="shared" si="702"/>
        <v>5311.65</v>
      </c>
      <c r="E1716" s="9">
        <f>IF(K1716=1,VLOOKUP(A1715,[1]Plan1!$AY$117:$BA$314,3),E1715)</f>
        <v>5325.46</v>
      </c>
      <c r="F1716" s="110">
        <f t="shared" si="703"/>
        <v>43998</v>
      </c>
      <c r="G1716" s="12">
        <f t="shared" si="690"/>
        <v>2.5999454030292135E-3</v>
      </c>
      <c r="H1716" s="11">
        <f t="shared" si="704"/>
        <v>44027</v>
      </c>
      <c r="I1716" s="11">
        <f t="shared" si="691"/>
        <v>44027</v>
      </c>
      <c r="J1716" s="1">
        <f t="shared" si="705"/>
        <v>22</v>
      </c>
      <c r="K1716" s="1">
        <f t="shared" si="713"/>
        <v>1</v>
      </c>
      <c r="L1716" s="8">
        <f t="shared" si="692"/>
        <v>1.0001180300000001</v>
      </c>
      <c r="M1716" s="14">
        <f t="shared" si="712"/>
        <v>0.99620023000000002</v>
      </c>
      <c r="N1716" s="14">
        <f t="shared" si="709"/>
        <v>1.2154468244558325</v>
      </c>
      <c r="O1716" s="8">
        <f t="shared" si="711"/>
        <v>1.21559028</v>
      </c>
      <c r="P1716" s="8">
        <f t="shared" si="693"/>
        <v>14614.150396769999</v>
      </c>
      <c r="Q1716" s="13">
        <f t="shared" si="694"/>
        <v>0</v>
      </c>
      <c r="R1716" s="21">
        <f t="shared" si="695"/>
        <v>0</v>
      </c>
      <c r="S1716" s="8">
        <f t="shared" si="696"/>
        <v>0</v>
      </c>
      <c r="T1716" s="10">
        <f t="shared" si="706"/>
        <v>0.12631999999999999</v>
      </c>
      <c r="U1716" s="13">
        <f t="shared" si="710"/>
        <v>166</v>
      </c>
      <c r="V1716" s="13">
        <v>252</v>
      </c>
      <c r="W1716" s="14">
        <f t="shared" si="697"/>
        <v>1.081511603</v>
      </c>
      <c r="X1716" s="8">
        <f t="shared" si="698"/>
        <v>1191.2228253200001</v>
      </c>
      <c r="Y1716" s="8">
        <v>0</v>
      </c>
      <c r="Z1716" s="9">
        <f t="shared" si="699"/>
        <v>0</v>
      </c>
      <c r="AA1716" s="26" t="str">
        <f t="shared" si="707"/>
        <v>A+J=</v>
      </c>
      <c r="AB1716" s="70">
        <f t="shared" si="708"/>
        <v>44119</v>
      </c>
      <c r="AC1716" s="4"/>
      <c r="AD1716" s="1"/>
      <c r="AE1716" s="11"/>
      <c r="AF1716" s="5"/>
      <c r="AG1716" s="1"/>
      <c r="AH1716" s="1"/>
      <c r="AI1716" s="1"/>
      <c r="AJ1716" s="1"/>
      <c r="AK1716" s="10"/>
      <c r="AL1716" s="1"/>
      <c r="AM1716" s="1"/>
      <c r="AN1716" s="1"/>
      <c r="AO1716" s="1"/>
      <c r="AP1716" s="1"/>
      <c r="AQ1716" s="1"/>
    </row>
    <row r="1717" spans="1:43" x14ac:dyDescent="0.2">
      <c r="A1717" s="67">
        <f t="shared" si="700"/>
        <v>43999</v>
      </c>
      <c r="B1717" s="8">
        <f t="shared" si="689"/>
        <v>15814.702159690001</v>
      </c>
      <c r="C1717" s="8">
        <f t="shared" si="701"/>
        <v>12022.26657881</v>
      </c>
      <c r="D1717" s="28">
        <f t="shared" si="702"/>
        <v>5311.65</v>
      </c>
      <c r="E1717" s="9">
        <f>IF(K1717=1,VLOOKUP(A1716,[1]Plan1!$AY$117:$BA$314,3),E1716)</f>
        <v>5325.46</v>
      </c>
      <c r="F1717" s="110">
        <f t="shared" si="703"/>
        <v>43998</v>
      </c>
      <c r="G1717" s="12">
        <f t="shared" si="690"/>
        <v>2.5999454030292135E-3</v>
      </c>
      <c r="H1717" s="11">
        <f t="shared" si="704"/>
        <v>44027</v>
      </c>
      <c r="I1717" s="11">
        <f t="shared" si="691"/>
        <v>44027</v>
      </c>
      <c r="J1717" s="1">
        <f t="shared" si="705"/>
        <v>22</v>
      </c>
      <c r="K1717" s="1">
        <f t="shared" si="713"/>
        <v>2</v>
      </c>
      <c r="L1717" s="8">
        <f t="shared" si="692"/>
        <v>1.0002360699999999</v>
      </c>
      <c r="M1717" s="14">
        <f t="shared" si="712"/>
        <v>0.99620023000000002</v>
      </c>
      <c r="N1717" s="14">
        <f t="shared" si="709"/>
        <v>1.2154468244558325</v>
      </c>
      <c r="O1717" s="8">
        <f t="shared" si="711"/>
        <v>1.2157337500000001</v>
      </c>
      <c r="P1717" s="8">
        <f t="shared" si="693"/>
        <v>14615.875231350001</v>
      </c>
      <c r="Q1717" s="13">
        <f t="shared" si="694"/>
        <v>0</v>
      </c>
      <c r="R1717" s="21">
        <f t="shared" si="695"/>
        <v>0</v>
      </c>
      <c r="S1717" s="8">
        <f t="shared" si="696"/>
        <v>0</v>
      </c>
      <c r="T1717" s="10">
        <f t="shared" si="706"/>
        <v>0.12631999999999999</v>
      </c>
      <c r="U1717" s="13">
        <f t="shared" si="710"/>
        <v>167</v>
      </c>
      <c r="V1717" s="13">
        <v>252</v>
      </c>
      <c r="W1717" s="14">
        <f t="shared" si="697"/>
        <v>1.082022247</v>
      </c>
      <c r="X1717" s="8">
        <f t="shared" si="698"/>
        <v>1198.82692834</v>
      </c>
      <c r="Y1717" s="8">
        <v>0</v>
      </c>
      <c r="Z1717" s="9">
        <f t="shared" si="699"/>
        <v>0</v>
      </c>
      <c r="AA1717" s="26" t="str">
        <f t="shared" si="707"/>
        <v>A+J=</v>
      </c>
      <c r="AB1717" s="70">
        <f t="shared" si="708"/>
        <v>44119</v>
      </c>
      <c r="AC1717" s="4"/>
      <c r="AD1717" s="1"/>
      <c r="AE1717" s="11"/>
      <c r="AF1717" s="5"/>
      <c r="AG1717" s="1"/>
      <c r="AH1717" s="1"/>
      <c r="AI1717" s="1"/>
      <c r="AJ1717" s="1"/>
      <c r="AK1717" s="10"/>
      <c r="AL1717" s="1"/>
      <c r="AM1717" s="1"/>
      <c r="AN1717" s="1"/>
      <c r="AO1717" s="1"/>
      <c r="AP1717" s="1"/>
      <c r="AQ1717" s="1"/>
    </row>
    <row r="1718" spans="1:43" x14ac:dyDescent="0.2">
      <c r="A1718" s="67">
        <f t="shared" si="700"/>
        <v>44000</v>
      </c>
      <c r="B1718" s="8">
        <f t="shared" si="689"/>
        <v>15824.036902280001</v>
      </c>
      <c r="C1718" s="8">
        <f t="shared" si="701"/>
        <v>12022.26657881</v>
      </c>
      <c r="D1718" s="28">
        <f t="shared" si="702"/>
        <v>5311.65</v>
      </c>
      <c r="E1718" s="9">
        <f>IF(K1718=1,VLOOKUP(A1717,[1]Plan1!$AY$117:$BA$314,3),E1717)</f>
        <v>5325.46</v>
      </c>
      <c r="F1718" s="110">
        <f t="shared" si="703"/>
        <v>43998</v>
      </c>
      <c r="G1718" s="12">
        <f t="shared" si="690"/>
        <v>2.5999454030292135E-3</v>
      </c>
      <c r="H1718" s="11">
        <f t="shared" si="704"/>
        <v>44027</v>
      </c>
      <c r="I1718" s="11">
        <f t="shared" si="691"/>
        <v>44027</v>
      </c>
      <c r="J1718" s="1">
        <f t="shared" si="705"/>
        <v>22</v>
      </c>
      <c r="K1718" s="1">
        <f t="shared" si="713"/>
        <v>3</v>
      </c>
      <c r="L1718" s="8">
        <f t="shared" si="692"/>
        <v>1.00035414</v>
      </c>
      <c r="M1718" s="14">
        <f t="shared" si="712"/>
        <v>0.99620023000000002</v>
      </c>
      <c r="N1718" s="14">
        <f t="shared" si="709"/>
        <v>1.2154468244558325</v>
      </c>
      <c r="O1718" s="8">
        <f t="shared" si="711"/>
        <v>1.2158772600000001</v>
      </c>
      <c r="P1718" s="8">
        <f t="shared" si="693"/>
        <v>14617.600546830001</v>
      </c>
      <c r="Q1718" s="13">
        <f t="shared" si="694"/>
        <v>0</v>
      </c>
      <c r="R1718" s="21">
        <f t="shared" si="695"/>
        <v>0</v>
      </c>
      <c r="S1718" s="8">
        <f t="shared" si="696"/>
        <v>0</v>
      </c>
      <c r="T1718" s="10">
        <f t="shared" si="706"/>
        <v>0.12631999999999999</v>
      </c>
      <c r="U1718" s="13">
        <f t="shared" si="710"/>
        <v>168</v>
      </c>
      <c r="V1718" s="13">
        <v>252</v>
      </c>
      <c r="W1718" s="14">
        <f t="shared" si="697"/>
        <v>1.082533132</v>
      </c>
      <c r="X1718" s="8">
        <f t="shared" si="698"/>
        <v>1206.4363554500001</v>
      </c>
      <c r="Y1718" s="8">
        <v>0</v>
      </c>
      <c r="Z1718" s="9">
        <f t="shared" si="699"/>
        <v>0</v>
      </c>
      <c r="AA1718" s="26" t="str">
        <f t="shared" si="707"/>
        <v>A+J=</v>
      </c>
      <c r="AB1718" s="70">
        <f t="shared" si="708"/>
        <v>44119</v>
      </c>
      <c r="AC1718" s="4"/>
      <c r="AD1718" s="1"/>
      <c r="AE1718" s="11"/>
      <c r="AF1718" s="5"/>
      <c r="AG1718" s="1"/>
      <c r="AH1718" s="1"/>
      <c r="AI1718" s="1"/>
      <c r="AJ1718" s="1"/>
      <c r="AK1718" s="10"/>
      <c r="AL1718" s="1"/>
      <c r="AM1718" s="1"/>
      <c r="AN1718" s="1"/>
      <c r="AO1718" s="1"/>
      <c r="AP1718" s="1"/>
      <c r="AQ1718" s="1"/>
    </row>
    <row r="1719" spans="1:43" x14ac:dyDescent="0.2">
      <c r="A1719" s="67">
        <f t="shared" si="700"/>
        <v>44001</v>
      </c>
      <c r="B1719" s="8">
        <f t="shared" si="689"/>
        <v>15833.37693099</v>
      </c>
      <c r="C1719" s="8">
        <f t="shared" si="701"/>
        <v>12022.26657881</v>
      </c>
      <c r="D1719" s="28">
        <f t="shared" si="702"/>
        <v>5311.65</v>
      </c>
      <c r="E1719" s="9">
        <f>IF(K1719=1,VLOOKUP(A1718,[1]Plan1!$AY$117:$BA$314,3),E1718)</f>
        <v>5325.46</v>
      </c>
      <c r="F1719" s="110">
        <f t="shared" si="703"/>
        <v>43998</v>
      </c>
      <c r="G1719" s="12">
        <f t="shared" si="690"/>
        <v>2.5999454030292135E-3</v>
      </c>
      <c r="H1719" s="11">
        <f t="shared" si="704"/>
        <v>44027</v>
      </c>
      <c r="I1719" s="11">
        <f t="shared" si="691"/>
        <v>44027</v>
      </c>
      <c r="J1719" s="1">
        <f t="shared" si="705"/>
        <v>22</v>
      </c>
      <c r="K1719" s="1">
        <f t="shared" si="713"/>
        <v>4</v>
      </c>
      <c r="L1719" s="8">
        <f t="shared" si="692"/>
        <v>1.0004722100000001</v>
      </c>
      <c r="M1719" s="14">
        <f t="shared" si="712"/>
        <v>0.99620023000000002</v>
      </c>
      <c r="N1719" s="14">
        <f t="shared" si="709"/>
        <v>1.2154468244558325</v>
      </c>
      <c r="O1719" s="8">
        <f t="shared" si="711"/>
        <v>1.2160207700000001</v>
      </c>
      <c r="P1719" s="8">
        <f t="shared" si="693"/>
        <v>14619.3258623</v>
      </c>
      <c r="Q1719" s="13">
        <f t="shared" si="694"/>
        <v>0</v>
      </c>
      <c r="R1719" s="21">
        <f t="shared" si="695"/>
        <v>0</v>
      </c>
      <c r="S1719" s="8">
        <f t="shared" si="696"/>
        <v>0</v>
      </c>
      <c r="T1719" s="10">
        <f t="shared" si="706"/>
        <v>0.12631999999999999</v>
      </c>
      <c r="U1719" s="13">
        <f t="shared" si="710"/>
        <v>169</v>
      </c>
      <c r="V1719" s="13">
        <v>252</v>
      </c>
      <c r="W1719" s="14">
        <f t="shared" si="697"/>
        <v>1.0830442579999999</v>
      </c>
      <c r="X1719" s="8">
        <f t="shared" si="698"/>
        <v>1214.05106869</v>
      </c>
      <c r="Y1719" s="8">
        <v>0</v>
      </c>
      <c r="Z1719" s="9">
        <f t="shared" si="699"/>
        <v>0</v>
      </c>
      <c r="AA1719" s="26" t="str">
        <f t="shared" si="707"/>
        <v>A+J=</v>
      </c>
      <c r="AB1719" s="70">
        <f t="shared" si="708"/>
        <v>44119</v>
      </c>
      <c r="AC1719" s="4"/>
      <c r="AD1719" s="1"/>
      <c r="AE1719" s="11"/>
      <c r="AF1719" s="5"/>
      <c r="AG1719" s="1"/>
      <c r="AH1719" s="1"/>
      <c r="AI1719" s="1"/>
      <c r="AJ1719" s="1"/>
      <c r="AK1719" s="10"/>
      <c r="AL1719" s="1"/>
      <c r="AM1719" s="1"/>
      <c r="AN1719" s="1"/>
      <c r="AO1719" s="1"/>
      <c r="AP1719" s="1"/>
      <c r="AQ1719" s="1"/>
    </row>
    <row r="1720" spans="1:43" x14ac:dyDescent="0.2">
      <c r="A1720" s="67">
        <f t="shared" si="700"/>
        <v>44002</v>
      </c>
      <c r="B1720" s="8">
        <f t="shared" si="689"/>
        <v>15842.72252225</v>
      </c>
      <c r="C1720" s="8">
        <f t="shared" si="701"/>
        <v>12022.26657881</v>
      </c>
      <c r="D1720" s="28">
        <f t="shared" si="702"/>
        <v>5311.65</v>
      </c>
      <c r="E1720" s="9">
        <f>IF(K1720=1,VLOOKUP(A1719,[1]Plan1!$AY$117:$BA$314,3),E1719)</f>
        <v>5325.46</v>
      </c>
      <c r="F1720" s="110">
        <f t="shared" si="703"/>
        <v>43998</v>
      </c>
      <c r="G1720" s="12">
        <f t="shared" si="690"/>
        <v>2.5999454030292135E-3</v>
      </c>
      <c r="H1720" s="11">
        <f t="shared" si="704"/>
        <v>44027</v>
      </c>
      <c r="I1720" s="11">
        <f t="shared" si="691"/>
        <v>44027</v>
      </c>
      <c r="J1720" s="1">
        <f t="shared" si="705"/>
        <v>22</v>
      </c>
      <c r="K1720" s="1">
        <f t="shared" si="713"/>
        <v>5</v>
      </c>
      <c r="L1720" s="8">
        <f t="shared" si="692"/>
        <v>1.0005903</v>
      </c>
      <c r="M1720" s="14">
        <f t="shared" si="712"/>
        <v>0.99620023000000002</v>
      </c>
      <c r="N1720" s="14">
        <f t="shared" si="709"/>
        <v>1.2154468244558325</v>
      </c>
      <c r="O1720" s="8">
        <f t="shared" si="711"/>
        <v>1.2161643</v>
      </c>
      <c r="P1720" s="8">
        <f t="shared" si="693"/>
        <v>14621.051418229999</v>
      </c>
      <c r="Q1720" s="13">
        <f t="shared" si="694"/>
        <v>0</v>
      </c>
      <c r="R1720" s="21">
        <f t="shared" si="695"/>
        <v>0</v>
      </c>
      <c r="S1720" s="8">
        <f t="shared" si="696"/>
        <v>0</v>
      </c>
      <c r="T1720" s="10">
        <f t="shared" si="706"/>
        <v>0.12631999999999999</v>
      </c>
      <c r="U1720" s="13">
        <f t="shared" si="710"/>
        <v>170</v>
      </c>
      <c r="V1720" s="13">
        <v>252</v>
      </c>
      <c r="W1720" s="14">
        <f t="shared" si="697"/>
        <v>1.0835556260000001</v>
      </c>
      <c r="X1720" s="8">
        <f t="shared" si="698"/>
        <v>1221.67110402</v>
      </c>
      <c r="Y1720" s="8">
        <v>0</v>
      </c>
      <c r="Z1720" s="9">
        <f t="shared" si="699"/>
        <v>0</v>
      </c>
      <c r="AA1720" s="26" t="str">
        <f t="shared" si="707"/>
        <v>A+J=</v>
      </c>
      <c r="AB1720" s="70">
        <f t="shared" si="708"/>
        <v>44119</v>
      </c>
      <c r="AC1720" s="4"/>
      <c r="AD1720" s="1"/>
      <c r="AE1720" s="11"/>
      <c r="AF1720" s="5"/>
      <c r="AG1720" s="1"/>
      <c r="AH1720" s="1"/>
      <c r="AI1720" s="1"/>
      <c r="AJ1720" s="1"/>
      <c r="AK1720" s="10"/>
      <c r="AL1720" s="1"/>
      <c r="AM1720" s="1"/>
      <c r="AN1720" s="1"/>
      <c r="AO1720" s="1"/>
      <c r="AP1720" s="1"/>
      <c r="AQ1720" s="1"/>
    </row>
    <row r="1721" spans="1:43" x14ac:dyDescent="0.2">
      <c r="A1721" s="67">
        <f t="shared" si="700"/>
        <v>44003</v>
      </c>
      <c r="B1721" s="8">
        <f t="shared" si="689"/>
        <v>15842.72252225</v>
      </c>
      <c r="C1721" s="8">
        <f t="shared" si="701"/>
        <v>12022.26657881</v>
      </c>
      <c r="D1721" s="28">
        <f t="shared" si="702"/>
        <v>5311.65</v>
      </c>
      <c r="E1721" s="9">
        <f>IF(K1721=1,VLOOKUP(A1720,[1]Plan1!$AY$117:$BA$314,3),E1720)</f>
        <v>5325.46</v>
      </c>
      <c r="F1721" s="110">
        <f t="shared" si="703"/>
        <v>43998</v>
      </c>
      <c r="G1721" s="12">
        <f t="shared" si="690"/>
        <v>2.5999454030292135E-3</v>
      </c>
      <c r="H1721" s="11">
        <f t="shared" si="704"/>
        <v>44027</v>
      </c>
      <c r="I1721" s="11">
        <f t="shared" si="691"/>
        <v>44027</v>
      </c>
      <c r="J1721" s="1">
        <f t="shared" si="705"/>
        <v>22</v>
      </c>
      <c r="K1721" s="1">
        <f t="shared" si="713"/>
        <v>5</v>
      </c>
      <c r="L1721" s="8">
        <f t="shared" si="692"/>
        <v>1.0005903</v>
      </c>
      <c r="M1721" s="14">
        <f t="shared" si="712"/>
        <v>0.99620023000000002</v>
      </c>
      <c r="N1721" s="14">
        <f t="shared" si="709"/>
        <v>1.2154468244558325</v>
      </c>
      <c r="O1721" s="8">
        <f t="shared" si="711"/>
        <v>1.2161643</v>
      </c>
      <c r="P1721" s="8">
        <f t="shared" si="693"/>
        <v>14621.051418229999</v>
      </c>
      <c r="Q1721" s="13">
        <f t="shared" si="694"/>
        <v>0</v>
      </c>
      <c r="R1721" s="21">
        <f t="shared" si="695"/>
        <v>0</v>
      </c>
      <c r="S1721" s="8">
        <f t="shared" si="696"/>
        <v>0</v>
      </c>
      <c r="T1721" s="10">
        <f t="shared" si="706"/>
        <v>0.12631999999999999</v>
      </c>
      <c r="U1721" s="13">
        <f t="shared" si="710"/>
        <v>170</v>
      </c>
      <c r="V1721" s="13">
        <v>252</v>
      </c>
      <c r="W1721" s="14">
        <f t="shared" si="697"/>
        <v>1.0835556260000001</v>
      </c>
      <c r="X1721" s="8">
        <f t="shared" si="698"/>
        <v>1221.67110402</v>
      </c>
      <c r="Y1721" s="8">
        <v>0</v>
      </c>
      <c r="Z1721" s="9">
        <f t="shared" si="699"/>
        <v>0</v>
      </c>
      <c r="AA1721" s="26" t="str">
        <f t="shared" si="707"/>
        <v>A+J=</v>
      </c>
      <c r="AB1721" s="70">
        <f t="shared" si="708"/>
        <v>44119</v>
      </c>
      <c r="AC1721" s="4"/>
      <c r="AD1721" s="1"/>
      <c r="AE1721" s="11"/>
      <c r="AF1721" s="5"/>
      <c r="AG1721" s="1"/>
      <c r="AH1721" s="1"/>
      <c r="AI1721" s="1"/>
      <c r="AJ1721" s="1"/>
      <c r="AK1721" s="10"/>
      <c r="AL1721" s="1"/>
      <c r="AM1721" s="1"/>
      <c r="AN1721" s="1"/>
      <c r="AO1721" s="1"/>
      <c r="AP1721" s="1"/>
      <c r="AQ1721" s="1"/>
    </row>
    <row r="1722" spans="1:43" x14ac:dyDescent="0.2">
      <c r="A1722" s="67">
        <f t="shared" si="700"/>
        <v>44004</v>
      </c>
      <c r="B1722" s="8">
        <f t="shared" si="689"/>
        <v>15842.72252225</v>
      </c>
      <c r="C1722" s="8">
        <f t="shared" si="701"/>
        <v>12022.26657881</v>
      </c>
      <c r="D1722" s="28">
        <f t="shared" si="702"/>
        <v>5311.65</v>
      </c>
      <c r="E1722" s="9">
        <f>IF(K1722=1,VLOOKUP(A1721,[1]Plan1!$AY$117:$BA$314,3),E1721)</f>
        <v>5325.46</v>
      </c>
      <c r="F1722" s="110">
        <f t="shared" si="703"/>
        <v>43998</v>
      </c>
      <c r="G1722" s="12">
        <f t="shared" si="690"/>
        <v>2.5999454030292135E-3</v>
      </c>
      <c r="H1722" s="11">
        <f t="shared" si="704"/>
        <v>44027</v>
      </c>
      <c r="I1722" s="11">
        <f t="shared" si="691"/>
        <v>44027</v>
      </c>
      <c r="J1722" s="1">
        <f t="shared" si="705"/>
        <v>22</v>
      </c>
      <c r="K1722" s="1">
        <f t="shared" si="713"/>
        <v>5</v>
      </c>
      <c r="L1722" s="8">
        <f t="shared" si="692"/>
        <v>1.0005903</v>
      </c>
      <c r="M1722" s="14">
        <f t="shared" si="712"/>
        <v>0.99620023000000002</v>
      </c>
      <c r="N1722" s="14">
        <f t="shared" si="709"/>
        <v>1.2154468244558325</v>
      </c>
      <c r="O1722" s="8">
        <f t="shared" si="711"/>
        <v>1.2161643</v>
      </c>
      <c r="P1722" s="8">
        <f t="shared" si="693"/>
        <v>14621.051418229999</v>
      </c>
      <c r="Q1722" s="13">
        <f t="shared" si="694"/>
        <v>0</v>
      </c>
      <c r="R1722" s="21">
        <f t="shared" si="695"/>
        <v>0</v>
      </c>
      <c r="S1722" s="8">
        <f t="shared" si="696"/>
        <v>0</v>
      </c>
      <c r="T1722" s="10">
        <f t="shared" si="706"/>
        <v>0.12631999999999999</v>
      </c>
      <c r="U1722" s="13">
        <f t="shared" si="710"/>
        <v>170</v>
      </c>
      <c r="V1722" s="13">
        <v>252</v>
      </c>
      <c r="W1722" s="14">
        <f t="shared" si="697"/>
        <v>1.0835556260000001</v>
      </c>
      <c r="X1722" s="8">
        <f t="shared" si="698"/>
        <v>1221.67110402</v>
      </c>
      <c r="Y1722" s="8">
        <v>0</v>
      </c>
      <c r="Z1722" s="9">
        <f t="shared" si="699"/>
        <v>0</v>
      </c>
      <c r="AA1722" s="26" t="str">
        <f t="shared" si="707"/>
        <v>A+J=</v>
      </c>
      <c r="AB1722" s="70">
        <f t="shared" si="708"/>
        <v>44119</v>
      </c>
      <c r="AC1722" s="4"/>
      <c r="AD1722" s="1"/>
      <c r="AE1722" s="11"/>
      <c r="AF1722" s="5"/>
      <c r="AG1722" s="1"/>
      <c r="AH1722" s="1"/>
      <c r="AI1722" s="1"/>
      <c r="AJ1722" s="1"/>
      <c r="AK1722" s="10"/>
      <c r="AL1722" s="1"/>
      <c r="AM1722" s="1"/>
      <c r="AN1722" s="1"/>
      <c r="AO1722" s="1"/>
      <c r="AP1722" s="1"/>
      <c r="AQ1722" s="1"/>
    </row>
    <row r="1723" spans="1:43" x14ac:dyDescent="0.2">
      <c r="A1723" s="67">
        <f t="shared" si="700"/>
        <v>44005</v>
      </c>
      <c r="B1723" s="8">
        <f t="shared" si="689"/>
        <v>15852.073532709999</v>
      </c>
      <c r="C1723" s="8">
        <f t="shared" si="701"/>
        <v>12022.26657881</v>
      </c>
      <c r="D1723" s="28">
        <f t="shared" si="702"/>
        <v>5311.65</v>
      </c>
      <c r="E1723" s="9">
        <f>IF(K1723=1,VLOOKUP(A1722,[1]Plan1!$AY$117:$BA$314,3),E1722)</f>
        <v>5325.46</v>
      </c>
      <c r="F1723" s="110">
        <f t="shared" si="703"/>
        <v>43998</v>
      </c>
      <c r="G1723" s="12">
        <f t="shared" si="690"/>
        <v>2.5999454030292135E-3</v>
      </c>
      <c r="H1723" s="11">
        <f t="shared" si="704"/>
        <v>44027</v>
      </c>
      <c r="I1723" s="11">
        <f t="shared" si="691"/>
        <v>44027</v>
      </c>
      <c r="J1723" s="1">
        <f t="shared" si="705"/>
        <v>22</v>
      </c>
      <c r="K1723" s="1">
        <f t="shared" si="713"/>
        <v>6</v>
      </c>
      <c r="L1723" s="8">
        <f t="shared" si="692"/>
        <v>1.0007083999999999</v>
      </c>
      <c r="M1723" s="14">
        <f t="shared" si="712"/>
        <v>0.99620023000000002</v>
      </c>
      <c r="N1723" s="14">
        <f t="shared" si="709"/>
        <v>1.2154468244558325</v>
      </c>
      <c r="O1723" s="8">
        <f t="shared" si="711"/>
        <v>1.21630784</v>
      </c>
      <c r="P1723" s="8">
        <f t="shared" si="693"/>
        <v>14622.77709437</v>
      </c>
      <c r="Q1723" s="13">
        <f t="shared" si="694"/>
        <v>0</v>
      </c>
      <c r="R1723" s="21">
        <f t="shared" si="695"/>
        <v>0</v>
      </c>
      <c r="S1723" s="8">
        <f t="shared" si="696"/>
        <v>0</v>
      </c>
      <c r="T1723" s="10">
        <f t="shared" si="706"/>
        <v>0.12631999999999999</v>
      </c>
      <c r="U1723" s="13">
        <f t="shared" si="710"/>
        <v>171</v>
      </c>
      <c r="V1723" s="13">
        <v>252</v>
      </c>
      <c r="W1723" s="14">
        <f t="shared" si="697"/>
        <v>1.084067235</v>
      </c>
      <c r="X1723" s="8">
        <f t="shared" si="698"/>
        <v>1229.2964383399999</v>
      </c>
      <c r="Y1723" s="8">
        <v>0</v>
      </c>
      <c r="Z1723" s="9">
        <f t="shared" si="699"/>
        <v>0</v>
      </c>
      <c r="AA1723" s="26" t="str">
        <f t="shared" si="707"/>
        <v>A+J=</v>
      </c>
      <c r="AB1723" s="70">
        <f t="shared" si="708"/>
        <v>44119</v>
      </c>
      <c r="AC1723" s="4"/>
      <c r="AD1723" s="1"/>
      <c r="AE1723" s="11"/>
      <c r="AF1723" s="5"/>
      <c r="AG1723" s="1"/>
      <c r="AH1723" s="1"/>
      <c r="AI1723" s="1"/>
      <c r="AJ1723" s="1"/>
      <c r="AK1723" s="10"/>
      <c r="AL1723" s="1"/>
      <c r="AM1723" s="1"/>
      <c r="AN1723" s="1"/>
      <c r="AO1723" s="1"/>
      <c r="AP1723" s="1"/>
      <c r="AQ1723" s="1"/>
    </row>
    <row r="1724" spans="1:43" x14ac:dyDescent="0.2">
      <c r="A1724" s="67">
        <f t="shared" si="700"/>
        <v>44006</v>
      </c>
      <c r="B1724" s="8">
        <f t="shared" si="689"/>
        <v>15861.43023921</v>
      </c>
      <c r="C1724" s="8">
        <f t="shared" si="701"/>
        <v>12022.26657881</v>
      </c>
      <c r="D1724" s="28">
        <f t="shared" si="702"/>
        <v>5311.65</v>
      </c>
      <c r="E1724" s="9">
        <f>IF(K1724=1,VLOOKUP(A1723,[1]Plan1!$AY$117:$BA$314,3),E1723)</f>
        <v>5325.46</v>
      </c>
      <c r="F1724" s="110">
        <f t="shared" si="703"/>
        <v>43998</v>
      </c>
      <c r="G1724" s="12">
        <f t="shared" si="690"/>
        <v>2.5999454030292135E-3</v>
      </c>
      <c r="H1724" s="11">
        <f t="shared" si="704"/>
        <v>44027</v>
      </c>
      <c r="I1724" s="11">
        <f t="shared" si="691"/>
        <v>44027</v>
      </c>
      <c r="J1724" s="1">
        <f t="shared" si="705"/>
        <v>22</v>
      </c>
      <c r="K1724" s="1">
        <f t="shared" si="713"/>
        <v>7</v>
      </c>
      <c r="L1724" s="8">
        <f t="shared" si="692"/>
        <v>1.0008265199999999</v>
      </c>
      <c r="M1724" s="14">
        <f t="shared" si="712"/>
        <v>0.99620023000000002</v>
      </c>
      <c r="N1724" s="14">
        <f t="shared" si="709"/>
        <v>1.2154468244558325</v>
      </c>
      <c r="O1724" s="8">
        <f t="shared" si="711"/>
        <v>1.2164514099999999</v>
      </c>
      <c r="P1724" s="8">
        <f t="shared" si="693"/>
        <v>14624.503131179999</v>
      </c>
      <c r="Q1724" s="13">
        <f t="shared" si="694"/>
        <v>0</v>
      </c>
      <c r="R1724" s="21">
        <f t="shared" si="695"/>
        <v>0</v>
      </c>
      <c r="S1724" s="8">
        <f t="shared" si="696"/>
        <v>0</v>
      </c>
      <c r="T1724" s="10">
        <f t="shared" si="706"/>
        <v>0.12631999999999999</v>
      </c>
      <c r="U1724" s="13">
        <f t="shared" si="710"/>
        <v>172</v>
      </c>
      <c r="V1724" s="13">
        <v>252</v>
      </c>
      <c r="W1724" s="14">
        <f t="shared" si="697"/>
        <v>1.084579086</v>
      </c>
      <c r="X1724" s="8">
        <f t="shared" si="698"/>
        <v>1236.92710803</v>
      </c>
      <c r="Y1724" s="8">
        <v>0</v>
      </c>
      <c r="Z1724" s="9">
        <f t="shared" si="699"/>
        <v>0</v>
      </c>
      <c r="AA1724" s="26" t="str">
        <f t="shared" si="707"/>
        <v>A+J=</v>
      </c>
      <c r="AB1724" s="70">
        <f t="shared" si="708"/>
        <v>44119</v>
      </c>
      <c r="AC1724" s="4"/>
      <c r="AD1724" s="1"/>
      <c r="AE1724" s="11"/>
      <c r="AF1724" s="5"/>
      <c r="AG1724" s="1"/>
      <c r="AH1724" s="1"/>
      <c r="AI1724" s="1"/>
      <c r="AJ1724" s="1"/>
      <c r="AK1724" s="10"/>
      <c r="AL1724" s="1"/>
      <c r="AM1724" s="1"/>
      <c r="AN1724" s="1"/>
      <c r="AO1724" s="1"/>
      <c r="AP1724" s="1"/>
      <c r="AQ1724" s="1"/>
    </row>
    <row r="1725" spans="1:43" x14ac:dyDescent="0.2">
      <c r="A1725" s="67">
        <f t="shared" si="700"/>
        <v>44007</v>
      </c>
      <c r="B1725" s="8">
        <f t="shared" si="689"/>
        <v>15870.792382670001</v>
      </c>
      <c r="C1725" s="8">
        <f t="shared" si="701"/>
        <v>12022.26657881</v>
      </c>
      <c r="D1725" s="28">
        <f t="shared" si="702"/>
        <v>5311.65</v>
      </c>
      <c r="E1725" s="9">
        <f>IF(K1725=1,VLOOKUP(A1724,[1]Plan1!$AY$117:$BA$314,3),E1724)</f>
        <v>5325.46</v>
      </c>
      <c r="F1725" s="110">
        <f t="shared" si="703"/>
        <v>43998</v>
      </c>
      <c r="G1725" s="12">
        <f t="shared" si="690"/>
        <v>2.5999454030292135E-3</v>
      </c>
      <c r="H1725" s="11">
        <f t="shared" si="704"/>
        <v>44027</v>
      </c>
      <c r="I1725" s="11">
        <f t="shared" si="691"/>
        <v>44027</v>
      </c>
      <c r="J1725" s="1">
        <f t="shared" si="705"/>
        <v>22</v>
      </c>
      <c r="K1725" s="1">
        <f t="shared" si="713"/>
        <v>8</v>
      </c>
      <c r="L1725" s="8">
        <f t="shared" si="692"/>
        <v>1.0009446500000001</v>
      </c>
      <c r="M1725" s="14">
        <f t="shared" si="712"/>
        <v>0.99620023000000002</v>
      </c>
      <c r="N1725" s="14">
        <f t="shared" si="709"/>
        <v>1.2154468244558325</v>
      </c>
      <c r="O1725" s="8">
        <f t="shared" si="711"/>
        <v>1.2165949899999999</v>
      </c>
      <c r="P1725" s="8">
        <f t="shared" si="693"/>
        <v>14626.22928822</v>
      </c>
      <c r="Q1725" s="13">
        <f t="shared" si="694"/>
        <v>0</v>
      </c>
      <c r="R1725" s="21">
        <f t="shared" si="695"/>
        <v>0</v>
      </c>
      <c r="S1725" s="8">
        <f t="shared" si="696"/>
        <v>0</v>
      </c>
      <c r="T1725" s="10">
        <f t="shared" si="706"/>
        <v>0.12631999999999999</v>
      </c>
      <c r="U1725" s="13">
        <f t="shared" si="710"/>
        <v>173</v>
      </c>
      <c r="V1725" s="13">
        <v>252</v>
      </c>
      <c r="W1725" s="14">
        <f t="shared" si="697"/>
        <v>1.085091179</v>
      </c>
      <c r="X1725" s="8">
        <f t="shared" si="698"/>
        <v>1244.5630944500001</v>
      </c>
      <c r="Y1725" s="8">
        <v>0</v>
      </c>
      <c r="Z1725" s="9">
        <f t="shared" si="699"/>
        <v>0</v>
      </c>
      <c r="AA1725" s="26" t="str">
        <f t="shared" si="707"/>
        <v>A+J=</v>
      </c>
      <c r="AB1725" s="70">
        <f t="shared" si="708"/>
        <v>44119</v>
      </c>
      <c r="AC1725" s="4"/>
      <c r="AD1725" s="1"/>
      <c r="AE1725" s="11"/>
      <c r="AF1725" s="5"/>
      <c r="AG1725" s="1"/>
      <c r="AH1725" s="1"/>
      <c r="AI1725" s="1"/>
      <c r="AJ1725" s="1"/>
      <c r="AK1725" s="10"/>
      <c r="AL1725" s="1"/>
      <c r="AM1725" s="1"/>
      <c r="AN1725" s="1"/>
      <c r="AO1725" s="1"/>
      <c r="AP1725" s="1"/>
      <c r="AQ1725" s="1"/>
    </row>
    <row r="1726" spans="1:43" x14ac:dyDescent="0.2">
      <c r="A1726" s="67">
        <f t="shared" si="700"/>
        <v>44008</v>
      </c>
      <c r="B1726" s="8">
        <f t="shared" si="689"/>
        <v>15880.159949890001</v>
      </c>
      <c r="C1726" s="8">
        <f t="shared" si="701"/>
        <v>12022.26657881</v>
      </c>
      <c r="D1726" s="28">
        <f t="shared" si="702"/>
        <v>5311.65</v>
      </c>
      <c r="E1726" s="9">
        <f>IF(K1726=1,VLOOKUP(A1725,[1]Plan1!$AY$117:$BA$314,3),E1725)</f>
        <v>5325.46</v>
      </c>
      <c r="F1726" s="110">
        <f t="shared" si="703"/>
        <v>43998</v>
      </c>
      <c r="G1726" s="12">
        <f t="shared" si="690"/>
        <v>2.5999454030292135E-3</v>
      </c>
      <c r="H1726" s="11">
        <f t="shared" si="704"/>
        <v>44027</v>
      </c>
      <c r="I1726" s="11">
        <f t="shared" si="691"/>
        <v>44027</v>
      </c>
      <c r="J1726" s="1">
        <f t="shared" si="705"/>
        <v>22</v>
      </c>
      <c r="K1726" s="1">
        <f t="shared" si="713"/>
        <v>9</v>
      </c>
      <c r="L1726" s="8">
        <f t="shared" si="692"/>
        <v>1.00106279</v>
      </c>
      <c r="M1726" s="14">
        <f t="shared" si="712"/>
        <v>0.99620023000000002</v>
      </c>
      <c r="N1726" s="14">
        <f t="shared" si="709"/>
        <v>1.2154468244558325</v>
      </c>
      <c r="O1726" s="8">
        <f t="shared" si="711"/>
        <v>1.2167385799999999</v>
      </c>
      <c r="P1726" s="8">
        <f t="shared" si="693"/>
        <v>14627.955565480001</v>
      </c>
      <c r="Q1726" s="13">
        <f t="shared" si="694"/>
        <v>0</v>
      </c>
      <c r="R1726" s="21">
        <f t="shared" si="695"/>
        <v>0</v>
      </c>
      <c r="S1726" s="8">
        <f t="shared" si="696"/>
        <v>0</v>
      </c>
      <c r="T1726" s="10">
        <f t="shared" si="706"/>
        <v>0.12631999999999999</v>
      </c>
      <c r="U1726" s="13">
        <f t="shared" si="710"/>
        <v>174</v>
      </c>
      <c r="V1726" s="13">
        <v>252</v>
      </c>
      <c r="W1726" s="14">
        <f t="shared" si="697"/>
        <v>1.0856035129999999</v>
      </c>
      <c r="X1726" s="8">
        <f t="shared" si="698"/>
        <v>1252.2043844100001</v>
      </c>
      <c r="Y1726" s="8">
        <v>0</v>
      </c>
      <c r="Z1726" s="9">
        <f t="shared" si="699"/>
        <v>0</v>
      </c>
      <c r="AA1726" s="26" t="str">
        <f t="shared" si="707"/>
        <v>A+J=</v>
      </c>
      <c r="AB1726" s="70">
        <f t="shared" si="708"/>
        <v>44119</v>
      </c>
      <c r="AC1726" s="4"/>
      <c r="AD1726" s="1"/>
      <c r="AE1726" s="11"/>
      <c r="AF1726" s="5"/>
      <c r="AG1726" s="1"/>
      <c r="AH1726" s="1"/>
      <c r="AI1726" s="1"/>
      <c r="AJ1726" s="1"/>
      <c r="AK1726" s="10"/>
      <c r="AL1726" s="1"/>
      <c r="AM1726" s="1"/>
      <c r="AN1726" s="1"/>
      <c r="AO1726" s="1"/>
      <c r="AP1726" s="1"/>
      <c r="AQ1726" s="1"/>
    </row>
    <row r="1727" spans="1:43" x14ac:dyDescent="0.2">
      <c r="A1727" s="67">
        <f t="shared" si="700"/>
        <v>44009</v>
      </c>
      <c r="B1727" s="8">
        <f t="shared" si="689"/>
        <v>15889.53321806</v>
      </c>
      <c r="C1727" s="8">
        <f t="shared" si="701"/>
        <v>12022.26657881</v>
      </c>
      <c r="D1727" s="28">
        <f t="shared" si="702"/>
        <v>5311.65</v>
      </c>
      <c r="E1727" s="9">
        <f>IF(K1727=1,VLOOKUP(A1726,[1]Plan1!$AY$117:$BA$314,3),E1726)</f>
        <v>5325.46</v>
      </c>
      <c r="F1727" s="110">
        <f t="shared" si="703"/>
        <v>43998</v>
      </c>
      <c r="G1727" s="12">
        <f t="shared" si="690"/>
        <v>2.5999454030292135E-3</v>
      </c>
      <c r="H1727" s="11">
        <f t="shared" si="704"/>
        <v>44027</v>
      </c>
      <c r="I1727" s="11">
        <f t="shared" si="691"/>
        <v>44027</v>
      </c>
      <c r="J1727" s="1">
        <f t="shared" si="705"/>
        <v>22</v>
      </c>
      <c r="K1727" s="1">
        <f t="shared" si="713"/>
        <v>10</v>
      </c>
      <c r="L1727" s="8">
        <f t="shared" si="692"/>
        <v>1.00118095</v>
      </c>
      <c r="M1727" s="14">
        <f t="shared" si="712"/>
        <v>0.99620023000000002</v>
      </c>
      <c r="N1727" s="14">
        <f t="shared" si="709"/>
        <v>1.2154468244558325</v>
      </c>
      <c r="O1727" s="8">
        <f t="shared" si="711"/>
        <v>1.2168821999999999</v>
      </c>
      <c r="P1727" s="8">
        <f t="shared" si="693"/>
        <v>14629.6822034</v>
      </c>
      <c r="Q1727" s="13">
        <f t="shared" si="694"/>
        <v>0</v>
      </c>
      <c r="R1727" s="21">
        <f t="shared" si="695"/>
        <v>0</v>
      </c>
      <c r="S1727" s="8">
        <f t="shared" si="696"/>
        <v>0</v>
      </c>
      <c r="T1727" s="10">
        <f t="shared" si="706"/>
        <v>0.12631999999999999</v>
      </c>
      <c r="U1727" s="13">
        <f t="shared" si="710"/>
        <v>175</v>
      </c>
      <c r="V1727" s="13">
        <v>252</v>
      </c>
      <c r="W1727" s="14">
        <f t="shared" si="697"/>
        <v>1.0861160889999999</v>
      </c>
      <c r="X1727" s="8">
        <f t="shared" si="698"/>
        <v>1259.8510146599999</v>
      </c>
      <c r="Y1727" s="8">
        <v>0</v>
      </c>
      <c r="Z1727" s="9">
        <f t="shared" si="699"/>
        <v>0</v>
      </c>
      <c r="AA1727" s="26" t="str">
        <f t="shared" si="707"/>
        <v>A+J=</v>
      </c>
      <c r="AB1727" s="70">
        <f t="shared" si="708"/>
        <v>44119</v>
      </c>
      <c r="AC1727" s="4"/>
      <c r="AD1727" s="1"/>
      <c r="AE1727" s="11"/>
      <c r="AF1727" s="5"/>
      <c r="AG1727" s="1"/>
      <c r="AH1727" s="1"/>
      <c r="AI1727" s="1"/>
      <c r="AJ1727" s="1"/>
      <c r="AK1727" s="10"/>
      <c r="AL1727" s="1"/>
      <c r="AM1727" s="1"/>
      <c r="AN1727" s="1"/>
      <c r="AO1727" s="1"/>
      <c r="AP1727" s="1"/>
      <c r="AQ1727" s="1"/>
    </row>
    <row r="1728" spans="1:43" x14ac:dyDescent="0.2">
      <c r="A1728" s="67">
        <f t="shared" si="700"/>
        <v>44010</v>
      </c>
      <c r="B1728" s="8">
        <f t="shared" si="689"/>
        <v>15889.53321806</v>
      </c>
      <c r="C1728" s="8">
        <f t="shared" si="701"/>
        <v>12022.26657881</v>
      </c>
      <c r="D1728" s="28">
        <f t="shared" si="702"/>
        <v>5311.65</v>
      </c>
      <c r="E1728" s="9">
        <f>IF(K1728=1,VLOOKUP(A1727,[1]Plan1!$AY$117:$BA$314,3),E1727)</f>
        <v>5325.46</v>
      </c>
      <c r="F1728" s="110">
        <f t="shared" si="703"/>
        <v>43998</v>
      </c>
      <c r="G1728" s="12">
        <f t="shared" si="690"/>
        <v>2.5999454030292135E-3</v>
      </c>
      <c r="H1728" s="11">
        <f t="shared" si="704"/>
        <v>44027</v>
      </c>
      <c r="I1728" s="11">
        <f t="shared" si="691"/>
        <v>44027</v>
      </c>
      <c r="J1728" s="1">
        <f t="shared" si="705"/>
        <v>22</v>
      </c>
      <c r="K1728" s="1">
        <f t="shared" si="713"/>
        <v>10</v>
      </c>
      <c r="L1728" s="8">
        <f t="shared" si="692"/>
        <v>1.00118095</v>
      </c>
      <c r="M1728" s="14">
        <f t="shared" si="712"/>
        <v>0.99620023000000002</v>
      </c>
      <c r="N1728" s="14">
        <f t="shared" si="709"/>
        <v>1.2154468244558325</v>
      </c>
      <c r="O1728" s="8">
        <f t="shared" si="711"/>
        <v>1.2168821999999999</v>
      </c>
      <c r="P1728" s="8">
        <f t="shared" si="693"/>
        <v>14629.6822034</v>
      </c>
      <c r="Q1728" s="13">
        <f t="shared" si="694"/>
        <v>0</v>
      </c>
      <c r="R1728" s="21">
        <f t="shared" si="695"/>
        <v>0</v>
      </c>
      <c r="S1728" s="8">
        <f t="shared" si="696"/>
        <v>0</v>
      </c>
      <c r="T1728" s="10">
        <f t="shared" si="706"/>
        <v>0.12631999999999999</v>
      </c>
      <c r="U1728" s="13">
        <f t="shared" si="710"/>
        <v>175</v>
      </c>
      <c r="V1728" s="13">
        <v>252</v>
      </c>
      <c r="W1728" s="14">
        <f t="shared" si="697"/>
        <v>1.0861160889999999</v>
      </c>
      <c r="X1728" s="8">
        <f t="shared" si="698"/>
        <v>1259.8510146599999</v>
      </c>
      <c r="Y1728" s="8">
        <v>0</v>
      </c>
      <c r="Z1728" s="9">
        <f t="shared" si="699"/>
        <v>0</v>
      </c>
      <c r="AA1728" s="26" t="str">
        <f t="shared" si="707"/>
        <v>A+J=</v>
      </c>
      <c r="AB1728" s="70">
        <f t="shared" si="708"/>
        <v>44119</v>
      </c>
      <c r="AC1728" s="4"/>
      <c r="AD1728" s="1"/>
      <c r="AE1728" s="11"/>
      <c r="AF1728" s="5"/>
      <c r="AG1728" s="1"/>
      <c r="AH1728" s="1"/>
      <c r="AI1728" s="1"/>
      <c r="AJ1728" s="1"/>
      <c r="AK1728" s="10"/>
      <c r="AL1728" s="1"/>
      <c r="AM1728" s="1"/>
      <c r="AN1728" s="1"/>
      <c r="AO1728" s="1"/>
      <c r="AP1728" s="1"/>
      <c r="AQ1728" s="1"/>
    </row>
    <row r="1729" spans="1:43" x14ac:dyDescent="0.2">
      <c r="A1729" s="67">
        <f t="shared" si="700"/>
        <v>44011</v>
      </c>
      <c r="B1729" s="8">
        <f t="shared" si="689"/>
        <v>15889.53321806</v>
      </c>
      <c r="C1729" s="8">
        <f t="shared" si="701"/>
        <v>12022.26657881</v>
      </c>
      <c r="D1729" s="28">
        <f t="shared" si="702"/>
        <v>5311.65</v>
      </c>
      <c r="E1729" s="9">
        <f>IF(K1729=1,VLOOKUP(A1728,[1]Plan1!$AY$117:$BA$314,3),E1728)</f>
        <v>5325.46</v>
      </c>
      <c r="F1729" s="110">
        <f t="shared" si="703"/>
        <v>43998</v>
      </c>
      <c r="G1729" s="12">
        <f t="shared" si="690"/>
        <v>2.5999454030292135E-3</v>
      </c>
      <c r="H1729" s="11">
        <f t="shared" si="704"/>
        <v>44027</v>
      </c>
      <c r="I1729" s="11">
        <f t="shared" si="691"/>
        <v>44027</v>
      </c>
      <c r="J1729" s="1">
        <f t="shared" si="705"/>
        <v>22</v>
      </c>
      <c r="K1729" s="1">
        <f t="shared" si="713"/>
        <v>10</v>
      </c>
      <c r="L1729" s="8">
        <f t="shared" si="692"/>
        <v>1.00118095</v>
      </c>
      <c r="M1729" s="14">
        <f t="shared" si="712"/>
        <v>0.99620023000000002</v>
      </c>
      <c r="N1729" s="14">
        <f t="shared" si="709"/>
        <v>1.2154468244558325</v>
      </c>
      <c r="O1729" s="8">
        <f t="shared" si="711"/>
        <v>1.2168821999999999</v>
      </c>
      <c r="P1729" s="8">
        <f t="shared" si="693"/>
        <v>14629.6822034</v>
      </c>
      <c r="Q1729" s="13">
        <f t="shared" si="694"/>
        <v>0</v>
      </c>
      <c r="R1729" s="21">
        <f t="shared" si="695"/>
        <v>0</v>
      </c>
      <c r="S1729" s="8">
        <f t="shared" si="696"/>
        <v>0</v>
      </c>
      <c r="T1729" s="10">
        <f t="shared" si="706"/>
        <v>0.12631999999999999</v>
      </c>
      <c r="U1729" s="13">
        <f t="shared" si="710"/>
        <v>175</v>
      </c>
      <c r="V1729" s="13">
        <v>252</v>
      </c>
      <c r="W1729" s="14">
        <f t="shared" si="697"/>
        <v>1.0861160889999999</v>
      </c>
      <c r="X1729" s="8">
        <f t="shared" si="698"/>
        <v>1259.8510146599999</v>
      </c>
      <c r="Y1729" s="8">
        <v>0</v>
      </c>
      <c r="Z1729" s="9">
        <f t="shared" si="699"/>
        <v>0</v>
      </c>
      <c r="AA1729" s="26" t="str">
        <f t="shared" si="707"/>
        <v>A+J=</v>
      </c>
      <c r="AB1729" s="70">
        <f t="shared" si="708"/>
        <v>44119</v>
      </c>
      <c r="AC1729" s="4"/>
      <c r="AD1729" s="1"/>
      <c r="AE1729" s="11"/>
      <c r="AF1729" s="5"/>
      <c r="AG1729" s="1"/>
      <c r="AH1729" s="1"/>
      <c r="AI1729" s="1"/>
      <c r="AJ1729" s="1"/>
      <c r="AK1729" s="10"/>
      <c r="AL1729" s="1"/>
      <c r="AM1729" s="1"/>
      <c r="AN1729" s="1"/>
      <c r="AO1729" s="1"/>
      <c r="AP1729" s="1"/>
      <c r="AQ1729" s="1"/>
    </row>
    <row r="1730" spans="1:43" x14ac:dyDescent="0.2">
      <c r="A1730" s="67">
        <f t="shared" si="700"/>
        <v>44012</v>
      </c>
      <c r="B1730" s="8">
        <f t="shared" si="689"/>
        <v>15898.911927749999</v>
      </c>
      <c r="C1730" s="8">
        <f t="shared" si="701"/>
        <v>12022.26657881</v>
      </c>
      <c r="D1730" s="28">
        <f t="shared" si="702"/>
        <v>5311.65</v>
      </c>
      <c r="E1730" s="9">
        <f>IF(K1730=1,VLOOKUP(A1729,[1]Plan1!$AY$117:$BA$314,3),E1729)</f>
        <v>5325.46</v>
      </c>
      <c r="F1730" s="110">
        <f t="shared" si="703"/>
        <v>43998</v>
      </c>
      <c r="G1730" s="12">
        <f t="shared" si="690"/>
        <v>2.5999454030292135E-3</v>
      </c>
      <c r="H1730" s="11">
        <f t="shared" si="704"/>
        <v>44027</v>
      </c>
      <c r="I1730" s="11">
        <f t="shared" si="691"/>
        <v>44027</v>
      </c>
      <c r="J1730" s="1">
        <f t="shared" si="705"/>
        <v>22</v>
      </c>
      <c r="K1730" s="1">
        <f t="shared" si="713"/>
        <v>11</v>
      </c>
      <c r="L1730" s="8">
        <f t="shared" si="692"/>
        <v>1.0012991200000001</v>
      </c>
      <c r="M1730" s="14">
        <f t="shared" si="712"/>
        <v>0.99620023000000002</v>
      </c>
      <c r="N1730" s="14">
        <f t="shared" si="709"/>
        <v>1.2154468244558325</v>
      </c>
      <c r="O1730" s="8">
        <f t="shared" si="711"/>
        <v>1.2170258300000001</v>
      </c>
      <c r="P1730" s="8">
        <f t="shared" si="693"/>
        <v>14631.40896155</v>
      </c>
      <c r="Q1730" s="13">
        <f t="shared" si="694"/>
        <v>0</v>
      </c>
      <c r="R1730" s="21">
        <f t="shared" si="695"/>
        <v>0</v>
      </c>
      <c r="S1730" s="8">
        <f t="shared" si="696"/>
        <v>0</v>
      </c>
      <c r="T1730" s="10">
        <f t="shared" si="706"/>
        <v>0.12631999999999999</v>
      </c>
      <c r="U1730" s="13">
        <f t="shared" si="710"/>
        <v>176</v>
      </c>
      <c r="V1730" s="13">
        <v>252</v>
      </c>
      <c r="W1730" s="14">
        <f t="shared" si="697"/>
        <v>1.0866289069999999</v>
      </c>
      <c r="X1730" s="8">
        <f t="shared" si="698"/>
        <v>1267.5029661999999</v>
      </c>
      <c r="Y1730" s="8">
        <v>0</v>
      </c>
      <c r="Z1730" s="9">
        <f t="shared" si="699"/>
        <v>0</v>
      </c>
      <c r="AA1730" s="26" t="str">
        <f t="shared" si="707"/>
        <v>A+J=</v>
      </c>
      <c r="AB1730" s="70">
        <f t="shared" si="708"/>
        <v>44119</v>
      </c>
      <c r="AC1730" s="4"/>
      <c r="AD1730" s="1"/>
      <c r="AE1730" s="11"/>
      <c r="AF1730" s="5"/>
      <c r="AG1730" s="1"/>
      <c r="AH1730" s="1"/>
      <c r="AI1730" s="1"/>
      <c r="AJ1730" s="1"/>
      <c r="AK1730" s="10"/>
      <c r="AL1730" s="1"/>
      <c r="AM1730" s="1"/>
      <c r="AN1730" s="1"/>
      <c r="AO1730" s="1"/>
      <c r="AP1730" s="1"/>
      <c r="AQ1730" s="1"/>
    </row>
    <row r="1731" spans="1:43" x14ac:dyDescent="0.2">
      <c r="A1731" s="67">
        <f t="shared" si="700"/>
        <v>44013</v>
      </c>
      <c r="B1731" s="8">
        <f t="shared" si="689"/>
        <v>15908.296225720002</v>
      </c>
      <c r="C1731" s="8">
        <f t="shared" si="701"/>
        <v>12022.26657881</v>
      </c>
      <c r="D1731" s="28">
        <f t="shared" si="702"/>
        <v>5311.65</v>
      </c>
      <c r="E1731" s="9">
        <f>IF(K1731=1,VLOOKUP(A1730,[1]Plan1!$AY$117:$BA$314,3),E1730)</f>
        <v>5325.46</v>
      </c>
      <c r="F1731" s="110">
        <f t="shared" si="703"/>
        <v>43998</v>
      </c>
      <c r="G1731" s="12">
        <f t="shared" si="690"/>
        <v>2.5999454030292135E-3</v>
      </c>
      <c r="H1731" s="11">
        <f t="shared" si="704"/>
        <v>44027</v>
      </c>
      <c r="I1731" s="11">
        <f t="shared" si="691"/>
        <v>44027</v>
      </c>
      <c r="J1731" s="1">
        <f t="shared" si="705"/>
        <v>22</v>
      </c>
      <c r="K1731" s="1">
        <f t="shared" si="713"/>
        <v>12</v>
      </c>
      <c r="L1731" s="8">
        <f t="shared" si="692"/>
        <v>1.0014173099999999</v>
      </c>
      <c r="M1731" s="14">
        <f t="shared" si="712"/>
        <v>0.99620023000000002</v>
      </c>
      <c r="N1731" s="14">
        <f t="shared" si="709"/>
        <v>1.2154468244558325</v>
      </c>
      <c r="O1731" s="8">
        <f t="shared" si="711"/>
        <v>1.2171694799999999</v>
      </c>
      <c r="P1731" s="8">
        <f t="shared" si="693"/>
        <v>14633.135960150001</v>
      </c>
      <c r="Q1731" s="13">
        <f t="shared" si="694"/>
        <v>0</v>
      </c>
      <c r="R1731" s="21">
        <f t="shared" si="695"/>
        <v>0</v>
      </c>
      <c r="S1731" s="8">
        <f t="shared" si="696"/>
        <v>0</v>
      </c>
      <c r="T1731" s="10">
        <f t="shared" si="706"/>
        <v>0.12631999999999999</v>
      </c>
      <c r="U1731" s="13">
        <f t="shared" si="710"/>
        <v>177</v>
      </c>
      <c r="V1731" s="13">
        <v>252</v>
      </c>
      <c r="W1731" s="14">
        <f t="shared" si="697"/>
        <v>1.0871419680000001</v>
      </c>
      <c r="X1731" s="8">
        <f t="shared" si="698"/>
        <v>1275.1602655700001</v>
      </c>
      <c r="Y1731" s="8">
        <v>0</v>
      </c>
      <c r="Z1731" s="9">
        <f t="shared" si="699"/>
        <v>0</v>
      </c>
      <c r="AA1731" s="26" t="str">
        <f t="shared" si="707"/>
        <v>A+J=</v>
      </c>
      <c r="AB1731" s="70">
        <f t="shared" si="708"/>
        <v>44119</v>
      </c>
      <c r="AC1731" s="4"/>
      <c r="AD1731" s="1"/>
      <c r="AE1731" s="11"/>
      <c r="AF1731" s="5"/>
      <c r="AG1731" s="1"/>
      <c r="AH1731" s="1"/>
      <c r="AI1731" s="1"/>
      <c r="AJ1731" s="1"/>
      <c r="AK1731" s="10"/>
      <c r="AL1731" s="1"/>
      <c r="AM1731" s="1"/>
      <c r="AN1731" s="1"/>
      <c r="AO1731" s="1"/>
      <c r="AP1731" s="1"/>
      <c r="AQ1731" s="1"/>
    </row>
    <row r="1732" spans="1:43" x14ac:dyDescent="0.2">
      <c r="A1732" s="67">
        <f t="shared" si="700"/>
        <v>44014</v>
      </c>
      <c r="B1732" s="8">
        <f t="shared" si="689"/>
        <v>15917.686084320001</v>
      </c>
      <c r="C1732" s="8">
        <f t="shared" si="701"/>
        <v>12022.26657881</v>
      </c>
      <c r="D1732" s="28">
        <f t="shared" si="702"/>
        <v>5311.65</v>
      </c>
      <c r="E1732" s="9">
        <f>IF(K1732=1,VLOOKUP(A1731,[1]Plan1!$AY$117:$BA$314,3),E1731)</f>
        <v>5325.46</v>
      </c>
      <c r="F1732" s="110">
        <f t="shared" si="703"/>
        <v>43998</v>
      </c>
      <c r="G1732" s="12">
        <f t="shared" si="690"/>
        <v>2.5999454030292135E-3</v>
      </c>
      <c r="H1732" s="11">
        <f t="shared" si="704"/>
        <v>44027</v>
      </c>
      <c r="I1732" s="11">
        <f t="shared" si="691"/>
        <v>44027</v>
      </c>
      <c r="J1732" s="1">
        <f t="shared" si="705"/>
        <v>22</v>
      </c>
      <c r="K1732" s="1">
        <f t="shared" si="713"/>
        <v>13</v>
      </c>
      <c r="L1732" s="8">
        <f t="shared" si="692"/>
        <v>1.0015355100000001</v>
      </c>
      <c r="M1732" s="14">
        <f t="shared" si="712"/>
        <v>0.99620023000000002</v>
      </c>
      <c r="N1732" s="14">
        <f t="shared" si="709"/>
        <v>1.2154468244558325</v>
      </c>
      <c r="O1732" s="8">
        <f t="shared" si="711"/>
        <v>1.2173131500000001</v>
      </c>
      <c r="P1732" s="8">
        <f t="shared" si="693"/>
        <v>14634.86319919</v>
      </c>
      <c r="Q1732" s="13">
        <f t="shared" si="694"/>
        <v>0</v>
      </c>
      <c r="R1732" s="21">
        <f t="shared" si="695"/>
        <v>0</v>
      </c>
      <c r="S1732" s="8">
        <f t="shared" si="696"/>
        <v>0</v>
      </c>
      <c r="T1732" s="10">
        <f t="shared" si="706"/>
        <v>0.12631999999999999</v>
      </c>
      <c r="U1732" s="13">
        <f t="shared" si="710"/>
        <v>178</v>
      </c>
      <c r="V1732" s="13">
        <v>252</v>
      </c>
      <c r="W1732" s="14">
        <f t="shared" si="697"/>
        <v>1.08765527</v>
      </c>
      <c r="X1732" s="8">
        <f t="shared" si="698"/>
        <v>1282.82288513</v>
      </c>
      <c r="Y1732" s="8">
        <v>0</v>
      </c>
      <c r="Z1732" s="9">
        <f t="shared" si="699"/>
        <v>0</v>
      </c>
      <c r="AA1732" s="26" t="str">
        <f t="shared" si="707"/>
        <v>A+J=</v>
      </c>
      <c r="AB1732" s="70">
        <f t="shared" si="708"/>
        <v>44119</v>
      </c>
      <c r="AC1732" s="4"/>
      <c r="AD1732" s="1"/>
      <c r="AE1732" s="11"/>
      <c r="AF1732" s="5"/>
      <c r="AG1732" s="1"/>
      <c r="AH1732" s="1"/>
      <c r="AI1732" s="1"/>
      <c r="AJ1732" s="1"/>
      <c r="AK1732" s="10"/>
      <c r="AL1732" s="1"/>
      <c r="AM1732" s="1"/>
      <c r="AN1732" s="1"/>
      <c r="AO1732" s="1"/>
      <c r="AP1732" s="1"/>
      <c r="AQ1732" s="1"/>
    </row>
    <row r="1733" spans="1:43" x14ac:dyDescent="0.2">
      <c r="A1733" s="67">
        <f t="shared" si="700"/>
        <v>44015</v>
      </c>
      <c r="B1733" s="8">
        <f t="shared" si="689"/>
        <v>15927.081403619999</v>
      </c>
      <c r="C1733" s="8">
        <f t="shared" si="701"/>
        <v>12022.26657881</v>
      </c>
      <c r="D1733" s="28">
        <f t="shared" si="702"/>
        <v>5311.65</v>
      </c>
      <c r="E1733" s="9">
        <f>IF(K1733=1,VLOOKUP(A1732,[1]Plan1!$AY$117:$BA$314,3),E1732)</f>
        <v>5325.46</v>
      </c>
      <c r="F1733" s="110">
        <f t="shared" si="703"/>
        <v>43998</v>
      </c>
      <c r="G1733" s="12">
        <f t="shared" si="690"/>
        <v>2.5999454030292135E-3</v>
      </c>
      <c r="H1733" s="11">
        <f t="shared" si="704"/>
        <v>44027</v>
      </c>
      <c r="I1733" s="11">
        <f t="shared" si="691"/>
        <v>44027</v>
      </c>
      <c r="J1733" s="1">
        <f t="shared" si="705"/>
        <v>22</v>
      </c>
      <c r="K1733" s="1">
        <f t="shared" si="713"/>
        <v>14</v>
      </c>
      <c r="L1733" s="8">
        <f t="shared" si="692"/>
        <v>1.00165372</v>
      </c>
      <c r="M1733" s="14">
        <f t="shared" si="712"/>
        <v>0.99620023000000002</v>
      </c>
      <c r="N1733" s="14">
        <f t="shared" si="709"/>
        <v>1.2154468244558325</v>
      </c>
      <c r="O1733" s="8">
        <f t="shared" si="711"/>
        <v>1.2174568299999999</v>
      </c>
      <c r="P1733" s="8">
        <f t="shared" si="693"/>
        <v>14636.59055845</v>
      </c>
      <c r="Q1733" s="13">
        <f t="shared" si="694"/>
        <v>0</v>
      </c>
      <c r="R1733" s="21">
        <f t="shared" si="695"/>
        <v>0</v>
      </c>
      <c r="S1733" s="8">
        <f t="shared" si="696"/>
        <v>0</v>
      </c>
      <c r="T1733" s="10">
        <f t="shared" si="706"/>
        <v>0.12631999999999999</v>
      </c>
      <c r="U1733" s="13">
        <f t="shared" si="710"/>
        <v>179</v>
      </c>
      <c r="V1733" s="13">
        <v>252</v>
      </c>
      <c r="W1733" s="14">
        <f t="shared" si="697"/>
        <v>1.088168815</v>
      </c>
      <c r="X1733" s="8">
        <f t="shared" si="698"/>
        <v>1290.4908451700001</v>
      </c>
      <c r="Y1733" s="8">
        <v>0</v>
      </c>
      <c r="Z1733" s="9">
        <f t="shared" si="699"/>
        <v>0</v>
      </c>
      <c r="AA1733" s="26" t="str">
        <f t="shared" si="707"/>
        <v>A+J=</v>
      </c>
      <c r="AB1733" s="70">
        <f t="shared" si="708"/>
        <v>44119</v>
      </c>
      <c r="AC1733" s="4"/>
      <c r="AD1733" s="1"/>
      <c r="AE1733" s="11"/>
      <c r="AF1733" s="5"/>
      <c r="AG1733" s="1"/>
      <c r="AH1733" s="1"/>
      <c r="AI1733" s="1"/>
      <c r="AJ1733" s="1"/>
      <c r="AK1733" s="10"/>
      <c r="AL1733" s="1"/>
      <c r="AM1733" s="1"/>
      <c r="AN1733" s="1"/>
      <c r="AO1733" s="1"/>
      <c r="AP1733" s="1"/>
      <c r="AQ1733" s="1"/>
    </row>
    <row r="1734" spans="1:43" x14ac:dyDescent="0.2">
      <c r="A1734" s="67">
        <f t="shared" si="700"/>
        <v>44016</v>
      </c>
      <c r="B1734" s="8">
        <f t="shared" si="689"/>
        <v>15936.48230132</v>
      </c>
      <c r="C1734" s="8">
        <f t="shared" si="701"/>
        <v>12022.26657881</v>
      </c>
      <c r="D1734" s="28">
        <f t="shared" si="702"/>
        <v>5311.65</v>
      </c>
      <c r="E1734" s="9">
        <f>IF(K1734=1,VLOOKUP(A1733,[1]Plan1!$AY$117:$BA$314,3),E1733)</f>
        <v>5325.46</v>
      </c>
      <c r="F1734" s="110">
        <f t="shared" si="703"/>
        <v>43998</v>
      </c>
      <c r="G1734" s="12">
        <f t="shared" si="690"/>
        <v>2.5999454030292135E-3</v>
      </c>
      <c r="H1734" s="11">
        <f t="shared" si="704"/>
        <v>44027</v>
      </c>
      <c r="I1734" s="11">
        <f t="shared" si="691"/>
        <v>44027</v>
      </c>
      <c r="J1734" s="1">
        <f t="shared" si="705"/>
        <v>22</v>
      </c>
      <c r="K1734" s="1">
        <f t="shared" si="713"/>
        <v>15</v>
      </c>
      <c r="L1734" s="8">
        <f t="shared" si="692"/>
        <v>1.00177195</v>
      </c>
      <c r="M1734" s="14">
        <f t="shared" si="712"/>
        <v>0.99620023000000002</v>
      </c>
      <c r="N1734" s="14">
        <f t="shared" si="709"/>
        <v>1.2154468244558325</v>
      </c>
      <c r="O1734" s="8">
        <f t="shared" si="711"/>
        <v>1.2176005299999999</v>
      </c>
      <c r="P1734" s="8">
        <f t="shared" si="693"/>
        <v>14638.31815816</v>
      </c>
      <c r="Q1734" s="13">
        <f t="shared" si="694"/>
        <v>0</v>
      </c>
      <c r="R1734" s="21">
        <f t="shared" si="695"/>
        <v>0</v>
      </c>
      <c r="S1734" s="8">
        <f t="shared" si="696"/>
        <v>0</v>
      </c>
      <c r="T1734" s="10">
        <f t="shared" si="706"/>
        <v>0.12631999999999999</v>
      </c>
      <c r="U1734" s="13">
        <f t="shared" si="710"/>
        <v>180</v>
      </c>
      <c r="V1734" s="13">
        <v>252</v>
      </c>
      <c r="W1734" s="14">
        <f t="shared" si="697"/>
        <v>1.088682602</v>
      </c>
      <c r="X1734" s="8">
        <f t="shared" si="698"/>
        <v>1298.1641431600001</v>
      </c>
      <c r="Y1734" s="8">
        <v>0</v>
      </c>
      <c r="Z1734" s="9">
        <f t="shared" si="699"/>
        <v>0</v>
      </c>
      <c r="AA1734" s="26" t="str">
        <f t="shared" si="707"/>
        <v>A+J=</v>
      </c>
      <c r="AB1734" s="70">
        <f t="shared" si="708"/>
        <v>44119</v>
      </c>
      <c r="AC1734" s="4"/>
      <c r="AD1734" s="1"/>
      <c r="AE1734" s="11"/>
      <c r="AF1734" s="5"/>
      <c r="AG1734" s="1"/>
      <c r="AH1734" s="1"/>
      <c r="AI1734" s="1"/>
      <c r="AJ1734" s="1"/>
      <c r="AK1734" s="10"/>
      <c r="AL1734" s="1"/>
      <c r="AM1734" s="1"/>
      <c r="AN1734" s="1"/>
      <c r="AO1734" s="1"/>
      <c r="AP1734" s="1"/>
      <c r="AQ1734" s="1"/>
    </row>
    <row r="1735" spans="1:43" x14ac:dyDescent="0.2">
      <c r="A1735" s="67">
        <f t="shared" si="700"/>
        <v>44017</v>
      </c>
      <c r="B1735" s="8">
        <f t="shared" si="689"/>
        <v>15936.48230132</v>
      </c>
      <c r="C1735" s="8">
        <f t="shared" si="701"/>
        <v>12022.26657881</v>
      </c>
      <c r="D1735" s="28">
        <f t="shared" si="702"/>
        <v>5311.65</v>
      </c>
      <c r="E1735" s="9">
        <f>IF(K1735=1,VLOOKUP(A1734,[1]Plan1!$AY$117:$BA$314,3),E1734)</f>
        <v>5325.46</v>
      </c>
      <c r="F1735" s="110">
        <f t="shared" si="703"/>
        <v>43998</v>
      </c>
      <c r="G1735" s="12">
        <f t="shared" si="690"/>
        <v>2.5999454030292135E-3</v>
      </c>
      <c r="H1735" s="11">
        <f t="shared" si="704"/>
        <v>44027</v>
      </c>
      <c r="I1735" s="11">
        <f t="shared" si="691"/>
        <v>44027</v>
      </c>
      <c r="J1735" s="1">
        <f t="shared" si="705"/>
        <v>22</v>
      </c>
      <c r="K1735" s="1">
        <f t="shared" si="713"/>
        <v>15</v>
      </c>
      <c r="L1735" s="8">
        <f t="shared" si="692"/>
        <v>1.00177195</v>
      </c>
      <c r="M1735" s="14">
        <f t="shared" si="712"/>
        <v>0.99620023000000002</v>
      </c>
      <c r="N1735" s="14">
        <f t="shared" si="709"/>
        <v>1.2154468244558325</v>
      </c>
      <c r="O1735" s="8">
        <f t="shared" si="711"/>
        <v>1.2176005299999999</v>
      </c>
      <c r="P1735" s="8">
        <f t="shared" si="693"/>
        <v>14638.31815816</v>
      </c>
      <c r="Q1735" s="13">
        <f t="shared" si="694"/>
        <v>0</v>
      </c>
      <c r="R1735" s="21">
        <f t="shared" si="695"/>
        <v>0</v>
      </c>
      <c r="S1735" s="8">
        <f t="shared" si="696"/>
        <v>0</v>
      </c>
      <c r="T1735" s="10">
        <f t="shared" si="706"/>
        <v>0.12631999999999999</v>
      </c>
      <c r="U1735" s="13">
        <f t="shared" si="710"/>
        <v>180</v>
      </c>
      <c r="V1735" s="13">
        <v>252</v>
      </c>
      <c r="W1735" s="14">
        <f t="shared" si="697"/>
        <v>1.088682602</v>
      </c>
      <c r="X1735" s="8">
        <f t="shared" si="698"/>
        <v>1298.1641431600001</v>
      </c>
      <c r="Y1735" s="8">
        <v>0</v>
      </c>
      <c r="Z1735" s="9">
        <f t="shared" si="699"/>
        <v>0</v>
      </c>
      <c r="AA1735" s="26" t="str">
        <f t="shared" si="707"/>
        <v>A+J=</v>
      </c>
      <c r="AB1735" s="70">
        <f t="shared" si="708"/>
        <v>44119</v>
      </c>
      <c r="AC1735" s="4"/>
      <c r="AD1735" s="1"/>
      <c r="AE1735" s="11"/>
      <c r="AF1735" s="5"/>
      <c r="AG1735" s="1"/>
      <c r="AH1735" s="1"/>
      <c r="AI1735" s="1"/>
      <c r="AJ1735" s="1"/>
      <c r="AK1735" s="10"/>
      <c r="AL1735" s="1"/>
      <c r="AM1735" s="1"/>
      <c r="AN1735" s="1"/>
      <c r="AO1735" s="1"/>
      <c r="AP1735" s="1"/>
      <c r="AQ1735" s="1"/>
    </row>
    <row r="1736" spans="1:43" x14ac:dyDescent="0.2">
      <c r="A1736" s="67">
        <f t="shared" si="700"/>
        <v>44018</v>
      </c>
      <c r="B1736" s="8">
        <f t="shared" si="689"/>
        <v>15936.48230132</v>
      </c>
      <c r="C1736" s="8">
        <f t="shared" si="701"/>
        <v>12022.26657881</v>
      </c>
      <c r="D1736" s="28">
        <f t="shared" si="702"/>
        <v>5311.65</v>
      </c>
      <c r="E1736" s="9">
        <f>IF(K1736=1,VLOOKUP(A1735,[1]Plan1!$AY$117:$BA$314,3),E1735)</f>
        <v>5325.46</v>
      </c>
      <c r="F1736" s="110">
        <f t="shared" si="703"/>
        <v>43998</v>
      </c>
      <c r="G1736" s="12">
        <f t="shared" si="690"/>
        <v>2.5999454030292135E-3</v>
      </c>
      <c r="H1736" s="11">
        <f t="shared" si="704"/>
        <v>44027</v>
      </c>
      <c r="I1736" s="11">
        <f t="shared" si="691"/>
        <v>44027</v>
      </c>
      <c r="J1736" s="1">
        <f t="shared" si="705"/>
        <v>22</v>
      </c>
      <c r="K1736" s="1">
        <f t="shared" si="713"/>
        <v>15</v>
      </c>
      <c r="L1736" s="8">
        <f t="shared" si="692"/>
        <v>1.00177195</v>
      </c>
      <c r="M1736" s="14">
        <f t="shared" si="712"/>
        <v>0.99620023000000002</v>
      </c>
      <c r="N1736" s="14">
        <f t="shared" si="709"/>
        <v>1.2154468244558325</v>
      </c>
      <c r="O1736" s="8">
        <f t="shared" si="711"/>
        <v>1.2176005299999999</v>
      </c>
      <c r="P1736" s="8">
        <f t="shared" si="693"/>
        <v>14638.31815816</v>
      </c>
      <c r="Q1736" s="13">
        <f t="shared" si="694"/>
        <v>0</v>
      </c>
      <c r="R1736" s="21">
        <f t="shared" si="695"/>
        <v>0</v>
      </c>
      <c r="S1736" s="8">
        <f t="shared" si="696"/>
        <v>0</v>
      </c>
      <c r="T1736" s="10">
        <f t="shared" si="706"/>
        <v>0.12631999999999999</v>
      </c>
      <c r="U1736" s="13">
        <f t="shared" si="710"/>
        <v>180</v>
      </c>
      <c r="V1736" s="13">
        <v>252</v>
      </c>
      <c r="W1736" s="14">
        <f t="shared" si="697"/>
        <v>1.088682602</v>
      </c>
      <c r="X1736" s="8">
        <f t="shared" si="698"/>
        <v>1298.1641431600001</v>
      </c>
      <c r="Y1736" s="8">
        <v>0</v>
      </c>
      <c r="Z1736" s="9">
        <f t="shared" si="699"/>
        <v>0</v>
      </c>
      <c r="AA1736" s="26" t="str">
        <f t="shared" si="707"/>
        <v>A+J=</v>
      </c>
      <c r="AB1736" s="70">
        <f t="shared" si="708"/>
        <v>44119</v>
      </c>
      <c r="AC1736" s="4"/>
      <c r="AD1736" s="1"/>
      <c r="AE1736" s="11"/>
      <c r="AF1736" s="5"/>
      <c r="AG1736" s="1"/>
      <c r="AH1736" s="1"/>
      <c r="AI1736" s="1"/>
      <c r="AJ1736" s="1"/>
      <c r="AK1736" s="10"/>
      <c r="AL1736" s="1"/>
      <c r="AM1736" s="1"/>
      <c r="AN1736" s="1"/>
      <c r="AO1736" s="1"/>
      <c r="AP1736" s="1"/>
      <c r="AQ1736" s="1"/>
    </row>
    <row r="1737" spans="1:43" x14ac:dyDescent="0.2">
      <c r="A1737" s="67">
        <f t="shared" si="700"/>
        <v>44019</v>
      </c>
      <c r="B1737" s="8">
        <f t="shared" si="689"/>
        <v>15945.888662740001</v>
      </c>
      <c r="C1737" s="8">
        <f t="shared" si="701"/>
        <v>12022.26657881</v>
      </c>
      <c r="D1737" s="28">
        <f t="shared" si="702"/>
        <v>5311.65</v>
      </c>
      <c r="E1737" s="9">
        <f>IF(K1737=1,VLOOKUP(A1736,[1]Plan1!$AY$117:$BA$314,3),E1736)</f>
        <v>5325.46</v>
      </c>
      <c r="F1737" s="110">
        <f t="shared" si="703"/>
        <v>43998</v>
      </c>
      <c r="G1737" s="12">
        <f t="shared" si="690"/>
        <v>2.5999454030292135E-3</v>
      </c>
      <c r="H1737" s="11">
        <f t="shared" si="704"/>
        <v>44027</v>
      </c>
      <c r="I1737" s="11">
        <f t="shared" si="691"/>
        <v>44027</v>
      </c>
      <c r="J1737" s="1">
        <f t="shared" si="705"/>
        <v>22</v>
      </c>
      <c r="K1737" s="1">
        <f t="shared" si="713"/>
        <v>16</v>
      </c>
      <c r="L1737" s="8">
        <f t="shared" si="692"/>
        <v>1.0018901899999999</v>
      </c>
      <c r="M1737" s="14">
        <f t="shared" si="712"/>
        <v>0.99620023000000002</v>
      </c>
      <c r="N1737" s="14">
        <f t="shared" si="709"/>
        <v>1.2154468244558325</v>
      </c>
      <c r="O1737" s="8">
        <f t="shared" si="711"/>
        <v>1.21774424</v>
      </c>
      <c r="P1737" s="8">
        <f t="shared" si="693"/>
        <v>14640.045878090001</v>
      </c>
      <c r="Q1737" s="13">
        <f t="shared" si="694"/>
        <v>0</v>
      </c>
      <c r="R1737" s="21">
        <f t="shared" si="695"/>
        <v>0</v>
      </c>
      <c r="S1737" s="8">
        <f t="shared" si="696"/>
        <v>0</v>
      </c>
      <c r="T1737" s="10">
        <f t="shared" si="706"/>
        <v>0.12631999999999999</v>
      </c>
      <c r="U1737" s="13">
        <f t="shared" si="710"/>
        <v>181</v>
      </c>
      <c r="V1737" s="13">
        <v>252</v>
      </c>
      <c r="W1737" s="14">
        <f t="shared" si="697"/>
        <v>1.0891966319999999</v>
      </c>
      <c r="X1737" s="8">
        <f t="shared" si="698"/>
        <v>1305.8427846500001</v>
      </c>
      <c r="Y1737" s="8">
        <v>0</v>
      </c>
      <c r="Z1737" s="9">
        <f t="shared" si="699"/>
        <v>0</v>
      </c>
      <c r="AA1737" s="26" t="str">
        <f t="shared" si="707"/>
        <v>A+J=</v>
      </c>
      <c r="AB1737" s="70">
        <f t="shared" si="708"/>
        <v>44119</v>
      </c>
      <c r="AC1737" s="4"/>
      <c r="AD1737" s="1"/>
      <c r="AE1737" s="11"/>
      <c r="AF1737" s="5"/>
      <c r="AG1737" s="1"/>
      <c r="AH1737" s="1"/>
      <c r="AI1737" s="1"/>
      <c r="AJ1737" s="1"/>
      <c r="AK1737" s="10"/>
      <c r="AL1737" s="1"/>
      <c r="AM1737" s="1"/>
      <c r="AN1737" s="1"/>
      <c r="AO1737" s="1"/>
      <c r="AP1737" s="1"/>
      <c r="AQ1737" s="1"/>
    </row>
    <row r="1738" spans="1:43" x14ac:dyDescent="0.2">
      <c r="A1738" s="67">
        <f t="shared" si="700"/>
        <v>44020</v>
      </c>
      <c r="B1738" s="8">
        <f t="shared" ref="B1738:B1801" si="714">(P1738+X1738)</f>
        <v>15955.30075131</v>
      </c>
      <c r="C1738" s="8">
        <f t="shared" si="701"/>
        <v>12022.26657881</v>
      </c>
      <c r="D1738" s="28">
        <f t="shared" si="702"/>
        <v>5311.65</v>
      </c>
      <c r="E1738" s="9">
        <f>IF(K1738=1,VLOOKUP(A1737,[1]Plan1!$AY$117:$BA$314,3),E1737)</f>
        <v>5325.46</v>
      </c>
      <c r="F1738" s="110">
        <f t="shared" si="703"/>
        <v>43998</v>
      </c>
      <c r="G1738" s="12">
        <f t="shared" ref="G1738:G1801" si="715">(E1738/D1738)-1</f>
        <v>2.5999454030292135E-3</v>
      </c>
      <c r="H1738" s="11">
        <f t="shared" si="704"/>
        <v>44027</v>
      </c>
      <c r="I1738" s="11">
        <f t="shared" ref="I1738:I1801" si="716">IF(A1738&gt;I1737,H1738,I1737)</f>
        <v>44027</v>
      </c>
      <c r="J1738" s="1">
        <f t="shared" si="705"/>
        <v>22</v>
      </c>
      <c r="K1738" s="1">
        <f t="shared" si="713"/>
        <v>17</v>
      </c>
      <c r="L1738" s="8">
        <f t="shared" ref="L1738:L1801" si="717">TRUNC((E1738/D1738)^TRUNC((K1738/J1738),9),8)</f>
        <v>1.0020084499999999</v>
      </c>
      <c r="M1738" s="14">
        <f t="shared" si="712"/>
        <v>0.99620023000000002</v>
      </c>
      <c r="N1738" s="14">
        <f t="shared" si="709"/>
        <v>1.2154468244558325</v>
      </c>
      <c r="O1738" s="8">
        <f t="shared" si="711"/>
        <v>1.21788798</v>
      </c>
      <c r="P1738" s="8">
        <f t="shared" ref="P1738:P1801" si="718">TRUNC(C1738*O1738,8)</f>
        <v>14641.77395868</v>
      </c>
      <c r="Q1738" s="13">
        <f t="shared" ref="Q1738:Q1801" si="719">IF(VLOOKUP(A1738,AE$10:AM$114,9)=VLOOKUP(A1737,AE$10:AM$114,9),0,VLOOKUP(A1738,AE$10:AM$114,9))</f>
        <v>0</v>
      </c>
      <c r="R1738" s="21">
        <f t="shared" ref="R1738:R1801" si="720">IF(Q1738&gt;0,VLOOKUP($A1738,$AE$10:$AK$114,7),0)</f>
        <v>0</v>
      </c>
      <c r="S1738" s="8">
        <f t="shared" ref="S1738:S1801" si="721">IF(R1738&gt;0,TRUNC(R1738*P1738,8),0)</f>
        <v>0</v>
      </c>
      <c r="T1738" s="10">
        <f t="shared" si="706"/>
        <v>0.12631999999999999</v>
      </c>
      <c r="U1738" s="13">
        <f t="shared" si="710"/>
        <v>182</v>
      </c>
      <c r="V1738" s="13">
        <v>252</v>
      </c>
      <c r="W1738" s="14">
        <f t="shared" ref="W1738:W1801" si="722">ROUND((1+T1738)^TRUNC((U1738/V1738),9),9)</f>
        <v>1.089710905</v>
      </c>
      <c r="X1738" s="8">
        <f t="shared" ref="X1738:X1801" si="723">TRUNC((P1738*(W1738-1)),8)</f>
        <v>1313.52679263</v>
      </c>
      <c r="Y1738" s="8">
        <v>0</v>
      </c>
      <c r="Z1738" s="9">
        <f t="shared" ref="Z1738:Z1801" si="724">IF(S1738&gt;0,S1738+X1738,0)</f>
        <v>0</v>
      </c>
      <c r="AA1738" s="26" t="str">
        <f t="shared" si="707"/>
        <v>A+J=</v>
      </c>
      <c r="AB1738" s="70">
        <f t="shared" si="708"/>
        <v>44119</v>
      </c>
      <c r="AC1738" s="4"/>
      <c r="AD1738" s="1"/>
      <c r="AE1738" s="11"/>
      <c r="AF1738" s="5"/>
      <c r="AG1738" s="1"/>
      <c r="AH1738" s="1"/>
      <c r="AI1738" s="1"/>
      <c r="AJ1738" s="1"/>
      <c r="AK1738" s="10"/>
      <c r="AL1738" s="1"/>
      <c r="AM1738" s="1"/>
      <c r="AN1738" s="1"/>
      <c r="AO1738" s="1"/>
      <c r="AP1738" s="1"/>
      <c r="AQ1738" s="1"/>
    </row>
    <row r="1739" spans="1:43" x14ac:dyDescent="0.2">
      <c r="A1739" s="67">
        <f t="shared" ref="A1739:A1802" si="725">(A1738+1)</f>
        <v>44021</v>
      </c>
      <c r="B1739" s="8">
        <f t="shared" si="714"/>
        <v>15964.718306749999</v>
      </c>
      <c r="C1739" s="8">
        <f t="shared" ref="C1739:C1802" si="726">TRUNC(IF(Q1738&gt;0,VLOOKUP(A1738,$AE$12:$AF$114,2),C1738),8)</f>
        <v>12022.26657881</v>
      </c>
      <c r="D1739" s="28">
        <f t="shared" ref="D1739:D1802" si="727">IF(E1739=E1738,D1738,E1738)</f>
        <v>5311.65</v>
      </c>
      <c r="E1739" s="9">
        <f>IF(K1739=1,VLOOKUP(A1738,[1]Plan1!$AY$117:$BA$314,3),E1738)</f>
        <v>5325.46</v>
      </c>
      <c r="F1739" s="110">
        <f t="shared" ref="F1739:F1802" si="728">IF(D1739=D1738,F1738,A1739)</f>
        <v>43998</v>
      </c>
      <c r="G1739" s="12">
        <f t="shared" si="715"/>
        <v>2.5999454030292135E-3</v>
      </c>
      <c r="H1739" s="11">
        <f t="shared" ref="H1739:H1802" si="729">IF(DAY(A1739)=15,VLOOKUP(A1739,AJ$118:AP$450,4),H1738)</f>
        <v>44027</v>
      </c>
      <c r="I1739" s="11">
        <f t="shared" si="716"/>
        <v>44027</v>
      </c>
      <c r="J1739" s="1">
        <f t="shared" ref="J1739:J1802" si="730">IF(I1739=I1738,J1738,NETWORKDAYS(I1738,I1739,$AE$118:$AE$502)-1)</f>
        <v>22</v>
      </c>
      <c r="K1739" s="1">
        <f t="shared" si="713"/>
        <v>18</v>
      </c>
      <c r="L1739" s="8">
        <f t="shared" si="717"/>
        <v>1.0021267199999999</v>
      </c>
      <c r="M1739" s="14">
        <f t="shared" si="712"/>
        <v>0.99620023000000002</v>
      </c>
      <c r="N1739" s="14">
        <f t="shared" si="709"/>
        <v>1.2154468244558325</v>
      </c>
      <c r="O1739" s="8">
        <f t="shared" si="711"/>
        <v>1.2180317300000001</v>
      </c>
      <c r="P1739" s="8">
        <f t="shared" si="718"/>
        <v>14643.5021595</v>
      </c>
      <c r="Q1739" s="13">
        <f t="shared" si="719"/>
        <v>0</v>
      </c>
      <c r="R1739" s="21">
        <f t="shared" si="720"/>
        <v>0</v>
      </c>
      <c r="S1739" s="8">
        <f t="shared" si="721"/>
        <v>0</v>
      </c>
      <c r="T1739" s="10">
        <f t="shared" ref="T1739:T1802" si="731">IF(Q1738&gt;0,VLOOKUP(A1738,$AE$11:$AH$20,4),T1738)</f>
        <v>0.12631999999999999</v>
      </c>
      <c r="U1739" s="13">
        <f t="shared" si="710"/>
        <v>183</v>
      </c>
      <c r="V1739" s="13">
        <v>252</v>
      </c>
      <c r="W1739" s="14">
        <f t="shared" si="722"/>
        <v>1.090225421</v>
      </c>
      <c r="X1739" s="8">
        <f t="shared" si="723"/>
        <v>1321.2161472499999</v>
      </c>
      <c r="Y1739" s="8">
        <v>0</v>
      </c>
      <c r="Z1739" s="9">
        <f t="shared" si="724"/>
        <v>0</v>
      </c>
      <c r="AA1739" s="26" t="str">
        <f t="shared" ref="AA1739:AA1802" si="732">IF($Q1738&gt;0,VLOOKUP($A1738,$AE$10:$AO$114,($AN$7)+1),AA1738)</f>
        <v>A+J=</v>
      </c>
      <c r="AB1739" s="70">
        <f t="shared" ref="AB1739:AB1802" si="733">IF($Q1738&gt;0,VLOOKUP($A1738,$AE$10:$AO$114,($AO$7)+1),AB1738)</f>
        <v>44119</v>
      </c>
      <c r="AC1739" s="4"/>
      <c r="AD1739" s="1"/>
      <c r="AE1739" s="11"/>
      <c r="AF1739" s="5"/>
      <c r="AG1739" s="1"/>
      <c r="AH1739" s="1"/>
      <c r="AI1739" s="1"/>
      <c r="AJ1739" s="1"/>
      <c r="AK1739" s="10"/>
      <c r="AL1739" s="1"/>
      <c r="AM1739" s="1"/>
      <c r="AN1739" s="1"/>
      <c r="AO1739" s="1"/>
      <c r="AP1739" s="1"/>
      <c r="AQ1739" s="1"/>
    </row>
    <row r="1740" spans="1:43" x14ac:dyDescent="0.2">
      <c r="A1740" s="67">
        <f t="shared" si="725"/>
        <v>44022</v>
      </c>
      <c r="B1740" s="8">
        <f t="shared" si="714"/>
        <v>15974.14144698</v>
      </c>
      <c r="C1740" s="8">
        <f t="shared" si="726"/>
        <v>12022.26657881</v>
      </c>
      <c r="D1740" s="28">
        <f t="shared" si="727"/>
        <v>5311.65</v>
      </c>
      <c r="E1740" s="9">
        <f>IF(K1740=1,VLOOKUP(A1739,[1]Plan1!$AY$117:$BA$314,3),E1739)</f>
        <v>5325.46</v>
      </c>
      <c r="F1740" s="110">
        <f t="shared" si="728"/>
        <v>43998</v>
      </c>
      <c r="G1740" s="12">
        <f t="shared" si="715"/>
        <v>2.5999454030292135E-3</v>
      </c>
      <c r="H1740" s="11">
        <f t="shared" si="729"/>
        <v>44027</v>
      </c>
      <c r="I1740" s="11">
        <f t="shared" si="716"/>
        <v>44027</v>
      </c>
      <c r="J1740" s="1">
        <f t="shared" si="730"/>
        <v>22</v>
      </c>
      <c r="K1740" s="1">
        <f t="shared" si="713"/>
        <v>19</v>
      </c>
      <c r="L1740" s="8">
        <f t="shared" si="717"/>
        <v>1.0022450000000001</v>
      </c>
      <c r="M1740" s="14">
        <f t="shared" si="712"/>
        <v>0.99620023000000002</v>
      </c>
      <c r="N1740" s="14">
        <f t="shared" si="709"/>
        <v>1.2154468244558325</v>
      </c>
      <c r="O1740" s="8">
        <f t="shared" si="711"/>
        <v>1.2181755000000001</v>
      </c>
      <c r="P1740" s="8">
        <f t="shared" si="718"/>
        <v>14645.230600770001</v>
      </c>
      <c r="Q1740" s="13">
        <f t="shared" si="719"/>
        <v>0</v>
      </c>
      <c r="R1740" s="21">
        <f t="shared" si="720"/>
        <v>0</v>
      </c>
      <c r="S1740" s="8">
        <f t="shared" si="721"/>
        <v>0</v>
      </c>
      <c r="T1740" s="10">
        <f t="shared" si="731"/>
        <v>0.12631999999999999</v>
      </c>
      <c r="U1740" s="13">
        <f t="shared" si="710"/>
        <v>184</v>
      </c>
      <c r="V1740" s="13">
        <v>252</v>
      </c>
      <c r="W1740" s="14">
        <f t="shared" si="722"/>
        <v>1.090740179</v>
      </c>
      <c r="X1740" s="8">
        <f t="shared" si="723"/>
        <v>1328.91084621</v>
      </c>
      <c r="Y1740" s="8">
        <v>0</v>
      </c>
      <c r="Z1740" s="9">
        <f t="shared" si="724"/>
        <v>0</v>
      </c>
      <c r="AA1740" s="26" t="str">
        <f t="shared" si="732"/>
        <v>A+J=</v>
      </c>
      <c r="AB1740" s="70">
        <f t="shared" si="733"/>
        <v>44119</v>
      </c>
      <c r="AC1740" s="4"/>
      <c r="AD1740" s="1"/>
      <c r="AE1740" s="11"/>
      <c r="AF1740" s="5"/>
      <c r="AG1740" s="1"/>
      <c r="AH1740" s="1"/>
      <c r="AI1740" s="1"/>
      <c r="AJ1740" s="1"/>
      <c r="AK1740" s="10"/>
      <c r="AL1740" s="1"/>
      <c r="AM1740" s="1"/>
      <c r="AN1740" s="1"/>
      <c r="AO1740" s="1"/>
      <c r="AP1740" s="1"/>
      <c r="AQ1740" s="1"/>
    </row>
    <row r="1741" spans="1:43" x14ac:dyDescent="0.2">
      <c r="A1741" s="67">
        <f t="shared" si="725"/>
        <v>44023</v>
      </c>
      <c r="B1741" s="8">
        <f t="shared" si="714"/>
        <v>15983.57005706</v>
      </c>
      <c r="C1741" s="8">
        <f t="shared" si="726"/>
        <v>12022.26657881</v>
      </c>
      <c r="D1741" s="28">
        <f t="shared" si="727"/>
        <v>5311.65</v>
      </c>
      <c r="E1741" s="9">
        <f>IF(K1741=1,VLOOKUP(A1740,[1]Plan1!$AY$117:$BA$314,3),E1740)</f>
        <v>5325.46</v>
      </c>
      <c r="F1741" s="110">
        <f t="shared" si="728"/>
        <v>43998</v>
      </c>
      <c r="G1741" s="12">
        <f t="shared" si="715"/>
        <v>2.5999454030292135E-3</v>
      </c>
      <c r="H1741" s="11">
        <f t="shared" si="729"/>
        <v>44027</v>
      </c>
      <c r="I1741" s="11">
        <f t="shared" si="716"/>
        <v>44027</v>
      </c>
      <c r="J1741" s="1">
        <f t="shared" si="730"/>
        <v>22</v>
      </c>
      <c r="K1741" s="1">
        <f t="shared" si="713"/>
        <v>20</v>
      </c>
      <c r="L1741" s="8">
        <f t="shared" si="717"/>
        <v>1.0023633000000001</v>
      </c>
      <c r="M1741" s="14">
        <f t="shared" si="712"/>
        <v>0.99620023000000002</v>
      </c>
      <c r="N1741" s="14">
        <f t="shared" si="709"/>
        <v>1.2154468244558325</v>
      </c>
      <c r="O1741" s="8">
        <f t="shared" si="711"/>
        <v>1.21831928</v>
      </c>
      <c r="P1741" s="8">
        <f t="shared" si="718"/>
        <v>14646.95916226</v>
      </c>
      <c r="Q1741" s="13">
        <f t="shared" si="719"/>
        <v>0</v>
      </c>
      <c r="R1741" s="21">
        <f t="shared" si="720"/>
        <v>0</v>
      </c>
      <c r="S1741" s="8">
        <f t="shared" si="721"/>
        <v>0</v>
      </c>
      <c r="T1741" s="10">
        <f t="shared" si="731"/>
        <v>0.12631999999999999</v>
      </c>
      <c r="U1741" s="13">
        <f t="shared" si="710"/>
        <v>185</v>
      </c>
      <c r="V1741" s="13">
        <v>252</v>
      </c>
      <c r="W1741" s="14">
        <f t="shared" si="722"/>
        <v>1.0912551800000001</v>
      </c>
      <c r="X1741" s="8">
        <f t="shared" si="723"/>
        <v>1336.6108948000001</v>
      </c>
      <c r="Y1741" s="8">
        <v>0</v>
      </c>
      <c r="Z1741" s="9">
        <f t="shared" si="724"/>
        <v>0</v>
      </c>
      <c r="AA1741" s="26" t="str">
        <f t="shared" si="732"/>
        <v>A+J=</v>
      </c>
      <c r="AB1741" s="70">
        <f t="shared" si="733"/>
        <v>44119</v>
      </c>
      <c r="AC1741" s="4"/>
      <c r="AD1741" s="1"/>
      <c r="AE1741" s="11"/>
      <c r="AF1741" s="5"/>
      <c r="AG1741" s="1"/>
      <c r="AH1741" s="1"/>
      <c r="AI1741" s="1"/>
      <c r="AJ1741" s="1"/>
      <c r="AK1741" s="10"/>
      <c r="AL1741" s="1"/>
      <c r="AM1741" s="1"/>
      <c r="AN1741" s="1"/>
      <c r="AO1741" s="1"/>
      <c r="AP1741" s="1"/>
      <c r="AQ1741" s="1"/>
    </row>
    <row r="1742" spans="1:43" x14ac:dyDescent="0.2">
      <c r="A1742" s="67">
        <f t="shared" si="725"/>
        <v>44024</v>
      </c>
      <c r="B1742" s="8">
        <f t="shared" si="714"/>
        <v>15983.57005706</v>
      </c>
      <c r="C1742" s="8">
        <f t="shared" si="726"/>
        <v>12022.26657881</v>
      </c>
      <c r="D1742" s="28">
        <f t="shared" si="727"/>
        <v>5311.65</v>
      </c>
      <c r="E1742" s="9">
        <f>IF(K1742=1,VLOOKUP(A1741,[1]Plan1!$AY$117:$BA$314,3),E1741)</f>
        <v>5325.46</v>
      </c>
      <c r="F1742" s="110">
        <f t="shared" si="728"/>
        <v>43998</v>
      </c>
      <c r="G1742" s="12">
        <f t="shared" si="715"/>
        <v>2.5999454030292135E-3</v>
      </c>
      <c r="H1742" s="11">
        <f t="shared" si="729"/>
        <v>44027</v>
      </c>
      <c r="I1742" s="11">
        <f t="shared" si="716"/>
        <v>44027</v>
      </c>
      <c r="J1742" s="1">
        <f t="shared" si="730"/>
        <v>22</v>
      </c>
      <c r="K1742" s="1">
        <f t="shared" si="713"/>
        <v>20</v>
      </c>
      <c r="L1742" s="8">
        <f t="shared" si="717"/>
        <v>1.0023633000000001</v>
      </c>
      <c r="M1742" s="14">
        <f t="shared" si="712"/>
        <v>0.99620023000000002</v>
      </c>
      <c r="N1742" s="14">
        <f t="shared" si="709"/>
        <v>1.2154468244558325</v>
      </c>
      <c r="O1742" s="8">
        <f t="shared" si="711"/>
        <v>1.21831928</v>
      </c>
      <c r="P1742" s="8">
        <f t="shared" si="718"/>
        <v>14646.95916226</v>
      </c>
      <c r="Q1742" s="13">
        <f t="shared" si="719"/>
        <v>0</v>
      </c>
      <c r="R1742" s="21">
        <f t="shared" si="720"/>
        <v>0</v>
      </c>
      <c r="S1742" s="8">
        <f t="shared" si="721"/>
        <v>0</v>
      </c>
      <c r="T1742" s="10">
        <f t="shared" si="731"/>
        <v>0.12631999999999999</v>
      </c>
      <c r="U1742" s="13">
        <f t="shared" si="710"/>
        <v>185</v>
      </c>
      <c r="V1742" s="13">
        <v>252</v>
      </c>
      <c r="W1742" s="14">
        <f t="shared" si="722"/>
        <v>1.0912551800000001</v>
      </c>
      <c r="X1742" s="8">
        <f t="shared" si="723"/>
        <v>1336.6108948000001</v>
      </c>
      <c r="Y1742" s="8">
        <v>0</v>
      </c>
      <c r="Z1742" s="9">
        <f t="shared" si="724"/>
        <v>0</v>
      </c>
      <c r="AA1742" s="26" t="str">
        <f t="shared" si="732"/>
        <v>A+J=</v>
      </c>
      <c r="AB1742" s="70">
        <f t="shared" si="733"/>
        <v>44119</v>
      </c>
      <c r="AC1742" s="4"/>
      <c r="AD1742" s="1"/>
      <c r="AE1742" s="11"/>
      <c r="AF1742" s="5"/>
      <c r="AG1742" s="1"/>
      <c r="AH1742" s="1"/>
      <c r="AI1742" s="1"/>
      <c r="AJ1742" s="1"/>
      <c r="AK1742" s="10"/>
      <c r="AL1742" s="1"/>
      <c r="AM1742" s="1"/>
      <c r="AN1742" s="1"/>
      <c r="AO1742" s="1"/>
      <c r="AP1742" s="1"/>
      <c r="AQ1742" s="1"/>
    </row>
    <row r="1743" spans="1:43" x14ac:dyDescent="0.2">
      <c r="A1743" s="67">
        <f t="shared" si="725"/>
        <v>44025</v>
      </c>
      <c r="B1743" s="8">
        <f t="shared" si="714"/>
        <v>15983.57005706</v>
      </c>
      <c r="C1743" s="8">
        <f t="shared" si="726"/>
        <v>12022.26657881</v>
      </c>
      <c r="D1743" s="28">
        <f t="shared" si="727"/>
        <v>5311.65</v>
      </c>
      <c r="E1743" s="9">
        <f>IF(K1743=1,VLOOKUP(A1742,[1]Plan1!$AY$117:$BA$314,3),E1742)</f>
        <v>5325.46</v>
      </c>
      <c r="F1743" s="110">
        <f t="shared" si="728"/>
        <v>43998</v>
      </c>
      <c r="G1743" s="12">
        <f t="shared" si="715"/>
        <v>2.5999454030292135E-3</v>
      </c>
      <c r="H1743" s="11">
        <f t="shared" si="729"/>
        <v>44027</v>
      </c>
      <c r="I1743" s="11">
        <f t="shared" si="716"/>
        <v>44027</v>
      </c>
      <c r="J1743" s="1">
        <f t="shared" si="730"/>
        <v>22</v>
      </c>
      <c r="K1743" s="1">
        <f t="shared" si="713"/>
        <v>20</v>
      </c>
      <c r="L1743" s="8">
        <f t="shared" si="717"/>
        <v>1.0023633000000001</v>
      </c>
      <c r="M1743" s="14">
        <f t="shared" si="712"/>
        <v>0.99620023000000002</v>
      </c>
      <c r="N1743" s="14">
        <f t="shared" si="709"/>
        <v>1.2154468244558325</v>
      </c>
      <c r="O1743" s="8">
        <f t="shared" si="711"/>
        <v>1.21831928</v>
      </c>
      <c r="P1743" s="8">
        <f t="shared" si="718"/>
        <v>14646.95916226</v>
      </c>
      <c r="Q1743" s="13">
        <f t="shared" si="719"/>
        <v>0</v>
      </c>
      <c r="R1743" s="21">
        <f t="shared" si="720"/>
        <v>0</v>
      </c>
      <c r="S1743" s="8">
        <f t="shared" si="721"/>
        <v>0</v>
      </c>
      <c r="T1743" s="10">
        <f t="shared" si="731"/>
        <v>0.12631999999999999</v>
      </c>
      <c r="U1743" s="13">
        <f t="shared" si="710"/>
        <v>185</v>
      </c>
      <c r="V1743" s="13">
        <v>252</v>
      </c>
      <c r="W1743" s="14">
        <f t="shared" si="722"/>
        <v>1.0912551800000001</v>
      </c>
      <c r="X1743" s="8">
        <f t="shared" si="723"/>
        <v>1336.6108948000001</v>
      </c>
      <c r="Y1743" s="8">
        <v>0</v>
      </c>
      <c r="Z1743" s="9">
        <f t="shared" si="724"/>
        <v>0</v>
      </c>
      <c r="AA1743" s="26" t="str">
        <f t="shared" si="732"/>
        <v>A+J=</v>
      </c>
      <c r="AB1743" s="70">
        <f t="shared" si="733"/>
        <v>44119</v>
      </c>
      <c r="AC1743" s="4"/>
      <c r="AD1743" s="1"/>
      <c r="AE1743" s="11"/>
      <c r="AF1743" s="5"/>
      <c r="AG1743" s="1"/>
      <c r="AH1743" s="1"/>
      <c r="AI1743" s="1"/>
      <c r="AJ1743" s="1"/>
      <c r="AK1743" s="10"/>
      <c r="AL1743" s="1"/>
      <c r="AM1743" s="1"/>
      <c r="AN1743" s="1"/>
      <c r="AO1743" s="1"/>
      <c r="AP1743" s="1"/>
      <c r="AQ1743" s="1"/>
    </row>
    <row r="1744" spans="1:43" x14ac:dyDescent="0.2">
      <c r="A1744" s="67">
        <f t="shared" si="725"/>
        <v>44026</v>
      </c>
      <c r="B1744" s="8">
        <f t="shared" si="714"/>
        <v>15993.00428435</v>
      </c>
      <c r="C1744" s="8">
        <f t="shared" si="726"/>
        <v>12022.26657881</v>
      </c>
      <c r="D1744" s="28">
        <f t="shared" si="727"/>
        <v>5311.65</v>
      </c>
      <c r="E1744" s="9">
        <f>IF(K1744=1,VLOOKUP(A1743,[1]Plan1!$AY$117:$BA$314,3),E1743)</f>
        <v>5325.46</v>
      </c>
      <c r="F1744" s="110">
        <f t="shared" si="728"/>
        <v>43998</v>
      </c>
      <c r="G1744" s="12">
        <f t="shared" si="715"/>
        <v>2.5999454030292135E-3</v>
      </c>
      <c r="H1744" s="11">
        <f t="shared" si="729"/>
        <v>44027</v>
      </c>
      <c r="I1744" s="11">
        <f t="shared" si="716"/>
        <v>44027</v>
      </c>
      <c r="J1744" s="1">
        <f t="shared" si="730"/>
        <v>22</v>
      </c>
      <c r="K1744" s="1">
        <f t="shared" si="713"/>
        <v>21</v>
      </c>
      <c r="L1744" s="8">
        <f t="shared" si="717"/>
        <v>1.00248161</v>
      </c>
      <c r="M1744" s="14">
        <f t="shared" si="712"/>
        <v>0.99620023000000002</v>
      </c>
      <c r="N1744" s="14">
        <f t="shared" si="709"/>
        <v>1.2154468244558325</v>
      </c>
      <c r="O1744" s="8">
        <f t="shared" si="711"/>
        <v>1.21846308</v>
      </c>
      <c r="P1744" s="8">
        <f t="shared" si="718"/>
        <v>14648.68796419</v>
      </c>
      <c r="Q1744" s="13">
        <f t="shared" si="719"/>
        <v>0</v>
      </c>
      <c r="R1744" s="21">
        <f t="shared" si="720"/>
        <v>0</v>
      </c>
      <c r="S1744" s="8">
        <f t="shared" si="721"/>
        <v>0</v>
      </c>
      <c r="T1744" s="10">
        <f t="shared" si="731"/>
        <v>0.12631999999999999</v>
      </c>
      <c r="U1744" s="13">
        <f t="shared" si="710"/>
        <v>186</v>
      </c>
      <c r="V1744" s="13">
        <v>252</v>
      </c>
      <c r="W1744" s="14">
        <f t="shared" si="722"/>
        <v>1.091770425</v>
      </c>
      <c r="X1744" s="8">
        <f t="shared" si="723"/>
        <v>1344.31632016</v>
      </c>
      <c r="Y1744" s="8">
        <v>0</v>
      </c>
      <c r="Z1744" s="9">
        <f t="shared" si="724"/>
        <v>0</v>
      </c>
      <c r="AA1744" s="26" t="str">
        <f t="shared" si="732"/>
        <v>A+J=</v>
      </c>
      <c r="AB1744" s="70">
        <f t="shared" si="733"/>
        <v>44119</v>
      </c>
      <c r="AC1744" s="4"/>
      <c r="AD1744" s="1"/>
      <c r="AE1744" s="11"/>
      <c r="AF1744" s="5"/>
      <c r="AG1744" s="1"/>
      <c r="AH1744" s="1"/>
      <c r="AI1744" s="1"/>
      <c r="AJ1744" s="1"/>
      <c r="AK1744" s="10"/>
      <c r="AL1744" s="1"/>
      <c r="AM1744" s="1"/>
      <c r="AN1744" s="1"/>
      <c r="AO1744" s="1"/>
      <c r="AP1744" s="1"/>
      <c r="AQ1744" s="1"/>
    </row>
    <row r="1745" spans="1:43" x14ac:dyDescent="0.2">
      <c r="A1745" s="67">
        <f t="shared" si="725"/>
        <v>44027</v>
      </c>
      <c r="B1745" s="8">
        <f t="shared" si="714"/>
        <v>16002.44424716</v>
      </c>
      <c r="C1745" s="8">
        <f t="shared" si="726"/>
        <v>12022.26657881</v>
      </c>
      <c r="D1745" s="28">
        <f t="shared" si="727"/>
        <v>5311.65</v>
      </c>
      <c r="E1745" s="9">
        <f>IF(K1745=1,VLOOKUP(A1744,[1]Plan1!$AY$117:$BA$314,3),E1744)</f>
        <v>5325.46</v>
      </c>
      <c r="F1745" s="110">
        <f t="shared" si="728"/>
        <v>43998</v>
      </c>
      <c r="G1745" s="12">
        <f t="shared" si="715"/>
        <v>2.5999454030292135E-3</v>
      </c>
      <c r="H1745" s="11">
        <f t="shared" si="729"/>
        <v>44060</v>
      </c>
      <c r="I1745" s="11">
        <f t="shared" si="716"/>
        <v>44027</v>
      </c>
      <c r="J1745" s="1">
        <f t="shared" si="730"/>
        <v>22</v>
      </c>
      <c r="K1745" s="1">
        <f t="shared" si="713"/>
        <v>22</v>
      </c>
      <c r="L1745" s="8">
        <f t="shared" si="717"/>
        <v>1.0025999400000001</v>
      </c>
      <c r="M1745" s="14">
        <f t="shared" si="712"/>
        <v>0.99620023000000002</v>
      </c>
      <c r="N1745" s="14">
        <f t="shared" si="709"/>
        <v>1.2154468244558325</v>
      </c>
      <c r="O1745" s="8">
        <f t="shared" si="711"/>
        <v>1.2186069100000001</v>
      </c>
      <c r="P1745" s="8">
        <f t="shared" si="718"/>
        <v>14650.41712679</v>
      </c>
      <c r="Q1745" s="13">
        <f t="shared" si="719"/>
        <v>0</v>
      </c>
      <c r="R1745" s="21">
        <f t="shared" si="720"/>
        <v>0</v>
      </c>
      <c r="S1745" s="8">
        <f t="shared" si="721"/>
        <v>0</v>
      </c>
      <c r="T1745" s="10">
        <f t="shared" si="731"/>
        <v>0.12631999999999999</v>
      </c>
      <c r="U1745" s="13">
        <f t="shared" si="710"/>
        <v>187</v>
      </c>
      <c r="V1745" s="13">
        <v>252</v>
      </c>
      <c r="W1745" s="14">
        <f t="shared" si="722"/>
        <v>1.092285913</v>
      </c>
      <c r="X1745" s="8">
        <f t="shared" si="723"/>
        <v>1352.0271203699999</v>
      </c>
      <c r="Y1745" s="8">
        <v>0</v>
      </c>
      <c r="Z1745" s="9">
        <f t="shared" si="724"/>
        <v>0</v>
      </c>
      <c r="AA1745" s="26" t="str">
        <f t="shared" si="732"/>
        <v>A+J=</v>
      </c>
      <c r="AB1745" s="70">
        <f t="shared" si="733"/>
        <v>44119</v>
      </c>
      <c r="AC1745" s="4"/>
      <c r="AD1745" s="1"/>
      <c r="AE1745" s="11"/>
      <c r="AF1745" s="5"/>
      <c r="AG1745" s="1"/>
      <c r="AH1745" s="1"/>
      <c r="AI1745" s="1"/>
      <c r="AJ1745" s="1"/>
      <c r="AK1745" s="10"/>
      <c r="AL1745" s="1"/>
      <c r="AM1745" s="1"/>
      <c r="AN1745" s="1"/>
      <c r="AO1745" s="1"/>
      <c r="AP1745" s="1"/>
      <c r="AQ1745" s="1"/>
    </row>
    <row r="1746" spans="1:43" x14ac:dyDescent="0.2">
      <c r="A1746" s="67">
        <f t="shared" si="725"/>
        <v>44028</v>
      </c>
      <c r="B1746" s="8">
        <f t="shared" si="714"/>
        <v>16012.50112488</v>
      </c>
      <c r="C1746" s="8">
        <f t="shared" si="726"/>
        <v>12022.26657881</v>
      </c>
      <c r="D1746" s="28">
        <f t="shared" si="727"/>
        <v>5325.46</v>
      </c>
      <c r="E1746" s="9">
        <f>IF(K1746=1,VLOOKUP(A1745,[1]Plan1!$AY$117:$BA$314,3),E1745)</f>
        <v>5344.63</v>
      </c>
      <c r="F1746" s="110">
        <f t="shared" si="728"/>
        <v>44028</v>
      </c>
      <c r="G1746" s="12">
        <f t="shared" si="715"/>
        <v>3.599689040946652E-3</v>
      </c>
      <c r="H1746" s="11">
        <f t="shared" si="729"/>
        <v>44060</v>
      </c>
      <c r="I1746" s="11">
        <f t="shared" si="716"/>
        <v>44060</v>
      </c>
      <c r="J1746" s="1">
        <f t="shared" si="730"/>
        <v>23</v>
      </c>
      <c r="K1746" s="1">
        <f t="shared" si="713"/>
        <v>1</v>
      </c>
      <c r="L1746" s="8">
        <f t="shared" si="717"/>
        <v>1.00015623</v>
      </c>
      <c r="M1746" s="14">
        <f t="shared" si="712"/>
        <v>1.0025999400000001</v>
      </c>
      <c r="N1746" s="14">
        <f t="shared" si="709"/>
        <v>1.2186069132726083</v>
      </c>
      <c r="O1746" s="8">
        <f t="shared" si="711"/>
        <v>1.2187972899999999</v>
      </c>
      <c r="P1746" s="8">
        <f t="shared" si="718"/>
        <v>14652.705925910001</v>
      </c>
      <c r="Q1746" s="13">
        <f t="shared" si="719"/>
        <v>0</v>
      </c>
      <c r="R1746" s="21">
        <f t="shared" si="720"/>
        <v>0</v>
      </c>
      <c r="S1746" s="8">
        <f t="shared" si="721"/>
        <v>0</v>
      </c>
      <c r="T1746" s="10">
        <f t="shared" si="731"/>
        <v>0.12631999999999999</v>
      </c>
      <c r="U1746" s="13">
        <f t="shared" si="710"/>
        <v>188</v>
      </c>
      <c r="V1746" s="13">
        <v>252</v>
      </c>
      <c r="W1746" s="14">
        <f t="shared" si="722"/>
        <v>1.0928016439999999</v>
      </c>
      <c r="X1746" s="8">
        <f t="shared" si="723"/>
        <v>1359.79519897</v>
      </c>
      <c r="Y1746" s="8">
        <v>0</v>
      </c>
      <c r="Z1746" s="9">
        <f t="shared" si="724"/>
        <v>0</v>
      </c>
      <c r="AA1746" s="26" t="str">
        <f t="shared" si="732"/>
        <v>A+J=</v>
      </c>
      <c r="AB1746" s="70">
        <f t="shared" si="733"/>
        <v>44119</v>
      </c>
      <c r="AC1746" s="4"/>
      <c r="AD1746" s="1"/>
      <c r="AE1746" s="11"/>
      <c r="AF1746" s="5"/>
      <c r="AG1746" s="1"/>
      <c r="AH1746" s="1"/>
      <c r="AI1746" s="1"/>
      <c r="AJ1746" s="1"/>
      <c r="AK1746" s="10"/>
      <c r="AL1746" s="1"/>
      <c r="AM1746" s="1"/>
      <c r="AN1746" s="1"/>
      <c r="AO1746" s="1"/>
      <c r="AP1746" s="1"/>
      <c r="AQ1746" s="1"/>
    </row>
    <row r="1747" spans="1:43" x14ac:dyDescent="0.2">
      <c r="A1747" s="67">
        <f t="shared" si="725"/>
        <v>44029</v>
      </c>
      <c r="B1747" s="8">
        <f t="shared" si="714"/>
        <v>16022.564596419999</v>
      </c>
      <c r="C1747" s="8">
        <f t="shared" si="726"/>
        <v>12022.26657881</v>
      </c>
      <c r="D1747" s="28">
        <f t="shared" si="727"/>
        <v>5325.46</v>
      </c>
      <c r="E1747" s="9">
        <f>IF(K1747=1,VLOOKUP(A1746,[1]Plan1!$AY$117:$BA$314,3),E1746)</f>
        <v>5344.63</v>
      </c>
      <c r="F1747" s="110">
        <f t="shared" si="728"/>
        <v>44028</v>
      </c>
      <c r="G1747" s="12">
        <f t="shared" si="715"/>
        <v>3.599689040946652E-3</v>
      </c>
      <c r="H1747" s="11">
        <f t="shared" si="729"/>
        <v>44060</v>
      </c>
      <c r="I1747" s="11">
        <f t="shared" si="716"/>
        <v>44060</v>
      </c>
      <c r="J1747" s="1">
        <f t="shared" si="730"/>
        <v>23</v>
      </c>
      <c r="K1747" s="1">
        <f t="shared" si="713"/>
        <v>2</v>
      </c>
      <c r="L1747" s="8">
        <f t="shared" si="717"/>
        <v>1.0003124999999999</v>
      </c>
      <c r="M1747" s="14">
        <f t="shared" si="712"/>
        <v>1.0025999400000001</v>
      </c>
      <c r="N1747" s="14">
        <f t="shared" si="709"/>
        <v>1.2186069132726083</v>
      </c>
      <c r="O1747" s="8">
        <f t="shared" si="711"/>
        <v>1.2189877200000001</v>
      </c>
      <c r="P1747" s="8">
        <f t="shared" si="718"/>
        <v>14654.99532613</v>
      </c>
      <c r="Q1747" s="13">
        <f t="shared" si="719"/>
        <v>0</v>
      </c>
      <c r="R1747" s="21">
        <f t="shared" si="720"/>
        <v>0</v>
      </c>
      <c r="S1747" s="8">
        <f t="shared" si="721"/>
        <v>0</v>
      </c>
      <c r="T1747" s="10">
        <f t="shared" si="731"/>
        <v>0.12631999999999999</v>
      </c>
      <c r="U1747" s="13">
        <f t="shared" si="710"/>
        <v>189</v>
      </c>
      <c r="V1747" s="13">
        <v>252</v>
      </c>
      <c r="W1747" s="14">
        <f t="shared" si="722"/>
        <v>1.093317619</v>
      </c>
      <c r="X1747" s="8">
        <f t="shared" si="723"/>
        <v>1367.5692702900001</v>
      </c>
      <c r="Y1747" s="8">
        <v>0</v>
      </c>
      <c r="Z1747" s="9">
        <f t="shared" si="724"/>
        <v>0</v>
      </c>
      <c r="AA1747" s="26" t="str">
        <f t="shared" si="732"/>
        <v>A+J=</v>
      </c>
      <c r="AB1747" s="70">
        <f t="shared" si="733"/>
        <v>44119</v>
      </c>
      <c r="AC1747" s="4"/>
      <c r="AD1747" s="1"/>
      <c r="AE1747" s="11"/>
      <c r="AF1747" s="5"/>
      <c r="AG1747" s="1"/>
      <c r="AH1747" s="1"/>
      <c r="AI1747" s="1"/>
      <c r="AJ1747" s="1"/>
      <c r="AK1747" s="10"/>
      <c r="AL1747" s="1"/>
      <c r="AM1747" s="1"/>
      <c r="AN1747" s="1"/>
      <c r="AO1747" s="1"/>
      <c r="AP1747" s="1"/>
      <c r="AQ1747" s="1"/>
    </row>
    <row r="1748" spans="1:43" x14ac:dyDescent="0.2">
      <c r="A1748" s="67">
        <f t="shared" si="725"/>
        <v>44030</v>
      </c>
      <c r="B1748" s="8">
        <f t="shared" si="714"/>
        <v>16032.63438673</v>
      </c>
      <c r="C1748" s="8">
        <f t="shared" si="726"/>
        <v>12022.26657881</v>
      </c>
      <c r="D1748" s="28">
        <f t="shared" si="727"/>
        <v>5325.46</v>
      </c>
      <c r="E1748" s="9">
        <f>IF(K1748=1,VLOOKUP(A1747,[1]Plan1!$AY$117:$BA$314,3),E1747)</f>
        <v>5344.63</v>
      </c>
      <c r="F1748" s="110">
        <f t="shared" si="728"/>
        <v>44028</v>
      </c>
      <c r="G1748" s="12">
        <f t="shared" si="715"/>
        <v>3.599689040946652E-3</v>
      </c>
      <c r="H1748" s="11">
        <f t="shared" si="729"/>
        <v>44060</v>
      </c>
      <c r="I1748" s="11">
        <f t="shared" si="716"/>
        <v>44060</v>
      </c>
      <c r="J1748" s="1">
        <f t="shared" si="730"/>
        <v>23</v>
      </c>
      <c r="K1748" s="1">
        <f t="shared" si="713"/>
        <v>3</v>
      </c>
      <c r="L1748" s="8">
        <f t="shared" si="717"/>
        <v>1.00046879</v>
      </c>
      <c r="M1748" s="14">
        <f t="shared" si="712"/>
        <v>1.0025999400000001</v>
      </c>
      <c r="N1748" s="14">
        <f t="shared" si="709"/>
        <v>1.2186069132726083</v>
      </c>
      <c r="O1748" s="8">
        <f t="shared" si="711"/>
        <v>1.2191781799999999</v>
      </c>
      <c r="P1748" s="8">
        <f t="shared" si="718"/>
        <v>14657.28508702</v>
      </c>
      <c r="Q1748" s="13">
        <f t="shared" si="719"/>
        <v>0</v>
      </c>
      <c r="R1748" s="21">
        <f t="shared" si="720"/>
        <v>0</v>
      </c>
      <c r="S1748" s="8">
        <f t="shared" si="721"/>
        <v>0</v>
      </c>
      <c r="T1748" s="10">
        <f t="shared" si="731"/>
        <v>0.12631999999999999</v>
      </c>
      <c r="U1748" s="13">
        <f t="shared" si="710"/>
        <v>190</v>
      </c>
      <c r="V1748" s="13">
        <v>252</v>
      </c>
      <c r="W1748" s="14">
        <f t="shared" si="722"/>
        <v>1.093833837</v>
      </c>
      <c r="X1748" s="8">
        <f t="shared" si="723"/>
        <v>1375.34929971</v>
      </c>
      <c r="Y1748" s="8">
        <v>0</v>
      </c>
      <c r="Z1748" s="9">
        <f t="shared" si="724"/>
        <v>0</v>
      </c>
      <c r="AA1748" s="26" t="str">
        <f t="shared" si="732"/>
        <v>A+J=</v>
      </c>
      <c r="AB1748" s="70">
        <f t="shared" si="733"/>
        <v>44119</v>
      </c>
      <c r="AC1748" s="4"/>
      <c r="AD1748" s="1"/>
      <c r="AE1748" s="11"/>
      <c r="AF1748" s="5"/>
      <c r="AG1748" s="1"/>
      <c r="AH1748" s="1"/>
      <c r="AI1748" s="1"/>
      <c r="AJ1748" s="1"/>
      <c r="AK1748" s="10"/>
      <c r="AL1748" s="1"/>
      <c r="AM1748" s="1"/>
      <c r="AN1748" s="1"/>
      <c r="AO1748" s="1"/>
      <c r="AP1748" s="1"/>
      <c r="AQ1748" s="1"/>
    </row>
    <row r="1749" spans="1:43" x14ac:dyDescent="0.2">
      <c r="A1749" s="67">
        <f t="shared" si="725"/>
        <v>44031</v>
      </c>
      <c r="B1749" s="8">
        <f t="shared" si="714"/>
        <v>16032.63438673</v>
      </c>
      <c r="C1749" s="8">
        <f t="shared" si="726"/>
        <v>12022.26657881</v>
      </c>
      <c r="D1749" s="28">
        <f t="shared" si="727"/>
        <v>5325.46</v>
      </c>
      <c r="E1749" s="9">
        <f>IF(K1749=1,VLOOKUP(A1748,[1]Plan1!$AY$117:$BA$314,3),E1748)</f>
        <v>5344.63</v>
      </c>
      <c r="F1749" s="110">
        <f t="shared" si="728"/>
        <v>44028</v>
      </c>
      <c r="G1749" s="12">
        <f t="shared" si="715"/>
        <v>3.599689040946652E-3</v>
      </c>
      <c r="H1749" s="11">
        <f t="shared" si="729"/>
        <v>44060</v>
      </c>
      <c r="I1749" s="11">
        <f t="shared" si="716"/>
        <v>44060</v>
      </c>
      <c r="J1749" s="1">
        <f t="shared" si="730"/>
        <v>23</v>
      </c>
      <c r="K1749" s="1">
        <f t="shared" si="713"/>
        <v>3</v>
      </c>
      <c r="L1749" s="8">
        <f t="shared" si="717"/>
        <v>1.00046879</v>
      </c>
      <c r="M1749" s="14">
        <f t="shared" si="712"/>
        <v>1.0025999400000001</v>
      </c>
      <c r="N1749" s="14">
        <f t="shared" si="709"/>
        <v>1.2186069132726083</v>
      </c>
      <c r="O1749" s="8">
        <f t="shared" si="711"/>
        <v>1.2191781799999999</v>
      </c>
      <c r="P1749" s="8">
        <f t="shared" si="718"/>
        <v>14657.28508702</v>
      </c>
      <c r="Q1749" s="13">
        <f t="shared" si="719"/>
        <v>0</v>
      </c>
      <c r="R1749" s="21">
        <f t="shared" si="720"/>
        <v>0</v>
      </c>
      <c r="S1749" s="8">
        <f t="shared" si="721"/>
        <v>0</v>
      </c>
      <c r="T1749" s="10">
        <f t="shared" si="731"/>
        <v>0.12631999999999999</v>
      </c>
      <c r="U1749" s="13">
        <f t="shared" si="710"/>
        <v>190</v>
      </c>
      <c r="V1749" s="13">
        <v>252</v>
      </c>
      <c r="W1749" s="14">
        <f t="shared" si="722"/>
        <v>1.093833837</v>
      </c>
      <c r="X1749" s="8">
        <f t="shared" si="723"/>
        <v>1375.34929971</v>
      </c>
      <c r="Y1749" s="8">
        <v>0</v>
      </c>
      <c r="Z1749" s="9">
        <f t="shared" si="724"/>
        <v>0</v>
      </c>
      <c r="AA1749" s="26" t="str">
        <f t="shared" si="732"/>
        <v>A+J=</v>
      </c>
      <c r="AB1749" s="70">
        <f t="shared" si="733"/>
        <v>44119</v>
      </c>
      <c r="AC1749" s="4"/>
      <c r="AD1749" s="1"/>
      <c r="AE1749" s="11"/>
      <c r="AF1749" s="5"/>
      <c r="AG1749" s="1"/>
      <c r="AH1749" s="1"/>
      <c r="AI1749" s="1"/>
      <c r="AJ1749" s="1"/>
      <c r="AK1749" s="10"/>
      <c r="AL1749" s="1"/>
      <c r="AM1749" s="1"/>
      <c r="AN1749" s="1"/>
      <c r="AO1749" s="1"/>
      <c r="AP1749" s="1"/>
      <c r="AQ1749" s="1"/>
    </row>
    <row r="1750" spans="1:43" x14ac:dyDescent="0.2">
      <c r="A1750" s="67">
        <f t="shared" si="725"/>
        <v>44032</v>
      </c>
      <c r="B1750" s="8">
        <f t="shared" si="714"/>
        <v>16032.63438673</v>
      </c>
      <c r="C1750" s="8">
        <f t="shared" si="726"/>
        <v>12022.26657881</v>
      </c>
      <c r="D1750" s="28">
        <f t="shared" si="727"/>
        <v>5325.46</v>
      </c>
      <c r="E1750" s="9">
        <f>IF(K1750=1,VLOOKUP(A1749,[1]Plan1!$AY$117:$BA$314,3),E1749)</f>
        <v>5344.63</v>
      </c>
      <c r="F1750" s="110">
        <f t="shared" si="728"/>
        <v>44028</v>
      </c>
      <c r="G1750" s="12">
        <f t="shared" si="715"/>
        <v>3.599689040946652E-3</v>
      </c>
      <c r="H1750" s="11">
        <f t="shared" si="729"/>
        <v>44060</v>
      </c>
      <c r="I1750" s="11">
        <f t="shared" si="716"/>
        <v>44060</v>
      </c>
      <c r="J1750" s="1">
        <f t="shared" si="730"/>
        <v>23</v>
      </c>
      <c r="K1750" s="1">
        <f t="shared" si="713"/>
        <v>3</v>
      </c>
      <c r="L1750" s="8">
        <f t="shared" si="717"/>
        <v>1.00046879</v>
      </c>
      <c r="M1750" s="14">
        <f t="shared" si="712"/>
        <v>1.0025999400000001</v>
      </c>
      <c r="N1750" s="14">
        <f t="shared" si="709"/>
        <v>1.2186069132726083</v>
      </c>
      <c r="O1750" s="8">
        <f t="shared" si="711"/>
        <v>1.2191781799999999</v>
      </c>
      <c r="P1750" s="8">
        <f t="shared" si="718"/>
        <v>14657.28508702</v>
      </c>
      <c r="Q1750" s="13">
        <f t="shared" si="719"/>
        <v>0</v>
      </c>
      <c r="R1750" s="21">
        <f t="shared" si="720"/>
        <v>0</v>
      </c>
      <c r="S1750" s="8">
        <f t="shared" si="721"/>
        <v>0</v>
      </c>
      <c r="T1750" s="10">
        <f t="shared" si="731"/>
        <v>0.12631999999999999</v>
      </c>
      <c r="U1750" s="13">
        <f t="shared" si="710"/>
        <v>190</v>
      </c>
      <c r="V1750" s="13">
        <v>252</v>
      </c>
      <c r="W1750" s="14">
        <f t="shared" si="722"/>
        <v>1.093833837</v>
      </c>
      <c r="X1750" s="8">
        <f t="shared" si="723"/>
        <v>1375.34929971</v>
      </c>
      <c r="Y1750" s="8">
        <v>0</v>
      </c>
      <c r="Z1750" s="9">
        <f t="shared" si="724"/>
        <v>0</v>
      </c>
      <c r="AA1750" s="26" t="str">
        <f t="shared" si="732"/>
        <v>A+J=</v>
      </c>
      <c r="AB1750" s="70">
        <f t="shared" si="733"/>
        <v>44119</v>
      </c>
      <c r="AC1750" s="4"/>
      <c r="AD1750" s="1"/>
      <c r="AE1750" s="11"/>
      <c r="AF1750" s="5"/>
      <c r="AG1750" s="1"/>
      <c r="AH1750" s="1"/>
      <c r="AI1750" s="1"/>
      <c r="AJ1750" s="1"/>
      <c r="AK1750" s="10"/>
      <c r="AL1750" s="1"/>
      <c r="AM1750" s="1"/>
      <c r="AN1750" s="1"/>
      <c r="AO1750" s="1"/>
      <c r="AP1750" s="1"/>
      <c r="AQ1750" s="1"/>
    </row>
    <row r="1751" spans="1:43" x14ac:dyDescent="0.2">
      <c r="A1751" s="67">
        <f t="shared" si="725"/>
        <v>44033</v>
      </c>
      <c r="B1751" s="8">
        <f t="shared" si="714"/>
        <v>16042.71039581</v>
      </c>
      <c r="C1751" s="8">
        <f t="shared" si="726"/>
        <v>12022.26657881</v>
      </c>
      <c r="D1751" s="28">
        <f t="shared" si="727"/>
        <v>5325.46</v>
      </c>
      <c r="E1751" s="9">
        <f>IF(K1751=1,VLOOKUP(A1750,[1]Plan1!$AY$117:$BA$314,3),E1750)</f>
        <v>5344.63</v>
      </c>
      <c r="F1751" s="110">
        <f t="shared" si="728"/>
        <v>44028</v>
      </c>
      <c r="G1751" s="12">
        <f t="shared" si="715"/>
        <v>3.599689040946652E-3</v>
      </c>
      <c r="H1751" s="11">
        <f t="shared" si="729"/>
        <v>44060</v>
      </c>
      <c r="I1751" s="11">
        <f t="shared" si="716"/>
        <v>44060</v>
      </c>
      <c r="J1751" s="1">
        <f t="shared" si="730"/>
        <v>23</v>
      </c>
      <c r="K1751" s="1">
        <f t="shared" si="713"/>
        <v>4</v>
      </c>
      <c r="L1751" s="8">
        <f t="shared" si="717"/>
        <v>1.0006250999999999</v>
      </c>
      <c r="M1751" s="14">
        <f t="shared" si="712"/>
        <v>1.0025999400000001</v>
      </c>
      <c r="N1751" s="14">
        <f t="shared" si="709"/>
        <v>1.2186069132726083</v>
      </c>
      <c r="O1751" s="8">
        <f t="shared" si="711"/>
        <v>1.21936866</v>
      </c>
      <c r="P1751" s="8">
        <f t="shared" si="718"/>
        <v>14659.575088359999</v>
      </c>
      <c r="Q1751" s="13">
        <f t="shared" si="719"/>
        <v>0</v>
      </c>
      <c r="R1751" s="21">
        <f t="shared" si="720"/>
        <v>0</v>
      </c>
      <c r="S1751" s="8">
        <f t="shared" si="721"/>
        <v>0</v>
      </c>
      <c r="T1751" s="10">
        <f t="shared" si="731"/>
        <v>0.12631999999999999</v>
      </c>
      <c r="U1751" s="13">
        <f t="shared" si="710"/>
        <v>191</v>
      </c>
      <c r="V1751" s="13">
        <v>252</v>
      </c>
      <c r="W1751" s="14">
        <f t="shared" si="722"/>
        <v>1.0943503000000001</v>
      </c>
      <c r="X1751" s="8">
        <f t="shared" si="723"/>
        <v>1383.13530745</v>
      </c>
      <c r="Y1751" s="8">
        <v>0</v>
      </c>
      <c r="Z1751" s="9">
        <f t="shared" si="724"/>
        <v>0</v>
      </c>
      <c r="AA1751" s="26" t="str">
        <f t="shared" si="732"/>
        <v>A+J=</v>
      </c>
      <c r="AB1751" s="70">
        <f t="shared" si="733"/>
        <v>44119</v>
      </c>
      <c r="AC1751" s="4"/>
      <c r="AD1751" s="1"/>
      <c r="AE1751" s="11"/>
      <c r="AF1751" s="5"/>
      <c r="AG1751" s="1"/>
      <c r="AH1751" s="1"/>
      <c r="AI1751" s="1"/>
      <c r="AJ1751" s="1"/>
      <c r="AK1751" s="10"/>
      <c r="AL1751" s="1"/>
      <c r="AM1751" s="1"/>
      <c r="AN1751" s="1"/>
      <c r="AO1751" s="1"/>
      <c r="AP1751" s="1"/>
      <c r="AQ1751" s="1"/>
    </row>
    <row r="1752" spans="1:43" x14ac:dyDescent="0.2">
      <c r="A1752" s="67">
        <f t="shared" si="725"/>
        <v>44034</v>
      </c>
      <c r="B1752" s="8">
        <f t="shared" si="714"/>
        <v>16052.79285964</v>
      </c>
      <c r="C1752" s="8">
        <f t="shared" si="726"/>
        <v>12022.26657881</v>
      </c>
      <c r="D1752" s="28">
        <f t="shared" si="727"/>
        <v>5325.46</v>
      </c>
      <c r="E1752" s="9">
        <f>IF(K1752=1,VLOOKUP(A1751,[1]Plan1!$AY$117:$BA$314,3),E1751)</f>
        <v>5344.63</v>
      </c>
      <c r="F1752" s="110">
        <f t="shared" si="728"/>
        <v>44028</v>
      </c>
      <c r="G1752" s="12">
        <f t="shared" si="715"/>
        <v>3.599689040946652E-3</v>
      </c>
      <c r="H1752" s="11">
        <f t="shared" si="729"/>
        <v>44060</v>
      </c>
      <c r="I1752" s="11">
        <f t="shared" si="716"/>
        <v>44060</v>
      </c>
      <c r="J1752" s="1">
        <f t="shared" si="730"/>
        <v>23</v>
      </c>
      <c r="K1752" s="1">
        <f t="shared" si="713"/>
        <v>5</v>
      </c>
      <c r="L1752" s="8">
        <f t="shared" si="717"/>
        <v>1.0007814399999999</v>
      </c>
      <c r="M1752" s="14">
        <f t="shared" si="712"/>
        <v>1.0025999400000001</v>
      </c>
      <c r="N1752" s="14">
        <f t="shared" si="709"/>
        <v>1.2186069132726083</v>
      </c>
      <c r="O1752" s="8">
        <f t="shared" si="711"/>
        <v>1.2195591800000001</v>
      </c>
      <c r="P1752" s="8">
        <f t="shared" si="718"/>
        <v>14661.86557059</v>
      </c>
      <c r="Q1752" s="13">
        <f t="shared" si="719"/>
        <v>0</v>
      </c>
      <c r="R1752" s="21">
        <f t="shared" si="720"/>
        <v>0</v>
      </c>
      <c r="S1752" s="8">
        <f t="shared" si="721"/>
        <v>0</v>
      </c>
      <c r="T1752" s="10">
        <f t="shared" si="731"/>
        <v>0.12631999999999999</v>
      </c>
      <c r="U1752" s="13">
        <f t="shared" si="710"/>
        <v>192</v>
      </c>
      <c r="V1752" s="13">
        <v>252</v>
      </c>
      <c r="W1752" s="14">
        <f t="shared" si="722"/>
        <v>1.0948670060000001</v>
      </c>
      <c r="X1752" s="8">
        <f t="shared" si="723"/>
        <v>1390.9272890499999</v>
      </c>
      <c r="Y1752" s="8">
        <v>0</v>
      </c>
      <c r="Z1752" s="9">
        <f t="shared" si="724"/>
        <v>0</v>
      </c>
      <c r="AA1752" s="26" t="str">
        <f t="shared" si="732"/>
        <v>A+J=</v>
      </c>
      <c r="AB1752" s="70">
        <f t="shared" si="733"/>
        <v>44119</v>
      </c>
      <c r="AC1752" s="4"/>
      <c r="AD1752" s="1"/>
      <c r="AE1752" s="11"/>
      <c r="AF1752" s="5"/>
      <c r="AG1752" s="1"/>
      <c r="AH1752" s="1"/>
      <c r="AI1752" s="1"/>
      <c r="AJ1752" s="1"/>
      <c r="AK1752" s="10"/>
      <c r="AL1752" s="1"/>
      <c r="AM1752" s="1"/>
      <c r="AN1752" s="1"/>
      <c r="AO1752" s="1"/>
      <c r="AP1752" s="1"/>
      <c r="AQ1752" s="1"/>
    </row>
    <row r="1753" spans="1:43" x14ac:dyDescent="0.2">
      <c r="A1753" s="67">
        <f t="shared" si="725"/>
        <v>44035</v>
      </c>
      <c r="B1753" s="8">
        <f t="shared" si="714"/>
        <v>16062.881531910001</v>
      </c>
      <c r="C1753" s="8">
        <f t="shared" si="726"/>
        <v>12022.26657881</v>
      </c>
      <c r="D1753" s="28">
        <f t="shared" si="727"/>
        <v>5325.46</v>
      </c>
      <c r="E1753" s="9">
        <f>IF(K1753=1,VLOOKUP(A1752,[1]Plan1!$AY$117:$BA$314,3),E1752)</f>
        <v>5344.63</v>
      </c>
      <c r="F1753" s="110">
        <f t="shared" si="728"/>
        <v>44028</v>
      </c>
      <c r="G1753" s="12">
        <f t="shared" si="715"/>
        <v>3.599689040946652E-3</v>
      </c>
      <c r="H1753" s="11">
        <f t="shared" si="729"/>
        <v>44060</v>
      </c>
      <c r="I1753" s="11">
        <f t="shared" si="716"/>
        <v>44060</v>
      </c>
      <c r="J1753" s="1">
        <f t="shared" si="730"/>
        <v>23</v>
      </c>
      <c r="K1753" s="1">
        <f t="shared" si="713"/>
        <v>6</v>
      </c>
      <c r="L1753" s="8">
        <f t="shared" si="717"/>
        <v>1.0009378</v>
      </c>
      <c r="M1753" s="14">
        <f t="shared" si="712"/>
        <v>1.0025999400000001</v>
      </c>
      <c r="N1753" s="14">
        <f t="shared" si="709"/>
        <v>1.2186069132726083</v>
      </c>
      <c r="O1753" s="8">
        <f t="shared" si="711"/>
        <v>1.21974972</v>
      </c>
      <c r="P1753" s="8">
        <f t="shared" si="718"/>
        <v>14664.156293260001</v>
      </c>
      <c r="Q1753" s="13">
        <f t="shared" si="719"/>
        <v>0</v>
      </c>
      <c r="R1753" s="21">
        <f t="shared" si="720"/>
        <v>0</v>
      </c>
      <c r="S1753" s="8">
        <f t="shared" si="721"/>
        <v>0</v>
      </c>
      <c r="T1753" s="10">
        <f t="shared" si="731"/>
        <v>0.12631999999999999</v>
      </c>
      <c r="U1753" s="13">
        <f t="shared" si="710"/>
        <v>193</v>
      </c>
      <c r="V1753" s="13">
        <v>252</v>
      </c>
      <c r="W1753" s="14">
        <f t="shared" si="722"/>
        <v>1.095383956</v>
      </c>
      <c r="X1753" s="8">
        <f t="shared" si="723"/>
        <v>1398.7252386499999</v>
      </c>
      <c r="Y1753" s="8">
        <v>0</v>
      </c>
      <c r="Z1753" s="9">
        <f t="shared" si="724"/>
        <v>0</v>
      </c>
      <c r="AA1753" s="26" t="str">
        <f t="shared" si="732"/>
        <v>A+J=</v>
      </c>
      <c r="AB1753" s="70">
        <f t="shared" si="733"/>
        <v>44119</v>
      </c>
      <c r="AC1753" s="4"/>
      <c r="AD1753" s="1"/>
      <c r="AE1753" s="11"/>
      <c r="AF1753" s="5"/>
      <c r="AG1753" s="1"/>
      <c r="AH1753" s="1"/>
      <c r="AI1753" s="1"/>
      <c r="AJ1753" s="1"/>
      <c r="AK1753" s="10"/>
      <c r="AL1753" s="1"/>
      <c r="AM1753" s="1"/>
      <c r="AN1753" s="1"/>
      <c r="AO1753" s="1"/>
      <c r="AP1753" s="1"/>
      <c r="AQ1753" s="1"/>
    </row>
    <row r="1754" spans="1:43" x14ac:dyDescent="0.2">
      <c r="A1754" s="67">
        <f t="shared" si="725"/>
        <v>44036</v>
      </c>
      <c r="B1754" s="8">
        <f t="shared" si="714"/>
        <v>16072.976414680001</v>
      </c>
      <c r="C1754" s="8">
        <f t="shared" si="726"/>
        <v>12022.26657881</v>
      </c>
      <c r="D1754" s="28">
        <f t="shared" si="727"/>
        <v>5325.46</v>
      </c>
      <c r="E1754" s="9">
        <f>IF(K1754=1,VLOOKUP(A1753,[1]Plan1!$AY$117:$BA$314,3),E1753)</f>
        <v>5344.63</v>
      </c>
      <c r="F1754" s="110">
        <f t="shared" si="728"/>
        <v>44028</v>
      </c>
      <c r="G1754" s="12">
        <f t="shared" si="715"/>
        <v>3.599689040946652E-3</v>
      </c>
      <c r="H1754" s="11">
        <f t="shared" si="729"/>
        <v>44060</v>
      </c>
      <c r="I1754" s="11">
        <f t="shared" si="716"/>
        <v>44060</v>
      </c>
      <c r="J1754" s="1">
        <f t="shared" si="730"/>
        <v>23</v>
      </c>
      <c r="K1754" s="1">
        <f t="shared" si="713"/>
        <v>7</v>
      </c>
      <c r="L1754" s="8">
        <f t="shared" si="717"/>
        <v>1.0010941799999999</v>
      </c>
      <c r="M1754" s="14">
        <f t="shared" si="712"/>
        <v>1.0025999400000001</v>
      </c>
      <c r="N1754" s="14">
        <f t="shared" si="709"/>
        <v>1.2186069132726083</v>
      </c>
      <c r="O1754" s="8">
        <f t="shared" si="711"/>
        <v>1.2199402800000001</v>
      </c>
      <c r="P1754" s="8">
        <f t="shared" si="718"/>
        <v>14666.447256380001</v>
      </c>
      <c r="Q1754" s="13">
        <f t="shared" si="719"/>
        <v>0</v>
      </c>
      <c r="R1754" s="21">
        <f t="shared" si="720"/>
        <v>0</v>
      </c>
      <c r="S1754" s="8">
        <f t="shared" si="721"/>
        <v>0</v>
      </c>
      <c r="T1754" s="10">
        <f t="shared" si="731"/>
        <v>0.12631999999999999</v>
      </c>
      <c r="U1754" s="13">
        <f t="shared" si="710"/>
        <v>194</v>
      </c>
      <c r="V1754" s="13">
        <v>252</v>
      </c>
      <c r="W1754" s="14">
        <f t="shared" si="722"/>
        <v>1.09590115</v>
      </c>
      <c r="X1754" s="8">
        <f t="shared" si="723"/>
        <v>1406.5291583000001</v>
      </c>
      <c r="Y1754" s="8">
        <v>0</v>
      </c>
      <c r="Z1754" s="9">
        <f t="shared" si="724"/>
        <v>0</v>
      </c>
      <c r="AA1754" s="26" t="str">
        <f t="shared" si="732"/>
        <v>A+J=</v>
      </c>
      <c r="AB1754" s="70">
        <f t="shared" si="733"/>
        <v>44119</v>
      </c>
      <c r="AC1754" s="4"/>
      <c r="AD1754" s="1"/>
      <c r="AE1754" s="11"/>
      <c r="AF1754" s="5"/>
      <c r="AG1754" s="1"/>
      <c r="AH1754" s="1"/>
      <c r="AI1754" s="1"/>
      <c r="AJ1754" s="1"/>
      <c r="AK1754" s="10"/>
      <c r="AL1754" s="1"/>
      <c r="AM1754" s="1"/>
      <c r="AN1754" s="1"/>
      <c r="AO1754" s="1"/>
      <c r="AP1754" s="1"/>
      <c r="AQ1754" s="1"/>
    </row>
    <row r="1755" spans="1:43" x14ac:dyDescent="0.2">
      <c r="A1755" s="67">
        <f t="shared" si="725"/>
        <v>44037</v>
      </c>
      <c r="B1755" s="8">
        <f t="shared" si="714"/>
        <v>16083.077905439999</v>
      </c>
      <c r="C1755" s="8">
        <f t="shared" si="726"/>
        <v>12022.26657881</v>
      </c>
      <c r="D1755" s="28">
        <f t="shared" si="727"/>
        <v>5325.46</v>
      </c>
      <c r="E1755" s="9">
        <f>IF(K1755=1,VLOOKUP(A1754,[1]Plan1!$AY$117:$BA$314,3),E1754)</f>
        <v>5344.63</v>
      </c>
      <c r="F1755" s="110">
        <f t="shared" si="728"/>
        <v>44028</v>
      </c>
      <c r="G1755" s="12">
        <f t="shared" si="715"/>
        <v>3.599689040946652E-3</v>
      </c>
      <c r="H1755" s="11">
        <f t="shared" si="729"/>
        <v>44060</v>
      </c>
      <c r="I1755" s="11">
        <f t="shared" si="716"/>
        <v>44060</v>
      </c>
      <c r="J1755" s="1">
        <f t="shared" si="730"/>
        <v>23</v>
      </c>
      <c r="K1755" s="1">
        <f t="shared" si="713"/>
        <v>8</v>
      </c>
      <c r="L1755" s="8">
        <f t="shared" si="717"/>
        <v>1.0012505899999999</v>
      </c>
      <c r="M1755" s="14">
        <f t="shared" si="712"/>
        <v>1.0025999400000001</v>
      </c>
      <c r="N1755" s="14">
        <f t="shared" si="709"/>
        <v>1.2186069132726083</v>
      </c>
      <c r="O1755" s="8">
        <f t="shared" si="711"/>
        <v>1.2201308900000001</v>
      </c>
      <c r="P1755" s="8">
        <f t="shared" si="718"/>
        <v>14668.738820619999</v>
      </c>
      <c r="Q1755" s="13">
        <f t="shared" si="719"/>
        <v>0</v>
      </c>
      <c r="R1755" s="21">
        <f t="shared" si="720"/>
        <v>0</v>
      </c>
      <c r="S1755" s="8">
        <f t="shared" si="721"/>
        <v>0</v>
      </c>
      <c r="T1755" s="10">
        <f t="shared" si="731"/>
        <v>0.12631999999999999</v>
      </c>
      <c r="U1755" s="13">
        <f t="shared" si="710"/>
        <v>195</v>
      </c>
      <c r="V1755" s="13">
        <v>252</v>
      </c>
      <c r="W1755" s="14">
        <f t="shared" si="722"/>
        <v>1.0964185879999999</v>
      </c>
      <c r="X1755" s="8">
        <f t="shared" si="723"/>
        <v>1414.3390848199999</v>
      </c>
      <c r="Y1755" s="8">
        <v>0</v>
      </c>
      <c r="Z1755" s="9">
        <f t="shared" si="724"/>
        <v>0</v>
      </c>
      <c r="AA1755" s="26" t="str">
        <f t="shared" si="732"/>
        <v>A+J=</v>
      </c>
      <c r="AB1755" s="70">
        <f t="shared" si="733"/>
        <v>44119</v>
      </c>
      <c r="AC1755" s="4"/>
      <c r="AD1755" s="1"/>
      <c r="AE1755" s="11"/>
      <c r="AF1755" s="5"/>
      <c r="AG1755" s="1"/>
      <c r="AH1755" s="1"/>
      <c r="AI1755" s="1"/>
      <c r="AJ1755" s="1"/>
      <c r="AK1755" s="10"/>
      <c r="AL1755" s="1"/>
      <c r="AM1755" s="1"/>
      <c r="AN1755" s="1"/>
      <c r="AO1755" s="1"/>
      <c r="AP1755" s="1"/>
      <c r="AQ1755" s="1"/>
    </row>
    <row r="1756" spans="1:43" x14ac:dyDescent="0.2">
      <c r="A1756" s="67">
        <f t="shared" si="725"/>
        <v>44038</v>
      </c>
      <c r="B1756" s="8">
        <f t="shared" si="714"/>
        <v>16083.077905439999</v>
      </c>
      <c r="C1756" s="8">
        <f t="shared" si="726"/>
        <v>12022.26657881</v>
      </c>
      <c r="D1756" s="28">
        <f t="shared" si="727"/>
        <v>5325.46</v>
      </c>
      <c r="E1756" s="9">
        <f>IF(K1756=1,VLOOKUP(A1755,[1]Plan1!$AY$117:$BA$314,3),E1755)</f>
        <v>5344.63</v>
      </c>
      <c r="F1756" s="110">
        <f t="shared" si="728"/>
        <v>44028</v>
      </c>
      <c r="G1756" s="12">
        <f t="shared" si="715"/>
        <v>3.599689040946652E-3</v>
      </c>
      <c r="H1756" s="11">
        <f t="shared" si="729"/>
        <v>44060</v>
      </c>
      <c r="I1756" s="11">
        <f t="shared" si="716"/>
        <v>44060</v>
      </c>
      <c r="J1756" s="1">
        <f t="shared" si="730"/>
        <v>23</v>
      </c>
      <c r="K1756" s="1">
        <f t="shared" si="713"/>
        <v>8</v>
      </c>
      <c r="L1756" s="8">
        <f t="shared" si="717"/>
        <v>1.0012505899999999</v>
      </c>
      <c r="M1756" s="14">
        <f t="shared" si="712"/>
        <v>1.0025999400000001</v>
      </c>
      <c r="N1756" s="14">
        <f t="shared" si="709"/>
        <v>1.2186069132726083</v>
      </c>
      <c r="O1756" s="8">
        <f t="shared" si="711"/>
        <v>1.2201308900000001</v>
      </c>
      <c r="P1756" s="8">
        <f t="shared" si="718"/>
        <v>14668.738820619999</v>
      </c>
      <c r="Q1756" s="13">
        <f t="shared" si="719"/>
        <v>0</v>
      </c>
      <c r="R1756" s="21">
        <f t="shared" si="720"/>
        <v>0</v>
      </c>
      <c r="S1756" s="8">
        <f t="shared" si="721"/>
        <v>0</v>
      </c>
      <c r="T1756" s="10">
        <f t="shared" si="731"/>
        <v>0.12631999999999999</v>
      </c>
      <c r="U1756" s="13">
        <f t="shared" si="710"/>
        <v>195</v>
      </c>
      <c r="V1756" s="13">
        <v>252</v>
      </c>
      <c r="W1756" s="14">
        <f t="shared" si="722"/>
        <v>1.0964185879999999</v>
      </c>
      <c r="X1756" s="8">
        <f t="shared" si="723"/>
        <v>1414.3390848199999</v>
      </c>
      <c r="Y1756" s="8">
        <v>0</v>
      </c>
      <c r="Z1756" s="9">
        <f t="shared" si="724"/>
        <v>0</v>
      </c>
      <c r="AA1756" s="26" t="str">
        <f t="shared" si="732"/>
        <v>A+J=</v>
      </c>
      <c r="AB1756" s="70">
        <f t="shared" si="733"/>
        <v>44119</v>
      </c>
      <c r="AC1756" s="4"/>
      <c r="AD1756" s="1"/>
      <c r="AE1756" s="11"/>
      <c r="AF1756" s="5"/>
      <c r="AG1756" s="1"/>
      <c r="AH1756" s="1"/>
      <c r="AI1756" s="1"/>
      <c r="AJ1756" s="1"/>
      <c r="AK1756" s="10"/>
      <c r="AL1756" s="1"/>
      <c r="AM1756" s="1"/>
      <c r="AN1756" s="1"/>
      <c r="AO1756" s="1"/>
      <c r="AP1756" s="1"/>
      <c r="AQ1756" s="1"/>
    </row>
    <row r="1757" spans="1:43" x14ac:dyDescent="0.2">
      <c r="A1757" s="67">
        <f t="shared" si="725"/>
        <v>44039</v>
      </c>
      <c r="B1757" s="8">
        <f t="shared" si="714"/>
        <v>16083.077905439999</v>
      </c>
      <c r="C1757" s="8">
        <f t="shared" si="726"/>
        <v>12022.26657881</v>
      </c>
      <c r="D1757" s="28">
        <f t="shared" si="727"/>
        <v>5325.46</v>
      </c>
      <c r="E1757" s="9">
        <f>IF(K1757=1,VLOOKUP(A1756,[1]Plan1!$AY$117:$BA$314,3),E1756)</f>
        <v>5344.63</v>
      </c>
      <c r="F1757" s="110">
        <f t="shared" si="728"/>
        <v>44028</v>
      </c>
      <c r="G1757" s="12">
        <f t="shared" si="715"/>
        <v>3.599689040946652E-3</v>
      </c>
      <c r="H1757" s="11">
        <f t="shared" si="729"/>
        <v>44060</v>
      </c>
      <c r="I1757" s="11">
        <f t="shared" si="716"/>
        <v>44060</v>
      </c>
      <c r="J1757" s="1">
        <f t="shared" si="730"/>
        <v>23</v>
      </c>
      <c r="K1757" s="1">
        <f t="shared" si="713"/>
        <v>8</v>
      </c>
      <c r="L1757" s="8">
        <f t="shared" si="717"/>
        <v>1.0012505899999999</v>
      </c>
      <c r="M1757" s="14">
        <f t="shared" si="712"/>
        <v>1.0025999400000001</v>
      </c>
      <c r="N1757" s="14">
        <f t="shared" si="709"/>
        <v>1.2186069132726083</v>
      </c>
      <c r="O1757" s="8">
        <f t="shared" si="711"/>
        <v>1.2201308900000001</v>
      </c>
      <c r="P1757" s="8">
        <f t="shared" si="718"/>
        <v>14668.738820619999</v>
      </c>
      <c r="Q1757" s="13">
        <f t="shared" si="719"/>
        <v>0</v>
      </c>
      <c r="R1757" s="21">
        <f t="shared" si="720"/>
        <v>0</v>
      </c>
      <c r="S1757" s="8">
        <f t="shared" si="721"/>
        <v>0</v>
      </c>
      <c r="T1757" s="10">
        <f t="shared" si="731"/>
        <v>0.12631999999999999</v>
      </c>
      <c r="U1757" s="13">
        <f t="shared" si="710"/>
        <v>195</v>
      </c>
      <c r="V1757" s="13">
        <v>252</v>
      </c>
      <c r="W1757" s="14">
        <f t="shared" si="722"/>
        <v>1.0964185879999999</v>
      </c>
      <c r="X1757" s="8">
        <f t="shared" si="723"/>
        <v>1414.3390848199999</v>
      </c>
      <c r="Y1757" s="8">
        <v>0</v>
      </c>
      <c r="Z1757" s="9">
        <f t="shared" si="724"/>
        <v>0</v>
      </c>
      <c r="AA1757" s="26" t="str">
        <f t="shared" si="732"/>
        <v>A+J=</v>
      </c>
      <c r="AB1757" s="70">
        <f t="shared" si="733"/>
        <v>44119</v>
      </c>
      <c r="AC1757" s="4"/>
      <c r="AD1757" s="1"/>
      <c r="AE1757" s="11"/>
      <c r="AF1757" s="5"/>
      <c r="AG1757" s="1"/>
      <c r="AH1757" s="1"/>
      <c r="AI1757" s="1"/>
      <c r="AJ1757" s="1"/>
      <c r="AK1757" s="10"/>
      <c r="AL1757" s="1"/>
      <c r="AM1757" s="1"/>
      <c r="AN1757" s="1"/>
      <c r="AO1757" s="1"/>
      <c r="AP1757" s="1"/>
      <c r="AQ1757" s="1"/>
    </row>
    <row r="1758" spans="1:43" x14ac:dyDescent="0.2">
      <c r="A1758" s="67">
        <f t="shared" si="725"/>
        <v>44040</v>
      </c>
      <c r="B1758" s="8">
        <f t="shared" si="714"/>
        <v>16093.185625830001</v>
      </c>
      <c r="C1758" s="8">
        <f t="shared" si="726"/>
        <v>12022.26657881</v>
      </c>
      <c r="D1758" s="28">
        <f t="shared" si="727"/>
        <v>5325.46</v>
      </c>
      <c r="E1758" s="9">
        <f>IF(K1758=1,VLOOKUP(A1757,[1]Plan1!$AY$117:$BA$314,3),E1757)</f>
        <v>5344.63</v>
      </c>
      <c r="F1758" s="110">
        <f t="shared" si="728"/>
        <v>44028</v>
      </c>
      <c r="G1758" s="12">
        <f t="shared" si="715"/>
        <v>3.599689040946652E-3</v>
      </c>
      <c r="H1758" s="11">
        <f t="shared" si="729"/>
        <v>44060</v>
      </c>
      <c r="I1758" s="11">
        <f t="shared" si="716"/>
        <v>44060</v>
      </c>
      <c r="J1758" s="1">
        <f t="shared" si="730"/>
        <v>23</v>
      </c>
      <c r="K1758" s="1">
        <f t="shared" si="713"/>
        <v>9</v>
      </c>
      <c r="L1758" s="8">
        <f t="shared" si="717"/>
        <v>1.00140703</v>
      </c>
      <c r="M1758" s="14">
        <f t="shared" si="712"/>
        <v>1.0025999400000001</v>
      </c>
      <c r="N1758" s="14">
        <f t="shared" si="709"/>
        <v>1.2186069132726083</v>
      </c>
      <c r="O1758" s="8">
        <f t="shared" si="711"/>
        <v>1.2203215199999999</v>
      </c>
      <c r="P1758" s="8">
        <f t="shared" si="718"/>
        <v>14671.030625290001</v>
      </c>
      <c r="Q1758" s="13">
        <f t="shared" si="719"/>
        <v>0</v>
      </c>
      <c r="R1758" s="21">
        <f t="shared" si="720"/>
        <v>0</v>
      </c>
      <c r="S1758" s="8">
        <f t="shared" si="721"/>
        <v>0</v>
      </c>
      <c r="T1758" s="10">
        <f t="shared" si="731"/>
        <v>0.12631999999999999</v>
      </c>
      <c r="U1758" s="13">
        <f t="shared" si="710"/>
        <v>196</v>
      </c>
      <c r="V1758" s="13">
        <v>252</v>
      </c>
      <c r="W1758" s="14">
        <f t="shared" si="722"/>
        <v>1.0969362709999999</v>
      </c>
      <c r="X1758" s="8">
        <f t="shared" si="723"/>
        <v>1422.1550005399999</v>
      </c>
      <c r="Y1758" s="8">
        <v>0</v>
      </c>
      <c r="Z1758" s="9">
        <f t="shared" si="724"/>
        <v>0</v>
      </c>
      <c r="AA1758" s="26" t="str">
        <f t="shared" si="732"/>
        <v>A+J=</v>
      </c>
      <c r="AB1758" s="70">
        <f t="shared" si="733"/>
        <v>44119</v>
      </c>
      <c r="AC1758" s="4"/>
      <c r="AD1758" s="1"/>
      <c r="AE1758" s="11"/>
      <c r="AF1758" s="5"/>
      <c r="AG1758" s="1"/>
      <c r="AH1758" s="1"/>
      <c r="AI1758" s="1"/>
      <c r="AJ1758" s="1"/>
      <c r="AK1758" s="10"/>
      <c r="AL1758" s="1"/>
      <c r="AM1758" s="1"/>
      <c r="AN1758" s="1"/>
      <c r="AO1758" s="1"/>
      <c r="AP1758" s="1"/>
      <c r="AQ1758" s="1"/>
    </row>
    <row r="1759" spans="1:43" x14ac:dyDescent="0.2">
      <c r="A1759" s="67">
        <f t="shared" si="725"/>
        <v>44041</v>
      </c>
      <c r="B1759" s="8">
        <f t="shared" si="714"/>
        <v>16103.29982713</v>
      </c>
      <c r="C1759" s="8">
        <f t="shared" si="726"/>
        <v>12022.26657881</v>
      </c>
      <c r="D1759" s="28">
        <f t="shared" si="727"/>
        <v>5325.46</v>
      </c>
      <c r="E1759" s="9">
        <f>IF(K1759=1,VLOOKUP(A1758,[1]Plan1!$AY$117:$BA$314,3),E1758)</f>
        <v>5344.63</v>
      </c>
      <c r="F1759" s="110">
        <f t="shared" si="728"/>
        <v>44028</v>
      </c>
      <c r="G1759" s="12">
        <f t="shared" si="715"/>
        <v>3.599689040946652E-3</v>
      </c>
      <c r="H1759" s="11">
        <f t="shared" si="729"/>
        <v>44060</v>
      </c>
      <c r="I1759" s="11">
        <f t="shared" si="716"/>
        <v>44060</v>
      </c>
      <c r="J1759" s="1">
        <f t="shared" si="730"/>
        <v>23</v>
      </c>
      <c r="K1759" s="1">
        <f t="shared" si="713"/>
        <v>10</v>
      </c>
      <c r="L1759" s="8">
        <f t="shared" si="717"/>
        <v>1.0015634899999999</v>
      </c>
      <c r="M1759" s="14">
        <f t="shared" si="712"/>
        <v>1.0025999400000001</v>
      </c>
      <c r="N1759" s="14">
        <f t="shared" ref="N1759:N1822" si="734">IF(I1759&gt;I1758,N1758*M1759,N1758)</f>
        <v>1.2186069132726083</v>
      </c>
      <c r="O1759" s="8">
        <f t="shared" si="711"/>
        <v>1.22051219</v>
      </c>
      <c r="P1759" s="8">
        <f t="shared" si="718"/>
        <v>14673.322910860001</v>
      </c>
      <c r="Q1759" s="13">
        <f t="shared" si="719"/>
        <v>0</v>
      </c>
      <c r="R1759" s="21">
        <f t="shared" si="720"/>
        <v>0</v>
      </c>
      <c r="S1759" s="8">
        <f t="shared" si="721"/>
        <v>0</v>
      </c>
      <c r="T1759" s="10">
        <f t="shared" si="731"/>
        <v>0.12631999999999999</v>
      </c>
      <c r="U1759" s="13">
        <f t="shared" si="710"/>
        <v>197</v>
      </c>
      <c r="V1759" s="13">
        <v>252</v>
      </c>
      <c r="W1759" s="14">
        <f t="shared" si="722"/>
        <v>1.0974541980000001</v>
      </c>
      <c r="X1759" s="8">
        <f t="shared" si="723"/>
        <v>1429.9769162699999</v>
      </c>
      <c r="Y1759" s="8">
        <v>0</v>
      </c>
      <c r="Z1759" s="9">
        <f t="shared" si="724"/>
        <v>0</v>
      </c>
      <c r="AA1759" s="26" t="str">
        <f t="shared" si="732"/>
        <v>A+J=</v>
      </c>
      <c r="AB1759" s="70">
        <f t="shared" si="733"/>
        <v>44119</v>
      </c>
      <c r="AC1759" s="4"/>
      <c r="AD1759" s="1"/>
      <c r="AE1759" s="11"/>
      <c r="AF1759" s="5"/>
      <c r="AG1759" s="1"/>
      <c r="AH1759" s="1"/>
      <c r="AI1759" s="1"/>
      <c r="AJ1759" s="1"/>
      <c r="AK1759" s="10"/>
      <c r="AL1759" s="1"/>
      <c r="AM1759" s="1"/>
      <c r="AN1759" s="1"/>
      <c r="AO1759" s="1"/>
      <c r="AP1759" s="1"/>
      <c r="AQ1759" s="1"/>
    </row>
    <row r="1760" spans="1:43" x14ac:dyDescent="0.2">
      <c r="A1760" s="67">
        <f t="shared" si="725"/>
        <v>44042</v>
      </c>
      <c r="B1760" s="8">
        <f t="shared" si="714"/>
        <v>16113.420247759999</v>
      </c>
      <c r="C1760" s="8">
        <f t="shared" si="726"/>
        <v>12022.26657881</v>
      </c>
      <c r="D1760" s="28">
        <f t="shared" si="727"/>
        <v>5325.46</v>
      </c>
      <c r="E1760" s="9">
        <f>IF(K1760=1,VLOOKUP(A1759,[1]Plan1!$AY$117:$BA$314,3),E1759)</f>
        <v>5344.63</v>
      </c>
      <c r="F1760" s="110">
        <f t="shared" si="728"/>
        <v>44028</v>
      </c>
      <c r="G1760" s="12">
        <f t="shared" si="715"/>
        <v>3.599689040946652E-3</v>
      </c>
      <c r="H1760" s="11">
        <f t="shared" si="729"/>
        <v>44060</v>
      </c>
      <c r="I1760" s="11">
        <f t="shared" si="716"/>
        <v>44060</v>
      </c>
      <c r="J1760" s="1">
        <f t="shared" si="730"/>
        <v>23</v>
      </c>
      <c r="K1760" s="1">
        <f t="shared" si="713"/>
        <v>11</v>
      </c>
      <c r="L1760" s="8">
        <f t="shared" si="717"/>
        <v>1.0017199699999999</v>
      </c>
      <c r="M1760" s="14">
        <f t="shared" si="712"/>
        <v>1.0025999400000001</v>
      </c>
      <c r="N1760" s="14">
        <f t="shared" si="734"/>
        <v>1.2186069132726083</v>
      </c>
      <c r="O1760" s="8">
        <f t="shared" si="711"/>
        <v>1.2207028799999999</v>
      </c>
      <c r="P1760" s="8">
        <f t="shared" si="718"/>
        <v>14675.61543688</v>
      </c>
      <c r="Q1760" s="13">
        <f t="shared" si="719"/>
        <v>0</v>
      </c>
      <c r="R1760" s="21">
        <f t="shared" si="720"/>
        <v>0</v>
      </c>
      <c r="S1760" s="8">
        <f t="shared" si="721"/>
        <v>0</v>
      </c>
      <c r="T1760" s="10">
        <f t="shared" si="731"/>
        <v>0.12631999999999999</v>
      </c>
      <c r="U1760" s="13">
        <f t="shared" si="710"/>
        <v>198</v>
      </c>
      <c r="V1760" s="13">
        <v>252</v>
      </c>
      <c r="W1760" s="14">
        <f t="shared" si="722"/>
        <v>1.0979723690000001</v>
      </c>
      <c r="X1760" s="8">
        <f t="shared" si="723"/>
        <v>1437.8048108800001</v>
      </c>
      <c r="Y1760" s="8">
        <v>0</v>
      </c>
      <c r="Z1760" s="9">
        <f t="shared" si="724"/>
        <v>0</v>
      </c>
      <c r="AA1760" s="26" t="str">
        <f t="shared" si="732"/>
        <v>A+J=</v>
      </c>
      <c r="AB1760" s="70">
        <f t="shared" si="733"/>
        <v>44119</v>
      </c>
      <c r="AC1760" s="4"/>
      <c r="AD1760" s="1"/>
      <c r="AE1760" s="11"/>
      <c r="AF1760" s="5"/>
      <c r="AG1760" s="1"/>
      <c r="AH1760" s="1"/>
      <c r="AI1760" s="1"/>
      <c r="AJ1760" s="1"/>
      <c r="AK1760" s="10"/>
      <c r="AL1760" s="1"/>
      <c r="AM1760" s="1"/>
      <c r="AN1760" s="1"/>
      <c r="AO1760" s="1"/>
      <c r="AP1760" s="1"/>
      <c r="AQ1760" s="1"/>
    </row>
    <row r="1761" spans="1:43" x14ac:dyDescent="0.2">
      <c r="A1761" s="67">
        <f t="shared" si="725"/>
        <v>44043</v>
      </c>
      <c r="B1761" s="8">
        <f t="shared" si="714"/>
        <v>16123.5470365</v>
      </c>
      <c r="C1761" s="8">
        <f t="shared" si="726"/>
        <v>12022.26657881</v>
      </c>
      <c r="D1761" s="28">
        <f t="shared" si="727"/>
        <v>5325.46</v>
      </c>
      <c r="E1761" s="9">
        <f>IF(K1761=1,VLOOKUP(A1760,[1]Plan1!$AY$117:$BA$314,3),E1760)</f>
        <v>5344.63</v>
      </c>
      <c r="F1761" s="110">
        <f t="shared" si="728"/>
        <v>44028</v>
      </c>
      <c r="G1761" s="12">
        <f t="shared" si="715"/>
        <v>3.599689040946652E-3</v>
      </c>
      <c r="H1761" s="11">
        <f t="shared" si="729"/>
        <v>44060</v>
      </c>
      <c r="I1761" s="11">
        <f t="shared" si="716"/>
        <v>44060</v>
      </c>
      <c r="J1761" s="1">
        <f t="shared" si="730"/>
        <v>23</v>
      </c>
      <c r="K1761" s="1">
        <f t="shared" si="713"/>
        <v>12</v>
      </c>
      <c r="L1761" s="8">
        <f t="shared" si="717"/>
        <v>1.00187648</v>
      </c>
      <c r="M1761" s="14">
        <f t="shared" si="712"/>
        <v>1.0025999400000001</v>
      </c>
      <c r="N1761" s="14">
        <f t="shared" si="734"/>
        <v>1.2186069132726083</v>
      </c>
      <c r="O1761" s="8">
        <f t="shared" si="711"/>
        <v>1.2208935999999999</v>
      </c>
      <c r="P1761" s="8">
        <f t="shared" si="718"/>
        <v>14677.908323559999</v>
      </c>
      <c r="Q1761" s="13">
        <f t="shared" si="719"/>
        <v>0</v>
      </c>
      <c r="R1761" s="21">
        <f t="shared" si="720"/>
        <v>0</v>
      </c>
      <c r="S1761" s="8">
        <f t="shared" si="721"/>
        <v>0</v>
      </c>
      <c r="T1761" s="10">
        <f t="shared" si="731"/>
        <v>0.12631999999999999</v>
      </c>
      <c r="U1761" s="13">
        <f t="shared" si="710"/>
        <v>199</v>
      </c>
      <c r="V1761" s="13">
        <v>252</v>
      </c>
      <c r="W1761" s="14">
        <f t="shared" si="722"/>
        <v>1.0984907850000001</v>
      </c>
      <c r="X1761" s="8">
        <f t="shared" si="723"/>
        <v>1445.63871294</v>
      </c>
      <c r="Y1761" s="8">
        <v>0</v>
      </c>
      <c r="Z1761" s="9">
        <f t="shared" si="724"/>
        <v>0</v>
      </c>
      <c r="AA1761" s="26" t="str">
        <f t="shared" si="732"/>
        <v>A+J=</v>
      </c>
      <c r="AB1761" s="70">
        <f t="shared" si="733"/>
        <v>44119</v>
      </c>
      <c r="AC1761" s="4"/>
      <c r="AD1761" s="1"/>
      <c r="AE1761" s="11"/>
      <c r="AF1761" s="5"/>
      <c r="AG1761" s="1"/>
      <c r="AH1761" s="1"/>
      <c r="AI1761" s="1"/>
      <c r="AJ1761" s="1"/>
      <c r="AK1761" s="10"/>
      <c r="AL1761" s="1"/>
      <c r="AM1761" s="1"/>
      <c r="AN1761" s="1"/>
      <c r="AO1761" s="1"/>
      <c r="AP1761" s="1"/>
      <c r="AQ1761" s="1"/>
    </row>
    <row r="1762" spans="1:43" x14ac:dyDescent="0.2">
      <c r="A1762" s="67">
        <f t="shared" si="725"/>
        <v>44044</v>
      </c>
      <c r="B1762" s="8">
        <f t="shared" si="714"/>
        <v>16133.680195609999</v>
      </c>
      <c r="C1762" s="8">
        <f t="shared" si="726"/>
        <v>12022.26657881</v>
      </c>
      <c r="D1762" s="28">
        <f t="shared" si="727"/>
        <v>5325.46</v>
      </c>
      <c r="E1762" s="9">
        <f>IF(K1762=1,VLOOKUP(A1761,[1]Plan1!$AY$117:$BA$314,3),E1761)</f>
        <v>5344.63</v>
      </c>
      <c r="F1762" s="110">
        <f t="shared" si="728"/>
        <v>44028</v>
      </c>
      <c r="G1762" s="12">
        <f t="shared" si="715"/>
        <v>3.599689040946652E-3</v>
      </c>
      <c r="H1762" s="11">
        <f t="shared" si="729"/>
        <v>44060</v>
      </c>
      <c r="I1762" s="11">
        <f t="shared" si="716"/>
        <v>44060</v>
      </c>
      <c r="J1762" s="1">
        <f t="shared" si="730"/>
        <v>23</v>
      </c>
      <c r="K1762" s="1">
        <f t="shared" si="713"/>
        <v>13</v>
      </c>
      <c r="L1762" s="8">
        <f t="shared" si="717"/>
        <v>1.0020330099999999</v>
      </c>
      <c r="M1762" s="14">
        <f t="shared" si="712"/>
        <v>1.0025999400000001</v>
      </c>
      <c r="N1762" s="14">
        <f t="shared" si="734"/>
        <v>1.2186069132726083</v>
      </c>
      <c r="O1762" s="8">
        <f t="shared" si="711"/>
        <v>1.2210843499999999</v>
      </c>
      <c r="P1762" s="8">
        <f t="shared" si="718"/>
        <v>14680.20157091</v>
      </c>
      <c r="Q1762" s="13">
        <f t="shared" si="719"/>
        <v>0</v>
      </c>
      <c r="R1762" s="21">
        <f t="shared" si="720"/>
        <v>0</v>
      </c>
      <c r="S1762" s="8">
        <f t="shared" si="721"/>
        <v>0</v>
      </c>
      <c r="T1762" s="10">
        <f t="shared" si="731"/>
        <v>0.12631999999999999</v>
      </c>
      <c r="U1762" s="13">
        <f t="shared" si="710"/>
        <v>200</v>
      </c>
      <c r="V1762" s="13">
        <v>252</v>
      </c>
      <c r="W1762" s="14">
        <f t="shared" si="722"/>
        <v>1.0990094459999999</v>
      </c>
      <c r="X1762" s="8">
        <f t="shared" si="723"/>
        <v>1453.4786247</v>
      </c>
      <c r="Y1762" s="8">
        <v>0</v>
      </c>
      <c r="Z1762" s="9">
        <f t="shared" si="724"/>
        <v>0</v>
      </c>
      <c r="AA1762" s="26" t="str">
        <f t="shared" si="732"/>
        <v>A+J=</v>
      </c>
      <c r="AB1762" s="70">
        <f t="shared" si="733"/>
        <v>44119</v>
      </c>
      <c r="AC1762" s="4"/>
      <c r="AD1762" s="1"/>
      <c r="AE1762" s="11"/>
      <c r="AF1762" s="5"/>
      <c r="AG1762" s="1"/>
      <c r="AH1762" s="1"/>
      <c r="AI1762" s="1"/>
      <c r="AJ1762" s="1"/>
      <c r="AK1762" s="10"/>
      <c r="AL1762" s="1"/>
      <c r="AM1762" s="1"/>
      <c r="AN1762" s="1"/>
      <c r="AO1762" s="1"/>
      <c r="AP1762" s="1"/>
      <c r="AQ1762" s="1"/>
    </row>
    <row r="1763" spans="1:43" x14ac:dyDescent="0.2">
      <c r="A1763" s="67">
        <f t="shared" si="725"/>
        <v>44045</v>
      </c>
      <c r="B1763" s="8">
        <f t="shared" si="714"/>
        <v>16133.680195609999</v>
      </c>
      <c r="C1763" s="8">
        <f t="shared" si="726"/>
        <v>12022.26657881</v>
      </c>
      <c r="D1763" s="28">
        <f t="shared" si="727"/>
        <v>5325.46</v>
      </c>
      <c r="E1763" s="9">
        <f>IF(K1763=1,VLOOKUP(A1762,[1]Plan1!$AY$117:$BA$314,3),E1762)</f>
        <v>5344.63</v>
      </c>
      <c r="F1763" s="110">
        <f t="shared" si="728"/>
        <v>44028</v>
      </c>
      <c r="G1763" s="12">
        <f t="shared" si="715"/>
        <v>3.599689040946652E-3</v>
      </c>
      <c r="H1763" s="11">
        <f t="shared" si="729"/>
        <v>44060</v>
      </c>
      <c r="I1763" s="11">
        <f t="shared" si="716"/>
        <v>44060</v>
      </c>
      <c r="J1763" s="1">
        <f t="shared" si="730"/>
        <v>23</v>
      </c>
      <c r="K1763" s="1">
        <f t="shared" si="713"/>
        <v>13</v>
      </c>
      <c r="L1763" s="8">
        <f t="shared" si="717"/>
        <v>1.0020330099999999</v>
      </c>
      <c r="M1763" s="14">
        <f t="shared" si="712"/>
        <v>1.0025999400000001</v>
      </c>
      <c r="N1763" s="14">
        <f t="shared" si="734"/>
        <v>1.2186069132726083</v>
      </c>
      <c r="O1763" s="8">
        <f t="shared" si="711"/>
        <v>1.2210843499999999</v>
      </c>
      <c r="P1763" s="8">
        <f t="shared" si="718"/>
        <v>14680.20157091</v>
      </c>
      <c r="Q1763" s="13">
        <f t="shared" si="719"/>
        <v>0</v>
      </c>
      <c r="R1763" s="21">
        <f t="shared" si="720"/>
        <v>0</v>
      </c>
      <c r="S1763" s="8">
        <f t="shared" si="721"/>
        <v>0</v>
      </c>
      <c r="T1763" s="10">
        <f t="shared" si="731"/>
        <v>0.12631999999999999</v>
      </c>
      <c r="U1763" s="13">
        <f t="shared" si="710"/>
        <v>200</v>
      </c>
      <c r="V1763" s="13">
        <v>252</v>
      </c>
      <c r="W1763" s="14">
        <f t="shared" si="722"/>
        <v>1.0990094459999999</v>
      </c>
      <c r="X1763" s="8">
        <f t="shared" si="723"/>
        <v>1453.4786247</v>
      </c>
      <c r="Y1763" s="8">
        <v>0</v>
      </c>
      <c r="Z1763" s="9">
        <f t="shared" si="724"/>
        <v>0</v>
      </c>
      <c r="AA1763" s="26" t="str">
        <f t="shared" si="732"/>
        <v>A+J=</v>
      </c>
      <c r="AB1763" s="70">
        <f t="shared" si="733"/>
        <v>44119</v>
      </c>
      <c r="AC1763" s="4"/>
      <c r="AD1763" s="1"/>
      <c r="AE1763" s="11"/>
      <c r="AF1763" s="5"/>
      <c r="AG1763" s="1"/>
      <c r="AH1763" s="1"/>
      <c r="AI1763" s="1"/>
      <c r="AJ1763" s="1"/>
      <c r="AK1763" s="10"/>
      <c r="AL1763" s="1"/>
      <c r="AM1763" s="1"/>
      <c r="AN1763" s="1"/>
      <c r="AO1763" s="1"/>
      <c r="AP1763" s="1"/>
      <c r="AQ1763" s="1"/>
    </row>
    <row r="1764" spans="1:43" x14ac:dyDescent="0.2">
      <c r="A1764" s="67">
        <f t="shared" si="725"/>
        <v>44046</v>
      </c>
      <c r="B1764" s="8">
        <f t="shared" si="714"/>
        <v>16133.680195609999</v>
      </c>
      <c r="C1764" s="8">
        <f t="shared" si="726"/>
        <v>12022.26657881</v>
      </c>
      <c r="D1764" s="28">
        <f t="shared" si="727"/>
        <v>5325.46</v>
      </c>
      <c r="E1764" s="9">
        <f>IF(K1764=1,VLOOKUP(A1763,[1]Plan1!$AY$117:$BA$314,3),E1763)</f>
        <v>5344.63</v>
      </c>
      <c r="F1764" s="110">
        <f t="shared" si="728"/>
        <v>44028</v>
      </c>
      <c r="G1764" s="12">
        <f t="shared" si="715"/>
        <v>3.599689040946652E-3</v>
      </c>
      <c r="H1764" s="11">
        <f t="shared" si="729"/>
        <v>44060</v>
      </c>
      <c r="I1764" s="11">
        <f t="shared" si="716"/>
        <v>44060</v>
      </c>
      <c r="J1764" s="1">
        <f t="shared" si="730"/>
        <v>23</v>
      </c>
      <c r="K1764" s="1">
        <f t="shared" si="713"/>
        <v>13</v>
      </c>
      <c r="L1764" s="8">
        <f t="shared" si="717"/>
        <v>1.0020330099999999</v>
      </c>
      <c r="M1764" s="14">
        <f t="shared" si="712"/>
        <v>1.0025999400000001</v>
      </c>
      <c r="N1764" s="14">
        <f t="shared" si="734"/>
        <v>1.2186069132726083</v>
      </c>
      <c r="O1764" s="8">
        <f t="shared" si="711"/>
        <v>1.2210843499999999</v>
      </c>
      <c r="P1764" s="8">
        <f t="shared" si="718"/>
        <v>14680.20157091</v>
      </c>
      <c r="Q1764" s="13">
        <f t="shared" si="719"/>
        <v>0</v>
      </c>
      <c r="R1764" s="21">
        <f t="shared" si="720"/>
        <v>0</v>
      </c>
      <c r="S1764" s="8">
        <f t="shared" si="721"/>
        <v>0</v>
      </c>
      <c r="T1764" s="10">
        <f t="shared" si="731"/>
        <v>0.12631999999999999</v>
      </c>
      <c r="U1764" s="13">
        <f t="shared" si="710"/>
        <v>200</v>
      </c>
      <c r="V1764" s="13">
        <v>252</v>
      </c>
      <c r="W1764" s="14">
        <f t="shared" si="722"/>
        <v>1.0990094459999999</v>
      </c>
      <c r="X1764" s="8">
        <f t="shared" si="723"/>
        <v>1453.4786247</v>
      </c>
      <c r="Y1764" s="8">
        <v>0</v>
      </c>
      <c r="Z1764" s="9">
        <f t="shared" si="724"/>
        <v>0</v>
      </c>
      <c r="AA1764" s="26" t="str">
        <f t="shared" si="732"/>
        <v>A+J=</v>
      </c>
      <c r="AB1764" s="70">
        <f t="shared" si="733"/>
        <v>44119</v>
      </c>
      <c r="AC1764" s="4"/>
      <c r="AD1764" s="1"/>
      <c r="AE1764" s="11"/>
      <c r="AF1764" s="5"/>
      <c r="AG1764" s="1"/>
      <c r="AH1764" s="1"/>
      <c r="AI1764" s="1"/>
      <c r="AJ1764" s="1"/>
      <c r="AK1764" s="10"/>
      <c r="AL1764" s="1"/>
      <c r="AM1764" s="1"/>
      <c r="AN1764" s="1"/>
      <c r="AO1764" s="1"/>
      <c r="AP1764" s="1"/>
      <c r="AQ1764" s="1"/>
    </row>
    <row r="1765" spans="1:43" x14ac:dyDescent="0.2">
      <c r="A1765" s="67">
        <f t="shared" si="725"/>
        <v>44047</v>
      </c>
      <c r="B1765" s="8">
        <f t="shared" si="714"/>
        <v>16143.819727329999</v>
      </c>
      <c r="C1765" s="8">
        <f t="shared" si="726"/>
        <v>12022.26657881</v>
      </c>
      <c r="D1765" s="28">
        <f t="shared" si="727"/>
        <v>5325.46</v>
      </c>
      <c r="E1765" s="9">
        <f>IF(K1765=1,VLOOKUP(A1764,[1]Plan1!$AY$117:$BA$314,3),E1764)</f>
        <v>5344.63</v>
      </c>
      <c r="F1765" s="110">
        <f t="shared" si="728"/>
        <v>44028</v>
      </c>
      <c r="G1765" s="12">
        <f t="shared" si="715"/>
        <v>3.599689040946652E-3</v>
      </c>
      <c r="H1765" s="11">
        <f t="shared" si="729"/>
        <v>44060</v>
      </c>
      <c r="I1765" s="11">
        <f t="shared" si="716"/>
        <v>44060</v>
      </c>
      <c r="J1765" s="1">
        <f t="shared" si="730"/>
        <v>23</v>
      </c>
      <c r="K1765" s="1">
        <f t="shared" si="713"/>
        <v>14</v>
      </c>
      <c r="L1765" s="8">
        <f t="shared" si="717"/>
        <v>1.0021895700000001</v>
      </c>
      <c r="M1765" s="14">
        <f t="shared" si="712"/>
        <v>1.0025999400000001</v>
      </c>
      <c r="N1765" s="14">
        <f t="shared" si="734"/>
        <v>1.2186069132726083</v>
      </c>
      <c r="O1765" s="8">
        <f t="shared" si="711"/>
        <v>1.22127513</v>
      </c>
      <c r="P1765" s="8">
        <f t="shared" si="718"/>
        <v>14682.495178929999</v>
      </c>
      <c r="Q1765" s="13">
        <f t="shared" si="719"/>
        <v>0</v>
      </c>
      <c r="R1765" s="21">
        <f t="shared" si="720"/>
        <v>0</v>
      </c>
      <c r="S1765" s="8">
        <f t="shared" si="721"/>
        <v>0</v>
      </c>
      <c r="T1765" s="10">
        <f t="shared" si="731"/>
        <v>0.12631999999999999</v>
      </c>
      <c r="U1765" s="13">
        <f t="shared" ref="U1765:U1828" si="735">IF(Q1764&gt;0,1,IF(K1765=K1764,U1764,U1764+1))</f>
        <v>201</v>
      </c>
      <c r="V1765" s="13">
        <v>252</v>
      </c>
      <c r="W1765" s="14">
        <f t="shared" si="722"/>
        <v>1.0995283520000001</v>
      </c>
      <c r="X1765" s="8">
        <f t="shared" si="723"/>
        <v>1461.3245483999999</v>
      </c>
      <c r="Y1765" s="8">
        <v>0</v>
      </c>
      <c r="Z1765" s="9">
        <f t="shared" si="724"/>
        <v>0</v>
      </c>
      <c r="AA1765" s="26" t="str">
        <f t="shared" si="732"/>
        <v>A+J=</v>
      </c>
      <c r="AB1765" s="70">
        <f t="shared" si="733"/>
        <v>44119</v>
      </c>
      <c r="AC1765" s="4"/>
      <c r="AD1765" s="1"/>
      <c r="AE1765" s="11"/>
      <c r="AF1765" s="5"/>
      <c r="AG1765" s="1"/>
      <c r="AH1765" s="1"/>
      <c r="AI1765" s="1"/>
      <c r="AJ1765" s="1"/>
      <c r="AK1765" s="10"/>
      <c r="AL1765" s="1"/>
      <c r="AM1765" s="1"/>
      <c r="AN1765" s="1"/>
      <c r="AO1765" s="1"/>
      <c r="AP1765" s="1"/>
      <c r="AQ1765" s="1"/>
    </row>
    <row r="1766" spans="1:43" x14ac:dyDescent="0.2">
      <c r="A1766" s="67">
        <f t="shared" si="725"/>
        <v>44048</v>
      </c>
      <c r="B1766" s="8">
        <f t="shared" si="714"/>
        <v>16153.965633899999</v>
      </c>
      <c r="C1766" s="8">
        <f t="shared" si="726"/>
        <v>12022.26657881</v>
      </c>
      <c r="D1766" s="28">
        <f t="shared" si="727"/>
        <v>5325.46</v>
      </c>
      <c r="E1766" s="9">
        <f>IF(K1766=1,VLOOKUP(A1765,[1]Plan1!$AY$117:$BA$314,3),E1765)</f>
        <v>5344.63</v>
      </c>
      <c r="F1766" s="110">
        <f t="shared" si="728"/>
        <v>44028</v>
      </c>
      <c r="G1766" s="12">
        <f t="shared" si="715"/>
        <v>3.599689040946652E-3</v>
      </c>
      <c r="H1766" s="11">
        <f t="shared" si="729"/>
        <v>44060</v>
      </c>
      <c r="I1766" s="11">
        <f t="shared" si="716"/>
        <v>44060</v>
      </c>
      <c r="J1766" s="1">
        <f t="shared" si="730"/>
        <v>23</v>
      </c>
      <c r="K1766" s="1">
        <f t="shared" si="713"/>
        <v>15</v>
      </c>
      <c r="L1766" s="8">
        <f t="shared" si="717"/>
        <v>1.0023461499999999</v>
      </c>
      <c r="M1766" s="14">
        <f t="shared" si="712"/>
        <v>1.0025999400000001</v>
      </c>
      <c r="N1766" s="14">
        <f t="shared" si="734"/>
        <v>1.2186069132726083</v>
      </c>
      <c r="O1766" s="8">
        <f t="shared" si="711"/>
        <v>1.2214659400000001</v>
      </c>
      <c r="P1766" s="8">
        <f t="shared" si="718"/>
        <v>14684.789147609999</v>
      </c>
      <c r="Q1766" s="13">
        <f t="shared" si="719"/>
        <v>0</v>
      </c>
      <c r="R1766" s="21">
        <f t="shared" si="720"/>
        <v>0</v>
      </c>
      <c r="S1766" s="8">
        <f t="shared" si="721"/>
        <v>0</v>
      </c>
      <c r="T1766" s="10">
        <f t="shared" si="731"/>
        <v>0.12631999999999999</v>
      </c>
      <c r="U1766" s="13">
        <f t="shared" si="735"/>
        <v>202</v>
      </c>
      <c r="V1766" s="13">
        <v>252</v>
      </c>
      <c r="W1766" s="14">
        <f t="shared" si="722"/>
        <v>1.1000475030000001</v>
      </c>
      <c r="X1766" s="8">
        <f t="shared" si="723"/>
        <v>1469.17648629</v>
      </c>
      <c r="Y1766" s="8">
        <v>0</v>
      </c>
      <c r="Z1766" s="9">
        <f t="shared" si="724"/>
        <v>0</v>
      </c>
      <c r="AA1766" s="26" t="str">
        <f t="shared" si="732"/>
        <v>A+J=</v>
      </c>
      <c r="AB1766" s="70">
        <f t="shared" si="733"/>
        <v>44119</v>
      </c>
      <c r="AC1766" s="4"/>
      <c r="AD1766" s="1"/>
      <c r="AE1766" s="11"/>
      <c r="AF1766" s="5"/>
      <c r="AG1766" s="1"/>
      <c r="AH1766" s="1"/>
      <c r="AI1766" s="1"/>
      <c r="AJ1766" s="1"/>
      <c r="AK1766" s="10"/>
      <c r="AL1766" s="1"/>
      <c r="AM1766" s="1"/>
      <c r="AN1766" s="1"/>
      <c r="AO1766" s="1"/>
      <c r="AP1766" s="1"/>
      <c r="AQ1766" s="1"/>
    </row>
    <row r="1767" spans="1:43" x14ac:dyDescent="0.2">
      <c r="A1767" s="67">
        <f t="shared" si="725"/>
        <v>44049</v>
      </c>
      <c r="B1767" s="8">
        <f t="shared" si="714"/>
        <v>16164.118049909999</v>
      </c>
      <c r="C1767" s="8">
        <f t="shared" si="726"/>
        <v>12022.26657881</v>
      </c>
      <c r="D1767" s="28">
        <f t="shared" si="727"/>
        <v>5325.46</v>
      </c>
      <c r="E1767" s="9">
        <f>IF(K1767=1,VLOOKUP(A1766,[1]Plan1!$AY$117:$BA$314,3),E1766)</f>
        <v>5344.63</v>
      </c>
      <c r="F1767" s="110">
        <f t="shared" si="728"/>
        <v>44028</v>
      </c>
      <c r="G1767" s="12">
        <f t="shared" si="715"/>
        <v>3.599689040946652E-3</v>
      </c>
      <c r="H1767" s="11">
        <f t="shared" si="729"/>
        <v>44060</v>
      </c>
      <c r="I1767" s="11">
        <f t="shared" si="716"/>
        <v>44060</v>
      </c>
      <c r="J1767" s="1">
        <f t="shared" si="730"/>
        <v>23</v>
      </c>
      <c r="K1767" s="1">
        <f t="shared" si="713"/>
        <v>16</v>
      </c>
      <c r="L1767" s="8">
        <f t="shared" si="717"/>
        <v>1.00250276</v>
      </c>
      <c r="M1767" s="14">
        <f t="shared" si="712"/>
        <v>1.0025999400000001</v>
      </c>
      <c r="N1767" s="14">
        <f t="shared" si="734"/>
        <v>1.2186069132726083</v>
      </c>
      <c r="O1767" s="8">
        <f t="shared" si="711"/>
        <v>1.2216567899999999</v>
      </c>
      <c r="P1767" s="8">
        <f t="shared" si="718"/>
        <v>14687.08359719</v>
      </c>
      <c r="Q1767" s="13">
        <f t="shared" si="719"/>
        <v>0</v>
      </c>
      <c r="R1767" s="21">
        <f t="shared" si="720"/>
        <v>0</v>
      </c>
      <c r="S1767" s="8">
        <f t="shared" si="721"/>
        <v>0</v>
      </c>
      <c r="T1767" s="10">
        <f t="shared" si="731"/>
        <v>0.12631999999999999</v>
      </c>
      <c r="U1767" s="13">
        <f t="shared" si="735"/>
        <v>203</v>
      </c>
      <c r="V1767" s="13">
        <v>252</v>
      </c>
      <c r="W1767" s="14">
        <f t="shared" si="722"/>
        <v>1.1005668989999999</v>
      </c>
      <c r="X1767" s="8">
        <f t="shared" si="723"/>
        <v>1477.03445272</v>
      </c>
      <c r="Y1767" s="8">
        <v>0</v>
      </c>
      <c r="Z1767" s="9">
        <f t="shared" si="724"/>
        <v>0</v>
      </c>
      <c r="AA1767" s="26" t="str">
        <f t="shared" si="732"/>
        <v>A+J=</v>
      </c>
      <c r="AB1767" s="70">
        <f t="shared" si="733"/>
        <v>44119</v>
      </c>
      <c r="AC1767" s="4"/>
      <c r="AD1767" s="1"/>
      <c r="AE1767" s="11"/>
      <c r="AF1767" s="5"/>
      <c r="AG1767" s="1"/>
      <c r="AH1767" s="1"/>
      <c r="AI1767" s="1"/>
      <c r="AJ1767" s="1"/>
      <c r="AK1767" s="10"/>
      <c r="AL1767" s="1"/>
      <c r="AM1767" s="1"/>
      <c r="AN1767" s="1"/>
      <c r="AO1767" s="1"/>
      <c r="AP1767" s="1"/>
      <c r="AQ1767" s="1"/>
    </row>
    <row r="1768" spans="1:43" x14ac:dyDescent="0.2">
      <c r="A1768" s="67">
        <f t="shared" si="725"/>
        <v>44050</v>
      </c>
      <c r="B1768" s="8">
        <f t="shared" si="714"/>
        <v>16174.27671301</v>
      </c>
      <c r="C1768" s="8">
        <f t="shared" si="726"/>
        <v>12022.26657881</v>
      </c>
      <c r="D1768" s="28">
        <f t="shared" si="727"/>
        <v>5325.46</v>
      </c>
      <c r="E1768" s="9">
        <f>IF(K1768=1,VLOOKUP(A1767,[1]Plan1!$AY$117:$BA$314,3),E1767)</f>
        <v>5344.63</v>
      </c>
      <c r="F1768" s="110">
        <f t="shared" si="728"/>
        <v>44028</v>
      </c>
      <c r="G1768" s="12">
        <f t="shared" si="715"/>
        <v>3.599689040946652E-3</v>
      </c>
      <c r="H1768" s="11">
        <f t="shared" si="729"/>
        <v>44060</v>
      </c>
      <c r="I1768" s="11">
        <f t="shared" si="716"/>
        <v>44060</v>
      </c>
      <c r="J1768" s="1">
        <f t="shared" si="730"/>
        <v>23</v>
      </c>
      <c r="K1768" s="1">
        <f t="shared" si="713"/>
        <v>17</v>
      </c>
      <c r="L1768" s="8">
        <f t="shared" si="717"/>
        <v>1.00265939</v>
      </c>
      <c r="M1768" s="14">
        <f t="shared" si="712"/>
        <v>1.0025999400000001</v>
      </c>
      <c r="N1768" s="14">
        <f t="shared" si="734"/>
        <v>1.2186069132726083</v>
      </c>
      <c r="O1768" s="8">
        <f t="shared" si="711"/>
        <v>1.2218476599999999</v>
      </c>
      <c r="P1768" s="8">
        <f t="shared" si="718"/>
        <v>14689.37828721</v>
      </c>
      <c r="Q1768" s="13">
        <f t="shared" si="719"/>
        <v>0</v>
      </c>
      <c r="R1768" s="21">
        <f t="shared" si="720"/>
        <v>0</v>
      </c>
      <c r="S1768" s="8">
        <f t="shared" si="721"/>
        <v>0</v>
      </c>
      <c r="T1768" s="10">
        <f t="shared" si="731"/>
        <v>0.12631999999999999</v>
      </c>
      <c r="U1768" s="13">
        <f t="shared" si="735"/>
        <v>204</v>
      </c>
      <c r="V1768" s="13">
        <v>252</v>
      </c>
      <c r="W1768" s="14">
        <f t="shared" si="722"/>
        <v>1.1010865400000001</v>
      </c>
      <c r="X1768" s="8">
        <f t="shared" si="723"/>
        <v>1484.8984258</v>
      </c>
      <c r="Y1768" s="8">
        <v>0</v>
      </c>
      <c r="Z1768" s="9">
        <f t="shared" si="724"/>
        <v>0</v>
      </c>
      <c r="AA1768" s="26" t="str">
        <f t="shared" si="732"/>
        <v>A+J=</v>
      </c>
      <c r="AB1768" s="70">
        <f t="shared" si="733"/>
        <v>44119</v>
      </c>
      <c r="AC1768" s="4"/>
      <c r="AD1768" s="1"/>
      <c r="AE1768" s="11"/>
      <c r="AF1768" s="5"/>
      <c r="AG1768" s="1"/>
      <c r="AH1768" s="1"/>
      <c r="AI1768" s="1"/>
      <c r="AJ1768" s="1"/>
      <c r="AK1768" s="10"/>
      <c r="AL1768" s="1"/>
      <c r="AM1768" s="1"/>
      <c r="AN1768" s="1"/>
      <c r="AO1768" s="1"/>
      <c r="AP1768" s="1"/>
      <c r="AQ1768" s="1"/>
    </row>
    <row r="1769" spans="1:43" x14ac:dyDescent="0.2">
      <c r="A1769" s="67">
        <f t="shared" si="725"/>
        <v>44051</v>
      </c>
      <c r="B1769" s="8">
        <f t="shared" si="714"/>
        <v>16184.441639979999</v>
      </c>
      <c r="C1769" s="8">
        <f t="shared" si="726"/>
        <v>12022.26657881</v>
      </c>
      <c r="D1769" s="28">
        <f t="shared" si="727"/>
        <v>5325.46</v>
      </c>
      <c r="E1769" s="9">
        <f>IF(K1769=1,VLOOKUP(A1768,[1]Plan1!$AY$117:$BA$314,3),E1768)</f>
        <v>5344.63</v>
      </c>
      <c r="F1769" s="110">
        <f t="shared" si="728"/>
        <v>44028</v>
      </c>
      <c r="G1769" s="12">
        <f t="shared" si="715"/>
        <v>3.599689040946652E-3</v>
      </c>
      <c r="H1769" s="11">
        <f t="shared" si="729"/>
        <v>44060</v>
      </c>
      <c r="I1769" s="11">
        <f t="shared" si="716"/>
        <v>44060</v>
      </c>
      <c r="J1769" s="1">
        <f t="shared" si="730"/>
        <v>23</v>
      </c>
      <c r="K1769" s="1">
        <f t="shared" si="713"/>
        <v>18</v>
      </c>
      <c r="L1769" s="8">
        <f t="shared" si="717"/>
        <v>1.0028160399999999</v>
      </c>
      <c r="M1769" s="14">
        <f t="shared" si="712"/>
        <v>1.0025999400000001</v>
      </c>
      <c r="N1769" s="14">
        <f t="shared" si="734"/>
        <v>1.2186069132726083</v>
      </c>
      <c r="O1769" s="8">
        <f t="shared" ref="O1769:O1832" si="736">TRUNC(TRUNC((L1769*N1769),15),8)</f>
        <v>1.2220385499999999</v>
      </c>
      <c r="P1769" s="8">
        <f t="shared" si="718"/>
        <v>14691.67321768</v>
      </c>
      <c r="Q1769" s="13">
        <f t="shared" si="719"/>
        <v>0</v>
      </c>
      <c r="R1769" s="21">
        <f t="shared" si="720"/>
        <v>0</v>
      </c>
      <c r="S1769" s="8">
        <f t="shared" si="721"/>
        <v>0</v>
      </c>
      <c r="T1769" s="10">
        <f t="shared" si="731"/>
        <v>0.12631999999999999</v>
      </c>
      <c r="U1769" s="13">
        <f t="shared" si="735"/>
        <v>205</v>
      </c>
      <c r="V1769" s="13">
        <v>252</v>
      </c>
      <c r="W1769" s="14">
        <f t="shared" si="722"/>
        <v>1.1016064270000001</v>
      </c>
      <c r="X1769" s="8">
        <f t="shared" si="723"/>
        <v>1492.7684223000001</v>
      </c>
      <c r="Y1769" s="8">
        <v>0</v>
      </c>
      <c r="Z1769" s="9">
        <f t="shared" si="724"/>
        <v>0</v>
      </c>
      <c r="AA1769" s="26" t="str">
        <f t="shared" si="732"/>
        <v>A+J=</v>
      </c>
      <c r="AB1769" s="70">
        <f t="shared" si="733"/>
        <v>44119</v>
      </c>
      <c r="AC1769" s="4"/>
      <c r="AD1769" s="1"/>
      <c r="AE1769" s="11"/>
      <c r="AF1769" s="5"/>
      <c r="AG1769" s="1"/>
      <c r="AH1769" s="1"/>
      <c r="AI1769" s="1"/>
      <c r="AJ1769" s="1"/>
      <c r="AK1769" s="10"/>
      <c r="AL1769" s="1"/>
      <c r="AM1769" s="1"/>
      <c r="AN1769" s="1"/>
      <c r="AO1769" s="1"/>
      <c r="AP1769" s="1"/>
      <c r="AQ1769" s="1"/>
    </row>
    <row r="1770" spans="1:43" x14ac:dyDescent="0.2">
      <c r="A1770" s="67">
        <f t="shared" si="725"/>
        <v>44052</v>
      </c>
      <c r="B1770" s="8">
        <f t="shared" si="714"/>
        <v>16184.441639979999</v>
      </c>
      <c r="C1770" s="8">
        <f t="shared" si="726"/>
        <v>12022.26657881</v>
      </c>
      <c r="D1770" s="28">
        <f t="shared" si="727"/>
        <v>5325.46</v>
      </c>
      <c r="E1770" s="9">
        <f>IF(K1770=1,VLOOKUP(A1769,[1]Plan1!$AY$117:$BA$314,3),E1769)</f>
        <v>5344.63</v>
      </c>
      <c r="F1770" s="110">
        <f t="shared" si="728"/>
        <v>44028</v>
      </c>
      <c r="G1770" s="12">
        <f t="shared" si="715"/>
        <v>3.599689040946652E-3</v>
      </c>
      <c r="H1770" s="11">
        <f t="shared" si="729"/>
        <v>44060</v>
      </c>
      <c r="I1770" s="11">
        <f t="shared" si="716"/>
        <v>44060</v>
      </c>
      <c r="J1770" s="1">
        <f t="shared" si="730"/>
        <v>23</v>
      </c>
      <c r="K1770" s="1">
        <f t="shared" si="713"/>
        <v>18</v>
      </c>
      <c r="L1770" s="8">
        <f t="shared" si="717"/>
        <v>1.0028160399999999</v>
      </c>
      <c r="M1770" s="14">
        <f t="shared" ref="M1770:M1833" si="737">IF(I1770&gt;I1769,L1769,M1769)</f>
        <v>1.0025999400000001</v>
      </c>
      <c r="N1770" s="14">
        <f t="shared" si="734"/>
        <v>1.2186069132726083</v>
      </c>
      <c r="O1770" s="8">
        <f t="shared" si="736"/>
        <v>1.2220385499999999</v>
      </c>
      <c r="P1770" s="8">
        <f t="shared" si="718"/>
        <v>14691.67321768</v>
      </c>
      <c r="Q1770" s="13">
        <f t="shared" si="719"/>
        <v>0</v>
      </c>
      <c r="R1770" s="21">
        <f t="shared" si="720"/>
        <v>0</v>
      </c>
      <c r="S1770" s="8">
        <f t="shared" si="721"/>
        <v>0</v>
      </c>
      <c r="T1770" s="10">
        <f t="shared" si="731"/>
        <v>0.12631999999999999</v>
      </c>
      <c r="U1770" s="13">
        <f t="shared" si="735"/>
        <v>205</v>
      </c>
      <c r="V1770" s="13">
        <v>252</v>
      </c>
      <c r="W1770" s="14">
        <f t="shared" si="722"/>
        <v>1.1016064270000001</v>
      </c>
      <c r="X1770" s="8">
        <f t="shared" si="723"/>
        <v>1492.7684223000001</v>
      </c>
      <c r="Y1770" s="8">
        <v>0</v>
      </c>
      <c r="Z1770" s="9">
        <f t="shared" si="724"/>
        <v>0</v>
      </c>
      <c r="AA1770" s="26" t="str">
        <f t="shared" si="732"/>
        <v>A+J=</v>
      </c>
      <c r="AB1770" s="70">
        <f t="shared" si="733"/>
        <v>44119</v>
      </c>
      <c r="AC1770" s="4"/>
      <c r="AD1770" s="1"/>
      <c r="AE1770" s="11"/>
      <c r="AF1770" s="5"/>
      <c r="AG1770" s="1"/>
      <c r="AH1770" s="1"/>
      <c r="AI1770" s="1"/>
      <c r="AJ1770" s="1"/>
      <c r="AK1770" s="10"/>
      <c r="AL1770" s="1"/>
      <c r="AM1770" s="1"/>
      <c r="AN1770" s="1"/>
      <c r="AO1770" s="1"/>
      <c r="AP1770" s="1"/>
      <c r="AQ1770" s="1"/>
    </row>
    <row r="1771" spans="1:43" x14ac:dyDescent="0.2">
      <c r="A1771" s="67">
        <f t="shared" si="725"/>
        <v>44053</v>
      </c>
      <c r="B1771" s="8">
        <f t="shared" si="714"/>
        <v>16184.441639979999</v>
      </c>
      <c r="C1771" s="8">
        <f t="shared" si="726"/>
        <v>12022.26657881</v>
      </c>
      <c r="D1771" s="28">
        <f t="shared" si="727"/>
        <v>5325.46</v>
      </c>
      <c r="E1771" s="9">
        <f>IF(K1771=1,VLOOKUP(A1770,[1]Plan1!$AY$117:$BA$314,3),E1770)</f>
        <v>5344.63</v>
      </c>
      <c r="F1771" s="110">
        <f t="shared" si="728"/>
        <v>44028</v>
      </c>
      <c r="G1771" s="12">
        <f t="shared" si="715"/>
        <v>3.599689040946652E-3</v>
      </c>
      <c r="H1771" s="11">
        <f t="shared" si="729"/>
        <v>44060</v>
      </c>
      <c r="I1771" s="11">
        <f t="shared" si="716"/>
        <v>44060</v>
      </c>
      <c r="J1771" s="1">
        <f t="shared" si="730"/>
        <v>23</v>
      </c>
      <c r="K1771" s="1">
        <f t="shared" ref="K1771:K1834" si="738">(J1771-(NETWORKDAYS(A1771,I1771,AE$118:AE$502)-1))</f>
        <v>18</v>
      </c>
      <c r="L1771" s="8">
        <f t="shared" si="717"/>
        <v>1.0028160399999999</v>
      </c>
      <c r="M1771" s="14">
        <f t="shared" si="737"/>
        <v>1.0025999400000001</v>
      </c>
      <c r="N1771" s="14">
        <f t="shared" si="734"/>
        <v>1.2186069132726083</v>
      </c>
      <c r="O1771" s="8">
        <f t="shared" si="736"/>
        <v>1.2220385499999999</v>
      </c>
      <c r="P1771" s="8">
        <f t="shared" si="718"/>
        <v>14691.67321768</v>
      </c>
      <c r="Q1771" s="13">
        <f t="shared" si="719"/>
        <v>0</v>
      </c>
      <c r="R1771" s="21">
        <f t="shared" si="720"/>
        <v>0</v>
      </c>
      <c r="S1771" s="8">
        <f t="shared" si="721"/>
        <v>0</v>
      </c>
      <c r="T1771" s="10">
        <f t="shared" si="731"/>
        <v>0.12631999999999999</v>
      </c>
      <c r="U1771" s="13">
        <f t="shared" si="735"/>
        <v>205</v>
      </c>
      <c r="V1771" s="13">
        <v>252</v>
      </c>
      <c r="W1771" s="14">
        <f t="shared" si="722"/>
        <v>1.1016064270000001</v>
      </c>
      <c r="X1771" s="8">
        <f t="shared" si="723"/>
        <v>1492.7684223000001</v>
      </c>
      <c r="Y1771" s="8">
        <v>0</v>
      </c>
      <c r="Z1771" s="9">
        <f t="shared" si="724"/>
        <v>0</v>
      </c>
      <c r="AA1771" s="26" t="str">
        <f t="shared" si="732"/>
        <v>A+J=</v>
      </c>
      <c r="AB1771" s="70">
        <f t="shared" si="733"/>
        <v>44119</v>
      </c>
      <c r="AC1771" s="4"/>
      <c r="AD1771" s="1"/>
      <c r="AE1771" s="11"/>
      <c r="AF1771" s="5"/>
      <c r="AG1771" s="1"/>
      <c r="AH1771" s="1"/>
      <c r="AI1771" s="1"/>
      <c r="AJ1771" s="1"/>
      <c r="AK1771" s="10"/>
      <c r="AL1771" s="1"/>
      <c r="AM1771" s="1"/>
      <c r="AN1771" s="1"/>
      <c r="AO1771" s="1"/>
      <c r="AP1771" s="1"/>
      <c r="AQ1771" s="1"/>
    </row>
    <row r="1772" spans="1:43" x14ac:dyDescent="0.2">
      <c r="A1772" s="67">
        <f t="shared" si="725"/>
        <v>44054</v>
      </c>
      <c r="B1772" s="8">
        <f t="shared" si="714"/>
        <v>16194.61321567</v>
      </c>
      <c r="C1772" s="8">
        <f t="shared" si="726"/>
        <v>12022.26657881</v>
      </c>
      <c r="D1772" s="28">
        <f t="shared" si="727"/>
        <v>5325.46</v>
      </c>
      <c r="E1772" s="9">
        <f>IF(K1772=1,VLOOKUP(A1771,[1]Plan1!$AY$117:$BA$314,3),E1771)</f>
        <v>5344.63</v>
      </c>
      <c r="F1772" s="110">
        <f t="shared" si="728"/>
        <v>44028</v>
      </c>
      <c r="G1772" s="12">
        <f t="shared" si="715"/>
        <v>3.599689040946652E-3</v>
      </c>
      <c r="H1772" s="11">
        <f t="shared" si="729"/>
        <v>44060</v>
      </c>
      <c r="I1772" s="11">
        <f t="shared" si="716"/>
        <v>44060</v>
      </c>
      <c r="J1772" s="1">
        <f t="shared" si="730"/>
        <v>23</v>
      </c>
      <c r="K1772" s="1">
        <f t="shared" si="738"/>
        <v>19</v>
      </c>
      <c r="L1772" s="8">
        <f t="shared" si="717"/>
        <v>1.00297272</v>
      </c>
      <c r="M1772" s="14">
        <f t="shared" si="737"/>
        <v>1.0025999400000001</v>
      </c>
      <c r="N1772" s="14">
        <f t="shared" si="734"/>
        <v>1.2186069132726083</v>
      </c>
      <c r="O1772" s="8">
        <f t="shared" si="736"/>
        <v>1.2222294899999999</v>
      </c>
      <c r="P1772" s="8">
        <f t="shared" si="718"/>
        <v>14693.968749260001</v>
      </c>
      <c r="Q1772" s="13">
        <f t="shared" si="719"/>
        <v>0</v>
      </c>
      <c r="R1772" s="21">
        <f t="shared" si="720"/>
        <v>0</v>
      </c>
      <c r="S1772" s="8">
        <f t="shared" si="721"/>
        <v>0</v>
      </c>
      <c r="T1772" s="10">
        <f t="shared" si="731"/>
        <v>0.12631999999999999</v>
      </c>
      <c r="U1772" s="13">
        <f t="shared" si="735"/>
        <v>206</v>
      </c>
      <c r="V1772" s="13">
        <v>252</v>
      </c>
      <c r="W1772" s="14">
        <f t="shared" si="722"/>
        <v>1.102126559</v>
      </c>
      <c r="X1772" s="8">
        <f t="shared" si="723"/>
        <v>1500.6444664099999</v>
      </c>
      <c r="Y1772" s="8">
        <v>0</v>
      </c>
      <c r="Z1772" s="9">
        <f t="shared" si="724"/>
        <v>0</v>
      </c>
      <c r="AA1772" s="26" t="str">
        <f t="shared" si="732"/>
        <v>A+J=</v>
      </c>
      <c r="AB1772" s="70">
        <f t="shared" si="733"/>
        <v>44119</v>
      </c>
      <c r="AC1772" s="4"/>
      <c r="AD1772" s="1"/>
      <c r="AE1772" s="11"/>
      <c r="AF1772" s="5"/>
      <c r="AG1772" s="1"/>
      <c r="AH1772" s="1"/>
      <c r="AI1772" s="1"/>
      <c r="AJ1772" s="1"/>
      <c r="AK1772" s="10"/>
      <c r="AL1772" s="1"/>
      <c r="AM1772" s="1"/>
      <c r="AN1772" s="1"/>
      <c r="AO1772" s="1"/>
      <c r="AP1772" s="1"/>
      <c r="AQ1772" s="1"/>
    </row>
    <row r="1773" spans="1:43" x14ac:dyDescent="0.2">
      <c r="A1773" s="67">
        <f t="shared" si="725"/>
        <v>44055</v>
      </c>
      <c r="B1773" s="8">
        <f t="shared" si="714"/>
        <v>16204.79105973</v>
      </c>
      <c r="C1773" s="8">
        <f t="shared" si="726"/>
        <v>12022.26657881</v>
      </c>
      <c r="D1773" s="28">
        <f t="shared" si="727"/>
        <v>5325.46</v>
      </c>
      <c r="E1773" s="9">
        <f>IF(K1773=1,VLOOKUP(A1772,[1]Plan1!$AY$117:$BA$314,3),E1772)</f>
        <v>5344.63</v>
      </c>
      <c r="F1773" s="110">
        <f t="shared" si="728"/>
        <v>44028</v>
      </c>
      <c r="G1773" s="12">
        <f t="shared" si="715"/>
        <v>3.599689040946652E-3</v>
      </c>
      <c r="H1773" s="11">
        <f t="shared" si="729"/>
        <v>44060</v>
      </c>
      <c r="I1773" s="11">
        <f t="shared" si="716"/>
        <v>44060</v>
      </c>
      <c r="J1773" s="1">
        <f t="shared" si="730"/>
        <v>23</v>
      </c>
      <c r="K1773" s="1">
        <f t="shared" si="738"/>
        <v>20</v>
      </c>
      <c r="L1773" s="8">
        <f t="shared" si="717"/>
        <v>1.00312943</v>
      </c>
      <c r="M1773" s="14">
        <f t="shared" si="737"/>
        <v>1.0025999400000001</v>
      </c>
      <c r="N1773" s="14">
        <f t="shared" si="734"/>
        <v>1.2186069132726083</v>
      </c>
      <c r="O1773" s="8">
        <f t="shared" si="736"/>
        <v>1.22242045</v>
      </c>
      <c r="P1773" s="8">
        <f t="shared" si="718"/>
        <v>14696.26452128</v>
      </c>
      <c r="Q1773" s="13">
        <f t="shared" si="719"/>
        <v>0</v>
      </c>
      <c r="R1773" s="21">
        <f t="shared" si="720"/>
        <v>0</v>
      </c>
      <c r="S1773" s="8">
        <f t="shared" si="721"/>
        <v>0</v>
      </c>
      <c r="T1773" s="10">
        <f t="shared" si="731"/>
        <v>0.12631999999999999</v>
      </c>
      <c r="U1773" s="13">
        <f t="shared" si="735"/>
        <v>207</v>
      </c>
      <c r="V1773" s="13">
        <v>252</v>
      </c>
      <c r="W1773" s="14">
        <f t="shared" si="722"/>
        <v>1.102646937</v>
      </c>
      <c r="X1773" s="8">
        <f t="shared" si="723"/>
        <v>1508.5265384500001</v>
      </c>
      <c r="Y1773" s="8">
        <v>0</v>
      </c>
      <c r="Z1773" s="9">
        <f t="shared" si="724"/>
        <v>0</v>
      </c>
      <c r="AA1773" s="26" t="str">
        <f t="shared" si="732"/>
        <v>A+J=</v>
      </c>
      <c r="AB1773" s="70">
        <f t="shared" si="733"/>
        <v>44119</v>
      </c>
      <c r="AC1773" s="4"/>
      <c r="AD1773" s="1"/>
      <c r="AE1773" s="11"/>
      <c r="AF1773" s="5"/>
      <c r="AG1773" s="1"/>
      <c r="AH1773" s="1"/>
      <c r="AI1773" s="1"/>
      <c r="AJ1773" s="1"/>
      <c r="AK1773" s="10"/>
      <c r="AL1773" s="1"/>
      <c r="AM1773" s="1"/>
      <c r="AN1773" s="1"/>
      <c r="AO1773" s="1"/>
      <c r="AP1773" s="1"/>
      <c r="AQ1773" s="1"/>
    </row>
    <row r="1774" spans="1:43" x14ac:dyDescent="0.2">
      <c r="A1774" s="67">
        <f t="shared" si="725"/>
        <v>44056</v>
      </c>
      <c r="B1774" s="8">
        <f t="shared" si="714"/>
        <v>16214.975159540001</v>
      </c>
      <c r="C1774" s="8">
        <f t="shared" si="726"/>
        <v>12022.26657881</v>
      </c>
      <c r="D1774" s="28">
        <f t="shared" si="727"/>
        <v>5325.46</v>
      </c>
      <c r="E1774" s="9">
        <f>IF(K1774=1,VLOOKUP(A1773,[1]Plan1!$AY$117:$BA$314,3),E1773)</f>
        <v>5344.63</v>
      </c>
      <c r="F1774" s="110">
        <f t="shared" si="728"/>
        <v>44028</v>
      </c>
      <c r="G1774" s="12">
        <f t="shared" si="715"/>
        <v>3.599689040946652E-3</v>
      </c>
      <c r="H1774" s="11">
        <f t="shared" si="729"/>
        <v>44060</v>
      </c>
      <c r="I1774" s="11">
        <f t="shared" si="716"/>
        <v>44060</v>
      </c>
      <c r="J1774" s="1">
        <f t="shared" si="730"/>
        <v>23</v>
      </c>
      <c r="K1774" s="1">
        <f t="shared" si="738"/>
        <v>21</v>
      </c>
      <c r="L1774" s="8">
        <f t="shared" si="717"/>
        <v>1.0032861500000001</v>
      </c>
      <c r="M1774" s="14">
        <f t="shared" si="737"/>
        <v>1.0025999400000001</v>
      </c>
      <c r="N1774" s="14">
        <f t="shared" si="734"/>
        <v>1.2186069132726083</v>
      </c>
      <c r="O1774" s="8">
        <f t="shared" si="736"/>
        <v>1.2226114299999999</v>
      </c>
      <c r="P1774" s="8">
        <f t="shared" si="718"/>
        <v>14698.560533760001</v>
      </c>
      <c r="Q1774" s="13">
        <f t="shared" si="719"/>
        <v>0</v>
      </c>
      <c r="R1774" s="21">
        <f t="shared" si="720"/>
        <v>0</v>
      </c>
      <c r="S1774" s="8">
        <f t="shared" si="721"/>
        <v>0</v>
      </c>
      <c r="T1774" s="10">
        <f t="shared" si="731"/>
        <v>0.12631999999999999</v>
      </c>
      <c r="U1774" s="13">
        <f t="shared" si="735"/>
        <v>208</v>
      </c>
      <c r="V1774" s="13">
        <v>252</v>
      </c>
      <c r="W1774" s="14">
        <f t="shared" si="722"/>
        <v>1.1031675599999999</v>
      </c>
      <c r="X1774" s="8">
        <f t="shared" si="723"/>
        <v>1516.4146257800001</v>
      </c>
      <c r="Y1774" s="8">
        <v>0</v>
      </c>
      <c r="Z1774" s="9">
        <f t="shared" si="724"/>
        <v>0</v>
      </c>
      <c r="AA1774" s="26" t="str">
        <f t="shared" si="732"/>
        <v>A+J=</v>
      </c>
      <c r="AB1774" s="70">
        <f t="shared" si="733"/>
        <v>44119</v>
      </c>
      <c r="AC1774" s="4"/>
      <c r="AD1774" s="1"/>
      <c r="AE1774" s="11"/>
      <c r="AF1774" s="5"/>
      <c r="AG1774" s="1"/>
      <c r="AH1774" s="1"/>
      <c r="AI1774" s="1"/>
      <c r="AJ1774" s="1"/>
      <c r="AK1774" s="10"/>
      <c r="AL1774" s="1"/>
      <c r="AM1774" s="1"/>
      <c r="AN1774" s="1"/>
      <c r="AO1774" s="1"/>
      <c r="AP1774" s="1"/>
      <c r="AQ1774" s="1"/>
    </row>
    <row r="1775" spans="1:43" x14ac:dyDescent="0.2">
      <c r="A1775" s="67">
        <f t="shared" si="725"/>
        <v>44057</v>
      </c>
      <c r="B1775" s="8">
        <f t="shared" si="714"/>
        <v>16225.1659299</v>
      </c>
      <c r="C1775" s="8">
        <f t="shared" si="726"/>
        <v>12022.26657881</v>
      </c>
      <c r="D1775" s="28">
        <f t="shared" si="727"/>
        <v>5325.46</v>
      </c>
      <c r="E1775" s="9">
        <f>IF(K1775=1,VLOOKUP(A1774,[1]Plan1!$AY$117:$BA$314,3),E1774)</f>
        <v>5344.63</v>
      </c>
      <c r="F1775" s="110">
        <f t="shared" si="728"/>
        <v>44028</v>
      </c>
      <c r="G1775" s="12">
        <f t="shared" si="715"/>
        <v>3.599689040946652E-3</v>
      </c>
      <c r="H1775" s="11">
        <f t="shared" si="729"/>
        <v>44060</v>
      </c>
      <c r="I1775" s="11">
        <f t="shared" si="716"/>
        <v>44060</v>
      </c>
      <c r="J1775" s="1">
        <f t="shared" si="730"/>
        <v>23</v>
      </c>
      <c r="K1775" s="1">
        <f t="shared" si="738"/>
        <v>22</v>
      </c>
      <c r="L1775" s="8">
        <f t="shared" si="717"/>
        <v>1.00344291</v>
      </c>
      <c r="M1775" s="14">
        <f t="shared" si="737"/>
        <v>1.0025999400000001</v>
      </c>
      <c r="N1775" s="14">
        <f t="shared" si="734"/>
        <v>1.2186069132726083</v>
      </c>
      <c r="O1775" s="8">
        <f t="shared" si="736"/>
        <v>1.22280246</v>
      </c>
      <c r="P1775" s="8">
        <f t="shared" si="718"/>
        <v>14700.857147340001</v>
      </c>
      <c r="Q1775" s="13">
        <f t="shared" si="719"/>
        <v>0</v>
      </c>
      <c r="R1775" s="21">
        <f t="shared" si="720"/>
        <v>0</v>
      </c>
      <c r="S1775" s="8">
        <f t="shared" si="721"/>
        <v>0</v>
      </c>
      <c r="T1775" s="10">
        <f t="shared" si="731"/>
        <v>0.12631999999999999</v>
      </c>
      <c r="U1775" s="13">
        <f t="shared" si="735"/>
        <v>209</v>
      </c>
      <c r="V1775" s="13">
        <v>252</v>
      </c>
      <c r="W1775" s="14">
        <f t="shared" si="722"/>
        <v>1.103688429</v>
      </c>
      <c r="X1775" s="8">
        <f t="shared" si="723"/>
        <v>1524.3087825600001</v>
      </c>
      <c r="Y1775" s="8">
        <v>0</v>
      </c>
      <c r="Z1775" s="9">
        <f t="shared" si="724"/>
        <v>0</v>
      </c>
      <c r="AA1775" s="26" t="str">
        <f t="shared" si="732"/>
        <v>A+J=</v>
      </c>
      <c r="AB1775" s="70">
        <f t="shared" si="733"/>
        <v>44119</v>
      </c>
      <c r="AC1775" s="4"/>
      <c r="AD1775" s="1"/>
      <c r="AE1775" s="11"/>
      <c r="AF1775" s="5"/>
      <c r="AG1775" s="1"/>
      <c r="AH1775" s="1"/>
      <c r="AI1775" s="1"/>
      <c r="AJ1775" s="1"/>
      <c r="AK1775" s="10"/>
      <c r="AL1775" s="1"/>
      <c r="AM1775" s="1"/>
      <c r="AN1775" s="1"/>
      <c r="AO1775" s="1"/>
      <c r="AP1775" s="1"/>
      <c r="AQ1775" s="1"/>
    </row>
    <row r="1776" spans="1:43" x14ac:dyDescent="0.2">
      <c r="A1776" s="67">
        <f t="shared" si="725"/>
        <v>44058</v>
      </c>
      <c r="B1776" s="8">
        <f t="shared" si="714"/>
        <v>16235.362842459999</v>
      </c>
      <c r="C1776" s="8">
        <f t="shared" si="726"/>
        <v>12022.26657881</v>
      </c>
      <c r="D1776" s="28">
        <f t="shared" si="727"/>
        <v>5325.46</v>
      </c>
      <c r="E1776" s="9">
        <f>IF(K1776=1,VLOOKUP(A1775,[1]Plan1!$AY$117:$BA$314,3),E1775)</f>
        <v>5344.63</v>
      </c>
      <c r="F1776" s="110">
        <f t="shared" si="728"/>
        <v>44028</v>
      </c>
      <c r="G1776" s="12">
        <f t="shared" si="715"/>
        <v>3.599689040946652E-3</v>
      </c>
      <c r="H1776" s="11">
        <f t="shared" si="729"/>
        <v>44089</v>
      </c>
      <c r="I1776" s="11">
        <f t="shared" si="716"/>
        <v>44060</v>
      </c>
      <c r="J1776" s="1">
        <f t="shared" si="730"/>
        <v>23</v>
      </c>
      <c r="K1776" s="1">
        <f t="shared" si="738"/>
        <v>23</v>
      </c>
      <c r="L1776" s="8">
        <f t="shared" si="717"/>
        <v>1.00359968</v>
      </c>
      <c r="M1776" s="14">
        <f t="shared" si="737"/>
        <v>1.0025999400000001</v>
      </c>
      <c r="N1776" s="14">
        <f t="shared" si="734"/>
        <v>1.2186069132726083</v>
      </c>
      <c r="O1776" s="8">
        <f t="shared" si="736"/>
        <v>1.2229935000000001</v>
      </c>
      <c r="P1776" s="8">
        <f t="shared" si="718"/>
        <v>14703.15388115</v>
      </c>
      <c r="Q1776" s="13">
        <f t="shared" si="719"/>
        <v>0</v>
      </c>
      <c r="R1776" s="21">
        <f t="shared" si="720"/>
        <v>0</v>
      </c>
      <c r="S1776" s="8">
        <f t="shared" si="721"/>
        <v>0</v>
      </c>
      <c r="T1776" s="10">
        <f t="shared" si="731"/>
        <v>0.12631999999999999</v>
      </c>
      <c r="U1776" s="13">
        <f t="shared" si="735"/>
        <v>210</v>
      </c>
      <c r="V1776" s="13">
        <v>252</v>
      </c>
      <c r="W1776" s="14">
        <f t="shared" si="722"/>
        <v>1.1042095439999999</v>
      </c>
      <c r="X1776" s="8">
        <f t="shared" si="723"/>
        <v>1532.2089613099999</v>
      </c>
      <c r="Y1776" s="8">
        <v>0</v>
      </c>
      <c r="Z1776" s="9">
        <f t="shared" si="724"/>
        <v>0</v>
      </c>
      <c r="AA1776" s="26" t="str">
        <f t="shared" si="732"/>
        <v>A+J=</v>
      </c>
      <c r="AB1776" s="70">
        <f t="shared" si="733"/>
        <v>44119</v>
      </c>
      <c r="AC1776" s="4"/>
      <c r="AD1776" s="1"/>
      <c r="AE1776" s="11"/>
      <c r="AF1776" s="5"/>
      <c r="AG1776" s="1"/>
      <c r="AH1776" s="1"/>
      <c r="AI1776" s="1"/>
      <c r="AJ1776" s="1"/>
      <c r="AK1776" s="10"/>
      <c r="AL1776" s="1"/>
      <c r="AM1776" s="1"/>
      <c r="AN1776" s="1"/>
      <c r="AO1776" s="1"/>
      <c r="AP1776" s="1"/>
      <c r="AQ1776" s="1"/>
    </row>
    <row r="1777" spans="1:43" x14ac:dyDescent="0.2">
      <c r="A1777" s="67">
        <f t="shared" si="725"/>
        <v>44059</v>
      </c>
      <c r="B1777" s="8">
        <f t="shared" si="714"/>
        <v>16235.362842459999</v>
      </c>
      <c r="C1777" s="8">
        <f t="shared" si="726"/>
        <v>12022.26657881</v>
      </c>
      <c r="D1777" s="28">
        <f t="shared" si="727"/>
        <v>5325.46</v>
      </c>
      <c r="E1777" s="9">
        <f>IF(K1777=1,VLOOKUP(A1776,[1]Plan1!$AY$117:$BA$314,3),E1776)</f>
        <v>5344.63</v>
      </c>
      <c r="F1777" s="110">
        <f t="shared" si="728"/>
        <v>44028</v>
      </c>
      <c r="G1777" s="12">
        <f t="shared" si="715"/>
        <v>3.599689040946652E-3</v>
      </c>
      <c r="H1777" s="11">
        <f t="shared" si="729"/>
        <v>44089</v>
      </c>
      <c r="I1777" s="11">
        <f t="shared" si="716"/>
        <v>44060</v>
      </c>
      <c r="J1777" s="1">
        <f t="shared" si="730"/>
        <v>23</v>
      </c>
      <c r="K1777" s="1">
        <f t="shared" si="738"/>
        <v>23</v>
      </c>
      <c r="L1777" s="8">
        <f t="shared" si="717"/>
        <v>1.00359968</v>
      </c>
      <c r="M1777" s="14">
        <f t="shared" si="737"/>
        <v>1.0025999400000001</v>
      </c>
      <c r="N1777" s="14">
        <f t="shared" si="734"/>
        <v>1.2186069132726083</v>
      </c>
      <c r="O1777" s="8">
        <f t="shared" si="736"/>
        <v>1.2229935000000001</v>
      </c>
      <c r="P1777" s="8">
        <f t="shared" si="718"/>
        <v>14703.15388115</v>
      </c>
      <c r="Q1777" s="13">
        <f t="shared" si="719"/>
        <v>0</v>
      </c>
      <c r="R1777" s="21">
        <f t="shared" si="720"/>
        <v>0</v>
      </c>
      <c r="S1777" s="8">
        <f t="shared" si="721"/>
        <v>0</v>
      </c>
      <c r="T1777" s="10">
        <f t="shared" si="731"/>
        <v>0.12631999999999999</v>
      </c>
      <c r="U1777" s="13">
        <f t="shared" si="735"/>
        <v>210</v>
      </c>
      <c r="V1777" s="13">
        <v>252</v>
      </c>
      <c r="W1777" s="14">
        <f t="shared" si="722"/>
        <v>1.1042095439999999</v>
      </c>
      <c r="X1777" s="8">
        <f t="shared" si="723"/>
        <v>1532.2089613099999</v>
      </c>
      <c r="Y1777" s="8">
        <v>0</v>
      </c>
      <c r="Z1777" s="9">
        <f t="shared" si="724"/>
        <v>0</v>
      </c>
      <c r="AA1777" s="26" t="str">
        <f t="shared" si="732"/>
        <v>A+J=</v>
      </c>
      <c r="AB1777" s="70">
        <f t="shared" si="733"/>
        <v>44119</v>
      </c>
      <c r="AC1777" s="4"/>
      <c r="AD1777" s="1"/>
      <c r="AE1777" s="11"/>
      <c r="AF1777" s="5"/>
      <c r="AG1777" s="1"/>
      <c r="AH1777" s="1"/>
      <c r="AI1777" s="1"/>
      <c r="AJ1777" s="1"/>
      <c r="AK1777" s="10"/>
      <c r="AL1777" s="1"/>
      <c r="AM1777" s="1"/>
      <c r="AN1777" s="1"/>
      <c r="AO1777" s="1"/>
      <c r="AP1777" s="1"/>
      <c r="AQ1777" s="1"/>
    </row>
    <row r="1778" spans="1:43" x14ac:dyDescent="0.2">
      <c r="A1778" s="67">
        <f t="shared" si="725"/>
        <v>44060</v>
      </c>
      <c r="B1778" s="8">
        <f t="shared" si="714"/>
        <v>16235.362842459999</v>
      </c>
      <c r="C1778" s="8">
        <f t="shared" si="726"/>
        <v>12022.26657881</v>
      </c>
      <c r="D1778" s="28">
        <f t="shared" si="727"/>
        <v>5325.46</v>
      </c>
      <c r="E1778" s="9">
        <f>IF(K1778=1,VLOOKUP(A1777,[1]Plan1!$AY$117:$BA$314,3),E1777)</f>
        <v>5344.63</v>
      </c>
      <c r="F1778" s="110">
        <f t="shared" si="728"/>
        <v>44028</v>
      </c>
      <c r="G1778" s="12">
        <f t="shared" si="715"/>
        <v>3.599689040946652E-3</v>
      </c>
      <c r="H1778" s="11">
        <f t="shared" si="729"/>
        <v>44089</v>
      </c>
      <c r="I1778" s="11">
        <f t="shared" si="716"/>
        <v>44060</v>
      </c>
      <c r="J1778" s="1">
        <f t="shared" si="730"/>
        <v>23</v>
      </c>
      <c r="K1778" s="1">
        <f t="shared" si="738"/>
        <v>23</v>
      </c>
      <c r="L1778" s="8">
        <f t="shared" si="717"/>
        <v>1.00359968</v>
      </c>
      <c r="M1778" s="14">
        <f t="shared" si="737"/>
        <v>1.0025999400000001</v>
      </c>
      <c r="N1778" s="14">
        <f t="shared" si="734"/>
        <v>1.2186069132726083</v>
      </c>
      <c r="O1778" s="8">
        <f t="shared" si="736"/>
        <v>1.2229935000000001</v>
      </c>
      <c r="P1778" s="8">
        <f t="shared" si="718"/>
        <v>14703.15388115</v>
      </c>
      <c r="Q1778" s="13">
        <f t="shared" si="719"/>
        <v>0</v>
      </c>
      <c r="R1778" s="21">
        <f t="shared" si="720"/>
        <v>0</v>
      </c>
      <c r="S1778" s="8">
        <f t="shared" si="721"/>
        <v>0</v>
      </c>
      <c r="T1778" s="10">
        <f t="shared" si="731"/>
        <v>0.12631999999999999</v>
      </c>
      <c r="U1778" s="13">
        <f t="shared" si="735"/>
        <v>210</v>
      </c>
      <c r="V1778" s="13">
        <v>252</v>
      </c>
      <c r="W1778" s="14">
        <f t="shared" si="722"/>
        <v>1.1042095439999999</v>
      </c>
      <c r="X1778" s="8">
        <f t="shared" si="723"/>
        <v>1532.2089613099999</v>
      </c>
      <c r="Y1778" s="8">
        <v>0</v>
      </c>
      <c r="Z1778" s="9">
        <f t="shared" si="724"/>
        <v>0</v>
      </c>
      <c r="AA1778" s="26" t="str">
        <f t="shared" si="732"/>
        <v>A+J=</v>
      </c>
      <c r="AB1778" s="70">
        <f t="shared" si="733"/>
        <v>44119</v>
      </c>
      <c r="AC1778" s="4"/>
      <c r="AD1778" s="1"/>
      <c r="AE1778" s="11"/>
      <c r="AF1778" s="5"/>
      <c r="AG1778" s="1"/>
      <c r="AH1778" s="1"/>
      <c r="AI1778" s="1"/>
      <c r="AJ1778" s="1"/>
      <c r="AK1778" s="10"/>
      <c r="AL1778" s="1"/>
      <c r="AM1778" s="1"/>
      <c r="AN1778" s="1"/>
      <c r="AO1778" s="1"/>
      <c r="AP1778" s="1"/>
      <c r="AQ1778" s="1"/>
    </row>
    <row r="1779" spans="1:43" x14ac:dyDescent="0.2">
      <c r="A1779" s="67">
        <f t="shared" si="725"/>
        <v>44061</v>
      </c>
      <c r="B1779" s="8">
        <f t="shared" si="714"/>
        <v>16244.975940670001</v>
      </c>
      <c r="C1779" s="8">
        <f t="shared" si="726"/>
        <v>12022.26657881</v>
      </c>
      <c r="D1779" s="28">
        <f t="shared" si="727"/>
        <v>5344.63</v>
      </c>
      <c r="E1779" s="9">
        <f>IF(K1779=1,VLOOKUP(A1778,[1]Plan1!$AY$117:$BA$314,3),E1778)</f>
        <v>5357.46</v>
      </c>
      <c r="F1779" s="110">
        <f t="shared" si="728"/>
        <v>44061</v>
      </c>
      <c r="G1779" s="12">
        <f t="shared" si="715"/>
        <v>2.4005403554596683E-3</v>
      </c>
      <c r="H1779" s="11">
        <f t="shared" si="729"/>
        <v>44089</v>
      </c>
      <c r="I1779" s="11">
        <f t="shared" si="716"/>
        <v>44089</v>
      </c>
      <c r="J1779" s="1">
        <f t="shared" si="730"/>
        <v>20</v>
      </c>
      <c r="K1779" s="1">
        <f t="shared" si="738"/>
        <v>1</v>
      </c>
      <c r="L1779" s="8">
        <f t="shared" si="717"/>
        <v>1.0001198899999999</v>
      </c>
      <c r="M1779" s="14">
        <f t="shared" si="737"/>
        <v>1.00359968</v>
      </c>
      <c r="N1779" s="14">
        <f t="shared" si="734"/>
        <v>1.2229935082061774</v>
      </c>
      <c r="O1779" s="8">
        <f t="shared" si="736"/>
        <v>1.22314013</v>
      </c>
      <c r="P1779" s="8">
        <f t="shared" si="718"/>
        <v>14704.916706100001</v>
      </c>
      <c r="Q1779" s="13">
        <f t="shared" si="719"/>
        <v>0</v>
      </c>
      <c r="R1779" s="21">
        <f t="shared" si="720"/>
        <v>0</v>
      </c>
      <c r="S1779" s="8">
        <f t="shared" si="721"/>
        <v>0</v>
      </c>
      <c r="T1779" s="10">
        <f t="shared" si="731"/>
        <v>0.12631999999999999</v>
      </c>
      <c r="U1779" s="13">
        <f t="shared" si="735"/>
        <v>211</v>
      </c>
      <c r="V1779" s="13">
        <v>252</v>
      </c>
      <c r="W1779" s="14">
        <f t="shared" si="722"/>
        <v>1.104730905</v>
      </c>
      <c r="X1779" s="8">
        <f t="shared" si="723"/>
        <v>1540.0592345699999</v>
      </c>
      <c r="Y1779" s="8">
        <v>0</v>
      </c>
      <c r="Z1779" s="9">
        <f t="shared" si="724"/>
        <v>0</v>
      </c>
      <c r="AA1779" s="26" t="str">
        <f t="shared" si="732"/>
        <v>A+J=</v>
      </c>
      <c r="AB1779" s="70">
        <f t="shared" si="733"/>
        <v>44119</v>
      </c>
      <c r="AC1779" s="4"/>
      <c r="AD1779" s="1"/>
      <c r="AE1779" s="11"/>
      <c r="AF1779" s="5"/>
      <c r="AG1779" s="1"/>
      <c r="AH1779" s="1"/>
      <c r="AI1779" s="1"/>
      <c r="AJ1779" s="1"/>
      <c r="AK1779" s="10"/>
      <c r="AL1779" s="1"/>
      <c r="AM1779" s="1"/>
      <c r="AN1779" s="1"/>
      <c r="AO1779" s="1"/>
      <c r="AP1779" s="1"/>
      <c r="AQ1779" s="1"/>
    </row>
    <row r="1780" spans="1:43" x14ac:dyDescent="0.2">
      <c r="A1780" s="67">
        <f t="shared" si="725"/>
        <v>44062</v>
      </c>
      <c r="B1780" s="8">
        <f t="shared" si="714"/>
        <v>16254.59450956</v>
      </c>
      <c r="C1780" s="8">
        <f t="shared" si="726"/>
        <v>12022.26657881</v>
      </c>
      <c r="D1780" s="28">
        <f t="shared" si="727"/>
        <v>5344.63</v>
      </c>
      <c r="E1780" s="9">
        <f>IF(K1780=1,VLOOKUP(A1779,[1]Plan1!$AY$117:$BA$314,3),E1779)</f>
        <v>5357.46</v>
      </c>
      <c r="F1780" s="110">
        <f t="shared" si="728"/>
        <v>44061</v>
      </c>
      <c r="G1780" s="12">
        <f t="shared" si="715"/>
        <v>2.4005403554596683E-3</v>
      </c>
      <c r="H1780" s="11">
        <f t="shared" si="729"/>
        <v>44089</v>
      </c>
      <c r="I1780" s="11">
        <f t="shared" si="716"/>
        <v>44089</v>
      </c>
      <c r="J1780" s="1">
        <f t="shared" si="730"/>
        <v>20</v>
      </c>
      <c r="K1780" s="1">
        <f t="shared" si="738"/>
        <v>2</v>
      </c>
      <c r="L1780" s="8">
        <f t="shared" si="717"/>
        <v>1.00023979</v>
      </c>
      <c r="M1780" s="14">
        <f t="shared" si="737"/>
        <v>1.00359968</v>
      </c>
      <c r="N1780" s="14">
        <f t="shared" si="734"/>
        <v>1.2229935082061774</v>
      </c>
      <c r="O1780" s="8">
        <f t="shared" si="736"/>
        <v>1.2232867599999999</v>
      </c>
      <c r="P1780" s="8">
        <f t="shared" si="718"/>
        <v>14706.679531039999</v>
      </c>
      <c r="Q1780" s="13">
        <f t="shared" si="719"/>
        <v>0</v>
      </c>
      <c r="R1780" s="21">
        <f t="shared" si="720"/>
        <v>0</v>
      </c>
      <c r="S1780" s="8">
        <f t="shared" si="721"/>
        <v>0</v>
      </c>
      <c r="T1780" s="10">
        <f t="shared" si="731"/>
        <v>0.12631999999999999</v>
      </c>
      <c r="U1780" s="13">
        <f t="shared" si="735"/>
        <v>212</v>
      </c>
      <c r="V1780" s="13">
        <v>252</v>
      </c>
      <c r="W1780" s="14">
        <f t="shared" si="722"/>
        <v>1.1052525129999999</v>
      </c>
      <c r="X1780" s="8">
        <f t="shared" si="723"/>
        <v>1547.91497852</v>
      </c>
      <c r="Y1780" s="8">
        <v>0</v>
      </c>
      <c r="Z1780" s="9">
        <f t="shared" si="724"/>
        <v>0</v>
      </c>
      <c r="AA1780" s="26" t="str">
        <f t="shared" si="732"/>
        <v>A+J=</v>
      </c>
      <c r="AB1780" s="70">
        <f t="shared" si="733"/>
        <v>44119</v>
      </c>
      <c r="AC1780" s="4"/>
      <c r="AD1780" s="1"/>
      <c r="AE1780" s="11"/>
      <c r="AF1780" s="5"/>
      <c r="AG1780" s="1"/>
      <c r="AH1780" s="1"/>
      <c r="AI1780" s="1"/>
      <c r="AJ1780" s="1"/>
      <c r="AK1780" s="10"/>
      <c r="AL1780" s="1"/>
      <c r="AM1780" s="1"/>
      <c r="AN1780" s="1"/>
      <c r="AO1780" s="1"/>
      <c r="AP1780" s="1"/>
      <c r="AQ1780" s="1"/>
    </row>
    <row r="1781" spans="1:43" x14ac:dyDescent="0.2">
      <c r="A1781" s="67">
        <f t="shared" si="725"/>
        <v>44063</v>
      </c>
      <c r="B1781" s="8">
        <f t="shared" si="714"/>
        <v>16264.21905279</v>
      </c>
      <c r="C1781" s="8">
        <f t="shared" si="726"/>
        <v>12022.26657881</v>
      </c>
      <c r="D1781" s="28">
        <f t="shared" si="727"/>
        <v>5344.63</v>
      </c>
      <c r="E1781" s="9">
        <f>IF(K1781=1,VLOOKUP(A1780,[1]Plan1!$AY$117:$BA$314,3),E1780)</f>
        <v>5357.46</v>
      </c>
      <c r="F1781" s="110">
        <f t="shared" si="728"/>
        <v>44061</v>
      </c>
      <c r="G1781" s="12">
        <f t="shared" si="715"/>
        <v>2.4005403554596683E-3</v>
      </c>
      <c r="H1781" s="11">
        <f t="shared" si="729"/>
        <v>44089</v>
      </c>
      <c r="I1781" s="11">
        <f t="shared" si="716"/>
        <v>44089</v>
      </c>
      <c r="J1781" s="1">
        <f t="shared" si="730"/>
        <v>20</v>
      </c>
      <c r="K1781" s="1">
        <f t="shared" si="738"/>
        <v>3</v>
      </c>
      <c r="L1781" s="8">
        <f t="shared" si="717"/>
        <v>1.0003597099999999</v>
      </c>
      <c r="M1781" s="14">
        <f t="shared" si="737"/>
        <v>1.00359968</v>
      </c>
      <c r="N1781" s="14">
        <f t="shared" si="734"/>
        <v>1.2229935082061774</v>
      </c>
      <c r="O1781" s="8">
        <f t="shared" si="736"/>
        <v>1.22343343</v>
      </c>
      <c r="P1781" s="8">
        <f t="shared" si="718"/>
        <v>14708.44283688</v>
      </c>
      <c r="Q1781" s="13">
        <f t="shared" si="719"/>
        <v>0</v>
      </c>
      <c r="R1781" s="21">
        <f t="shared" si="720"/>
        <v>0</v>
      </c>
      <c r="S1781" s="8">
        <f t="shared" si="721"/>
        <v>0</v>
      </c>
      <c r="T1781" s="10">
        <f t="shared" si="731"/>
        <v>0.12631999999999999</v>
      </c>
      <c r="U1781" s="13">
        <f t="shared" si="735"/>
        <v>213</v>
      </c>
      <c r="V1781" s="13">
        <v>252</v>
      </c>
      <c r="W1781" s="14">
        <f t="shared" si="722"/>
        <v>1.1057743659999999</v>
      </c>
      <c r="X1781" s="8">
        <f t="shared" si="723"/>
        <v>1555.77621591</v>
      </c>
      <c r="Y1781" s="8">
        <v>0</v>
      </c>
      <c r="Z1781" s="9">
        <f t="shared" si="724"/>
        <v>0</v>
      </c>
      <c r="AA1781" s="26" t="str">
        <f t="shared" si="732"/>
        <v>A+J=</v>
      </c>
      <c r="AB1781" s="70">
        <f t="shared" si="733"/>
        <v>44119</v>
      </c>
      <c r="AC1781" s="4"/>
      <c r="AD1781" s="1"/>
      <c r="AE1781" s="11"/>
      <c r="AF1781" s="5"/>
      <c r="AG1781" s="1"/>
      <c r="AH1781" s="1"/>
      <c r="AI1781" s="1"/>
      <c r="AJ1781" s="1"/>
      <c r="AK1781" s="10"/>
      <c r="AL1781" s="1"/>
      <c r="AM1781" s="1"/>
      <c r="AN1781" s="1"/>
      <c r="AO1781" s="1"/>
      <c r="AP1781" s="1"/>
      <c r="AQ1781" s="1"/>
    </row>
    <row r="1782" spans="1:43" x14ac:dyDescent="0.2">
      <c r="A1782" s="67">
        <f t="shared" si="725"/>
        <v>44064</v>
      </c>
      <c r="B1782" s="8">
        <f t="shared" si="714"/>
        <v>16273.84906982</v>
      </c>
      <c r="C1782" s="8">
        <f t="shared" si="726"/>
        <v>12022.26657881</v>
      </c>
      <c r="D1782" s="28">
        <f t="shared" si="727"/>
        <v>5344.63</v>
      </c>
      <c r="E1782" s="9">
        <f>IF(K1782=1,VLOOKUP(A1781,[1]Plan1!$AY$117:$BA$314,3),E1781)</f>
        <v>5357.46</v>
      </c>
      <c r="F1782" s="110">
        <f t="shared" si="728"/>
        <v>44061</v>
      </c>
      <c r="G1782" s="12">
        <f t="shared" si="715"/>
        <v>2.4005403554596683E-3</v>
      </c>
      <c r="H1782" s="11">
        <f t="shared" si="729"/>
        <v>44089</v>
      </c>
      <c r="I1782" s="11">
        <f t="shared" si="716"/>
        <v>44089</v>
      </c>
      <c r="J1782" s="1">
        <f t="shared" si="730"/>
        <v>20</v>
      </c>
      <c r="K1782" s="1">
        <f t="shared" si="738"/>
        <v>4</v>
      </c>
      <c r="L1782" s="8">
        <f t="shared" si="717"/>
        <v>1.00047964</v>
      </c>
      <c r="M1782" s="14">
        <f t="shared" si="737"/>
        <v>1.00359968</v>
      </c>
      <c r="N1782" s="14">
        <f t="shared" si="734"/>
        <v>1.2229935082061774</v>
      </c>
      <c r="O1782" s="8">
        <f t="shared" si="736"/>
        <v>1.2235800999999999</v>
      </c>
      <c r="P1782" s="8">
        <f t="shared" si="718"/>
        <v>14710.206142720001</v>
      </c>
      <c r="Q1782" s="13">
        <f t="shared" si="719"/>
        <v>0</v>
      </c>
      <c r="R1782" s="21">
        <f t="shared" si="720"/>
        <v>0</v>
      </c>
      <c r="S1782" s="8">
        <f t="shared" si="721"/>
        <v>0</v>
      </c>
      <c r="T1782" s="10">
        <f t="shared" si="731"/>
        <v>0.12631999999999999</v>
      </c>
      <c r="U1782" s="13">
        <f t="shared" si="735"/>
        <v>214</v>
      </c>
      <c r="V1782" s="13">
        <v>252</v>
      </c>
      <c r="W1782" s="14">
        <f t="shared" si="722"/>
        <v>1.1062964660000001</v>
      </c>
      <c r="X1782" s="8">
        <f t="shared" si="723"/>
        <v>1563.6429271</v>
      </c>
      <c r="Y1782" s="8">
        <v>0</v>
      </c>
      <c r="Z1782" s="9">
        <f t="shared" si="724"/>
        <v>0</v>
      </c>
      <c r="AA1782" s="26" t="str">
        <f t="shared" si="732"/>
        <v>A+J=</v>
      </c>
      <c r="AB1782" s="70">
        <f t="shared" si="733"/>
        <v>44119</v>
      </c>
      <c r="AC1782" s="4"/>
      <c r="AD1782" s="1"/>
      <c r="AE1782" s="11"/>
      <c r="AF1782" s="5"/>
      <c r="AG1782" s="1"/>
      <c r="AH1782" s="1"/>
      <c r="AI1782" s="1"/>
      <c r="AJ1782" s="1"/>
      <c r="AK1782" s="10"/>
      <c r="AL1782" s="1"/>
      <c r="AM1782" s="1"/>
      <c r="AN1782" s="1"/>
      <c r="AO1782" s="1"/>
      <c r="AP1782" s="1"/>
      <c r="AQ1782" s="1"/>
    </row>
    <row r="1783" spans="1:43" x14ac:dyDescent="0.2">
      <c r="A1783" s="67">
        <f t="shared" si="725"/>
        <v>44065</v>
      </c>
      <c r="B1783" s="8">
        <f t="shared" si="714"/>
        <v>16283.48496114</v>
      </c>
      <c r="C1783" s="8">
        <f t="shared" si="726"/>
        <v>12022.26657881</v>
      </c>
      <c r="D1783" s="28">
        <f t="shared" si="727"/>
        <v>5344.63</v>
      </c>
      <c r="E1783" s="9">
        <f>IF(K1783=1,VLOOKUP(A1782,[1]Plan1!$AY$117:$BA$314,3),E1782)</f>
        <v>5357.46</v>
      </c>
      <c r="F1783" s="110">
        <f t="shared" si="728"/>
        <v>44061</v>
      </c>
      <c r="G1783" s="12">
        <f t="shared" si="715"/>
        <v>2.4005403554596683E-3</v>
      </c>
      <c r="H1783" s="11">
        <f t="shared" si="729"/>
        <v>44089</v>
      </c>
      <c r="I1783" s="11">
        <f t="shared" si="716"/>
        <v>44089</v>
      </c>
      <c r="J1783" s="1">
        <f t="shared" si="730"/>
        <v>20</v>
      </c>
      <c r="K1783" s="1">
        <f t="shared" si="738"/>
        <v>5</v>
      </c>
      <c r="L1783" s="8">
        <f t="shared" si="717"/>
        <v>1.00059959</v>
      </c>
      <c r="M1783" s="14">
        <f t="shared" si="737"/>
        <v>1.00359968</v>
      </c>
      <c r="N1783" s="14">
        <f t="shared" si="734"/>
        <v>1.2229935082061774</v>
      </c>
      <c r="O1783" s="8">
        <f t="shared" si="736"/>
        <v>1.2237267999999999</v>
      </c>
      <c r="P1783" s="8">
        <f t="shared" si="718"/>
        <v>14711.96980923</v>
      </c>
      <c r="Q1783" s="13">
        <f t="shared" si="719"/>
        <v>0</v>
      </c>
      <c r="R1783" s="21">
        <f t="shared" si="720"/>
        <v>0</v>
      </c>
      <c r="S1783" s="8">
        <f t="shared" si="721"/>
        <v>0</v>
      </c>
      <c r="T1783" s="10">
        <f t="shared" si="731"/>
        <v>0.12631999999999999</v>
      </c>
      <c r="U1783" s="13">
        <f t="shared" si="735"/>
        <v>215</v>
      </c>
      <c r="V1783" s="13">
        <v>252</v>
      </c>
      <c r="W1783" s="14">
        <f t="shared" si="722"/>
        <v>1.1068188130000001</v>
      </c>
      <c r="X1783" s="8">
        <f t="shared" si="723"/>
        <v>1571.51515191</v>
      </c>
      <c r="Y1783" s="8">
        <v>0</v>
      </c>
      <c r="Z1783" s="9">
        <f t="shared" si="724"/>
        <v>0</v>
      </c>
      <c r="AA1783" s="26" t="str">
        <f t="shared" si="732"/>
        <v>A+J=</v>
      </c>
      <c r="AB1783" s="70">
        <f t="shared" si="733"/>
        <v>44119</v>
      </c>
      <c r="AC1783" s="4"/>
      <c r="AD1783" s="1"/>
      <c r="AE1783" s="11"/>
      <c r="AF1783" s="5"/>
      <c r="AG1783" s="1"/>
      <c r="AH1783" s="1"/>
      <c r="AI1783" s="1"/>
      <c r="AJ1783" s="1"/>
      <c r="AK1783" s="10"/>
      <c r="AL1783" s="1"/>
      <c r="AM1783" s="1"/>
      <c r="AN1783" s="1"/>
      <c r="AO1783" s="1"/>
      <c r="AP1783" s="1"/>
      <c r="AQ1783" s="1"/>
    </row>
    <row r="1784" spans="1:43" x14ac:dyDescent="0.2">
      <c r="A1784" s="67">
        <f t="shared" si="725"/>
        <v>44066</v>
      </c>
      <c r="B1784" s="8">
        <f t="shared" si="714"/>
        <v>16283.48496114</v>
      </c>
      <c r="C1784" s="8">
        <f t="shared" si="726"/>
        <v>12022.26657881</v>
      </c>
      <c r="D1784" s="28">
        <f t="shared" si="727"/>
        <v>5344.63</v>
      </c>
      <c r="E1784" s="9">
        <f>IF(K1784=1,VLOOKUP(A1783,[1]Plan1!$AY$117:$BA$314,3),E1783)</f>
        <v>5357.46</v>
      </c>
      <c r="F1784" s="110">
        <f t="shared" si="728"/>
        <v>44061</v>
      </c>
      <c r="G1784" s="12">
        <f t="shared" si="715"/>
        <v>2.4005403554596683E-3</v>
      </c>
      <c r="H1784" s="11">
        <f t="shared" si="729"/>
        <v>44089</v>
      </c>
      <c r="I1784" s="11">
        <f t="shared" si="716"/>
        <v>44089</v>
      </c>
      <c r="J1784" s="1">
        <f t="shared" si="730"/>
        <v>20</v>
      </c>
      <c r="K1784" s="1">
        <f t="shared" si="738"/>
        <v>5</v>
      </c>
      <c r="L1784" s="8">
        <f t="shared" si="717"/>
        <v>1.00059959</v>
      </c>
      <c r="M1784" s="14">
        <f t="shared" si="737"/>
        <v>1.00359968</v>
      </c>
      <c r="N1784" s="14">
        <f t="shared" si="734"/>
        <v>1.2229935082061774</v>
      </c>
      <c r="O1784" s="8">
        <f t="shared" si="736"/>
        <v>1.2237267999999999</v>
      </c>
      <c r="P1784" s="8">
        <f t="shared" si="718"/>
        <v>14711.96980923</v>
      </c>
      <c r="Q1784" s="13">
        <f t="shared" si="719"/>
        <v>0</v>
      </c>
      <c r="R1784" s="21">
        <f t="shared" si="720"/>
        <v>0</v>
      </c>
      <c r="S1784" s="8">
        <f t="shared" si="721"/>
        <v>0</v>
      </c>
      <c r="T1784" s="10">
        <f t="shared" si="731"/>
        <v>0.12631999999999999</v>
      </c>
      <c r="U1784" s="13">
        <f t="shared" si="735"/>
        <v>215</v>
      </c>
      <c r="V1784" s="13">
        <v>252</v>
      </c>
      <c r="W1784" s="14">
        <f t="shared" si="722"/>
        <v>1.1068188130000001</v>
      </c>
      <c r="X1784" s="8">
        <f t="shared" si="723"/>
        <v>1571.51515191</v>
      </c>
      <c r="Y1784" s="8">
        <v>0</v>
      </c>
      <c r="Z1784" s="9">
        <f t="shared" si="724"/>
        <v>0</v>
      </c>
      <c r="AA1784" s="26" t="str">
        <f t="shared" si="732"/>
        <v>A+J=</v>
      </c>
      <c r="AB1784" s="70">
        <f t="shared" si="733"/>
        <v>44119</v>
      </c>
      <c r="AC1784" s="4"/>
      <c r="AD1784" s="1"/>
      <c r="AE1784" s="11"/>
      <c r="AF1784" s="5"/>
      <c r="AG1784" s="1"/>
      <c r="AH1784" s="1"/>
      <c r="AI1784" s="1"/>
      <c r="AJ1784" s="1"/>
      <c r="AK1784" s="10"/>
      <c r="AL1784" s="1"/>
      <c r="AM1784" s="1"/>
      <c r="AN1784" s="1"/>
      <c r="AO1784" s="1"/>
      <c r="AP1784" s="1"/>
      <c r="AQ1784" s="1"/>
    </row>
    <row r="1785" spans="1:43" x14ac:dyDescent="0.2">
      <c r="A1785" s="67">
        <f t="shared" si="725"/>
        <v>44067</v>
      </c>
      <c r="B1785" s="8">
        <f t="shared" si="714"/>
        <v>16283.48496114</v>
      </c>
      <c r="C1785" s="8">
        <f t="shared" si="726"/>
        <v>12022.26657881</v>
      </c>
      <c r="D1785" s="28">
        <f t="shared" si="727"/>
        <v>5344.63</v>
      </c>
      <c r="E1785" s="9">
        <f>IF(K1785=1,VLOOKUP(A1784,[1]Plan1!$AY$117:$BA$314,3),E1784)</f>
        <v>5357.46</v>
      </c>
      <c r="F1785" s="110">
        <f t="shared" si="728"/>
        <v>44061</v>
      </c>
      <c r="G1785" s="12">
        <f t="shared" si="715"/>
        <v>2.4005403554596683E-3</v>
      </c>
      <c r="H1785" s="11">
        <f t="shared" si="729"/>
        <v>44089</v>
      </c>
      <c r="I1785" s="11">
        <f t="shared" si="716"/>
        <v>44089</v>
      </c>
      <c r="J1785" s="1">
        <f t="shared" si="730"/>
        <v>20</v>
      </c>
      <c r="K1785" s="1">
        <f t="shared" si="738"/>
        <v>5</v>
      </c>
      <c r="L1785" s="8">
        <f t="shared" si="717"/>
        <v>1.00059959</v>
      </c>
      <c r="M1785" s="14">
        <f t="shared" si="737"/>
        <v>1.00359968</v>
      </c>
      <c r="N1785" s="14">
        <f t="shared" si="734"/>
        <v>1.2229935082061774</v>
      </c>
      <c r="O1785" s="8">
        <f t="shared" si="736"/>
        <v>1.2237267999999999</v>
      </c>
      <c r="P1785" s="8">
        <f t="shared" si="718"/>
        <v>14711.96980923</v>
      </c>
      <c r="Q1785" s="13">
        <f t="shared" si="719"/>
        <v>0</v>
      </c>
      <c r="R1785" s="21">
        <f t="shared" si="720"/>
        <v>0</v>
      </c>
      <c r="S1785" s="8">
        <f t="shared" si="721"/>
        <v>0</v>
      </c>
      <c r="T1785" s="10">
        <f t="shared" si="731"/>
        <v>0.12631999999999999</v>
      </c>
      <c r="U1785" s="13">
        <f t="shared" si="735"/>
        <v>215</v>
      </c>
      <c r="V1785" s="13">
        <v>252</v>
      </c>
      <c r="W1785" s="14">
        <f t="shared" si="722"/>
        <v>1.1068188130000001</v>
      </c>
      <c r="X1785" s="8">
        <f t="shared" si="723"/>
        <v>1571.51515191</v>
      </c>
      <c r="Y1785" s="8">
        <v>0</v>
      </c>
      <c r="Z1785" s="9">
        <f t="shared" si="724"/>
        <v>0</v>
      </c>
      <c r="AA1785" s="26" t="str">
        <f t="shared" si="732"/>
        <v>A+J=</v>
      </c>
      <c r="AB1785" s="70">
        <f t="shared" si="733"/>
        <v>44119</v>
      </c>
      <c r="AC1785" s="4"/>
      <c r="AD1785" s="1"/>
      <c r="AE1785" s="11"/>
      <c r="AF1785" s="5"/>
      <c r="AG1785" s="1"/>
      <c r="AH1785" s="1"/>
      <c r="AI1785" s="1"/>
      <c r="AJ1785" s="1"/>
      <c r="AK1785" s="10"/>
      <c r="AL1785" s="1"/>
      <c r="AM1785" s="1"/>
      <c r="AN1785" s="1"/>
      <c r="AO1785" s="1"/>
      <c r="AP1785" s="1"/>
      <c r="AQ1785" s="1"/>
    </row>
    <row r="1786" spans="1:43" x14ac:dyDescent="0.2">
      <c r="A1786" s="67">
        <f t="shared" si="725"/>
        <v>44068</v>
      </c>
      <c r="B1786" s="8">
        <f t="shared" si="714"/>
        <v>16293.12644765</v>
      </c>
      <c r="C1786" s="8">
        <f t="shared" si="726"/>
        <v>12022.26657881</v>
      </c>
      <c r="D1786" s="28">
        <f t="shared" si="727"/>
        <v>5344.63</v>
      </c>
      <c r="E1786" s="9">
        <f>IF(K1786=1,VLOOKUP(A1785,[1]Plan1!$AY$117:$BA$314,3),E1785)</f>
        <v>5357.46</v>
      </c>
      <c r="F1786" s="110">
        <f t="shared" si="728"/>
        <v>44061</v>
      </c>
      <c r="G1786" s="12">
        <f t="shared" si="715"/>
        <v>2.4005403554596683E-3</v>
      </c>
      <c r="H1786" s="11">
        <f t="shared" si="729"/>
        <v>44089</v>
      </c>
      <c r="I1786" s="11">
        <f t="shared" si="716"/>
        <v>44089</v>
      </c>
      <c r="J1786" s="1">
        <f t="shared" si="730"/>
        <v>20</v>
      </c>
      <c r="K1786" s="1">
        <f t="shared" si="738"/>
        <v>6</v>
      </c>
      <c r="L1786" s="8">
        <f t="shared" si="717"/>
        <v>1.0007195499999999</v>
      </c>
      <c r="M1786" s="14">
        <f t="shared" si="737"/>
        <v>1.00359968</v>
      </c>
      <c r="N1786" s="14">
        <f t="shared" si="734"/>
        <v>1.2229935082061774</v>
      </c>
      <c r="O1786" s="8">
        <f t="shared" si="736"/>
        <v>1.22387351</v>
      </c>
      <c r="P1786" s="8">
        <f t="shared" si="718"/>
        <v>14713.73359596</v>
      </c>
      <c r="Q1786" s="13">
        <f t="shared" si="719"/>
        <v>0</v>
      </c>
      <c r="R1786" s="21">
        <f t="shared" si="720"/>
        <v>0</v>
      </c>
      <c r="S1786" s="8">
        <f t="shared" si="721"/>
        <v>0</v>
      </c>
      <c r="T1786" s="10">
        <f t="shared" si="731"/>
        <v>0.12631999999999999</v>
      </c>
      <c r="U1786" s="13">
        <f t="shared" si="735"/>
        <v>216</v>
      </c>
      <c r="V1786" s="13">
        <v>252</v>
      </c>
      <c r="W1786" s="14">
        <f t="shared" si="722"/>
        <v>1.107341406</v>
      </c>
      <c r="X1786" s="8">
        <f t="shared" si="723"/>
        <v>1579.39285169</v>
      </c>
      <c r="Y1786" s="8">
        <v>0</v>
      </c>
      <c r="Z1786" s="9">
        <f t="shared" si="724"/>
        <v>0</v>
      </c>
      <c r="AA1786" s="26" t="str">
        <f t="shared" si="732"/>
        <v>A+J=</v>
      </c>
      <c r="AB1786" s="70">
        <f t="shared" si="733"/>
        <v>44119</v>
      </c>
      <c r="AC1786" s="4"/>
      <c r="AD1786" s="1"/>
      <c r="AE1786" s="11"/>
      <c r="AF1786" s="5"/>
      <c r="AG1786" s="1"/>
      <c r="AH1786" s="1"/>
      <c r="AI1786" s="1"/>
      <c r="AJ1786" s="1"/>
      <c r="AK1786" s="10"/>
      <c r="AL1786" s="1"/>
      <c r="AM1786" s="1"/>
      <c r="AN1786" s="1"/>
      <c r="AO1786" s="1"/>
      <c r="AP1786" s="1"/>
      <c r="AQ1786" s="1"/>
    </row>
    <row r="1787" spans="1:43" x14ac:dyDescent="0.2">
      <c r="A1787" s="67">
        <f t="shared" si="725"/>
        <v>44069</v>
      </c>
      <c r="B1787" s="8">
        <f t="shared" si="714"/>
        <v>16302.773678760001</v>
      </c>
      <c r="C1787" s="8">
        <f t="shared" si="726"/>
        <v>12022.26657881</v>
      </c>
      <c r="D1787" s="28">
        <f t="shared" si="727"/>
        <v>5344.63</v>
      </c>
      <c r="E1787" s="9">
        <f>IF(K1787=1,VLOOKUP(A1786,[1]Plan1!$AY$117:$BA$314,3),E1786)</f>
        <v>5357.46</v>
      </c>
      <c r="F1787" s="110">
        <f t="shared" si="728"/>
        <v>44061</v>
      </c>
      <c r="G1787" s="12">
        <f t="shared" si="715"/>
        <v>2.4005403554596683E-3</v>
      </c>
      <c r="H1787" s="11">
        <f t="shared" si="729"/>
        <v>44089</v>
      </c>
      <c r="I1787" s="11">
        <f t="shared" si="716"/>
        <v>44089</v>
      </c>
      <c r="J1787" s="1">
        <f t="shared" si="730"/>
        <v>20</v>
      </c>
      <c r="K1787" s="1">
        <f t="shared" si="738"/>
        <v>7</v>
      </c>
      <c r="L1787" s="8">
        <f t="shared" si="717"/>
        <v>1.0008395299999999</v>
      </c>
      <c r="M1787" s="14">
        <f t="shared" si="737"/>
        <v>1.00359968</v>
      </c>
      <c r="N1787" s="14">
        <f t="shared" si="734"/>
        <v>1.2229935082061774</v>
      </c>
      <c r="O1787" s="8">
        <f t="shared" si="736"/>
        <v>1.22402024</v>
      </c>
      <c r="P1787" s="8">
        <f t="shared" si="718"/>
        <v>14715.497623130001</v>
      </c>
      <c r="Q1787" s="13">
        <f t="shared" si="719"/>
        <v>0</v>
      </c>
      <c r="R1787" s="21">
        <f t="shared" si="720"/>
        <v>0</v>
      </c>
      <c r="S1787" s="8">
        <f t="shared" si="721"/>
        <v>0</v>
      </c>
      <c r="T1787" s="10">
        <f t="shared" si="731"/>
        <v>0.12631999999999999</v>
      </c>
      <c r="U1787" s="13">
        <f t="shared" si="735"/>
        <v>217</v>
      </c>
      <c r="V1787" s="13">
        <v>252</v>
      </c>
      <c r="W1787" s="14">
        <f t="shared" si="722"/>
        <v>1.1078642460000001</v>
      </c>
      <c r="X1787" s="8">
        <f t="shared" si="723"/>
        <v>1587.27605563</v>
      </c>
      <c r="Y1787" s="8">
        <v>0</v>
      </c>
      <c r="Z1787" s="9">
        <f t="shared" si="724"/>
        <v>0</v>
      </c>
      <c r="AA1787" s="26" t="str">
        <f t="shared" si="732"/>
        <v>A+J=</v>
      </c>
      <c r="AB1787" s="70">
        <f t="shared" si="733"/>
        <v>44119</v>
      </c>
      <c r="AC1787" s="4"/>
      <c r="AD1787" s="1"/>
      <c r="AE1787" s="11"/>
      <c r="AF1787" s="5"/>
      <c r="AG1787" s="1"/>
      <c r="AH1787" s="1"/>
      <c r="AI1787" s="1"/>
      <c r="AJ1787" s="1"/>
      <c r="AK1787" s="10"/>
      <c r="AL1787" s="1"/>
      <c r="AM1787" s="1"/>
      <c r="AN1787" s="1"/>
      <c r="AO1787" s="1"/>
      <c r="AP1787" s="1"/>
      <c r="AQ1787" s="1"/>
    </row>
    <row r="1788" spans="1:43" x14ac:dyDescent="0.2">
      <c r="A1788" s="67">
        <f t="shared" si="725"/>
        <v>44070</v>
      </c>
      <c r="B1788" s="8">
        <f t="shared" si="714"/>
        <v>16312.42664143</v>
      </c>
      <c r="C1788" s="8">
        <f t="shared" si="726"/>
        <v>12022.26657881</v>
      </c>
      <c r="D1788" s="28">
        <f t="shared" si="727"/>
        <v>5344.63</v>
      </c>
      <c r="E1788" s="9">
        <f>IF(K1788=1,VLOOKUP(A1787,[1]Plan1!$AY$117:$BA$314,3),E1787)</f>
        <v>5357.46</v>
      </c>
      <c r="F1788" s="110">
        <f t="shared" si="728"/>
        <v>44061</v>
      </c>
      <c r="G1788" s="12">
        <f t="shared" si="715"/>
        <v>2.4005403554596683E-3</v>
      </c>
      <c r="H1788" s="11">
        <f t="shared" si="729"/>
        <v>44089</v>
      </c>
      <c r="I1788" s="11">
        <f t="shared" si="716"/>
        <v>44089</v>
      </c>
      <c r="J1788" s="1">
        <f t="shared" si="730"/>
        <v>20</v>
      </c>
      <c r="K1788" s="1">
        <f t="shared" si="738"/>
        <v>8</v>
      </c>
      <c r="L1788" s="8">
        <f t="shared" si="717"/>
        <v>1.0009595200000001</v>
      </c>
      <c r="M1788" s="14">
        <f t="shared" si="737"/>
        <v>1.00359968</v>
      </c>
      <c r="N1788" s="14">
        <f t="shared" si="734"/>
        <v>1.2229935082061774</v>
      </c>
      <c r="O1788" s="8">
        <f t="shared" si="736"/>
        <v>1.2241669900000001</v>
      </c>
      <c r="P1788" s="8">
        <f t="shared" si="718"/>
        <v>14717.26189075</v>
      </c>
      <c r="Q1788" s="13">
        <f t="shared" si="719"/>
        <v>0</v>
      </c>
      <c r="R1788" s="21">
        <f t="shared" si="720"/>
        <v>0</v>
      </c>
      <c r="S1788" s="8">
        <f t="shared" si="721"/>
        <v>0</v>
      </c>
      <c r="T1788" s="10">
        <f t="shared" si="731"/>
        <v>0.12631999999999999</v>
      </c>
      <c r="U1788" s="13">
        <f t="shared" si="735"/>
        <v>218</v>
      </c>
      <c r="V1788" s="13">
        <v>252</v>
      </c>
      <c r="W1788" s="14">
        <f t="shared" si="722"/>
        <v>1.1083873319999999</v>
      </c>
      <c r="X1788" s="8">
        <f t="shared" si="723"/>
        <v>1595.16475068</v>
      </c>
      <c r="Y1788" s="8">
        <v>0</v>
      </c>
      <c r="Z1788" s="9">
        <f t="shared" si="724"/>
        <v>0</v>
      </c>
      <c r="AA1788" s="26" t="str">
        <f t="shared" si="732"/>
        <v>A+J=</v>
      </c>
      <c r="AB1788" s="70">
        <f t="shared" si="733"/>
        <v>44119</v>
      </c>
      <c r="AC1788" s="4"/>
      <c r="AD1788" s="1"/>
      <c r="AE1788" s="11"/>
      <c r="AF1788" s="5"/>
      <c r="AG1788" s="1"/>
      <c r="AH1788" s="1"/>
      <c r="AI1788" s="1"/>
      <c r="AJ1788" s="1"/>
      <c r="AK1788" s="10"/>
      <c r="AL1788" s="1"/>
      <c r="AM1788" s="1"/>
      <c r="AN1788" s="1"/>
      <c r="AO1788" s="1"/>
      <c r="AP1788" s="1"/>
      <c r="AQ1788" s="1"/>
    </row>
    <row r="1789" spans="1:43" x14ac:dyDescent="0.2">
      <c r="A1789" s="67">
        <f t="shared" si="725"/>
        <v>44071</v>
      </c>
      <c r="B1789" s="8">
        <f t="shared" si="714"/>
        <v>16322.08536678</v>
      </c>
      <c r="C1789" s="8">
        <f t="shared" si="726"/>
        <v>12022.26657881</v>
      </c>
      <c r="D1789" s="28">
        <f t="shared" si="727"/>
        <v>5344.63</v>
      </c>
      <c r="E1789" s="9">
        <f>IF(K1789=1,VLOOKUP(A1788,[1]Plan1!$AY$117:$BA$314,3),E1788)</f>
        <v>5357.46</v>
      </c>
      <c r="F1789" s="110">
        <f t="shared" si="728"/>
        <v>44061</v>
      </c>
      <c r="G1789" s="12">
        <f t="shared" si="715"/>
        <v>2.4005403554596683E-3</v>
      </c>
      <c r="H1789" s="11">
        <f t="shared" si="729"/>
        <v>44089</v>
      </c>
      <c r="I1789" s="11">
        <f t="shared" si="716"/>
        <v>44089</v>
      </c>
      <c r="J1789" s="1">
        <f t="shared" si="730"/>
        <v>20</v>
      </c>
      <c r="K1789" s="1">
        <f t="shared" si="738"/>
        <v>9</v>
      </c>
      <c r="L1789" s="8">
        <f t="shared" si="717"/>
        <v>1.0010795299999999</v>
      </c>
      <c r="M1789" s="14">
        <f t="shared" si="737"/>
        <v>1.00359968</v>
      </c>
      <c r="N1789" s="14">
        <f t="shared" si="734"/>
        <v>1.2229935082061774</v>
      </c>
      <c r="O1789" s="8">
        <f t="shared" si="736"/>
        <v>1.22431376</v>
      </c>
      <c r="P1789" s="8">
        <f t="shared" si="718"/>
        <v>14719.02639882</v>
      </c>
      <c r="Q1789" s="13">
        <f t="shared" si="719"/>
        <v>0</v>
      </c>
      <c r="R1789" s="21">
        <f t="shared" si="720"/>
        <v>0</v>
      </c>
      <c r="S1789" s="8">
        <f t="shared" si="721"/>
        <v>0</v>
      </c>
      <c r="T1789" s="10">
        <f t="shared" si="731"/>
        <v>0.12631999999999999</v>
      </c>
      <c r="U1789" s="13">
        <f t="shared" si="735"/>
        <v>219</v>
      </c>
      <c r="V1789" s="13">
        <v>252</v>
      </c>
      <c r="W1789" s="14">
        <f t="shared" si="722"/>
        <v>1.1089106660000001</v>
      </c>
      <c r="X1789" s="8">
        <f t="shared" si="723"/>
        <v>1603.05896796</v>
      </c>
      <c r="Y1789" s="8">
        <v>0</v>
      </c>
      <c r="Z1789" s="9">
        <f t="shared" si="724"/>
        <v>0</v>
      </c>
      <c r="AA1789" s="26" t="str">
        <f t="shared" si="732"/>
        <v>A+J=</v>
      </c>
      <c r="AB1789" s="70">
        <f t="shared" si="733"/>
        <v>44119</v>
      </c>
      <c r="AC1789" s="4"/>
      <c r="AD1789" s="1"/>
      <c r="AE1789" s="11"/>
      <c r="AF1789" s="5"/>
      <c r="AG1789" s="1"/>
      <c r="AH1789" s="1"/>
      <c r="AI1789" s="1"/>
      <c r="AJ1789" s="1"/>
      <c r="AK1789" s="10"/>
      <c r="AL1789" s="1"/>
      <c r="AM1789" s="1"/>
      <c r="AN1789" s="1"/>
      <c r="AO1789" s="1"/>
      <c r="AP1789" s="1"/>
      <c r="AQ1789" s="1"/>
    </row>
    <row r="1790" spans="1:43" x14ac:dyDescent="0.2">
      <c r="A1790" s="67">
        <f t="shared" si="725"/>
        <v>44072</v>
      </c>
      <c r="B1790" s="8">
        <f t="shared" si="714"/>
        <v>16331.74984178</v>
      </c>
      <c r="C1790" s="8">
        <f t="shared" si="726"/>
        <v>12022.26657881</v>
      </c>
      <c r="D1790" s="28">
        <f t="shared" si="727"/>
        <v>5344.63</v>
      </c>
      <c r="E1790" s="9">
        <f>IF(K1790=1,VLOOKUP(A1789,[1]Plan1!$AY$117:$BA$314,3),E1789)</f>
        <v>5357.46</v>
      </c>
      <c r="F1790" s="110">
        <f t="shared" si="728"/>
        <v>44061</v>
      </c>
      <c r="G1790" s="12">
        <f t="shared" si="715"/>
        <v>2.4005403554596683E-3</v>
      </c>
      <c r="H1790" s="11">
        <f t="shared" si="729"/>
        <v>44089</v>
      </c>
      <c r="I1790" s="11">
        <f t="shared" si="716"/>
        <v>44089</v>
      </c>
      <c r="J1790" s="1">
        <f t="shared" si="730"/>
        <v>20</v>
      </c>
      <c r="K1790" s="1">
        <f t="shared" si="738"/>
        <v>10</v>
      </c>
      <c r="L1790" s="8">
        <f t="shared" si="717"/>
        <v>1.0011995499999999</v>
      </c>
      <c r="M1790" s="14">
        <f t="shared" si="737"/>
        <v>1.00359968</v>
      </c>
      <c r="N1790" s="14">
        <f t="shared" si="734"/>
        <v>1.2229935082061774</v>
      </c>
      <c r="O1790" s="8">
        <f t="shared" si="736"/>
        <v>1.2244605500000001</v>
      </c>
      <c r="P1790" s="8">
        <f t="shared" si="718"/>
        <v>14720.791147329999</v>
      </c>
      <c r="Q1790" s="13">
        <f t="shared" si="719"/>
        <v>0</v>
      </c>
      <c r="R1790" s="21">
        <f t="shared" si="720"/>
        <v>0</v>
      </c>
      <c r="S1790" s="8">
        <f t="shared" si="721"/>
        <v>0</v>
      </c>
      <c r="T1790" s="10">
        <f t="shared" si="731"/>
        <v>0.12631999999999999</v>
      </c>
      <c r="U1790" s="13">
        <f t="shared" si="735"/>
        <v>220</v>
      </c>
      <c r="V1790" s="13">
        <v>252</v>
      </c>
      <c r="W1790" s="14">
        <f t="shared" si="722"/>
        <v>1.109434247</v>
      </c>
      <c r="X1790" s="8">
        <f t="shared" si="723"/>
        <v>1610.9586944499999</v>
      </c>
      <c r="Y1790" s="8">
        <v>0</v>
      </c>
      <c r="Z1790" s="9">
        <f t="shared" si="724"/>
        <v>0</v>
      </c>
      <c r="AA1790" s="26" t="str">
        <f t="shared" si="732"/>
        <v>A+J=</v>
      </c>
      <c r="AB1790" s="70">
        <f t="shared" si="733"/>
        <v>44119</v>
      </c>
      <c r="AC1790" s="4"/>
      <c r="AD1790" s="1"/>
      <c r="AE1790" s="11"/>
      <c r="AF1790" s="5"/>
      <c r="AG1790" s="1"/>
      <c r="AH1790" s="1"/>
      <c r="AI1790" s="1"/>
      <c r="AJ1790" s="1"/>
      <c r="AK1790" s="10"/>
      <c r="AL1790" s="1"/>
      <c r="AM1790" s="1"/>
      <c r="AN1790" s="1"/>
      <c r="AO1790" s="1"/>
      <c r="AP1790" s="1"/>
      <c r="AQ1790" s="1"/>
    </row>
    <row r="1791" spans="1:43" x14ac:dyDescent="0.2">
      <c r="A1791" s="67">
        <f t="shared" si="725"/>
        <v>44073</v>
      </c>
      <c r="B1791" s="8">
        <f t="shared" si="714"/>
        <v>16331.74984178</v>
      </c>
      <c r="C1791" s="8">
        <f t="shared" si="726"/>
        <v>12022.26657881</v>
      </c>
      <c r="D1791" s="28">
        <f t="shared" si="727"/>
        <v>5344.63</v>
      </c>
      <c r="E1791" s="9">
        <f>IF(K1791=1,VLOOKUP(A1790,[1]Plan1!$AY$117:$BA$314,3),E1790)</f>
        <v>5357.46</v>
      </c>
      <c r="F1791" s="110">
        <f t="shared" si="728"/>
        <v>44061</v>
      </c>
      <c r="G1791" s="12">
        <f t="shared" si="715"/>
        <v>2.4005403554596683E-3</v>
      </c>
      <c r="H1791" s="11">
        <f t="shared" si="729"/>
        <v>44089</v>
      </c>
      <c r="I1791" s="11">
        <f t="shared" si="716"/>
        <v>44089</v>
      </c>
      <c r="J1791" s="1">
        <f t="shared" si="730"/>
        <v>20</v>
      </c>
      <c r="K1791" s="1">
        <f t="shared" si="738"/>
        <v>10</v>
      </c>
      <c r="L1791" s="8">
        <f t="shared" si="717"/>
        <v>1.0011995499999999</v>
      </c>
      <c r="M1791" s="14">
        <f t="shared" si="737"/>
        <v>1.00359968</v>
      </c>
      <c r="N1791" s="14">
        <f t="shared" si="734"/>
        <v>1.2229935082061774</v>
      </c>
      <c r="O1791" s="8">
        <f t="shared" si="736"/>
        <v>1.2244605500000001</v>
      </c>
      <c r="P1791" s="8">
        <f t="shared" si="718"/>
        <v>14720.791147329999</v>
      </c>
      <c r="Q1791" s="13">
        <f t="shared" si="719"/>
        <v>0</v>
      </c>
      <c r="R1791" s="21">
        <f t="shared" si="720"/>
        <v>0</v>
      </c>
      <c r="S1791" s="8">
        <f t="shared" si="721"/>
        <v>0</v>
      </c>
      <c r="T1791" s="10">
        <f t="shared" si="731"/>
        <v>0.12631999999999999</v>
      </c>
      <c r="U1791" s="13">
        <f t="shared" si="735"/>
        <v>220</v>
      </c>
      <c r="V1791" s="13">
        <v>252</v>
      </c>
      <c r="W1791" s="14">
        <f t="shared" si="722"/>
        <v>1.109434247</v>
      </c>
      <c r="X1791" s="8">
        <f t="shared" si="723"/>
        <v>1610.9586944499999</v>
      </c>
      <c r="Y1791" s="8">
        <v>0</v>
      </c>
      <c r="Z1791" s="9">
        <f t="shared" si="724"/>
        <v>0</v>
      </c>
      <c r="AA1791" s="26" t="str">
        <f t="shared" si="732"/>
        <v>A+J=</v>
      </c>
      <c r="AB1791" s="70">
        <f t="shared" si="733"/>
        <v>44119</v>
      </c>
      <c r="AC1791" s="4"/>
      <c r="AD1791" s="1"/>
      <c r="AE1791" s="11"/>
      <c r="AF1791" s="5"/>
      <c r="AG1791" s="1"/>
      <c r="AH1791" s="1"/>
      <c r="AI1791" s="1"/>
      <c r="AJ1791" s="1"/>
      <c r="AK1791" s="10"/>
      <c r="AL1791" s="1"/>
      <c r="AM1791" s="1"/>
      <c r="AN1791" s="1"/>
      <c r="AO1791" s="1"/>
      <c r="AP1791" s="1"/>
      <c r="AQ1791" s="1"/>
    </row>
    <row r="1792" spans="1:43" x14ac:dyDescent="0.2">
      <c r="A1792" s="67">
        <f t="shared" si="725"/>
        <v>44074</v>
      </c>
      <c r="B1792" s="8">
        <f t="shared" si="714"/>
        <v>16331.74984178</v>
      </c>
      <c r="C1792" s="8">
        <f t="shared" si="726"/>
        <v>12022.26657881</v>
      </c>
      <c r="D1792" s="28">
        <f t="shared" si="727"/>
        <v>5344.63</v>
      </c>
      <c r="E1792" s="9">
        <f>IF(K1792=1,VLOOKUP(A1791,[1]Plan1!$AY$117:$BA$314,3),E1791)</f>
        <v>5357.46</v>
      </c>
      <c r="F1792" s="110">
        <f t="shared" si="728"/>
        <v>44061</v>
      </c>
      <c r="G1792" s="12">
        <f t="shared" si="715"/>
        <v>2.4005403554596683E-3</v>
      </c>
      <c r="H1792" s="11">
        <f t="shared" si="729"/>
        <v>44089</v>
      </c>
      <c r="I1792" s="11">
        <f t="shared" si="716"/>
        <v>44089</v>
      </c>
      <c r="J1792" s="1">
        <f t="shared" si="730"/>
        <v>20</v>
      </c>
      <c r="K1792" s="1">
        <f t="shared" si="738"/>
        <v>10</v>
      </c>
      <c r="L1792" s="8">
        <f t="shared" si="717"/>
        <v>1.0011995499999999</v>
      </c>
      <c r="M1792" s="14">
        <f t="shared" si="737"/>
        <v>1.00359968</v>
      </c>
      <c r="N1792" s="14">
        <f t="shared" si="734"/>
        <v>1.2229935082061774</v>
      </c>
      <c r="O1792" s="8">
        <f t="shared" si="736"/>
        <v>1.2244605500000001</v>
      </c>
      <c r="P1792" s="8">
        <f t="shared" si="718"/>
        <v>14720.791147329999</v>
      </c>
      <c r="Q1792" s="13">
        <f t="shared" si="719"/>
        <v>0</v>
      </c>
      <c r="R1792" s="21">
        <f t="shared" si="720"/>
        <v>0</v>
      </c>
      <c r="S1792" s="8">
        <f t="shared" si="721"/>
        <v>0</v>
      </c>
      <c r="T1792" s="10">
        <f t="shared" si="731"/>
        <v>0.12631999999999999</v>
      </c>
      <c r="U1792" s="13">
        <f t="shared" si="735"/>
        <v>220</v>
      </c>
      <c r="V1792" s="13">
        <v>252</v>
      </c>
      <c r="W1792" s="14">
        <f t="shared" si="722"/>
        <v>1.109434247</v>
      </c>
      <c r="X1792" s="8">
        <f t="shared" si="723"/>
        <v>1610.9586944499999</v>
      </c>
      <c r="Y1792" s="8">
        <v>0</v>
      </c>
      <c r="Z1792" s="9">
        <f t="shared" si="724"/>
        <v>0</v>
      </c>
      <c r="AA1792" s="26" t="str">
        <f t="shared" si="732"/>
        <v>A+J=</v>
      </c>
      <c r="AB1792" s="70">
        <f t="shared" si="733"/>
        <v>44119</v>
      </c>
      <c r="AC1792" s="4"/>
      <c r="AD1792" s="1"/>
      <c r="AE1792" s="11"/>
      <c r="AF1792" s="5"/>
      <c r="AG1792" s="1"/>
      <c r="AH1792" s="1"/>
      <c r="AI1792" s="1"/>
      <c r="AJ1792" s="1"/>
      <c r="AK1792" s="10"/>
      <c r="AL1792" s="1"/>
      <c r="AM1792" s="1"/>
      <c r="AN1792" s="1"/>
      <c r="AO1792" s="1"/>
      <c r="AP1792" s="1"/>
      <c r="AQ1792" s="1"/>
    </row>
    <row r="1793" spans="1:43" x14ac:dyDescent="0.2">
      <c r="A1793" s="67">
        <f t="shared" si="725"/>
        <v>44075</v>
      </c>
      <c r="B1793" s="8">
        <f t="shared" si="714"/>
        <v>16341.419801219999</v>
      </c>
      <c r="C1793" s="8">
        <f t="shared" si="726"/>
        <v>12022.26657881</v>
      </c>
      <c r="D1793" s="28">
        <f t="shared" si="727"/>
        <v>5344.63</v>
      </c>
      <c r="E1793" s="9">
        <f>IF(K1793=1,VLOOKUP(A1792,[1]Plan1!$AY$117:$BA$314,3),E1792)</f>
        <v>5357.46</v>
      </c>
      <c r="F1793" s="110">
        <f t="shared" si="728"/>
        <v>44061</v>
      </c>
      <c r="G1793" s="12">
        <f t="shared" si="715"/>
        <v>2.4005403554596683E-3</v>
      </c>
      <c r="H1793" s="11">
        <f t="shared" si="729"/>
        <v>44089</v>
      </c>
      <c r="I1793" s="11">
        <f t="shared" si="716"/>
        <v>44089</v>
      </c>
      <c r="J1793" s="1">
        <f t="shared" si="730"/>
        <v>20</v>
      </c>
      <c r="K1793" s="1">
        <f t="shared" si="738"/>
        <v>11</v>
      </c>
      <c r="L1793" s="8">
        <f t="shared" si="717"/>
        <v>1.0013195800000001</v>
      </c>
      <c r="M1793" s="14">
        <f t="shared" si="737"/>
        <v>1.00359968</v>
      </c>
      <c r="N1793" s="14">
        <f t="shared" si="734"/>
        <v>1.2229935082061774</v>
      </c>
      <c r="O1793" s="8">
        <f t="shared" si="736"/>
        <v>1.2246073399999999</v>
      </c>
      <c r="P1793" s="8">
        <f t="shared" si="718"/>
        <v>14722.55589584</v>
      </c>
      <c r="Q1793" s="13">
        <f t="shared" si="719"/>
        <v>0</v>
      </c>
      <c r="R1793" s="21">
        <f t="shared" si="720"/>
        <v>0</v>
      </c>
      <c r="S1793" s="8">
        <f t="shared" si="721"/>
        <v>0</v>
      </c>
      <c r="T1793" s="10">
        <f t="shared" si="731"/>
        <v>0.12631999999999999</v>
      </c>
      <c r="U1793" s="13">
        <f t="shared" si="735"/>
        <v>221</v>
      </c>
      <c r="V1793" s="13">
        <v>252</v>
      </c>
      <c r="W1793" s="14">
        <f t="shared" si="722"/>
        <v>1.109958075</v>
      </c>
      <c r="X1793" s="8">
        <f t="shared" si="723"/>
        <v>1618.86390538</v>
      </c>
      <c r="Y1793" s="8">
        <v>0</v>
      </c>
      <c r="Z1793" s="9">
        <f t="shared" si="724"/>
        <v>0</v>
      </c>
      <c r="AA1793" s="26" t="str">
        <f t="shared" si="732"/>
        <v>A+J=</v>
      </c>
      <c r="AB1793" s="70">
        <f t="shared" si="733"/>
        <v>44119</v>
      </c>
      <c r="AC1793" s="4"/>
      <c r="AD1793" s="1"/>
      <c r="AE1793" s="11"/>
      <c r="AF1793" s="5"/>
      <c r="AG1793" s="1"/>
      <c r="AH1793" s="1"/>
      <c r="AI1793" s="1"/>
      <c r="AJ1793" s="1"/>
      <c r="AK1793" s="10"/>
      <c r="AL1793" s="1"/>
      <c r="AM1793" s="1"/>
      <c r="AN1793" s="1"/>
      <c r="AO1793" s="1"/>
      <c r="AP1793" s="1"/>
      <c r="AQ1793" s="1"/>
    </row>
    <row r="1794" spans="1:43" x14ac:dyDescent="0.2">
      <c r="A1794" s="67">
        <f t="shared" si="725"/>
        <v>44076</v>
      </c>
      <c r="B1794" s="8">
        <f t="shared" si="714"/>
        <v>16351.095646939999</v>
      </c>
      <c r="C1794" s="8">
        <f t="shared" si="726"/>
        <v>12022.26657881</v>
      </c>
      <c r="D1794" s="28">
        <f t="shared" si="727"/>
        <v>5344.63</v>
      </c>
      <c r="E1794" s="9">
        <f>IF(K1794=1,VLOOKUP(A1793,[1]Plan1!$AY$117:$BA$314,3),E1793)</f>
        <v>5357.46</v>
      </c>
      <c r="F1794" s="110">
        <f t="shared" si="728"/>
        <v>44061</v>
      </c>
      <c r="G1794" s="12">
        <f t="shared" si="715"/>
        <v>2.4005403554596683E-3</v>
      </c>
      <c r="H1794" s="11">
        <f t="shared" si="729"/>
        <v>44089</v>
      </c>
      <c r="I1794" s="11">
        <f t="shared" si="716"/>
        <v>44089</v>
      </c>
      <c r="J1794" s="1">
        <f t="shared" si="730"/>
        <v>20</v>
      </c>
      <c r="K1794" s="1">
        <f t="shared" si="738"/>
        <v>12</v>
      </c>
      <c r="L1794" s="8">
        <f t="shared" si="717"/>
        <v>1.0014396299999999</v>
      </c>
      <c r="M1794" s="14">
        <f t="shared" si="737"/>
        <v>1.00359968</v>
      </c>
      <c r="N1794" s="14">
        <f t="shared" si="734"/>
        <v>1.2229935082061774</v>
      </c>
      <c r="O1794" s="8">
        <f t="shared" si="736"/>
        <v>1.22475416</v>
      </c>
      <c r="P1794" s="8">
        <f t="shared" si="718"/>
        <v>14724.32100502</v>
      </c>
      <c r="Q1794" s="13">
        <f t="shared" si="719"/>
        <v>0</v>
      </c>
      <c r="R1794" s="21">
        <f t="shared" si="720"/>
        <v>0</v>
      </c>
      <c r="S1794" s="8">
        <f t="shared" si="721"/>
        <v>0</v>
      </c>
      <c r="T1794" s="10">
        <f t="shared" si="731"/>
        <v>0.12631999999999999</v>
      </c>
      <c r="U1794" s="13">
        <f t="shared" si="735"/>
        <v>222</v>
      </c>
      <c r="V1794" s="13">
        <v>252</v>
      </c>
      <c r="W1794" s="14">
        <f t="shared" si="722"/>
        <v>1.1104821499999999</v>
      </c>
      <c r="X1794" s="8">
        <f t="shared" si="723"/>
        <v>1626.77464192</v>
      </c>
      <c r="Y1794" s="8">
        <v>0</v>
      </c>
      <c r="Z1794" s="9">
        <f t="shared" si="724"/>
        <v>0</v>
      </c>
      <c r="AA1794" s="26" t="str">
        <f t="shared" si="732"/>
        <v>A+J=</v>
      </c>
      <c r="AB1794" s="70">
        <f t="shared" si="733"/>
        <v>44119</v>
      </c>
      <c r="AC1794" s="4"/>
      <c r="AD1794" s="1"/>
      <c r="AE1794" s="11"/>
      <c r="AF1794" s="5"/>
      <c r="AG1794" s="1"/>
      <c r="AH1794" s="1"/>
      <c r="AI1794" s="1"/>
      <c r="AJ1794" s="1"/>
      <c r="AK1794" s="10"/>
      <c r="AL1794" s="1"/>
      <c r="AM1794" s="1"/>
      <c r="AN1794" s="1"/>
      <c r="AO1794" s="1"/>
      <c r="AP1794" s="1"/>
      <c r="AQ1794" s="1"/>
    </row>
    <row r="1795" spans="1:43" x14ac:dyDescent="0.2">
      <c r="A1795" s="67">
        <f t="shared" si="725"/>
        <v>44077</v>
      </c>
      <c r="B1795" s="8">
        <f t="shared" si="714"/>
        <v>16360.77712839</v>
      </c>
      <c r="C1795" s="8">
        <f t="shared" si="726"/>
        <v>12022.26657881</v>
      </c>
      <c r="D1795" s="28">
        <f t="shared" si="727"/>
        <v>5344.63</v>
      </c>
      <c r="E1795" s="9">
        <f>IF(K1795=1,VLOOKUP(A1794,[1]Plan1!$AY$117:$BA$314,3),E1794)</f>
        <v>5357.46</v>
      </c>
      <c r="F1795" s="110">
        <f t="shared" si="728"/>
        <v>44061</v>
      </c>
      <c r="G1795" s="12">
        <f t="shared" si="715"/>
        <v>2.4005403554596683E-3</v>
      </c>
      <c r="H1795" s="11">
        <f t="shared" si="729"/>
        <v>44089</v>
      </c>
      <c r="I1795" s="11">
        <f t="shared" si="716"/>
        <v>44089</v>
      </c>
      <c r="J1795" s="1">
        <f t="shared" si="730"/>
        <v>20</v>
      </c>
      <c r="K1795" s="1">
        <f t="shared" si="738"/>
        <v>13</v>
      </c>
      <c r="L1795" s="8">
        <f t="shared" si="717"/>
        <v>1.0015596899999999</v>
      </c>
      <c r="M1795" s="14">
        <f t="shared" si="737"/>
        <v>1.00359968</v>
      </c>
      <c r="N1795" s="14">
        <f t="shared" si="734"/>
        <v>1.2229935082061774</v>
      </c>
      <c r="O1795" s="8">
        <f t="shared" si="736"/>
        <v>1.2249009900000001</v>
      </c>
      <c r="P1795" s="8">
        <f t="shared" si="718"/>
        <v>14726.08623442</v>
      </c>
      <c r="Q1795" s="13">
        <f t="shared" si="719"/>
        <v>0</v>
      </c>
      <c r="R1795" s="21">
        <f t="shared" si="720"/>
        <v>0</v>
      </c>
      <c r="S1795" s="8">
        <f t="shared" si="721"/>
        <v>0</v>
      </c>
      <c r="T1795" s="10">
        <f t="shared" si="731"/>
        <v>0.12631999999999999</v>
      </c>
      <c r="U1795" s="13">
        <f t="shared" si="735"/>
        <v>223</v>
      </c>
      <c r="V1795" s="13">
        <v>252</v>
      </c>
      <c r="W1795" s="14">
        <f t="shared" si="722"/>
        <v>1.111006473</v>
      </c>
      <c r="X1795" s="8">
        <f t="shared" si="723"/>
        <v>1634.6908939699999</v>
      </c>
      <c r="Y1795" s="8">
        <v>0</v>
      </c>
      <c r="Z1795" s="9">
        <f t="shared" si="724"/>
        <v>0</v>
      </c>
      <c r="AA1795" s="26" t="str">
        <f t="shared" si="732"/>
        <v>A+J=</v>
      </c>
      <c r="AB1795" s="70">
        <f t="shared" si="733"/>
        <v>44119</v>
      </c>
      <c r="AC1795" s="4"/>
      <c r="AD1795" s="1"/>
      <c r="AE1795" s="11"/>
      <c r="AF1795" s="5"/>
      <c r="AG1795" s="1"/>
      <c r="AH1795" s="1"/>
      <c r="AI1795" s="1"/>
      <c r="AJ1795" s="1"/>
      <c r="AK1795" s="10"/>
      <c r="AL1795" s="1"/>
      <c r="AM1795" s="1"/>
      <c r="AN1795" s="1"/>
      <c r="AO1795" s="1"/>
      <c r="AP1795" s="1"/>
      <c r="AQ1795" s="1"/>
    </row>
    <row r="1796" spans="1:43" x14ac:dyDescent="0.2">
      <c r="A1796" s="67">
        <f t="shared" si="725"/>
        <v>44078</v>
      </c>
      <c r="B1796" s="8">
        <f t="shared" si="714"/>
        <v>16370.46449962</v>
      </c>
      <c r="C1796" s="8">
        <f t="shared" si="726"/>
        <v>12022.26657881</v>
      </c>
      <c r="D1796" s="28">
        <f t="shared" si="727"/>
        <v>5344.63</v>
      </c>
      <c r="E1796" s="9">
        <f>IF(K1796=1,VLOOKUP(A1795,[1]Plan1!$AY$117:$BA$314,3),E1795)</f>
        <v>5357.46</v>
      </c>
      <c r="F1796" s="110">
        <f t="shared" si="728"/>
        <v>44061</v>
      </c>
      <c r="G1796" s="12">
        <f t="shared" si="715"/>
        <v>2.4005403554596683E-3</v>
      </c>
      <c r="H1796" s="11">
        <f t="shared" si="729"/>
        <v>44089</v>
      </c>
      <c r="I1796" s="11">
        <f t="shared" si="716"/>
        <v>44089</v>
      </c>
      <c r="J1796" s="1">
        <f t="shared" si="730"/>
        <v>20</v>
      </c>
      <c r="K1796" s="1">
        <f t="shared" si="738"/>
        <v>14</v>
      </c>
      <c r="L1796" s="8">
        <f t="shared" si="717"/>
        <v>1.00167977</v>
      </c>
      <c r="M1796" s="14">
        <f t="shared" si="737"/>
        <v>1.00359968</v>
      </c>
      <c r="N1796" s="14">
        <f t="shared" si="734"/>
        <v>1.2229935082061774</v>
      </c>
      <c r="O1796" s="8">
        <f t="shared" si="736"/>
        <v>1.2250478499999999</v>
      </c>
      <c r="P1796" s="8">
        <f t="shared" si="718"/>
        <v>14727.851824490001</v>
      </c>
      <c r="Q1796" s="13">
        <f t="shared" si="719"/>
        <v>0</v>
      </c>
      <c r="R1796" s="21">
        <f t="shared" si="720"/>
        <v>0</v>
      </c>
      <c r="S1796" s="8">
        <f t="shared" si="721"/>
        <v>0</v>
      </c>
      <c r="T1796" s="10">
        <f t="shared" si="731"/>
        <v>0.12631999999999999</v>
      </c>
      <c r="U1796" s="13">
        <f t="shared" si="735"/>
        <v>224</v>
      </c>
      <c r="V1796" s="13">
        <v>252</v>
      </c>
      <c r="W1796" s="14">
        <f t="shared" si="722"/>
        <v>1.1115310430000001</v>
      </c>
      <c r="X1796" s="8">
        <f t="shared" si="723"/>
        <v>1642.6126751300001</v>
      </c>
      <c r="Y1796" s="8">
        <v>0</v>
      </c>
      <c r="Z1796" s="9">
        <f t="shared" si="724"/>
        <v>0</v>
      </c>
      <c r="AA1796" s="26" t="str">
        <f t="shared" si="732"/>
        <v>A+J=</v>
      </c>
      <c r="AB1796" s="70">
        <f t="shared" si="733"/>
        <v>44119</v>
      </c>
      <c r="AC1796" s="4"/>
      <c r="AD1796" s="1"/>
      <c r="AE1796" s="11"/>
      <c r="AF1796" s="5"/>
      <c r="AG1796" s="1"/>
      <c r="AH1796" s="1"/>
      <c r="AI1796" s="1"/>
      <c r="AJ1796" s="1"/>
      <c r="AK1796" s="10"/>
      <c r="AL1796" s="1"/>
      <c r="AM1796" s="1"/>
      <c r="AN1796" s="1"/>
      <c r="AO1796" s="1"/>
      <c r="AP1796" s="1"/>
      <c r="AQ1796" s="1"/>
    </row>
    <row r="1797" spans="1:43" x14ac:dyDescent="0.2">
      <c r="A1797" s="67">
        <f t="shared" si="725"/>
        <v>44079</v>
      </c>
      <c r="B1797" s="8">
        <f t="shared" si="714"/>
        <v>16380.15750985</v>
      </c>
      <c r="C1797" s="8">
        <f t="shared" si="726"/>
        <v>12022.26657881</v>
      </c>
      <c r="D1797" s="28">
        <f t="shared" si="727"/>
        <v>5344.63</v>
      </c>
      <c r="E1797" s="9">
        <f>IF(K1797=1,VLOOKUP(A1796,[1]Plan1!$AY$117:$BA$314,3),E1796)</f>
        <v>5357.46</v>
      </c>
      <c r="F1797" s="110">
        <f t="shared" si="728"/>
        <v>44061</v>
      </c>
      <c r="G1797" s="12">
        <f t="shared" si="715"/>
        <v>2.4005403554596683E-3</v>
      </c>
      <c r="H1797" s="11">
        <f t="shared" si="729"/>
        <v>44089</v>
      </c>
      <c r="I1797" s="11">
        <f t="shared" si="716"/>
        <v>44089</v>
      </c>
      <c r="J1797" s="1">
        <f t="shared" si="730"/>
        <v>20</v>
      </c>
      <c r="K1797" s="1">
        <f t="shared" si="738"/>
        <v>15</v>
      </c>
      <c r="L1797" s="8">
        <f t="shared" si="717"/>
        <v>1.00179986</v>
      </c>
      <c r="M1797" s="14">
        <f t="shared" si="737"/>
        <v>1.00359968</v>
      </c>
      <c r="N1797" s="14">
        <f t="shared" si="734"/>
        <v>1.2229935082061774</v>
      </c>
      <c r="O1797" s="8">
        <f t="shared" si="736"/>
        <v>1.22519472</v>
      </c>
      <c r="P1797" s="8">
        <f t="shared" si="718"/>
        <v>14729.617534790001</v>
      </c>
      <c r="Q1797" s="13">
        <f t="shared" si="719"/>
        <v>0</v>
      </c>
      <c r="R1797" s="21">
        <f t="shared" si="720"/>
        <v>0</v>
      </c>
      <c r="S1797" s="8">
        <f t="shared" si="721"/>
        <v>0</v>
      </c>
      <c r="T1797" s="10">
        <f t="shared" si="731"/>
        <v>0.12631999999999999</v>
      </c>
      <c r="U1797" s="13">
        <f t="shared" si="735"/>
        <v>225</v>
      </c>
      <c r="V1797" s="13">
        <v>252</v>
      </c>
      <c r="W1797" s="14">
        <f t="shared" si="722"/>
        <v>1.112055861</v>
      </c>
      <c r="X1797" s="8">
        <f t="shared" si="723"/>
        <v>1650.53997506</v>
      </c>
      <c r="Y1797" s="8">
        <v>0</v>
      </c>
      <c r="Z1797" s="9">
        <f t="shared" si="724"/>
        <v>0</v>
      </c>
      <c r="AA1797" s="26" t="str">
        <f t="shared" si="732"/>
        <v>A+J=</v>
      </c>
      <c r="AB1797" s="70">
        <f t="shared" si="733"/>
        <v>44119</v>
      </c>
      <c r="AC1797" s="4"/>
      <c r="AD1797" s="1"/>
      <c r="AE1797" s="11"/>
      <c r="AF1797" s="5"/>
      <c r="AG1797" s="1"/>
      <c r="AH1797" s="1"/>
      <c r="AI1797" s="1"/>
      <c r="AJ1797" s="1"/>
      <c r="AK1797" s="10"/>
      <c r="AL1797" s="1"/>
      <c r="AM1797" s="1"/>
      <c r="AN1797" s="1"/>
      <c r="AO1797" s="1"/>
      <c r="AP1797" s="1"/>
      <c r="AQ1797" s="1"/>
    </row>
    <row r="1798" spans="1:43" x14ac:dyDescent="0.2">
      <c r="A1798" s="67">
        <f t="shared" si="725"/>
        <v>44080</v>
      </c>
      <c r="B1798" s="8">
        <f t="shared" si="714"/>
        <v>16380.15750985</v>
      </c>
      <c r="C1798" s="8">
        <f t="shared" si="726"/>
        <v>12022.26657881</v>
      </c>
      <c r="D1798" s="28">
        <f t="shared" si="727"/>
        <v>5344.63</v>
      </c>
      <c r="E1798" s="9">
        <f>IF(K1798=1,VLOOKUP(A1797,[1]Plan1!$AY$117:$BA$314,3),E1797)</f>
        <v>5357.46</v>
      </c>
      <c r="F1798" s="110">
        <f t="shared" si="728"/>
        <v>44061</v>
      </c>
      <c r="G1798" s="12">
        <f t="shared" si="715"/>
        <v>2.4005403554596683E-3</v>
      </c>
      <c r="H1798" s="11">
        <f t="shared" si="729"/>
        <v>44089</v>
      </c>
      <c r="I1798" s="11">
        <f t="shared" si="716"/>
        <v>44089</v>
      </c>
      <c r="J1798" s="1">
        <f t="shared" si="730"/>
        <v>20</v>
      </c>
      <c r="K1798" s="1">
        <f t="shared" si="738"/>
        <v>15</v>
      </c>
      <c r="L1798" s="8">
        <f t="shared" si="717"/>
        <v>1.00179986</v>
      </c>
      <c r="M1798" s="14">
        <f t="shared" si="737"/>
        <v>1.00359968</v>
      </c>
      <c r="N1798" s="14">
        <f t="shared" si="734"/>
        <v>1.2229935082061774</v>
      </c>
      <c r="O1798" s="8">
        <f t="shared" si="736"/>
        <v>1.22519472</v>
      </c>
      <c r="P1798" s="8">
        <f t="shared" si="718"/>
        <v>14729.617534790001</v>
      </c>
      <c r="Q1798" s="13">
        <f t="shared" si="719"/>
        <v>0</v>
      </c>
      <c r="R1798" s="21">
        <f t="shared" si="720"/>
        <v>0</v>
      </c>
      <c r="S1798" s="8">
        <f t="shared" si="721"/>
        <v>0</v>
      </c>
      <c r="T1798" s="10">
        <f t="shared" si="731"/>
        <v>0.12631999999999999</v>
      </c>
      <c r="U1798" s="13">
        <f t="shared" si="735"/>
        <v>225</v>
      </c>
      <c r="V1798" s="13">
        <v>252</v>
      </c>
      <c r="W1798" s="14">
        <f t="shared" si="722"/>
        <v>1.112055861</v>
      </c>
      <c r="X1798" s="8">
        <f t="shared" si="723"/>
        <v>1650.53997506</v>
      </c>
      <c r="Y1798" s="8">
        <v>0</v>
      </c>
      <c r="Z1798" s="9">
        <f t="shared" si="724"/>
        <v>0</v>
      </c>
      <c r="AA1798" s="26" t="str">
        <f t="shared" si="732"/>
        <v>A+J=</v>
      </c>
      <c r="AB1798" s="70">
        <f t="shared" si="733"/>
        <v>44119</v>
      </c>
      <c r="AC1798" s="4"/>
      <c r="AD1798" s="1"/>
      <c r="AE1798" s="11"/>
      <c r="AF1798" s="5"/>
      <c r="AG1798" s="1"/>
      <c r="AH1798" s="1"/>
      <c r="AI1798" s="1"/>
      <c r="AJ1798" s="1"/>
      <c r="AK1798" s="10"/>
      <c r="AL1798" s="1"/>
      <c r="AM1798" s="1"/>
      <c r="AN1798" s="1"/>
      <c r="AO1798" s="1"/>
      <c r="AP1798" s="1"/>
      <c r="AQ1798" s="1"/>
    </row>
    <row r="1799" spans="1:43" x14ac:dyDescent="0.2">
      <c r="A1799" s="67">
        <f t="shared" si="725"/>
        <v>44081</v>
      </c>
      <c r="B1799" s="8">
        <f t="shared" si="714"/>
        <v>16380.15750985</v>
      </c>
      <c r="C1799" s="8">
        <f t="shared" si="726"/>
        <v>12022.26657881</v>
      </c>
      <c r="D1799" s="28">
        <f t="shared" si="727"/>
        <v>5344.63</v>
      </c>
      <c r="E1799" s="9">
        <f>IF(K1799=1,VLOOKUP(A1798,[1]Plan1!$AY$117:$BA$314,3),E1798)</f>
        <v>5357.46</v>
      </c>
      <c r="F1799" s="110">
        <f t="shared" si="728"/>
        <v>44061</v>
      </c>
      <c r="G1799" s="12">
        <f t="shared" si="715"/>
        <v>2.4005403554596683E-3</v>
      </c>
      <c r="H1799" s="11">
        <f t="shared" si="729"/>
        <v>44089</v>
      </c>
      <c r="I1799" s="11">
        <f t="shared" si="716"/>
        <v>44089</v>
      </c>
      <c r="J1799" s="1">
        <f t="shared" si="730"/>
        <v>20</v>
      </c>
      <c r="K1799" s="1">
        <f t="shared" si="738"/>
        <v>15</v>
      </c>
      <c r="L1799" s="8">
        <f t="shared" si="717"/>
        <v>1.00179986</v>
      </c>
      <c r="M1799" s="14">
        <f t="shared" si="737"/>
        <v>1.00359968</v>
      </c>
      <c r="N1799" s="14">
        <f t="shared" si="734"/>
        <v>1.2229935082061774</v>
      </c>
      <c r="O1799" s="8">
        <f t="shared" si="736"/>
        <v>1.22519472</v>
      </c>
      <c r="P1799" s="8">
        <f t="shared" si="718"/>
        <v>14729.617534790001</v>
      </c>
      <c r="Q1799" s="13">
        <f t="shared" si="719"/>
        <v>0</v>
      </c>
      <c r="R1799" s="21">
        <f t="shared" si="720"/>
        <v>0</v>
      </c>
      <c r="S1799" s="8">
        <f t="shared" si="721"/>
        <v>0</v>
      </c>
      <c r="T1799" s="10">
        <f t="shared" si="731"/>
        <v>0.12631999999999999</v>
      </c>
      <c r="U1799" s="13">
        <f t="shared" si="735"/>
        <v>225</v>
      </c>
      <c r="V1799" s="13">
        <v>252</v>
      </c>
      <c r="W1799" s="14">
        <f t="shared" si="722"/>
        <v>1.112055861</v>
      </c>
      <c r="X1799" s="8">
        <f t="shared" si="723"/>
        <v>1650.53997506</v>
      </c>
      <c r="Y1799" s="8">
        <v>0</v>
      </c>
      <c r="Z1799" s="9">
        <f t="shared" si="724"/>
        <v>0</v>
      </c>
      <c r="AA1799" s="26" t="str">
        <f t="shared" si="732"/>
        <v>A+J=</v>
      </c>
      <c r="AB1799" s="70">
        <f t="shared" si="733"/>
        <v>44119</v>
      </c>
      <c r="AC1799" s="4"/>
      <c r="AD1799" s="1"/>
      <c r="AE1799" s="11"/>
      <c r="AF1799" s="5"/>
      <c r="AG1799" s="1"/>
      <c r="AH1799" s="1"/>
      <c r="AI1799" s="1"/>
      <c r="AJ1799" s="1"/>
      <c r="AK1799" s="10"/>
      <c r="AL1799" s="1"/>
      <c r="AM1799" s="1"/>
      <c r="AN1799" s="1"/>
      <c r="AO1799" s="1"/>
      <c r="AP1799" s="1"/>
      <c r="AQ1799" s="1"/>
    </row>
    <row r="1800" spans="1:43" x14ac:dyDescent="0.2">
      <c r="A1800" s="67">
        <f t="shared" si="725"/>
        <v>44082</v>
      </c>
      <c r="B1800" s="8">
        <f t="shared" si="714"/>
        <v>16380.15750985</v>
      </c>
      <c r="C1800" s="8">
        <f t="shared" si="726"/>
        <v>12022.26657881</v>
      </c>
      <c r="D1800" s="28">
        <f t="shared" si="727"/>
        <v>5344.63</v>
      </c>
      <c r="E1800" s="9">
        <f>IF(K1800=1,VLOOKUP(A1799,[1]Plan1!$AY$117:$BA$314,3),E1799)</f>
        <v>5357.46</v>
      </c>
      <c r="F1800" s="110">
        <f t="shared" si="728"/>
        <v>44061</v>
      </c>
      <c r="G1800" s="12">
        <f t="shared" si="715"/>
        <v>2.4005403554596683E-3</v>
      </c>
      <c r="H1800" s="11">
        <f t="shared" si="729"/>
        <v>44089</v>
      </c>
      <c r="I1800" s="11">
        <f t="shared" si="716"/>
        <v>44089</v>
      </c>
      <c r="J1800" s="1">
        <f t="shared" si="730"/>
        <v>20</v>
      </c>
      <c r="K1800" s="1">
        <f t="shared" si="738"/>
        <v>15</v>
      </c>
      <c r="L1800" s="8">
        <f t="shared" si="717"/>
        <v>1.00179986</v>
      </c>
      <c r="M1800" s="14">
        <f t="shared" si="737"/>
        <v>1.00359968</v>
      </c>
      <c r="N1800" s="14">
        <f t="shared" si="734"/>
        <v>1.2229935082061774</v>
      </c>
      <c r="O1800" s="8">
        <f t="shared" si="736"/>
        <v>1.22519472</v>
      </c>
      <c r="P1800" s="8">
        <f t="shared" si="718"/>
        <v>14729.617534790001</v>
      </c>
      <c r="Q1800" s="13">
        <f t="shared" si="719"/>
        <v>0</v>
      </c>
      <c r="R1800" s="21">
        <f t="shared" si="720"/>
        <v>0</v>
      </c>
      <c r="S1800" s="8">
        <f t="shared" si="721"/>
        <v>0</v>
      </c>
      <c r="T1800" s="10">
        <f t="shared" si="731"/>
        <v>0.12631999999999999</v>
      </c>
      <c r="U1800" s="13">
        <f t="shared" si="735"/>
        <v>225</v>
      </c>
      <c r="V1800" s="13">
        <v>252</v>
      </c>
      <c r="W1800" s="14">
        <f t="shared" si="722"/>
        <v>1.112055861</v>
      </c>
      <c r="X1800" s="8">
        <f t="shared" si="723"/>
        <v>1650.53997506</v>
      </c>
      <c r="Y1800" s="8">
        <v>0</v>
      </c>
      <c r="Z1800" s="9">
        <f t="shared" si="724"/>
        <v>0</v>
      </c>
      <c r="AA1800" s="26" t="str">
        <f t="shared" si="732"/>
        <v>A+J=</v>
      </c>
      <c r="AB1800" s="70">
        <f t="shared" si="733"/>
        <v>44119</v>
      </c>
      <c r="AC1800" s="4"/>
      <c r="AD1800" s="1"/>
      <c r="AE1800" s="11"/>
      <c r="AF1800" s="5"/>
      <c r="AG1800" s="1"/>
      <c r="AH1800" s="1"/>
      <c r="AI1800" s="1"/>
      <c r="AJ1800" s="1"/>
      <c r="AK1800" s="10"/>
      <c r="AL1800" s="1"/>
      <c r="AM1800" s="1"/>
      <c r="AN1800" s="1"/>
      <c r="AO1800" s="1"/>
      <c r="AP1800" s="1"/>
      <c r="AQ1800" s="1"/>
    </row>
    <row r="1801" spans="1:43" x14ac:dyDescent="0.2">
      <c r="A1801" s="67">
        <f t="shared" si="725"/>
        <v>44083</v>
      </c>
      <c r="B1801" s="8">
        <f t="shared" si="714"/>
        <v>16389.856294310001</v>
      </c>
      <c r="C1801" s="8">
        <f t="shared" si="726"/>
        <v>12022.26657881</v>
      </c>
      <c r="D1801" s="28">
        <f t="shared" si="727"/>
        <v>5344.63</v>
      </c>
      <c r="E1801" s="9">
        <f>IF(K1801=1,VLOOKUP(A1800,[1]Plan1!$AY$117:$BA$314,3),E1800)</f>
        <v>5357.46</v>
      </c>
      <c r="F1801" s="110">
        <f t="shared" si="728"/>
        <v>44061</v>
      </c>
      <c r="G1801" s="12">
        <f t="shared" si="715"/>
        <v>2.4005403554596683E-3</v>
      </c>
      <c r="H1801" s="11">
        <f t="shared" si="729"/>
        <v>44089</v>
      </c>
      <c r="I1801" s="11">
        <f t="shared" si="716"/>
        <v>44089</v>
      </c>
      <c r="J1801" s="1">
        <f t="shared" si="730"/>
        <v>20</v>
      </c>
      <c r="K1801" s="1">
        <f t="shared" si="738"/>
        <v>16</v>
      </c>
      <c r="L1801" s="8">
        <f t="shared" si="717"/>
        <v>1.0019199700000001</v>
      </c>
      <c r="M1801" s="14">
        <f t="shared" si="737"/>
        <v>1.00359968</v>
      </c>
      <c r="N1801" s="14">
        <f t="shared" si="734"/>
        <v>1.2229935082061774</v>
      </c>
      <c r="O1801" s="8">
        <f t="shared" si="736"/>
        <v>1.2253416100000001</v>
      </c>
      <c r="P1801" s="8">
        <f t="shared" si="718"/>
        <v>14731.38348552</v>
      </c>
      <c r="Q1801" s="13">
        <f t="shared" si="719"/>
        <v>0</v>
      </c>
      <c r="R1801" s="21">
        <f t="shared" si="720"/>
        <v>0</v>
      </c>
      <c r="S1801" s="8">
        <f t="shared" si="721"/>
        <v>0</v>
      </c>
      <c r="T1801" s="10">
        <f t="shared" si="731"/>
        <v>0.12631999999999999</v>
      </c>
      <c r="U1801" s="13">
        <f t="shared" si="735"/>
        <v>226</v>
      </c>
      <c r="V1801" s="13">
        <v>252</v>
      </c>
      <c r="W1801" s="14">
        <f t="shared" si="722"/>
        <v>1.112580927</v>
      </c>
      <c r="X1801" s="8">
        <f t="shared" si="723"/>
        <v>1658.47280879</v>
      </c>
      <c r="Y1801" s="8">
        <v>0</v>
      </c>
      <c r="Z1801" s="9">
        <f t="shared" si="724"/>
        <v>0</v>
      </c>
      <c r="AA1801" s="26" t="str">
        <f t="shared" si="732"/>
        <v>A+J=</v>
      </c>
      <c r="AB1801" s="70">
        <f t="shared" si="733"/>
        <v>44119</v>
      </c>
      <c r="AC1801" s="4"/>
      <c r="AD1801" s="1"/>
      <c r="AE1801" s="11"/>
      <c r="AF1801" s="5"/>
      <c r="AG1801" s="1"/>
      <c r="AH1801" s="1"/>
      <c r="AI1801" s="1"/>
      <c r="AJ1801" s="1"/>
      <c r="AK1801" s="10"/>
      <c r="AL1801" s="1"/>
      <c r="AM1801" s="1"/>
      <c r="AN1801" s="1"/>
      <c r="AO1801" s="1"/>
      <c r="AP1801" s="1"/>
      <c r="AQ1801" s="1"/>
    </row>
    <row r="1802" spans="1:43" x14ac:dyDescent="0.2">
      <c r="A1802" s="67">
        <f t="shared" si="725"/>
        <v>44084</v>
      </c>
      <c r="B1802" s="8">
        <f t="shared" ref="B1802:B1865" si="739">(P1802+X1802)</f>
        <v>16399.56085473</v>
      </c>
      <c r="C1802" s="8">
        <f t="shared" si="726"/>
        <v>12022.26657881</v>
      </c>
      <c r="D1802" s="28">
        <f t="shared" si="727"/>
        <v>5344.63</v>
      </c>
      <c r="E1802" s="9">
        <f>IF(K1802=1,VLOOKUP(A1801,[1]Plan1!$AY$117:$BA$314,3),E1801)</f>
        <v>5357.46</v>
      </c>
      <c r="F1802" s="110">
        <f t="shared" si="728"/>
        <v>44061</v>
      </c>
      <c r="G1802" s="12">
        <f t="shared" ref="G1802:G1865" si="740">(E1802/D1802)-1</f>
        <v>2.4005403554596683E-3</v>
      </c>
      <c r="H1802" s="11">
        <f t="shared" si="729"/>
        <v>44089</v>
      </c>
      <c r="I1802" s="11">
        <f t="shared" ref="I1802:I1865" si="741">IF(A1802&gt;I1801,H1802,I1801)</f>
        <v>44089</v>
      </c>
      <c r="J1802" s="1">
        <f t="shared" si="730"/>
        <v>20</v>
      </c>
      <c r="K1802" s="1">
        <f t="shared" si="738"/>
        <v>17</v>
      </c>
      <c r="L1802" s="8">
        <f t="shared" ref="L1802:L1865" si="742">TRUNC((E1802/D1802)^TRUNC((K1802/J1802),9),8)</f>
        <v>1.0020400899999999</v>
      </c>
      <c r="M1802" s="14">
        <f t="shared" si="737"/>
        <v>1.00359968</v>
      </c>
      <c r="N1802" s="14">
        <f t="shared" si="734"/>
        <v>1.2229935082061774</v>
      </c>
      <c r="O1802" s="8">
        <f t="shared" si="736"/>
        <v>1.2254885200000001</v>
      </c>
      <c r="P1802" s="8">
        <f t="shared" ref="P1802:P1865" si="743">TRUNC(C1802*O1802,8)</f>
        <v>14733.14967671</v>
      </c>
      <c r="Q1802" s="13">
        <f t="shared" ref="Q1802:Q1865" si="744">IF(VLOOKUP(A1802,AE$10:AM$114,9)=VLOOKUP(A1801,AE$10:AM$114,9),0,VLOOKUP(A1802,AE$10:AM$114,9))</f>
        <v>0</v>
      </c>
      <c r="R1802" s="21">
        <f t="shared" ref="R1802:R1865" si="745">IF(Q1802&gt;0,VLOOKUP($A1802,$AE$10:$AK$114,7),0)</f>
        <v>0</v>
      </c>
      <c r="S1802" s="8">
        <f t="shared" ref="S1802:S1865" si="746">IF(R1802&gt;0,TRUNC(R1802*P1802,8),0)</f>
        <v>0</v>
      </c>
      <c r="T1802" s="10">
        <f t="shared" si="731"/>
        <v>0.12631999999999999</v>
      </c>
      <c r="U1802" s="13">
        <f t="shared" si="735"/>
        <v>227</v>
      </c>
      <c r="V1802" s="13">
        <v>252</v>
      </c>
      <c r="W1802" s="14">
        <f t="shared" ref="W1802:W1865" si="747">ROUND((1+T1802)^TRUNC((U1802/V1802),9),9)</f>
        <v>1.1131062410000001</v>
      </c>
      <c r="X1802" s="8">
        <f t="shared" ref="X1802:X1821" si="748">TRUNC((P1802*(W1802-1)),8)</f>
        <v>1666.4111780200001</v>
      </c>
      <c r="Y1802" s="8">
        <v>0</v>
      </c>
      <c r="Z1802" s="9">
        <f t="shared" ref="Z1802:Z1865" si="749">IF(S1802&gt;0,S1802+X1802,0)</f>
        <v>0</v>
      </c>
      <c r="AA1802" s="26" t="str">
        <f t="shared" si="732"/>
        <v>A+J=</v>
      </c>
      <c r="AB1802" s="70">
        <f t="shared" si="733"/>
        <v>44119</v>
      </c>
      <c r="AC1802" s="4"/>
      <c r="AD1802" s="1"/>
      <c r="AE1802" s="11"/>
      <c r="AF1802" s="5"/>
      <c r="AG1802" s="1"/>
      <c r="AH1802" s="1"/>
      <c r="AI1802" s="1"/>
      <c r="AJ1802" s="1"/>
      <c r="AK1802" s="10"/>
      <c r="AL1802" s="1"/>
      <c r="AM1802" s="1"/>
      <c r="AN1802" s="1"/>
      <c r="AO1802" s="1"/>
      <c r="AP1802" s="1"/>
      <c r="AQ1802" s="1"/>
    </row>
    <row r="1803" spans="1:43" x14ac:dyDescent="0.2">
      <c r="A1803" s="67">
        <f t="shared" ref="A1803:A1866" si="750">(A1802+1)</f>
        <v>44085</v>
      </c>
      <c r="B1803" s="8">
        <f t="shared" si="739"/>
        <v>16409.271058890001</v>
      </c>
      <c r="C1803" s="8">
        <f t="shared" ref="C1803:C1866" si="751">TRUNC(IF(Q1802&gt;0,VLOOKUP(A1802,$AE$12:$AF$114,2),C1802),8)</f>
        <v>12022.26657881</v>
      </c>
      <c r="D1803" s="28">
        <f t="shared" ref="D1803:D1866" si="752">IF(E1803=E1802,D1802,E1802)</f>
        <v>5344.63</v>
      </c>
      <c r="E1803" s="9">
        <f>IF(K1803=1,VLOOKUP(A1802,[1]Plan1!$AY$117:$BA$314,3),E1802)</f>
        <v>5357.46</v>
      </c>
      <c r="F1803" s="110">
        <f t="shared" ref="F1803:F1866" si="753">IF(D1803=D1802,F1802,A1803)</f>
        <v>44061</v>
      </c>
      <c r="G1803" s="12">
        <f t="shared" si="740"/>
        <v>2.4005403554596683E-3</v>
      </c>
      <c r="H1803" s="11">
        <f t="shared" ref="H1803:H1866" si="754">IF(DAY(A1803)=15,VLOOKUP(A1803,AJ$118:AP$450,4),H1802)</f>
        <v>44089</v>
      </c>
      <c r="I1803" s="11">
        <f t="shared" si="741"/>
        <v>44089</v>
      </c>
      <c r="J1803" s="1">
        <f t="shared" ref="J1803:J1866" si="755">IF(I1803=I1802,J1802,NETWORKDAYS(I1802,I1803,$AE$118:$AE$502)-1)</f>
        <v>20</v>
      </c>
      <c r="K1803" s="1">
        <f t="shared" si="738"/>
        <v>18</v>
      </c>
      <c r="L1803" s="8">
        <f t="shared" si="742"/>
        <v>1.0021602199999999</v>
      </c>
      <c r="M1803" s="14">
        <f t="shared" si="737"/>
        <v>1.00359968</v>
      </c>
      <c r="N1803" s="14">
        <f t="shared" si="734"/>
        <v>1.2229935082061774</v>
      </c>
      <c r="O1803" s="8">
        <f t="shared" si="736"/>
        <v>1.22563544</v>
      </c>
      <c r="P1803" s="8">
        <f t="shared" si="743"/>
        <v>14734.91598811</v>
      </c>
      <c r="Q1803" s="13">
        <f t="shared" si="744"/>
        <v>0</v>
      </c>
      <c r="R1803" s="21">
        <f t="shared" si="745"/>
        <v>0</v>
      </c>
      <c r="S1803" s="8">
        <f t="shared" si="746"/>
        <v>0</v>
      </c>
      <c r="T1803" s="10">
        <f t="shared" ref="T1803:T1866" si="756">IF(Q1802&gt;0,VLOOKUP(A1802,$AE$11:$AH$20,4),T1802)</f>
        <v>0.12631999999999999</v>
      </c>
      <c r="U1803" s="13">
        <f t="shared" si="735"/>
        <v>228</v>
      </c>
      <c r="V1803" s="13">
        <v>252</v>
      </c>
      <c r="W1803" s="14">
        <f t="shared" si="747"/>
        <v>1.1136318030000001</v>
      </c>
      <c r="X1803" s="8">
        <f t="shared" si="748"/>
        <v>1674.35507078</v>
      </c>
      <c r="Y1803" s="8">
        <v>0</v>
      </c>
      <c r="Z1803" s="9">
        <f t="shared" si="749"/>
        <v>0</v>
      </c>
      <c r="AA1803" s="26" t="str">
        <f t="shared" ref="AA1803:AA1866" si="757">IF($Q1802&gt;0,VLOOKUP($A1802,$AE$10:$AO$114,($AN$7)+1),AA1802)</f>
        <v>A+J=</v>
      </c>
      <c r="AB1803" s="70">
        <f t="shared" ref="AB1803:AB1866" si="758">IF($Q1802&gt;0,VLOOKUP($A1802,$AE$10:$AO$114,($AO$7)+1),AB1802)</f>
        <v>44119</v>
      </c>
      <c r="AC1803" s="4"/>
      <c r="AD1803" s="1"/>
      <c r="AE1803" s="11"/>
      <c r="AF1803" s="5"/>
      <c r="AG1803" s="1"/>
      <c r="AH1803" s="1"/>
      <c r="AI1803" s="1"/>
      <c r="AJ1803" s="1"/>
      <c r="AK1803" s="10"/>
      <c r="AL1803" s="1"/>
      <c r="AM1803" s="1"/>
      <c r="AN1803" s="1"/>
      <c r="AO1803" s="1"/>
      <c r="AP1803" s="1"/>
      <c r="AQ1803" s="1"/>
    </row>
    <row r="1804" spans="1:43" x14ac:dyDescent="0.2">
      <c r="A1804" s="67">
        <f t="shared" si="750"/>
        <v>44086</v>
      </c>
      <c r="B1804" s="8">
        <f t="shared" si="739"/>
        <v>16418.98704226</v>
      </c>
      <c r="C1804" s="8">
        <f t="shared" si="751"/>
        <v>12022.26657881</v>
      </c>
      <c r="D1804" s="28">
        <f t="shared" si="752"/>
        <v>5344.63</v>
      </c>
      <c r="E1804" s="9">
        <f>IF(K1804=1,VLOOKUP(A1803,[1]Plan1!$AY$117:$BA$314,3),E1803)</f>
        <v>5357.46</v>
      </c>
      <c r="F1804" s="110">
        <f t="shared" si="753"/>
        <v>44061</v>
      </c>
      <c r="G1804" s="12">
        <f t="shared" si="740"/>
        <v>2.4005403554596683E-3</v>
      </c>
      <c r="H1804" s="11">
        <f t="shared" si="754"/>
        <v>44089</v>
      </c>
      <c r="I1804" s="11">
        <f t="shared" si="741"/>
        <v>44089</v>
      </c>
      <c r="J1804" s="1">
        <f t="shared" si="755"/>
        <v>20</v>
      </c>
      <c r="K1804" s="1">
        <f t="shared" si="738"/>
        <v>19</v>
      </c>
      <c r="L1804" s="8">
        <f t="shared" si="742"/>
        <v>1.00228037</v>
      </c>
      <c r="M1804" s="14">
        <f t="shared" si="737"/>
        <v>1.00359968</v>
      </c>
      <c r="N1804" s="14">
        <f t="shared" si="734"/>
        <v>1.2229935082061774</v>
      </c>
      <c r="O1804" s="8">
        <f t="shared" si="736"/>
        <v>1.2257823800000001</v>
      </c>
      <c r="P1804" s="8">
        <f t="shared" si="743"/>
        <v>14736.68253996</v>
      </c>
      <c r="Q1804" s="13">
        <f t="shared" si="744"/>
        <v>0</v>
      </c>
      <c r="R1804" s="21">
        <f t="shared" si="745"/>
        <v>0</v>
      </c>
      <c r="S1804" s="8">
        <f t="shared" si="746"/>
        <v>0</v>
      </c>
      <c r="T1804" s="10">
        <f t="shared" si="756"/>
        <v>0.12631999999999999</v>
      </c>
      <c r="U1804" s="13">
        <f t="shared" si="735"/>
        <v>229</v>
      </c>
      <c r="V1804" s="13">
        <v>252</v>
      </c>
      <c r="W1804" s="14">
        <f t="shared" si="747"/>
        <v>1.1141576129999999</v>
      </c>
      <c r="X1804" s="8">
        <f t="shared" si="748"/>
        <v>1682.3045023</v>
      </c>
      <c r="Y1804" s="8">
        <v>0</v>
      </c>
      <c r="Z1804" s="9">
        <f t="shared" si="749"/>
        <v>0</v>
      </c>
      <c r="AA1804" s="26" t="str">
        <f t="shared" si="757"/>
        <v>A+J=</v>
      </c>
      <c r="AB1804" s="70">
        <f t="shared" si="758"/>
        <v>44119</v>
      </c>
      <c r="AC1804" s="4"/>
      <c r="AD1804" s="1"/>
      <c r="AE1804" s="11"/>
      <c r="AF1804" s="5"/>
      <c r="AG1804" s="1"/>
      <c r="AH1804" s="1"/>
      <c r="AI1804" s="1"/>
      <c r="AJ1804" s="1"/>
      <c r="AK1804" s="10"/>
      <c r="AL1804" s="1"/>
      <c r="AM1804" s="1"/>
      <c r="AN1804" s="1"/>
      <c r="AO1804" s="1"/>
      <c r="AP1804" s="1"/>
      <c r="AQ1804" s="1"/>
    </row>
    <row r="1805" spans="1:43" x14ac:dyDescent="0.2">
      <c r="A1805" s="67">
        <f t="shared" si="750"/>
        <v>44087</v>
      </c>
      <c r="B1805" s="8">
        <f t="shared" si="739"/>
        <v>16418.98704226</v>
      </c>
      <c r="C1805" s="8">
        <f t="shared" si="751"/>
        <v>12022.26657881</v>
      </c>
      <c r="D1805" s="28">
        <f t="shared" si="752"/>
        <v>5344.63</v>
      </c>
      <c r="E1805" s="9">
        <f>IF(K1805=1,VLOOKUP(A1804,[1]Plan1!$AY$117:$BA$314,3),E1804)</f>
        <v>5357.46</v>
      </c>
      <c r="F1805" s="110">
        <f t="shared" si="753"/>
        <v>44061</v>
      </c>
      <c r="G1805" s="12">
        <f t="shared" si="740"/>
        <v>2.4005403554596683E-3</v>
      </c>
      <c r="H1805" s="11">
        <f t="shared" si="754"/>
        <v>44089</v>
      </c>
      <c r="I1805" s="11">
        <f t="shared" si="741"/>
        <v>44089</v>
      </c>
      <c r="J1805" s="1">
        <f t="shared" si="755"/>
        <v>20</v>
      </c>
      <c r="K1805" s="1">
        <f t="shared" si="738"/>
        <v>19</v>
      </c>
      <c r="L1805" s="8">
        <f t="shared" si="742"/>
        <v>1.00228037</v>
      </c>
      <c r="M1805" s="14">
        <f t="shared" si="737"/>
        <v>1.00359968</v>
      </c>
      <c r="N1805" s="14">
        <f t="shared" si="734"/>
        <v>1.2229935082061774</v>
      </c>
      <c r="O1805" s="8">
        <f t="shared" si="736"/>
        <v>1.2257823800000001</v>
      </c>
      <c r="P1805" s="8">
        <f t="shared" si="743"/>
        <v>14736.68253996</v>
      </c>
      <c r="Q1805" s="13">
        <f t="shared" si="744"/>
        <v>0</v>
      </c>
      <c r="R1805" s="21">
        <f t="shared" si="745"/>
        <v>0</v>
      </c>
      <c r="S1805" s="8">
        <f t="shared" si="746"/>
        <v>0</v>
      </c>
      <c r="T1805" s="10">
        <f t="shared" si="756"/>
        <v>0.12631999999999999</v>
      </c>
      <c r="U1805" s="13">
        <f t="shared" si="735"/>
        <v>229</v>
      </c>
      <c r="V1805" s="13">
        <v>252</v>
      </c>
      <c r="W1805" s="14">
        <f t="shared" si="747"/>
        <v>1.1141576129999999</v>
      </c>
      <c r="X1805" s="8">
        <f t="shared" si="748"/>
        <v>1682.3045023</v>
      </c>
      <c r="Y1805" s="8">
        <v>0</v>
      </c>
      <c r="Z1805" s="9">
        <f t="shared" si="749"/>
        <v>0</v>
      </c>
      <c r="AA1805" s="26" t="str">
        <f t="shared" si="757"/>
        <v>A+J=</v>
      </c>
      <c r="AB1805" s="70">
        <f t="shared" si="758"/>
        <v>44119</v>
      </c>
      <c r="AC1805" s="4"/>
      <c r="AD1805" s="1"/>
      <c r="AE1805" s="11"/>
      <c r="AF1805" s="5"/>
      <c r="AG1805" s="1"/>
      <c r="AH1805" s="1"/>
      <c r="AI1805" s="1"/>
      <c r="AJ1805" s="1"/>
      <c r="AK1805" s="10"/>
      <c r="AL1805" s="1"/>
      <c r="AM1805" s="1"/>
      <c r="AN1805" s="1"/>
      <c r="AO1805" s="1"/>
      <c r="AP1805" s="1"/>
      <c r="AQ1805" s="1"/>
    </row>
    <row r="1806" spans="1:43" x14ac:dyDescent="0.2">
      <c r="A1806" s="67">
        <f t="shared" si="750"/>
        <v>44088</v>
      </c>
      <c r="B1806" s="8">
        <f t="shared" si="739"/>
        <v>16418.98704226</v>
      </c>
      <c r="C1806" s="8">
        <f t="shared" si="751"/>
        <v>12022.26657881</v>
      </c>
      <c r="D1806" s="28">
        <f t="shared" si="752"/>
        <v>5344.63</v>
      </c>
      <c r="E1806" s="9">
        <f>IF(K1806=1,VLOOKUP(A1805,[1]Plan1!$AY$117:$BA$314,3),E1805)</f>
        <v>5357.46</v>
      </c>
      <c r="F1806" s="110">
        <f t="shared" si="753"/>
        <v>44061</v>
      </c>
      <c r="G1806" s="12">
        <f t="shared" si="740"/>
        <v>2.4005403554596683E-3</v>
      </c>
      <c r="H1806" s="11">
        <f t="shared" si="754"/>
        <v>44089</v>
      </c>
      <c r="I1806" s="11">
        <f t="shared" si="741"/>
        <v>44089</v>
      </c>
      <c r="J1806" s="1">
        <f t="shared" si="755"/>
        <v>20</v>
      </c>
      <c r="K1806" s="1">
        <f t="shared" si="738"/>
        <v>19</v>
      </c>
      <c r="L1806" s="8">
        <f t="shared" si="742"/>
        <v>1.00228037</v>
      </c>
      <c r="M1806" s="14">
        <f t="shared" si="737"/>
        <v>1.00359968</v>
      </c>
      <c r="N1806" s="14">
        <f t="shared" si="734"/>
        <v>1.2229935082061774</v>
      </c>
      <c r="O1806" s="8">
        <f t="shared" si="736"/>
        <v>1.2257823800000001</v>
      </c>
      <c r="P1806" s="8">
        <f t="shared" si="743"/>
        <v>14736.68253996</v>
      </c>
      <c r="Q1806" s="13">
        <f t="shared" si="744"/>
        <v>0</v>
      </c>
      <c r="R1806" s="21">
        <f t="shared" si="745"/>
        <v>0</v>
      </c>
      <c r="S1806" s="8">
        <f t="shared" si="746"/>
        <v>0</v>
      </c>
      <c r="T1806" s="10">
        <f t="shared" si="756"/>
        <v>0.12631999999999999</v>
      </c>
      <c r="U1806" s="13">
        <f t="shared" si="735"/>
        <v>229</v>
      </c>
      <c r="V1806" s="13">
        <v>252</v>
      </c>
      <c r="W1806" s="14">
        <f t="shared" si="747"/>
        <v>1.1141576129999999</v>
      </c>
      <c r="X1806" s="8">
        <f t="shared" si="748"/>
        <v>1682.3045023</v>
      </c>
      <c r="Y1806" s="8">
        <v>0</v>
      </c>
      <c r="Z1806" s="9">
        <f t="shared" si="749"/>
        <v>0</v>
      </c>
      <c r="AA1806" s="26" t="str">
        <f t="shared" si="757"/>
        <v>A+J=</v>
      </c>
      <c r="AB1806" s="70">
        <f t="shared" si="758"/>
        <v>44119</v>
      </c>
      <c r="AC1806" s="4"/>
      <c r="AD1806" s="1"/>
      <c r="AE1806" s="11"/>
      <c r="AF1806" s="5"/>
      <c r="AG1806" s="1"/>
      <c r="AH1806" s="1"/>
      <c r="AI1806" s="1"/>
      <c r="AJ1806" s="1"/>
      <c r="AK1806" s="10"/>
      <c r="AL1806" s="1"/>
      <c r="AM1806" s="1"/>
      <c r="AN1806" s="1"/>
      <c r="AO1806" s="1"/>
      <c r="AP1806" s="1"/>
      <c r="AQ1806" s="1"/>
    </row>
    <row r="1807" spans="1:43" x14ac:dyDescent="0.2">
      <c r="A1807" s="67">
        <f t="shared" si="750"/>
        <v>44089</v>
      </c>
      <c r="B1807" s="8">
        <f t="shared" si="739"/>
        <v>16428.708940529999</v>
      </c>
      <c r="C1807" s="8">
        <f t="shared" si="751"/>
        <v>12022.26657881</v>
      </c>
      <c r="D1807" s="28">
        <f t="shared" si="752"/>
        <v>5344.63</v>
      </c>
      <c r="E1807" s="9">
        <f>IF(K1807=1,VLOOKUP(A1806,[1]Plan1!$AY$117:$BA$314,3),E1806)</f>
        <v>5357.46</v>
      </c>
      <c r="F1807" s="110">
        <f t="shared" si="753"/>
        <v>44061</v>
      </c>
      <c r="G1807" s="12">
        <f t="shared" si="740"/>
        <v>2.4005403554596683E-3</v>
      </c>
      <c r="H1807" s="11">
        <f t="shared" si="754"/>
        <v>44119</v>
      </c>
      <c r="I1807" s="11">
        <f t="shared" si="741"/>
        <v>44089</v>
      </c>
      <c r="J1807" s="1">
        <f t="shared" si="755"/>
        <v>20</v>
      </c>
      <c r="K1807" s="1">
        <f t="shared" si="738"/>
        <v>20</v>
      </c>
      <c r="L1807" s="8">
        <f t="shared" si="742"/>
        <v>1.00240054</v>
      </c>
      <c r="M1807" s="14">
        <f t="shared" si="737"/>
        <v>1.00359968</v>
      </c>
      <c r="N1807" s="14">
        <f t="shared" si="734"/>
        <v>1.2229935082061774</v>
      </c>
      <c r="O1807" s="8">
        <f t="shared" si="736"/>
        <v>1.2259293499999999</v>
      </c>
      <c r="P1807" s="8">
        <f t="shared" si="743"/>
        <v>14738.449452479999</v>
      </c>
      <c r="Q1807" s="13">
        <f t="shared" si="744"/>
        <v>0</v>
      </c>
      <c r="R1807" s="21">
        <f t="shared" si="745"/>
        <v>0</v>
      </c>
      <c r="S1807" s="8">
        <f t="shared" si="746"/>
        <v>0</v>
      </c>
      <c r="T1807" s="10">
        <f t="shared" si="756"/>
        <v>0.12631999999999999</v>
      </c>
      <c r="U1807" s="13">
        <f t="shared" si="735"/>
        <v>230</v>
      </c>
      <c r="V1807" s="13">
        <v>252</v>
      </c>
      <c r="W1807" s="14">
        <f t="shared" si="747"/>
        <v>1.1146836710000001</v>
      </c>
      <c r="X1807" s="8">
        <f t="shared" si="748"/>
        <v>1690.2594880500001</v>
      </c>
      <c r="Y1807" s="8">
        <v>0</v>
      </c>
      <c r="Z1807" s="9">
        <f t="shared" si="749"/>
        <v>0</v>
      </c>
      <c r="AA1807" s="26" t="str">
        <f t="shared" si="757"/>
        <v>A+J=</v>
      </c>
      <c r="AB1807" s="70">
        <f t="shared" si="758"/>
        <v>44119</v>
      </c>
      <c r="AC1807" s="4"/>
      <c r="AD1807" s="1"/>
      <c r="AE1807" s="11"/>
      <c r="AF1807" s="5"/>
      <c r="AG1807" s="1"/>
      <c r="AH1807" s="1"/>
      <c r="AI1807" s="1"/>
      <c r="AJ1807" s="1"/>
      <c r="AK1807" s="10"/>
      <c r="AL1807" s="1"/>
      <c r="AM1807" s="1"/>
      <c r="AN1807" s="1"/>
      <c r="AO1807" s="1"/>
      <c r="AP1807" s="1"/>
      <c r="AQ1807" s="1"/>
    </row>
    <row r="1808" spans="1:43" x14ac:dyDescent="0.2">
      <c r="A1808" s="67">
        <f t="shared" si="750"/>
        <v>44090</v>
      </c>
      <c r="B1808" s="8">
        <f t="shared" si="739"/>
        <v>16441.46011339</v>
      </c>
      <c r="C1808" s="8">
        <f t="shared" si="751"/>
        <v>12022.26657881</v>
      </c>
      <c r="D1808" s="28">
        <f t="shared" si="752"/>
        <v>5357.46</v>
      </c>
      <c r="E1808" s="9">
        <f>IF(K1808=1,VLOOKUP(A1807,[1]Plan1!$AY$117:$BA$314,3),E1807)</f>
        <v>5391.75</v>
      </c>
      <c r="F1808" s="110">
        <f t="shared" si="753"/>
        <v>44090</v>
      </c>
      <c r="G1808" s="12">
        <f t="shared" si="740"/>
        <v>6.4004210950712181E-3</v>
      </c>
      <c r="H1808" s="11">
        <f t="shared" si="754"/>
        <v>44119</v>
      </c>
      <c r="I1808" s="11">
        <f t="shared" si="741"/>
        <v>44119</v>
      </c>
      <c r="J1808" s="1">
        <f t="shared" si="755"/>
        <v>21</v>
      </c>
      <c r="K1808" s="1">
        <f t="shared" si="738"/>
        <v>1</v>
      </c>
      <c r="L1808" s="8">
        <f t="shared" si="742"/>
        <v>1.0003038500000001</v>
      </c>
      <c r="M1808" s="14">
        <f t="shared" si="737"/>
        <v>1.00240054</v>
      </c>
      <c r="N1808" s="14">
        <f t="shared" si="734"/>
        <v>1.2259293530423667</v>
      </c>
      <c r="O1808" s="8">
        <f t="shared" si="736"/>
        <v>1.22630185</v>
      </c>
      <c r="P1808" s="8">
        <f t="shared" si="743"/>
        <v>14742.92774678</v>
      </c>
      <c r="Q1808" s="13">
        <f t="shared" si="744"/>
        <v>0</v>
      </c>
      <c r="R1808" s="21">
        <f t="shared" si="745"/>
        <v>0</v>
      </c>
      <c r="S1808" s="8">
        <f t="shared" si="746"/>
        <v>0</v>
      </c>
      <c r="T1808" s="10">
        <f t="shared" si="756"/>
        <v>0.12631999999999999</v>
      </c>
      <c r="U1808" s="13">
        <f t="shared" si="735"/>
        <v>231</v>
      </c>
      <c r="V1808" s="13">
        <v>252</v>
      </c>
      <c r="W1808" s="14">
        <f t="shared" si="747"/>
        <v>1.1152099769999999</v>
      </c>
      <c r="X1808" s="8">
        <f t="shared" si="748"/>
        <v>1698.5323666100001</v>
      </c>
      <c r="Y1808" s="8">
        <v>0</v>
      </c>
      <c r="Z1808" s="9">
        <f t="shared" si="749"/>
        <v>0</v>
      </c>
      <c r="AA1808" s="26" t="str">
        <f t="shared" si="757"/>
        <v>A+J=</v>
      </c>
      <c r="AB1808" s="70">
        <f t="shared" si="758"/>
        <v>44119</v>
      </c>
      <c r="AC1808" s="4"/>
      <c r="AD1808" s="1"/>
      <c r="AE1808" s="11"/>
      <c r="AF1808" s="5"/>
      <c r="AG1808" s="1"/>
      <c r="AH1808" s="1"/>
      <c r="AI1808" s="1"/>
      <c r="AJ1808" s="1"/>
      <c r="AK1808" s="10"/>
      <c r="AL1808" s="1"/>
      <c r="AM1808" s="1"/>
      <c r="AN1808" s="1"/>
      <c r="AO1808" s="1"/>
      <c r="AP1808" s="1"/>
      <c r="AQ1808" s="1"/>
    </row>
    <row r="1809" spans="1:43" x14ac:dyDescent="0.2">
      <c r="A1809" s="67">
        <f t="shared" si="750"/>
        <v>44091</v>
      </c>
      <c r="B1809" s="8">
        <f t="shared" si="739"/>
        <v>16454.221281919999</v>
      </c>
      <c r="C1809" s="8">
        <f t="shared" si="751"/>
        <v>12022.26657881</v>
      </c>
      <c r="D1809" s="28">
        <f t="shared" si="752"/>
        <v>5357.46</v>
      </c>
      <c r="E1809" s="9">
        <f>IF(K1809=1,VLOOKUP(A1808,[1]Plan1!$AY$117:$BA$314,3),E1808)</f>
        <v>5391.75</v>
      </c>
      <c r="F1809" s="110">
        <f t="shared" si="753"/>
        <v>44090</v>
      </c>
      <c r="G1809" s="12">
        <f t="shared" si="740"/>
        <v>6.4004210950712181E-3</v>
      </c>
      <c r="H1809" s="11">
        <f t="shared" si="754"/>
        <v>44119</v>
      </c>
      <c r="I1809" s="11">
        <f t="shared" si="741"/>
        <v>44119</v>
      </c>
      <c r="J1809" s="1">
        <f t="shared" si="755"/>
        <v>21</v>
      </c>
      <c r="K1809" s="1">
        <f t="shared" si="738"/>
        <v>2</v>
      </c>
      <c r="L1809" s="8">
        <f t="shared" si="742"/>
        <v>1.0006078</v>
      </c>
      <c r="M1809" s="14">
        <f t="shared" si="737"/>
        <v>1.00240054</v>
      </c>
      <c r="N1809" s="14">
        <f t="shared" si="734"/>
        <v>1.2259293530423667</v>
      </c>
      <c r="O1809" s="8">
        <f t="shared" si="736"/>
        <v>1.2266744700000001</v>
      </c>
      <c r="P1809" s="8">
        <f t="shared" si="743"/>
        <v>14747.40748376</v>
      </c>
      <c r="Q1809" s="13">
        <f t="shared" si="744"/>
        <v>0</v>
      </c>
      <c r="R1809" s="21">
        <f t="shared" si="745"/>
        <v>0</v>
      </c>
      <c r="S1809" s="8">
        <f t="shared" si="746"/>
        <v>0</v>
      </c>
      <c r="T1809" s="10">
        <f t="shared" si="756"/>
        <v>0.12631999999999999</v>
      </c>
      <c r="U1809" s="13">
        <f t="shared" si="735"/>
        <v>232</v>
      </c>
      <c r="V1809" s="13">
        <v>252</v>
      </c>
      <c r="W1809" s="14">
        <f t="shared" si="747"/>
        <v>1.1157365319999999</v>
      </c>
      <c r="X1809" s="8">
        <f t="shared" si="748"/>
        <v>1706.81379816</v>
      </c>
      <c r="Y1809" s="8">
        <v>0</v>
      </c>
      <c r="Z1809" s="9">
        <f t="shared" si="749"/>
        <v>0</v>
      </c>
      <c r="AA1809" s="26" t="str">
        <f t="shared" si="757"/>
        <v>A+J=</v>
      </c>
      <c r="AB1809" s="70">
        <f t="shared" si="758"/>
        <v>44119</v>
      </c>
      <c r="AC1809" s="4"/>
      <c r="AD1809" s="1"/>
      <c r="AE1809" s="11"/>
      <c r="AF1809" s="5"/>
      <c r="AG1809" s="1"/>
      <c r="AH1809" s="1"/>
      <c r="AI1809" s="1"/>
      <c r="AJ1809" s="1"/>
      <c r="AK1809" s="10"/>
      <c r="AL1809" s="1"/>
      <c r="AM1809" s="1"/>
      <c r="AN1809" s="1"/>
      <c r="AO1809" s="1"/>
      <c r="AP1809" s="1"/>
      <c r="AQ1809" s="1"/>
    </row>
    <row r="1810" spans="1:43" x14ac:dyDescent="0.2">
      <c r="A1810" s="67">
        <f t="shared" si="750"/>
        <v>44092</v>
      </c>
      <c r="B1810" s="8">
        <f t="shared" si="739"/>
        <v>16466.992317510001</v>
      </c>
      <c r="C1810" s="8">
        <f t="shared" si="751"/>
        <v>12022.26657881</v>
      </c>
      <c r="D1810" s="28">
        <f t="shared" si="752"/>
        <v>5357.46</v>
      </c>
      <c r="E1810" s="9">
        <f>IF(K1810=1,VLOOKUP(A1809,[1]Plan1!$AY$117:$BA$314,3),E1809)</f>
        <v>5391.75</v>
      </c>
      <c r="F1810" s="110">
        <f t="shared" si="753"/>
        <v>44090</v>
      </c>
      <c r="G1810" s="12">
        <f t="shared" si="740"/>
        <v>6.4004210950712181E-3</v>
      </c>
      <c r="H1810" s="11">
        <f t="shared" si="754"/>
        <v>44119</v>
      </c>
      <c r="I1810" s="11">
        <f t="shared" si="741"/>
        <v>44119</v>
      </c>
      <c r="J1810" s="1">
        <f t="shared" si="755"/>
        <v>21</v>
      </c>
      <c r="K1810" s="1">
        <f t="shared" si="738"/>
        <v>3</v>
      </c>
      <c r="L1810" s="8">
        <f t="shared" si="742"/>
        <v>1.0009118400000001</v>
      </c>
      <c r="M1810" s="14">
        <f t="shared" si="737"/>
        <v>1.00240054</v>
      </c>
      <c r="N1810" s="14">
        <f t="shared" si="734"/>
        <v>1.2259293530423667</v>
      </c>
      <c r="O1810" s="8">
        <f t="shared" si="736"/>
        <v>1.2270471999999999</v>
      </c>
      <c r="P1810" s="8">
        <f t="shared" si="743"/>
        <v>14751.888543180001</v>
      </c>
      <c r="Q1810" s="13">
        <f t="shared" si="744"/>
        <v>0</v>
      </c>
      <c r="R1810" s="21">
        <f t="shared" si="745"/>
        <v>0</v>
      </c>
      <c r="S1810" s="8">
        <f t="shared" si="746"/>
        <v>0</v>
      </c>
      <c r="T1810" s="10">
        <f t="shared" si="756"/>
        <v>0.12631999999999999</v>
      </c>
      <c r="U1810" s="13">
        <f t="shared" si="735"/>
        <v>233</v>
      </c>
      <c r="V1810" s="13">
        <v>252</v>
      </c>
      <c r="W1810" s="14">
        <f t="shared" si="747"/>
        <v>1.1162633360000001</v>
      </c>
      <c r="X1810" s="8">
        <f t="shared" si="748"/>
        <v>1715.1037743300001</v>
      </c>
      <c r="Y1810" s="8">
        <v>0</v>
      </c>
      <c r="Z1810" s="9">
        <f t="shared" si="749"/>
        <v>0</v>
      </c>
      <c r="AA1810" s="26" t="str">
        <f t="shared" si="757"/>
        <v>A+J=</v>
      </c>
      <c r="AB1810" s="70">
        <f t="shared" si="758"/>
        <v>44119</v>
      </c>
      <c r="AC1810" s="4"/>
      <c r="AD1810" s="1"/>
      <c r="AE1810" s="11"/>
      <c r="AF1810" s="5"/>
      <c r="AG1810" s="1"/>
      <c r="AH1810" s="1"/>
      <c r="AI1810" s="1"/>
      <c r="AJ1810" s="1"/>
      <c r="AK1810" s="10"/>
      <c r="AL1810" s="1"/>
      <c r="AM1810" s="1"/>
      <c r="AN1810" s="1"/>
      <c r="AO1810" s="1"/>
      <c r="AP1810" s="1"/>
      <c r="AQ1810" s="1"/>
    </row>
    <row r="1811" spans="1:43" x14ac:dyDescent="0.2">
      <c r="A1811" s="67">
        <f t="shared" si="750"/>
        <v>44093</v>
      </c>
      <c r="B1811" s="8">
        <f t="shared" si="739"/>
        <v>16479.77335987</v>
      </c>
      <c r="C1811" s="8">
        <f t="shared" si="751"/>
        <v>12022.26657881</v>
      </c>
      <c r="D1811" s="28">
        <f t="shared" si="752"/>
        <v>5357.46</v>
      </c>
      <c r="E1811" s="9">
        <f>IF(K1811=1,VLOOKUP(A1810,[1]Plan1!$AY$117:$BA$314,3),E1810)</f>
        <v>5391.75</v>
      </c>
      <c r="F1811" s="110">
        <f t="shared" si="753"/>
        <v>44090</v>
      </c>
      <c r="G1811" s="12">
        <f t="shared" si="740"/>
        <v>6.4004210950712181E-3</v>
      </c>
      <c r="H1811" s="11">
        <f t="shared" si="754"/>
        <v>44119</v>
      </c>
      <c r="I1811" s="11">
        <f t="shared" si="741"/>
        <v>44119</v>
      </c>
      <c r="J1811" s="1">
        <f t="shared" si="755"/>
        <v>21</v>
      </c>
      <c r="K1811" s="1">
        <f t="shared" si="738"/>
        <v>4</v>
      </c>
      <c r="L1811" s="8">
        <f t="shared" si="742"/>
        <v>1.00121598</v>
      </c>
      <c r="M1811" s="14">
        <f t="shared" si="737"/>
        <v>1.00240054</v>
      </c>
      <c r="N1811" s="14">
        <f t="shared" si="734"/>
        <v>1.2259293530423667</v>
      </c>
      <c r="O1811" s="8">
        <f t="shared" si="736"/>
        <v>1.2274200500000001</v>
      </c>
      <c r="P1811" s="8">
        <f t="shared" si="743"/>
        <v>14756.37104527</v>
      </c>
      <c r="Q1811" s="13">
        <f t="shared" si="744"/>
        <v>0</v>
      </c>
      <c r="R1811" s="21">
        <f t="shared" si="745"/>
        <v>0</v>
      </c>
      <c r="S1811" s="8">
        <f t="shared" si="746"/>
        <v>0</v>
      </c>
      <c r="T1811" s="10">
        <f t="shared" si="756"/>
        <v>0.12631999999999999</v>
      </c>
      <c r="U1811" s="13">
        <f t="shared" si="735"/>
        <v>234</v>
      </c>
      <c r="V1811" s="13">
        <v>252</v>
      </c>
      <c r="W1811" s="14">
        <f t="shared" si="747"/>
        <v>1.1167903889999999</v>
      </c>
      <c r="X1811" s="8">
        <f t="shared" si="748"/>
        <v>1723.4023146</v>
      </c>
      <c r="Y1811" s="8">
        <v>0</v>
      </c>
      <c r="Z1811" s="9">
        <f t="shared" si="749"/>
        <v>0</v>
      </c>
      <c r="AA1811" s="26" t="str">
        <f t="shared" si="757"/>
        <v>A+J=</v>
      </c>
      <c r="AB1811" s="70">
        <f t="shared" si="758"/>
        <v>44119</v>
      </c>
      <c r="AC1811" s="4"/>
      <c r="AD1811" s="1"/>
      <c r="AE1811" s="11"/>
      <c r="AF1811" s="5"/>
      <c r="AG1811" s="1"/>
      <c r="AH1811" s="1"/>
      <c r="AI1811" s="1"/>
      <c r="AJ1811" s="1"/>
      <c r="AK1811" s="10"/>
      <c r="AL1811" s="1"/>
      <c r="AM1811" s="1"/>
      <c r="AN1811" s="1"/>
      <c r="AO1811" s="1"/>
      <c r="AP1811" s="1"/>
      <c r="AQ1811" s="1"/>
    </row>
    <row r="1812" spans="1:43" x14ac:dyDescent="0.2">
      <c r="A1812" s="67">
        <f t="shared" si="750"/>
        <v>44094</v>
      </c>
      <c r="B1812" s="8">
        <f t="shared" si="739"/>
        <v>16479.77335987</v>
      </c>
      <c r="C1812" s="8">
        <f t="shared" si="751"/>
        <v>12022.26657881</v>
      </c>
      <c r="D1812" s="28">
        <f t="shared" si="752"/>
        <v>5357.46</v>
      </c>
      <c r="E1812" s="9">
        <f>IF(K1812=1,VLOOKUP(A1811,[1]Plan1!$AY$117:$BA$314,3),E1811)</f>
        <v>5391.75</v>
      </c>
      <c r="F1812" s="110">
        <f t="shared" si="753"/>
        <v>44090</v>
      </c>
      <c r="G1812" s="12">
        <f t="shared" si="740"/>
        <v>6.4004210950712181E-3</v>
      </c>
      <c r="H1812" s="11">
        <f t="shared" si="754"/>
        <v>44119</v>
      </c>
      <c r="I1812" s="11">
        <f t="shared" si="741"/>
        <v>44119</v>
      </c>
      <c r="J1812" s="1">
        <f t="shared" si="755"/>
        <v>21</v>
      </c>
      <c r="K1812" s="1">
        <f t="shared" si="738"/>
        <v>4</v>
      </c>
      <c r="L1812" s="8">
        <f t="shared" si="742"/>
        <v>1.00121598</v>
      </c>
      <c r="M1812" s="14">
        <f t="shared" si="737"/>
        <v>1.00240054</v>
      </c>
      <c r="N1812" s="14">
        <f t="shared" si="734"/>
        <v>1.2259293530423667</v>
      </c>
      <c r="O1812" s="8">
        <f t="shared" si="736"/>
        <v>1.2274200500000001</v>
      </c>
      <c r="P1812" s="8">
        <f t="shared" si="743"/>
        <v>14756.37104527</v>
      </c>
      <c r="Q1812" s="13">
        <f t="shared" si="744"/>
        <v>0</v>
      </c>
      <c r="R1812" s="21">
        <f t="shared" si="745"/>
        <v>0</v>
      </c>
      <c r="S1812" s="8">
        <f t="shared" si="746"/>
        <v>0</v>
      </c>
      <c r="T1812" s="10">
        <f t="shared" si="756"/>
        <v>0.12631999999999999</v>
      </c>
      <c r="U1812" s="13">
        <f t="shared" si="735"/>
        <v>234</v>
      </c>
      <c r="V1812" s="13">
        <v>252</v>
      </c>
      <c r="W1812" s="14">
        <f t="shared" si="747"/>
        <v>1.1167903889999999</v>
      </c>
      <c r="X1812" s="8">
        <f t="shared" si="748"/>
        <v>1723.4023146</v>
      </c>
      <c r="Y1812" s="8">
        <v>0</v>
      </c>
      <c r="Z1812" s="9">
        <f t="shared" si="749"/>
        <v>0</v>
      </c>
      <c r="AA1812" s="26" t="str">
        <f t="shared" si="757"/>
        <v>A+J=</v>
      </c>
      <c r="AB1812" s="70">
        <f t="shared" si="758"/>
        <v>44119</v>
      </c>
      <c r="AC1812" s="4"/>
      <c r="AD1812" s="1"/>
      <c r="AE1812" s="11"/>
      <c r="AF1812" s="5"/>
      <c r="AG1812" s="1"/>
      <c r="AH1812" s="1"/>
      <c r="AI1812" s="1"/>
      <c r="AJ1812" s="1"/>
      <c r="AK1812" s="10"/>
      <c r="AL1812" s="1"/>
      <c r="AM1812" s="1"/>
      <c r="AN1812" s="1"/>
      <c r="AO1812" s="1"/>
      <c r="AP1812" s="1"/>
      <c r="AQ1812" s="1"/>
    </row>
    <row r="1813" spans="1:43" x14ac:dyDescent="0.2">
      <c r="A1813" s="67">
        <f t="shared" si="750"/>
        <v>44095</v>
      </c>
      <c r="B1813" s="8">
        <f t="shared" si="739"/>
        <v>16479.77335987</v>
      </c>
      <c r="C1813" s="8">
        <f t="shared" si="751"/>
        <v>12022.26657881</v>
      </c>
      <c r="D1813" s="28">
        <f t="shared" si="752"/>
        <v>5357.46</v>
      </c>
      <c r="E1813" s="9">
        <f>IF(K1813=1,VLOOKUP(A1812,[1]Plan1!$AY$117:$BA$314,3),E1812)</f>
        <v>5391.75</v>
      </c>
      <c r="F1813" s="110">
        <f t="shared" si="753"/>
        <v>44090</v>
      </c>
      <c r="G1813" s="12">
        <f t="shared" si="740"/>
        <v>6.4004210950712181E-3</v>
      </c>
      <c r="H1813" s="11">
        <f t="shared" si="754"/>
        <v>44119</v>
      </c>
      <c r="I1813" s="11">
        <f t="shared" si="741"/>
        <v>44119</v>
      </c>
      <c r="J1813" s="1">
        <f t="shared" si="755"/>
        <v>21</v>
      </c>
      <c r="K1813" s="1">
        <f t="shared" si="738"/>
        <v>4</v>
      </c>
      <c r="L1813" s="8">
        <f t="shared" si="742"/>
        <v>1.00121598</v>
      </c>
      <c r="M1813" s="14">
        <f t="shared" si="737"/>
        <v>1.00240054</v>
      </c>
      <c r="N1813" s="14">
        <f t="shared" si="734"/>
        <v>1.2259293530423667</v>
      </c>
      <c r="O1813" s="8">
        <f t="shared" si="736"/>
        <v>1.2274200500000001</v>
      </c>
      <c r="P1813" s="8">
        <f t="shared" si="743"/>
        <v>14756.37104527</v>
      </c>
      <c r="Q1813" s="13">
        <f t="shared" si="744"/>
        <v>0</v>
      </c>
      <c r="R1813" s="21">
        <f t="shared" si="745"/>
        <v>0</v>
      </c>
      <c r="S1813" s="8">
        <f t="shared" si="746"/>
        <v>0</v>
      </c>
      <c r="T1813" s="10">
        <f t="shared" si="756"/>
        <v>0.12631999999999999</v>
      </c>
      <c r="U1813" s="13">
        <f t="shared" si="735"/>
        <v>234</v>
      </c>
      <c r="V1813" s="13">
        <v>252</v>
      </c>
      <c r="W1813" s="14">
        <f t="shared" si="747"/>
        <v>1.1167903889999999</v>
      </c>
      <c r="X1813" s="8">
        <f t="shared" si="748"/>
        <v>1723.4023146</v>
      </c>
      <c r="Y1813" s="8">
        <v>0</v>
      </c>
      <c r="Z1813" s="9">
        <f t="shared" si="749"/>
        <v>0</v>
      </c>
      <c r="AA1813" s="26" t="str">
        <f t="shared" si="757"/>
        <v>A+J=</v>
      </c>
      <c r="AB1813" s="70">
        <f t="shared" si="758"/>
        <v>44119</v>
      </c>
      <c r="AC1813" s="4"/>
      <c r="AD1813" s="1"/>
      <c r="AE1813" s="11"/>
      <c r="AF1813" s="5"/>
      <c r="AG1813" s="1"/>
      <c r="AH1813" s="1"/>
      <c r="AI1813" s="1"/>
      <c r="AJ1813" s="1"/>
      <c r="AK1813" s="10"/>
      <c r="AL1813" s="1"/>
      <c r="AM1813" s="1"/>
      <c r="AN1813" s="1"/>
      <c r="AO1813" s="1"/>
      <c r="AP1813" s="1"/>
      <c r="AQ1813" s="1"/>
    </row>
    <row r="1814" spans="1:43" x14ac:dyDescent="0.2">
      <c r="A1814" s="67">
        <f t="shared" si="750"/>
        <v>44096</v>
      </c>
      <c r="B1814" s="8">
        <f t="shared" si="739"/>
        <v>16492.564265560002</v>
      </c>
      <c r="C1814" s="8">
        <f t="shared" si="751"/>
        <v>12022.26657881</v>
      </c>
      <c r="D1814" s="28">
        <f t="shared" si="752"/>
        <v>5357.46</v>
      </c>
      <c r="E1814" s="9">
        <f>IF(K1814=1,VLOOKUP(A1813,[1]Plan1!$AY$117:$BA$314,3),E1813)</f>
        <v>5391.75</v>
      </c>
      <c r="F1814" s="110">
        <f t="shared" si="753"/>
        <v>44090</v>
      </c>
      <c r="G1814" s="12">
        <f t="shared" si="740"/>
        <v>6.4004210950712181E-3</v>
      </c>
      <c r="H1814" s="11">
        <f t="shared" si="754"/>
        <v>44119</v>
      </c>
      <c r="I1814" s="11">
        <f t="shared" si="741"/>
        <v>44119</v>
      </c>
      <c r="J1814" s="1">
        <f t="shared" si="755"/>
        <v>21</v>
      </c>
      <c r="K1814" s="1">
        <f t="shared" si="738"/>
        <v>5</v>
      </c>
      <c r="L1814" s="8">
        <f t="shared" si="742"/>
        <v>1.0015202000000001</v>
      </c>
      <c r="M1814" s="14">
        <f t="shared" si="737"/>
        <v>1.00240054</v>
      </c>
      <c r="N1814" s="14">
        <f t="shared" si="734"/>
        <v>1.2259293530423667</v>
      </c>
      <c r="O1814" s="8">
        <f t="shared" si="736"/>
        <v>1.2277930100000001</v>
      </c>
      <c r="P1814" s="8">
        <f t="shared" si="743"/>
        <v>14760.85486981</v>
      </c>
      <c r="Q1814" s="13">
        <f t="shared" si="744"/>
        <v>0</v>
      </c>
      <c r="R1814" s="21">
        <f t="shared" si="745"/>
        <v>0</v>
      </c>
      <c r="S1814" s="8">
        <f t="shared" si="746"/>
        <v>0</v>
      </c>
      <c r="T1814" s="10">
        <f t="shared" si="756"/>
        <v>0.12631999999999999</v>
      </c>
      <c r="U1814" s="13">
        <f t="shared" si="735"/>
        <v>235</v>
      </c>
      <c r="V1814" s="13">
        <v>252</v>
      </c>
      <c r="W1814" s="14">
        <f t="shared" si="747"/>
        <v>1.1173176899999999</v>
      </c>
      <c r="X1814" s="8">
        <f t="shared" si="748"/>
        <v>1731.7093957500001</v>
      </c>
      <c r="Y1814" s="8">
        <v>0</v>
      </c>
      <c r="Z1814" s="9">
        <f t="shared" si="749"/>
        <v>0</v>
      </c>
      <c r="AA1814" s="26" t="str">
        <f t="shared" si="757"/>
        <v>A+J=</v>
      </c>
      <c r="AB1814" s="70">
        <f t="shared" si="758"/>
        <v>44119</v>
      </c>
      <c r="AC1814" s="4"/>
      <c r="AD1814" s="1"/>
      <c r="AE1814" s="11"/>
      <c r="AF1814" s="5"/>
      <c r="AG1814" s="1"/>
      <c r="AH1814" s="1"/>
      <c r="AI1814" s="1"/>
      <c r="AJ1814" s="1"/>
      <c r="AK1814" s="10"/>
      <c r="AL1814" s="1"/>
      <c r="AM1814" s="1"/>
      <c r="AN1814" s="1"/>
      <c r="AO1814" s="1"/>
      <c r="AP1814" s="1"/>
      <c r="AQ1814" s="1"/>
    </row>
    <row r="1815" spans="1:43" x14ac:dyDescent="0.2">
      <c r="A1815" s="67">
        <f t="shared" si="750"/>
        <v>44097</v>
      </c>
      <c r="B1815" s="8">
        <f t="shared" si="739"/>
        <v>16505.365054769998</v>
      </c>
      <c r="C1815" s="8">
        <f t="shared" si="751"/>
        <v>12022.26657881</v>
      </c>
      <c r="D1815" s="28">
        <f t="shared" si="752"/>
        <v>5357.46</v>
      </c>
      <c r="E1815" s="9">
        <f>IF(K1815=1,VLOOKUP(A1814,[1]Plan1!$AY$117:$BA$314,3),E1814)</f>
        <v>5391.75</v>
      </c>
      <c r="F1815" s="110">
        <f t="shared" si="753"/>
        <v>44090</v>
      </c>
      <c r="G1815" s="12">
        <f t="shared" si="740"/>
        <v>6.4004210950712181E-3</v>
      </c>
      <c r="H1815" s="11">
        <f t="shared" si="754"/>
        <v>44119</v>
      </c>
      <c r="I1815" s="11">
        <f t="shared" si="741"/>
        <v>44119</v>
      </c>
      <c r="J1815" s="1">
        <f t="shared" si="755"/>
        <v>21</v>
      </c>
      <c r="K1815" s="1">
        <f t="shared" si="738"/>
        <v>6</v>
      </c>
      <c r="L1815" s="8">
        <f t="shared" si="742"/>
        <v>1.00182452</v>
      </c>
      <c r="M1815" s="14">
        <f t="shared" si="737"/>
        <v>1.00240054</v>
      </c>
      <c r="N1815" s="14">
        <f t="shared" si="734"/>
        <v>1.2259293530423667</v>
      </c>
      <c r="O1815" s="8">
        <f t="shared" si="736"/>
        <v>1.22816608</v>
      </c>
      <c r="P1815" s="8">
        <f t="shared" si="743"/>
        <v>14765.34001681</v>
      </c>
      <c r="Q1815" s="13">
        <f t="shared" si="744"/>
        <v>0</v>
      </c>
      <c r="R1815" s="21">
        <f t="shared" si="745"/>
        <v>0</v>
      </c>
      <c r="S1815" s="8">
        <f t="shared" si="746"/>
        <v>0</v>
      </c>
      <c r="T1815" s="10">
        <f t="shared" si="756"/>
        <v>0.12631999999999999</v>
      </c>
      <c r="U1815" s="13">
        <f t="shared" si="735"/>
        <v>236</v>
      </c>
      <c r="V1815" s="13">
        <v>252</v>
      </c>
      <c r="W1815" s="14">
        <f t="shared" si="747"/>
        <v>1.1178452400000001</v>
      </c>
      <c r="X1815" s="8">
        <f t="shared" si="748"/>
        <v>1740.02503796</v>
      </c>
      <c r="Y1815" s="8">
        <v>0</v>
      </c>
      <c r="Z1815" s="9">
        <f t="shared" si="749"/>
        <v>0</v>
      </c>
      <c r="AA1815" s="26" t="str">
        <f t="shared" si="757"/>
        <v>A+J=</v>
      </c>
      <c r="AB1815" s="70">
        <f t="shared" si="758"/>
        <v>44119</v>
      </c>
      <c r="AC1815" s="4"/>
      <c r="AD1815" s="1"/>
      <c r="AE1815" s="11"/>
      <c r="AF1815" s="5"/>
      <c r="AG1815" s="1"/>
      <c r="AH1815" s="1"/>
      <c r="AI1815" s="1"/>
      <c r="AJ1815" s="1"/>
      <c r="AK1815" s="10"/>
      <c r="AL1815" s="1"/>
      <c r="AM1815" s="1"/>
      <c r="AN1815" s="1"/>
      <c r="AO1815" s="1"/>
      <c r="AP1815" s="1"/>
      <c r="AQ1815" s="1"/>
    </row>
    <row r="1816" spans="1:43" x14ac:dyDescent="0.2">
      <c r="A1816" s="67">
        <f t="shared" si="750"/>
        <v>44098</v>
      </c>
      <c r="B1816" s="8">
        <f t="shared" si="739"/>
        <v>16518.17586738</v>
      </c>
      <c r="C1816" s="8">
        <f t="shared" si="751"/>
        <v>12022.26657881</v>
      </c>
      <c r="D1816" s="28">
        <f t="shared" si="752"/>
        <v>5357.46</v>
      </c>
      <c r="E1816" s="9">
        <f>IF(K1816=1,VLOOKUP(A1815,[1]Plan1!$AY$117:$BA$314,3),E1815)</f>
        <v>5391.75</v>
      </c>
      <c r="F1816" s="110">
        <f t="shared" si="753"/>
        <v>44090</v>
      </c>
      <c r="G1816" s="12">
        <f t="shared" si="740"/>
        <v>6.4004210950712181E-3</v>
      </c>
      <c r="H1816" s="11">
        <f t="shared" si="754"/>
        <v>44119</v>
      </c>
      <c r="I1816" s="11">
        <f t="shared" si="741"/>
        <v>44119</v>
      </c>
      <c r="J1816" s="1">
        <f t="shared" si="755"/>
        <v>21</v>
      </c>
      <c r="K1816" s="1">
        <f t="shared" si="738"/>
        <v>7</v>
      </c>
      <c r="L1816" s="8">
        <f t="shared" si="742"/>
        <v>1.00212893</v>
      </c>
      <c r="M1816" s="14">
        <f t="shared" si="737"/>
        <v>1.00240054</v>
      </c>
      <c r="N1816" s="14">
        <f t="shared" si="734"/>
        <v>1.2259293530423667</v>
      </c>
      <c r="O1816" s="8">
        <f t="shared" si="736"/>
        <v>1.22853927</v>
      </c>
      <c r="P1816" s="8">
        <f t="shared" si="743"/>
        <v>14769.82660647</v>
      </c>
      <c r="Q1816" s="13">
        <f t="shared" si="744"/>
        <v>0</v>
      </c>
      <c r="R1816" s="21">
        <f t="shared" si="745"/>
        <v>0</v>
      </c>
      <c r="S1816" s="8">
        <f t="shared" si="746"/>
        <v>0</v>
      </c>
      <c r="T1816" s="10">
        <f t="shared" si="756"/>
        <v>0.12631999999999999</v>
      </c>
      <c r="U1816" s="13">
        <f t="shared" si="735"/>
        <v>237</v>
      </c>
      <c r="V1816" s="13">
        <v>252</v>
      </c>
      <c r="W1816" s="14">
        <f t="shared" si="747"/>
        <v>1.118373039</v>
      </c>
      <c r="X1816" s="8">
        <f t="shared" si="748"/>
        <v>1748.3492609100001</v>
      </c>
      <c r="Y1816" s="8">
        <v>0</v>
      </c>
      <c r="Z1816" s="9">
        <f t="shared" si="749"/>
        <v>0</v>
      </c>
      <c r="AA1816" s="26" t="str">
        <f t="shared" si="757"/>
        <v>A+J=</v>
      </c>
      <c r="AB1816" s="70">
        <f t="shared" si="758"/>
        <v>44119</v>
      </c>
      <c r="AC1816" s="4"/>
      <c r="AD1816" s="1"/>
      <c r="AE1816" s="11"/>
      <c r="AF1816" s="5"/>
      <c r="AG1816" s="1"/>
      <c r="AH1816" s="1"/>
      <c r="AI1816" s="1"/>
      <c r="AJ1816" s="1"/>
      <c r="AK1816" s="10"/>
      <c r="AL1816" s="1"/>
      <c r="AM1816" s="1"/>
      <c r="AN1816" s="1"/>
      <c r="AO1816" s="1"/>
      <c r="AP1816" s="1"/>
      <c r="AQ1816" s="1"/>
    </row>
    <row r="1817" spans="1:43" x14ac:dyDescent="0.2">
      <c r="A1817" s="67">
        <f t="shared" si="750"/>
        <v>44099</v>
      </c>
      <c r="B1817" s="8">
        <f t="shared" si="739"/>
        <v>16530.996589300001</v>
      </c>
      <c r="C1817" s="8">
        <f t="shared" si="751"/>
        <v>12022.26657881</v>
      </c>
      <c r="D1817" s="28">
        <f t="shared" si="752"/>
        <v>5357.46</v>
      </c>
      <c r="E1817" s="9">
        <f>IF(K1817=1,VLOOKUP(A1816,[1]Plan1!$AY$117:$BA$314,3),E1816)</f>
        <v>5391.75</v>
      </c>
      <c r="F1817" s="110">
        <f t="shared" si="753"/>
        <v>44090</v>
      </c>
      <c r="G1817" s="12">
        <f t="shared" si="740"/>
        <v>6.4004210950712181E-3</v>
      </c>
      <c r="H1817" s="11">
        <f t="shared" si="754"/>
        <v>44119</v>
      </c>
      <c r="I1817" s="11">
        <f t="shared" si="741"/>
        <v>44119</v>
      </c>
      <c r="J1817" s="1">
        <f t="shared" si="755"/>
        <v>21</v>
      </c>
      <c r="K1817" s="1">
        <f t="shared" si="738"/>
        <v>8</v>
      </c>
      <c r="L1817" s="8">
        <f t="shared" si="742"/>
        <v>1.0024334399999999</v>
      </c>
      <c r="M1817" s="14">
        <f t="shared" si="737"/>
        <v>1.00240054</v>
      </c>
      <c r="N1817" s="14">
        <f t="shared" si="734"/>
        <v>1.2259293530423667</v>
      </c>
      <c r="O1817" s="8">
        <f t="shared" si="736"/>
        <v>1.2289125700000001</v>
      </c>
      <c r="P1817" s="8">
        <f t="shared" si="743"/>
        <v>14774.314518589999</v>
      </c>
      <c r="Q1817" s="13">
        <f t="shared" si="744"/>
        <v>0</v>
      </c>
      <c r="R1817" s="21">
        <f t="shared" si="745"/>
        <v>0</v>
      </c>
      <c r="S1817" s="8">
        <f t="shared" si="746"/>
        <v>0</v>
      </c>
      <c r="T1817" s="10">
        <f t="shared" si="756"/>
        <v>0.12631999999999999</v>
      </c>
      <c r="U1817" s="13">
        <f t="shared" si="735"/>
        <v>238</v>
      </c>
      <c r="V1817" s="13">
        <v>252</v>
      </c>
      <c r="W1817" s="14">
        <f t="shared" si="747"/>
        <v>1.1189010880000001</v>
      </c>
      <c r="X1817" s="8">
        <f t="shared" si="748"/>
        <v>1756.6820707100001</v>
      </c>
      <c r="Y1817" s="8">
        <v>0</v>
      </c>
      <c r="Z1817" s="9">
        <f t="shared" si="749"/>
        <v>0</v>
      </c>
      <c r="AA1817" s="26" t="str">
        <f t="shared" si="757"/>
        <v>A+J=</v>
      </c>
      <c r="AB1817" s="70">
        <f t="shared" si="758"/>
        <v>44119</v>
      </c>
      <c r="AC1817" s="4"/>
      <c r="AD1817" s="1"/>
      <c r="AE1817" s="11"/>
      <c r="AF1817" s="5"/>
      <c r="AG1817" s="1"/>
      <c r="AH1817" s="1"/>
      <c r="AI1817" s="1"/>
      <c r="AJ1817" s="1"/>
      <c r="AK1817" s="10"/>
      <c r="AL1817" s="1"/>
      <c r="AM1817" s="1"/>
      <c r="AN1817" s="1"/>
      <c r="AO1817" s="1"/>
      <c r="AP1817" s="1"/>
      <c r="AQ1817" s="1"/>
    </row>
    <row r="1818" spans="1:43" x14ac:dyDescent="0.2">
      <c r="A1818" s="67">
        <f t="shared" si="750"/>
        <v>44100</v>
      </c>
      <c r="B1818" s="8">
        <f t="shared" si="739"/>
        <v>16543.827211199998</v>
      </c>
      <c r="C1818" s="8">
        <f t="shared" si="751"/>
        <v>12022.26657881</v>
      </c>
      <c r="D1818" s="28">
        <f t="shared" si="752"/>
        <v>5357.46</v>
      </c>
      <c r="E1818" s="9">
        <f>IF(K1818=1,VLOOKUP(A1817,[1]Plan1!$AY$117:$BA$314,3),E1817)</f>
        <v>5391.75</v>
      </c>
      <c r="F1818" s="110">
        <f t="shared" si="753"/>
        <v>44090</v>
      </c>
      <c r="G1818" s="12">
        <f t="shared" si="740"/>
        <v>6.4004210950712181E-3</v>
      </c>
      <c r="H1818" s="11">
        <f t="shared" si="754"/>
        <v>44119</v>
      </c>
      <c r="I1818" s="11">
        <f t="shared" si="741"/>
        <v>44119</v>
      </c>
      <c r="J1818" s="1">
        <f t="shared" si="755"/>
        <v>21</v>
      </c>
      <c r="K1818" s="1">
        <f t="shared" si="738"/>
        <v>9</v>
      </c>
      <c r="L1818" s="8">
        <f t="shared" si="742"/>
        <v>1.0027380299999999</v>
      </c>
      <c r="M1818" s="14">
        <f t="shared" si="737"/>
        <v>1.00240054</v>
      </c>
      <c r="N1818" s="14">
        <f t="shared" si="734"/>
        <v>1.2259293530423667</v>
      </c>
      <c r="O1818" s="8">
        <f t="shared" si="736"/>
        <v>1.22928598</v>
      </c>
      <c r="P1818" s="8">
        <f t="shared" si="743"/>
        <v>14778.803753149999</v>
      </c>
      <c r="Q1818" s="13">
        <f t="shared" si="744"/>
        <v>0</v>
      </c>
      <c r="R1818" s="21">
        <f t="shared" si="745"/>
        <v>0</v>
      </c>
      <c r="S1818" s="8">
        <f t="shared" si="746"/>
        <v>0</v>
      </c>
      <c r="T1818" s="10">
        <f t="shared" si="756"/>
        <v>0.12631999999999999</v>
      </c>
      <c r="U1818" s="13">
        <f t="shared" si="735"/>
        <v>239</v>
      </c>
      <c r="V1818" s="13">
        <v>252</v>
      </c>
      <c r="W1818" s="14">
        <f t="shared" si="747"/>
        <v>1.119429386</v>
      </c>
      <c r="X1818" s="8">
        <f t="shared" si="748"/>
        <v>1765.02345805</v>
      </c>
      <c r="Y1818" s="8">
        <v>0</v>
      </c>
      <c r="Z1818" s="9">
        <f t="shared" si="749"/>
        <v>0</v>
      </c>
      <c r="AA1818" s="26" t="str">
        <f t="shared" si="757"/>
        <v>A+J=</v>
      </c>
      <c r="AB1818" s="70">
        <f t="shared" si="758"/>
        <v>44119</v>
      </c>
      <c r="AC1818" s="4"/>
      <c r="AD1818" s="1"/>
      <c r="AE1818" s="11"/>
      <c r="AF1818" s="5"/>
      <c r="AG1818" s="1"/>
      <c r="AH1818" s="1"/>
      <c r="AI1818" s="1"/>
      <c r="AJ1818" s="1"/>
      <c r="AK1818" s="10"/>
      <c r="AL1818" s="1"/>
      <c r="AM1818" s="1"/>
      <c r="AN1818" s="1"/>
      <c r="AO1818" s="1"/>
      <c r="AP1818" s="1"/>
      <c r="AQ1818" s="1"/>
    </row>
    <row r="1819" spans="1:43" x14ac:dyDescent="0.2">
      <c r="A1819" s="67">
        <f t="shared" si="750"/>
        <v>44101</v>
      </c>
      <c r="B1819" s="8">
        <f t="shared" si="739"/>
        <v>16543.827211199998</v>
      </c>
      <c r="C1819" s="8">
        <f t="shared" si="751"/>
        <v>12022.26657881</v>
      </c>
      <c r="D1819" s="28">
        <f t="shared" si="752"/>
        <v>5357.46</v>
      </c>
      <c r="E1819" s="9">
        <f>IF(K1819=1,VLOOKUP(A1818,[1]Plan1!$AY$117:$BA$314,3),E1818)</f>
        <v>5391.75</v>
      </c>
      <c r="F1819" s="110">
        <f t="shared" si="753"/>
        <v>44090</v>
      </c>
      <c r="G1819" s="12">
        <f t="shared" si="740"/>
        <v>6.4004210950712181E-3</v>
      </c>
      <c r="H1819" s="11">
        <f t="shared" si="754"/>
        <v>44119</v>
      </c>
      <c r="I1819" s="11">
        <f t="shared" si="741"/>
        <v>44119</v>
      </c>
      <c r="J1819" s="1">
        <f t="shared" si="755"/>
        <v>21</v>
      </c>
      <c r="K1819" s="1">
        <f t="shared" si="738"/>
        <v>9</v>
      </c>
      <c r="L1819" s="8">
        <f t="shared" si="742"/>
        <v>1.0027380299999999</v>
      </c>
      <c r="M1819" s="14">
        <f t="shared" si="737"/>
        <v>1.00240054</v>
      </c>
      <c r="N1819" s="14">
        <f t="shared" si="734"/>
        <v>1.2259293530423667</v>
      </c>
      <c r="O1819" s="8">
        <f t="shared" si="736"/>
        <v>1.22928598</v>
      </c>
      <c r="P1819" s="8">
        <f t="shared" si="743"/>
        <v>14778.803753149999</v>
      </c>
      <c r="Q1819" s="13">
        <f t="shared" si="744"/>
        <v>0</v>
      </c>
      <c r="R1819" s="21">
        <f t="shared" si="745"/>
        <v>0</v>
      </c>
      <c r="S1819" s="8">
        <f t="shared" si="746"/>
        <v>0</v>
      </c>
      <c r="T1819" s="10">
        <f t="shared" si="756"/>
        <v>0.12631999999999999</v>
      </c>
      <c r="U1819" s="13">
        <f t="shared" si="735"/>
        <v>239</v>
      </c>
      <c r="V1819" s="13">
        <v>252</v>
      </c>
      <c r="W1819" s="14">
        <f t="shared" si="747"/>
        <v>1.119429386</v>
      </c>
      <c r="X1819" s="8">
        <f t="shared" si="748"/>
        <v>1765.02345805</v>
      </c>
      <c r="Y1819" s="8">
        <v>0</v>
      </c>
      <c r="Z1819" s="9">
        <f t="shared" si="749"/>
        <v>0</v>
      </c>
      <c r="AA1819" s="26" t="str">
        <f t="shared" si="757"/>
        <v>A+J=</v>
      </c>
      <c r="AB1819" s="70">
        <f t="shared" si="758"/>
        <v>44119</v>
      </c>
      <c r="AC1819" s="4"/>
      <c r="AD1819" s="1"/>
      <c r="AE1819" s="11"/>
      <c r="AF1819" s="5"/>
      <c r="AG1819" s="1"/>
      <c r="AH1819" s="1"/>
      <c r="AI1819" s="1"/>
      <c r="AJ1819" s="1"/>
      <c r="AK1819" s="10"/>
      <c r="AL1819" s="1"/>
      <c r="AM1819" s="1"/>
      <c r="AN1819" s="1"/>
      <c r="AO1819" s="1"/>
      <c r="AP1819" s="1"/>
      <c r="AQ1819" s="1"/>
    </row>
    <row r="1820" spans="1:43" ht="15.75" x14ac:dyDescent="0.2">
      <c r="A1820" s="67">
        <f t="shared" si="750"/>
        <v>44102</v>
      </c>
      <c r="B1820" s="8">
        <f t="shared" si="739"/>
        <v>16543.827211199998</v>
      </c>
      <c r="C1820" s="8">
        <f t="shared" si="751"/>
        <v>12022.26657881</v>
      </c>
      <c r="D1820" s="28">
        <f t="shared" si="752"/>
        <v>5357.46</v>
      </c>
      <c r="E1820" s="9">
        <f>IF(K1820=1,VLOOKUP(A1819,[1]Plan1!$AY$117:$BA$314,3),E1819)</f>
        <v>5391.75</v>
      </c>
      <c r="F1820" s="110">
        <f t="shared" si="753"/>
        <v>44090</v>
      </c>
      <c r="G1820" s="12">
        <f t="shared" si="740"/>
        <v>6.4004210950712181E-3</v>
      </c>
      <c r="H1820" s="11">
        <f t="shared" si="754"/>
        <v>44119</v>
      </c>
      <c r="I1820" s="11">
        <f t="shared" si="741"/>
        <v>44119</v>
      </c>
      <c r="J1820" s="1">
        <f t="shared" si="755"/>
        <v>21</v>
      </c>
      <c r="K1820" s="1">
        <f t="shared" si="738"/>
        <v>9</v>
      </c>
      <c r="L1820" s="8">
        <f t="shared" si="742"/>
        <v>1.0027380299999999</v>
      </c>
      <c r="M1820" s="14">
        <f t="shared" si="737"/>
        <v>1.00240054</v>
      </c>
      <c r="N1820" s="14">
        <f t="shared" si="734"/>
        <v>1.2259293530423667</v>
      </c>
      <c r="O1820" s="8">
        <f t="shared" si="736"/>
        <v>1.22928598</v>
      </c>
      <c r="P1820" s="8">
        <f t="shared" si="743"/>
        <v>14778.803753149999</v>
      </c>
      <c r="Q1820" s="13">
        <f t="shared" si="744"/>
        <v>0</v>
      </c>
      <c r="R1820" s="21">
        <f t="shared" si="745"/>
        <v>0</v>
      </c>
      <c r="S1820" s="8">
        <f t="shared" si="746"/>
        <v>0</v>
      </c>
      <c r="T1820" s="10">
        <f t="shared" si="756"/>
        <v>0.12631999999999999</v>
      </c>
      <c r="U1820" s="13">
        <f t="shared" si="735"/>
        <v>239</v>
      </c>
      <c r="V1820" s="13">
        <v>252</v>
      </c>
      <c r="W1820" s="14">
        <f t="shared" si="747"/>
        <v>1.119429386</v>
      </c>
      <c r="X1820" s="8">
        <f t="shared" si="748"/>
        <v>1765.02345805</v>
      </c>
      <c r="Y1820" s="8">
        <v>0</v>
      </c>
      <c r="Z1820" s="9">
        <f t="shared" si="749"/>
        <v>0</v>
      </c>
      <c r="AA1820" s="26" t="str">
        <f t="shared" si="757"/>
        <v>A+J=</v>
      </c>
      <c r="AB1820" s="70">
        <f t="shared" si="758"/>
        <v>44119</v>
      </c>
      <c r="AC1820" s="83" t="s">
        <v>84</v>
      </c>
      <c r="AD1820" s="1"/>
      <c r="AE1820" s="11"/>
      <c r="AF1820" s="5"/>
      <c r="AG1820" s="1"/>
      <c r="AH1820" s="1"/>
      <c r="AI1820" s="1"/>
      <c r="AJ1820" s="1"/>
      <c r="AK1820" s="10"/>
      <c r="AL1820" s="1"/>
      <c r="AM1820" s="1"/>
      <c r="AN1820" s="1"/>
      <c r="AO1820" s="1"/>
      <c r="AP1820" s="1"/>
      <c r="AQ1820" s="1"/>
    </row>
    <row r="1821" spans="1:43" ht="18.75" x14ac:dyDescent="0.25">
      <c r="A1821" s="71">
        <f t="shared" si="750"/>
        <v>44103</v>
      </c>
      <c r="B1821" s="72">
        <f t="shared" si="739"/>
        <v>16556.667873170001</v>
      </c>
      <c r="C1821" s="72">
        <f t="shared" si="751"/>
        <v>12022.26657881</v>
      </c>
      <c r="D1821" s="73">
        <f t="shared" si="752"/>
        <v>5357.46</v>
      </c>
      <c r="E1821" s="9">
        <f>IF(K1821=1,VLOOKUP(A1820,[1]Plan1!$AY$117:$BA$314,3),E1820)</f>
        <v>5391.75</v>
      </c>
      <c r="F1821" s="111">
        <f t="shared" si="753"/>
        <v>44090</v>
      </c>
      <c r="G1821" s="76">
        <f t="shared" si="740"/>
        <v>6.4004210950712181E-3</v>
      </c>
      <c r="H1821" s="75">
        <f t="shared" si="754"/>
        <v>44119</v>
      </c>
      <c r="I1821" s="75">
        <f t="shared" si="741"/>
        <v>44119</v>
      </c>
      <c r="J1821" s="77">
        <f t="shared" si="755"/>
        <v>21</v>
      </c>
      <c r="K1821" s="77">
        <f t="shared" si="738"/>
        <v>10</v>
      </c>
      <c r="L1821" s="72">
        <f t="shared" si="742"/>
        <v>1.0030427200000001</v>
      </c>
      <c r="M1821" s="78">
        <f t="shared" si="737"/>
        <v>1.00240054</v>
      </c>
      <c r="N1821" s="78">
        <f t="shared" si="734"/>
        <v>1.2259293530423667</v>
      </c>
      <c r="O1821" s="72">
        <f t="shared" si="736"/>
        <v>1.2296595100000001</v>
      </c>
      <c r="P1821" s="72">
        <f t="shared" si="743"/>
        <v>14783.29443038</v>
      </c>
      <c r="Q1821" s="79">
        <v>5</v>
      </c>
      <c r="R1821" s="80">
        <v>0</v>
      </c>
      <c r="S1821" s="72">
        <f t="shared" si="746"/>
        <v>0</v>
      </c>
      <c r="T1821" s="81">
        <f t="shared" si="756"/>
        <v>0.12631999999999999</v>
      </c>
      <c r="U1821" s="79">
        <f t="shared" si="735"/>
        <v>240</v>
      </c>
      <c r="V1821" s="79">
        <v>252</v>
      </c>
      <c r="W1821" s="78">
        <f t="shared" si="747"/>
        <v>1.119957933</v>
      </c>
      <c r="X1821" s="87">
        <f t="shared" si="748"/>
        <v>1773.3734427899999</v>
      </c>
      <c r="Y1821" s="85">
        <v>0</v>
      </c>
      <c r="Z1821" s="106">
        <f t="shared" si="749"/>
        <v>0</v>
      </c>
      <c r="AA1821" s="107" t="str">
        <f t="shared" si="757"/>
        <v>A+J=</v>
      </c>
      <c r="AB1821" s="152">
        <f t="shared" si="758"/>
        <v>44119</v>
      </c>
      <c r="AC1821" s="84">
        <v>718.49788613999999</v>
      </c>
      <c r="AD1821" s="1"/>
      <c r="AE1821" s="11"/>
      <c r="AF1821" s="5"/>
      <c r="AG1821" s="1"/>
      <c r="AH1821" s="1"/>
      <c r="AI1821" s="1"/>
      <c r="AJ1821" s="1"/>
      <c r="AK1821" s="10"/>
      <c r="AL1821" s="1"/>
      <c r="AM1821" s="1"/>
      <c r="AN1821" s="1"/>
      <c r="AO1821" s="1"/>
      <c r="AP1821" s="1"/>
      <c r="AQ1821" s="1"/>
    </row>
    <row r="1822" spans="1:43" ht="18.75" x14ac:dyDescent="0.2">
      <c r="A1822" s="67">
        <f t="shared" si="750"/>
        <v>44104</v>
      </c>
      <c r="B1822" s="8">
        <f t="shared" si="739"/>
        <v>15850.462908418882</v>
      </c>
      <c r="C1822" s="8">
        <f t="shared" si="751"/>
        <v>12022.26657881</v>
      </c>
      <c r="D1822" s="28">
        <f t="shared" si="752"/>
        <v>5357.46</v>
      </c>
      <c r="E1822" s="9">
        <f>IF(K1822=1,VLOOKUP(A1821,[1]Plan1!$AY$117:$BA$314,3),E1821)</f>
        <v>5391.75</v>
      </c>
      <c r="F1822" s="110">
        <f t="shared" si="753"/>
        <v>44090</v>
      </c>
      <c r="G1822" s="12">
        <f t="shared" si="740"/>
        <v>6.4004210950712181E-3</v>
      </c>
      <c r="H1822" s="11">
        <f t="shared" si="754"/>
        <v>44119</v>
      </c>
      <c r="I1822" s="11">
        <f t="shared" si="741"/>
        <v>44119</v>
      </c>
      <c r="J1822" s="1">
        <f t="shared" si="755"/>
        <v>21</v>
      </c>
      <c r="K1822" s="1">
        <f t="shared" si="738"/>
        <v>11</v>
      </c>
      <c r="L1822" s="8">
        <f t="shared" si="742"/>
        <v>1.0033475000000001</v>
      </c>
      <c r="M1822" s="14">
        <f t="shared" si="737"/>
        <v>1.00240054</v>
      </c>
      <c r="N1822" s="14">
        <f t="shared" si="734"/>
        <v>1.2259293530423667</v>
      </c>
      <c r="O1822" s="8">
        <f t="shared" si="736"/>
        <v>1.2300331499999999</v>
      </c>
      <c r="P1822" s="8">
        <f t="shared" si="743"/>
        <v>14787.78643007</v>
      </c>
      <c r="Q1822" s="13">
        <f t="shared" si="744"/>
        <v>0</v>
      </c>
      <c r="R1822" s="21">
        <f t="shared" si="745"/>
        <v>0</v>
      </c>
      <c r="S1822" s="8">
        <f t="shared" si="746"/>
        <v>0</v>
      </c>
      <c r="T1822" s="10">
        <f t="shared" si="756"/>
        <v>0.12631999999999999</v>
      </c>
      <c r="U1822" s="13">
        <f t="shared" si="735"/>
        <v>1</v>
      </c>
      <c r="V1822" s="13">
        <v>252</v>
      </c>
      <c r="W1822" s="14">
        <f t="shared" si="747"/>
        <v>1.000472158</v>
      </c>
      <c r="X1822" s="87">
        <f>TRUNC((P1822*(W1822-1)),8)+(AC$1823*(O1822/O$1821)*W1822)</f>
        <v>1062.6764783488809</v>
      </c>
      <c r="Y1822" s="8">
        <v>0</v>
      </c>
      <c r="Z1822" s="9">
        <f t="shared" si="749"/>
        <v>0</v>
      </c>
      <c r="AA1822" s="26" t="str">
        <f t="shared" si="757"/>
        <v>A+J=</v>
      </c>
      <c r="AB1822" s="70">
        <f t="shared" si="758"/>
        <v>44119</v>
      </c>
      <c r="AC1822" s="83" t="s">
        <v>85</v>
      </c>
      <c r="AD1822" s="1"/>
      <c r="AE1822" s="11"/>
      <c r="AF1822" s="5"/>
      <c r="AG1822" s="1"/>
      <c r="AH1822" s="1"/>
      <c r="AI1822" s="1"/>
      <c r="AJ1822" s="1"/>
      <c r="AK1822" s="10"/>
      <c r="AL1822" s="1"/>
      <c r="AM1822" s="1"/>
      <c r="AN1822" s="1"/>
      <c r="AO1822" s="1"/>
      <c r="AP1822" s="1"/>
      <c r="AQ1822" s="1"/>
    </row>
    <row r="1823" spans="1:43" ht="15.75" x14ac:dyDescent="0.2">
      <c r="A1823" s="67">
        <f t="shared" si="750"/>
        <v>44105</v>
      </c>
      <c r="B1823" s="8">
        <f t="shared" si="739"/>
        <v>15862.765439635201</v>
      </c>
      <c r="C1823" s="8">
        <f t="shared" si="751"/>
        <v>12022.26657881</v>
      </c>
      <c r="D1823" s="28">
        <f t="shared" si="752"/>
        <v>5357.46</v>
      </c>
      <c r="E1823" s="9">
        <f>IF(K1823=1,VLOOKUP(A1822,[1]Plan1!$AY$117:$BA$314,3),E1822)</f>
        <v>5391.75</v>
      </c>
      <c r="F1823" s="110">
        <f t="shared" si="753"/>
        <v>44090</v>
      </c>
      <c r="G1823" s="12">
        <f t="shared" si="740"/>
        <v>6.4004210950712181E-3</v>
      </c>
      <c r="H1823" s="11">
        <f t="shared" si="754"/>
        <v>44119</v>
      </c>
      <c r="I1823" s="11">
        <f t="shared" si="741"/>
        <v>44119</v>
      </c>
      <c r="J1823" s="1">
        <f t="shared" si="755"/>
        <v>21</v>
      </c>
      <c r="K1823" s="1">
        <f t="shared" si="738"/>
        <v>12</v>
      </c>
      <c r="L1823" s="8">
        <f t="shared" si="742"/>
        <v>1.0036523799999999</v>
      </c>
      <c r="M1823" s="14">
        <f t="shared" si="737"/>
        <v>1.00240054</v>
      </c>
      <c r="N1823" s="14">
        <f t="shared" ref="N1823:N1886" si="759">IF(I1823&gt;I1822,N1822*M1823,N1822)</f>
        <v>1.2259293530423667</v>
      </c>
      <c r="O1823" s="8">
        <f t="shared" si="736"/>
        <v>1.2304069099999999</v>
      </c>
      <c r="P1823" s="8">
        <f t="shared" si="743"/>
        <v>14792.27987242</v>
      </c>
      <c r="Q1823" s="13">
        <f t="shared" si="744"/>
        <v>0</v>
      </c>
      <c r="R1823" s="21">
        <f t="shared" si="745"/>
        <v>0</v>
      </c>
      <c r="S1823" s="8">
        <f t="shared" si="746"/>
        <v>0</v>
      </c>
      <c r="T1823" s="10">
        <f t="shared" si="756"/>
        <v>0.12631999999999999</v>
      </c>
      <c r="U1823" s="13">
        <f t="shared" si="735"/>
        <v>2</v>
      </c>
      <c r="V1823" s="13">
        <v>252</v>
      </c>
      <c r="W1823" s="14">
        <f t="shared" si="747"/>
        <v>1.0009445379999999</v>
      </c>
      <c r="X1823" s="85">
        <f t="shared" ref="X1823:X1837" si="760">TRUNC((P1823*(W1823-1)),8)+(AC$1823*(O1823/O$1821)*W1823)</f>
        <v>1070.4855672151998</v>
      </c>
      <c r="Y1823" s="8">
        <v>0</v>
      </c>
      <c r="Z1823" s="9">
        <f t="shared" si="749"/>
        <v>0</v>
      </c>
      <c r="AA1823" s="26" t="str">
        <f t="shared" si="757"/>
        <v>A+J=</v>
      </c>
      <c r="AB1823" s="70">
        <f t="shared" si="758"/>
        <v>44119</v>
      </c>
      <c r="AC1823" s="84">
        <f>X1821-AC1821</f>
        <v>1054.8755566499999</v>
      </c>
      <c r="AD1823" s="1"/>
      <c r="AE1823" s="11"/>
      <c r="AF1823" s="5"/>
      <c r="AG1823" s="1"/>
      <c r="AH1823" s="1"/>
      <c r="AI1823" s="1"/>
      <c r="AJ1823" s="1"/>
      <c r="AK1823" s="10"/>
      <c r="AL1823" s="1"/>
      <c r="AM1823" s="1"/>
      <c r="AN1823" s="1"/>
      <c r="AO1823" s="1"/>
      <c r="AP1823" s="1"/>
      <c r="AQ1823" s="1"/>
    </row>
    <row r="1824" spans="1:43" ht="15.75" x14ac:dyDescent="0.2">
      <c r="A1824" s="67">
        <f t="shared" si="750"/>
        <v>44106</v>
      </c>
      <c r="B1824" s="8">
        <f t="shared" si="739"/>
        <v>15875.077359838548</v>
      </c>
      <c r="C1824" s="8">
        <f t="shared" si="751"/>
        <v>12022.26657881</v>
      </c>
      <c r="D1824" s="28">
        <f t="shared" si="752"/>
        <v>5357.46</v>
      </c>
      <c r="E1824" s="9">
        <f>IF(K1824=1,VLOOKUP(A1823,[1]Plan1!$AY$117:$BA$314,3),E1823)</f>
        <v>5391.75</v>
      </c>
      <c r="F1824" s="110">
        <f t="shared" si="753"/>
        <v>44090</v>
      </c>
      <c r="G1824" s="12">
        <f t="shared" si="740"/>
        <v>6.4004210950712181E-3</v>
      </c>
      <c r="H1824" s="11">
        <f t="shared" si="754"/>
        <v>44119</v>
      </c>
      <c r="I1824" s="11">
        <f t="shared" si="741"/>
        <v>44119</v>
      </c>
      <c r="J1824" s="1">
        <f t="shared" si="755"/>
        <v>21</v>
      </c>
      <c r="K1824" s="1">
        <f t="shared" si="738"/>
        <v>13</v>
      </c>
      <c r="L1824" s="8">
        <f t="shared" si="742"/>
        <v>1.0039573399999999</v>
      </c>
      <c r="M1824" s="14">
        <f t="shared" si="737"/>
        <v>1.00240054</v>
      </c>
      <c r="N1824" s="14">
        <f t="shared" si="759"/>
        <v>1.2259293530423667</v>
      </c>
      <c r="O1824" s="8">
        <f t="shared" si="736"/>
        <v>1.23078077</v>
      </c>
      <c r="P1824" s="8">
        <f t="shared" si="743"/>
        <v>14796.774517010001</v>
      </c>
      <c r="Q1824" s="13">
        <f t="shared" si="744"/>
        <v>0</v>
      </c>
      <c r="R1824" s="21">
        <f t="shared" si="745"/>
        <v>0</v>
      </c>
      <c r="S1824" s="8">
        <f t="shared" si="746"/>
        <v>0</v>
      </c>
      <c r="T1824" s="10">
        <f t="shared" si="756"/>
        <v>0.12631999999999999</v>
      </c>
      <c r="U1824" s="13">
        <f t="shared" si="735"/>
        <v>3</v>
      </c>
      <c r="V1824" s="13">
        <v>252</v>
      </c>
      <c r="W1824" s="14">
        <f t="shared" si="747"/>
        <v>1.001417142</v>
      </c>
      <c r="X1824" s="85">
        <f t="shared" si="760"/>
        <v>1078.302842828547</v>
      </c>
      <c r="Y1824" s="8">
        <v>0</v>
      </c>
      <c r="Z1824" s="9">
        <f t="shared" si="749"/>
        <v>0</v>
      </c>
      <c r="AA1824" s="26" t="str">
        <f t="shared" si="757"/>
        <v>A+J=</v>
      </c>
      <c r="AB1824" s="70">
        <f t="shared" si="758"/>
        <v>44119</v>
      </c>
      <c r="AC1824" s="4"/>
      <c r="AD1824" s="1"/>
      <c r="AE1824" s="11"/>
      <c r="AF1824" s="5"/>
      <c r="AG1824" s="1"/>
      <c r="AH1824" s="1"/>
      <c r="AI1824" s="1"/>
      <c r="AJ1824" s="1"/>
      <c r="AK1824" s="10"/>
      <c r="AL1824" s="1"/>
      <c r="AM1824" s="1"/>
      <c r="AN1824" s="1"/>
      <c r="AO1824" s="1"/>
      <c r="AP1824" s="1"/>
      <c r="AQ1824" s="1"/>
    </row>
    <row r="1825" spans="1:43" ht="15.75" x14ac:dyDescent="0.2">
      <c r="A1825" s="67">
        <f t="shared" si="750"/>
        <v>44107</v>
      </c>
      <c r="B1825" s="8">
        <f t="shared" si="739"/>
        <v>15887.39891628954</v>
      </c>
      <c r="C1825" s="8">
        <f t="shared" si="751"/>
        <v>12022.26657881</v>
      </c>
      <c r="D1825" s="28">
        <f t="shared" si="752"/>
        <v>5357.46</v>
      </c>
      <c r="E1825" s="9">
        <f>IF(K1825=1,VLOOKUP(A1824,[1]Plan1!$AY$117:$BA$314,3),E1824)</f>
        <v>5391.75</v>
      </c>
      <c r="F1825" s="110">
        <f t="shared" si="753"/>
        <v>44090</v>
      </c>
      <c r="G1825" s="12">
        <f t="shared" si="740"/>
        <v>6.4004210950712181E-3</v>
      </c>
      <c r="H1825" s="11">
        <f t="shared" si="754"/>
        <v>44119</v>
      </c>
      <c r="I1825" s="11">
        <f t="shared" si="741"/>
        <v>44119</v>
      </c>
      <c r="J1825" s="1">
        <f t="shared" si="755"/>
        <v>21</v>
      </c>
      <c r="K1825" s="1">
        <f t="shared" si="738"/>
        <v>14</v>
      </c>
      <c r="L1825" s="8">
        <f t="shared" si="742"/>
        <v>1.0042624</v>
      </c>
      <c r="M1825" s="14">
        <f t="shared" si="737"/>
        <v>1.00240054</v>
      </c>
      <c r="N1825" s="14">
        <f t="shared" si="759"/>
        <v>1.2259293530423667</v>
      </c>
      <c r="O1825" s="8">
        <f t="shared" si="736"/>
        <v>1.23115475</v>
      </c>
      <c r="P1825" s="8">
        <f t="shared" si="743"/>
        <v>14801.27060426</v>
      </c>
      <c r="Q1825" s="13">
        <f t="shared" si="744"/>
        <v>0</v>
      </c>
      <c r="R1825" s="21">
        <f t="shared" si="745"/>
        <v>0</v>
      </c>
      <c r="S1825" s="8">
        <f t="shared" si="746"/>
        <v>0</v>
      </c>
      <c r="T1825" s="10">
        <f t="shared" si="756"/>
        <v>0.12631999999999999</v>
      </c>
      <c r="U1825" s="13">
        <f t="shared" si="735"/>
        <v>4</v>
      </c>
      <c r="V1825" s="13">
        <v>252</v>
      </c>
      <c r="W1825" s="14">
        <f t="shared" si="747"/>
        <v>1.001889969</v>
      </c>
      <c r="X1825" s="85">
        <f t="shared" si="760"/>
        <v>1086.1283120295398</v>
      </c>
      <c r="Y1825" s="8">
        <v>0</v>
      </c>
      <c r="Z1825" s="9">
        <f t="shared" si="749"/>
        <v>0</v>
      </c>
      <c r="AA1825" s="26" t="str">
        <f t="shared" si="757"/>
        <v>A+J=</v>
      </c>
      <c r="AB1825" s="70">
        <f t="shared" si="758"/>
        <v>44119</v>
      </c>
      <c r="AC1825" s="4"/>
      <c r="AD1825" s="1"/>
      <c r="AE1825" s="11"/>
      <c r="AF1825" s="5"/>
      <c r="AG1825" s="1"/>
      <c r="AH1825" s="1"/>
      <c r="AI1825" s="1"/>
      <c r="AJ1825" s="1"/>
      <c r="AK1825" s="10"/>
      <c r="AL1825" s="1"/>
      <c r="AM1825" s="1"/>
      <c r="AN1825" s="1"/>
      <c r="AO1825" s="1"/>
      <c r="AP1825" s="1"/>
      <c r="AQ1825" s="1"/>
    </row>
    <row r="1826" spans="1:43" ht="15.75" x14ac:dyDescent="0.2">
      <c r="A1826" s="67">
        <f t="shared" si="750"/>
        <v>44108</v>
      </c>
      <c r="B1826" s="8">
        <f t="shared" si="739"/>
        <v>15887.39891628954</v>
      </c>
      <c r="C1826" s="8">
        <f t="shared" si="751"/>
        <v>12022.26657881</v>
      </c>
      <c r="D1826" s="28">
        <f t="shared" si="752"/>
        <v>5357.46</v>
      </c>
      <c r="E1826" s="9">
        <f>IF(K1826=1,VLOOKUP(A1825,[1]Plan1!$AY$117:$BA$314,3),E1825)</f>
        <v>5391.75</v>
      </c>
      <c r="F1826" s="110">
        <f t="shared" si="753"/>
        <v>44090</v>
      </c>
      <c r="G1826" s="12">
        <f t="shared" si="740"/>
        <v>6.4004210950712181E-3</v>
      </c>
      <c r="H1826" s="11">
        <f t="shared" si="754"/>
        <v>44119</v>
      </c>
      <c r="I1826" s="11">
        <f t="shared" si="741"/>
        <v>44119</v>
      </c>
      <c r="J1826" s="1">
        <f t="shared" si="755"/>
        <v>21</v>
      </c>
      <c r="K1826" s="1">
        <f t="shared" si="738"/>
        <v>14</v>
      </c>
      <c r="L1826" s="8">
        <f t="shared" si="742"/>
        <v>1.0042624</v>
      </c>
      <c r="M1826" s="14">
        <f t="shared" si="737"/>
        <v>1.00240054</v>
      </c>
      <c r="N1826" s="14">
        <f t="shared" si="759"/>
        <v>1.2259293530423667</v>
      </c>
      <c r="O1826" s="8">
        <f t="shared" si="736"/>
        <v>1.23115475</v>
      </c>
      <c r="P1826" s="8">
        <f t="shared" si="743"/>
        <v>14801.27060426</v>
      </c>
      <c r="Q1826" s="13">
        <f t="shared" si="744"/>
        <v>0</v>
      </c>
      <c r="R1826" s="21">
        <f t="shared" si="745"/>
        <v>0</v>
      </c>
      <c r="S1826" s="8">
        <f t="shared" si="746"/>
        <v>0</v>
      </c>
      <c r="T1826" s="10">
        <f t="shared" si="756"/>
        <v>0.12631999999999999</v>
      </c>
      <c r="U1826" s="13">
        <f t="shared" si="735"/>
        <v>4</v>
      </c>
      <c r="V1826" s="13">
        <v>252</v>
      </c>
      <c r="W1826" s="14">
        <f t="shared" si="747"/>
        <v>1.001889969</v>
      </c>
      <c r="X1826" s="85">
        <f t="shared" si="760"/>
        <v>1086.1283120295398</v>
      </c>
      <c r="Y1826" s="8">
        <v>0</v>
      </c>
      <c r="Z1826" s="9">
        <f t="shared" si="749"/>
        <v>0</v>
      </c>
      <c r="AA1826" s="26" t="str">
        <f t="shared" si="757"/>
        <v>A+J=</v>
      </c>
      <c r="AB1826" s="70">
        <f t="shared" si="758"/>
        <v>44119</v>
      </c>
      <c r="AC1826" s="4"/>
      <c r="AD1826" s="1"/>
      <c r="AE1826" s="11"/>
      <c r="AF1826" s="5"/>
      <c r="AG1826" s="1"/>
      <c r="AH1826" s="1"/>
      <c r="AI1826" s="1"/>
      <c r="AJ1826" s="1"/>
      <c r="AK1826" s="10"/>
      <c r="AL1826" s="1"/>
      <c r="AM1826" s="1"/>
      <c r="AN1826" s="1"/>
      <c r="AO1826" s="1"/>
      <c r="AP1826" s="1"/>
      <c r="AQ1826" s="1"/>
    </row>
    <row r="1827" spans="1:43" ht="15.75" x14ac:dyDescent="0.2">
      <c r="A1827" s="67">
        <f t="shared" si="750"/>
        <v>44109</v>
      </c>
      <c r="B1827" s="8">
        <f t="shared" si="739"/>
        <v>15887.39891628954</v>
      </c>
      <c r="C1827" s="8">
        <f t="shared" si="751"/>
        <v>12022.26657881</v>
      </c>
      <c r="D1827" s="28">
        <f t="shared" si="752"/>
        <v>5357.46</v>
      </c>
      <c r="E1827" s="9">
        <f>IF(K1827=1,VLOOKUP(A1826,[1]Plan1!$AY$117:$BA$314,3),E1826)</f>
        <v>5391.75</v>
      </c>
      <c r="F1827" s="110">
        <f t="shared" si="753"/>
        <v>44090</v>
      </c>
      <c r="G1827" s="12">
        <f t="shared" si="740"/>
        <v>6.4004210950712181E-3</v>
      </c>
      <c r="H1827" s="11">
        <f t="shared" si="754"/>
        <v>44119</v>
      </c>
      <c r="I1827" s="11">
        <f t="shared" si="741"/>
        <v>44119</v>
      </c>
      <c r="J1827" s="1">
        <f t="shared" si="755"/>
        <v>21</v>
      </c>
      <c r="K1827" s="1">
        <f t="shared" si="738"/>
        <v>14</v>
      </c>
      <c r="L1827" s="8">
        <f t="shared" si="742"/>
        <v>1.0042624</v>
      </c>
      <c r="M1827" s="14">
        <f t="shared" si="737"/>
        <v>1.00240054</v>
      </c>
      <c r="N1827" s="14">
        <f t="shared" si="759"/>
        <v>1.2259293530423667</v>
      </c>
      <c r="O1827" s="8">
        <f t="shared" si="736"/>
        <v>1.23115475</v>
      </c>
      <c r="P1827" s="8">
        <f t="shared" si="743"/>
        <v>14801.27060426</v>
      </c>
      <c r="Q1827" s="13">
        <f t="shared" si="744"/>
        <v>0</v>
      </c>
      <c r="R1827" s="21">
        <f t="shared" si="745"/>
        <v>0</v>
      </c>
      <c r="S1827" s="8">
        <f t="shared" si="746"/>
        <v>0</v>
      </c>
      <c r="T1827" s="10">
        <f t="shared" si="756"/>
        <v>0.12631999999999999</v>
      </c>
      <c r="U1827" s="13">
        <f t="shared" si="735"/>
        <v>4</v>
      </c>
      <c r="V1827" s="13">
        <v>252</v>
      </c>
      <c r="W1827" s="14">
        <f t="shared" si="747"/>
        <v>1.001889969</v>
      </c>
      <c r="X1827" s="85">
        <f t="shared" si="760"/>
        <v>1086.1283120295398</v>
      </c>
      <c r="Y1827" s="8">
        <v>0</v>
      </c>
      <c r="Z1827" s="9">
        <f t="shared" si="749"/>
        <v>0</v>
      </c>
      <c r="AA1827" s="26" t="str">
        <f t="shared" si="757"/>
        <v>A+J=</v>
      </c>
      <c r="AB1827" s="70">
        <f t="shared" si="758"/>
        <v>44119</v>
      </c>
      <c r="AC1827" s="4"/>
      <c r="AD1827" s="1"/>
      <c r="AE1827" s="11"/>
      <c r="AF1827" s="5"/>
      <c r="AG1827" s="1"/>
      <c r="AH1827" s="1"/>
      <c r="AI1827" s="1"/>
      <c r="AJ1827" s="1"/>
      <c r="AK1827" s="10"/>
      <c r="AL1827" s="1"/>
      <c r="AM1827" s="1"/>
      <c r="AN1827" s="1"/>
      <c r="AO1827" s="1"/>
      <c r="AP1827" s="1"/>
      <c r="AQ1827" s="1"/>
    </row>
    <row r="1828" spans="1:43" ht="15.75" x14ac:dyDescent="0.2">
      <c r="A1828" s="67">
        <f t="shared" si="750"/>
        <v>44110</v>
      </c>
      <c r="B1828" s="8">
        <f t="shared" si="739"/>
        <v>15899.730114428832</v>
      </c>
      <c r="C1828" s="8">
        <f t="shared" si="751"/>
        <v>12022.26657881</v>
      </c>
      <c r="D1828" s="28">
        <f t="shared" si="752"/>
        <v>5357.46</v>
      </c>
      <c r="E1828" s="9">
        <f>IF(K1828=1,VLOOKUP(A1827,[1]Plan1!$AY$117:$BA$314,3),E1827)</f>
        <v>5391.75</v>
      </c>
      <c r="F1828" s="110">
        <f t="shared" si="753"/>
        <v>44090</v>
      </c>
      <c r="G1828" s="12">
        <f t="shared" si="740"/>
        <v>6.4004210950712181E-3</v>
      </c>
      <c r="H1828" s="11">
        <f t="shared" si="754"/>
        <v>44119</v>
      </c>
      <c r="I1828" s="11">
        <f t="shared" si="741"/>
        <v>44119</v>
      </c>
      <c r="J1828" s="1">
        <f t="shared" si="755"/>
        <v>21</v>
      </c>
      <c r="K1828" s="1">
        <f t="shared" si="738"/>
        <v>15</v>
      </c>
      <c r="L1828" s="8">
        <f t="shared" si="742"/>
        <v>1.0045675599999999</v>
      </c>
      <c r="M1828" s="14">
        <f t="shared" si="737"/>
        <v>1.00240054</v>
      </c>
      <c r="N1828" s="14">
        <f t="shared" si="759"/>
        <v>1.2259293530423667</v>
      </c>
      <c r="O1828" s="8">
        <f t="shared" si="736"/>
        <v>1.2315288499999999</v>
      </c>
      <c r="P1828" s="8">
        <f t="shared" si="743"/>
        <v>14805.768134190001</v>
      </c>
      <c r="Q1828" s="13">
        <f t="shared" si="744"/>
        <v>0</v>
      </c>
      <c r="R1828" s="21">
        <f t="shared" si="745"/>
        <v>0</v>
      </c>
      <c r="S1828" s="8">
        <f t="shared" si="746"/>
        <v>0</v>
      </c>
      <c r="T1828" s="10">
        <f t="shared" si="756"/>
        <v>0.12631999999999999</v>
      </c>
      <c r="U1828" s="13">
        <f t="shared" si="735"/>
        <v>5</v>
      </c>
      <c r="V1828" s="13">
        <v>252</v>
      </c>
      <c r="W1828" s="14">
        <f t="shared" si="747"/>
        <v>1.0023630189999999</v>
      </c>
      <c r="X1828" s="85">
        <f t="shared" si="760"/>
        <v>1093.9619802388311</v>
      </c>
      <c r="Y1828" s="8">
        <v>0</v>
      </c>
      <c r="Z1828" s="9">
        <f t="shared" si="749"/>
        <v>0</v>
      </c>
      <c r="AA1828" s="26" t="str">
        <f t="shared" si="757"/>
        <v>A+J=</v>
      </c>
      <c r="AB1828" s="70">
        <f t="shared" si="758"/>
        <v>44119</v>
      </c>
      <c r="AC1828" s="4"/>
      <c r="AD1828" s="1"/>
      <c r="AE1828" s="11"/>
      <c r="AF1828" s="5"/>
      <c r="AG1828" s="1"/>
      <c r="AH1828" s="1"/>
      <c r="AI1828" s="1"/>
      <c r="AJ1828" s="1"/>
      <c r="AK1828" s="10"/>
      <c r="AL1828" s="1"/>
      <c r="AM1828" s="1"/>
      <c r="AN1828" s="1"/>
      <c r="AO1828" s="1"/>
      <c r="AP1828" s="1"/>
      <c r="AQ1828" s="1"/>
    </row>
    <row r="1829" spans="1:43" ht="15.75" x14ac:dyDescent="0.2">
      <c r="A1829" s="67">
        <f t="shared" si="750"/>
        <v>44111</v>
      </c>
      <c r="B1829" s="8">
        <f t="shared" si="739"/>
        <v>15912.070846361083</v>
      </c>
      <c r="C1829" s="8">
        <f t="shared" si="751"/>
        <v>12022.26657881</v>
      </c>
      <c r="D1829" s="28">
        <f t="shared" si="752"/>
        <v>5357.46</v>
      </c>
      <c r="E1829" s="9">
        <f>IF(K1829=1,VLOOKUP(A1828,[1]Plan1!$AY$117:$BA$314,3),E1828)</f>
        <v>5391.75</v>
      </c>
      <c r="F1829" s="110">
        <f t="shared" si="753"/>
        <v>44090</v>
      </c>
      <c r="G1829" s="12">
        <f t="shared" si="740"/>
        <v>6.4004210950712181E-3</v>
      </c>
      <c r="H1829" s="11">
        <f t="shared" si="754"/>
        <v>44119</v>
      </c>
      <c r="I1829" s="11">
        <f t="shared" si="741"/>
        <v>44119</v>
      </c>
      <c r="J1829" s="1">
        <f t="shared" si="755"/>
        <v>21</v>
      </c>
      <c r="K1829" s="1">
        <f t="shared" si="738"/>
        <v>16</v>
      </c>
      <c r="L1829" s="8">
        <f t="shared" si="742"/>
        <v>1.0048728</v>
      </c>
      <c r="M1829" s="14">
        <f t="shared" si="737"/>
        <v>1.00240054</v>
      </c>
      <c r="N1829" s="14">
        <f t="shared" si="759"/>
        <v>1.2259293530423667</v>
      </c>
      <c r="O1829" s="8">
        <f t="shared" si="736"/>
        <v>1.23190306</v>
      </c>
      <c r="P1829" s="8">
        <f t="shared" si="743"/>
        <v>14810.266986570001</v>
      </c>
      <c r="Q1829" s="13">
        <f t="shared" si="744"/>
        <v>0</v>
      </c>
      <c r="R1829" s="21">
        <f t="shared" si="745"/>
        <v>0</v>
      </c>
      <c r="S1829" s="8">
        <f t="shared" si="746"/>
        <v>0</v>
      </c>
      <c r="T1829" s="10">
        <f t="shared" si="756"/>
        <v>0.12631999999999999</v>
      </c>
      <c r="U1829" s="13">
        <f t="shared" ref="U1829:U1892" si="761">IF(Q1828&gt;0,1,IF(K1829=K1828,U1828,U1828+1))</f>
        <v>6</v>
      </c>
      <c r="V1829" s="13">
        <v>252</v>
      </c>
      <c r="W1829" s="14">
        <f t="shared" si="747"/>
        <v>1.0028362930000001</v>
      </c>
      <c r="X1829" s="85">
        <f t="shared" si="760"/>
        <v>1101.8038597910827</v>
      </c>
      <c r="Y1829" s="8">
        <v>0</v>
      </c>
      <c r="Z1829" s="9">
        <f t="shared" si="749"/>
        <v>0</v>
      </c>
      <c r="AA1829" s="26" t="str">
        <f t="shared" si="757"/>
        <v>A+J=</v>
      </c>
      <c r="AB1829" s="70">
        <f t="shared" si="758"/>
        <v>44119</v>
      </c>
      <c r="AC1829" s="4"/>
      <c r="AD1829" s="1"/>
      <c r="AE1829" s="11"/>
      <c r="AF1829" s="5"/>
      <c r="AG1829" s="1"/>
      <c r="AH1829" s="1"/>
      <c r="AI1829" s="1"/>
      <c r="AJ1829" s="1"/>
      <c r="AK1829" s="10"/>
      <c r="AL1829" s="1"/>
      <c r="AM1829" s="1"/>
      <c r="AN1829" s="1"/>
      <c r="AO1829" s="1"/>
      <c r="AP1829" s="1"/>
      <c r="AQ1829" s="1"/>
    </row>
    <row r="1830" spans="1:43" ht="15.75" x14ac:dyDescent="0.2">
      <c r="A1830" s="67">
        <f t="shared" si="750"/>
        <v>44112</v>
      </c>
      <c r="B1830" s="8">
        <f t="shared" si="739"/>
        <v>15924.42110145888</v>
      </c>
      <c r="C1830" s="8">
        <f t="shared" si="751"/>
        <v>12022.26657881</v>
      </c>
      <c r="D1830" s="28">
        <f t="shared" si="752"/>
        <v>5357.46</v>
      </c>
      <c r="E1830" s="9">
        <f>IF(K1830=1,VLOOKUP(A1829,[1]Plan1!$AY$117:$BA$314,3),E1829)</f>
        <v>5391.75</v>
      </c>
      <c r="F1830" s="110">
        <f t="shared" si="753"/>
        <v>44090</v>
      </c>
      <c r="G1830" s="12">
        <f t="shared" si="740"/>
        <v>6.4004210950712181E-3</v>
      </c>
      <c r="H1830" s="11">
        <f t="shared" si="754"/>
        <v>44119</v>
      </c>
      <c r="I1830" s="11">
        <f t="shared" si="741"/>
        <v>44119</v>
      </c>
      <c r="J1830" s="1">
        <f t="shared" si="755"/>
        <v>21</v>
      </c>
      <c r="K1830" s="1">
        <f t="shared" si="738"/>
        <v>17</v>
      </c>
      <c r="L1830" s="8">
        <f t="shared" si="742"/>
        <v>1.0051781399999999</v>
      </c>
      <c r="M1830" s="14">
        <f t="shared" si="737"/>
        <v>1.00240054</v>
      </c>
      <c r="N1830" s="14">
        <f t="shared" si="759"/>
        <v>1.2259293530423667</v>
      </c>
      <c r="O1830" s="8">
        <f t="shared" si="736"/>
        <v>1.23227738</v>
      </c>
      <c r="P1830" s="8">
        <f t="shared" si="743"/>
        <v>14814.76716139</v>
      </c>
      <c r="Q1830" s="13">
        <f t="shared" si="744"/>
        <v>0</v>
      </c>
      <c r="R1830" s="21">
        <f t="shared" si="745"/>
        <v>0</v>
      </c>
      <c r="S1830" s="8">
        <f t="shared" si="746"/>
        <v>0</v>
      </c>
      <c r="T1830" s="10">
        <f t="shared" si="756"/>
        <v>0.12631999999999999</v>
      </c>
      <c r="U1830" s="13">
        <f t="shared" si="761"/>
        <v>7</v>
      </c>
      <c r="V1830" s="13">
        <v>252</v>
      </c>
      <c r="W1830" s="14">
        <f t="shared" si="747"/>
        <v>1.0033097900000001</v>
      </c>
      <c r="X1830" s="85">
        <f t="shared" si="760"/>
        <v>1109.6539400688789</v>
      </c>
      <c r="Y1830" s="8">
        <v>0</v>
      </c>
      <c r="Z1830" s="9">
        <f t="shared" si="749"/>
        <v>0</v>
      </c>
      <c r="AA1830" s="26" t="str">
        <f t="shared" si="757"/>
        <v>A+J=</v>
      </c>
      <c r="AB1830" s="70">
        <f t="shared" si="758"/>
        <v>44119</v>
      </c>
      <c r="AC1830" s="4"/>
      <c r="AD1830" s="1"/>
      <c r="AE1830" s="11"/>
      <c r="AF1830" s="5"/>
      <c r="AG1830" s="1"/>
      <c r="AH1830" s="1"/>
      <c r="AI1830" s="1"/>
      <c r="AJ1830" s="1"/>
      <c r="AK1830" s="10"/>
      <c r="AL1830" s="1"/>
      <c r="AM1830" s="1"/>
      <c r="AN1830" s="1"/>
      <c r="AO1830" s="1"/>
      <c r="AP1830" s="1"/>
      <c r="AQ1830" s="1"/>
    </row>
    <row r="1831" spans="1:43" ht="15.75" x14ac:dyDescent="0.2">
      <c r="A1831" s="67">
        <f t="shared" si="750"/>
        <v>44113</v>
      </c>
      <c r="B1831" s="8">
        <f t="shared" si="739"/>
        <v>15936.781014262146</v>
      </c>
      <c r="C1831" s="8">
        <f t="shared" si="751"/>
        <v>12022.26657881</v>
      </c>
      <c r="D1831" s="28">
        <f t="shared" si="752"/>
        <v>5357.46</v>
      </c>
      <c r="E1831" s="9">
        <f>IF(K1831=1,VLOOKUP(A1830,[1]Plan1!$AY$117:$BA$314,3),E1830)</f>
        <v>5391.75</v>
      </c>
      <c r="F1831" s="110">
        <f t="shared" si="753"/>
        <v>44090</v>
      </c>
      <c r="G1831" s="12">
        <f t="shared" si="740"/>
        <v>6.4004210950712181E-3</v>
      </c>
      <c r="H1831" s="11">
        <f t="shared" si="754"/>
        <v>44119</v>
      </c>
      <c r="I1831" s="11">
        <f t="shared" si="741"/>
        <v>44119</v>
      </c>
      <c r="J1831" s="1">
        <f t="shared" si="755"/>
        <v>21</v>
      </c>
      <c r="K1831" s="1">
        <f t="shared" si="738"/>
        <v>18</v>
      </c>
      <c r="L1831" s="8">
        <f t="shared" si="742"/>
        <v>1.00548357</v>
      </c>
      <c r="M1831" s="14">
        <f t="shared" si="737"/>
        <v>1.00240054</v>
      </c>
      <c r="N1831" s="14">
        <f t="shared" si="759"/>
        <v>1.2259293530423667</v>
      </c>
      <c r="O1831" s="8">
        <f t="shared" si="736"/>
        <v>1.2326518200000001</v>
      </c>
      <c r="P1831" s="8">
        <f t="shared" si="743"/>
        <v>14819.26877889</v>
      </c>
      <c r="Q1831" s="13">
        <f t="shared" si="744"/>
        <v>0</v>
      </c>
      <c r="R1831" s="21">
        <f t="shared" si="745"/>
        <v>0</v>
      </c>
      <c r="S1831" s="8">
        <f t="shared" si="746"/>
        <v>0</v>
      </c>
      <c r="T1831" s="10">
        <f t="shared" si="756"/>
        <v>0.12631999999999999</v>
      </c>
      <c r="U1831" s="13">
        <f t="shared" si="761"/>
        <v>8</v>
      </c>
      <c r="V1831" s="13">
        <v>252</v>
      </c>
      <c r="W1831" s="14">
        <f t="shared" si="747"/>
        <v>1.0037835100000001</v>
      </c>
      <c r="X1831" s="85">
        <f t="shared" si="760"/>
        <v>1117.5122353721451</v>
      </c>
      <c r="Y1831" s="8">
        <v>0</v>
      </c>
      <c r="Z1831" s="9">
        <f t="shared" si="749"/>
        <v>0</v>
      </c>
      <c r="AA1831" s="26" t="str">
        <f t="shared" si="757"/>
        <v>A+J=</v>
      </c>
      <c r="AB1831" s="70">
        <f t="shared" si="758"/>
        <v>44119</v>
      </c>
      <c r="AC1831" s="4"/>
      <c r="AD1831" s="1"/>
      <c r="AE1831" s="11"/>
      <c r="AF1831" s="5"/>
      <c r="AG1831" s="1"/>
      <c r="AH1831" s="1"/>
      <c r="AI1831" s="1"/>
      <c r="AJ1831" s="1"/>
      <c r="AK1831" s="10"/>
      <c r="AL1831" s="1"/>
      <c r="AM1831" s="1"/>
      <c r="AN1831" s="1"/>
      <c r="AO1831" s="1"/>
      <c r="AP1831" s="1"/>
      <c r="AQ1831" s="1"/>
    </row>
    <row r="1832" spans="1:43" ht="15.75" x14ac:dyDescent="0.2">
      <c r="A1832" s="67">
        <f t="shared" si="750"/>
        <v>44114</v>
      </c>
      <c r="B1832" s="8">
        <f t="shared" si="739"/>
        <v>15949.150347369594</v>
      </c>
      <c r="C1832" s="8">
        <f t="shared" si="751"/>
        <v>12022.26657881</v>
      </c>
      <c r="D1832" s="28">
        <f t="shared" si="752"/>
        <v>5357.46</v>
      </c>
      <c r="E1832" s="9">
        <f>IF(K1832=1,VLOOKUP(A1831,[1]Plan1!$AY$117:$BA$314,3),E1831)</f>
        <v>5391.75</v>
      </c>
      <c r="F1832" s="110">
        <f t="shared" si="753"/>
        <v>44090</v>
      </c>
      <c r="G1832" s="12">
        <f t="shared" si="740"/>
        <v>6.4004210950712181E-3</v>
      </c>
      <c r="H1832" s="11">
        <f t="shared" si="754"/>
        <v>44119</v>
      </c>
      <c r="I1832" s="11">
        <f t="shared" si="741"/>
        <v>44119</v>
      </c>
      <c r="J1832" s="1">
        <f t="shared" si="755"/>
        <v>21</v>
      </c>
      <c r="K1832" s="1">
        <f t="shared" si="738"/>
        <v>19</v>
      </c>
      <c r="L1832" s="8">
        <f t="shared" si="742"/>
        <v>1.0057890899999999</v>
      </c>
      <c r="M1832" s="14">
        <f t="shared" si="737"/>
        <v>1.00240054</v>
      </c>
      <c r="N1832" s="14">
        <f t="shared" si="759"/>
        <v>1.2259293530423667</v>
      </c>
      <c r="O1832" s="8">
        <f t="shared" si="736"/>
        <v>1.23302636</v>
      </c>
      <c r="P1832" s="8">
        <f t="shared" si="743"/>
        <v>14823.771598609999</v>
      </c>
      <c r="Q1832" s="13">
        <f t="shared" si="744"/>
        <v>0</v>
      </c>
      <c r="R1832" s="21">
        <f t="shared" si="745"/>
        <v>0</v>
      </c>
      <c r="S1832" s="8">
        <f t="shared" si="746"/>
        <v>0</v>
      </c>
      <c r="T1832" s="10">
        <f t="shared" si="756"/>
        <v>0.12631999999999999</v>
      </c>
      <c r="U1832" s="13">
        <f t="shared" si="761"/>
        <v>9</v>
      </c>
      <c r="V1832" s="13">
        <v>252</v>
      </c>
      <c r="W1832" s="14">
        <f t="shared" si="747"/>
        <v>1.004257454</v>
      </c>
      <c r="X1832" s="85">
        <f t="shared" si="760"/>
        <v>1125.3787487595946</v>
      </c>
      <c r="Y1832" s="8">
        <v>0</v>
      </c>
      <c r="Z1832" s="9">
        <f t="shared" si="749"/>
        <v>0</v>
      </c>
      <c r="AA1832" s="26" t="str">
        <f t="shared" si="757"/>
        <v>A+J=</v>
      </c>
      <c r="AB1832" s="70">
        <f t="shared" si="758"/>
        <v>44119</v>
      </c>
      <c r="AC1832" s="4"/>
      <c r="AD1832" s="1"/>
      <c r="AE1832" s="11"/>
      <c r="AF1832" s="5"/>
      <c r="AG1832" s="1"/>
      <c r="AH1832" s="1"/>
      <c r="AI1832" s="1"/>
      <c r="AJ1832" s="1"/>
      <c r="AK1832" s="10"/>
      <c r="AL1832" s="1"/>
      <c r="AM1832" s="1"/>
      <c r="AN1832" s="1"/>
      <c r="AO1832" s="1"/>
      <c r="AP1832" s="1"/>
      <c r="AQ1832" s="1"/>
    </row>
    <row r="1833" spans="1:43" ht="15.75" x14ac:dyDescent="0.2">
      <c r="A1833" s="67">
        <f t="shared" si="750"/>
        <v>44115</v>
      </c>
      <c r="B1833" s="8">
        <f t="shared" si="739"/>
        <v>15949.150347369594</v>
      </c>
      <c r="C1833" s="8">
        <f t="shared" si="751"/>
        <v>12022.26657881</v>
      </c>
      <c r="D1833" s="28">
        <f t="shared" si="752"/>
        <v>5357.46</v>
      </c>
      <c r="E1833" s="9">
        <f>IF(K1833=1,VLOOKUP(A1832,[1]Plan1!$AY$117:$BA$314,3),E1832)</f>
        <v>5391.75</v>
      </c>
      <c r="F1833" s="110">
        <f t="shared" si="753"/>
        <v>44090</v>
      </c>
      <c r="G1833" s="12">
        <f t="shared" si="740"/>
        <v>6.4004210950712181E-3</v>
      </c>
      <c r="H1833" s="11">
        <f t="shared" si="754"/>
        <v>44119</v>
      </c>
      <c r="I1833" s="11">
        <f t="shared" si="741"/>
        <v>44119</v>
      </c>
      <c r="J1833" s="1">
        <f t="shared" si="755"/>
        <v>21</v>
      </c>
      <c r="K1833" s="1">
        <f t="shared" si="738"/>
        <v>19</v>
      </c>
      <c r="L1833" s="8">
        <f t="shared" si="742"/>
        <v>1.0057890899999999</v>
      </c>
      <c r="M1833" s="14">
        <f t="shared" si="737"/>
        <v>1.00240054</v>
      </c>
      <c r="N1833" s="14">
        <f t="shared" si="759"/>
        <v>1.2259293530423667</v>
      </c>
      <c r="O1833" s="8">
        <f t="shared" ref="O1833:O1896" si="762">TRUNC(TRUNC((L1833*N1833),15),8)</f>
        <v>1.23302636</v>
      </c>
      <c r="P1833" s="8">
        <f t="shared" si="743"/>
        <v>14823.771598609999</v>
      </c>
      <c r="Q1833" s="13">
        <f t="shared" si="744"/>
        <v>0</v>
      </c>
      <c r="R1833" s="21">
        <f t="shared" si="745"/>
        <v>0</v>
      </c>
      <c r="S1833" s="8">
        <f t="shared" si="746"/>
        <v>0</v>
      </c>
      <c r="T1833" s="10">
        <f t="shared" si="756"/>
        <v>0.12631999999999999</v>
      </c>
      <c r="U1833" s="13">
        <f t="shared" si="761"/>
        <v>9</v>
      </c>
      <c r="V1833" s="13">
        <v>252</v>
      </c>
      <c r="W1833" s="14">
        <f t="shared" si="747"/>
        <v>1.004257454</v>
      </c>
      <c r="X1833" s="85">
        <f t="shared" si="760"/>
        <v>1125.3787487595946</v>
      </c>
      <c r="Y1833" s="8">
        <v>0</v>
      </c>
      <c r="Z1833" s="9">
        <f t="shared" si="749"/>
        <v>0</v>
      </c>
      <c r="AA1833" s="26" t="str">
        <f t="shared" si="757"/>
        <v>A+J=</v>
      </c>
      <c r="AB1833" s="70">
        <f t="shared" si="758"/>
        <v>44119</v>
      </c>
      <c r="AC1833" s="4"/>
      <c r="AD1833" s="1"/>
      <c r="AE1833" s="11"/>
      <c r="AF1833" s="5"/>
      <c r="AG1833" s="1"/>
      <c r="AH1833" s="1"/>
      <c r="AI1833" s="1"/>
      <c r="AJ1833" s="1"/>
      <c r="AK1833" s="10"/>
      <c r="AL1833" s="1"/>
      <c r="AM1833" s="1"/>
      <c r="AN1833" s="1"/>
      <c r="AO1833" s="1"/>
      <c r="AP1833" s="1"/>
      <c r="AQ1833" s="1"/>
    </row>
    <row r="1834" spans="1:43" ht="15.75" x14ac:dyDescent="0.2">
      <c r="A1834" s="67">
        <f t="shared" si="750"/>
        <v>44116</v>
      </c>
      <c r="B1834" s="8">
        <f t="shared" si="739"/>
        <v>15949.150347369594</v>
      </c>
      <c r="C1834" s="8">
        <f t="shared" si="751"/>
        <v>12022.26657881</v>
      </c>
      <c r="D1834" s="28">
        <f t="shared" si="752"/>
        <v>5357.46</v>
      </c>
      <c r="E1834" s="9">
        <f>IF(K1834=1,VLOOKUP(A1833,[1]Plan1!$AY$117:$BA$314,3),E1833)</f>
        <v>5391.75</v>
      </c>
      <c r="F1834" s="110">
        <f t="shared" si="753"/>
        <v>44090</v>
      </c>
      <c r="G1834" s="12">
        <f t="shared" si="740"/>
        <v>6.4004210950712181E-3</v>
      </c>
      <c r="H1834" s="11">
        <f t="shared" si="754"/>
        <v>44119</v>
      </c>
      <c r="I1834" s="11">
        <f t="shared" si="741"/>
        <v>44119</v>
      </c>
      <c r="J1834" s="1">
        <f t="shared" si="755"/>
        <v>21</v>
      </c>
      <c r="K1834" s="1">
        <f t="shared" si="738"/>
        <v>19</v>
      </c>
      <c r="L1834" s="8">
        <f t="shared" si="742"/>
        <v>1.0057890899999999</v>
      </c>
      <c r="M1834" s="14">
        <f t="shared" ref="M1834:M1897" si="763">IF(I1834&gt;I1833,L1833,M1833)</f>
        <v>1.00240054</v>
      </c>
      <c r="N1834" s="14">
        <f t="shared" si="759"/>
        <v>1.2259293530423667</v>
      </c>
      <c r="O1834" s="8">
        <f t="shared" si="762"/>
        <v>1.23302636</v>
      </c>
      <c r="P1834" s="8">
        <f t="shared" si="743"/>
        <v>14823.771598609999</v>
      </c>
      <c r="Q1834" s="13">
        <f t="shared" si="744"/>
        <v>0</v>
      </c>
      <c r="R1834" s="21">
        <f t="shared" si="745"/>
        <v>0</v>
      </c>
      <c r="S1834" s="8">
        <f t="shared" si="746"/>
        <v>0</v>
      </c>
      <c r="T1834" s="10">
        <f t="shared" si="756"/>
        <v>0.12631999999999999</v>
      </c>
      <c r="U1834" s="13">
        <f t="shared" si="761"/>
        <v>9</v>
      </c>
      <c r="V1834" s="13">
        <v>252</v>
      </c>
      <c r="W1834" s="14">
        <f t="shared" si="747"/>
        <v>1.004257454</v>
      </c>
      <c r="X1834" s="85">
        <f t="shared" si="760"/>
        <v>1125.3787487595946</v>
      </c>
      <c r="Y1834" s="8">
        <v>0</v>
      </c>
      <c r="Z1834" s="9">
        <f t="shared" si="749"/>
        <v>0</v>
      </c>
      <c r="AA1834" s="26" t="str">
        <f t="shared" si="757"/>
        <v>A+J=</v>
      </c>
      <c r="AB1834" s="70">
        <f t="shared" si="758"/>
        <v>44119</v>
      </c>
      <c r="AC1834" s="4"/>
      <c r="AD1834" s="1"/>
      <c r="AE1834" s="11"/>
      <c r="AF1834" s="5"/>
      <c r="AG1834" s="1"/>
      <c r="AH1834" s="1"/>
      <c r="AI1834" s="1"/>
      <c r="AJ1834" s="1"/>
      <c r="AK1834" s="10"/>
      <c r="AL1834" s="1"/>
      <c r="AM1834" s="1"/>
      <c r="AN1834" s="1"/>
      <c r="AO1834" s="1"/>
      <c r="AP1834" s="1"/>
      <c r="AQ1834" s="1"/>
    </row>
    <row r="1835" spans="1:43" ht="15.75" x14ac:dyDescent="0.2">
      <c r="A1835" s="67">
        <f t="shared" si="750"/>
        <v>44117</v>
      </c>
      <c r="B1835" s="8">
        <f t="shared" si="739"/>
        <v>15949.150347369594</v>
      </c>
      <c r="C1835" s="8">
        <f t="shared" si="751"/>
        <v>12022.26657881</v>
      </c>
      <c r="D1835" s="28">
        <f t="shared" si="752"/>
        <v>5357.46</v>
      </c>
      <c r="E1835" s="9">
        <f>IF(K1835=1,VLOOKUP(A1834,[1]Plan1!$AY$117:$BA$314,3),E1834)</f>
        <v>5391.75</v>
      </c>
      <c r="F1835" s="110">
        <f t="shared" si="753"/>
        <v>44090</v>
      </c>
      <c r="G1835" s="12">
        <f t="shared" si="740"/>
        <v>6.4004210950712181E-3</v>
      </c>
      <c r="H1835" s="11">
        <f t="shared" si="754"/>
        <v>44119</v>
      </c>
      <c r="I1835" s="11">
        <f t="shared" si="741"/>
        <v>44119</v>
      </c>
      <c r="J1835" s="1">
        <f t="shared" si="755"/>
        <v>21</v>
      </c>
      <c r="K1835" s="1">
        <f t="shared" ref="K1835:K1898" si="764">(J1835-(NETWORKDAYS(A1835,I1835,AE$118:AE$502)-1))</f>
        <v>19</v>
      </c>
      <c r="L1835" s="8">
        <f t="shared" si="742"/>
        <v>1.0057890899999999</v>
      </c>
      <c r="M1835" s="14">
        <f t="shared" si="763"/>
        <v>1.00240054</v>
      </c>
      <c r="N1835" s="14">
        <f t="shared" si="759"/>
        <v>1.2259293530423667</v>
      </c>
      <c r="O1835" s="8">
        <f t="shared" si="762"/>
        <v>1.23302636</v>
      </c>
      <c r="P1835" s="8">
        <f t="shared" si="743"/>
        <v>14823.771598609999</v>
      </c>
      <c r="Q1835" s="13">
        <f t="shared" si="744"/>
        <v>0</v>
      </c>
      <c r="R1835" s="21">
        <f t="shared" si="745"/>
        <v>0</v>
      </c>
      <c r="S1835" s="8">
        <f t="shared" si="746"/>
        <v>0</v>
      </c>
      <c r="T1835" s="10">
        <f t="shared" si="756"/>
        <v>0.12631999999999999</v>
      </c>
      <c r="U1835" s="13">
        <f t="shared" si="761"/>
        <v>9</v>
      </c>
      <c r="V1835" s="13">
        <v>252</v>
      </c>
      <c r="W1835" s="14">
        <f t="shared" si="747"/>
        <v>1.004257454</v>
      </c>
      <c r="X1835" s="85">
        <f t="shared" si="760"/>
        <v>1125.3787487595946</v>
      </c>
      <c r="Y1835" s="8">
        <v>0</v>
      </c>
      <c r="Z1835" s="9">
        <f t="shared" si="749"/>
        <v>0</v>
      </c>
      <c r="AA1835" s="26" t="str">
        <f t="shared" si="757"/>
        <v>A+J=</v>
      </c>
      <c r="AB1835" s="70">
        <f t="shared" si="758"/>
        <v>44119</v>
      </c>
      <c r="AC1835" s="4"/>
      <c r="AD1835" s="1"/>
      <c r="AE1835" s="11"/>
      <c r="AF1835" s="5"/>
      <c r="AG1835" s="1"/>
      <c r="AH1835" s="1"/>
      <c r="AI1835" s="1"/>
      <c r="AJ1835" s="1"/>
      <c r="AK1835" s="10"/>
      <c r="AL1835" s="1"/>
      <c r="AM1835" s="1"/>
      <c r="AN1835" s="1"/>
      <c r="AO1835" s="1"/>
      <c r="AP1835" s="1"/>
      <c r="AQ1835" s="1"/>
    </row>
    <row r="1836" spans="1:43" ht="15.75" x14ac:dyDescent="0.2">
      <c r="A1836" s="67">
        <f t="shared" si="750"/>
        <v>44118</v>
      </c>
      <c r="B1836" s="8">
        <f t="shared" si="739"/>
        <v>15961.529494096683</v>
      </c>
      <c r="C1836" s="8">
        <f t="shared" si="751"/>
        <v>12022.26657881</v>
      </c>
      <c r="D1836" s="28">
        <f t="shared" si="752"/>
        <v>5357.46</v>
      </c>
      <c r="E1836" s="9">
        <f>IF(K1836=1,VLOOKUP(A1835,[1]Plan1!$AY$117:$BA$314,3),E1835)</f>
        <v>5391.75</v>
      </c>
      <c r="F1836" s="110">
        <f t="shared" si="753"/>
        <v>44090</v>
      </c>
      <c r="G1836" s="12">
        <f t="shared" si="740"/>
        <v>6.4004210950712181E-3</v>
      </c>
      <c r="H1836" s="11">
        <f t="shared" si="754"/>
        <v>44119</v>
      </c>
      <c r="I1836" s="11">
        <f t="shared" si="741"/>
        <v>44119</v>
      </c>
      <c r="J1836" s="1">
        <f t="shared" si="755"/>
        <v>21</v>
      </c>
      <c r="K1836" s="1">
        <f t="shared" si="764"/>
        <v>20</v>
      </c>
      <c r="L1836" s="8">
        <f t="shared" si="742"/>
        <v>1.0060947099999999</v>
      </c>
      <c r="M1836" s="14">
        <f t="shared" si="763"/>
        <v>1.00240054</v>
      </c>
      <c r="N1836" s="14">
        <f t="shared" si="759"/>
        <v>1.2259293530423667</v>
      </c>
      <c r="O1836" s="8">
        <f t="shared" si="762"/>
        <v>1.23340103</v>
      </c>
      <c r="P1836" s="8">
        <f t="shared" si="743"/>
        <v>14828.275981229999</v>
      </c>
      <c r="Q1836" s="13">
        <f t="shared" si="744"/>
        <v>0</v>
      </c>
      <c r="R1836" s="21">
        <f t="shared" si="745"/>
        <v>0</v>
      </c>
      <c r="S1836" s="8">
        <f t="shared" si="746"/>
        <v>0</v>
      </c>
      <c r="T1836" s="10">
        <f t="shared" si="756"/>
        <v>0.12631999999999999</v>
      </c>
      <c r="U1836" s="13">
        <f t="shared" si="761"/>
        <v>10</v>
      </c>
      <c r="V1836" s="13">
        <v>252</v>
      </c>
      <c r="W1836" s="14">
        <f t="shared" si="747"/>
        <v>1.004731622</v>
      </c>
      <c r="X1836" s="85">
        <f t="shared" si="760"/>
        <v>1133.2535128666846</v>
      </c>
      <c r="Y1836" s="8">
        <v>0</v>
      </c>
      <c r="Z1836" s="9">
        <f t="shared" si="749"/>
        <v>0</v>
      </c>
      <c r="AA1836" s="26" t="str">
        <f t="shared" si="757"/>
        <v>A+J=</v>
      </c>
      <c r="AB1836" s="70">
        <f t="shared" si="758"/>
        <v>44119</v>
      </c>
      <c r="AC1836" s="4"/>
      <c r="AD1836" s="1"/>
      <c r="AE1836" s="11"/>
      <c r="AF1836" s="5"/>
      <c r="AG1836" s="1"/>
      <c r="AH1836" s="1"/>
      <c r="AI1836" s="1"/>
      <c r="AJ1836" s="1"/>
      <c r="AK1836" s="10"/>
      <c r="AL1836" s="1"/>
      <c r="AM1836" s="1"/>
      <c r="AN1836" s="1"/>
      <c r="AO1836" s="1"/>
      <c r="AP1836" s="1"/>
      <c r="AQ1836" s="1"/>
    </row>
    <row r="1837" spans="1:43" ht="15.75" x14ac:dyDescent="0.25">
      <c r="A1837" s="71">
        <f t="shared" si="750"/>
        <v>44119</v>
      </c>
      <c r="B1837" s="72">
        <f t="shared" si="739"/>
        <v>15973.918201111528</v>
      </c>
      <c r="C1837" s="72">
        <f t="shared" si="751"/>
        <v>12022.26657881</v>
      </c>
      <c r="D1837" s="73">
        <f t="shared" si="752"/>
        <v>5357.46</v>
      </c>
      <c r="E1837" s="9">
        <f>IF(K1837=1,VLOOKUP(A1836,[1]Plan1!$AY$117:$BA$314,3),E1836)</f>
        <v>5391.75</v>
      </c>
      <c r="F1837" s="111">
        <f t="shared" si="753"/>
        <v>44090</v>
      </c>
      <c r="G1837" s="76">
        <f t="shared" si="740"/>
        <v>6.4004210950712181E-3</v>
      </c>
      <c r="H1837" s="75">
        <f t="shared" si="754"/>
        <v>44151</v>
      </c>
      <c r="I1837" s="75">
        <f t="shared" si="741"/>
        <v>44119</v>
      </c>
      <c r="J1837" s="77">
        <f t="shared" si="755"/>
        <v>21</v>
      </c>
      <c r="K1837" s="77">
        <f t="shared" si="764"/>
        <v>21</v>
      </c>
      <c r="L1837" s="72">
        <f t="shared" si="742"/>
        <v>1.0064004200000001</v>
      </c>
      <c r="M1837" s="78">
        <f t="shared" si="763"/>
        <v>1.00240054</v>
      </c>
      <c r="N1837" s="78">
        <f t="shared" si="759"/>
        <v>1.2259293530423667</v>
      </c>
      <c r="O1837" s="72">
        <f t="shared" si="762"/>
        <v>1.23377581</v>
      </c>
      <c r="P1837" s="72">
        <f t="shared" si="743"/>
        <v>14832.781686300001</v>
      </c>
      <c r="Q1837" s="79">
        <f t="shared" si="744"/>
        <v>5</v>
      </c>
      <c r="R1837" s="80">
        <f t="shared" si="745"/>
        <v>0</v>
      </c>
      <c r="S1837" s="72">
        <f t="shared" si="746"/>
        <v>0</v>
      </c>
      <c r="T1837" s="81">
        <f t="shared" si="756"/>
        <v>0.12631999999999999</v>
      </c>
      <c r="U1837" s="79">
        <f t="shared" si="761"/>
        <v>11</v>
      </c>
      <c r="V1837" s="79">
        <v>252</v>
      </c>
      <c r="W1837" s="78">
        <f t="shared" si="747"/>
        <v>1.0052060140000001</v>
      </c>
      <c r="X1837" s="72">
        <f t="shared" si="760"/>
        <v>1141.1365148115276</v>
      </c>
      <c r="Y1837" s="72">
        <v>0</v>
      </c>
      <c r="Z1837" s="74">
        <f t="shared" si="749"/>
        <v>0</v>
      </c>
      <c r="AA1837" s="82" t="str">
        <f t="shared" si="757"/>
        <v>A+J=</v>
      </c>
      <c r="AB1837" s="150">
        <f t="shared" si="758"/>
        <v>44119</v>
      </c>
      <c r="AC1837" s="4"/>
      <c r="AD1837" s="1"/>
      <c r="AE1837" s="11"/>
      <c r="AF1837" s="5"/>
      <c r="AG1837" s="1"/>
      <c r="AH1837" s="1"/>
      <c r="AI1837" s="1"/>
      <c r="AJ1837" s="1"/>
      <c r="AK1837" s="10"/>
      <c r="AL1837" s="1"/>
      <c r="AM1837" s="1"/>
      <c r="AN1837" s="1"/>
      <c r="AO1837" s="1"/>
      <c r="AP1837" s="1"/>
      <c r="AQ1837" s="1"/>
    </row>
    <row r="1838" spans="1:43" ht="18.75" x14ac:dyDescent="0.2">
      <c r="A1838" s="67">
        <f t="shared" si="750"/>
        <v>44120</v>
      </c>
      <c r="B1838" s="8">
        <f t="shared" si="739"/>
        <v>15988.174577394095</v>
      </c>
      <c r="C1838" s="8">
        <f t="shared" si="751"/>
        <v>12022.26657881</v>
      </c>
      <c r="D1838" s="28">
        <f t="shared" si="752"/>
        <v>5391.75</v>
      </c>
      <c r="E1838" s="9">
        <f>IF(K1838=1,VLOOKUP(A1837,[1]Plan1!$AY$117:$BA$314,3),E1837)</f>
        <v>5438.12</v>
      </c>
      <c r="F1838" s="110">
        <f t="shared" si="753"/>
        <v>44120</v>
      </c>
      <c r="G1838" s="12">
        <f t="shared" si="740"/>
        <v>8.6001761951128852E-3</v>
      </c>
      <c r="H1838" s="11">
        <f t="shared" si="754"/>
        <v>44151</v>
      </c>
      <c r="I1838" s="11">
        <f t="shared" si="741"/>
        <v>44151</v>
      </c>
      <c r="J1838" s="1">
        <f t="shared" si="755"/>
        <v>21</v>
      </c>
      <c r="K1838" s="1">
        <f t="shared" si="764"/>
        <v>1</v>
      </c>
      <c r="L1838" s="8">
        <f t="shared" si="742"/>
        <v>1.0004078599999999</v>
      </c>
      <c r="M1838" s="14">
        <f t="shared" si="763"/>
        <v>1.0064004200000001</v>
      </c>
      <c r="N1838" s="14">
        <f t="shared" si="759"/>
        <v>1.2337758157921663</v>
      </c>
      <c r="O1838" s="8">
        <f t="shared" si="762"/>
        <v>1.23427902</v>
      </c>
      <c r="P1838" s="8">
        <f t="shared" si="743"/>
        <v>14838.831411069999</v>
      </c>
      <c r="Q1838" s="13">
        <f t="shared" si="744"/>
        <v>0</v>
      </c>
      <c r="R1838" s="21">
        <f t="shared" si="745"/>
        <v>0</v>
      </c>
      <c r="S1838" s="8">
        <f t="shared" si="746"/>
        <v>0</v>
      </c>
      <c r="T1838" s="86">
        <f t="shared" si="756"/>
        <v>0.129804</v>
      </c>
      <c r="U1838" s="13">
        <f t="shared" si="761"/>
        <v>1</v>
      </c>
      <c r="V1838" s="13">
        <v>252</v>
      </c>
      <c r="W1838" s="14">
        <f t="shared" si="747"/>
        <v>1.000484419</v>
      </c>
      <c r="X1838" s="87">
        <f>TRUNC((P1838*(W1838-1)),8)+(X$1837*(O1838/O$1837)*W1838)</f>
        <v>1149.3431663240956</v>
      </c>
      <c r="Y1838" s="8">
        <v>0</v>
      </c>
      <c r="Z1838" s="9">
        <f t="shared" si="749"/>
        <v>0</v>
      </c>
      <c r="AA1838" s="26" t="s">
        <v>89</v>
      </c>
      <c r="AB1838" s="70">
        <v>44508</v>
      </c>
      <c r="AC1838" s="4"/>
      <c r="AD1838" s="1"/>
      <c r="AE1838" s="11"/>
      <c r="AF1838" s="5"/>
      <c r="AG1838" s="1"/>
      <c r="AH1838" s="1"/>
      <c r="AI1838" s="1"/>
      <c r="AJ1838" s="1"/>
      <c r="AK1838" s="10"/>
      <c r="AL1838" s="1"/>
      <c r="AM1838" s="1"/>
      <c r="AN1838" s="1"/>
      <c r="AO1838" s="1"/>
      <c r="AP1838" s="1"/>
      <c r="AQ1838" s="1"/>
    </row>
    <row r="1839" spans="1:43" ht="15.75" x14ac:dyDescent="0.2">
      <c r="A1839" s="67">
        <f t="shared" si="750"/>
        <v>44121</v>
      </c>
      <c r="B1839" s="8">
        <f t="shared" si="739"/>
        <v>16002.443760257094</v>
      </c>
      <c r="C1839" s="8">
        <f t="shared" si="751"/>
        <v>12022.26657881</v>
      </c>
      <c r="D1839" s="28">
        <f t="shared" si="752"/>
        <v>5391.75</v>
      </c>
      <c r="E1839" s="9">
        <f>IF(K1839=1,VLOOKUP(A1838,[1]Plan1!$AY$117:$BA$314,3),E1838)</f>
        <v>5438.12</v>
      </c>
      <c r="F1839" s="110">
        <f t="shared" si="753"/>
        <v>44120</v>
      </c>
      <c r="G1839" s="12">
        <f t="shared" si="740"/>
        <v>8.6001761951128852E-3</v>
      </c>
      <c r="H1839" s="11">
        <f t="shared" si="754"/>
        <v>44151</v>
      </c>
      <c r="I1839" s="11">
        <f t="shared" si="741"/>
        <v>44151</v>
      </c>
      <c r="J1839" s="1">
        <f t="shared" si="755"/>
        <v>21</v>
      </c>
      <c r="K1839" s="1">
        <f t="shared" si="764"/>
        <v>2</v>
      </c>
      <c r="L1839" s="8">
        <f t="shared" si="742"/>
        <v>1.0008158899999999</v>
      </c>
      <c r="M1839" s="14">
        <f t="shared" si="763"/>
        <v>1.0064004200000001</v>
      </c>
      <c r="N1839" s="14">
        <f t="shared" si="759"/>
        <v>1.2337758157921663</v>
      </c>
      <c r="O1839" s="8">
        <f t="shared" si="762"/>
        <v>1.23478244</v>
      </c>
      <c r="P1839" s="8">
        <f t="shared" si="743"/>
        <v>14844.88366051</v>
      </c>
      <c r="Q1839" s="13">
        <f t="shared" si="744"/>
        <v>0</v>
      </c>
      <c r="R1839" s="21">
        <f t="shared" si="745"/>
        <v>0</v>
      </c>
      <c r="S1839" s="8">
        <f t="shared" si="746"/>
        <v>0</v>
      </c>
      <c r="T1839" s="10">
        <f t="shared" si="756"/>
        <v>0.129804</v>
      </c>
      <c r="U1839" s="13">
        <f t="shared" si="761"/>
        <v>2</v>
      </c>
      <c r="V1839" s="13">
        <v>252</v>
      </c>
      <c r="W1839" s="14">
        <f t="shared" si="747"/>
        <v>1.0009690739999999</v>
      </c>
      <c r="X1839" s="85">
        <f t="shared" ref="X1839:X1902" si="765">TRUNC((P1839*(W1839-1)),8)+(X$1837*(O1839/O$1837)*W1839)</f>
        <v>1157.5600997470938</v>
      </c>
      <c r="Y1839" s="8">
        <v>0</v>
      </c>
      <c r="Z1839" s="9">
        <f t="shared" si="749"/>
        <v>0</v>
      </c>
      <c r="AA1839" s="26" t="str">
        <f t="shared" si="757"/>
        <v>INCORPJ=</v>
      </c>
      <c r="AB1839" s="70">
        <f t="shared" si="758"/>
        <v>44508</v>
      </c>
      <c r="AC1839" s="4"/>
      <c r="AD1839" s="1"/>
      <c r="AE1839" s="11"/>
      <c r="AF1839" s="5"/>
      <c r="AG1839" s="1"/>
      <c r="AH1839" s="1"/>
      <c r="AI1839" s="1"/>
      <c r="AJ1839" s="1"/>
      <c r="AK1839" s="10"/>
      <c r="AL1839" s="1"/>
      <c r="AM1839" s="1"/>
      <c r="AN1839" s="1"/>
      <c r="AO1839" s="1"/>
      <c r="AP1839" s="1"/>
      <c r="AQ1839" s="1"/>
    </row>
    <row r="1840" spans="1:43" ht="15.75" x14ac:dyDescent="0.2">
      <c r="A1840" s="67">
        <f t="shared" si="750"/>
        <v>44122</v>
      </c>
      <c r="B1840" s="8">
        <f t="shared" si="739"/>
        <v>16002.443760257094</v>
      </c>
      <c r="C1840" s="8">
        <f t="shared" si="751"/>
        <v>12022.26657881</v>
      </c>
      <c r="D1840" s="28">
        <f t="shared" si="752"/>
        <v>5391.75</v>
      </c>
      <c r="E1840" s="9">
        <f>IF(K1840=1,VLOOKUP(A1839,[1]Plan1!$AY$117:$BA$314,3),E1839)</f>
        <v>5438.12</v>
      </c>
      <c r="F1840" s="110">
        <f t="shared" si="753"/>
        <v>44120</v>
      </c>
      <c r="G1840" s="12">
        <f t="shared" si="740"/>
        <v>8.6001761951128852E-3</v>
      </c>
      <c r="H1840" s="11">
        <f t="shared" si="754"/>
        <v>44151</v>
      </c>
      <c r="I1840" s="11">
        <f t="shared" si="741"/>
        <v>44151</v>
      </c>
      <c r="J1840" s="1">
        <f t="shared" si="755"/>
        <v>21</v>
      </c>
      <c r="K1840" s="1">
        <f t="shared" si="764"/>
        <v>2</v>
      </c>
      <c r="L1840" s="8">
        <f t="shared" si="742"/>
        <v>1.0008158899999999</v>
      </c>
      <c r="M1840" s="14">
        <f t="shared" si="763"/>
        <v>1.0064004200000001</v>
      </c>
      <c r="N1840" s="14">
        <f t="shared" si="759"/>
        <v>1.2337758157921663</v>
      </c>
      <c r="O1840" s="8">
        <f t="shared" si="762"/>
        <v>1.23478244</v>
      </c>
      <c r="P1840" s="8">
        <f t="shared" si="743"/>
        <v>14844.88366051</v>
      </c>
      <c r="Q1840" s="13">
        <f t="shared" si="744"/>
        <v>0</v>
      </c>
      <c r="R1840" s="21">
        <f t="shared" si="745"/>
        <v>0</v>
      </c>
      <c r="S1840" s="8">
        <f t="shared" si="746"/>
        <v>0</v>
      </c>
      <c r="T1840" s="10">
        <f t="shared" si="756"/>
        <v>0.129804</v>
      </c>
      <c r="U1840" s="13">
        <f t="shared" si="761"/>
        <v>2</v>
      </c>
      <c r="V1840" s="13">
        <v>252</v>
      </c>
      <c r="W1840" s="14">
        <f t="shared" si="747"/>
        <v>1.0009690739999999</v>
      </c>
      <c r="X1840" s="85">
        <f t="shared" si="765"/>
        <v>1157.5600997470938</v>
      </c>
      <c r="Y1840" s="8">
        <v>0</v>
      </c>
      <c r="Z1840" s="9">
        <f t="shared" si="749"/>
        <v>0</v>
      </c>
      <c r="AA1840" s="26" t="str">
        <f t="shared" si="757"/>
        <v>INCORPJ=</v>
      </c>
      <c r="AB1840" s="70">
        <f t="shared" si="758"/>
        <v>44508</v>
      </c>
      <c r="AC1840" s="4"/>
      <c r="AD1840" s="1"/>
      <c r="AE1840" s="11"/>
      <c r="AF1840" s="5"/>
      <c r="AG1840" s="1"/>
      <c r="AH1840" s="1"/>
      <c r="AI1840" s="1"/>
      <c r="AJ1840" s="1"/>
      <c r="AK1840" s="10"/>
      <c r="AL1840" s="1"/>
      <c r="AM1840" s="1"/>
      <c r="AN1840" s="1"/>
      <c r="AO1840" s="1"/>
      <c r="AP1840" s="1"/>
      <c r="AQ1840" s="1"/>
    </row>
    <row r="1841" spans="1:43" ht="15.75" x14ac:dyDescent="0.2">
      <c r="A1841" s="67">
        <f t="shared" si="750"/>
        <v>44123</v>
      </c>
      <c r="B1841" s="8">
        <f t="shared" si="739"/>
        <v>16002.443760257094</v>
      </c>
      <c r="C1841" s="8">
        <f t="shared" si="751"/>
        <v>12022.26657881</v>
      </c>
      <c r="D1841" s="28">
        <f t="shared" si="752"/>
        <v>5391.75</v>
      </c>
      <c r="E1841" s="9">
        <f>IF(K1841=1,VLOOKUP(A1840,[1]Plan1!$AY$117:$BA$314,3),E1840)</f>
        <v>5438.12</v>
      </c>
      <c r="F1841" s="110">
        <f t="shared" si="753"/>
        <v>44120</v>
      </c>
      <c r="G1841" s="12">
        <f t="shared" si="740"/>
        <v>8.6001761951128852E-3</v>
      </c>
      <c r="H1841" s="11">
        <f t="shared" si="754"/>
        <v>44151</v>
      </c>
      <c r="I1841" s="11">
        <f t="shared" si="741"/>
        <v>44151</v>
      </c>
      <c r="J1841" s="1">
        <f t="shared" si="755"/>
        <v>21</v>
      </c>
      <c r="K1841" s="1">
        <f t="shared" si="764"/>
        <v>2</v>
      </c>
      <c r="L1841" s="8">
        <f t="shared" si="742"/>
        <v>1.0008158899999999</v>
      </c>
      <c r="M1841" s="14">
        <f t="shared" si="763"/>
        <v>1.0064004200000001</v>
      </c>
      <c r="N1841" s="14">
        <f t="shared" si="759"/>
        <v>1.2337758157921663</v>
      </c>
      <c r="O1841" s="8">
        <f t="shared" si="762"/>
        <v>1.23478244</v>
      </c>
      <c r="P1841" s="8">
        <f t="shared" si="743"/>
        <v>14844.88366051</v>
      </c>
      <c r="Q1841" s="13">
        <f t="shared" si="744"/>
        <v>0</v>
      </c>
      <c r="R1841" s="21">
        <f t="shared" si="745"/>
        <v>0</v>
      </c>
      <c r="S1841" s="8">
        <f t="shared" si="746"/>
        <v>0</v>
      </c>
      <c r="T1841" s="10">
        <f t="shared" si="756"/>
        <v>0.129804</v>
      </c>
      <c r="U1841" s="13">
        <f t="shared" si="761"/>
        <v>2</v>
      </c>
      <c r="V1841" s="13">
        <v>252</v>
      </c>
      <c r="W1841" s="14">
        <f t="shared" si="747"/>
        <v>1.0009690739999999</v>
      </c>
      <c r="X1841" s="85">
        <f t="shared" si="765"/>
        <v>1157.5600997470938</v>
      </c>
      <c r="Y1841" s="8">
        <v>0</v>
      </c>
      <c r="Z1841" s="9">
        <f t="shared" si="749"/>
        <v>0</v>
      </c>
      <c r="AA1841" s="26" t="str">
        <f t="shared" si="757"/>
        <v>INCORPJ=</v>
      </c>
      <c r="AB1841" s="70">
        <f t="shared" si="758"/>
        <v>44508</v>
      </c>
      <c r="AC1841" s="4"/>
      <c r="AD1841" s="1"/>
      <c r="AE1841" s="11"/>
      <c r="AF1841" s="5"/>
      <c r="AG1841" s="1"/>
      <c r="AH1841" s="1"/>
      <c r="AI1841" s="1"/>
      <c r="AJ1841" s="1"/>
      <c r="AK1841" s="10"/>
      <c r="AL1841" s="1"/>
      <c r="AM1841" s="1"/>
      <c r="AN1841" s="1"/>
      <c r="AO1841" s="1"/>
      <c r="AP1841" s="1"/>
      <c r="AQ1841" s="1"/>
    </row>
    <row r="1842" spans="1:43" ht="15.75" x14ac:dyDescent="0.2">
      <c r="A1842" s="67">
        <f t="shared" si="750"/>
        <v>44124</v>
      </c>
      <c r="B1842" s="8">
        <f t="shared" si="739"/>
        <v>16016.725596634935</v>
      </c>
      <c r="C1842" s="8">
        <f t="shared" si="751"/>
        <v>12022.26657881</v>
      </c>
      <c r="D1842" s="28">
        <f t="shared" si="752"/>
        <v>5391.75</v>
      </c>
      <c r="E1842" s="9">
        <f>IF(K1842=1,VLOOKUP(A1841,[1]Plan1!$AY$117:$BA$314,3),E1841)</f>
        <v>5438.12</v>
      </c>
      <c r="F1842" s="110">
        <f t="shared" si="753"/>
        <v>44120</v>
      </c>
      <c r="G1842" s="12">
        <f t="shared" si="740"/>
        <v>8.6001761951128852E-3</v>
      </c>
      <c r="H1842" s="11">
        <f t="shared" si="754"/>
        <v>44151</v>
      </c>
      <c r="I1842" s="11">
        <f t="shared" si="741"/>
        <v>44151</v>
      </c>
      <c r="J1842" s="1">
        <f t="shared" si="755"/>
        <v>21</v>
      </c>
      <c r="K1842" s="1">
        <f t="shared" si="764"/>
        <v>3</v>
      </c>
      <c r="L1842" s="8">
        <f t="shared" si="742"/>
        <v>1.00122409</v>
      </c>
      <c r="M1842" s="14">
        <f t="shared" si="763"/>
        <v>1.0064004200000001</v>
      </c>
      <c r="N1842" s="14">
        <f t="shared" si="759"/>
        <v>1.2337758157921663</v>
      </c>
      <c r="O1842" s="8">
        <f t="shared" si="762"/>
        <v>1.23528606</v>
      </c>
      <c r="P1842" s="8">
        <f t="shared" si="743"/>
        <v>14850.9383144</v>
      </c>
      <c r="Q1842" s="13">
        <f t="shared" si="744"/>
        <v>0</v>
      </c>
      <c r="R1842" s="21">
        <f t="shared" si="745"/>
        <v>0</v>
      </c>
      <c r="S1842" s="8">
        <f t="shared" si="746"/>
        <v>0</v>
      </c>
      <c r="T1842" s="10">
        <f t="shared" si="756"/>
        <v>0.129804</v>
      </c>
      <c r="U1842" s="13">
        <f t="shared" si="761"/>
        <v>3</v>
      </c>
      <c r="V1842" s="13">
        <v>252</v>
      </c>
      <c r="W1842" s="14">
        <f t="shared" si="747"/>
        <v>1.0014539629999999</v>
      </c>
      <c r="X1842" s="85">
        <f t="shared" si="765"/>
        <v>1165.7872822349341</v>
      </c>
      <c r="Y1842" s="8">
        <v>0</v>
      </c>
      <c r="Z1842" s="9">
        <f t="shared" si="749"/>
        <v>0</v>
      </c>
      <c r="AA1842" s="26" t="str">
        <f t="shared" si="757"/>
        <v>INCORPJ=</v>
      </c>
      <c r="AB1842" s="70">
        <f t="shared" si="758"/>
        <v>44508</v>
      </c>
      <c r="AC1842" s="4"/>
      <c r="AD1842" s="1"/>
      <c r="AE1842" s="11"/>
      <c r="AF1842" s="5"/>
      <c r="AG1842" s="1"/>
      <c r="AH1842" s="1"/>
      <c r="AI1842" s="1"/>
      <c r="AJ1842" s="1"/>
      <c r="AK1842" s="10"/>
      <c r="AL1842" s="1"/>
      <c r="AM1842" s="1"/>
      <c r="AN1842" s="1"/>
      <c r="AO1842" s="1"/>
      <c r="AP1842" s="1"/>
      <c r="AQ1842" s="1"/>
    </row>
    <row r="1843" spans="1:43" ht="15.75" x14ac:dyDescent="0.2">
      <c r="A1843" s="67">
        <f t="shared" si="750"/>
        <v>44125</v>
      </c>
      <c r="B1843" s="8">
        <f t="shared" si="739"/>
        <v>16031.020224590775</v>
      </c>
      <c r="C1843" s="8">
        <f t="shared" si="751"/>
        <v>12022.26657881</v>
      </c>
      <c r="D1843" s="28">
        <f t="shared" si="752"/>
        <v>5391.75</v>
      </c>
      <c r="E1843" s="9">
        <f>IF(K1843=1,VLOOKUP(A1842,[1]Plan1!$AY$117:$BA$314,3),E1842)</f>
        <v>5438.12</v>
      </c>
      <c r="F1843" s="110">
        <f t="shared" si="753"/>
        <v>44120</v>
      </c>
      <c r="G1843" s="12">
        <f t="shared" si="740"/>
        <v>8.6001761951128852E-3</v>
      </c>
      <c r="H1843" s="11">
        <f t="shared" si="754"/>
        <v>44151</v>
      </c>
      <c r="I1843" s="11">
        <f t="shared" si="741"/>
        <v>44151</v>
      </c>
      <c r="J1843" s="1">
        <f t="shared" si="755"/>
        <v>21</v>
      </c>
      <c r="K1843" s="1">
        <f t="shared" si="764"/>
        <v>4</v>
      </c>
      <c r="L1843" s="8">
        <f t="shared" si="742"/>
        <v>1.00163245</v>
      </c>
      <c r="M1843" s="14">
        <f t="shared" si="763"/>
        <v>1.0064004200000001</v>
      </c>
      <c r="N1843" s="14">
        <f t="shared" si="759"/>
        <v>1.2337758157921663</v>
      </c>
      <c r="O1843" s="8">
        <f t="shared" si="762"/>
        <v>1.2357898899999999</v>
      </c>
      <c r="P1843" s="8">
        <f t="shared" si="743"/>
        <v>14856.99549297</v>
      </c>
      <c r="Q1843" s="13">
        <f t="shared" si="744"/>
        <v>0</v>
      </c>
      <c r="R1843" s="21">
        <f t="shared" si="745"/>
        <v>0</v>
      </c>
      <c r="S1843" s="8">
        <f t="shared" si="746"/>
        <v>0</v>
      </c>
      <c r="T1843" s="10">
        <f t="shared" si="756"/>
        <v>0.129804</v>
      </c>
      <c r="U1843" s="13">
        <f t="shared" si="761"/>
        <v>4</v>
      </c>
      <c r="V1843" s="13">
        <v>252</v>
      </c>
      <c r="W1843" s="14">
        <f t="shared" si="747"/>
        <v>1.0019390859999999</v>
      </c>
      <c r="X1843" s="85">
        <f t="shared" si="765"/>
        <v>1174.0247316207742</v>
      </c>
      <c r="Y1843" s="8">
        <v>0</v>
      </c>
      <c r="Z1843" s="9">
        <f t="shared" si="749"/>
        <v>0</v>
      </c>
      <c r="AA1843" s="26" t="str">
        <f t="shared" si="757"/>
        <v>INCORPJ=</v>
      </c>
      <c r="AB1843" s="70">
        <f t="shared" si="758"/>
        <v>44508</v>
      </c>
      <c r="AC1843" s="4"/>
      <c r="AD1843" s="1"/>
      <c r="AE1843" s="11"/>
      <c r="AF1843" s="5"/>
      <c r="AG1843" s="1"/>
      <c r="AH1843" s="1"/>
      <c r="AI1843" s="1"/>
      <c r="AJ1843" s="1"/>
      <c r="AK1843" s="10"/>
      <c r="AL1843" s="1"/>
      <c r="AM1843" s="1"/>
      <c r="AN1843" s="1"/>
      <c r="AO1843" s="1"/>
      <c r="AP1843" s="1"/>
      <c r="AQ1843" s="1"/>
    </row>
    <row r="1844" spans="1:43" ht="15.75" x14ac:dyDescent="0.2">
      <c r="A1844" s="67">
        <f t="shared" si="750"/>
        <v>44126</v>
      </c>
      <c r="B1844" s="8">
        <f t="shared" si="739"/>
        <v>16045.327554889793</v>
      </c>
      <c r="C1844" s="8">
        <f t="shared" si="751"/>
        <v>12022.26657881</v>
      </c>
      <c r="D1844" s="28">
        <f t="shared" si="752"/>
        <v>5391.75</v>
      </c>
      <c r="E1844" s="9">
        <f>IF(K1844=1,VLOOKUP(A1843,[1]Plan1!$AY$117:$BA$314,3),E1843)</f>
        <v>5438.12</v>
      </c>
      <c r="F1844" s="110">
        <f t="shared" si="753"/>
        <v>44120</v>
      </c>
      <c r="G1844" s="12">
        <f t="shared" si="740"/>
        <v>8.6001761951128852E-3</v>
      </c>
      <c r="H1844" s="11">
        <f t="shared" si="754"/>
        <v>44151</v>
      </c>
      <c r="I1844" s="11">
        <f t="shared" si="741"/>
        <v>44151</v>
      </c>
      <c r="J1844" s="1">
        <f t="shared" si="755"/>
        <v>21</v>
      </c>
      <c r="K1844" s="1">
        <f t="shared" si="764"/>
        <v>5</v>
      </c>
      <c r="L1844" s="8">
        <f t="shared" si="742"/>
        <v>1.0020409800000001</v>
      </c>
      <c r="M1844" s="14">
        <f t="shared" si="763"/>
        <v>1.0064004200000001</v>
      </c>
      <c r="N1844" s="14">
        <f t="shared" si="759"/>
        <v>1.2337758157921663</v>
      </c>
      <c r="O1844" s="8">
        <f t="shared" si="762"/>
        <v>1.23629392</v>
      </c>
      <c r="P1844" s="8">
        <f t="shared" si="743"/>
        <v>14863.055076000001</v>
      </c>
      <c r="Q1844" s="13">
        <f t="shared" si="744"/>
        <v>0</v>
      </c>
      <c r="R1844" s="21">
        <f t="shared" si="745"/>
        <v>0</v>
      </c>
      <c r="S1844" s="8">
        <f t="shared" si="746"/>
        <v>0</v>
      </c>
      <c r="T1844" s="10">
        <f t="shared" si="756"/>
        <v>0.129804</v>
      </c>
      <c r="U1844" s="13">
        <f t="shared" si="761"/>
        <v>5</v>
      </c>
      <c r="V1844" s="13">
        <v>252</v>
      </c>
      <c r="W1844" s="14">
        <f t="shared" si="747"/>
        <v>1.0024244449999999</v>
      </c>
      <c r="X1844" s="85">
        <f t="shared" si="765"/>
        <v>1182.2724788897929</v>
      </c>
      <c r="Y1844" s="8">
        <v>0</v>
      </c>
      <c r="Z1844" s="9">
        <f t="shared" si="749"/>
        <v>0</v>
      </c>
      <c r="AA1844" s="26" t="str">
        <f t="shared" si="757"/>
        <v>INCORPJ=</v>
      </c>
      <c r="AB1844" s="70">
        <f t="shared" si="758"/>
        <v>44508</v>
      </c>
      <c r="AC1844" s="4"/>
      <c r="AD1844" s="1"/>
      <c r="AE1844" s="11"/>
      <c r="AF1844" s="5"/>
      <c r="AG1844" s="1"/>
      <c r="AH1844" s="1"/>
      <c r="AI1844" s="1"/>
      <c r="AJ1844" s="1"/>
      <c r="AK1844" s="10"/>
      <c r="AL1844" s="1"/>
      <c r="AM1844" s="1"/>
      <c r="AN1844" s="1"/>
      <c r="AO1844" s="1"/>
      <c r="AP1844" s="1"/>
      <c r="AQ1844" s="1"/>
    </row>
    <row r="1845" spans="1:43" ht="15.75" x14ac:dyDescent="0.2">
      <c r="A1845" s="67">
        <f t="shared" si="750"/>
        <v>44127</v>
      </c>
      <c r="B1845" s="8">
        <f t="shared" si="739"/>
        <v>16059.647839589576</v>
      </c>
      <c r="C1845" s="8">
        <f t="shared" si="751"/>
        <v>12022.26657881</v>
      </c>
      <c r="D1845" s="28">
        <f t="shared" si="752"/>
        <v>5391.75</v>
      </c>
      <c r="E1845" s="9">
        <f>IF(K1845=1,VLOOKUP(A1844,[1]Plan1!$AY$117:$BA$314,3),E1844)</f>
        <v>5438.12</v>
      </c>
      <c r="F1845" s="110">
        <f t="shared" si="753"/>
        <v>44120</v>
      </c>
      <c r="G1845" s="12">
        <f t="shared" si="740"/>
        <v>8.6001761951128852E-3</v>
      </c>
      <c r="H1845" s="11">
        <f t="shared" si="754"/>
        <v>44151</v>
      </c>
      <c r="I1845" s="11">
        <f t="shared" si="741"/>
        <v>44151</v>
      </c>
      <c r="J1845" s="1">
        <f t="shared" si="755"/>
        <v>21</v>
      </c>
      <c r="K1845" s="1">
        <f t="shared" si="764"/>
        <v>6</v>
      </c>
      <c r="L1845" s="8">
        <f t="shared" si="742"/>
        <v>1.00244968</v>
      </c>
      <c r="M1845" s="14">
        <f t="shared" si="763"/>
        <v>1.0064004200000001</v>
      </c>
      <c r="N1845" s="14">
        <f t="shared" si="759"/>
        <v>1.2337758157921663</v>
      </c>
      <c r="O1845" s="8">
        <f t="shared" si="762"/>
        <v>1.2367981699999999</v>
      </c>
      <c r="P1845" s="8">
        <f t="shared" si="743"/>
        <v>14869.11730392</v>
      </c>
      <c r="Q1845" s="13">
        <f t="shared" si="744"/>
        <v>0</v>
      </c>
      <c r="R1845" s="21">
        <f t="shared" si="745"/>
        <v>0</v>
      </c>
      <c r="S1845" s="8">
        <f t="shared" si="746"/>
        <v>0</v>
      </c>
      <c r="T1845" s="10">
        <f t="shared" si="756"/>
        <v>0.129804</v>
      </c>
      <c r="U1845" s="13">
        <f t="shared" si="761"/>
        <v>6</v>
      </c>
      <c r="V1845" s="13">
        <v>252</v>
      </c>
      <c r="W1845" s="14">
        <f t="shared" si="747"/>
        <v>1.0029100390000001</v>
      </c>
      <c r="X1845" s="85">
        <f t="shared" si="765"/>
        <v>1190.5305356695758</v>
      </c>
      <c r="Y1845" s="8">
        <v>0</v>
      </c>
      <c r="Z1845" s="9">
        <f t="shared" si="749"/>
        <v>0</v>
      </c>
      <c r="AA1845" s="26" t="str">
        <f t="shared" si="757"/>
        <v>INCORPJ=</v>
      </c>
      <c r="AB1845" s="70">
        <f t="shared" si="758"/>
        <v>44508</v>
      </c>
      <c r="AC1845" s="4"/>
      <c r="AD1845" s="1"/>
      <c r="AE1845" s="11"/>
      <c r="AF1845" s="5"/>
      <c r="AG1845" s="1"/>
      <c r="AH1845" s="1"/>
      <c r="AI1845" s="1"/>
      <c r="AJ1845" s="1"/>
      <c r="AK1845" s="10"/>
      <c r="AL1845" s="1"/>
      <c r="AM1845" s="1"/>
      <c r="AN1845" s="1"/>
      <c r="AO1845" s="1"/>
      <c r="AP1845" s="1"/>
      <c r="AQ1845" s="1"/>
    </row>
    <row r="1846" spans="1:43" ht="15.75" x14ac:dyDescent="0.2">
      <c r="A1846" s="67">
        <f t="shared" si="750"/>
        <v>44128</v>
      </c>
      <c r="B1846" s="8">
        <f t="shared" si="739"/>
        <v>16073.980713748106</v>
      </c>
      <c r="C1846" s="8">
        <f t="shared" si="751"/>
        <v>12022.26657881</v>
      </c>
      <c r="D1846" s="28">
        <f t="shared" si="752"/>
        <v>5391.75</v>
      </c>
      <c r="E1846" s="9">
        <f>IF(K1846=1,VLOOKUP(A1845,[1]Plan1!$AY$117:$BA$314,3),E1845)</f>
        <v>5438.12</v>
      </c>
      <c r="F1846" s="110">
        <f t="shared" si="753"/>
        <v>44120</v>
      </c>
      <c r="G1846" s="12">
        <f t="shared" si="740"/>
        <v>8.6001761951128852E-3</v>
      </c>
      <c r="H1846" s="11">
        <f t="shared" si="754"/>
        <v>44151</v>
      </c>
      <c r="I1846" s="11">
        <f t="shared" si="741"/>
        <v>44151</v>
      </c>
      <c r="J1846" s="1">
        <f t="shared" si="755"/>
        <v>21</v>
      </c>
      <c r="K1846" s="1">
        <f t="shared" si="764"/>
        <v>7</v>
      </c>
      <c r="L1846" s="8">
        <f t="shared" si="742"/>
        <v>1.0028585400000001</v>
      </c>
      <c r="M1846" s="14">
        <f t="shared" si="763"/>
        <v>1.0064004200000001</v>
      </c>
      <c r="N1846" s="14">
        <f t="shared" si="759"/>
        <v>1.2337758157921663</v>
      </c>
      <c r="O1846" s="8">
        <f t="shared" si="762"/>
        <v>1.23730261</v>
      </c>
      <c r="P1846" s="8">
        <f t="shared" si="743"/>
        <v>14875.18181607</v>
      </c>
      <c r="Q1846" s="13">
        <f t="shared" si="744"/>
        <v>0</v>
      </c>
      <c r="R1846" s="21">
        <f t="shared" si="745"/>
        <v>0</v>
      </c>
      <c r="S1846" s="8">
        <f t="shared" si="746"/>
        <v>0</v>
      </c>
      <c r="T1846" s="10">
        <f t="shared" si="756"/>
        <v>0.129804</v>
      </c>
      <c r="U1846" s="13">
        <f t="shared" si="761"/>
        <v>7</v>
      </c>
      <c r="V1846" s="13">
        <v>252</v>
      </c>
      <c r="W1846" s="14">
        <f t="shared" si="747"/>
        <v>1.003395869</v>
      </c>
      <c r="X1846" s="85">
        <f t="shared" si="765"/>
        <v>1198.798897678106</v>
      </c>
      <c r="Y1846" s="8">
        <v>0</v>
      </c>
      <c r="Z1846" s="9">
        <f t="shared" si="749"/>
        <v>0</v>
      </c>
      <c r="AA1846" s="26" t="str">
        <f t="shared" si="757"/>
        <v>INCORPJ=</v>
      </c>
      <c r="AB1846" s="70">
        <f t="shared" si="758"/>
        <v>44508</v>
      </c>
      <c r="AC1846" s="4"/>
      <c r="AD1846" s="1"/>
      <c r="AE1846" s="11"/>
      <c r="AF1846" s="5"/>
      <c r="AG1846" s="1"/>
      <c r="AH1846" s="1"/>
      <c r="AI1846" s="1"/>
      <c r="AJ1846" s="1"/>
      <c r="AK1846" s="10"/>
      <c r="AL1846" s="1"/>
      <c r="AM1846" s="1"/>
      <c r="AN1846" s="1"/>
      <c r="AO1846" s="1"/>
      <c r="AP1846" s="1"/>
      <c r="AQ1846" s="1"/>
    </row>
    <row r="1847" spans="1:43" ht="15.75" x14ac:dyDescent="0.2">
      <c r="A1847" s="67">
        <f t="shared" si="750"/>
        <v>44129</v>
      </c>
      <c r="B1847" s="8">
        <f t="shared" si="739"/>
        <v>16073.980713748106</v>
      </c>
      <c r="C1847" s="8">
        <f t="shared" si="751"/>
        <v>12022.26657881</v>
      </c>
      <c r="D1847" s="28">
        <f t="shared" si="752"/>
        <v>5391.75</v>
      </c>
      <c r="E1847" s="9">
        <f>IF(K1847=1,VLOOKUP(A1846,[1]Plan1!$AY$117:$BA$314,3),E1846)</f>
        <v>5438.12</v>
      </c>
      <c r="F1847" s="110">
        <f t="shared" si="753"/>
        <v>44120</v>
      </c>
      <c r="G1847" s="12">
        <f t="shared" si="740"/>
        <v>8.6001761951128852E-3</v>
      </c>
      <c r="H1847" s="11">
        <f t="shared" si="754"/>
        <v>44151</v>
      </c>
      <c r="I1847" s="11">
        <f t="shared" si="741"/>
        <v>44151</v>
      </c>
      <c r="J1847" s="1">
        <f t="shared" si="755"/>
        <v>21</v>
      </c>
      <c r="K1847" s="1">
        <f t="shared" si="764"/>
        <v>7</v>
      </c>
      <c r="L1847" s="8">
        <f t="shared" si="742"/>
        <v>1.0028585400000001</v>
      </c>
      <c r="M1847" s="14">
        <f t="shared" si="763"/>
        <v>1.0064004200000001</v>
      </c>
      <c r="N1847" s="14">
        <f t="shared" si="759"/>
        <v>1.2337758157921663</v>
      </c>
      <c r="O1847" s="8">
        <f t="shared" si="762"/>
        <v>1.23730261</v>
      </c>
      <c r="P1847" s="8">
        <f t="shared" si="743"/>
        <v>14875.18181607</v>
      </c>
      <c r="Q1847" s="13">
        <f t="shared" si="744"/>
        <v>0</v>
      </c>
      <c r="R1847" s="21">
        <f t="shared" si="745"/>
        <v>0</v>
      </c>
      <c r="S1847" s="8">
        <f t="shared" si="746"/>
        <v>0</v>
      </c>
      <c r="T1847" s="10">
        <f t="shared" si="756"/>
        <v>0.129804</v>
      </c>
      <c r="U1847" s="13">
        <f t="shared" si="761"/>
        <v>7</v>
      </c>
      <c r="V1847" s="13">
        <v>252</v>
      </c>
      <c r="W1847" s="14">
        <f t="shared" si="747"/>
        <v>1.003395869</v>
      </c>
      <c r="X1847" s="85">
        <f t="shared" si="765"/>
        <v>1198.798897678106</v>
      </c>
      <c r="Y1847" s="8">
        <v>0</v>
      </c>
      <c r="Z1847" s="9">
        <f t="shared" si="749"/>
        <v>0</v>
      </c>
      <c r="AA1847" s="26" t="str">
        <f t="shared" si="757"/>
        <v>INCORPJ=</v>
      </c>
      <c r="AB1847" s="70">
        <f t="shared" si="758"/>
        <v>44508</v>
      </c>
      <c r="AC1847" s="4"/>
      <c r="AD1847" s="1"/>
      <c r="AE1847" s="11"/>
      <c r="AF1847" s="5"/>
      <c r="AG1847" s="1"/>
      <c r="AH1847" s="1"/>
      <c r="AI1847" s="1"/>
      <c r="AJ1847" s="1"/>
      <c r="AK1847" s="10"/>
      <c r="AL1847" s="1"/>
      <c r="AM1847" s="1"/>
      <c r="AN1847" s="1"/>
      <c r="AO1847" s="1"/>
      <c r="AP1847" s="1"/>
      <c r="AQ1847" s="1"/>
    </row>
    <row r="1848" spans="1:43" ht="15.75" x14ac:dyDescent="0.2">
      <c r="A1848" s="67">
        <f t="shared" si="750"/>
        <v>44130</v>
      </c>
      <c r="B1848" s="8">
        <f t="shared" si="739"/>
        <v>16073.980713748106</v>
      </c>
      <c r="C1848" s="8">
        <f t="shared" si="751"/>
        <v>12022.26657881</v>
      </c>
      <c r="D1848" s="28">
        <f t="shared" si="752"/>
        <v>5391.75</v>
      </c>
      <c r="E1848" s="9">
        <f>IF(K1848=1,VLOOKUP(A1847,[1]Plan1!$AY$117:$BA$314,3),E1847)</f>
        <v>5438.12</v>
      </c>
      <c r="F1848" s="110">
        <f t="shared" si="753"/>
        <v>44120</v>
      </c>
      <c r="G1848" s="12">
        <f t="shared" si="740"/>
        <v>8.6001761951128852E-3</v>
      </c>
      <c r="H1848" s="11">
        <f t="shared" si="754"/>
        <v>44151</v>
      </c>
      <c r="I1848" s="11">
        <f t="shared" si="741"/>
        <v>44151</v>
      </c>
      <c r="J1848" s="1">
        <f t="shared" si="755"/>
        <v>21</v>
      </c>
      <c r="K1848" s="1">
        <f t="shared" si="764"/>
        <v>7</v>
      </c>
      <c r="L1848" s="8">
        <f t="shared" si="742"/>
        <v>1.0028585400000001</v>
      </c>
      <c r="M1848" s="14">
        <f t="shared" si="763"/>
        <v>1.0064004200000001</v>
      </c>
      <c r="N1848" s="14">
        <f t="shared" si="759"/>
        <v>1.2337758157921663</v>
      </c>
      <c r="O1848" s="8">
        <f t="shared" si="762"/>
        <v>1.23730261</v>
      </c>
      <c r="P1848" s="8">
        <f t="shared" si="743"/>
        <v>14875.18181607</v>
      </c>
      <c r="Q1848" s="13">
        <f t="shared" si="744"/>
        <v>0</v>
      </c>
      <c r="R1848" s="21">
        <f t="shared" si="745"/>
        <v>0</v>
      </c>
      <c r="S1848" s="8">
        <f t="shared" si="746"/>
        <v>0</v>
      </c>
      <c r="T1848" s="10">
        <f t="shared" si="756"/>
        <v>0.129804</v>
      </c>
      <c r="U1848" s="13">
        <f t="shared" si="761"/>
        <v>7</v>
      </c>
      <c r="V1848" s="13">
        <v>252</v>
      </c>
      <c r="W1848" s="14">
        <f t="shared" si="747"/>
        <v>1.003395869</v>
      </c>
      <c r="X1848" s="85">
        <f t="shared" si="765"/>
        <v>1198.798897678106</v>
      </c>
      <c r="Y1848" s="8">
        <v>0</v>
      </c>
      <c r="Z1848" s="9">
        <f t="shared" si="749"/>
        <v>0</v>
      </c>
      <c r="AA1848" s="26" t="str">
        <f t="shared" si="757"/>
        <v>INCORPJ=</v>
      </c>
      <c r="AB1848" s="70">
        <f t="shared" si="758"/>
        <v>44508</v>
      </c>
      <c r="AC1848" s="4"/>
      <c r="AD1848" s="1"/>
      <c r="AE1848" s="11"/>
      <c r="AF1848" s="5"/>
      <c r="AG1848" s="1"/>
      <c r="AH1848" s="1"/>
      <c r="AI1848" s="1"/>
      <c r="AJ1848" s="1"/>
      <c r="AK1848" s="10"/>
      <c r="AL1848" s="1"/>
      <c r="AM1848" s="1"/>
      <c r="AN1848" s="1"/>
      <c r="AO1848" s="1"/>
      <c r="AP1848" s="1"/>
      <c r="AQ1848" s="1"/>
    </row>
    <row r="1849" spans="1:43" ht="15.75" x14ac:dyDescent="0.2">
      <c r="A1849" s="67">
        <f t="shared" si="750"/>
        <v>44131</v>
      </c>
      <c r="B1849" s="8">
        <f t="shared" si="739"/>
        <v>16088.326413472199</v>
      </c>
      <c r="C1849" s="8">
        <f t="shared" si="751"/>
        <v>12022.26657881</v>
      </c>
      <c r="D1849" s="28">
        <f t="shared" si="752"/>
        <v>5391.75</v>
      </c>
      <c r="E1849" s="9">
        <f>IF(K1849=1,VLOOKUP(A1848,[1]Plan1!$AY$117:$BA$314,3),E1848)</f>
        <v>5438.12</v>
      </c>
      <c r="F1849" s="110">
        <f t="shared" si="753"/>
        <v>44120</v>
      </c>
      <c r="G1849" s="12">
        <f t="shared" si="740"/>
        <v>8.6001761951128852E-3</v>
      </c>
      <c r="H1849" s="11">
        <f t="shared" si="754"/>
        <v>44151</v>
      </c>
      <c r="I1849" s="11">
        <f t="shared" si="741"/>
        <v>44151</v>
      </c>
      <c r="J1849" s="1">
        <f t="shared" si="755"/>
        <v>21</v>
      </c>
      <c r="K1849" s="1">
        <f t="shared" si="764"/>
        <v>8</v>
      </c>
      <c r="L1849" s="8">
        <f t="shared" si="742"/>
        <v>1.00326757</v>
      </c>
      <c r="M1849" s="14">
        <f t="shared" si="763"/>
        <v>1.0064004200000001</v>
      </c>
      <c r="N1849" s="14">
        <f t="shared" si="759"/>
        <v>1.2337758157921663</v>
      </c>
      <c r="O1849" s="8">
        <f t="shared" si="762"/>
        <v>1.2378072600000001</v>
      </c>
      <c r="P1849" s="8">
        <f t="shared" si="743"/>
        <v>14881.2488529</v>
      </c>
      <c r="Q1849" s="13">
        <f t="shared" si="744"/>
        <v>0</v>
      </c>
      <c r="R1849" s="21">
        <f t="shared" si="745"/>
        <v>0</v>
      </c>
      <c r="S1849" s="8">
        <f t="shared" si="746"/>
        <v>0</v>
      </c>
      <c r="T1849" s="10">
        <f t="shared" si="756"/>
        <v>0.129804</v>
      </c>
      <c r="U1849" s="13">
        <f t="shared" si="761"/>
        <v>8</v>
      </c>
      <c r="V1849" s="13">
        <v>252</v>
      </c>
      <c r="W1849" s="14">
        <f t="shared" si="747"/>
        <v>1.0038819329999999</v>
      </c>
      <c r="X1849" s="85">
        <f t="shared" si="765"/>
        <v>1207.0775605721997</v>
      </c>
      <c r="Y1849" s="8">
        <v>0</v>
      </c>
      <c r="Z1849" s="9">
        <f t="shared" si="749"/>
        <v>0</v>
      </c>
      <c r="AA1849" s="26" t="str">
        <f t="shared" si="757"/>
        <v>INCORPJ=</v>
      </c>
      <c r="AB1849" s="70">
        <f t="shared" si="758"/>
        <v>44508</v>
      </c>
      <c r="AC1849" s="4"/>
      <c r="AD1849" s="1"/>
      <c r="AE1849" s="11"/>
      <c r="AF1849" s="5"/>
      <c r="AG1849" s="1"/>
      <c r="AH1849" s="1"/>
      <c r="AI1849" s="1"/>
      <c r="AJ1849" s="1"/>
      <c r="AK1849" s="10"/>
      <c r="AL1849" s="1"/>
      <c r="AM1849" s="1"/>
      <c r="AN1849" s="1"/>
      <c r="AO1849" s="1"/>
      <c r="AP1849" s="1"/>
      <c r="AQ1849" s="1"/>
    </row>
    <row r="1850" spans="1:43" ht="15.75" x14ac:dyDescent="0.2">
      <c r="A1850" s="67">
        <f t="shared" si="750"/>
        <v>44132</v>
      </c>
      <c r="B1850" s="8">
        <f t="shared" si="739"/>
        <v>16102.684979363412</v>
      </c>
      <c r="C1850" s="8">
        <f t="shared" si="751"/>
        <v>12022.26657881</v>
      </c>
      <c r="D1850" s="28">
        <f t="shared" si="752"/>
        <v>5391.75</v>
      </c>
      <c r="E1850" s="9">
        <f>IF(K1850=1,VLOOKUP(A1849,[1]Plan1!$AY$117:$BA$314,3),E1849)</f>
        <v>5438.12</v>
      </c>
      <c r="F1850" s="110">
        <f t="shared" si="753"/>
        <v>44120</v>
      </c>
      <c r="G1850" s="12">
        <f t="shared" si="740"/>
        <v>8.6001761951128852E-3</v>
      </c>
      <c r="H1850" s="11">
        <f t="shared" si="754"/>
        <v>44151</v>
      </c>
      <c r="I1850" s="11">
        <f t="shared" si="741"/>
        <v>44151</v>
      </c>
      <c r="J1850" s="1">
        <f t="shared" si="755"/>
        <v>21</v>
      </c>
      <c r="K1850" s="1">
        <f t="shared" si="764"/>
        <v>9</v>
      </c>
      <c r="L1850" s="8">
        <f t="shared" si="742"/>
        <v>1.00367677</v>
      </c>
      <c r="M1850" s="14">
        <f t="shared" si="763"/>
        <v>1.0064004200000001</v>
      </c>
      <c r="N1850" s="14">
        <f t="shared" si="759"/>
        <v>1.2337758157921663</v>
      </c>
      <c r="O1850" s="8">
        <f t="shared" si="762"/>
        <v>1.23831212</v>
      </c>
      <c r="P1850" s="8">
        <f t="shared" si="743"/>
        <v>14887.31841441</v>
      </c>
      <c r="Q1850" s="13">
        <f t="shared" si="744"/>
        <v>0</v>
      </c>
      <c r="R1850" s="21">
        <f t="shared" si="745"/>
        <v>0</v>
      </c>
      <c r="S1850" s="8">
        <f t="shared" si="746"/>
        <v>0</v>
      </c>
      <c r="T1850" s="10">
        <f t="shared" si="756"/>
        <v>0.129804</v>
      </c>
      <c r="U1850" s="13">
        <f t="shared" si="761"/>
        <v>9</v>
      </c>
      <c r="V1850" s="13">
        <v>252</v>
      </c>
      <c r="W1850" s="14">
        <f t="shared" si="747"/>
        <v>1.0043682330000001</v>
      </c>
      <c r="X1850" s="85">
        <f t="shared" si="765"/>
        <v>1215.3665649534123</v>
      </c>
      <c r="Y1850" s="8">
        <v>0</v>
      </c>
      <c r="Z1850" s="9">
        <f t="shared" si="749"/>
        <v>0</v>
      </c>
      <c r="AA1850" s="26" t="str">
        <f t="shared" si="757"/>
        <v>INCORPJ=</v>
      </c>
      <c r="AB1850" s="70">
        <f t="shared" si="758"/>
        <v>44508</v>
      </c>
      <c r="AC1850" s="4"/>
      <c r="AD1850" s="1"/>
      <c r="AE1850" s="11"/>
      <c r="AF1850" s="5"/>
      <c r="AG1850" s="1"/>
      <c r="AH1850" s="1"/>
      <c r="AI1850" s="1"/>
      <c r="AJ1850" s="1"/>
      <c r="AK1850" s="10"/>
      <c r="AL1850" s="1"/>
      <c r="AM1850" s="1"/>
      <c r="AN1850" s="1"/>
      <c r="AO1850" s="1"/>
      <c r="AP1850" s="1"/>
      <c r="AQ1850" s="1"/>
    </row>
    <row r="1851" spans="1:43" ht="15.75" x14ac:dyDescent="0.2">
      <c r="A1851" s="67">
        <f t="shared" si="750"/>
        <v>44133</v>
      </c>
      <c r="B1851" s="8">
        <f t="shared" si="739"/>
        <v>16117.056289921669</v>
      </c>
      <c r="C1851" s="8">
        <f t="shared" si="751"/>
        <v>12022.26657881</v>
      </c>
      <c r="D1851" s="28">
        <f t="shared" si="752"/>
        <v>5391.75</v>
      </c>
      <c r="E1851" s="9">
        <f>IF(K1851=1,VLOOKUP(A1850,[1]Plan1!$AY$117:$BA$314,3),E1850)</f>
        <v>5438.12</v>
      </c>
      <c r="F1851" s="110">
        <f t="shared" si="753"/>
        <v>44120</v>
      </c>
      <c r="G1851" s="12">
        <f t="shared" si="740"/>
        <v>8.6001761951128852E-3</v>
      </c>
      <c r="H1851" s="11">
        <f t="shared" si="754"/>
        <v>44151</v>
      </c>
      <c r="I1851" s="11">
        <f t="shared" si="741"/>
        <v>44151</v>
      </c>
      <c r="J1851" s="1">
        <f t="shared" si="755"/>
        <v>21</v>
      </c>
      <c r="K1851" s="1">
        <f t="shared" si="764"/>
        <v>10</v>
      </c>
      <c r="L1851" s="8">
        <f t="shared" si="742"/>
        <v>1.0040861299999999</v>
      </c>
      <c r="M1851" s="14">
        <f t="shared" si="763"/>
        <v>1.0064004200000001</v>
      </c>
      <c r="N1851" s="14">
        <f t="shared" si="759"/>
        <v>1.2337758157921663</v>
      </c>
      <c r="O1851" s="8">
        <f t="shared" si="762"/>
        <v>1.2388171800000001</v>
      </c>
      <c r="P1851" s="8">
        <f t="shared" si="743"/>
        <v>14893.390380360001</v>
      </c>
      <c r="Q1851" s="13">
        <f t="shared" si="744"/>
        <v>0</v>
      </c>
      <c r="R1851" s="21">
        <f t="shared" si="745"/>
        <v>0</v>
      </c>
      <c r="S1851" s="8">
        <f t="shared" si="746"/>
        <v>0</v>
      </c>
      <c r="T1851" s="10">
        <f t="shared" si="756"/>
        <v>0.129804</v>
      </c>
      <c r="U1851" s="13">
        <f t="shared" si="761"/>
        <v>10</v>
      </c>
      <c r="V1851" s="13">
        <v>252</v>
      </c>
      <c r="W1851" s="14">
        <f t="shared" si="747"/>
        <v>1.004854769</v>
      </c>
      <c r="X1851" s="85">
        <f t="shared" si="765"/>
        <v>1223.6659095616685</v>
      </c>
      <c r="Y1851" s="8">
        <v>0</v>
      </c>
      <c r="Z1851" s="9">
        <f t="shared" si="749"/>
        <v>0</v>
      </c>
      <c r="AA1851" s="26" t="str">
        <f t="shared" si="757"/>
        <v>INCORPJ=</v>
      </c>
      <c r="AB1851" s="70">
        <f t="shared" si="758"/>
        <v>44508</v>
      </c>
      <c r="AC1851" s="4"/>
      <c r="AD1851" s="1"/>
      <c r="AE1851" s="11"/>
      <c r="AF1851" s="5"/>
      <c r="AG1851" s="1"/>
      <c r="AH1851" s="1"/>
      <c r="AI1851" s="1"/>
      <c r="AJ1851" s="1"/>
      <c r="AK1851" s="10"/>
      <c r="AL1851" s="1"/>
      <c r="AM1851" s="1"/>
      <c r="AN1851" s="1"/>
      <c r="AO1851" s="1"/>
      <c r="AP1851" s="1"/>
      <c r="AQ1851" s="1"/>
    </row>
    <row r="1852" spans="1:43" ht="15.75" x14ac:dyDescent="0.2">
      <c r="A1852" s="67">
        <f t="shared" si="750"/>
        <v>44134</v>
      </c>
      <c r="B1852" s="8">
        <f t="shared" si="739"/>
        <v>16131.440467679982</v>
      </c>
      <c r="C1852" s="8">
        <f t="shared" si="751"/>
        <v>12022.26657881</v>
      </c>
      <c r="D1852" s="28">
        <f t="shared" si="752"/>
        <v>5391.75</v>
      </c>
      <c r="E1852" s="9">
        <f>IF(K1852=1,VLOOKUP(A1851,[1]Plan1!$AY$117:$BA$314,3),E1851)</f>
        <v>5438.12</v>
      </c>
      <c r="F1852" s="110">
        <f t="shared" si="753"/>
        <v>44120</v>
      </c>
      <c r="G1852" s="12">
        <f t="shared" si="740"/>
        <v>8.6001761951128852E-3</v>
      </c>
      <c r="H1852" s="11">
        <f t="shared" si="754"/>
        <v>44151</v>
      </c>
      <c r="I1852" s="11">
        <f t="shared" si="741"/>
        <v>44151</v>
      </c>
      <c r="J1852" s="1">
        <f t="shared" si="755"/>
        <v>21</v>
      </c>
      <c r="K1852" s="1">
        <f t="shared" si="764"/>
        <v>11</v>
      </c>
      <c r="L1852" s="8">
        <f t="shared" si="742"/>
        <v>1.0044956599999999</v>
      </c>
      <c r="M1852" s="14">
        <f t="shared" si="763"/>
        <v>1.0064004200000001</v>
      </c>
      <c r="N1852" s="14">
        <f t="shared" si="759"/>
        <v>1.2337758157921663</v>
      </c>
      <c r="O1852" s="8">
        <f t="shared" si="762"/>
        <v>1.23932245</v>
      </c>
      <c r="P1852" s="8">
        <f t="shared" si="743"/>
        <v>14899.464871</v>
      </c>
      <c r="Q1852" s="13">
        <f t="shared" si="744"/>
        <v>0</v>
      </c>
      <c r="R1852" s="21">
        <f t="shared" si="745"/>
        <v>0</v>
      </c>
      <c r="S1852" s="8">
        <f t="shared" si="746"/>
        <v>0</v>
      </c>
      <c r="T1852" s="10">
        <f t="shared" si="756"/>
        <v>0.129804</v>
      </c>
      <c r="U1852" s="13">
        <f t="shared" si="761"/>
        <v>11</v>
      </c>
      <c r="V1852" s="13">
        <v>252</v>
      </c>
      <c r="W1852" s="14">
        <f t="shared" si="747"/>
        <v>1.0053415400000001</v>
      </c>
      <c r="X1852" s="85">
        <f t="shared" si="765"/>
        <v>1231.9755966799814</v>
      </c>
      <c r="Y1852" s="8">
        <v>0</v>
      </c>
      <c r="Z1852" s="9">
        <f t="shared" si="749"/>
        <v>0</v>
      </c>
      <c r="AA1852" s="26" t="str">
        <f t="shared" si="757"/>
        <v>INCORPJ=</v>
      </c>
      <c r="AB1852" s="70">
        <f t="shared" si="758"/>
        <v>44508</v>
      </c>
      <c r="AC1852" s="4"/>
      <c r="AD1852" s="1"/>
      <c r="AE1852" s="11"/>
      <c r="AF1852" s="5"/>
      <c r="AG1852" s="1"/>
      <c r="AH1852" s="1"/>
      <c r="AI1852" s="1"/>
      <c r="AJ1852" s="1"/>
      <c r="AK1852" s="10"/>
      <c r="AL1852" s="1"/>
      <c r="AM1852" s="1"/>
      <c r="AN1852" s="1"/>
      <c r="AO1852" s="1"/>
      <c r="AP1852" s="1"/>
      <c r="AQ1852" s="1"/>
    </row>
    <row r="1853" spans="1:43" ht="15.75" x14ac:dyDescent="0.2">
      <c r="A1853" s="67">
        <f t="shared" si="750"/>
        <v>44135</v>
      </c>
      <c r="B1853" s="8">
        <f t="shared" si="739"/>
        <v>16145.837537268195</v>
      </c>
      <c r="C1853" s="8">
        <f t="shared" si="751"/>
        <v>12022.26657881</v>
      </c>
      <c r="D1853" s="28">
        <f t="shared" si="752"/>
        <v>5391.75</v>
      </c>
      <c r="E1853" s="9">
        <f>IF(K1853=1,VLOOKUP(A1852,[1]Plan1!$AY$117:$BA$314,3),E1852)</f>
        <v>5438.12</v>
      </c>
      <c r="F1853" s="110">
        <f t="shared" si="753"/>
        <v>44120</v>
      </c>
      <c r="G1853" s="12">
        <f t="shared" si="740"/>
        <v>8.6001761951128852E-3</v>
      </c>
      <c r="H1853" s="11">
        <f t="shared" si="754"/>
        <v>44151</v>
      </c>
      <c r="I1853" s="11">
        <f t="shared" si="741"/>
        <v>44151</v>
      </c>
      <c r="J1853" s="1">
        <f t="shared" si="755"/>
        <v>21</v>
      </c>
      <c r="K1853" s="1">
        <f t="shared" si="764"/>
        <v>12</v>
      </c>
      <c r="L1853" s="8">
        <f t="shared" si="742"/>
        <v>1.00490536</v>
      </c>
      <c r="M1853" s="14">
        <f t="shared" si="763"/>
        <v>1.0064004200000001</v>
      </c>
      <c r="N1853" s="14">
        <f t="shared" si="759"/>
        <v>1.2337758157921663</v>
      </c>
      <c r="O1853" s="8">
        <f t="shared" si="762"/>
        <v>1.2398279299999999</v>
      </c>
      <c r="P1853" s="8">
        <f t="shared" si="743"/>
        <v>14905.54188631</v>
      </c>
      <c r="Q1853" s="13">
        <f t="shared" si="744"/>
        <v>0</v>
      </c>
      <c r="R1853" s="21">
        <f t="shared" si="745"/>
        <v>0</v>
      </c>
      <c r="S1853" s="8">
        <f t="shared" si="746"/>
        <v>0</v>
      </c>
      <c r="T1853" s="10">
        <f t="shared" si="756"/>
        <v>0.129804</v>
      </c>
      <c r="U1853" s="13">
        <f t="shared" si="761"/>
        <v>12</v>
      </c>
      <c r="V1853" s="13">
        <v>252</v>
      </c>
      <c r="W1853" s="14">
        <f t="shared" si="747"/>
        <v>1.0058285469999999</v>
      </c>
      <c r="X1853" s="85">
        <f t="shared" si="765"/>
        <v>1240.2956509581938</v>
      </c>
      <c r="Y1853" s="8">
        <v>0</v>
      </c>
      <c r="Z1853" s="9">
        <f t="shared" si="749"/>
        <v>0</v>
      </c>
      <c r="AA1853" s="26" t="str">
        <f t="shared" si="757"/>
        <v>INCORPJ=</v>
      </c>
      <c r="AB1853" s="70">
        <f t="shared" si="758"/>
        <v>44508</v>
      </c>
      <c r="AC1853" s="4"/>
      <c r="AD1853" s="1"/>
      <c r="AE1853" s="11"/>
      <c r="AF1853" s="5"/>
      <c r="AG1853" s="1"/>
      <c r="AH1853" s="1"/>
      <c r="AI1853" s="1"/>
      <c r="AJ1853" s="1"/>
      <c r="AK1853" s="10"/>
      <c r="AL1853" s="1"/>
      <c r="AM1853" s="1"/>
      <c r="AN1853" s="1"/>
      <c r="AO1853" s="1"/>
      <c r="AP1853" s="1"/>
      <c r="AQ1853" s="1"/>
    </row>
    <row r="1854" spans="1:43" ht="15.75" x14ac:dyDescent="0.2">
      <c r="A1854" s="67">
        <f t="shared" si="750"/>
        <v>44136</v>
      </c>
      <c r="B1854" s="8">
        <f t="shared" si="739"/>
        <v>16145.837537268195</v>
      </c>
      <c r="C1854" s="8">
        <f t="shared" si="751"/>
        <v>12022.26657881</v>
      </c>
      <c r="D1854" s="28">
        <f t="shared" si="752"/>
        <v>5391.75</v>
      </c>
      <c r="E1854" s="9">
        <f>IF(K1854=1,VLOOKUP(A1853,[1]Plan1!$AY$117:$BA$314,3),E1853)</f>
        <v>5438.12</v>
      </c>
      <c r="F1854" s="110">
        <f t="shared" si="753"/>
        <v>44120</v>
      </c>
      <c r="G1854" s="12">
        <f t="shared" si="740"/>
        <v>8.6001761951128852E-3</v>
      </c>
      <c r="H1854" s="11">
        <f t="shared" si="754"/>
        <v>44151</v>
      </c>
      <c r="I1854" s="11">
        <f t="shared" si="741"/>
        <v>44151</v>
      </c>
      <c r="J1854" s="1">
        <f t="shared" si="755"/>
        <v>21</v>
      </c>
      <c r="K1854" s="1">
        <f t="shared" si="764"/>
        <v>12</v>
      </c>
      <c r="L1854" s="8">
        <f t="shared" si="742"/>
        <v>1.00490536</v>
      </c>
      <c r="M1854" s="14">
        <f t="shared" si="763"/>
        <v>1.0064004200000001</v>
      </c>
      <c r="N1854" s="14">
        <f t="shared" si="759"/>
        <v>1.2337758157921663</v>
      </c>
      <c r="O1854" s="8">
        <f t="shared" si="762"/>
        <v>1.2398279299999999</v>
      </c>
      <c r="P1854" s="8">
        <f t="shared" si="743"/>
        <v>14905.54188631</v>
      </c>
      <c r="Q1854" s="13">
        <f t="shared" si="744"/>
        <v>0</v>
      </c>
      <c r="R1854" s="21">
        <f t="shared" si="745"/>
        <v>0</v>
      </c>
      <c r="S1854" s="8">
        <f t="shared" si="746"/>
        <v>0</v>
      </c>
      <c r="T1854" s="10">
        <f t="shared" si="756"/>
        <v>0.129804</v>
      </c>
      <c r="U1854" s="13">
        <f t="shared" si="761"/>
        <v>12</v>
      </c>
      <c r="V1854" s="13">
        <v>252</v>
      </c>
      <c r="W1854" s="14">
        <f t="shared" si="747"/>
        <v>1.0058285469999999</v>
      </c>
      <c r="X1854" s="85">
        <f t="shared" si="765"/>
        <v>1240.2956509581938</v>
      </c>
      <c r="Y1854" s="8">
        <v>0</v>
      </c>
      <c r="Z1854" s="9">
        <f t="shared" si="749"/>
        <v>0</v>
      </c>
      <c r="AA1854" s="26" t="str">
        <f t="shared" si="757"/>
        <v>INCORPJ=</v>
      </c>
      <c r="AB1854" s="70">
        <f t="shared" si="758"/>
        <v>44508</v>
      </c>
      <c r="AC1854" s="4"/>
      <c r="AD1854" s="1"/>
      <c r="AE1854" s="11"/>
      <c r="AF1854" s="5"/>
      <c r="AG1854" s="1"/>
      <c r="AH1854" s="1"/>
      <c r="AI1854" s="1"/>
      <c r="AJ1854" s="1"/>
      <c r="AK1854" s="10"/>
      <c r="AL1854" s="1"/>
      <c r="AM1854" s="1"/>
      <c r="AN1854" s="1"/>
      <c r="AO1854" s="1"/>
      <c r="AP1854" s="1"/>
      <c r="AQ1854" s="1"/>
    </row>
    <row r="1855" spans="1:43" ht="15.75" x14ac:dyDescent="0.2">
      <c r="A1855" s="67">
        <f t="shared" si="750"/>
        <v>44137</v>
      </c>
      <c r="B1855" s="8">
        <f t="shared" si="739"/>
        <v>16145.837537268195</v>
      </c>
      <c r="C1855" s="8">
        <f t="shared" si="751"/>
        <v>12022.26657881</v>
      </c>
      <c r="D1855" s="28">
        <f t="shared" si="752"/>
        <v>5391.75</v>
      </c>
      <c r="E1855" s="9">
        <f>IF(K1855=1,VLOOKUP(A1854,[1]Plan1!$AY$117:$BA$314,3),E1854)</f>
        <v>5438.12</v>
      </c>
      <c r="F1855" s="110">
        <f t="shared" si="753"/>
        <v>44120</v>
      </c>
      <c r="G1855" s="12">
        <f t="shared" si="740"/>
        <v>8.6001761951128852E-3</v>
      </c>
      <c r="H1855" s="11">
        <f t="shared" si="754"/>
        <v>44151</v>
      </c>
      <c r="I1855" s="11">
        <f t="shared" si="741"/>
        <v>44151</v>
      </c>
      <c r="J1855" s="1">
        <f t="shared" si="755"/>
        <v>21</v>
      </c>
      <c r="K1855" s="1">
        <f t="shared" si="764"/>
        <v>12</v>
      </c>
      <c r="L1855" s="8">
        <f t="shared" si="742"/>
        <v>1.00490536</v>
      </c>
      <c r="M1855" s="14">
        <f t="shared" si="763"/>
        <v>1.0064004200000001</v>
      </c>
      <c r="N1855" s="14">
        <f t="shared" si="759"/>
        <v>1.2337758157921663</v>
      </c>
      <c r="O1855" s="8">
        <f t="shared" si="762"/>
        <v>1.2398279299999999</v>
      </c>
      <c r="P1855" s="8">
        <f t="shared" si="743"/>
        <v>14905.54188631</v>
      </c>
      <c r="Q1855" s="13">
        <f t="shared" si="744"/>
        <v>0</v>
      </c>
      <c r="R1855" s="21">
        <f t="shared" si="745"/>
        <v>0</v>
      </c>
      <c r="S1855" s="8">
        <f t="shared" si="746"/>
        <v>0</v>
      </c>
      <c r="T1855" s="10">
        <f t="shared" si="756"/>
        <v>0.129804</v>
      </c>
      <c r="U1855" s="13">
        <f t="shared" si="761"/>
        <v>12</v>
      </c>
      <c r="V1855" s="13">
        <v>252</v>
      </c>
      <c r="W1855" s="14">
        <f t="shared" si="747"/>
        <v>1.0058285469999999</v>
      </c>
      <c r="X1855" s="85">
        <f t="shared" si="765"/>
        <v>1240.2956509581938</v>
      </c>
      <c r="Y1855" s="8">
        <v>0</v>
      </c>
      <c r="Z1855" s="9">
        <f t="shared" si="749"/>
        <v>0</v>
      </c>
      <c r="AA1855" s="26" t="str">
        <f t="shared" si="757"/>
        <v>INCORPJ=</v>
      </c>
      <c r="AB1855" s="70">
        <f t="shared" si="758"/>
        <v>44508</v>
      </c>
      <c r="AC1855" s="4"/>
      <c r="AD1855" s="1"/>
      <c r="AE1855" s="11"/>
      <c r="AF1855" s="5"/>
      <c r="AG1855" s="1"/>
      <c r="AH1855" s="1"/>
      <c r="AI1855" s="1"/>
      <c r="AJ1855" s="1"/>
      <c r="AK1855" s="10"/>
      <c r="AL1855" s="1"/>
      <c r="AM1855" s="1"/>
      <c r="AN1855" s="1"/>
      <c r="AO1855" s="1"/>
      <c r="AP1855" s="1"/>
      <c r="AQ1855" s="1"/>
    </row>
    <row r="1856" spans="1:43" ht="15.75" x14ac:dyDescent="0.2">
      <c r="A1856" s="67">
        <f t="shared" si="750"/>
        <v>44138</v>
      </c>
      <c r="B1856" s="8">
        <f t="shared" si="739"/>
        <v>16145.837537268195</v>
      </c>
      <c r="C1856" s="8">
        <f t="shared" si="751"/>
        <v>12022.26657881</v>
      </c>
      <c r="D1856" s="28">
        <f t="shared" si="752"/>
        <v>5391.75</v>
      </c>
      <c r="E1856" s="9">
        <f>IF(K1856=1,VLOOKUP(A1855,[1]Plan1!$AY$117:$BA$314,3),E1855)</f>
        <v>5438.12</v>
      </c>
      <c r="F1856" s="110">
        <f t="shared" si="753"/>
        <v>44120</v>
      </c>
      <c r="G1856" s="12">
        <f t="shared" si="740"/>
        <v>8.6001761951128852E-3</v>
      </c>
      <c r="H1856" s="11">
        <f t="shared" si="754"/>
        <v>44151</v>
      </c>
      <c r="I1856" s="11">
        <f t="shared" si="741"/>
        <v>44151</v>
      </c>
      <c r="J1856" s="1">
        <f t="shared" si="755"/>
        <v>21</v>
      </c>
      <c r="K1856" s="1">
        <f t="shared" si="764"/>
        <v>12</v>
      </c>
      <c r="L1856" s="8">
        <f t="shared" si="742"/>
        <v>1.00490536</v>
      </c>
      <c r="M1856" s="14">
        <f t="shared" si="763"/>
        <v>1.0064004200000001</v>
      </c>
      <c r="N1856" s="14">
        <f t="shared" si="759"/>
        <v>1.2337758157921663</v>
      </c>
      <c r="O1856" s="8">
        <f t="shared" si="762"/>
        <v>1.2398279299999999</v>
      </c>
      <c r="P1856" s="8">
        <f t="shared" si="743"/>
        <v>14905.54188631</v>
      </c>
      <c r="Q1856" s="13">
        <f t="shared" si="744"/>
        <v>0</v>
      </c>
      <c r="R1856" s="21">
        <f t="shared" si="745"/>
        <v>0</v>
      </c>
      <c r="S1856" s="8">
        <f t="shared" si="746"/>
        <v>0</v>
      </c>
      <c r="T1856" s="10">
        <f t="shared" si="756"/>
        <v>0.129804</v>
      </c>
      <c r="U1856" s="13">
        <f t="shared" si="761"/>
        <v>12</v>
      </c>
      <c r="V1856" s="13">
        <v>252</v>
      </c>
      <c r="W1856" s="14">
        <f t="shared" si="747"/>
        <v>1.0058285469999999</v>
      </c>
      <c r="X1856" s="85">
        <f t="shared" si="765"/>
        <v>1240.2956509581938</v>
      </c>
      <c r="Y1856" s="8">
        <v>0</v>
      </c>
      <c r="Z1856" s="9">
        <f t="shared" si="749"/>
        <v>0</v>
      </c>
      <c r="AA1856" s="26" t="str">
        <f t="shared" si="757"/>
        <v>INCORPJ=</v>
      </c>
      <c r="AB1856" s="70">
        <f t="shared" si="758"/>
        <v>44508</v>
      </c>
      <c r="AC1856" s="4"/>
      <c r="AD1856" s="1"/>
      <c r="AE1856" s="11"/>
      <c r="AF1856" s="5"/>
      <c r="AG1856" s="1"/>
      <c r="AH1856" s="1"/>
      <c r="AI1856" s="1"/>
      <c r="AJ1856" s="1"/>
      <c r="AK1856" s="10"/>
      <c r="AL1856" s="1"/>
      <c r="AM1856" s="1"/>
      <c r="AN1856" s="1"/>
      <c r="AO1856" s="1"/>
      <c r="AP1856" s="1"/>
      <c r="AQ1856" s="1"/>
    </row>
    <row r="1857" spans="1:43" ht="15.75" x14ac:dyDescent="0.2">
      <c r="A1857" s="67">
        <f t="shared" si="750"/>
        <v>44139</v>
      </c>
      <c r="B1857" s="8">
        <f t="shared" si="739"/>
        <v>16160.247376993535</v>
      </c>
      <c r="C1857" s="8">
        <f t="shared" si="751"/>
        <v>12022.26657881</v>
      </c>
      <c r="D1857" s="28">
        <f t="shared" si="752"/>
        <v>5391.75</v>
      </c>
      <c r="E1857" s="9">
        <f>IF(K1857=1,VLOOKUP(A1856,[1]Plan1!$AY$117:$BA$314,3),E1856)</f>
        <v>5438.12</v>
      </c>
      <c r="F1857" s="110">
        <f t="shared" si="753"/>
        <v>44120</v>
      </c>
      <c r="G1857" s="12">
        <f t="shared" si="740"/>
        <v>8.6001761951128852E-3</v>
      </c>
      <c r="H1857" s="11">
        <f t="shared" si="754"/>
        <v>44151</v>
      </c>
      <c r="I1857" s="11">
        <f t="shared" si="741"/>
        <v>44151</v>
      </c>
      <c r="J1857" s="1">
        <f t="shared" si="755"/>
        <v>21</v>
      </c>
      <c r="K1857" s="1">
        <f t="shared" si="764"/>
        <v>13</v>
      </c>
      <c r="L1857" s="8">
        <f t="shared" si="742"/>
        <v>1.0053152299999999</v>
      </c>
      <c r="M1857" s="14">
        <f t="shared" si="763"/>
        <v>1.0064004200000001</v>
      </c>
      <c r="N1857" s="14">
        <f t="shared" si="759"/>
        <v>1.2337758157921663</v>
      </c>
      <c r="O1857" s="8">
        <f t="shared" si="762"/>
        <v>1.24033361</v>
      </c>
      <c r="P1857" s="8">
        <f t="shared" si="743"/>
        <v>14911.621306069999</v>
      </c>
      <c r="Q1857" s="13">
        <f t="shared" si="744"/>
        <v>0</v>
      </c>
      <c r="R1857" s="21">
        <f t="shared" si="745"/>
        <v>0</v>
      </c>
      <c r="S1857" s="8">
        <f t="shared" si="746"/>
        <v>0</v>
      </c>
      <c r="T1857" s="10">
        <f t="shared" si="756"/>
        <v>0.129804</v>
      </c>
      <c r="U1857" s="13">
        <f t="shared" si="761"/>
        <v>13</v>
      </c>
      <c r="V1857" s="13">
        <v>252</v>
      </c>
      <c r="W1857" s="14">
        <f t="shared" si="747"/>
        <v>1.0063157899999999</v>
      </c>
      <c r="X1857" s="85">
        <f t="shared" si="765"/>
        <v>1248.6260709235353</v>
      </c>
      <c r="Y1857" s="8">
        <v>0</v>
      </c>
      <c r="Z1857" s="9">
        <f t="shared" si="749"/>
        <v>0</v>
      </c>
      <c r="AA1857" s="26" t="str">
        <f t="shared" si="757"/>
        <v>INCORPJ=</v>
      </c>
      <c r="AB1857" s="70">
        <f t="shared" si="758"/>
        <v>44508</v>
      </c>
      <c r="AC1857" s="4"/>
      <c r="AD1857" s="1"/>
      <c r="AE1857" s="11"/>
      <c r="AF1857" s="5"/>
      <c r="AG1857" s="1"/>
      <c r="AH1857" s="1"/>
      <c r="AI1857" s="1"/>
      <c r="AJ1857" s="1"/>
      <c r="AK1857" s="10"/>
      <c r="AL1857" s="1"/>
      <c r="AM1857" s="1"/>
      <c r="AN1857" s="1"/>
      <c r="AO1857" s="1"/>
      <c r="AP1857" s="1"/>
      <c r="AQ1857" s="1"/>
    </row>
    <row r="1858" spans="1:43" ht="15.75" x14ac:dyDescent="0.2">
      <c r="A1858" s="67">
        <f t="shared" si="750"/>
        <v>44140</v>
      </c>
      <c r="B1858" s="8">
        <f t="shared" si="739"/>
        <v>16174.670125649604</v>
      </c>
      <c r="C1858" s="8">
        <f t="shared" si="751"/>
        <v>12022.26657881</v>
      </c>
      <c r="D1858" s="28">
        <f t="shared" si="752"/>
        <v>5391.75</v>
      </c>
      <c r="E1858" s="9">
        <f>IF(K1858=1,VLOOKUP(A1857,[1]Plan1!$AY$117:$BA$314,3),E1857)</f>
        <v>5438.12</v>
      </c>
      <c r="F1858" s="110">
        <f t="shared" si="753"/>
        <v>44120</v>
      </c>
      <c r="G1858" s="12">
        <f t="shared" si="740"/>
        <v>8.6001761951128852E-3</v>
      </c>
      <c r="H1858" s="11">
        <f t="shared" si="754"/>
        <v>44151</v>
      </c>
      <c r="I1858" s="11">
        <f t="shared" si="741"/>
        <v>44151</v>
      </c>
      <c r="J1858" s="1">
        <f t="shared" si="755"/>
        <v>21</v>
      </c>
      <c r="K1858" s="1">
        <f t="shared" si="764"/>
        <v>14</v>
      </c>
      <c r="L1858" s="8">
        <f t="shared" si="742"/>
        <v>1.00572526</v>
      </c>
      <c r="M1858" s="14">
        <f t="shared" si="763"/>
        <v>1.0064004200000001</v>
      </c>
      <c r="N1858" s="14">
        <f t="shared" si="759"/>
        <v>1.2337758157921663</v>
      </c>
      <c r="O1858" s="8">
        <f t="shared" si="762"/>
        <v>1.2408395000000001</v>
      </c>
      <c r="P1858" s="8">
        <f t="shared" si="743"/>
        <v>14917.70325051</v>
      </c>
      <c r="Q1858" s="13">
        <f t="shared" si="744"/>
        <v>0</v>
      </c>
      <c r="R1858" s="21">
        <f t="shared" si="745"/>
        <v>0</v>
      </c>
      <c r="S1858" s="8">
        <f t="shared" si="746"/>
        <v>0</v>
      </c>
      <c r="T1858" s="10">
        <f t="shared" si="756"/>
        <v>0.129804</v>
      </c>
      <c r="U1858" s="13">
        <f t="shared" si="761"/>
        <v>14</v>
      </c>
      <c r="V1858" s="13">
        <v>252</v>
      </c>
      <c r="W1858" s="14">
        <f t="shared" si="747"/>
        <v>1.0068032689999999</v>
      </c>
      <c r="X1858" s="85">
        <f t="shared" si="765"/>
        <v>1256.9668751396034</v>
      </c>
      <c r="Y1858" s="8">
        <v>0</v>
      </c>
      <c r="Z1858" s="9">
        <f t="shared" si="749"/>
        <v>0</v>
      </c>
      <c r="AA1858" s="26" t="str">
        <f t="shared" si="757"/>
        <v>INCORPJ=</v>
      </c>
      <c r="AB1858" s="70">
        <f t="shared" si="758"/>
        <v>44508</v>
      </c>
      <c r="AC1858" s="4"/>
      <c r="AD1858" s="1"/>
      <c r="AE1858" s="11"/>
      <c r="AF1858" s="5"/>
      <c r="AG1858" s="1"/>
      <c r="AH1858" s="1"/>
      <c r="AI1858" s="1"/>
      <c r="AJ1858" s="1"/>
      <c r="AK1858" s="10"/>
      <c r="AL1858" s="1"/>
      <c r="AM1858" s="1"/>
      <c r="AN1858" s="1"/>
      <c r="AO1858" s="1"/>
      <c r="AP1858" s="1"/>
      <c r="AQ1858" s="1"/>
    </row>
    <row r="1859" spans="1:43" ht="15.75" x14ac:dyDescent="0.2">
      <c r="A1859" s="67">
        <f t="shared" si="750"/>
        <v>44141</v>
      </c>
      <c r="B1859" s="8">
        <f t="shared" si="739"/>
        <v>16189.10566142515</v>
      </c>
      <c r="C1859" s="8">
        <f t="shared" si="751"/>
        <v>12022.26657881</v>
      </c>
      <c r="D1859" s="28">
        <f t="shared" si="752"/>
        <v>5391.75</v>
      </c>
      <c r="E1859" s="9">
        <f>IF(K1859=1,VLOOKUP(A1858,[1]Plan1!$AY$117:$BA$314,3),E1858)</f>
        <v>5438.12</v>
      </c>
      <c r="F1859" s="110">
        <f t="shared" si="753"/>
        <v>44120</v>
      </c>
      <c r="G1859" s="12">
        <f t="shared" si="740"/>
        <v>8.6001761951128852E-3</v>
      </c>
      <c r="H1859" s="11">
        <f t="shared" si="754"/>
        <v>44151</v>
      </c>
      <c r="I1859" s="11">
        <f t="shared" si="741"/>
        <v>44151</v>
      </c>
      <c r="J1859" s="1">
        <f t="shared" si="755"/>
        <v>21</v>
      </c>
      <c r="K1859" s="1">
        <f t="shared" si="764"/>
        <v>15</v>
      </c>
      <c r="L1859" s="8">
        <f t="shared" si="742"/>
        <v>1.0061354600000001</v>
      </c>
      <c r="M1859" s="14">
        <f t="shared" si="763"/>
        <v>1.0064004200000001</v>
      </c>
      <c r="N1859" s="14">
        <f t="shared" si="759"/>
        <v>1.2337758157921663</v>
      </c>
      <c r="O1859" s="8">
        <f t="shared" si="762"/>
        <v>1.2413455900000001</v>
      </c>
      <c r="P1859" s="8">
        <f t="shared" si="743"/>
        <v>14923.78759941</v>
      </c>
      <c r="Q1859" s="13">
        <f t="shared" si="744"/>
        <v>0</v>
      </c>
      <c r="R1859" s="21">
        <f t="shared" si="745"/>
        <v>0</v>
      </c>
      <c r="S1859" s="8">
        <f t="shared" si="746"/>
        <v>0</v>
      </c>
      <c r="T1859" s="10">
        <f t="shared" si="756"/>
        <v>0.129804</v>
      </c>
      <c r="U1859" s="13">
        <f t="shared" si="761"/>
        <v>15</v>
      </c>
      <c r="V1859" s="13">
        <v>252</v>
      </c>
      <c r="W1859" s="14">
        <f t="shared" si="747"/>
        <v>1.0072909839999999</v>
      </c>
      <c r="X1859" s="85">
        <f t="shared" si="765"/>
        <v>1265.3180620151513</v>
      </c>
      <c r="Y1859" s="8">
        <v>0</v>
      </c>
      <c r="Z1859" s="9">
        <f t="shared" si="749"/>
        <v>0</v>
      </c>
      <c r="AA1859" s="26" t="str">
        <f t="shared" si="757"/>
        <v>INCORPJ=</v>
      </c>
      <c r="AB1859" s="70">
        <f t="shared" si="758"/>
        <v>44508</v>
      </c>
      <c r="AC1859" s="4"/>
      <c r="AD1859" s="1"/>
      <c r="AE1859" s="11"/>
      <c r="AF1859" s="5"/>
      <c r="AG1859" s="1"/>
      <c r="AH1859" s="1"/>
      <c r="AI1859" s="1"/>
      <c r="AJ1859" s="1"/>
      <c r="AK1859" s="10"/>
      <c r="AL1859" s="1"/>
      <c r="AM1859" s="1"/>
      <c r="AN1859" s="1"/>
      <c r="AO1859" s="1"/>
      <c r="AP1859" s="1"/>
      <c r="AQ1859" s="1"/>
    </row>
    <row r="1860" spans="1:43" ht="15.75" x14ac:dyDescent="0.2">
      <c r="A1860" s="67">
        <f t="shared" si="750"/>
        <v>44142</v>
      </c>
      <c r="B1860" s="8">
        <f t="shared" si="739"/>
        <v>16203.554269773027</v>
      </c>
      <c r="C1860" s="8">
        <f t="shared" si="751"/>
        <v>12022.26657881</v>
      </c>
      <c r="D1860" s="28">
        <f t="shared" si="752"/>
        <v>5391.75</v>
      </c>
      <c r="E1860" s="9">
        <f>IF(K1860=1,VLOOKUP(A1859,[1]Plan1!$AY$117:$BA$314,3),E1859)</f>
        <v>5438.12</v>
      </c>
      <c r="F1860" s="110">
        <f t="shared" si="753"/>
        <v>44120</v>
      </c>
      <c r="G1860" s="12">
        <f t="shared" si="740"/>
        <v>8.6001761951128852E-3</v>
      </c>
      <c r="H1860" s="11">
        <f t="shared" si="754"/>
        <v>44151</v>
      </c>
      <c r="I1860" s="11">
        <f t="shared" si="741"/>
        <v>44151</v>
      </c>
      <c r="J1860" s="1">
        <f t="shared" si="755"/>
        <v>21</v>
      </c>
      <c r="K1860" s="1">
        <f t="shared" si="764"/>
        <v>16</v>
      </c>
      <c r="L1860" s="8">
        <f t="shared" si="742"/>
        <v>1.0065458300000001</v>
      </c>
      <c r="M1860" s="14">
        <f t="shared" si="763"/>
        <v>1.0064004200000001</v>
      </c>
      <c r="N1860" s="14">
        <f t="shared" si="759"/>
        <v>1.2337758157921663</v>
      </c>
      <c r="O1860" s="8">
        <f t="shared" si="762"/>
        <v>1.2418518999999999</v>
      </c>
      <c r="P1860" s="8">
        <f t="shared" si="743"/>
        <v>14929.8745932</v>
      </c>
      <c r="Q1860" s="13">
        <f t="shared" si="744"/>
        <v>0</v>
      </c>
      <c r="R1860" s="21">
        <f t="shared" si="745"/>
        <v>0</v>
      </c>
      <c r="S1860" s="8">
        <f t="shared" si="746"/>
        <v>0</v>
      </c>
      <c r="T1860" s="10">
        <f t="shared" si="756"/>
        <v>0.129804</v>
      </c>
      <c r="U1860" s="13">
        <f t="shared" si="761"/>
        <v>16</v>
      </c>
      <c r="V1860" s="13">
        <v>252</v>
      </c>
      <c r="W1860" s="14">
        <f t="shared" si="747"/>
        <v>1.007778936</v>
      </c>
      <c r="X1860" s="85">
        <f t="shared" si="765"/>
        <v>1273.6796765730264</v>
      </c>
      <c r="Y1860" s="8">
        <v>0</v>
      </c>
      <c r="Z1860" s="9">
        <f t="shared" si="749"/>
        <v>0</v>
      </c>
      <c r="AA1860" s="26" t="str">
        <f t="shared" si="757"/>
        <v>INCORPJ=</v>
      </c>
      <c r="AB1860" s="70">
        <f t="shared" si="758"/>
        <v>44508</v>
      </c>
      <c r="AC1860" s="4"/>
      <c r="AD1860" s="1"/>
      <c r="AE1860" s="11"/>
      <c r="AF1860" s="5"/>
      <c r="AG1860" s="1"/>
      <c r="AH1860" s="1"/>
      <c r="AI1860" s="1"/>
      <c r="AJ1860" s="1"/>
      <c r="AK1860" s="10"/>
      <c r="AL1860" s="1"/>
      <c r="AM1860" s="1"/>
      <c r="AN1860" s="1"/>
      <c r="AO1860" s="1"/>
      <c r="AP1860" s="1"/>
      <c r="AQ1860" s="1"/>
    </row>
    <row r="1861" spans="1:43" ht="15.75" x14ac:dyDescent="0.2">
      <c r="A1861" s="67">
        <f t="shared" si="750"/>
        <v>44143</v>
      </c>
      <c r="B1861" s="8">
        <f t="shared" si="739"/>
        <v>16203.554269773027</v>
      </c>
      <c r="C1861" s="8">
        <f t="shared" si="751"/>
        <v>12022.26657881</v>
      </c>
      <c r="D1861" s="28">
        <f t="shared" si="752"/>
        <v>5391.75</v>
      </c>
      <c r="E1861" s="9">
        <f>IF(K1861=1,VLOOKUP(A1860,[1]Plan1!$AY$117:$BA$314,3),E1860)</f>
        <v>5438.12</v>
      </c>
      <c r="F1861" s="110">
        <f t="shared" si="753"/>
        <v>44120</v>
      </c>
      <c r="G1861" s="12">
        <f t="shared" si="740"/>
        <v>8.6001761951128852E-3</v>
      </c>
      <c r="H1861" s="11">
        <f t="shared" si="754"/>
        <v>44151</v>
      </c>
      <c r="I1861" s="11">
        <f t="shared" si="741"/>
        <v>44151</v>
      </c>
      <c r="J1861" s="1">
        <f t="shared" si="755"/>
        <v>21</v>
      </c>
      <c r="K1861" s="1">
        <f t="shared" si="764"/>
        <v>16</v>
      </c>
      <c r="L1861" s="8">
        <f t="shared" si="742"/>
        <v>1.0065458300000001</v>
      </c>
      <c r="M1861" s="14">
        <f t="shared" si="763"/>
        <v>1.0064004200000001</v>
      </c>
      <c r="N1861" s="14">
        <f t="shared" si="759"/>
        <v>1.2337758157921663</v>
      </c>
      <c r="O1861" s="8">
        <f t="shared" si="762"/>
        <v>1.2418518999999999</v>
      </c>
      <c r="P1861" s="8">
        <f t="shared" si="743"/>
        <v>14929.8745932</v>
      </c>
      <c r="Q1861" s="13">
        <f t="shared" si="744"/>
        <v>0</v>
      </c>
      <c r="R1861" s="21">
        <f t="shared" si="745"/>
        <v>0</v>
      </c>
      <c r="S1861" s="8">
        <f t="shared" si="746"/>
        <v>0</v>
      </c>
      <c r="T1861" s="10">
        <f t="shared" si="756"/>
        <v>0.129804</v>
      </c>
      <c r="U1861" s="13">
        <f t="shared" si="761"/>
        <v>16</v>
      </c>
      <c r="V1861" s="13">
        <v>252</v>
      </c>
      <c r="W1861" s="14">
        <f t="shared" si="747"/>
        <v>1.007778936</v>
      </c>
      <c r="X1861" s="85">
        <f t="shared" si="765"/>
        <v>1273.6796765730264</v>
      </c>
      <c r="Y1861" s="8">
        <v>0</v>
      </c>
      <c r="Z1861" s="9">
        <f t="shared" si="749"/>
        <v>0</v>
      </c>
      <c r="AA1861" s="26" t="str">
        <f t="shared" si="757"/>
        <v>INCORPJ=</v>
      </c>
      <c r="AB1861" s="70">
        <f t="shared" si="758"/>
        <v>44508</v>
      </c>
      <c r="AC1861" s="4"/>
      <c r="AD1861" s="1"/>
      <c r="AE1861" s="11"/>
      <c r="AF1861" s="5"/>
      <c r="AG1861" s="1"/>
      <c r="AH1861" s="1"/>
      <c r="AI1861" s="1"/>
      <c r="AJ1861" s="1"/>
      <c r="AK1861" s="10"/>
      <c r="AL1861" s="1"/>
      <c r="AM1861" s="1"/>
      <c r="AN1861" s="1"/>
      <c r="AO1861" s="1"/>
      <c r="AP1861" s="1"/>
      <c r="AQ1861" s="1"/>
    </row>
    <row r="1862" spans="1:43" ht="15.75" x14ac:dyDescent="0.2">
      <c r="A1862" s="67">
        <f t="shared" si="750"/>
        <v>44144</v>
      </c>
      <c r="B1862" s="8">
        <f t="shared" si="739"/>
        <v>16203.554269773027</v>
      </c>
      <c r="C1862" s="8">
        <f t="shared" si="751"/>
        <v>12022.26657881</v>
      </c>
      <c r="D1862" s="28">
        <f t="shared" si="752"/>
        <v>5391.75</v>
      </c>
      <c r="E1862" s="9">
        <f>IF(K1862=1,VLOOKUP(A1861,[1]Plan1!$AY$117:$BA$314,3),E1861)</f>
        <v>5438.12</v>
      </c>
      <c r="F1862" s="110">
        <f t="shared" si="753"/>
        <v>44120</v>
      </c>
      <c r="G1862" s="12">
        <f t="shared" si="740"/>
        <v>8.6001761951128852E-3</v>
      </c>
      <c r="H1862" s="11">
        <f t="shared" si="754"/>
        <v>44151</v>
      </c>
      <c r="I1862" s="11">
        <f t="shared" si="741"/>
        <v>44151</v>
      </c>
      <c r="J1862" s="1">
        <f t="shared" si="755"/>
        <v>21</v>
      </c>
      <c r="K1862" s="1">
        <f t="shared" si="764"/>
        <v>16</v>
      </c>
      <c r="L1862" s="8">
        <f t="shared" si="742"/>
        <v>1.0065458300000001</v>
      </c>
      <c r="M1862" s="14">
        <f t="shared" si="763"/>
        <v>1.0064004200000001</v>
      </c>
      <c r="N1862" s="14">
        <f t="shared" si="759"/>
        <v>1.2337758157921663</v>
      </c>
      <c r="O1862" s="8">
        <f t="shared" si="762"/>
        <v>1.2418518999999999</v>
      </c>
      <c r="P1862" s="8">
        <f t="shared" si="743"/>
        <v>14929.8745932</v>
      </c>
      <c r="Q1862" s="13">
        <f t="shared" si="744"/>
        <v>0</v>
      </c>
      <c r="R1862" s="21">
        <f t="shared" si="745"/>
        <v>0</v>
      </c>
      <c r="S1862" s="8">
        <f t="shared" si="746"/>
        <v>0</v>
      </c>
      <c r="T1862" s="10">
        <f t="shared" si="756"/>
        <v>0.129804</v>
      </c>
      <c r="U1862" s="13">
        <f t="shared" si="761"/>
        <v>16</v>
      </c>
      <c r="V1862" s="13">
        <v>252</v>
      </c>
      <c r="W1862" s="14">
        <f t="shared" si="747"/>
        <v>1.007778936</v>
      </c>
      <c r="X1862" s="85">
        <f t="shared" si="765"/>
        <v>1273.6796765730264</v>
      </c>
      <c r="Y1862" s="8">
        <v>0</v>
      </c>
      <c r="Z1862" s="9">
        <f t="shared" si="749"/>
        <v>0</v>
      </c>
      <c r="AA1862" s="26" t="str">
        <f t="shared" si="757"/>
        <v>INCORPJ=</v>
      </c>
      <c r="AB1862" s="70">
        <f t="shared" si="758"/>
        <v>44508</v>
      </c>
      <c r="AC1862" s="4"/>
      <c r="AD1862" s="1"/>
      <c r="AE1862" s="11"/>
      <c r="AF1862" s="5"/>
      <c r="AG1862" s="1"/>
      <c r="AH1862" s="1"/>
      <c r="AI1862" s="1"/>
      <c r="AJ1862" s="1"/>
      <c r="AK1862" s="10"/>
      <c r="AL1862" s="1"/>
      <c r="AM1862" s="1"/>
      <c r="AN1862" s="1"/>
      <c r="AO1862" s="1"/>
      <c r="AP1862" s="1"/>
      <c r="AQ1862" s="1"/>
    </row>
    <row r="1863" spans="1:43" ht="15.75" x14ac:dyDescent="0.2">
      <c r="A1863" s="67">
        <f t="shared" si="750"/>
        <v>44145</v>
      </c>
      <c r="B1863" s="8">
        <f t="shared" si="739"/>
        <v>16218.015551828166</v>
      </c>
      <c r="C1863" s="8">
        <f t="shared" si="751"/>
        <v>12022.26657881</v>
      </c>
      <c r="D1863" s="28">
        <f t="shared" si="752"/>
        <v>5391.75</v>
      </c>
      <c r="E1863" s="9">
        <f>IF(K1863=1,VLOOKUP(A1862,[1]Plan1!$AY$117:$BA$314,3),E1862)</f>
        <v>5438.12</v>
      </c>
      <c r="F1863" s="110">
        <f t="shared" si="753"/>
        <v>44120</v>
      </c>
      <c r="G1863" s="12">
        <f t="shared" si="740"/>
        <v>8.6001761951128852E-3</v>
      </c>
      <c r="H1863" s="11">
        <f t="shared" si="754"/>
        <v>44151</v>
      </c>
      <c r="I1863" s="11">
        <f t="shared" si="741"/>
        <v>44151</v>
      </c>
      <c r="J1863" s="1">
        <f t="shared" si="755"/>
        <v>21</v>
      </c>
      <c r="K1863" s="1">
        <f t="shared" si="764"/>
        <v>17</v>
      </c>
      <c r="L1863" s="8">
        <f t="shared" si="742"/>
        <v>1.00695636</v>
      </c>
      <c r="M1863" s="14">
        <f t="shared" si="763"/>
        <v>1.0064004200000001</v>
      </c>
      <c r="N1863" s="14">
        <f t="shared" si="759"/>
        <v>1.2337758157921663</v>
      </c>
      <c r="O1863" s="8">
        <f t="shared" si="762"/>
        <v>1.2423584000000001</v>
      </c>
      <c r="P1863" s="8">
        <f t="shared" si="743"/>
        <v>14935.963871219999</v>
      </c>
      <c r="Q1863" s="13">
        <f t="shared" si="744"/>
        <v>0</v>
      </c>
      <c r="R1863" s="21">
        <f t="shared" si="745"/>
        <v>0</v>
      </c>
      <c r="S1863" s="8">
        <f t="shared" si="746"/>
        <v>0</v>
      </c>
      <c r="T1863" s="10">
        <f t="shared" si="756"/>
        <v>0.129804</v>
      </c>
      <c r="U1863" s="13">
        <f t="shared" si="761"/>
        <v>17</v>
      </c>
      <c r="V1863" s="13">
        <v>252</v>
      </c>
      <c r="W1863" s="14">
        <f t="shared" si="747"/>
        <v>1.0082671240000001</v>
      </c>
      <c r="X1863" s="85">
        <f t="shared" si="765"/>
        <v>1282.0516806081669</v>
      </c>
      <c r="Y1863" s="8">
        <v>0</v>
      </c>
      <c r="Z1863" s="9">
        <f t="shared" si="749"/>
        <v>0</v>
      </c>
      <c r="AA1863" s="26" t="str">
        <f t="shared" si="757"/>
        <v>INCORPJ=</v>
      </c>
      <c r="AB1863" s="70">
        <f t="shared" si="758"/>
        <v>44508</v>
      </c>
      <c r="AC1863" s="4"/>
      <c r="AD1863" s="1"/>
      <c r="AE1863" s="11"/>
      <c r="AF1863" s="5"/>
      <c r="AG1863" s="1"/>
      <c r="AH1863" s="1"/>
      <c r="AI1863" s="1"/>
      <c r="AJ1863" s="1"/>
      <c r="AK1863" s="10"/>
      <c r="AL1863" s="1"/>
      <c r="AM1863" s="1"/>
      <c r="AN1863" s="1"/>
      <c r="AO1863" s="1"/>
      <c r="AP1863" s="1"/>
      <c r="AQ1863" s="1"/>
    </row>
    <row r="1864" spans="1:43" ht="15.75" x14ac:dyDescent="0.2">
      <c r="A1864" s="67">
        <f t="shared" si="750"/>
        <v>44146</v>
      </c>
      <c r="B1864" s="8">
        <f t="shared" si="739"/>
        <v>16232.489777039864</v>
      </c>
      <c r="C1864" s="8">
        <f t="shared" si="751"/>
        <v>12022.26657881</v>
      </c>
      <c r="D1864" s="28">
        <f t="shared" si="752"/>
        <v>5391.75</v>
      </c>
      <c r="E1864" s="9">
        <f>IF(K1864=1,VLOOKUP(A1863,[1]Plan1!$AY$117:$BA$314,3),E1863)</f>
        <v>5438.12</v>
      </c>
      <c r="F1864" s="110">
        <f t="shared" si="753"/>
        <v>44120</v>
      </c>
      <c r="G1864" s="12">
        <f t="shared" si="740"/>
        <v>8.6001761951128852E-3</v>
      </c>
      <c r="H1864" s="11">
        <f t="shared" si="754"/>
        <v>44151</v>
      </c>
      <c r="I1864" s="11">
        <f t="shared" si="741"/>
        <v>44151</v>
      </c>
      <c r="J1864" s="1">
        <f t="shared" si="755"/>
        <v>21</v>
      </c>
      <c r="K1864" s="1">
        <f t="shared" si="764"/>
        <v>18</v>
      </c>
      <c r="L1864" s="8">
        <f t="shared" si="742"/>
        <v>1.00736706</v>
      </c>
      <c r="M1864" s="14">
        <f t="shared" si="763"/>
        <v>1.0064004200000001</v>
      </c>
      <c r="N1864" s="14">
        <f t="shared" si="759"/>
        <v>1.2337758157921663</v>
      </c>
      <c r="O1864" s="8">
        <f t="shared" si="762"/>
        <v>1.2428651100000001</v>
      </c>
      <c r="P1864" s="8">
        <f t="shared" si="743"/>
        <v>14942.05567392</v>
      </c>
      <c r="Q1864" s="13">
        <f t="shared" si="744"/>
        <v>0</v>
      </c>
      <c r="R1864" s="21">
        <f t="shared" si="745"/>
        <v>0</v>
      </c>
      <c r="S1864" s="8">
        <f t="shared" si="746"/>
        <v>0</v>
      </c>
      <c r="T1864" s="10">
        <f t="shared" si="756"/>
        <v>0.129804</v>
      </c>
      <c r="U1864" s="13">
        <f t="shared" si="761"/>
        <v>18</v>
      </c>
      <c r="V1864" s="13">
        <v>252</v>
      </c>
      <c r="W1864" s="14">
        <f t="shared" si="747"/>
        <v>1.0087555479999999</v>
      </c>
      <c r="X1864" s="85">
        <f t="shared" si="765"/>
        <v>1290.434103119863</v>
      </c>
      <c r="Y1864" s="8">
        <v>0</v>
      </c>
      <c r="Z1864" s="9">
        <f t="shared" si="749"/>
        <v>0</v>
      </c>
      <c r="AA1864" s="26" t="str">
        <f t="shared" si="757"/>
        <v>INCORPJ=</v>
      </c>
      <c r="AB1864" s="70">
        <f t="shared" si="758"/>
        <v>44508</v>
      </c>
      <c r="AC1864" s="4"/>
      <c r="AD1864" s="1"/>
      <c r="AE1864" s="11"/>
      <c r="AF1864" s="5"/>
      <c r="AG1864" s="1"/>
      <c r="AH1864" s="1"/>
      <c r="AI1864" s="1"/>
      <c r="AJ1864" s="1"/>
      <c r="AK1864" s="10"/>
      <c r="AL1864" s="1"/>
      <c r="AM1864" s="1"/>
      <c r="AN1864" s="1"/>
      <c r="AO1864" s="1"/>
      <c r="AP1864" s="1"/>
      <c r="AQ1864" s="1"/>
    </row>
    <row r="1865" spans="1:43" ht="15.75" x14ac:dyDescent="0.2">
      <c r="A1865" s="67">
        <f t="shared" si="750"/>
        <v>44147</v>
      </c>
      <c r="B1865" s="8">
        <f t="shared" si="739"/>
        <v>16246.976970124544</v>
      </c>
      <c r="C1865" s="8">
        <f t="shared" si="751"/>
        <v>12022.26657881</v>
      </c>
      <c r="D1865" s="28">
        <f t="shared" si="752"/>
        <v>5391.75</v>
      </c>
      <c r="E1865" s="9">
        <f>IF(K1865=1,VLOOKUP(A1864,[1]Plan1!$AY$117:$BA$314,3),E1864)</f>
        <v>5438.12</v>
      </c>
      <c r="F1865" s="110">
        <f t="shared" si="753"/>
        <v>44120</v>
      </c>
      <c r="G1865" s="12">
        <f t="shared" si="740"/>
        <v>8.6001761951128852E-3</v>
      </c>
      <c r="H1865" s="11">
        <f t="shared" si="754"/>
        <v>44151</v>
      </c>
      <c r="I1865" s="11">
        <f t="shared" si="741"/>
        <v>44151</v>
      </c>
      <c r="J1865" s="1">
        <f t="shared" si="755"/>
        <v>21</v>
      </c>
      <c r="K1865" s="1">
        <f t="shared" si="764"/>
        <v>19</v>
      </c>
      <c r="L1865" s="8">
        <f t="shared" si="742"/>
        <v>1.00777793</v>
      </c>
      <c r="M1865" s="14">
        <f t="shared" si="763"/>
        <v>1.0064004200000001</v>
      </c>
      <c r="N1865" s="14">
        <f t="shared" si="759"/>
        <v>1.2337758157921663</v>
      </c>
      <c r="O1865" s="8">
        <f t="shared" si="762"/>
        <v>1.24337203</v>
      </c>
      <c r="P1865" s="8">
        <f t="shared" si="743"/>
        <v>14948.15000129</v>
      </c>
      <c r="Q1865" s="13">
        <f t="shared" si="744"/>
        <v>0</v>
      </c>
      <c r="R1865" s="21">
        <f t="shared" si="745"/>
        <v>0</v>
      </c>
      <c r="S1865" s="8">
        <f t="shared" si="746"/>
        <v>0</v>
      </c>
      <c r="T1865" s="10">
        <f t="shared" si="756"/>
        <v>0.129804</v>
      </c>
      <c r="U1865" s="13">
        <f t="shared" si="761"/>
        <v>19</v>
      </c>
      <c r="V1865" s="13">
        <v>252</v>
      </c>
      <c r="W1865" s="14">
        <f t="shared" si="747"/>
        <v>1.009244209</v>
      </c>
      <c r="X1865" s="85">
        <f t="shared" si="765"/>
        <v>1298.8269688345445</v>
      </c>
      <c r="Y1865" s="8">
        <v>0</v>
      </c>
      <c r="Z1865" s="9">
        <f t="shared" si="749"/>
        <v>0</v>
      </c>
      <c r="AA1865" s="26" t="str">
        <f t="shared" si="757"/>
        <v>INCORPJ=</v>
      </c>
      <c r="AB1865" s="70">
        <f t="shared" si="758"/>
        <v>44508</v>
      </c>
      <c r="AC1865" s="4"/>
      <c r="AD1865" s="1"/>
      <c r="AE1865" s="11"/>
      <c r="AF1865" s="5"/>
      <c r="AG1865" s="1"/>
      <c r="AH1865" s="1"/>
      <c r="AI1865" s="1"/>
      <c r="AJ1865" s="1"/>
      <c r="AK1865" s="10"/>
      <c r="AL1865" s="1"/>
      <c r="AM1865" s="1"/>
      <c r="AN1865" s="1"/>
      <c r="AO1865" s="1"/>
      <c r="AP1865" s="1"/>
      <c r="AQ1865" s="1"/>
    </row>
    <row r="1866" spans="1:43" ht="15.75" x14ac:dyDescent="0.2">
      <c r="A1866" s="67">
        <f t="shared" si="750"/>
        <v>44148</v>
      </c>
      <c r="B1866" s="8">
        <f t="shared" ref="B1866:B1929" si="766">(P1866+X1866)</f>
        <v>16261.477123649829</v>
      </c>
      <c r="C1866" s="8">
        <f t="shared" si="751"/>
        <v>12022.26657881</v>
      </c>
      <c r="D1866" s="28">
        <f t="shared" si="752"/>
        <v>5391.75</v>
      </c>
      <c r="E1866" s="9">
        <f>IF(K1866=1,VLOOKUP(A1865,[1]Plan1!$AY$117:$BA$314,3),E1865)</f>
        <v>5438.12</v>
      </c>
      <c r="F1866" s="110">
        <f t="shared" si="753"/>
        <v>44120</v>
      </c>
      <c r="G1866" s="12">
        <f t="shared" ref="G1866:G1929" si="767">(E1866/D1866)-1</f>
        <v>8.6001761951128852E-3</v>
      </c>
      <c r="H1866" s="11">
        <f t="shared" si="754"/>
        <v>44151</v>
      </c>
      <c r="I1866" s="11">
        <f t="shared" ref="I1866:I1929" si="768">IF(A1866&gt;I1865,H1866,I1865)</f>
        <v>44151</v>
      </c>
      <c r="J1866" s="1">
        <f t="shared" si="755"/>
        <v>21</v>
      </c>
      <c r="K1866" s="1">
        <f t="shared" si="764"/>
        <v>20</v>
      </c>
      <c r="L1866" s="8">
        <f t="shared" ref="L1866:L1929" si="769">TRUNC((E1866/D1866)^TRUNC((K1866/J1866),9),8)</f>
        <v>1.00818897</v>
      </c>
      <c r="M1866" s="14">
        <f t="shared" si="763"/>
        <v>1.0064004200000001</v>
      </c>
      <c r="N1866" s="14">
        <f t="shared" si="759"/>
        <v>1.2337758157921663</v>
      </c>
      <c r="O1866" s="8">
        <f t="shared" si="762"/>
        <v>1.2438791600000001</v>
      </c>
      <c r="P1866" s="8">
        <f t="shared" ref="P1866:P1929" si="770">TRUNC(C1866*O1866,8)</f>
        <v>14954.246853340001</v>
      </c>
      <c r="Q1866" s="13">
        <f t="shared" ref="Q1866:Q1929" si="771">IF(VLOOKUP(A1866,AE$10:AM$114,9)=VLOOKUP(A1865,AE$10:AM$114,9),0,VLOOKUP(A1866,AE$10:AM$114,9))</f>
        <v>0</v>
      </c>
      <c r="R1866" s="21">
        <f t="shared" ref="R1866:R1929" si="772">IF(Q1866&gt;0,VLOOKUP($A1866,$AE$10:$AK$114,7),0)</f>
        <v>0</v>
      </c>
      <c r="S1866" s="8">
        <f t="shared" ref="S1866:S1929" si="773">IF(R1866&gt;0,TRUNC(R1866*P1866,8),0)</f>
        <v>0</v>
      </c>
      <c r="T1866" s="10">
        <f t="shared" si="756"/>
        <v>0.129804</v>
      </c>
      <c r="U1866" s="13">
        <f t="shared" si="761"/>
        <v>20</v>
      </c>
      <c r="V1866" s="13">
        <v>252</v>
      </c>
      <c r="W1866" s="14">
        <f t="shared" ref="W1866:W1929" si="774">ROUND((1+T1866)^TRUNC((U1866/V1866),9),9)</f>
        <v>1.0097331060000001</v>
      </c>
      <c r="X1866" s="85">
        <f t="shared" si="765"/>
        <v>1307.230270309828</v>
      </c>
      <c r="Y1866" s="8">
        <v>0</v>
      </c>
      <c r="Z1866" s="9">
        <f t="shared" ref="Z1866:Z1929" si="775">IF(S1866&gt;0,S1866+X1866,0)</f>
        <v>0</v>
      </c>
      <c r="AA1866" s="26" t="str">
        <f t="shared" si="757"/>
        <v>INCORPJ=</v>
      </c>
      <c r="AB1866" s="70">
        <f t="shared" si="758"/>
        <v>44508</v>
      </c>
      <c r="AC1866" s="4"/>
      <c r="AD1866" s="1"/>
      <c r="AE1866" s="11"/>
      <c r="AF1866" s="5"/>
      <c r="AG1866" s="1"/>
      <c r="AH1866" s="1"/>
      <c r="AI1866" s="1"/>
      <c r="AJ1866" s="1"/>
      <c r="AK1866" s="10"/>
      <c r="AL1866" s="1"/>
      <c r="AM1866" s="1"/>
      <c r="AN1866" s="1"/>
      <c r="AO1866" s="1"/>
      <c r="AP1866" s="1"/>
      <c r="AQ1866" s="1"/>
    </row>
    <row r="1867" spans="1:43" ht="15.75" x14ac:dyDescent="0.2">
      <c r="A1867" s="67">
        <f t="shared" ref="A1867:A1930" si="776">(A1866+1)</f>
        <v>44149</v>
      </c>
      <c r="B1867" s="8">
        <f t="shared" si="766"/>
        <v>16275.990147660894</v>
      </c>
      <c r="C1867" s="8">
        <f t="shared" ref="C1867:C1930" si="777">TRUNC(IF(Q1866&gt;0,VLOOKUP(A1866,$AE$12:$AF$114,2),C1866),8)</f>
        <v>12022.26657881</v>
      </c>
      <c r="D1867" s="28">
        <f t="shared" ref="D1867:D1930" si="778">IF(E1867=E1866,D1866,E1866)</f>
        <v>5391.75</v>
      </c>
      <c r="E1867" s="9">
        <f>IF(K1867=1,VLOOKUP(A1866,[1]Plan1!$AY$117:$BA$314,3),E1866)</f>
        <v>5438.12</v>
      </c>
      <c r="F1867" s="110">
        <f t="shared" ref="F1867:F1930" si="779">IF(D1867=D1866,F1866,A1867)</f>
        <v>44120</v>
      </c>
      <c r="G1867" s="12">
        <f t="shared" si="767"/>
        <v>8.6001761951128852E-3</v>
      </c>
      <c r="H1867" s="11">
        <f t="shared" ref="H1867:H1930" si="780">IF(DAY(A1867)=15,VLOOKUP(A1867,AJ$118:AP$450,4),H1866)</f>
        <v>44151</v>
      </c>
      <c r="I1867" s="11">
        <f t="shared" si="768"/>
        <v>44151</v>
      </c>
      <c r="J1867" s="1">
        <f t="shared" ref="J1867:J1930" si="781">IF(I1867=I1866,J1866,NETWORKDAYS(I1866,I1867,$AE$118:$AE$502)-1)</f>
        <v>21</v>
      </c>
      <c r="K1867" s="1">
        <f t="shared" si="764"/>
        <v>21</v>
      </c>
      <c r="L1867" s="8">
        <f t="shared" si="769"/>
        <v>1.00860017</v>
      </c>
      <c r="M1867" s="14">
        <f t="shared" si="763"/>
        <v>1.0064004200000001</v>
      </c>
      <c r="N1867" s="14">
        <f t="shared" si="759"/>
        <v>1.2337758157921663</v>
      </c>
      <c r="O1867" s="8">
        <f t="shared" si="762"/>
        <v>1.2443864899999999</v>
      </c>
      <c r="P1867" s="8">
        <f t="shared" si="770"/>
        <v>14960.34610984</v>
      </c>
      <c r="Q1867" s="13">
        <f t="shared" si="771"/>
        <v>0</v>
      </c>
      <c r="R1867" s="21">
        <f t="shared" si="772"/>
        <v>0</v>
      </c>
      <c r="S1867" s="8">
        <f t="shared" si="773"/>
        <v>0</v>
      </c>
      <c r="T1867" s="10">
        <f t="shared" ref="T1867:T1930" si="782">IF(Q1866&gt;0,VLOOKUP(A1866,$AE$11:$AH$20,4),T1866)</f>
        <v>0.129804</v>
      </c>
      <c r="U1867" s="13">
        <f t="shared" si="761"/>
        <v>21</v>
      </c>
      <c r="V1867" s="13">
        <v>252</v>
      </c>
      <c r="W1867" s="14">
        <f t="shared" si="774"/>
        <v>1.0102222409999999</v>
      </c>
      <c r="X1867" s="85">
        <f t="shared" si="765"/>
        <v>1315.6440378208933</v>
      </c>
      <c r="Y1867" s="8">
        <v>0</v>
      </c>
      <c r="Z1867" s="9">
        <f t="shared" si="775"/>
        <v>0</v>
      </c>
      <c r="AA1867" s="26" t="str">
        <f t="shared" ref="AA1867:AA1930" si="783">IF($Q1866&gt;0,VLOOKUP($A1866,$AE$10:$AO$114,($AN$7)+1),AA1866)</f>
        <v>INCORPJ=</v>
      </c>
      <c r="AB1867" s="70">
        <f t="shared" ref="AB1867:AB1930" si="784">IF($Q1866&gt;0,VLOOKUP($A1866,$AE$10:$AO$114,($AO$7)+1),AB1866)</f>
        <v>44508</v>
      </c>
      <c r="AC1867" s="4"/>
      <c r="AD1867" s="1"/>
      <c r="AE1867" s="11"/>
      <c r="AF1867" s="5"/>
      <c r="AG1867" s="1"/>
      <c r="AH1867" s="1"/>
      <c r="AI1867" s="1"/>
      <c r="AJ1867" s="1"/>
      <c r="AK1867" s="10"/>
      <c r="AL1867" s="1"/>
      <c r="AM1867" s="1"/>
      <c r="AN1867" s="1"/>
      <c r="AO1867" s="1"/>
      <c r="AP1867" s="1"/>
      <c r="AQ1867" s="1"/>
    </row>
    <row r="1868" spans="1:43" ht="15.75" x14ac:dyDescent="0.2">
      <c r="A1868" s="67">
        <f t="shared" si="776"/>
        <v>44150</v>
      </c>
      <c r="B1868" s="8">
        <f t="shared" si="766"/>
        <v>16275.990147660894</v>
      </c>
      <c r="C1868" s="8">
        <f t="shared" si="777"/>
        <v>12022.26657881</v>
      </c>
      <c r="D1868" s="28">
        <f t="shared" si="778"/>
        <v>5391.75</v>
      </c>
      <c r="E1868" s="9">
        <f>IF(K1868=1,VLOOKUP(A1867,[1]Plan1!$AY$117:$BA$314,3),E1867)</f>
        <v>5438.12</v>
      </c>
      <c r="F1868" s="110">
        <f t="shared" si="779"/>
        <v>44120</v>
      </c>
      <c r="G1868" s="12">
        <f t="shared" si="767"/>
        <v>8.6001761951128852E-3</v>
      </c>
      <c r="H1868" s="11">
        <f t="shared" si="780"/>
        <v>44180</v>
      </c>
      <c r="I1868" s="11">
        <f t="shared" si="768"/>
        <v>44151</v>
      </c>
      <c r="J1868" s="1">
        <f t="shared" si="781"/>
        <v>21</v>
      </c>
      <c r="K1868" s="1">
        <f t="shared" si="764"/>
        <v>21</v>
      </c>
      <c r="L1868" s="8">
        <f t="shared" si="769"/>
        <v>1.00860017</v>
      </c>
      <c r="M1868" s="14">
        <f t="shared" si="763"/>
        <v>1.0064004200000001</v>
      </c>
      <c r="N1868" s="14">
        <f t="shared" si="759"/>
        <v>1.2337758157921663</v>
      </c>
      <c r="O1868" s="8">
        <f t="shared" si="762"/>
        <v>1.2443864899999999</v>
      </c>
      <c r="P1868" s="8">
        <f t="shared" si="770"/>
        <v>14960.34610984</v>
      </c>
      <c r="Q1868" s="13">
        <f t="shared" si="771"/>
        <v>0</v>
      </c>
      <c r="R1868" s="21">
        <f t="shared" si="772"/>
        <v>0</v>
      </c>
      <c r="S1868" s="8">
        <f t="shared" si="773"/>
        <v>0</v>
      </c>
      <c r="T1868" s="10">
        <f t="shared" si="782"/>
        <v>0.129804</v>
      </c>
      <c r="U1868" s="13">
        <f t="shared" si="761"/>
        <v>21</v>
      </c>
      <c r="V1868" s="13">
        <v>252</v>
      </c>
      <c r="W1868" s="14">
        <f t="shared" si="774"/>
        <v>1.0102222409999999</v>
      </c>
      <c r="X1868" s="85">
        <f t="shared" si="765"/>
        <v>1315.6440378208933</v>
      </c>
      <c r="Y1868" s="8">
        <v>0</v>
      </c>
      <c r="Z1868" s="9">
        <f t="shared" si="775"/>
        <v>0</v>
      </c>
      <c r="AA1868" s="26" t="str">
        <f t="shared" si="783"/>
        <v>INCORPJ=</v>
      </c>
      <c r="AB1868" s="70">
        <f t="shared" si="784"/>
        <v>44508</v>
      </c>
      <c r="AC1868" s="4"/>
      <c r="AD1868" s="1"/>
      <c r="AE1868" s="11"/>
      <c r="AF1868" s="5"/>
      <c r="AG1868" s="1"/>
      <c r="AH1868" s="1"/>
      <c r="AI1868" s="1"/>
      <c r="AJ1868" s="1"/>
      <c r="AK1868" s="10"/>
      <c r="AL1868" s="1"/>
      <c r="AM1868" s="1"/>
      <c r="AN1868" s="1"/>
      <c r="AO1868" s="1"/>
      <c r="AP1868" s="1"/>
      <c r="AQ1868" s="1"/>
    </row>
    <row r="1869" spans="1:43" ht="15.75" x14ac:dyDescent="0.2">
      <c r="A1869" s="67">
        <f t="shared" si="776"/>
        <v>44151</v>
      </c>
      <c r="B1869" s="8">
        <f t="shared" si="766"/>
        <v>16275.990147660894</v>
      </c>
      <c r="C1869" s="8">
        <f t="shared" si="777"/>
        <v>12022.26657881</v>
      </c>
      <c r="D1869" s="28">
        <f t="shared" si="778"/>
        <v>5391.75</v>
      </c>
      <c r="E1869" s="9">
        <f>IF(K1869=1,VLOOKUP(A1868,[1]Plan1!$AY$117:$BA$314,3),E1868)</f>
        <v>5438.12</v>
      </c>
      <c r="F1869" s="110">
        <f t="shared" si="779"/>
        <v>44120</v>
      </c>
      <c r="G1869" s="12">
        <f t="shared" si="767"/>
        <v>8.6001761951128852E-3</v>
      </c>
      <c r="H1869" s="11">
        <f t="shared" si="780"/>
        <v>44180</v>
      </c>
      <c r="I1869" s="11">
        <f t="shared" si="768"/>
        <v>44151</v>
      </c>
      <c r="J1869" s="1">
        <f t="shared" si="781"/>
        <v>21</v>
      </c>
      <c r="K1869" s="1">
        <f t="shared" si="764"/>
        <v>21</v>
      </c>
      <c r="L1869" s="8">
        <f t="shared" si="769"/>
        <v>1.00860017</v>
      </c>
      <c r="M1869" s="14">
        <f t="shared" si="763"/>
        <v>1.0064004200000001</v>
      </c>
      <c r="N1869" s="14">
        <f t="shared" si="759"/>
        <v>1.2337758157921663</v>
      </c>
      <c r="O1869" s="8">
        <f t="shared" si="762"/>
        <v>1.2443864899999999</v>
      </c>
      <c r="P1869" s="8">
        <f t="shared" si="770"/>
        <v>14960.34610984</v>
      </c>
      <c r="Q1869" s="13">
        <f t="shared" si="771"/>
        <v>0</v>
      </c>
      <c r="R1869" s="21">
        <f t="shared" si="772"/>
        <v>0</v>
      </c>
      <c r="S1869" s="8">
        <f t="shared" si="773"/>
        <v>0</v>
      </c>
      <c r="T1869" s="10">
        <f t="shared" si="782"/>
        <v>0.129804</v>
      </c>
      <c r="U1869" s="13">
        <f t="shared" si="761"/>
        <v>21</v>
      </c>
      <c r="V1869" s="13">
        <v>252</v>
      </c>
      <c r="W1869" s="14">
        <f t="shared" si="774"/>
        <v>1.0102222409999999</v>
      </c>
      <c r="X1869" s="85">
        <f t="shared" si="765"/>
        <v>1315.6440378208933</v>
      </c>
      <c r="Y1869" s="8">
        <v>0</v>
      </c>
      <c r="Z1869" s="9">
        <f t="shared" si="775"/>
        <v>0</v>
      </c>
      <c r="AA1869" s="26" t="str">
        <f t="shared" si="783"/>
        <v>INCORPJ=</v>
      </c>
      <c r="AB1869" s="70">
        <f t="shared" si="784"/>
        <v>44508</v>
      </c>
      <c r="AC1869" s="4"/>
      <c r="AD1869" s="1"/>
      <c r="AE1869" s="11"/>
      <c r="AF1869" s="5"/>
      <c r="AG1869" s="1"/>
      <c r="AH1869" s="1"/>
      <c r="AI1869" s="1"/>
      <c r="AJ1869" s="1"/>
      <c r="AK1869" s="10"/>
      <c r="AL1869" s="1"/>
      <c r="AM1869" s="1"/>
      <c r="AN1869" s="1"/>
      <c r="AO1869" s="1"/>
      <c r="AP1869" s="1"/>
      <c r="AQ1869" s="1"/>
    </row>
    <row r="1870" spans="1:43" ht="15.75" x14ac:dyDescent="0.2">
      <c r="A1870" s="67">
        <f t="shared" si="776"/>
        <v>44152</v>
      </c>
      <c r="B1870" s="8">
        <f t="shared" si="766"/>
        <v>16290.746853109398</v>
      </c>
      <c r="C1870" s="8">
        <f t="shared" si="777"/>
        <v>12022.26657881</v>
      </c>
      <c r="D1870" s="28">
        <f t="shared" si="778"/>
        <v>5438.12</v>
      </c>
      <c r="E1870" s="9">
        <f>IF(K1870=1,VLOOKUP(A1869,[1]Plan1!$AY$117:$BA$314,3),E1869)</f>
        <v>5486.52</v>
      </c>
      <c r="F1870" s="110">
        <f t="shared" si="779"/>
        <v>44152</v>
      </c>
      <c r="G1870" s="12">
        <f t="shared" si="767"/>
        <v>8.9001346053416697E-3</v>
      </c>
      <c r="H1870" s="11">
        <f t="shared" si="780"/>
        <v>44180</v>
      </c>
      <c r="I1870" s="11">
        <f t="shared" si="768"/>
        <v>44180</v>
      </c>
      <c r="J1870" s="1">
        <f t="shared" si="781"/>
        <v>21</v>
      </c>
      <c r="K1870" s="1">
        <f t="shared" si="764"/>
        <v>1</v>
      </c>
      <c r="L1870" s="8">
        <f t="shared" si="769"/>
        <v>1.00042203</v>
      </c>
      <c r="M1870" s="14">
        <f t="shared" si="763"/>
        <v>1.00860017</v>
      </c>
      <c r="N1870" s="14">
        <f t="shared" si="759"/>
        <v>1.2443864975498677</v>
      </c>
      <c r="O1870" s="8">
        <f t="shared" si="762"/>
        <v>1.2449116600000001</v>
      </c>
      <c r="P1870" s="8">
        <f t="shared" si="770"/>
        <v>14966.659843580001</v>
      </c>
      <c r="Q1870" s="13">
        <f t="shared" si="771"/>
        <v>0</v>
      </c>
      <c r="R1870" s="21">
        <f t="shared" si="772"/>
        <v>0</v>
      </c>
      <c r="S1870" s="8">
        <f t="shared" si="773"/>
        <v>0</v>
      </c>
      <c r="T1870" s="10">
        <f t="shared" si="782"/>
        <v>0.129804</v>
      </c>
      <c r="U1870" s="13">
        <f t="shared" si="761"/>
        <v>22</v>
      </c>
      <c r="V1870" s="13">
        <v>252</v>
      </c>
      <c r="W1870" s="14">
        <f t="shared" si="774"/>
        <v>1.0107116119999999</v>
      </c>
      <c r="X1870" s="85">
        <f t="shared" si="765"/>
        <v>1324.0870095293969</v>
      </c>
      <c r="Y1870" s="8">
        <v>0</v>
      </c>
      <c r="Z1870" s="9">
        <f t="shared" si="775"/>
        <v>0</v>
      </c>
      <c r="AA1870" s="26" t="str">
        <f t="shared" si="783"/>
        <v>INCORPJ=</v>
      </c>
      <c r="AB1870" s="70">
        <f t="shared" si="784"/>
        <v>44508</v>
      </c>
      <c r="AC1870" s="4"/>
      <c r="AD1870" s="1"/>
      <c r="AE1870" s="11"/>
      <c r="AF1870" s="5"/>
      <c r="AG1870" s="1"/>
      <c r="AH1870" s="1"/>
      <c r="AI1870" s="1"/>
      <c r="AJ1870" s="1"/>
      <c r="AK1870" s="10"/>
      <c r="AL1870" s="1"/>
      <c r="AM1870" s="1"/>
      <c r="AN1870" s="1"/>
      <c r="AO1870" s="1"/>
      <c r="AP1870" s="1"/>
      <c r="AQ1870" s="1"/>
    </row>
    <row r="1871" spans="1:43" ht="15.75" x14ac:dyDescent="0.2">
      <c r="A1871" s="67">
        <f t="shared" si="776"/>
        <v>44153</v>
      </c>
      <c r="B1871" s="8">
        <f t="shared" si="766"/>
        <v>16305.516800564186</v>
      </c>
      <c r="C1871" s="8">
        <f t="shared" si="777"/>
        <v>12022.26657881</v>
      </c>
      <c r="D1871" s="28">
        <f t="shared" si="778"/>
        <v>5438.12</v>
      </c>
      <c r="E1871" s="9">
        <f>IF(K1871=1,VLOOKUP(A1870,[1]Plan1!$AY$117:$BA$314,3),E1870)</f>
        <v>5486.52</v>
      </c>
      <c r="F1871" s="110">
        <f t="shared" si="779"/>
        <v>44152</v>
      </c>
      <c r="G1871" s="12">
        <f t="shared" si="767"/>
        <v>8.9001346053416697E-3</v>
      </c>
      <c r="H1871" s="11">
        <f t="shared" si="780"/>
        <v>44180</v>
      </c>
      <c r="I1871" s="11">
        <f t="shared" si="768"/>
        <v>44180</v>
      </c>
      <c r="J1871" s="1">
        <f t="shared" si="781"/>
        <v>21</v>
      </c>
      <c r="K1871" s="1">
        <f t="shared" si="764"/>
        <v>2</v>
      </c>
      <c r="L1871" s="8">
        <f t="shared" si="769"/>
        <v>1.00084423</v>
      </c>
      <c r="M1871" s="14">
        <f t="shared" si="763"/>
        <v>1.00860017</v>
      </c>
      <c r="N1871" s="14">
        <f t="shared" si="759"/>
        <v>1.2443864975498677</v>
      </c>
      <c r="O1871" s="8">
        <f t="shared" si="762"/>
        <v>1.2454370400000001</v>
      </c>
      <c r="P1871" s="8">
        <f t="shared" si="770"/>
        <v>14972.976102000001</v>
      </c>
      <c r="Q1871" s="13">
        <f t="shared" si="771"/>
        <v>0</v>
      </c>
      <c r="R1871" s="21">
        <f t="shared" si="772"/>
        <v>0</v>
      </c>
      <c r="S1871" s="8">
        <f t="shared" si="773"/>
        <v>0</v>
      </c>
      <c r="T1871" s="10">
        <f t="shared" si="782"/>
        <v>0.129804</v>
      </c>
      <c r="U1871" s="13">
        <f t="shared" si="761"/>
        <v>23</v>
      </c>
      <c r="V1871" s="13">
        <v>252</v>
      </c>
      <c r="W1871" s="14">
        <f t="shared" si="774"/>
        <v>1.0112012210000001</v>
      </c>
      <c r="X1871" s="85">
        <f t="shared" si="765"/>
        <v>1332.5406985641848</v>
      </c>
      <c r="Y1871" s="8">
        <v>0</v>
      </c>
      <c r="Z1871" s="9">
        <f t="shared" si="775"/>
        <v>0</v>
      </c>
      <c r="AA1871" s="26" t="str">
        <f t="shared" si="783"/>
        <v>INCORPJ=</v>
      </c>
      <c r="AB1871" s="70">
        <f t="shared" si="784"/>
        <v>44508</v>
      </c>
      <c r="AC1871" s="4"/>
      <c r="AD1871" s="1"/>
      <c r="AE1871" s="11"/>
      <c r="AF1871" s="5"/>
      <c r="AG1871" s="1"/>
      <c r="AH1871" s="1"/>
      <c r="AI1871" s="1"/>
      <c r="AJ1871" s="1"/>
      <c r="AK1871" s="10"/>
      <c r="AL1871" s="1"/>
      <c r="AM1871" s="1"/>
      <c r="AN1871" s="1"/>
      <c r="AO1871" s="1"/>
      <c r="AP1871" s="1"/>
      <c r="AQ1871" s="1"/>
    </row>
    <row r="1872" spans="1:43" ht="15.75" x14ac:dyDescent="0.2">
      <c r="A1872" s="67">
        <f t="shared" si="776"/>
        <v>44154</v>
      </c>
      <c r="B1872" s="8">
        <f t="shared" si="766"/>
        <v>16320.300359584504</v>
      </c>
      <c r="C1872" s="8">
        <f t="shared" si="777"/>
        <v>12022.26657881</v>
      </c>
      <c r="D1872" s="28">
        <f t="shared" si="778"/>
        <v>5438.12</v>
      </c>
      <c r="E1872" s="9">
        <f>IF(K1872=1,VLOOKUP(A1871,[1]Plan1!$AY$117:$BA$314,3),E1871)</f>
        <v>5486.52</v>
      </c>
      <c r="F1872" s="110">
        <f t="shared" si="779"/>
        <v>44152</v>
      </c>
      <c r="G1872" s="12">
        <f t="shared" si="767"/>
        <v>8.9001346053416697E-3</v>
      </c>
      <c r="H1872" s="11">
        <f t="shared" si="780"/>
        <v>44180</v>
      </c>
      <c r="I1872" s="11">
        <f t="shared" si="768"/>
        <v>44180</v>
      </c>
      <c r="J1872" s="1">
        <f t="shared" si="781"/>
        <v>21</v>
      </c>
      <c r="K1872" s="1">
        <f t="shared" si="764"/>
        <v>3</v>
      </c>
      <c r="L1872" s="8">
        <f t="shared" si="769"/>
        <v>1.00126662</v>
      </c>
      <c r="M1872" s="14">
        <f t="shared" si="763"/>
        <v>1.00860017</v>
      </c>
      <c r="N1872" s="14">
        <f t="shared" si="759"/>
        <v>1.2443864975498677</v>
      </c>
      <c r="O1872" s="8">
        <f t="shared" si="762"/>
        <v>1.24596266</v>
      </c>
      <c r="P1872" s="8">
        <f t="shared" si="770"/>
        <v>14979.29524576</v>
      </c>
      <c r="Q1872" s="13">
        <f t="shared" si="771"/>
        <v>0</v>
      </c>
      <c r="R1872" s="21">
        <f t="shared" si="772"/>
        <v>0</v>
      </c>
      <c r="S1872" s="8">
        <f t="shared" si="773"/>
        <v>0</v>
      </c>
      <c r="T1872" s="10">
        <f t="shared" si="782"/>
        <v>0.129804</v>
      </c>
      <c r="U1872" s="13">
        <f t="shared" si="761"/>
        <v>24</v>
      </c>
      <c r="V1872" s="13">
        <v>252</v>
      </c>
      <c r="W1872" s="14">
        <f t="shared" si="774"/>
        <v>1.011691066</v>
      </c>
      <c r="X1872" s="85">
        <f t="shared" si="765"/>
        <v>1341.0051138245044</v>
      </c>
      <c r="Y1872" s="8">
        <v>0</v>
      </c>
      <c r="Z1872" s="9">
        <f t="shared" si="775"/>
        <v>0</v>
      </c>
      <c r="AA1872" s="26" t="str">
        <f t="shared" si="783"/>
        <v>INCORPJ=</v>
      </c>
      <c r="AB1872" s="70">
        <f t="shared" si="784"/>
        <v>44508</v>
      </c>
      <c r="AC1872" s="4"/>
      <c r="AD1872" s="1"/>
      <c r="AE1872" s="11"/>
      <c r="AF1872" s="5"/>
      <c r="AG1872" s="1"/>
      <c r="AH1872" s="1"/>
      <c r="AI1872" s="1"/>
      <c r="AJ1872" s="1"/>
      <c r="AK1872" s="10"/>
      <c r="AL1872" s="1"/>
      <c r="AM1872" s="1"/>
      <c r="AN1872" s="1"/>
      <c r="AO1872" s="1"/>
      <c r="AP1872" s="1"/>
      <c r="AQ1872" s="1"/>
    </row>
    <row r="1873" spans="1:43" ht="15.75" x14ac:dyDescent="0.2">
      <c r="A1873" s="67">
        <f t="shared" si="776"/>
        <v>44155</v>
      </c>
      <c r="B1873" s="8">
        <f t="shared" si="766"/>
        <v>16335.097178661134</v>
      </c>
      <c r="C1873" s="8">
        <f t="shared" si="777"/>
        <v>12022.26657881</v>
      </c>
      <c r="D1873" s="28">
        <f t="shared" si="778"/>
        <v>5438.12</v>
      </c>
      <c r="E1873" s="9">
        <f>IF(K1873=1,VLOOKUP(A1872,[1]Plan1!$AY$117:$BA$314,3),E1872)</f>
        <v>5486.52</v>
      </c>
      <c r="F1873" s="110">
        <f t="shared" si="779"/>
        <v>44152</v>
      </c>
      <c r="G1873" s="12">
        <f t="shared" si="767"/>
        <v>8.9001346053416697E-3</v>
      </c>
      <c r="H1873" s="11">
        <f t="shared" si="780"/>
        <v>44180</v>
      </c>
      <c r="I1873" s="11">
        <f t="shared" si="768"/>
        <v>44180</v>
      </c>
      <c r="J1873" s="1">
        <f t="shared" si="781"/>
        <v>21</v>
      </c>
      <c r="K1873" s="1">
        <f t="shared" si="764"/>
        <v>4</v>
      </c>
      <c r="L1873" s="8">
        <f t="shared" si="769"/>
        <v>1.0016891800000001</v>
      </c>
      <c r="M1873" s="14">
        <f t="shared" si="763"/>
        <v>1.00860017</v>
      </c>
      <c r="N1873" s="14">
        <f t="shared" si="759"/>
        <v>1.2443864975498677</v>
      </c>
      <c r="O1873" s="8">
        <f t="shared" si="762"/>
        <v>1.2464884899999999</v>
      </c>
      <c r="P1873" s="8">
        <f t="shared" si="770"/>
        <v>14985.616914190001</v>
      </c>
      <c r="Q1873" s="13">
        <f t="shared" si="771"/>
        <v>0</v>
      </c>
      <c r="R1873" s="21">
        <f t="shared" si="772"/>
        <v>0</v>
      </c>
      <c r="S1873" s="8">
        <f t="shared" si="773"/>
        <v>0</v>
      </c>
      <c r="T1873" s="10">
        <f t="shared" si="782"/>
        <v>0.129804</v>
      </c>
      <c r="U1873" s="13">
        <f t="shared" si="761"/>
        <v>25</v>
      </c>
      <c r="V1873" s="13">
        <v>252</v>
      </c>
      <c r="W1873" s="14">
        <f t="shared" si="774"/>
        <v>1.0121811489999999</v>
      </c>
      <c r="X1873" s="85">
        <f t="shared" si="765"/>
        <v>1349.4802644711331</v>
      </c>
      <c r="Y1873" s="8">
        <v>0</v>
      </c>
      <c r="Z1873" s="9">
        <f t="shared" si="775"/>
        <v>0</v>
      </c>
      <c r="AA1873" s="26" t="str">
        <f t="shared" si="783"/>
        <v>INCORPJ=</v>
      </c>
      <c r="AB1873" s="70">
        <f t="shared" si="784"/>
        <v>44508</v>
      </c>
      <c r="AC1873" s="4"/>
      <c r="AD1873" s="1"/>
      <c r="AE1873" s="11"/>
      <c r="AF1873" s="5"/>
      <c r="AG1873" s="1"/>
      <c r="AH1873" s="1"/>
      <c r="AI1873" s="1"/>
      <c r="AJ1873" s="1"/>
      <c r="AK1873" s="10"/>
      <c r="AL1873" s="1"/>
      <c r="AM1873" s="1"/>
      <c r="AN1873" s="1"/>
      <c r="AO1873" s="1"/>
      <c r="AP1873" s="1"/>
      <c r="AQ1873" s="1"/>
    </row>
    <row r="1874" spans="1:43" ht="15.75" x14ac:dyDescent="0.2">
      <c r="A1874" s="67">
        <f t="shared" si="776"/>
        <v>44156</v>
      </c>
      <c r="B1874" s="8">
        <f t="shared" si="766"/>
        <v>16349.907528909573</v>
      </c>
      <c r="C1874" s="8">
        <f t="shared" si="777"/>
        <v>12022.26657881</v>
      </c>
      <c r="D1874" s="28">
        <f t="shared" si="778"/>
        <v>5438.12</v>
      </c>
      <c r="E1874" s="9">
        <f>IF(K1874=1,VLOOKUP(A1873,[1]Plan1!$AY$117:$BA$314,3),E1873)</f>
        <v>5486.52</v>
      </c>
      <c r="F1874" s="110">
        <f t="shared" si="779"/>
        <v>44152</v>
      </c>
      <c r="G1874" s="12">
        <f t="shared" si="767"/>
        <v>8.9001346053416697E-3</v>
      </c>
      <c r="H1874" s="11">
        <f t="shared" si="780"/>
        <v>44180</v>
      </c>
      <c r="I1874" s="11">
        <f t="shared" si="768"/>
        <v>44180</v>
      </c>
      <c r="J1874" s="1">
        <f t="shared" si="781"/>
        <v>21</v>
      </c>
      <c r="K1874" s="1">
        <f t="shared" si="764"/>
        <v>5</v>
      </c>
      <c r="L1874" s="8">
        <f t="shared" si="769"/>
        <v>1.0021119300000001</v>
      </c>
      <c r="M1874" s="14">
        <f t="shared" si="763"/>
        <v>1.00860017</v>
      </c>
      <c r="N1874" s="14">
        <f t="shared" si="759"/>
        <v>1.2443864975498677</v>
      </c>
      <c r="O1874" s="8">
        <f t="shared" si="762"/>
        <v>1.2470145500000001</v>
      </c>
      <c r="P1874" s="8">
        <f t="shared" si="770"/>
        <v>14991.94134775</v>
      </c>
      <c r="Q1874" s="13">
        <f t="shared" si="771"/>
        <v>0</v>
      </c>
      <c r="R1874" s="21">
        <f t="shared" si="772"/>
        <v>0</v>
      </c>
      <c r="S1874" s="8">
        <f t="shared" si="773"/>
        <v>0</v>
      </c>
      <c r="T1874" s="10">
        <f t="shared" si="782"/>
        <v>0.129804</v>
      </c>
      <c r="U1874" s="13">
        <f t="shared" si="761"/>
        <v>26</v>
      </c>
      <c r="V1874" s="13">
        <v>252</v>
      </c>
      <c r="W1874" s="14">
        <f t="shared" si="774"/>
        <v>1.0126714699999999</v>
      </c>
      <c r="X1874" s="85">
        <f t="shared" si="765"/>
        <v>1357.9661811595729</v>
      </c>
      <c r="Y1874" s="8">
        <v>0</v>
      </c>
      <c r="Z1874" s="9">
        <f t="shared" si="775"/>
        <v>0</v>
      </c>
      <c r="AA1874" s="26" t="str">
        <f t="shared" si="783"/>
        <v>INCORPJ=</v>
      </c>
      <c r="AB1874" s="70">
        <f t="shared" si="784"/>
        <v>44508</v>
      </c>
      <c r="AC1874" s="4"/>
      <c r="AD1874" s="1"/>
      <c r="AE1874" s="11"/>
      <c r="AF1874" s="5"/>
      <c r="AG1874" s="1"/>
      <c r="AH1874" s="1"/>
      <c r="AI1874" s="1"/>
      <c r="AJ1874" s="1"/>
      <c r="AK1874" s="10"/>
      <c r="AL1874" s="1"/>
      <c r="AM1874" s="1"/>
      <c r="AN1874" s="1"/>
      <c r="AO1874" s="1"/>
      <c r="AP1874" s="1"/>
      <c r="AQ1874" s="1"/>
    </row>
    <row r="1875" spans="1:43" ht="15.75" x14ac:dyDescent="0.2">
      <c r="A1875" s="67">
        <f t="shared" si="776"/>
        <v>44157</v>
      </c>
      <c r="B1875" s="8">
        <f t="shared" si="766"/>
        <v>16349.907528909573</v>
      </c>
      <c r="C1875" s="8">
        <f t="shared" si="777"/>
        <v>12022.26657881</v>
      </c>
      <c r="D1875" s="28">
        <f t="shared" si="778"/>
        <v>5438.12</v>
      </c>
      <c r="E1875" s="9">
        <f>IF(K1875=1,VLOOKUP(A1874,[1]Plan1!$AY$117:$BA$314,3),E1874)</f>
        <v>5486.52</v>
      </c>
      <c r="F1875" s="110">
        <f t="shared" si="779"/>
        <v>44152</v>
      </c>
      <c r="G1875" s="12">
        <f t="shared" si="767"/>
        <v>8.9001346053416697E-3</v>
      </c>
      <c r="H1875" s="11">
        <f t="shared" si="780"/>
        <v>44180</v>
      </c>
      <c r="I1875" s="11">
        <f t="shared" si="768"/>
        <v>44180</v>
      </c>
      <c r="J1875" s="1">
        <f t="shared" si="781"/>
        <v>21</v>
      </c>
      <c r="K1875" s="1">
        <f t="shared" si="764"/>
        <v>5</v>
      </c>
      <c r="L1875" s="8">
        <f t="shared" si="769"/>
        <v>1.0021119300000001</v>
      </c>
      <c r="M1875" s="14">
        <f t="shared" si="763"/>
        <v>1.00860017</v>
      </c>
      <c r="N1875" s="14">
        <f t="shared" si="759"/>
        <v>1.2443864975498677</v>
      </c>
      <c r="O1875" s="8">
        <f t="shared" si="762"/>
        <v>1.2470145500000001</v>
      </c>
      <c r="P1875" s="8">
        <f t="shared" si="770"/>
        <v>14991.94134775</v>
      </c>
      <c r="Q1875" s="13">
        <f t="shared" si="771"/>
        <v>0</v>
      </c>
      <c r="R1875" s="21">
        <f t="shared" si="772"/>
        <v>0</v>
      </c>
      <c r="S1875" s="8">
        <f t="shared" si="773"/>
        <v>0</v>
      </c>
      <c r="T1875" s="10">
        <f t="shared" si="782"/>
        <v>0.129804</v>
      </c>
      <c r="U1875" s="13">
        <f t="shared" si="761"/>
        <v>26</v>
      </c>
      <c r="V1875" s="13">
        <v>252</v>
      </c>
      <c r="W1875" s="14">
        <f t="shared" si="774"/>
        <v>1.0126714699999999</v>
      </c>
      <c r="X1875" s="85">
        <f t="shared" si="765"/>
        <v>1357.9661811595729</v>
      </c>
      <c r="Y1875" s="8">
        <v>0</v>
      </c>
      <c r="Z1875" s="9">
        <f t="shared" si="775"/>
        <v>0</v>
      </c>
      <c r="AA1875" s="26" t="str">
        <f t="shared" si="783"/>
        <v>INCORPJ=</v>
      </c>
      <c r="AB1875" s="70">
        <f t="shared" si="784"/>
        <v>44508</v>
      </c>
      <c r="AC1875" s="4"/>
      <c r="AD1875" s="1"/>
      <c r="AE1875" s="11"/>
      <c r="AF1875" s="5"/>
      <c r="AG1875" s="1"/>
      <c r="AH1875" s="1"/>
      <c r="AI1875" s="1"/>
      <c r="AJ1875" s="1"/>
      <c r="AK1875" s="10"/>
      <c r="AL1875" s="1"/>
      <c r="AM1875" s="1"/>
      <c r="AN1875" s="1"/>
      <c r="AO1875" s="1"/>
      <c r="AP1875" s="1"/>
      <c r="AQ1875" s="1"/>
    </row>
    <row r="1876" spans="1:43" ht="15.75" x14ac:dyDescent="0.2">
      <c r="A1876" s="67">
        <f t="shared" si="776"/>
        <v>44158</v>
      </c>
      <c r="B1876" s="8">
        <f t="shared" si="766"/>
        <v>16349.907528909573</v>
      </c>
      <c r="C1876" s="8">
        <f t="shared" si="777"/>
        <v>12022.26657881</v>
      </c>
      <c r="D1876" s="28">
        <f t="shared" si="778"/>
        <v>5438.12</v>
      </c>
      <c r="E1876" s="9">
        <f>IF(K1876=1,VLOOKUP(A1875,[1]Plan1!$AY$117:$BA$314,3),E1875)</f>
        <v>5486.52</v>
      </c>
      <c r="F1876" s="110">
        <f t="shared" si="779"/>
        <v>44152</v>
      </c>
      <c r="G1876" s="12">
        <f t="shared" si="767"/>
        <v>8.9001346053416697E-3</v>
      </c>
      <c r="H1876" s="11">
        <f t="shared" si="780"/>
        <v>44180</v>
      </c>
      <c r="I1876" s="11">
        <f t="shared" si="768"/>
        <v>44180</v>
      </c>
      <c r="J1876" s="1">
        <f t="shared" si="781"/>
        <v>21</v>
      </c>
      <c r="K1876" s="1">
        <f t="shared" si="764"/>
        <v>5</v>
      </c>
      <c r="L1876" s="8">
        <f t="shared" si="769"/>
        <v>1.0021119300000001</v>
      </c>
      <c r="M1876" s="14">
        <f t="shared" si="763"/>
        <v>1.00860017</v>
      </c>
      <c r="N1876" s="14">
        <f t="shared" si="759"/>
        <v>1.2443864975498677</v>
      </c>
      <c r="O1876" s="8">
        <f t="shared" si="762"/>
        <v>1.2470145500000001</v>
      </c>
      <c r="P1876" s="8">
        <f t="shared" si="770"/>
        <v>14991.94134775</v>
      </c>
      <c r="Q1876" s="13">
        <f t="shared" si="771"/>
        <v>0</v>
      </c>
      <c r="R1876" s="21">
        <f t="shared" si="772"/>
        <v>0</v>
      </c>
      <c r="S1876" s="8">
        <f t="shared" si="773"/>
        <v>0</v>
      </c>
      <c r="T1876" s="10">
        <f t="shared" si="782"/>
        <v>0.129804</v>
      </c>
      <c r="U1876" s="13">
        <f t="shared" si="761"/>
        <v>26</v>
      </c>
      <c r="V1876" s="13">
        <v>252</v>
      </c>
      <c r="W1876" s="14">
        <f t="shared" si="774"/>
        <v>1.0126714699999999</v>
      </c>
      <c r="X1876" s="85">
        <f t="shared" si="765"/>
        <v>1357.9661811595729</v>
      </c>
      <c r="Y1876" s="8">
        <v>0</v>
      </c>
      <c r="Z1876" s="9">
        <f t="shared" si="775"/>
        <v>0</v>
      </c>
      <c r="AA1876" s="26" t="str">
        <f t="shared" si="783"/>
        <v>INCORPJ=</v>
      </c>
      <c r="AB1876" s="70">
        <f t="shared" si="784"/>
        <v>44508</v>
      </c>
      <c r="AC1876" s="4"/>
      <c r="AD1876" s="1"/>
      <c r="AE1876" s="11"/>
      <c r="AF1876" s="5"/>
      <c r="AG1876" s="1"/>
      <c r="AH1876" s="1"/>
      <c r="AI1876" s="1"/>
      <c r="AJ1876" s="1"/>
      <c r="AK1876" s="10"/>
      <c r="AL1876" s="1"/>
      <c r="AM1876" s="1"/>
      <c r="AN1876" s="1"/>
      <c r="AO1876" s="1"/>
      <c r="AP1876" s="1"/>
      <c r="AQ1876" s="1"/>
    </row>
    <row r="1877" spans="1:43" ht="15.75" x14ac:dyDescent="0.2">
      <c r="A1877" s="67">
        <f t="shared" si="776"/>
        <v>44159</v>
      </c>
      <c r="B1877" s="8">
        <f t="shared" si="766"/>
        <v>16364.731272225401</v>
      </c>
      <c r="C1877" s="8">
        <f t="shared" si="777"/>
        <v>12022.26657881</v>
      </c>
      <c r="D1877" s="28">
        <f t="shared" si="778"/>
        <v>5438.12</v>
      </c>
      <c r="E1877" s="9">
        <f>IF(K1877=1,VLOOKUP(A1876,[1]Plan1!$AY$117:$BA$314,3),E1876)</f>
        <v>5486.52</v>
      </c>
      <c r="F1877" s="110">
        <f t="shared" si="779"/>
        <v>44152</v>
      </c>
      <c r="G1877" s="12">
        <f t="shared" si="767"/>
        <v>8.9001346053416697E-3</v>
      </c>
      <c r="H1877" s="11">
        <f t="shared" si="780"/>
        <v>44180</v>
      </c>
      <c r="I1877" s="11">
        <f t="shared" si="768"/>
        <v>44180</v>
      </c>
      <c r="J1877" s="1">
        <f t="shared" si="781"/>
        <v>21</v>
      </c>
      <c r="K1877" s="1">
        <f t="shared" si="764"/>
        <v>6</v>
      </c>
      <c r="L1877" s="8">
        <f t="shared" si="769"/>
        <v>1.00253485</v>
      </c>
      <c r="M1877" s="14">
        <f t="shared" si="763"/>
        <v>1.00860017</v>
      </c>
      <c r="N1877" s="14">
        <f t="shared" si="759"/>
        <v>1.2443864975498677</v>
      </c>
      <c r="O1877" s="8">
        <f t="shared" si="762"/>
        <v>1.2475408299999999</v>
      </c>
      <c r="P1877" s="8">
        <f t="shared" si="770"/>
        <v>14998.2684262</v>
      </c>
      <c r="Q1877" s="13">
        <f t="shared" si="771"/>
        <v>0</v>
      </c>
      <c r="R1877" s="21">
        <f t="shared" si="772"/>
        <v>0</v>
      </c>
      <c r="S1877" s="8">
        <f t="shared" si="773"/>
        <v>0</v>
      </c>
      <c r="T1877" s="10">
        <f t="shared" si="782"/>
        <v>0.129804</v>
      </c>
      <c r="U1877" s="13">
        <f t="shared" si="761"/>
        <v>27</v>
      </c>
      <c r="V1877" s="13">
        <v>252</v>
      </c>
      <c r="W1877" s="14">
        <f t="shared" si="774"/>
        <v>1.013162028</v>
      </c>
      <c r="X1877" s="85">
        <f t="shared" si="765"/>
        <v>1366.4628460254005</v>
      </c>
      <c r="Y1877" s="8">
        <v>0</v>
      </c>
      <c r="Z1877" s="9">
        <f t="shared" si="775"/>
        <v>0</v>
      </c>
      <c r="AA1877" s="26" t="str">
        <f t="shared" si="783"/>
        <v>INCORPJ=</v>
      </c>
      <c r="AB1877" s="70">
        <f t="shared" si="784"/>
        <v>44508</v>
      </c>
      <c r="AC1877" s="4"/>
      <c r="AD1877" s="1"/>
      <c r="AE1877" s="11"/>
      <c r="AF1877" s="5"/>
      <c r="AG1877" s="1"/>
      <c r="AH1877" s="1"/>
      <c r="AI1877" s="1"/>
      <c r="AJ1877" s="1"/>
      <c r="AK1877" s="10"/>
      <c r="AL1877" s="1"/>
      <c r="AM1877" s="1"/>
      <c r="AN1877" s="1"/>
      <c r="AO1877" s="1"/>
      <c r="AP1877" s="1"/>
      <c r="AQ1877" s="1"/>
    </row>
    <row r="1878" spans="1:43" ht="15.75" x14ac:dyDescent="0.2">
      <c r="A1878" s="67">
        <f t="shared" si="776"/>
        <v>44160</v>
      </c>
      <c r="B1878" s="8">
        <f t="shared" si="766"/>
        <v>16379.568417664164</v>
      </c>
      <c r="C1878" s="8">
        <f t="shared" si="777"/>
        <v>12022.26657881</v>
      </c>
      <c r="D1878" s="28">
        <f t="shared" si="778"/>
        <v>5438.12</v>
      </c>
      <c r="E1878" s="9">
        <f>IF(K1878=1,VLOOKUP(A1877,[1]Plan1!$AY$117:$BA$314,3),E1877)</f>
        <v>5486.52</v>
      </c>
      <c r="F1878" s="110">
        <f t="shared" si="779"/>
        <v>44152</v>
      </c>
      <c r="G1878" s="12">
        <f t="shared" si="767"/>
        <v>8.9001346053416697E-3</v>
      </c>
      <c r="H1878" s="11">
        <f t="shared" si="780"/>
        <v>44180</v>
      </c>
      <c r="I1878" s="11">
        <f t="shared" si="768"/>
        <v>44180</v>
      </c>
      <c r="J1878" s="1">
        <f t="shared" si="781"/>
        <v>21</v>
      </c>
      <c r="K1878" s="1">
        <f t="shared" si="764"/>
        <v>7</v>
      </c>
      <c r="L1878" s="8">
        <f t="shared" si="769"/>
        <v>1.0029579500000001</v>
      </c>
      <c r="M1878" s="14">
        <f t="shared" si="763"/>
        <v>1.00860017</v>
      </c>
      <c r="N1878" s="14">
        <f t="shared" si="759"/>
        <v>1.2443864975498677</v>
      </c>
      <c r="O1878" s="8">
        <f t="shared" si="762"/>
        <v>1.24806733</v>
      </c>
      <c r="P1878" s="8">
        <f t="shared" si="770"/>
        <v>15004.598149560001</v>
      </c>
      <c r="Q1878" s="13">
        <f t="shared" si="771"/>
        <v>0</v>
      </c>
      <c r="R1878" s="21">
        <f t="shared" si="772"/>
        <v>0</v>
      </c>
      <c r="S1878" s="8">
        <f t="shared" si="773"/>
        <v>0</v>
      </c>
      <c r="T1878" s="10">
        <f t="shared" si="782"/>
        <v>0.129804</v>
      </c>
      <c r="U1878" s="13">
        <f t="shared" si="761"/>
        <v>28</v>
      </c>
      <c r="V1878" s="13">
        <v>252</v>
      </c>
      <c r="W1878" s="14">
        <f t="shared" si="774"/>
        <v>1.0136528229999999</v>
      </c>
      <c r="X1878" s="85">
        <f t="shared" si="765"/>
        <v>1374.9702681041633</v>
      </c>
      <c r="Y1878" s="8">
        <v>0</v>
      </c>
      <c r="Z1878" s="9">
        <f t="shared" si="775"/>
        <v>0</v>
      </c>
      <c r="AA1878" s="26" t="str">
        <f t="shared" si="783"/>
        <v>INCORPJ=</v>
      </c>
      <c r="AB1878" s="70">
        <f t="shared" si="784"/>
        <v>44508</v>
      </c>
      <c r="AC1878" s="4"/>
      <c r="AD1878" s="1"/>
      <c r="AE1878" s="11"/>
      <c r="AF1878" s="5"/>
      <c r="AG1878" s="1"/>
      <c r="AH1878" s="1"/>
      <c r="AI1878" s="1"/>
      <c r="AJ1878" s="1"/>
      <c r="AK1878" s="10"/>
      <c r="AL1878" s="1"/>
      <c r="AM1878" s="1"/>
      <c r="AN1878" s="1"/>
      <c r="AO1878" s="1"/>
      <c r="AP1878" s="1"/>
      <c r="AQ1878" s="1"/>
    </row>
    <row r="1879" spans="1:43" ht="15.75" x14ac:dyDescent="0.2">
      <c r="A1879" s="67">
        <f t="shared" si="776"/>
        <v>44161</v>
      </c>
      <c r="B1879" s="8">
        <f t="shared" si="766"/>
        <v>16394.418990396538</v>
      </c>
      <c r="C1879" s="8">
        <f t="shared" si="777"/>
        <v>12022.26657881</v>
      </c>
      <c r="D1879" s="28">
        <f t="shared" si="778"/>
        <v>5438.12</v>
      </c>
      <c r="E1879" s="9">
        <f>IF(K1879=1,VLOOKUP(A1878,[1]Plan1!$AY$117:$BA$314,3),E1878)</f>
        <v>5486.52</v>
      </c>
      <c r="F1879" s="110">
        <f t="shared" si="779"/>
        <v>44152</v>
      </c>
      <c r="G1879" s="12">
        <f t="shared" si="767"/>
        <v>8.9001346053416697E-3</v>
      </c>
      <c r="H1879" s="11">
        <f t="shared" si="780"/>
        <v>44180</v>
      </c>
      <c r="I1879" s="11">
        <f t="shared" si="768"/>
        <v>44180</v>
      </c>
      <c r="J1879" s="1">
        <f t="shared" si="781"/>
        <v>21</v>
      </c>
      <c r="K1879" s="1">
        <f t="shared" si="764"/>
        <v>8</v>
      </c>
      <c r="L1879" s="8">
        <f t="shared" si="769"/>
        <v>1.00338123</v>
      </c>
      <c r="M1879" s="14">
        <f t="shared" si="763"/>
        <v>1.00860017</v>
      </c>
      <c r="N1879" s="14">
        <f t="shared" si="759"/>
        <v>1.2443864975498677</v>
      </c>
      <c r="O1879" s="8">
        <f t="shared" si="762"/>
        <v>1.2485940499999999</v>
      </c>
      <c r="P1879" s="8">
        <f t="shared" si="770"/>
        <v>15010.93051781</v>
      </c>
      <c r="Q1879" s="13">
        <f t="shared" si="771"/>
        <v>0</v>
      </c>
      <c r="R1879" s="21">
        <f t="shared" si="772"/>
        <v>0</v>
      </c>
      <c r="S1879" s="8">
        <f t="shared" si="773"/>
        <v>0</v>
      </c>
      <c r="T1879" s="10">
        <f t="shared" si="782"/>
        <v>0.129804</v>
      </c>
      <c r="U1879" s="13">
        <f t="shared" si="761"/>
        <v>29</v>
      </c>
      <c r="V1879" s="13">
        <v>252</v>
      </c>
      <c r="W1879" s="14">
        <f t="shared" si="774"/>
        <v>1.014143856</v>
      </c>
      <c r="X1879" s="85">
        <f t="shared" si="765"/>
        <v>1383.4884725865386</v>
      </c>
      <c r="Y1879" s="8">
        <v>0</v>
      </c>
      <c r="Z1879" s="9">
        <f t="shared" si="775"/>
        <v>0</v>
      </c>
      <c r="AA1879" s="26" t="str">
        <f t="shared" si="783"/>
        <v>INCORPJ=</v>
      </c>
      <c r="AB1879" s="70">
        <f t="shared" si="784"/>
        <v>44508</v>
      </c>
      <c r="AC1879" s="4"/>
      <c r="AD1879" s="1"/>
      <c r="AE1879" s="11"/>
      <c r="AF1879" s="5"/>
      <c r="AG1879" s="1"/>
      <c r="AH1879" s="1"/>
      <c r="AI1879" s="1"/>
      <c r="AJ1879" s="1"/>
      <c r="AK1879" s="10"/>
      <c r="AL1879" s="1"/>
      <c r="AM1879" s="1"/>
      <c r="AN1879" s="1"/>
      <c r="AO1879" s="1"/>
      <c r="AP1879" s="1"/>
      <c r="AQ1879" s="1"/>
    </row>
    <row r="1880" spans="1:43" ht="15.75" x14ac:dyDescent="0.2">
      <c r="A1880" s="67">
        <f t="shared" si="776"/>
        <v>44162</v>
      </c>
      <c r="B1880" s="8">
        <f t="shared" si="766"/>
        <v>16409.282868155613</v>
      </c>
      <c r="C1880" s="8">
        <f t="shared" si="777"/>
        <v>12022.26657881</v>
      </c>
      <c r="D1880" s="28">
        <f t="shared" si="778"/>
        <v>5438.12</v>
      </c>
      <c r="E1880" s="9">
        <f>IF(K1880=1,VLOOKUP(A1879,[1]Plan1!$AY$117:$BA$314,3),E1879)</f>
        <v>5486.52</v>
      </c>
      <c r="F1880" s="110">
        <f t="shared" si="779"/>
        <v>44152</v>
      </c>
      <c r="G1880" s="12">
        <f t="shared" si="767"/>
        <v>8.9001346053416697E-3</v>
      </c>
      <c r="H1880" s="11">
        <f t="shared" si="780"/>
        <v>44180</v>
      </c>
      <c r="I1880" s="11">
        <f t="shared" si="768"/>
        <v>44180</v>
      </c>
      <c r="J1880" s="1">
        <f t="shared" si="781"/>
        <v>21</v>
      </c>
      <c r="K1880" s="1">
        <f t="shared" si="764"/>
        <v>9</v>
      </c>
      <c r="L1880" s="8">
        <f t="shared" si="769"/>
        <v>1.00380468</v>
      </c>
      <c r="M1880" s="14">
        <f t="shared" si="763"/>
        <v>1.00860017</v>
      </c>
      <c r="N1880" s="14">
        <f t="shared" si="759"/>
        <v>1.2443864975498677</v>
      </c>
      <c r="O1880" s="8">
        <f t="shared" si="762"/>
        <v>1.24912098</v>
      </c>
      <c r="P1880" s="8">
        <f t="shared" si="770"/>
        <v>15017.265410739999</v>
      </c>
      <c r="Q1880" s="13">
        <f t="shared" si="771"/>
        <v>0</v>
      </c>
      <c r="R1880" s="21">
        <f t="shared" si="772"/>
        <v>0</v>
      </c>
      <c r="S1880" s="8">
        <f t="shared" si="773"/>
        <v>0</v>
      </c>
      <c r="T1880" s="10">
        <f t="shared" si="782"/>
        <v>0.129804</v>
      </c>
      <c r="U1880" s="13">
        <f t="shared" si="761"/>
        <v>30</v>
      </c>
      <c r="V1880" s="13">
        <v>252</v>
      </c>
      <c r="W1880" s="14">
        <f t="shared" si="774"/>
        <v>1.014635127</v>
      </c>
      <c r="X1880" s="85">
        <f t="shared" si="765"/>
        <v>1392.0174574156129</v>
      </c>
      <c r="Y1880" s="8">
        <v>0</v>
      </c>
      <c r="Z1880" s="9">
        <f t="shared" si="775"/>
        <v>0</v>
      </c>
      <c r="AA1880" s="26" t="str">
        <f t="shared" si="783"/>
        <v>INCORPJ=</v>
      </c>
      <c r="AB1880" s="70">
        <f t="shared" si="784"/>
        <v>44508</v>
      </c>
      <c r="AC1880" s="4"/>
      <c r="AD1880" s="1"/>
      <c r="AE1880" s="11"/>
      <c r="AF1880" s="5"/>
      <c r="AG1880" s="1"/>
      <c r="AH1880" s="1"/>
      <c r="AI1880" s="1"/>
      <c r="AJ1880" s="1"/>
      <c r="AK1880" s="10"/>
      <c r="AL1880" s="1"/>
      <c r="AM1880" s="1"/>
      <c r="AN1880" s="1"/>
      <c r="AO1880" s="1"/>
      <c r="AP1880" s="1"/>
      <c r="AQ1880" s="1"/>
    </row>
    <row r="1881" spans="1:43" ht="15.75" x14ac:dyDescent="0.2">
      <c r="A1881" s="67">
        <f t="shared" si="776"/>
        <v>44163</v>
      </c>
      <c r="B1881" s="8">
        <f t="shared" si="766"/>
        <v>16424.160585521819</v>
      </c>
      <c r="C1881" s="8">
        <f t="shared" si="777"/>
        <v>12022.26657881</v>
      </c>
      <c r="D1881" s="28">
        <f t="shared" si="778"/>
        <v>5438.12</v>
      </c>
      <c r="E1881" s="9">
        <f>IF(K1881=1,VLOOKUP(A1880,[1]Plan1!$AY$117:$BA$314,3),E1880)</f>
        <v>5486.52</v>
      </c>
      <c r="F1881" s="110">
        <f t="shared" si="779"/>
        <v>44152</v>
      </c>
      <c r="G1881" s="12">
        <f t="shared" si="767"/>
        <v>8.9001346053416697E-3</v>
      </c>
      <c r="H1881" s="11">
        <f t="shared" si="780"/>
        <v>44180</v>
      </c>
      <c r="I1881" s="11">
        <f t="shared" si="768"/>
        <v>44180</v>
      </c>
      <c r="J1881" s="1">
        <f t="shared" si="781"/>
        <v>21</v>
      </c>
      <c r="K1881" s="1">
        <f t="shared" si="764"/>
        <v>10</v>
      </c>
      <c r="L1881" s="8">
        <f t="shared" si="769"/>
        <v>1.00422832</v>
      </c>
      <c r="M1881" s="14">
        <f t="shared" si="763"/>
        <v>1.00860017</v>
      </c>
      <c r="N1881" s="14">
        <f t="shared" si="759"/>
        <v>1.2443864975498677</v>
      </c>
      <c r="O1881" s="8">
        <f t="shared" si="762"/>
        <v>1.24964816</v>
      </c>
      <c r="P1881" s="8">
        <f t="shared" si="770"/>
        <v>15023.60330923</v>
      </c>
      <c r="Q1881" s="13">
        <f t="shared" si="771"/>
        <v>0</v>
      </c>
      <c r="R1881" s="21">
        <f t="shared" si="772"/>
        <v>0</v>
      </c>
      <c r="S1881" s="8">
        <f t="shared" si="773"/>
        <v>0</v>
      </c>
      <c r="T1881" s="10">
        <f t="shared" si="782"/>
        <v>0.129804</v>
      </c>
      <c r="U1881" s="13">
        <f t="shared" si="761"/>
        <v>31</v>
      </c>
      <c r="V1881" s="13">
        <v>252</v>
      </c>
      <c r="W1881" s="14">
        <f t="shared" si="774"/>
        <v>1.015126636</v>
      </c>
      <c r="X1881" s="85">
        <f t="shared" si="765"/>
        <v>1400.5572762918189</v>
      </c>
      <c r="Y1881" s="8">
        <v>0</v>
      </c>
      <c r="Z1881" s="9">
        <f t="shared" si="775"/>
        <v>0</v>
      </c>
      <c r="AA1881" s="26" t="str">
        <f t="shared" si="783"/>
        <v>INCORPJ=</v>
      </c>
      <c r="AB1881" s="70">
        <f t="shared" si="784"/>
        <v>44508</v>
      </c>
      <c r="AC1881" s="4"/>
      <c r="AD1881" s="1"/>
      <c r="AE1881" s="11"/>
      <c r="AF1881" s="5"/>
      <c r="AG1881" s="1"/>
      <c r="AH1881" s="1"/>
      <c r="AI1881" s="1"/>
      <c r="AJ1881" s="1"/>
      <c r="AK1881" s="10"/>
      <c r="AL1881" s="1"/>
      <c r="AM1881" s="1"/>
      <c r="AN1881" s="1"/>
      <c r="AO1881" s="1"/>
      <c r="AP1881" s="1"/>
      <c r="AQ1881" s="1"/>
    </row>
    <row r="1882" spans="1:43" ht="15.75" x14ac:dyDescent="0.2">
      <c r="A1882" s="67">
        <f t="shared" si="776"/>
        <v>44164</v>
      </c>
      <c r="B1882" s="8">
        <f t="shared" si="766"/>
        <v>16424.160585521819</v>
      </c>
      <c r="C1882" s="8">
        <f t="shared" si="777"/>
        <v>12022.26657881</v>
      </c>
      <c r="D1882" s="28">
        <f t="shared" si="778"/>
        <v>5438.12</v>
      </c>
      <c r="E1882" s="9">
        <f>IF(K1882=1,VLOOKUP(A1881,[1]Plan1!$AY$117:$BA$314,3),E1881)</f>
        <v>5486.52</v>
      </c>
      <c r="F1882" s="110">
        <f t="shared" si="779"/>
        <v>44152</v>
      </c>
      <c r="G1882" s="12">
        <f t="shared" si="767"/>
        <v>8.9001346053416697E-3</v>
      </c>
      <c r="H1882" s="11">
        <f t="shared" si="780"/>
        <v>44180</v>
      </c>
      <c r="I1882" s="11">
        <f t="shared" si="768"/>
        <v>44180</v>
      </c>
      <c r="J1882" s="1">
        <f t="shared" si="781"/>
        <v>21</v>
      </c>
      <c r="K1882" s="1">
        <f t="shared" si="764"/>
        <v>10</v>
      </c>
      <c r="L1882" s="8">
        <f t="shared" si="769"/>
        <v>1.00422832</v>
      </c>
      <c r="M1882" s="14">
        <f t="shared" si="763"/>
        <v>1.00860017</v>
      </c>
      <c r="N1882" s="14">
        <f t="shared" si="759"/>
        <v>1.2443864975498677</v>
      </c>
      <c r="O1882" s="8">
        <f t="shared" si="762"/>
        <v>1.24964816</v>
      </c>
      <c r="P1882" s="8">
        <f t="shared" si="770"/>
        <v>15023.60330923</v>
      </c>
      <c r="Q1882" s="13">
        <f t="shared" si="771"/>
        <v>0</v>
      </c>
      <c r="R1882" s="21">
        <f t="shared" si="772"/>
        <v>0</v>
      </c>
      <c r="S1882" s="8">
        <f t="shared" si="773"/>
        <v>0</v>
      </c>
      <c r="T1882" s="10">
        <f t="shared" si="782"/>
        <v>0.129804</v>
      </c>
      <c r="U1882" s="13">
        <f t="shared" si="761"/>
        <v>31</v>
      </c>
      <c r="V1882" s="13">
        <v>252</v>
      </c>
      <c r="W1882" s="14">
        <f t="shared" si="774"/>
        <v>1.015126636</v>
      </c>
      <c r="X1882" s="85">
        <f t="shared" si="765"/>
        <v>1400.5572762918189</v>
      </c>
      <c r="Y1882" s="8">
        <v>0</v>
      </c>
      <c r="Z1882" s="9">
        <f t="shared" si="775"/>
        <v>0</v>
      </c>
      <c r="AA1882" s="26" t="str">
        <f t="shared" si="783"/>
        <v>INCORPJ=</v>
      </c>
      <c r="AB1882" s="70">
        <f t="shared" si="784"/>
        <v>44508</v>
      </c>
      <c r="AC1882" s="4"/>
      <c r="AD1882" s="1"/>
      <c r="AE1882" s="11"/>
      <c r="AF1882" s="5"/>
      <c r="AG1882" s="1"/>
      <c r="AH1882" s="1"/>
      <c r="AI1882" s="1"/>
      <c r="AJ1882" s="1"/>
      <c r="AK1882" s="10"/>
      <c r="AL1882" s="1"/>
      <c r="AM1882" s="1"/>
      <c r="AN1882" s="1"/>
      <c r="AO1882" s="1"/>
      <c r="AP1882" s="1"/>
      <c r="AQ1882" s="1"/>
    </row>
    <row r="1883" spans="1:43" ht="15.75" x14ac:dyDescent="0.2">
      <c r="A1883" s="67">
        <f t="shared" si="776"/>
        <v>44165</v>
      </c>
      <c r="B1883" s="8">
        <f t="shared" si="766"/>
        <v>16424.160585521819</v>
      </c>
      <c r="C1883" s="8">
        <f t="shared" si="777"/>
        <v>12022.26657881</v>
      </c>
      <c r="D1883" s="28">
        <f t="shared" si="778"/>
        <v>5438.12</v>
      </c>
      <c r="E1883" s="9">
        <f>IF(K1883=1,VLOOKUP(A1882,[1]Plan1!$AY$117:$BA$314,3),E1882)</f>
        <v>5486.52</v>
      </c>
      <c r="F1883" s="110">
        <f t="shared" si="779"/>
        <v>44152</v>
      </c>
      <c r="G1883" s="12">
        <f t="shared" si="767"/>
        <v>8.9001346053416697E-3</v>
      </c>
      <c r="H1883" s="11">
        <f t="shared" si="780"/>
        <v>44180</v>
      </c>
      <c r="I1883" s="11">
        <f t="shared" si="768"/>
        <v>44180</v>
      </c>
      <c r="J1883" s="1">
        <f t="shared" si="781"/>
        <v>21</v>
      </c>
      <c r="K1883" s="1">
        <f t="shared" si="764"/>
        <v>10</v>
      </c>
      <c r="L1883" s="8">
        <f t="shared" si="769"/>
        <v>1.00422832</v>
      </c>
      <c r="M1883" s="14">
        <f t="shared" si="763"/>
        <v>1.00860017</v>
      </c>
      <c r="N1883" s="14">
        <f t="shared" si="759"/>
        <v>1.2443864975498677</v>
      </c>
      <c r="O1883" s="8">
        <f t="shared" si="762"/>
        <v>1.24964816</v>
      </c>
      <c r="P1883" s="8">
        <f t="shared" si="770"/>
        <v>15023.60330923</v>
      </c>
      <c r="Q1883" s="13">
        <f t="shared" si="771"/>
        <v>0</v>
      </c>
      <c r="R1883" s="21">
        <f t="shared" si="772"/>
        <v>0</v>
      </c>
      <c r="S1883" s="8">
        <f t="shared" si="773"/>
        <v>0</v>
      </c>
      <c r="T1883" s="10">
        <f t="shared" si="782"/>
        <v>0.129804</v>
      </c>
      <c r="U1883" s="13">
        <f t="shared" si="761"/>
        <v>31</v>
      </c>
      <c r="V1883" s="13">
        <v>252</v>
      </c>
      <c r="W1883" s="14">
        <f t="shared" si="774"/>
        <v>1.015126636</v>
      </c>
      <c r="X1883" s="85">
        <f t="shared" si="765"/>
        <v>1400.5572762918189</v>
      </c>
      <c r="Y1883" s="8">
        <v>0</v>
      </c>
      <c r="Z1883" s="9">
        <f t="shared" si="775"/>
        <v>0</v>
      </c>
      <c r="AA1883" s="26" t="str">
        <f t="shared" si="783"/>
        <v>INCORPJ=</v>
      </c>
      <c r="AB1883" s="70">
        <f t="shared" si="784"/>
        <v>44508</v>
      </c>
      <c r="AC1883" s="4"/>
      <c r="AD1883" s="1"/>
      <c r="AE1883" s="11"/>
      <c r="AF1883" s="5"/>
      <c r="AG1883" s="1"/>
      <c r="AH1883" s="1"/>
      <c r="AI1883" s="1"/>
      <c r="AJ1883" s="1"/>
      <c r="AK1883" s="10"/>
      <c r="AL1883" s="1"/>
      <c r="AM1883" s="1"/>
      <c r="AN1883" s="1"/>
      <c r="AO1883" s="1"/>
      <c r="AP1883" s="1"/>
      <c r="AQ1883" s="1"/>
    </row>
    <row r="1884" spans="1:43" ht="15.75" x14ac:dyDescent="0.2">
      <c r="A1884" s="67">
        <f t="shared" si="776"/>
        <v>44166</v>
      </c>
      <c r="B1884" s="8">
        <f t="shared" si="766"/>
        <v>16439.051494686271</v>
      </c>
      <c r="C1884" s="8">
        <f t="shared" si="777"/>
        <v>12022.26657881</v>
      </c>
      <c r="D1884" s="28">
        <f t="shared" si="778"/>
        <v>5438.12</v>
      </c>
      <c r="E1884" s="9">
        <f>IF(K1884=1,VLOOKUP(A1883,[1]Plan1!$AY$117:$BA$314,3),E1883)</f>
        <v>5486.52</v>
      </c>
      <c r="F1884" s="110">
        <f t="shared" si="779"/>
        <v>44152</v>
      </c>
      <c r="G1884" s="12">
        <f t="shared" si="767"/>
        <v>8.9001346053416697E-3</v>
      </c>
      <c r="H1884" s="11">
        <f t="shared" si="780"/>
        <v>44180</v>
      </c>
      <c r="I1884" s="11">
        <f t="shared" si="768"/>
        <v>44180</v>
      </c>
      <c r="J1884" s="1">
        <f t="shared" si="781"/>
        <v>21</v>
      </c>
      <c r="K1884" s="1">
        <f t="shared" si="764"/>
        <v>11</v>
      </c>
      <c r="L1884" s="8">
        <f t="shared" si="769"/>
        <v>1.00465213</v>
      </c>
      <c r="M1884" s="14">
        <f t="shared" si="763"/>
        <v>1.00860017</v>
      </c>
      <c r="N1884" s="14">
        <f t="shared" si="759"/>
        <v>1.2443864975498677</v>
      </c>
      <c r="O1884" s="8">
        <f t="shared" si="762"/>
        <v>1.2501755400000001</v>
      </c>
      <c r="P1884" s="8">
        <f t="shared" si="770"/>
        <v>15029.943612180001</v>
      </c>
      <c r="Q1884" s="13">
        <f t="shared" si="771"/>
        <v>0</v>
      </c>
      <c r="R1884" s="21">
        <f t="shared" si="772"/>
        <v>0</v>
      </c>
      <c r="S1884" s="8">
        <f t="shared" si="773"/>
        <v>0</v>
      </c>
      <c r="T1884" s="10">
        <f t="shared" si="782"/>
        <v>0.129804</v>
      </c>
      <c r="U1884" s="13">
        <f t="shared" si="761"/>
        <v>32</v>
      </c>
      <c r="V1884" s="13">
        <v>252</v>
      </c>
      <c r="W1884" s="14">
        <f t="shared" si="774"/>
        <v>1.0156183830000001</v>
      </c>
      <c r="X1884" s="85">
        <f t="shared" si="765"/>
        <v>1409.10788250627</v>
      </c>
      <c r="Y1884" s="8">
        <v>0</v>
      </c>
      <c r="Z1884" s="9">
        <f t="shared" si="775"/>
        <v>0</v>
      </c>
      <c r="AA1884" s="26" t="str">
        <f t="shared" si="783"/>
        <v>INCORPJ=</v>
      </c>
      <c r="AB1884" s="70">
        <f t="shared" si="784"/>
        <v>44508</v>
      </c>
      <c r="AC1884" s="4"/>
      <c r="AD1884" s="1"/>
      <c r="AE1884" s="11"/>
      <c r="AF1884" s="5"/>
      <c r="AG1884" s="1"/>
      <c r="AH1884" s="1"/>
      <c r="AI1884" s="1"/>
      <c r="AJ1884" s="1"/>
      <c r="AK1884" s="10"/>
      <c r="AL1884" s="1"/>
      <c r="AM1884" s="1"/>
      <c r="AN1884" s="1"/>
      <c r="AO1884" s="1"/>
      <c r="AP1884" s="1"/>
      <c r="AQ1884" s="1"/>
    </row>
    <row r="1885" spans="1:43" ht="15.75" x14ac:dyDescent="0.2">
      <c r="A1885" s="67">
        <f t="shared" si="776"/>
        <v>44167</v>
      </c>
      <c r="B1885" s="8">
        <f t="shared" si="766"/>
        <v>16453.956146759516</v>
      </c>
      <c r="C1885" s="8">
        <f t="shared" si="777"/>
        <v>12022.26657881</v>
      </c>
      <c r="D1885" s="28">
        <f t="shared" si="778"/>
        <v>5438.12</v>
      </c>
      <c r="E1885" s="9">
        <f>IF(K1885=1,VLOOKUP(A1884,[1]Plan1!$AY$117:$BA$314,3),E1884)</f>
        <v>5486.52</v>
      </c>
      <c r="F1885" s="110">
        <f t="shared" si="779"/>
        <v>44152</v>
      </c>
      <c r="G1885" s="12">
        <f t="shared" si="767"/>
        <v>8.9001346053416697E-3</v>
      </c>
      <c r="H1885" s="11">
        <f t="shared" si="780"/>
        <v>44180</v>
      </c>
      <c r="I1885" s="11">
        <f t="shared" si="768"/>
        <v>44180</v>
      </c>
      <c r="J1885" s="1">
        <f t="shared" si="781"/>
        <v>21</v>
      </c>
      <c r="K1885" s="1">
        <f t="shared" si="764"/>
        <v>12</v>
      </c>
      <c r="L1885" s="8">
        <f t="shared" si="769"/>
        <v>1.00507613</v>
      </c>
      <c r="M1885" s="14">
        <f t="shared" si="763"/>
        <v>1.00860017</v>
      </c>
      <c r="N1885" s="14">
        <f t="shared" si="759"/>
        <v>1.2443864975498677</v>
      </c>
      <c r="O1885" s="8">
        <f t="shared" si="762"/>
        <v>1.25070316</v>
      </c>
      <c r="P1885" s="8">
        <f t="shared" si="770"/>
        <v>15036.28680048</v>
      </c>
      <c r="Q1885" s="13">
        <f t="shared" si="771"/>
        <v>0</v>
      </c>
      <c r="R1885" s="21">
        <f t="shared" si="772"/>
        <v>0</v>
      </c>
      <c r="S1885" s="8">
        <f t="shared" si="773"/>
        <v>0</v>
      </c>
      <c r="T1885" s="10">
        <f t="shared" si="782"/>
        <v>0.129804</v>
      </c>
      <c r="U1885" s="13">
        <f t="shared" si="761"/>
        <v>33</v>
      </c>
      <c r="V1885" s="13">
        <v>252</v>
      </c>
      <c r="W1885" s="14">
        <f t="shared" si="774"/>
        <v>1.016110369</v>
      </c>
      <c r="X1885" s="85">
        <f t="shared" si="765"/>
        <v>1417.669346279517</v>
      </c>
      <c r="Y1885" s="8">
        <v>0</v>
      </c>
      <c r="Z1885" s="9">
        <f t="shared" si="775"/>
        <v>0</v>
      </c>
      <c r="AA1885" s="26" t="str">
        <f t="shared" si="783"/>
        <v>INCORPJ=</v>
      </c>
      <c r="AB1885" s="70">
        <f t="shared" si="784"/>
        <v>44508</v>
      </c>
      <c r="AC1885" s="4"/>
      <c r="AD1885" s="1"/>
      <c r="AE1885" s="11"/>
      <c r="AF1885" s="5"/>
      <c r="AG1885" s="1"/>
      <c r="AH1885" s="1"/>
      <c r="AI1885" s="1"/>
      <c r="AJ1885" s="1"/>
      <c r="AK1885" s="10"/>
      <c r="AL1885" s="1"/>
      <c r="AM1885" s="1"/>
      <c r="AN1885" s="1"/>
      <c r="AO1885" s="1"/>
      <c r="AP1885" s="1"/>
      <c r="AQ1885" s="1"/>
    </row>
    <row r="1886" spans="1:43" ht="15.75" x14ac:dyDescent="0.2">
      <c r="A1886" s="67">
        <f t="shared" si="776"/>
        <v>44168</v>
      </c>
      <c r="B1886" s="8">
        <f t="shared" si="766"/>
        <v>16468.874140143711</v>
      </c>
      <c r="C1886" s="8">
        <f t="shared" si="777"/>
        <v>12022.26657881</v>
      </c>
      <c r="D1886" s="28">
        <f t="shared" si="778"/>
        <v>5438.12</v>
      </c>
      <c r="E1886" s="9">
        <f>IF(K1886=1,VLOOKUP(A1885,[1]Plan1!$AY$117:$BA$314,3),E1885)</f>
        <v>5486.52</v>
      </c>
      <c r="F1886" s="110">
        <f t="shared" si="779"/>
        <v>44152</v>
      </c>
      <c r="G1886" s="12">
        <f t="shared" si="767"/>
        <v>8.9001346053416697E-3</v>
      </c>
      <c r="H1886" s="11">
        <f t="shared" si="780"/>
        <v>44180</v>
      </c>
      <c r="I1886" s="11">
        <f t="shared" si="768"/>
        <v>44180</v>
      </c>
      <c r="J1886" s="1">
        <f t="shared" si="781"/>
        <v>21</v>
      </c>
      <c r="K1886" s="1">
        <f t="shared" si="764"/>
        <v>13</v>
      </c>
      <c r="L1886" s="8">
        <f t="shared" si="769"/>
        <v>1.0055003</v>
      </c>
      <c r="M1886" s="14">
        <f t="shared" si="763"/>
        <v>1.00860017</v>
      </c>
      <c r="N1886" s="14">
        <f t="shared" si="759"/>
        <v>1.2443864975498677</v>
      </c>
      <c r="O1886" s="8">
        <f t="shared" si="762"/>
        <v>1.25123099</v>
      </c>
      <c r="P1886" s="8">
        <f t="shared" si="770"/>
        <v>15042.632513439999</v>
      </c>
      <c r="Q1886" s="13">
        <f t="shared" si="771"/>
        <v>0</v>
      </c>
      <c r="R1886" s="21">
        <f t="shared" si="772"/>
        <v>0</v>
      </c>
      <c r="S1886" s="8">
        <f t="shared" si="773"/>
        <v>0</v>
      </c>
      <c r="T1886" s="10">
        <f t="shared" si="782"/>
        <v>0.129804</v>
      </c>
      <c r="U1886" s="13">
        <f t="shared" si="761"/>
        <v>34</v>
      </c>
      <c r="V1886" s="13">
        <v>252</v>
      </c>
      <c r="W1886" s="14">
        <f t="shared" si="774"/>
        <v>1.016602593</v>
      </c>
      <c r="X1886" s="85">
        <f t="shared" si="765"/>
        <v>1426.2416267037111</v>
      </c>
      <c r="Y1886" s="8">
        <v>0</v>
      </c>
      <c r="Z1886" s="9">
        <f t="shared" si="775"/>
        <v>0</v>
      </c>
      <c r="AA1886" s="26" t="str">
        <f t="shared" si="783"/>
        <v>INCORPJ=</v>
      </c>
      <c r="AB1886" s="70">
        <f t="shared" si="784"/>
        <v>44508</v>
      </c>
      <c r="AC1886" s="4"/>
      <c r="AD1886" s="1"/>
      <c r="AE1886" s="11"/>
      <c r="AF1886" s="5"/>
      <c r="AG1886" s="1"/>
      <c r="AH1886" s="1"/>
      <c r="AI1886" s="1"/>
      <c r="AJ1886" s="1"/>
      <c r="AK1886" s="10"/>
      <c r="AL1886" s="1"/>
      <c r="AM1886" s="1"/>
      <c r="AN1886" s="1"/>
      <c r="AO1886" s="1"/>
      <c r="AP1886" s="1"/>
      <c r="AQ1886" s="1"/>
    </row>
    <row r="1887" spans="1:43" ht="15.75" x14ac:dyDescent="0.2">
      <c r="A1887" s="67">
        <f t="shared" si="776"/>
        <v>44169</v>
      </c>
      <c r="B1887" s="8">
        <f t="shared" si="766"/>
        <v>16483.805747138751</v>
      </c>
      <c r="C1887" s="8">
        <f t="shared" si="777"/>
        <v>12022.26657881</v>
      </c>
      <c r="D1887" s="28">
        <f t="shared" si="778"/>
        <v>5438.12</v>
      </c>
      <c r="E1887" s="9">
        <f>IF(K1887=1,VLOOKUP(A1886,[1]Plan1!$AY$117:$BA$314,3),E1886)</f>
        <v>5486.52</v>
      </c>
      <c r="F1887" s="110">
        <f t="shared" si="779"/>
        <v>44152</v>
      </c>
      <c r="G1887" s="12">
        <f t="shared" si="767"/>
        <v>8.9001346053416697E-3</v>
      </c>
      <c r="H1887" s="11">
        <f t="shared" si="780"/>
        <v>44180</v>
      </c>
      <c r="I1887" s="11">
        <f t="shared" si="768"/>
        <v>44180</v>
      </c>
      <c r="J1887" s="1">
        <f t="shared" si="781"/>
        <v>21</v>
      </c>
      <c r="K1887" s="1">
        <f t="shared" si="764"/>
        <v>14</v>
      </c>
      <c r="L1887" s="8">
        <f t="shared" si="769"/>
        <v>1.0059246500000001</v>
      </c>
      <c r="M1887" s="14">
        <f t="shared" si="763"/>
        <v>1.00860017</v>
      </c>
      <c r="N1887" s="14">
        <f t="shared" ref="N1887:N1950" si="785">IF(I1887&gt;I1886,N1886*M1887,N1886)</f>
        <v>1.2443864975498677</v>
      </c>
      <c r="O1887" s="8">
        <f t="shared" si="762"/>
        <v>1.25175905</v>
      </c>
      <c r="P1887" s="8">
        <f t="shared" si="770"/>
        <v>15048.980991529999</v>
      </c>
      <c r="Q1887" s="13">
        <f t="shared" si="771"/>
        <v>0</v>
      </c>
      <c r="R1887" s="21">
        <f t="shared" si="772"/>
        <v>0</v>
      </c>
      <c r="S1887" s="8">
        <f t="shared" si="773"/>
        <v>0</v>
      </c>
      <c r="T1887" s="10">
        <f t="shared" si="782"/>
        <v>0.129804</v>
      </c>
      <c r="U1887" s="13">
        <f t="shared" si="761"/>
        <v>35</v>
      </c>
      <c r="V1887" s="13">
        <v>252</v>
      </c>
      <c r="W1887" s="14">
        <f t="shared" si="774"/>
        <v>1.017095055</v>
      </c>
      <c r="X1887" s="85">
        <f t="shared" si="765"/>
        <v>1434.8247556087501</v>
      </c>
      <c r="Y1887" s="8">
        <v>0</v>
      </c>
      <c r="Z1887" s="9">
        <f t="shared" si="775"/>
        <v>0</v>
      </c>
      <c r="AA1887" s="26" t="str">
        <f t="shared" si="783"/>
        <v>INCORPJ=</v>
      </c>
      <c r="AB1887" s="70">
        <f t="shared" si="784"/>
        <v>44508</v>
      </c>
      <c r="AC1887" s="4"/>
      <c r="AD1887" s="1"/>
      <c r="AE1887" s="11"/>
      <c r="AF1887" s="5"/>
      <c r="AG1887" s="1"/>
      <c r="AH1887" s="1"/>
      <c r="AI1887" s="1"/>
      <c r="AJ1887" s="1"/>
      <c r="AK1887" s="10"/>
      <c r="AL1887" s="1"/>
      <c r="AM1887" s="1"/>
      <c r="AN1887" s="1"/>
      <c r="AO1887" s="1"/>
      <c r="AP1887" s="1"/>
      <c r="AQ1887" s="1"/>
    </row>
    <row r="1888" spans="1:43" ht="15.75" x14ac:dyDescent="0.2">
      <c r="A1888" s="67">
        <f t="shared" si="776"/>
        <v>44170</v>
      </c>
      <c r="B1888" s="8">
        <f t="shared" si="766"/>
        <v>16498.750845255832</v>
      </c>
      <c r="C1888" s="8">
        <f t="shared" si="777"/>
        <v>12022.26657881</v>
      </c>
      <c r="D1888" s="28">
        <f t="shared" si="778"/>
        <v>5438.12</v>
      </c>
      <c r="E1888" s="9">
        <f>IF(K1888=1,VLOOKUP(A1887,[1]Plan1!$AY$117:$BA$314,3),E1887)</f>
        <v>5486.52</v>
      </c>
      <c r="F1888" s="110">
        <f t="shared" si="779"/>
        <v>44152</v>
      </c>
      <c r="G1888" s="12">
        <f t="shared" si="767"/>
        <v>8.9001346053416697E-3</v>
      </c>
      <c r="H1888" s="11">
        <f t="shared" si="780"/>
        <v>44180</v>
      </c>
      <c r="I1888" s="11">
        <f t="shared" si="768"/>
        <v>44180</v>
      </c>
      <c r="J1888" s="1">
        <f t="shared" si="781"/>
        <v>21</v>
      </c>
      <c r="K1888" s="1">
        <f t="shared" si="764"/>
        <v>15</v>
      </c>
      <c r="L1888" s="8">
        <f t="shared" si="769"/>
        <v>1.00634918</v>
      </c>
      <c r="M1888" s="14">
        <f t="shared" si="763"/>
        <v>1.00860017</v>
      </c>
      <c r="N1888" s="14">
        <f t="shared" si="785"/>
        <v>1.2443864975498677</v>
      </c>
      <c r="O1888" s="8">
        <f t="shared" si="762"/>
        <v>1.2522873299999999</v>
      </c>
      <c r="P1888" s="8">
        <f t="shared" si="770"/>
        <v>15055.332114520001</v>
      </c>
      <c r="Q1888" s="13">
        <f t="shared" si="771"/>
        <v>0</v>
      </c>
      <c r="R1888" s="21">
        <f t="shared" si="772"/>
        <v>0</v>
      </c>
      <c r="S1888" s="8">
        <f t="shared" si="773"/>
        <v>0</v>
      </c>
      <c r="T1888" s="10">
        <f t="shared" si="782"/>
        <v>0.129804</v>
      </c>
      <c r="U1888" s="13">
        <f t="shared" si="761"/>
        <v>36</v>
      </c>
      <c r="V1888" s="13">
        <v>252</v>
      </c>
      <c r="W1888" s="14">
        <f t="shared" si="774"/>
        <v>1.0175877550000001</v>
      </c>
      <c r="X1888" s="85">
        <f t="shared" si="765"/>
        <v>1443.4187307358327</v>
      </c>
      <c r="Y1888" s="8">
        <v>0</v>
      </c>
      <c r="Z1888" s="9">
        <f t="shared" si="775"/>
        <v>0</v>
      </c>
      <c r="AA1888" s="26" t="str">
        <f t="shared" si="783"/>
        <v>INCORPJ=</v>
      </c>
      <c r="AB1888" s="70">
        <f t="shared" si="784"/>
        <v>44508</v>
      </c>
      <c r="AC1888" s="4"/>
      <c r="AD1888" s="1"/>
      <c r="AE1888" s="11"/>
      <c r="AF1888" s="5"/>
      <c r="AG1888" s="1"/>
      <c r="AH1888" s="1"/>
      <c r="AI1888" s="1"/>
      <c r="AJ1888" s="1"/>
      <c r="AK1888" s="10"/>
      <c r="AL1888" s="1"/>
      <c r="AM1888" s="1"/>
      <c r="AN1888" s="1"/>
      <c r="AO1888" s="1"/>
      <c r="AP1888" s="1"/>
      <c r="AQ1888" s="1"/>
    </row>
    <row r="1889" spans="1:43" ht="15.75" x14ac:dyDescent="0.2">
      <c r="A1889" s="67">
        <f t="shared" si="776"/>
        <v>44171</v>
      </c>
      <c r="B1889" s="8">
        <f t="shared" si="766"/>
        <v>16498.750845255832</v>
      </c>
      <c r="C1889" s="8">
        <f t="shared" si="777"/>
        <v>12022.26657881</v>
      </c>
      <c r="D1889" s="28">
        <f t="shared" si="778"/>
        <v>5438.12</v>
      </c>
      <c r="E1889" s="9">
        <f>IF(K1889=1,VLOOKUP(A1888,[1]Plan1!$AY$117:$BA$314,3),E1888)</f>
        <v>5486.52</v>
      </c>
      <c r="F1889" s="110">
        <f t="shared" si="779"/>
        <v>44152</v>
      </c>
      <c r="G1889" s="12">
        <f t="shared" si="767"/>
        <v>8.9001346053416697E-3</v>
      </c>
      <c r="H1889" s="11">
        <f t="shared" si="780"/>
        <v>44180</v>
      </c>
      <c r="I1889" s="11">
        <f t="shared" si="768"/>
        <v>44180</v>
      </c>
      <c r="J1889" s="1">
        <f t="shared" si="781"/>
        <v>21</v>
      </c>
      <c r="K1889" s="1">
        <f t="shared" si="764"/>
        <v>15</v>
      </c>
      <c r="L1889" s="8">
        <f t="shared" si="769"/>
        <v>1.00634918</v>
      </c>
      <c r="M1889" s="14">
        <f t="shared" si="763"/>
        <v>1.00860017</v>
      </c>
      <c r="N1889" s="14">
        <f t="shared" si="785"/>
        <v>1.2443864975498677</v>
      </c>
      <c r="O1889" s="8">
        <f t="shared" si="762"/>
        <v>1.2522873299999999</v>
      </c>
      <c r="P1889" s="8">
        <f t="shared" si="770"/>
        <v>15055.332114520001</v>
      </c>
      <c r="Q1889" s="13">
        <f t="shared" si="771"/>
        <v>0</v>
      </c>
      <c r="R1889" s="21">
        <f t="shared" si="772"/>
        <v>0</v>
      </c>
      <c r="S1889" s="8">
        <f t="shared" si="773"/>
        <v>0</v>
      </c>
      <c r="T1889" s="10">
        <f t="shared" si="782"/>
        <v>0.129804</v>
      </c>
      <c r="U1889" s="13">
        <f t="shared" si="761"/>
        <v>36</v>
      </c>
      <c r="V1889" s="13">
        <v>252</v>
      </c>
      <c r="W1889" s="14">
        <f t="shared" si="774"/>
        <v>1.0175877550000001</v>
      </c>
      <c r="X1889" s="85">
        <f t="shared" si="765"/>
        <v>1443.4187307358327</v>
      </c>
      <c r="Y1889" s="8">
        <v>0</v>
      </c>
      <c r="Z1889" s="9">
        <f t="shared" si="775"/>
        <v>0</v>
      </c>
      <c r="AA1889" s="26" t="str">
        <f t="shared" si="783"/>
        <v>INCORPJ=</v>
      </c>
      <c r="AB1889" s="70">
        <f t="shared" si="784"/>
        <v>44508</v>
      </c>
      <c r="AC1889" s="4"/>
      <c r="AD1889" s="1"/>
      <c r="AE1889" s="11"/>
      <c r="AF1889" s="5"/>
      <c r="AG1889" s="1"/>
      <c r="AH1889" s="1"/>
      <c r="AI1889" s="1"/>
      <c r="AJ1889" s="1"/>
      <c r="AK1889" s="10"/>
      <c r="AL1889" s="1"/>
      <c r="AM1889" s="1"/>
      <c r="AN1889" s="1"/>
      <c r="AO1889" s="1"/>
      <c r="AP1889" s="1"/>
      <c r="AQ1889" s="1"/>
    </row>
    <row r="1890" spans="1:43" ht="15.75" x14ac:dyDescent="0.2">
      <c r="A1890" s="67">
        <f t="shared" si="776"/>
        <v>44172</v>
      </c>
      <c r="B1890" s="8">
        <f t="shared" si="766"/>
        <v>16498.750845255832</v>
      </c>
      <c r="C1890" s="8">
        <f t="shared" si="777"/>
        <v>12022.26657881</v>
      </c>
      <c r="D1890" s="28">
        <f t="shared" si="778"/>
        <v>5438.12</v>
      </c>
      <c r="E1890" s="9">
        <f>IF(K1890=1,VLOOKUP(A1889,[1]Plan1!$AY$117:$BA$314,3),E1889)</f>
        <v>5486.52</v>
      </c>
      <c r="F1890" s="110">
        <f t="shared" si="779"/>
        <v>44152</v>
      </c>
      <c r="G1890" s="12">
        <f t="shared" si="767"/>
        <v>8.9001346053416697E-3</v>
      </c>
      <c r="H1890" s="11">
        <f t="shared" si="780"/>
        <v>44180</v>
      </c>
      <c r="I1890" s="11">
        <f t="shared" si="768"/>
        <v>44180</v>
      </c>
      <c r="J1890" s="1">
        <f t="shared" si="781"/>
        <v>21</v>
      </c>
      <c r="K1890" s="1">
        <f t="shared" si="764"/>
        <v>15</v>
      </c>
      <c r="L1890" s="8">
        <f t="shared" si="769"/>
        <v>1.00634918</v>
      </c>
      <c r="M1890" s="14">
        <f t="shared" si="763"/>
        <v>1.00860017</v>
      </c>
      <c r="N1890" s="14">
        <f t="shared" si="785"/>
        <v>1.2443864975498677</v>
      </c>
      <c r="O1890" s="8">
        <f t="shared" si="762"/>
        <v>1.2522873299999999</v>
      </c>
      <c r="P1890" s="8">
        <f t="shared" si="770"/>
        <v>15055.332114520001</v>
      </c>
      <c r="Q1890" s="13">
        <f t="shared" si="771"/>
        <v>0</v>
      </c>
      <c r="R1890" s="21">
        <f t="shared" si="772"/>
        <v>0</v>
      </c>
      <c r="S1890" s="8">
        <f t="shared" si="773"/>
        <v>0</v>
      </c>
      <c r="T1890" s="10">
        <f t="shared" si="782"/>
        <v>0.129804</v>
      </c>
      <c r="U1890" s="13">
        <f t="shared" si="761"/>
        <v>36</v>
      </c>
      <c r="V1890" s="13">
        <v>252</v>
      </c>
      <c r="W1890" s="14">
        <f t="shared" si="774"/>
        <v>1.0175877550000001</v>
      </c>
      <c r="X1890" s="85">
        <f t="shared" si="765"/>
        <v>1443.4187307358327</v>
      </c>
      <c r="Y1890" s="8">
        <v>0</v>
      </c>
      <c r="Z1890" s="9">
        <f t="shared" si="775"/>
        <v>0</v>
      </c>
      <c r="AA1890" s="26" t="str">
        <f t="shared" si="783"/>
        <v>INCORPJ=</v>
      </c>
      <c r="AB1890" s="70">
        <f t="shared" si="784"/>
        <v>44508</v>
      </c>
      <c r="AC1890" s="4"/>
      <c r="AD1890" s="1"/>
      <c r="AE1890" s="11"/>
      <c r="AF1890" s="5"/>
      <c r="AG1890" s="1"/>
      <c r="AH1890" s="1"/>
      <c r="AI1890" s="1"/>
      <c r="AJ1890" s="1"/>
      <c r="AK1890" s="10"/>
      <c r="AL1890" s="1"/>
      <c r="AM1890" s="1"/>
      <c r="AN1890" s="1"/>
      <c r="AO1890" s="1"/>
      <c r="AP1890" s="1"/>
      <c r="AQ1890" s="1"/>
    </row>
    <row r="1891" spans="1:43" ht="15.75" x14ac:dyDescent="0.2">
      <c r="A1891" s="67">
        <f t="shared" si="776"/>
        <v>44173</v>
      </c>
      <c r="B1891" s="8">
        <f t="shared" si="766"/>
        <v>16513.709476032087</v>
      </c>
      <c r="C1891" s="8">
        <f t="shared" si="777"/>
        <v>12022.26657881</v>
      </c>
      <c r="D1891" s="28">
        <f t="shared" si="778"/>
        <v>5438.12</v>
      </c>
      <c r="E1891" s="9">
        <f>IF(K1891=1,VLOOKUP(A1890,[1]Plan1!$AY$117:$BA$314,3),E1890)</f>
        <v>5486.52</v>
      </c>
      <c r="F1891" s="110">
        <f t="shared" si="779"/>
        <v>44152</v>
      </c>
      <c r="G1891" s="12">
        <f t="shared" si="767"/>
        <v>8.9001346053416697E-3</v>
      </c>
      <c r="H1891" s="11">
        <f t="shared" si="780"/>
        <v>44180</v>
      </c>
      <c r="I1891" s="11">
        <f t="shared" si="768"/>
        <v>44180</v>
      </c>
      <c r="J1891" s="1">
        <f t="shared" si="781"/>
        <v>21</v>
      </c>
      <c r="K1891" s="1">
        <f t="shared" si="764"/>
        <v>16</v>
      </c>
      <c r="L1891" s="8">
        <f t="shared" si="769"/>
        <v>1.0067738900000001</v>
      </c>
      <c r="M1891" s="14">
        <f t="shared" si="763"/>
        <v>1.00860017</v>
      </c>
      <c r="N1891" s="14">
        <f t="shared" si="785"/>
        <v>1.2443864975498677</v>
      </c>
      <c r="O1891" s="8">
        <f t="shared" si="762"/>
        <v>1.2528158300000001</v>
      </c>
      <c r="P1891" s="8">
        <f t="shared" si="770"/>
        <v>15061.68588241</v>
      </c>
      <c r="Q1891" s="13">
        <f t="shared" si="771"/>
        <v>0</v>
      </c>
      <c r="R1891" s="21">
        <f t="shared" si="772"/>
        <v>0</v>
      </c>
      <c r="S1891" s="8">
        <f t="shared" si="773"/>
        <v>0</v>
      </c>
      <c r="T1891" s="10">
        <f t="shared" si="782"/>
        <v>0.129804</v>
      </c>
      <c r="U1891" s="13">
        <f t="shared" si="761"/>
        <v>37</v>
      </c>
      <c r="V1891" s="13">
        <v>252</v>
      </c>
      <c r="W1891" s="14">
        <f t="shared" si="774"/>
        <v>1.0180806950000001</v>
      </c>
      <c r="X1891" s="85">
        <f t="shared" si="765"/>
        <v>1452.0235936220877</v>
      </c>
      <c r="Y1891" s="8">
        <v>0</v>
      </c>
      <c r="Z1891" s="9">
        <f t="shared" si="775"/>
        <v>0</v>
      </c>
      <c r="AA1891" s="26" t="str">
        <f t="shared" si="783"/>
        <v>INCORPJ=</v>
      </c>
      <c r="AB1891" s="70">
        <f t="shared" si="784"/>
        <v>44508</v>
      </c>
      <c r="AC1891" s="4"/>
      <c r="AD1891" s="1"/>
      <c r="AE1891" s="11"/>
      <c r="AF1891" s="5"/>
      <c r="AG1891" s="1"/>
      <c r="AH1891" s="1"/>
      <c r="AI1891" s="1"/>
      <c r="AJ1891" s="1"/>
      <c r="AK1891" s="10"/>
      <c r="AL1891" s="1"/>
      <c r="AM1891" s="1"/>
      <c r="AN1891" s="1"/>
      <c r="AO1891" s="1"/>
      <c r="AP1891" s="1"/>
      <c r="AQ1891" s="1"/>
    </row>
    <row r="1892" spans="1:43" ht="15.75" x14ac:dyDescent="0.2">
      <c r="A1892" s="67">
        <f t="shared" si="776"/>
        <v>44174</v>
      </c>
      <c r="B1892" s="8">
        <f t="shared" si="766"/>
        <v>16528.681748032835</v>
      </c>
      <c r="C1892" s="8">
        <f t="shared" si="777"/>
        <v>12022.26657881</v>
      </c>
      <c r="D1892" s="28">
        <f t="shared" si="778"/>
        <v>5438.12</v>
      </c>
      <c r="E1892" s="9">
        <f>IF(K1892=1,VLOOKUP(A1891,[1]Plan1!$AY$117:$BA$314,3),E1891)</f>
        <v>5486.52</v>
      </c>
      <c r="F1892" s="110">
        <f t="shared" si="779"/>
        <v>44152</v>
      </c>
      <c r="G1892" s="12">
        <f t="shared" si="767"/>
        <v>8.9001346053416697E-3</v>
      </c>
      <c r="H1892" s="11">
        <f t="shared" si="780"/>
        <v>44180</v>
      </c>
      <c r="I1892" s="11">
        <f t="shared" si="768"/>
        <v>44180</v>
      </c>
      <c r="J1892" s="1">
        <f t="shared" si="781"/>
        <v>21</v>
      </c>
      <c r="K1892" s="1">
        <f t="shared" si="764"/>
        <v>17</v>
      </c>
      <c r="L1892" s="8">
        <f t="shared" si="769"/>
        <v>1.00719878</v>
      </c>
      <c r="M1892" s="14">
        <f t="shared" si="763"/>
        <v>1.00860017</v>
      </c>
      <c r="N1892" s="14">
        <f t="shared" si="785"/>
        <v>1.2443864975498677</v>
      </c>
      <c r="O1892" s="8">
        <f t="shared" si="762"/>
        <v>1.2533445599999999</v>
      </c>
      <c r="P1892" s="8">
        <f t="shared" si="770"/>
        <v>15068.042415420001</v>
      </c>
      <c r="Q1892" s="13">
        <f t="shared" si="771"/>
        <v>0</v>
      </c>
      <c r="R1892" s="21">
        <f t="shared" si="772"/>
        <v>0</v>
      </c>
      <c r="S1892" s="8">
        <f t="shared" si="773"/>
        <v>0</v>
      </c>
      <c r="T1892" s="10">
        <f t="shared" si="782"/>
        <v>0.129804</v>
      </c>
      <c r="U1892" s="13">
        <f t="shared" si="761"/>
        <v>38</v>
      </c>
      <c r="V1892" s="13">
        <v>252</v>
      </c>
      <c r="W1892" s="14">
        <f t="shared" si="774"/>
        <v>1.018573873</v>
      </c>
      <c r="X1892" s="85">
        <f t="shared" si="765"/>
        <v>1460.6393326128357</v>
      </c>
      <c r="Y1892" s="8">
        <v>0</v>
      </c>
      <c r="Z1892" s="9">
        <f t="shared" si="775"/>
        <v>0</v>
      </c>
      <c r="AA1892" s="26" t="str">
        <f t="shared" si="783"/>
        <v>INCORPJ=</v>
      </c>
      <c r="AB1892" s="70">
        <f t="shared" si="784"/>
        <v>44508</v>
      </c>
      <c r="AC1892" s="4"/>
      <c r="AD1892" s="1"/>
      <c r="AE1892" s="11"/>
      <c r="AF1892" s="5"/>
      <c r="AG1892" s="1"/>
      <c r="AH1892" s="1"/>
      <c r="AI1892" s="1"/>
      <c r="AJ1892" s="1"/>
      <c r="AK1892" s="10"/>
      <c r="AL1892" s="1"/>
      <c r="AM1892" s="1"/>
      <c r="AN1892" s="1"/>
      <c r="AO1892" s="1"/>
      <c r="AP1892" s="1"/>
      <c r="AQ1892" s="1"/>
    </row>
    <row r="1893" spans="1:43" ht="15.75" x14ac:dyDescent="0.2">
      <c r="A1893" s="67">
        <f t="shared" si="776"/>
        <v>44175</v>
      </c>
      <c r="B1893" s="8">
        <f t="shared" si="766"/>
        <v>16543.667554826214</v>
      </c>
      <c r="C1893" s="8">
        <f t="shared" si="777"/>
        <v>12022.26657881</v>
      </c>
      <c r="D1893" s="28">
        <f t="shared" si="778"/>
        <v>5438.12</v>
      </c>
      <c r="E1893" s="9">
        <f>IF(K1893=1,VLOOKUP(A1892,[1]Plan1!$AY$117:$BA$314,3),E1892)</f>
        <v>5486.52</v>
      </c>
      <c r="F1893" s="110">
        <f t="shared" si="779"/>
        <v>44152</v>
      </c>
      <c r="G1893" s="12">
        <f t="shared" si="767"/>
        <v>8.9001346053416697E-3</v>
      </c>
      <c r="H1893" s="11">
        <f t="shared" si="780"/>
        <v>44180</v>
      </c>
      <c r="I1893" s="11">
        <f t="shared" si="768"/>
        <v>44180</v>
      </c>
      <c r="J1893" s="1">
        <f t="shared" si="781"/>
        <v>21</v>
      </c>
      <c r="K1893" s="1">
        <f t="shared" si="764"/>
        <v>18</v>
      </c>
      <c r="L1893" s="8">
        <f t="shared" si="769"/>
        <v>1.0076238500000001</v>
      </c>
      <c r="M1893" s="14">
        <f t="shared" si="763"/>
        <v>1.00860017</v>
      </c>
      <c r="N1893" s="14">
        <f t="shared" si="785"/>
        <v>1.2443864975498677</v>
      </c>
      <c r="O1893" s="8">
        <f t="shared" si="762"/>
        <v>1.25387351</v>
      </c>
      <c r="P1893" s="8">
        <f t="shared" si="770"/>
        <v>15074.401593320001</v>
      </c>
      <c r="Q1893" s="13">
        <f t="shared" si="771"/>
        <v>0</v>
      </c>
      <c r="R1893" s="21">
        <f t="shared" si="772"/>
        <v>0</v>
      </c>
      <c r="S1893" s="8">
        <f t="shared" si="773"/>
        <v>0</v>
      </c>
      <c r="T1893" s="10">
        <f t="shared" si="782"/>
        <v>0.129804</v>
      </c>
      <c r="U1893" s="13">
        <f t="shared" ref="U1893:U1956" si="786">IF(Q1892&gt;0,1,IF(K1893=K1892,U1892,U1892+1))</f>
        <v>39</v>
      </c>
      <c r="V1893" s="13">
        <v>252</v>
      </c>
      <c r="W1893" s="14">
        <f t="shared" si="774"/>
        <v>1.01906729</v>
      </c>
      <c r="X1893" s="85">
        <f t="shared" si="765"/>
        <v>1469.2659615062146</v>
      </c>
      <c r="Y1893" s="8">
        <v>0</v>
      </c>
      <c r="Z1893" s="9">
        <f t="shared" si="775"/>
        <v>0</v>
      </c>
      <c r="AA1893" s="26" t="str">
        <f t="shared" si="783"/>
        <v>INCORPJ=</v>
      </c>
      <c r="AB1893" s="70">
        <f t="shared" si="784"/>
        <v>44508</v>
      </c>
      <c r="AC1893" s="4"/>
      <c r="AD1893" s="1"/>
      <c r="AE1893" s="11"/>
      <c r="AF1893" s="5"/>
      <c r="AG1893" s="1"/>
      <c r="AH1893" s="1"/>
      <c r="AI1893" s="1"/>
      <c r="AJ1893" s="1"/>
      <c r="AK1893" s="10"/>
      <c r="AL1893" s="1"/>
      <c r="AM1893" s="1"/>
      <c r="AN1893" s="1"/>
      <c r="AO1893" s="1"/>
      <c r="AP1893" s="1"/>
      <c r="AQ1893" s="1"/>
    </row>
    <row r="1894" spans="1:43" ht="15.75" x14ac:dyDescent="0.2">
      <c r="A1894" s="67">
        <f t="shared" si="776"/>
        <v>44176</v>
      </c>
      <c r="B1894" s="8">
        <f t="shared" si="766"/>
        <v>16558.66690557421</v>
      </c>
      <c r="C1894" s="8">
        <f t="shared" si="777"/>
        <v>12022.26657881</v>
      </c>
      <c r="D1894" s="28">
        <f t="shared" si="778"/>
        <v>5438.12</v>
      </c>
      <c r="E1894" s="9">
        <f>IF(K1894=1,VLOOKUP(A1893,[1]Plan1!$AY$117:$BA$314,3),E1893)</f>
        <v>5486.52</v>
      </c>
      <c r="F1894" s="110">
        <f t="shared" si="779"/>
        <v>44152</v>
      </c>
      <c r="G1894" s="12">
        <f t="shared" si="767"/>
        <v>8.9001346053416697E-3</v>
      </c>
      <c r="H1894" s="11">
        <f t="shared" si="780"/>
        <v>44180</v>
      </c>
      <c r="I1894" s="11">
        <f t="shared" si="768"/>
        <v>44180</v>
      </c>
      <c r="J1894" s="1">
        <f t="shared" si="781"/>
        <v>21</v>
      </c>
      <c r="K1894" s="1">
        <f t="shared" si="764"/>
        <v>19</v>
      </c>
      <c r="L1894" s="8">
        <f t="shared" si="769"/>
        <v>1.0080491</v>
      </c>
      <c r="M1894" s="14">
        <f t="shared" si="763"/>
        <v>1.00860017</v>
      </c>
      <c r="N1894" s="14">
        <f t="shared" si="785"/>
        <v>1.2443864975498677</v>
      </c>
      <c r="O1894" s="8">
        <f t="shared" si="762"/>
        <v>1.2544026800000001</v>
      </c>
      <c r="P1894" s="8">
        <f t="shared" si="770"/>
        <v>15080.763416129999</v>
      </c>
      <c r="Q1894" s="13">
        <f t="shared" si="771"/>
        <v>0</v>
      </c>
      <c r="R1894" s="21">
        <f t="shared" si="772"/>
        <v>0</v>
      </c>
      <c r="S1894" s="8">
        <f t="shared" si="773"/>
        <v>0</v>
      </c>
      <c r="T1894" s="10">
        <f t="shared" si="782"/>
        <v>0.129804</v>
      </c>
      <c r="U1894" s="13">
        <f t="shared" si="786"/>
        <v>40</v>
      </c>
      <c r="V1894" s="13">
        <v>252</v>
      </c>
      <c r="W1894" s="14">
        <f t="shared" si="774"/>
        <v>1.0195609459999999</v>
      </c>
      <c r="X1894" s="85">
        <f t="shared" si="765"/>
        <v>1477.9034894442084</v>
      </c>
      <c r="Y1894" s="8">
        <v>0</v>
      </c>
      <c r="Z1894" s="9">
        <f t="shared" si="775"/>
        <v>0</v>
      </c>
      <c r="AA1894" s="26" t="str">
        <f t="shared" si="783"/>
        <v>INCORPJ=</v>
      </c>
      <c r="AB1894" s="70">
        <f t="shared" si="784"/>
        <v>44508</v>
      </c>
      <c r="AC1894" s="4"/>
      <c r="AD1894" s="1"/>
      <c r="AE1894" s="11"/>
      <c r="AF1894" s="5"/>
      <c r="AG1894" s="1"/>
      <c r="AH1894" s="1"/>
      <c r="AI1894" s="1"/>
      <c r="AJ1894" s="1"/>
      <c r="AK1894" s="10"/>
      <c r="AL1894" s="1"/>
      <c r="AM1894" s="1"/>
      <c r="AN1894" s="1"/>
      <c r="AO1894" s="1"/>
      <c r="AP1894" s="1"/>
      <c r="AQ1894" s="1"/>
    </row>
    <row r="1895" spans="1:43" ht="15.75" x14ac:dyDescent="0.2">
      <c r="A1895" s="67">
        <f t="shared" si="776"/>
        <v>44177</v>
      </c>
      <c r="B1895" s="8">
        <f t="shared" si="766"/>
        <v>16573.679825619794</v>
      </c>
      <c r="C1895" s="8">
        <f t="shared" si="777"/>
        <v>12022.26657881</v>
      </c>
      <c r="D1895" s="28">
        <f t="shared" si="778"/>
        <v>5438.12</v>
      </c>
      <c r="E1895" s="9">
        <f>IF(K1895=1,VLOOKUP(A1894,[1]Plan1!$AY$117:$BA$314,3),E1894)</f>
        <v>5486.52</v>
      </c>
      <c r="F1895" s="110">
        <f t="shared" si="779"/>
        <v>44152</v>
      </c>
      <c r="G1895" s="12">
        <f t="shared" si="767"/>
        <v>8.9001346053416697E-3</v>
      </c>
      <c r="H1895" s="11">
        <f t="shared" si="780"/>
        <v>44180</v>
      </c>
      <c r="I1895" s="11">
        <f t="shared" si="768"/>
        <v>44180</v>
      </c>
      <c r="J1895" s="1">
        <f t="shared" si="781"/>
        <v>21</v>
      </c>
      <c r="K1895" s="1">
        <f t="shared" si="764"/>
        <v>20</v>
      </c>
      <c r="L1895" s="8">
        <f t="shared" si="769"/>
        <v>1.00847452</v>
      </c>
      <c r="M1895" s="14">
        <f t="shared" si="763"/>
        <v>1.00860017</v>
      </c>
      <c r="N1895" s="14">
        <f t="shared" si="785"/>
        <v>1.2443864975498677</v>
      </c>
      <c r="O1895" s="8">
        <f t="shared" si="762"/>
        <v>1.25493207</v>
      </c>
      <c r="P1895" s="8">
        <f t="shared" si="770"/>
        <v>15087.12788383</v>
      </c>
      <c r="Q1895" s="13">
        <f t="shared" si="771"/>
        <v>0</v>
      </c>
      <c r="R1895" s="21">
        <f t="shared" si="772"/>
        <v>0</v>
      </c>
      <c r="S1895" s="8">
        <f t="shared" si="773"/>
        <v>0</v>
      </c>
      <c r="T1895" s="10">
        <f t="shared" si="782"/>
        <v>0.129804</v>
      </c>
      <c r="U1895" s="13">
        <f t="shared" si="786"/>
        <v>41</v>
      </c>
      <c r="V1895" s="13">
        <v>252</v>
      </c>
      <c r="W1895" s="14">
        <f t="shared" si="774"/>
        <v>1.020054842</v>
      </c>
      <c r="X1895" s="85">
        <f t="shared" si="765"/>
        <v>1486.5519417897958</v>
      </c>
      <c r="Y1895" s="8">
        <v>0</v>
      </c>
      <c r="Z1895" s="9">
        <f t="shared" si="775"/>
        <v>0</v>
      </c>
      <c r="AA1895" s="26" t="str">
        <f t="shared" si="783"/>
        <v>INCORPJ=</v>
      </c>
      <c r="AB1895" s="70">
        <f t="shared" si="784"/>
        <v>44508</v>
      </c>
      <c r="AC1895" s="4"/>
      <c r="AD1895" s="1"/>
      <c r="AE1895" s="11"/>
      <c r="AF1895" s="5"/>
      <c r="AG1895" s="1"/>
      <c r="AH1895" s="1"/>
      <c r="AI1895" s="1"/>
      <c r="AJ1895" s="1"/>
      <c r="AK1895" s="10"/>
      <c r="AL1895" s="1"/>
      <c r="AM1895" s="1"/>
      <c r="AN1895" s="1"/>
      <c r="AO1895" s="1"/>
      <c r="AP1895" s="1"/>
      <c r="AQ1895" s="1"/>
    </row>
    <row r="1896" spans="1:43" ht="15.75" x14ac:dyDescent="0.2">
      <c r="A1896" s="67">
        <f t="shared" si="776"/>
        <v>44178</v>
      </c>
      <c r="B1896" s="8">
        <f t="shared" si="766"/>
        <v>16573.679825619794</v>
      </c>
      <c r="C1896" s="8">
        <f t="shared" si="777"/>
        <v>12022.26657881</v>
      </c>
      <c r="D1896" s="28">
        <f t="shared" si="778"/>
        <v>5438.12</v>
      </c>
      <c r="E1896" s="9">
        <f>IF(K1896=1,VLOOKUP(A1895,[1]Plan1!$AY$117:$BA$314,3),E1895)</f>
        <v>5486.52</v>
      </c>
      <c r="F1896" s="110">
        <f t="shared" si="779"/>
        <v>44152</v>
      </c>
      <c r="G1896" s="12">
        <f t="shared" si="767"/>
        <v>8.9001346053416697E-3</v>
      </c>
      <c r="H1896" s="11">
        <f t="shared" si="780"/>
        <v>44180</v>
      </c>
      <c r="I1896" s="11">
        <f t="shared" si="768"/>
        <v>44180</v>
      </c>
      <c r="J1896" s="1">
        <f t="shared" si="781"/>
        <v>21</v>
      </c>
      <c r="K1896" s="1">
        <f t="shared" si="764"/>
        <v>20</v>
      </c>
      <c r="L1896" s="8">
        <f t="shared" si="769"/>
        <v>1.00847452</v>
      </c>
      <c r="M1896" s="14">
        <f t="shared" si="763"/>
        <v>1.00860017</v>
      </c>
      <c r="N1896" s="14">
        <f t="shared" si="785"/>
        <v>1.2443864975498677</v>
      </c>
      <c r="O1896" s="8">
        <f t="shared" si="762"/>
        <v>1.25493207</v>
      </c>
      <c r="P1896" s="8">
        <f t="shared" si="770"/>
        <v>15087.12788383</v>
      </c>
      <c r="Q1896" s="13">
        <f t="shared" si="771"/>
        <v>0</v>
      </c>
      <c r="R1896" s="21">
        <f t="shared" si="772"/>
        <v>0</v>
      </c>
      <c r="S1896" s="8">
        <f t="shared" si="773"/>
        <v>0</v>
      </c>
      <c r="T1896" s="10">
        <f t="shared" si="782"/>
        <v>0.129804</v>
      </c>
      <c r="U1896" s="13">
        <f t="shared" si="786"/>
        <v>41</v>
      </c>
      <c r="V1896" s="13">
        <v>252</v>
      </c>
      <c r="W1896" s="14">
        <f t="shared" si="774"/>
        <v>1.020054842</v>
      </c>
      <c r="X1896" s="85">
        <f t="shared" si="765"/>
        <v>1486.5519417897958</v>
      </c>
      <c r="Y1896" s="8">
        <v>0</v>
      </c>
      <c r="Z1896" s="9">
        <f t="shared" si="775"/>
        <v>0</v>
      </c>
      <c r="AA1896" s="26" t="str">
        <f t="shared" si="783"/>
        <v>INCORPJ=</v>
      </c>
      <c r="AB1896" s="70">
        <f t="shared" si="784"/>
        <v>44508</v>
      </c>
      <c r="AC1896" s="4"/>
      <c r="AD1896" s="1"/>
      <c r="AE1896" s="11"/>
      <c r="AF1896" s="5"/>
      <c r="AG1896" s="1"/>
      <c r="AH1896" s="1"/>
      <c r="AI1896" s="1"/>
      <c r="AJ1896" s="1"/>
      <c r="AK1896" s="10"/>
      <c r="AL1896" s="1"/>
      <c r="AM1896" s="1"/>
      <c r="AN1896" s="1"/>
      <c r="AO1896" s="1"/>
      <c r="AP1896" s="1"/>
      <c r="AQ1896" s="1"/>
    </row>
    <row r="1897" spans="1:43" ht="15.75" x14ac:dyDescent="0.2">
      <c r="A1897" s="67">
        <f t="shared" si="776"/>
        <v>44179</v>
      </c>
      <c r="B1897" s="8">
        <f t="shared" si="766"/>
        <v>16573.679825619794</v>
      </c>
      <c r="C1897" s="8">
        <f t="shared" si="777"/>
        <v>12022.26657881</v>
      </c>
      <c r="D1897" s="28">
        <f t="shared" si="778"/>
        <v>5438.12</v>
      </c>
      <c r="E1897" s="9">
        <f>IF(K1897=1,VLOOKUP(A1896,[1]Plan1!$AY$117:$BA$314,3),E1896)</f>
        <v>5486.52</v>
      </c>
      <c r="F1897" s="110">
        <f t="shared" si="779"/>
        <v>44152</v>
      </c>
      <c r="G1897" s="12">
        <f t="shared" si="767"/>
        <v>8.9001346053416697E-3</v>
      </c>
      <c r="H1897" s="11">
        <f t="shared" si="780"/>
        <v>44180</v>
      </c>
      <c r="I1897" s="11">
        <f t="shared" si="768"/>
        <v>44180</v>
      </c>
      <c r="J1897" s="1">
        <f t="shared" si="781"/>
        <v>21</v>
      </c>
      <c r="K1897" s="1">
        <f t="shared" si="764"/>
        <v>20</v>
      </c>
      <c r="L1897" s="8">
        <f t="shared" si="769"/>
        <v>1.00847452</v>
      </c>
      <c r="M1897" s="14">
        <f t="shared" si="763"/>
        <v>1.00860017</v>
      </c>
      <c r="N1897" s="14">
        <f t="shared" si="785"/>
        <v>1.2443864975498677</v>
      </c>
      <c r="O1897" s="8">
        <f t="shared" ref="O1897:O1960" si="787">TRUNC(TRUNC((L1897*N1897),15),8)</f>
        <v>1.25493207</v>
      </c>
      <c r="P1897" s="8">
        <f t="shared" si="770"/>
        <v>15087.12788383</v>
      </c>
      <c r="Q1897" s="13">
        <f t="shared" si="771"/>
        <v>0</v>
      </c>
      <c r="R1897" s="21">
        <f t="shared" si="772"/>
        <v>0</v>
      </c>
      <c r="S1897" s="8">
        <f t="shared" si="773"/>
        <v>0</v>
      </c>
      <c r="T1897" s="10">
        <f t="shared" si="782"/>
        <v>0.129804</v>
      </c>
      <c r="U1897" s="13">
        <f t="shared" si="786"/>
        <v>41</v>
      </c>
      <c r="V1897" s="13">
        <v>252</v>
      </c>
      <c r="W1897" s="14">
        <f t="shared" si="774"/>
        <v>1.020054842</v>
      </c>
      <c r="X1897" s="85">
        <f t="shared" si="765"/>
        <v>1486.5519417897958</v>
      </c>
      <c r="Y1897" s="8">
        <v>0</v>
      </c>
      <c r="Z1897" s="9">
        <f t="shared" si="775"/>
        <v>0</v>
      </c>
      <c r="AA1897" s="26" t="str">
        <f t="shared" si="783"/>
        <v>INCORPJ=</v>
      </c>
      <c r="AB1897" s="70">
        <f t="shared" si="784"/>
        <v>44508</v>
      </c>
      <c r="AC1897" s="4"/>
      <c r="AD1897" s="1"/>
      <c r="AE1897" s="11"/>
      <c r="AF1897" s="5"/>
      <c r="AG1897" s="1"/>
      <c r="AH1897" s="1"/>
      <c r="AI1897" s="1"/>
      <c r="AJ1897" s="1"/>
      <c r="AK1897" s="10"/>
      <c r="AL1897" s="1"/>
      <c r="AM1897" s="1"/>
      <c r="AN1897" s="1"/>
      <c r="AO1897" s="1"/>
      <c r="AP1897" s="1"/>
      <c r="AQ1897" s="1"/>
    </row>
    <row r="1898" spans="1:43" ht="15.75" x14ac:dyDescent="0.2">
      <c r="A1898" s="67">
        <f t="shared" si="776"/>
        <v>44180</v>
      </c>
      <c r="B1898" s="8">
        <f t="shared" si="766"/>
        <v>16588.706423763826</v>
      </c>
      <c r="C1898" s="8">
        <f t="shared" si="777"/>
        <v>12022.26657881</v>
      </c>
      <c r="D1898" s="28">
        <f t="shared" si="778"/>
        <v>5438.12</v>
      </c>
      <c r="E1898" s="9">
        <f>IF(K1898=1,VLOOKUP(A1897,[1]Plan1!$AY$117:$BA$314,3),E1897)</f>
        <v>5486.52</v>
      </c>
      <c r="F1898" s="110">
        <f t="shared" si="779"/>
        <v>44152</v>
      </c>
      <c r="G1898" s="12">
        <f t="shared" si="767"/>
        <v>8.9001346053416697E-3</v>
      </c>
      <c r="H1898" s="11">
        <f t="shared" si="780"/>
        <v>44211</v>
      </c>
      <c r="I1898" s="11">
        <f t="shared" si="768"/>
        <v>44180</v>
      </c>
      <c r="J1898" s="1">
        <f t="shared" si="781"/>
        <v>21</v>
      </c>
      <c r="K1898" s="1">
        <f t="shared" si="764"/>
        <v>21</v>
      </c>
      <c r="L1898" s="8">
        <f t="shared" si="769"/>
        <v>1.00890013</v>
      </c>
      <c r="M1898" s="14">
        <f t="shared" ref="M1898:M1961" si="788">IF(I1898&gt;I1897,L1897,M1897)</f>
        <v>1.00860017</v>
      </c>
      <c r="N1898" s="14">
        <f t="shared" si="785"/>
        <v>1.2443864975498677</v>
      </c>
      <c r="O1898" s="8">
        <f t="shared" si="787"/>
        <v>1.25546169</v>
      </c>
      <c r="P1898" s="8">
        <f t="shared" si="770"/>
        <v>15093.49511666</v>
      </c>
      <c r="Q1898" s="13">
        <f t="shared" si="771"/>
        <v>0</v>
      </c>
      <c r="R1898" s="21">
        <f t="shared" si="772"/>
        <v>0</v>
      </c>
      <c r="S1898" s="8">
        <f t="shared" si="773"/>
        <v>0</v>
      </c>
      <c r="T1898" s="10">
        <f t="shared" si="782"/>
        <v>0.129804</v>
      </c>
      <c r="U1898" s="13">
        <f t="shared" si="786"/>
        <v>42</v>
      </c>
      <c r="V1898" s="13">
        <v>252</v>
      </c>
      <c r="W1898" s="14">
        <f t="shared" si="774"/>
        <v>1.0205489759999999</v>
      </c>
      <c r="X1898" s="85">
        <f t="shared" si="765"/>
        <v>1495.2113071038257</v>
      </c>
      <c r="Y1898" s="8">
        <v>0</v>
      </c>
      <c r="Z1898" s="9">
        <f t="shared" si="775"/>
        <v>0</v>
      </c>
      <c r="AA1898" s="26" t="str">
        <f t="shared" si="783"/>
        <v>INCORPJ=</v>
      </c>
      <c r="AB1898" s="70">
        <f t="shared" si="784"/>
        <v>44508</v>
      </c>
      <c r="AC1898" s="4"/>
      <c r="AD1898" s="1"/>
      <c r="AE1898" s="11"/>
      <c r="AF1898" s="5"/>
      <c r="AG1898" s="1"/>
      <c r="AH1898" s="1"/>
      <c r="AI1898" s="1"/>
      <c r="AJ1898" s="1"/>
      <c r="AK1898" s="10"/>
      <c r="AL1898" s="1"/>
      <c r="AM1898" s="1"/>
      <c r="AN1898" s="1"/>
      <c r="AO1898" s="1"/>
      <c r="AP1898" s="1"/>
      <c r="AQ1898" s="1"/>
    </row>
    <row r="1899" spans="1:43" ht="15.75" x14ac:dyDescent="0.2">
      <c r="A1899" s="67">
        <f t="shared" si="776"/>
        <v>44181</v>
      </c>
      <c r="B1899" s="8">
        <f t="shared" si="766"/>
        <v>16607.343936067824</v>
      </c>
      <c r="C1899" s="8">
        <f t="shared" si="777"/>
        <v>12022.26657881</v>
      </c>
      <c r="D1899" s="28">
        <f t="shared" si="778"/>
        <v>5486.52</v>
      </c>
      <c r="E1899" s="9">
        <f>IF(K1899=1,VLOOKUP(A1898,[1]Plan1!$AY$117:$BA$314,3),E1898)</f>
        <v>5560.59</v>
      </c>
      <c r="F1899" s="110">
        <f t="shared" si="779"/>
        <v>44181</v>
      </c>
      <c r="G1899" s="12">
        <f t="shared" si="767"/>
        <v>1.3500360884495022E-2</v>
      </c>
      <c r="H1899" s="11">
        <f t="shared" si="780"/>
        <v>44211</v>
      </c>
      <c r="I1899" s="11">
        <f t="shared" si="768"/>
        <v>44211</v>
      </c>
      <c r="J1899" s="1">
        <f t="shared" si="781"/>
        <v>21</v>
      </c>
      <c r="K1899" s="1">
        <f t="shared" ref="K1899:K1962" si="789">(J1899-(NETWORKDAYS(A1899,I1899,AE$118:AE$502)-1))</f>
        <v>1</v>
      </c>
      <c r="L1899" s="8">
        <f t="shared" si="769"/>
        <v>1.0006387699999999</v>
      </c>
      <c r="M1899" s="14">
        <f t="shared" si="788"/>
        <v>1.00890013</v>
      </c>
      <c r="N1899" s="14">
        <f t="shared" si="785"/>
        <v>1.2554616991483063</v>
      </c>
      <c r="O1899" s="8">
        <f t="shared" si="787"/>
        <v>1.25626365</v>
      </c>
      <c r="P1899" s="8">
        <f t="shared" si="770"/>
        <v>15103.13649356</v>
      </c>
      <c r="Q1899" s="13">
        <f t="shared" si="771"/>
        <v>0</v>
      </c>
      <c r="R1899" s="21">
        <f t="shared" si="772"/>
        <v>0</v>
      </c>
      <c r="S1899" s="8">
        <f t="shared" si="773"/>
        <v>0</v>
      </c>
      <c r="T1899" s="10">
        <f t="shared" si="782"/>
        <v>0.129804</v>
      </c>
      <c r="U1899" s="13">
        <f t="shared" si="786"/>
        <v>43</v>
      </c>
      <c r="V1899" s="13">
        <v>252</v>
      </c>
      <c r="W1899" s="14">
        <f t="shared" si="774"/>
        <v>1.02104335</v>
      </c>
      <c r="X1899" s="85">
        <f t="shared" si="765"/>
        <v>1504.207442507826</v>
      </c>
      <c r="Y1899" s="8">
        <v>0</v>
      </c>
      <c r="Z1899" s="9">
        <f t="shared" si="775"/>
        <v>0</v>
      </c>
      <c r="AA1899" s="26" t="str">
        <f t="shared" si="783"/>
        <v>INCORPJ=</v>
      </c>
      <c r="AB1899" s="70">
        <f t="shared" si="784"/>
        <v>44508</v>
      </c>
      <c r="AC1899" s="4"/>
      <c r="AD1899" s="1"/>
      <c r="AE1899" s="11"/>
      <c r="AF1899" s="5"/>
      <c r="AG1899" s="1"/>
      <c r="AH1899" s="1"/>
      <c r="AI1899" s="1"/>
      <c r="AJ1899" s="1"/>
      <c r="AK1899" s="10"/>
      <c r="AL1899" s="1"/>
      <c r="AM1899" s="1"/>
      <c r="AN1899" s="1"/>
      <c r="AO1899" s="1"/>
      <c r="AP1899" s="1"/>
      <c r="AQ1899" s="1"/>
    </row>
    <row r="1900" spans="1:43" ht="15.75" x14ac:dyDescent="0.2">
      <c r="A1900" s="67">
        <f t="shared" si="776"/>
        <v>44182</v>
      </c>
      <c r="B1900" s="8">
        <f t="shared" si="766"/>
        <v>16626.002349775419</v>
      </c>
      <c r="C1900" s="8">
        <f t="shared" si="777"/>
        <v>12022.26657881</v>
      </c>
      <c r="D1900" s="28">
        <f t="shared" si="778"/>
        <v>5486.52</v>
      </c>
      <c r="E1900" s="9">
        <f>IF(K1900=1,VLOOKUP(A1899,[1]Plan1!$AY$117:$BA$314,3),E1899)</f>
        <v>5560.59</v>
      </c>
      <c r="F1900" s="110">
        <f t="shared" si="779"/>
        <v>44181</v>
      </c>
      <c r="G1900" s="12">
        <f t="shared" si="767"/>
        <v>1.3500360884495022E-2</v>
      </c>
      <c r="H1900" s="11">
        <f t="shared" si="780"/>
        <v>44211</v>
      </c>
      <c r="I1900" s="11">
        <f t="shared" si="768"/>
        <v>44211</v>
      </c>
      <c r="J1900" s="1">
        <f t="shared" si="781"/>
        <v>21</v>
      </c>
      <c r="K1900" s="1">
        <f t="shared" si="789"/>
        <v>2</v>
      </c>
      <c r="L1900" s="8">
        <f t="shared" si="769"/>
        <v>1.0012779599999999</v>
      </c>
      <c r="M1900" s="14">
        <f t="shared" si="788"/>
        <v>1.00890013</v>
      </c>
      <c r="N1900" s="14">
        <f t="shared" si="785"/>
        <v>1.2554616991483063</v>
      </c>
      <c r="O1900" s="8">
        <f t="shared" si="787"/>
        <v>1.25706612</v>
      </c>
      <c r="P1900" s="8">
        <f t="shared" si="770"/>
        <v>15112.784001829999</v>
      </c>
      <c r="Q1900" s="13">
        <f t="shared" si="771"/>
        <v>0</v>
      </c>
      <c r="R1900" s="21">
        <f t="shared" si="772"/>
        <v>0</v>
      </c>
      <c r="S1900" s="8">
        <f t="shared" si="773"/>
        <v>0</v>
      </c>
      <c r="T1900" s="10">
        <f t="shared" si="782"/>
        <v>0.129804</v>
      </c>
      <c r="U1900" s="13">
        <f t="shared" si="786"/>
        <v>44</v>
      </c>
      <c r="V1900" s="13">
        <v>252</v>
      </c>
      <c r="W1900" s="14">
        <f t="shared" si="774"/>
        <v>1.0215379630000001</v>
      </c>
      <c r="X1900" s="85">
        <f t="shared" si="765"/>
        <v>1513.2183479454193</v>
      </c>
      <c r="Y1900" s="8">
        <v>0</v>
      </c>
      <c r="Z1900" s="9">
        <f t="shared" si="775"/>
        <v>0</v>
      </c>
      <c r="AA1900" s="26" t="str">
        <f t="shared" si="783"/>
        <v>INCORPJ=</v>
      </c>
      <c r="AB1900" s="70">
        <f t="shared" si="784"/>
        <v>44508</v>
      </c>
      <c r="AC1900" s="4"/>
      <c r="AD1900" s="1"/>
      <c r="AE1900" s="11"/>
      <c r="AF1900" s="5"/>
      <c r="AG1900" s="1"/>
      <c r="AH1900" s="1"/>
      <c r="AI1900" s="1"/>
      <c r="AJ1900" s="1"/>
      <c r="AK1900" s="10"/>
      <c r="AL1900" s="1"/>
      <c r="AM1900" s="1"/>
      <c r="AN1900" s="1"/>
      <c r="AO1900" s="1"/>
      <c r="AP1900" s="1"/>
      <c r="AQ1900" s="1"/>
    </row>
    <row r="1901" spans="1:43" ht="15.75" x14ac:dyDescent="0.2">
      <c r="A1901" s="67">
        <f t="shared" si="776"/>
        <v>44183</v>
      </c>
      <c r="B1901" s="8">
        <f t="shared" si="766"/>
        <v>16644.681698412129</v>
      </c>
      <c r="C1901" s="8">
        <f t="shared" si="777"/>
        <v>12022.26657881</v>
      </c>
      <c r="D1901" s="28">
        <f t="shared" si="778"/>
        <v>5486.52</v>
      </c>
      <c r="E1901" s="9">
        <f>IF(K1901=1,VLOOKUP(A1900,[1]Plan1!$AY$117:$BA$314,3),E1900)</f>
        <v>5560.59</v>
      </c>
      <c r="F1901" s="110">
        <f t="shared" si="779"/>
        <v>44181</v>
      </c>
      <c r="G1901" s="12">
        <f t="shared" si="767"/>
        <v>1.3500360884495022E-2</v>
      </c>
      <c r="H1901" s="11">
        <f t="shared" si="780"/>
        <v>44211</v>
      </c>
      <c r="I1901" s="11">
        <f t="shared" si="768"/>
        <v>44211</v>
      </c>
      <c r="J1901" s="1">
        <f t="shared" si="781"/>
        <v>21</v>
      </c>
      <c r="K1901" s="1">
        <f t="shared" si="789"/>
        <v>3</v>
      </c>
      <c r="L1901" s="8">
        <f t="shared" si="769"/>
        <v>1.0019175499999999</v>
      </c>
      <c r="M1901" s="14">
        <f t="shared" si="788"/>
        <v>1.00890013</v>
      </c>
      <c r="N1901" s="14">
        <f t="shared" si="785"/>
        <v>1.2554616991483063</v>
      </c>
      <c r="O1901" s="8">
        <f t="shared" si="787"/>
        <v>1.2578691</v>
      </c>
      <c r="P1901" s="8">
        <f t="shared" si="770"/>
        <v>15122.437641439999</v>
      </c>
      <c r="Q1901" s="13">
        <f t="shared" si="771"/>
        <v>0</v>
      </c>
      <c r="R1901" s="21">
        <f t="shared" si="772"/>
        <v>0</v>
      </c>
      <c r="S1901" s="8">
        <f t="shared" si="773"/>
        <v>0</v>
      </c>
      <c r="T1901" s="10">
        <f t="shared" si="782"/>
        <v>0.129804</v>
      </c>
      <c r="U1901" s="13">
        <f t="shared" si="786"/>
        <v>45</v>
      </c>
      <c r="V1901" s="13">
        <v>252</v>
      </c>
      <c r="W1901" s="14">
        <f t="shared" si="774"/>
        <v>1.0220328160000001</v>
      </c>
      <c r="X1901" s="85">
        <f t="shared" si="765"/>
        <v>1522.2440569721307</v>
      </c>
      <c r="Y1901" s="8">
        <v>0</v>
      </c>
      <c r="Z1901" s="9">
        <f t="shared" si="775"/>
        <v>0</v>
      </c>
      <c r="AA1901" s="26" t="str">
        <f t="shared" si="783"/>
        <v>INCORPJ=</v>
      </c>
      <c r="AB1901" s="70">
        <f t="shared" si="784"/>
        <v>44508</v>
      </c>
      <c r="AC1901" s="4"/>
      <c r="AD1901" s="1"/>
      <c r="AE1901" s="11"/>
      <c r="AF1901" s="5"/>
      <c r="AG1901" s="1"/>
      <c r="AH1901" s="1"/>
      <c r="AI1901" s="1"/>
      <c r="AJ1901" s="1"/>
      <c r="AK1901" s="10"/>
      <c r="AL1901" s="1"/>
      <c r="AM1901" s="1"/>
      <c r="AN1901" s="1"/>
      <c r="AO1901" s="1"/>
      <c r="AP1901" s="1"/>
      <c r="AQ1901" s="1"/>
    </row>
    <row r="1902" spans="1:43" ht="15.75" x14ac:dyDescent="0.2">
      <c r="A1902" s="67">
        <f t="shared" si="776"/>
        <v>44184</v>
      </c>
      <c r="B1902" s="8">
        <f t="shared" si="766"/>
        <v>16663.382131670474</v>
      </c>
      <c r="C1902" s="8">
        <f t="shared" si="777"/>
        <v>12022.26657881</v>
      </c>
      <c r="D1902" s="28">
        <f t="shared" si="778"/>
        <v>5486.52</v>
      </c>
      <c r="E1902" s="9">
        <f>IF(K1902=1,VLOOKUP(A1901,[1]Plan1!$AY$117:$BA$314,3),E1901)</f>
        <v>5560.59</v>
      </c>
      <c r="F1902" s="110">
        <f t="shared" si="779"/>
        <v>44181</v>
      </c>
      <c r="G1902" s="12">
        <f t="shared" si="767"/>
        <v>1.3500360884495022E-2</v>
      </c>
      <c r="H1902" s="11">
        <f t="shared" si="780"/>
        <v>44211</v>
      </c>
      <c r="I1902" s="11">
        <f t="shared" si="768"/>
        <v>44211</v>
      </c>
      <c r="J1902" s="1">
        <f t="shared" si="781"/>
        <v>21</v>
      </c>
      <c r="K1902" s="1">
        <f t="shared" si="789"/>
        <v>4</v>
      </c>
      <c r="L1902" s="8">
        <f t="shared" si="769"/>
        <v>1.0025575499999999</v>
      </c>
      <c r="M1902" s="14">
        <f t="shared" si="788"/>
        <v>1.00890013</v>
      </c>
      <c r="N1902" s="14">
        <f t="shared" si="785"/>
        <v>1.2554616991483063</v>
      </c>
      <c r="O1902" s="8">
        <f t="shared" si="787"/>
        <v>1.2586725999999999</v>
      </c>
      <c r="P1902" s="8">
        <f t="shared" si="770"/>
        <v>15132.09753264</v>
      </c>
      <c r="Q1902" s="13">
        <f t="shared" si="771"/>
        <v>0</v>
      </c>
      <c r="R1902" s="21">
        <f t="shared" si="772"/>
        <v>0</v>
      </c>
      <c r="S1902" s="8">
        <f t="shared" si="773"/>
        <v>0</v>
      </c>
      <c r="T1902" s="10">
        <f t="shared" si="782"/>
        <v>0.129804</v>
      </c>
      <c r="U1902" s="13">
        <f t="shared" si="786"/>
        <v>46</v>
      </c>
      <c r="V1902" s="13">
        <v>252</v>
      </c>
      <c r="W1902" s="14">
        <f t="shared" si="774"/>
        <v>1.0225279089999999</v>
      </c>
      <c r="X1902" s="85">
        <f t="shared" si="765"/>
        <v>1531.2845990304745</v>
      </c>
      <c r="Y1902" s="8">
        <v>0</v>
      </c>
      <c r="Z1902" s="9">
        <f t="shared" si="775"/>
        <v>0</v>
      </c>
      <c r="AA1902" s="26" t="str">
        <f t="shared" si="783"/>
        <v>INCORPJ=</v>
      </c>
      <c r="AB1902" s="70">
        <f t="shared" si="784"/>
        <v>44508</v>
      </c>
      <c r="AC1902" s="4"/>
      <c r="AD1902" s="1"/>
      <c r="AE1902" s="11"/>
      <c r="AF1902" s="5"/>
      <c r="AG1902" s="1"/>
      <c r="AH1902" s="1"/>
      <c r="AI1902" s="1"/>
      <c r="AJ1902" s="1"/>
      <c r="AK1902" s="10"/>
      <c r="AL1902" s="1"/>
      <c r="AM1902" s="1"/>
      <c r="AN1902" s="1"/>
      <c r="AO1902" s="1"/>
      <c r="AP1902" s="1"/>
      <c r="AQ1902" s="1"/>
    </row>
    <row r="1903" spans="1:43" ht="15.75" x14ac:dyDescent="0.2">
      <c r="A1903" s="67">
        <f t="shared" si="776"/>
        <v>44185</v>
      </c>
      <c r="B1903" s="8">
        <f t="shared" si="766"/>
        <v>16663.382131670474</v>
      </c>
      <c r="C1903" s="8">
        <f t="shared" si="777"/>
        <v>12022.26657881</v>
      </c>
      <c r="D1903" s="28">
        <f t="shared" si="778"/>
        <v>5486.52</v>
      </c>
      <c r="E1903" s="9">
        <f>IF(K1903=1,VLOOKUP(A1902,[1]Plan1!$AY$117:$BA$314,3),E1902)</f>
        <v>5560.59</v>
      </c>
      <c r="F1903" s="110">
        <f t="shared" si="779"/>
        <v>44181</v>
      </c>
      <c r="G1903" s="12">
        <f t="shared" si="767"/>
        <v>1.3500360884495022E-2</v>
      </c>
      <c r="H1903" s="11">
        <f t="shared" si="780"/>
        <v>44211</v>
      </c>
      <c r="I1903" s="11">
        <f t="shared" si="768"/>
        <v>44211</v>
      </c>
      <c r="J1903" s="1">
        <f t="shared" si="781"/>
        <v>21</v>
      </c>
      <c r="K1903" s="1">
        <f t="shared" si="789"/>
        <v>4</v>
      </c>
      <c r="L1903" s="8">
        <f t="shared" si="769"/>
        <v>1.0025575499999999</v>
      </c>
      <c r="M1903" s="14">
        <f t="shared" si="788"/>
        <v>1.00890013</v>
      </c>
      <c r="N1903" s="14">
        <f t="shared" si="785"/>
        <v>1.2554616991483063</v>
      </c>
      <c r="O1903" s="8">
        <f t="shared" si="787"/>
        <v>1.2586725999999999</v>
      </c>
      <c r="P1903" s="8">
        <f t="shared" si="770"/>
        <v>15132.09753264</v>
      </c>
      <c r="Q1903" s="13">
        <f t="shared" si="771"/>
        <v>0</v>
      </c>
      <c r="R1903" s="21">
        <f t="shared" si="772"/>
        <v>0</v>
      </c>
      <c r="S1903" s="8">
        <f t="shared" si="773"/>
        <v>0</v>
      </c>
      <c r="T1903" s="10">
        <f t="shared" si="782"/>
        <v>0.129804</v>
      </c>
      <c r="U1903" s="13">
        <f t="shared" si="786"/>
        <v>46</v>
      </c>
      <c r="V1903" s="13">
        <v>252</v>
      </c>
      <c r="W1903" s="14">
        <f t="shared" si="774"/>
        <v>1.0225279089999999</v>
      </c>
      <c r="X1903" s="85">
        <f t="shared" ref="X1903:X1966" si="790">TRUNC((P1903*(W1903-1)),8)+(X$1837*(O1903/O$1837)*W1903)</f>
        <v>1531.2845990304745</v>
      </c>
      <c r="Y1903" s="8">
        <v>0</v>
      </c>
      <c r="Z1903" s="9">
        <f t="shared" si="775"/>
        <v>0</v>
      </c>
      <c r="AA1903" s="26" t="str">
        <f t="shared" si="783"/>
        <v>INCORPJ=</v>
      </c>
      <c r="AB1903" s="70">
        <f t="shared" si="784"/>
        <v>44508</v>
      </c>
      <c r="AC1903" s="4"/>
      <c r="AD1903" s="1"/>
      <c r="AE1903" s="11"/>
      <c r="AF1903" s="5"/>
      <c r="AG1903" s="1"/>
      <c r="AH1903" s="1"/>
      <c r="AI1903" s="1"/>
      <c r="AJ1903" s="1"/>
      <c r="AK1903" s="10"/>
      <c r="AL1903" s="1"/>
      <c r="AM1903" s="1"/>
      <c r="AN1903" s="1"/>
      <c r="AO1903" s="1"/>
      <c r="AP1903" s="1"/>
      <c r="AQ1903" s="1"/>
    </row>
    <row r="1904" spans="1:43" ht="15.75" x14ac:dyDescent="0.2">
      <c r="A1904" s="67">
        <f t="shared" si="776"/>
        <v>44186</v>
      </c>
      <c r="B1904" s="8">
        <f t="shared" si="766"/>
        <v>16663.382131670474</v>
      </c>
      <c r="C1904" s="8">
        <f t="shared" si="777"/>
        <v>12022.26657881</v>
      </c>
      <c r="D1904" s="28">
        <f t="shared" si="778"/>
        <v>5486.52</v>
      </c>
      <c r="E1904" s="9">
        <f>IF(K1904=1,VLOOKUP(A1903,[1]Plan1!$AY$117:$BA$314,3),E1903)</f>
        <v>5560.59</v>
      </c>
      <c r="F1904" s="110">
        <f t="shared" si="779"/>
        <v>44181</v>
      </c>
      <c r="G1904" s="12">
        <f t="shared" si="767"/>
        <v>1.3500360884495022E-2</v>
      </c>
      <c r="H1904" s="11">
        <f t="shared" si="780"/>
        <v>44211</v>
      </c>
      <c r="I1904" s="11">
        <f t="shared" si="768"/>
        <v>44211</v>
      </c>
      <c r="J1904" s="1">
        <f t="shared" si="781"/>
        <v>21</v>
      </c>
      <c r="K1904" s="1">
        <f t="shared" si="789"/>
        <v>4</v>
      </c>
      <c r="L1904" s="8">
        <f t="shared" si="769"/>
        <v>1.0025575499999999</v>
      </c>
      <c r="M1904" s="14">
        <f t="shared" si="788"/>
        <v>1.00890013</v>
      </c>
      <c r="N1904" s="14">
        <f t="shared" si="785"/>
        <v>1.2554616991483063</v>
      </c>
      <c r="O1904" s="8">
        <f t="shared" si="787"/>
        <v>1.2586725999999999</v>
      </c>
      <c r="P1904" s="8">
        <f t="shared" si="770"/>
        <v>15132.09753264</v>
      </c>
      <c r="Q1904" s="13">
        <f t="shared" si="771"/>
        <v>0</v>
      </c>
      <c r="R1904" s="21">
        <f t="shared" si="772"/>
        <v>0</v>
      </c>
      <c r="S1904" s="8">
        <f t="shared" si="773"/>
        <v>0</v>
      </c>
      <c r="T1904" s="10">
        <f t="shared" si="782"/>
        <v>0.129804</v>
      </c>
      <c r="U1904" s="13">
        <f t="shared" si="786"/>
        <v>46</v>
      </c>
      <c r="V1904" s="13">
        <v>252</v>
      </c>
      <c r="W1904" s="14">
        <f t="shared" si="774"/>
        <v>1.0225279089999999</v>
      </c>
      <c r="X1904" s="85">
        <f t="shared" si="790"/>
        <v>1531.2845990304745</v>
      </c>
      <c r="Y1904" s="8">
        <v>0</v>
      </c>
      <c r="Z1904" s="9">
        <f t="shared" si="775"/>
        <v>0</v>
      </c>
      <c r="AA1904" s="26" t="str">
        <f t="shared" si="783"/>
        <v>INCORPJ=</v>
      </c>
      <c r="AB1904" s="70">
        <f t="shared" si="784"/>
        <v>44508</v>
      </c>
      <c r="AC1904" s="4"/>
      <c r="AD1904" s="1"/>
      <c r="AE1904" s="11"/>
      <c r="AF1904" s="5"/>
      <c r="AG1904" s="1"/>
      <c r="AH1904" s="1"/>
      <c r="AI1904" s="1"/>
      <c r="AJ1904" s="1"/>
      <c r="AK1904" s="10"/>
      <c r="AL1904" s="1"/>
      <c r="AM1904" s="1"/>
      <c r="AN1904" s="1"/>
      <c r="AO1904" s="1"/>
      <c r="AP1904" s="1"/>
      <c r="AQ1904" s="1"/>
    </row>
    <row r="1905" spans="1:43" ht="15.75" x14ac:dyDescent="0.2">
      <c r="A1905" s="67">
        <f t="shared" si="776"/>
        <v>44187</v>
      </c>
      <c r="B1905" s="8">
        <f t="shared" si="766"/>
        <v>16682.103650714977</v>
      </c>
      <c r="C1905" s="8">
        <f t="shared" si="777"/>
        <v>12022.26657881</v>
      </c>
      <c r="D1905" s="28">
        <f t="shared" si="778"/>
        <v>5486.52</v>
      </c>
      <c r="E1905" s="9">
        <f>IF(K1905=1,VLOOKUP(A1904,[1]Plan1!$AY$117:$BA$314,3),E1904)</f>
        <v>5560.59</v>
      </c>
      <c r="F1905" s="110">
        <f t="shared" si="779"/>
        <v>44181</v>
      </c>
      <c r="G1905" s="12">
        <f t="shared" si="767"/>
        <v>1.3500360884495022E-2</v>
      </c>
      <c r="H1905" s="11">
        <f t="shared" si="780"/>
        <v>44211</v>
      </c>
      <c r="I1905" s="11">
        <f t="shared" si="768"/>
        <v>44211</v>
      </c>
      <c r="J1905" s="1">
        <f t="shared" si="781"/>
        <v>21</v>
      </c>
      <c r="K1905" s="1">
        <f t="shared" si="789"/>
        <v>5</v>
      </c>
      <c r="L1905" s="8">
        <f t="shared" si="769"/>
        <v>1.00319797</v>
      </c>
      <c r="M1905" s="14">
        <f t="shared" si="788"/>
        <v>1.00890013</v>
      </c>
      <c r="N1905" s="14">
        <f t="shared" si="785"/>
        <v>1.2554616991483063</v>
      </c>
      <c r="O1905" s="8">
        <f t="shared" si="787"/>
        <v>1.25947662</v>
      </c>
      <c r="P1905" s="8">
        <f t="shared" si="770"/>
        <v>15141.76367541</v>
      </c>
      <c r="Q1905" s="13">
        <f t="shared" si="771"/>
        <v>0</v>
      </c>
      <c r="R1905" s="21">
        <f t="shared" si="772"/>
        <v>0</v>
      </c>
      <c r="S1905" s="8">
        <f t="shared" si="773"/>
        <v>0</v>
      </c>
      <c r="T1905" s="10">
        <f t="shared" si="782"/>
        <v>0.129804</v>
      </c>
      <c r="U1905" s="13">
        <f t="shared" si="786"/>
        <v>47</v>
      </c>
      <c r="V1905" s="13">
        <v>252</v>
      </c>
      <c r="W1905" s="14">
        <f t="shared" si="774"/>
        <v>1.023023241</v>
      </c>
      <c r="X1905" s="85">
        <f t="shared" si="790"/>
        <v>1540.3399753049773</v>
      </c>
      <c r="Y1905" s="8">
        <v>0</v>
      </c>
      <c r="Z1905" s="9">
        <f t="shared" si="775"/>
        <v>0</v>
      </c>
      <c r="AA1905" s="26" t="str">
        <f t="shared" si="783"/>
        <v>INCORPJ=</v>
      </c>
      <c r="AB1905" s="70">
        <f t="shared" si="784"/>
        <v>44508</v>
      </c>
      <c r="AC1905" s="4"/>
      <c r="AD1905" s="1"/>
      <c r="AE1905" s="11"/>
      <c r="AF1905" s="5"/>
      <c r="AG1905" s="1"/>
      <c r="AH1905" s="1"/>
      <c r="AI1905" s="1"/>
      <c r="AJ1905" s="1"/>
      <c r="AK1905" s="10"/>
      <c r="AL1905" s="1"/>
      <c r="AM1905" s="1"/>
      <c r="AN1905" s="1"/>
      <c r="AO1905" s="1"/>
      <c r="AP1905" s="1"/>
      <c r="AQ1905" s="1"/>
    </row>
    <row r="1906" spans="1:43" ht="15.75" x14ac:dyDescent="0.2">
      <c r="A1906" s="67">
        <f t="shared" si="776"/>
        <v>44188</v>
      </c>
      <c r="B1906" s="8">
        <f t="shared" si="766"/>
        <v>16700.846173148169</v>
      </c>
      <c r="C1906" s="8">
        <f t="shared" si="777"/>
        <v>12022.26657881</v>
      </c>
      <c r="D1906" s="28">
        <f t="shared" si="778"/>
        <v>5486.52</v>
      </c>
      <c r="E1906" s="9">
        <f>IF(K1906=1,VLOOKUP(A1905,[1]Plan1!$AY$117:$BA$314,3),E1905)</f>
        <v>5560.59</v>
      </c>
      <c r="F1906" s="110">
        <f t="shared" si="779"/>
        <v>44181</v>
      </c>
      <c r="G1906" s="12">
        <f t="shared" si="767"/>
        <v>1.3500360884495022E-2</v>
      </c>
      <c r="H1906" s="11">
        <f t="shared" si="780"/>
        <v>44211</v>
      </c>
      <c r="I1906" s="11">
        <f t="shared" si="768"/>
        <v>44211</v>
      </c>
      <c r="J1906" s="1">
        <f t="shared" si="781"/>
        <v>21</v>
      </c>
      <c r="K1906" s="1">
        <f t="shared" si="789"/>
        <v>6</v>
      </c>
      <c r="L1906" s="8">
        <f t="shared" si="769"/>
        <v>1.0038387900000001</v>
      </c>
      <c r="M1906" s="14">
        <f t="shared" si="788"/>
        <v>1.00890013</v>
      </c>
      <c r="N1906" s="14">
        <f t="shared" si="785"/>
        <v>1.2554616991483063</v>
      </c>
      <c r="O1906" s="8">
        <f t="shared" si="787"/>
        <v>1.26028115</v>
      </c>
      <c r="P1906" s="8">
        <f t="shared" si="770"/>
        <v>15151.43594954</v>
      </c>
      <c r="Q1906" s="13">
        <f t="shared" si="771"/>
        <v>0</v>
      </c>
      <c r="R1906" s="21">
        <f t="shared" si="772"/>
        <v>0</v>
      </c>
      <c r="S1906" s="8">
        <f t="shared" si="773"/>
        <v>0</v>
      </c>
      <c r="T1906" s="10">
        <f t="shared" si="782"/>
        <v>0.129804</v>
      </c>
      <c r="U1906" s="13">
        <f t="shared" si="786"/>
        <v>48</v>
      </c>
      <c r="V1906" s="13">
        <v>252</v>
      </c>
      <c r="W1906" s="14">
        <f t="shared" si="774"/>
        <v>1.023518814</v>
      </c>
      <c r="X1906" s="85">
        <f t="shared" si="790"/>
        <v>1549.4102236081678</v>
      </c>
      <c r="Y1906" s="8">
        <v>0</v>
      </c>
      <c r="Z1906" s="9">
        <f t="shared" si="775"/>
        <v>0</v>
      </c>
      <c r="AA1906" s="26" t="str">
        <f t="shared" si="783"/>
        <v>INCORPJ=</v>
      </c>
      <c r="AB1906" s="70">
        <f t="shared" si="784"/>
        <v>44508</v>
      </c>
      <c r="AC1906" s="4"/>
      <c r="AD1906" s="1"/>
      <c r="AE1906" s="11"/>
      <c r="AF1906" s="5"/>
      <c r="AG1906" s="1"/>
      <c r="AH1906" s="1"/>
      <c r="AI1906" s="1"/>
      <c r="AJ1906" s="1"/>
      <c r="AK1906" s="10"/>
      <c r="AL1906" s="1"/>
      <c r="AM1906" s="1"/>
      <c r="AN1906" s="1"/>
      <c r="AO1906" s="1"/>
      <c r="AP1906" s="1"/>
      <c r="AQ1906" s="1"/>
    </row>
    <row r="1907" spans="1:43" ht="15.75" x14ac:dyDescent="0.2">
      <c r="A1907" s="67">
        <f t="shared" si="776"/>
        <v>44189</v>
      </c>
      <c r="B1907" s="8">
        <f t="shared" si="766"/>
        <v>16719.609551075293</v>
      </c>
      <c r="C1907" s="8">
        <f t="shared" si="777"/>
        <v>12022.26657881</v>
      </c>
      <c r="D1907" s="28">
        <f t="shared" si="778"/>
        <v>5486.52</v>
      </c>
      <c r="E1907" s="9">
        <f>IF(K1907=1,VLOOKUP(A1906,[1]Plan1!$AY$117:$BA$314,3),E1906)</f>
        <v>5560.59</v>
      </c>
      <c r="F1907" s="110">
        <f t="shared" si="779"/>
        <v>44181</v>
      </c>
      <c r="G1907" s="12">
        <f t="shared" si="767"/>
        <v>1.3500360884495022E-2</v>
      </c>
      <c r="H1907" s="11">
        <f t="shared" si="780"/>
        <v>44211</v>
      </c>
      <c r="I1907" s="11">
        <f t="shared" si="768"/>
        <v>44211</v>
      </c>
      <c r="J1907" s="1">
        <f t="shared" si="781"/>
        <v>21</v>
      </c>
      <c r="K1907" s="1">
        <f t="shared" si="789"/>
        <v>7</v>
      </c>
      <c r="L1907" s="8">
        <f t="shared" si="769"/>
        <v>1.00448001</v>
      </c>
      <c r="M1907" s="14">
        <f t="shared" si="788"/>
        <v>1.00890013</v>
      </c>
      <c r="N1907" s="14">
        <f t="shared" si="785"/>
        <v>1.2554616991483063</v>
      </c>
      <c r="O1907" s="8">
        <f t="shared" si="787"/>
        <v>1.2610861799999999</v>
      </c>
      <c r="P1907" s="8">
        <f t="shared" si="770"/>
        <v>15161.11423481</v>
      </c>
      <c r="Q1907" s="13">
        <f t="shared" si="771"/>
        <v>0</v>
      </c>
      <c r="R1907" s="21">
        <f t="shared" si="772"/>
        <v>0</v>
      </c>
      <c r="S1907" s="8">
        <f t="shared" si="773"/>
        <v>0</v>
      </c>
      <c r="T1907" s="10">
        <f t="shared" si="782"/>
        <v>0.129804</v>
      </c>
      <c r="U1907" s="13">
        <f t="shared" si="786"/>
        <v>49</v>
      </c>
      <c r="V1907" s="13">
        <v>252</v>
      </c>
      <c r="W1907" s="14">
        <f t="shared" si="774"/>
        <v>1.024014626</v>
      </c>
      <c r="X1907" s="85">
        <f t="shared" si="790"/>
        <v>1558.4953162652932</v>
      </c>
      <c r="Y1907" s="8">
        <v>0</v>
      </c>
      <c r="Z1907" s="9">
        <f t="shared" si="775"/>
        <v>0</v>
      </c>
      <c r="AA1907" s="26" t="str">
        <f t="shared" si="783"/>
        <v>INCORPJ=</v>
      </c>
      <c r="AB1907" s="70">
        <f t="shared" si="784"/>
        <v>44508</v>
      </c>
      <c r="AC1907" s="4"/>
      <c r="AD1907" s="1"/>
      <c r="AE1907" s="11"/>
      <c r="AF1907" s="5"/>
      <c r="AG1907" s="1"/>
      <c r="AH1907" s="1"/>
      <c r="AI1907" s="1"/>
      <c r="AJ1907" s="1"/>
      <c r="AK1907" s="10"/>
      <c r="AL1907" s="1"/>
      <c r="AM1907" s="1"/>
      <c r="AN1907" s="1"/>
      <c r="AO1907" s="1"/>
      <c r="AP1907" s="1"/>
      <c r="AQ1907" s="1"/>
    </row>
    <row r="1908" spans="1:43" ht="15.75" x14ac:dyDescent="0.2">
      <c r="A1908" s="67">
        <f t="shared" si="776"/>
        <v>44190</v>
      </c>
      <c r="B1908" s="8">
        <f t="shared" si="766"/>
        <v>16738.394099554062</v>
      </c>
      <c r="C1908" s="8">
        <f t="shared" si="777"/>
        <v>12022.26657881</v>
      </c>
      <c r="D1908" s="28">
        <f t="shared" si="778"/>
        <v>5486.52</v>
      </c>
      <c r="E1908" s="9">
        <f>IF(K1908=1,VLOOKUP(A1907,[1]Plan1!$AY$117:$BA$314,3),E1907)</f>
        <v>5560.59</v>
      </c>
      <c r="F1908" s="110">
        <f t="shared" si="779"/>
        <v>44181</v>
      </c>
      <c r="G1908" s="12">
        <f t="shared" si="767"/>
        <v>1.3500360884495022E-2</v>
      </c>
      <c r="H1908" s="11">
        <f t="shared" si="780"/>
        <v>44211</v>
      </c>
      <c r="I1908" s="11">
        <f t="shared" si="768"/>
        <v>44211</v>
      </c>
      <c r="J1908" s="1">
        <f t="shared" si="781"/>
        <v>21</v>
      </c>
      <c r="K1908" s="1">
        <f t="shared" si="789"/>
        <v>8</v>
      </c>
      <c r="L1908" s="8">
        <f t="shared" si="769"/>
        <v>1.00512165</v>
      </c>
      <c r="M1908" s="14">
        <f t="shared" si="788"/>
        <v>1.00890013</v>
      </c>
      <c r="N1908" s="14">
        <f t="shared" si="785"/>
        <v>1.2554616991483063</v>
      </c>
      <c r="O1908" s="8">
        <f t="shared" si="787"/>
        <v>1.2618917300000001</v>
      </c>
      <c r="P1908" s="8">
        <f t="shared" si="770"/>
        <v>15170.798771649999</v>
      </c>
      <c r="Q1908" s="13">
        <f t="shared" si="771"/>
        <v>0</v>
      </c>
      <c r="R1908" s="21">
        <f t="shared" si="772"/>
        <v>0</v>
      </c>
      <c r="S1908" s="8">
        <f t="shared" si="773"/>
        <v>0</v>
      </c>
      <c r="T1908" s="10">
        <f t="shared" si="782"/>
        <v>0.129804</v>
      </c>
      <c r="U1908" s="13">
        <f t="shared" si="786"/>
        <v>50</v>
      </c>
      <c r="V1908" s="13">
        <v>252</v>
      </c>
      <c r="W1908" s="14">
        <f t="shared" si="774"/>
        <v>1.024510679</v>
      </c>
      <c r="X1908" s="85">
        <f t="shared" si="790"/>
        <v>1567.5953279040627</v>
      </c>
      <c r="Y1908" s="8">
        <v>0</v>
      </c>
      <c r="Z1908" s="9">
        <f t="shared" si="775"/>
        <v>0</v>
      </c>
      <c r="AA1908" s="26" t="str">
        <f t="shared" si="783"/>
        <v>INCORPJ=</v>
      </c>
      <c r="AB1908" s="70">
        <f t="shared" si="784"/>
        <v>44508</v>
      </c>
      <c r="AC1908" s="4"/>
      <c r="AD1908" s="1"/>
      <c r="AE1908" s="11"/>
      <c r="AF1908" s="5"/>
      <c r="AG1908" s="1"/>
      <c r="AH1908" s="1"/>
      <c r="AI1908" s="1"/>
      <c r="AJ1908" s="1"/>
      <c r="AK1908" s="10"/>
      <c r="AL1908" s="1"/>
      <c r="AM1908" s="1"/>
      <c r="AN1908" s="1"/>
      <c r="AO1908" s="1"/>
      <c r="AP1908" s="1"/>
      <c r="AQ1908" s="1"/>
    </row>
    <row r="1909" spans="1:43" ht="15.75" x14ac:dyDescent="0.2">
      <c r="A1909" s="67">
        <f t="shared" si="776"/>
        <v>44191</v>
      </c>
      <c r="B1909" s="8">
        <f t="shared" si="766"/>
        <v>16738.394099554062</v>
      </c>
      <c r="C1909" s="8">
        <f t="shared" si="777"/>
        <v>12022.26657881</v>
      </c>
      <c r="D1909" s="28">
        <f t="shared" si="778"/>
        <v>5486.52</v>
      </c>
      <c r="E1909" s="9">
        <f>IF(K1909=1,VLOOKUP(A1908,[1]Plan1!$AY$117:$BA$314,3),E1908)</f>
        <v>5560.59</v>
      </c>
      <c r="F1909" s="110">
        <f t="shared" si="779"/>
        <v>44181</v>
      </c>
      <c r="G1909" s="12">
        <f t="shared" si="767"/>
        <v>1.3500360884495022E-2</v>
      </c>
      <c r="H1909" s="11">
        <f t="shared" si="780"/>
        <v>44211</v>
      </c>
      <c r="I1909" s="11">
        <f t="shared" si="768"/>
        <v>44211</v>
      </c>
      <c r="J1909" s="1">
        <f t="shared" si="781"/>
        <v>21</v>
      </c>
      <c r="K1909" s="1">
        <f t="shared" si="789"/>
        <v>8</v>
      </c>
      <c r="L1909" s="8">
        <f t="shared" si="769"/>
        <v>1.00512165</v>
      </c>
      <c r="M1909" s="14">
        <f t="shared" si="788"/>
        <v>1.00890013</v>
      </c>
      <c r="N1909" s="14">
        <f t="shared" si="785"/>
        <v>1.2554616991483063</v>
      </c>
      <c r="O1909" s="8">
        <f t="shared" si="787"/>
        <v>1.2618917300000001</v>
      </c>
      <c r="P1909" s="8">
        <f t="shared" si="770"/>
        <v>15170.798771649999</v>
      </c>
      <c r="Q1909" s="13">
        <f t="shared" si="771"/>
        <v>0</v>
      </c>
      <c r="R1909" s="21">
        <f t="shared" si="772"/>
        <v>0</v>
      </c>
      <c r="S1909" s="8">
        <f t="shared" si="773"/>
        <v>0</v>
      </c>
      <c r="T1909" s="10">
        <f t="shared" si="782"/>
        <v>0.129804</v>
      </c>
      <c r="U1909" s="13">
        <f t="shared" si="786"/>
        <v>50</v>
      </c>
      <c r="V1909" s="13">
        <v>252</v>
      </c>
      <c r="W1909" s="14">
        <f t="shared" si="774"/>
        <v>1.024510679</v>
      </c>
      <c r="X1909" s="85">
        <f t="shared" si="790"/>
        <v>1567.5953279040627</v>
      </c>
      <c r="Y1909" s="8">
        <v>0</v>
      </c>
      <c r="Z1909" s="9">
        <f t="shared" si="775"/>
        <v>0</v>
      </c>
      <c r="AA1909" s="26" t="str">
        <f t="shared" si="783"/>
        <v>INCORPJ=</v>
      </c>
      <c r="AB1909" s="70">
        <f t="shared" si="784"/>
        <v>44508</v>
      </c>
      <c r="AC1909" s="4"/>
      <c r="AD1909" s="1"/>
      <c r="AE1909" s="11"/>
      <c r="AF1909" s="5"/>
      <c r="AG1909" s="1"/>
      <c r="AH1909" s="1"/>
      <c r="AI1909" s="1"/>
      <c r="AJ1909" s="1"/>
      <c r="AK1909" s="10"/>
      <c r="AL1909" s="1"/>
      <c r="AM1909" s="1"/>
      <c r="AN1909" s="1"/>
      <c r="AO1909" s="1"/>
      <c r="AP1909" s="1"/>
      <c r="AQ1909" s="1"/>
    </row>
    <row r="1910" spans="1:43" ht="15.75" x14ac:dyDescent="0.2">
      <c r="A1910" s="67">
        <f t="shared" si="776"/>
        <v>44192</v>
      </c>
      <c r="B1910" s="8">
        <f t="shared" si="766"/>
        <v>16738.394099554062</v>
      </c>
      <c r="C1910" s="8">
        <f t="shared" si="777"/>
        <v>12022.26657881</v>
      </c>
      <c r="D1910" s="28">
        <f t="shared" si="778"/>
        <v>5486.52</v>
      </c>
      <c r="E1910" s="9">
        <f>IF(K1910=1,VLOOKUP(A1909,[1]Plan1!$AY$117:$BA$314,3),E1909)</f>
        <v>5560.59</v>
      </c>
      <c r="F1910" s="110">
        <f t="shared" si="779"/>
        <v>44181</v>
      </c>
      <c r="G1910" s="12">
        <f t="shared" si="767"/>
        <v>1.3500360884495022E-2</v>
      </c>
      <c r="H1910" s="11">
        <f t="shared" si="780"/>
        <v>44211</v>
      </c>
      <c r="I1910" s="11">
        <f t="shared" si="768"/>
        <v>44211</v>
      </c>
      <c r="J1910" s="1">
        <f t="shared" si="781"/>
        <v>21</v>
      </c>
      <c r="K1910" s="1">
        <f t="shared" si="789"/>
        <v>8</v>
      </c>
      <c r="L1910" s="8">
        <f t="shared" si="769"/>
        <v>1.00512165</v>
      </c>
      <c r="M1910" s="14">
        <f t="shared" si="788"/>
        <v>1.00890013</v>
      </c>
      <c r="N1910" s="14">
        <f t="shared" si="785"/>
        <v>1.2554616991483063</v>
      </c>
      <c r="O1910" s="8">
        <f t="shared" si="787"/>
        <v>1.2618917300000001</v>
      </c>
      <c r="P1910" s="8">
        <f t="shared" si="770"/>
        <v>15170.798771649999</v>
      </c>
      <c r="Q1910" s="13">
        <f t="shared" si="771"/>
        <v>0</v>
      </c>
      <c r="R1910" s="21">
        <f t="shared" si="772"/>
        <v>0</v>
      </c>
      <c r="S1910" s="8">
        <f t="shared" si="773"/>
        <v>0</v>
      </c>
      <c r="T1910" s="10">
        <f t="shared" si="782"/>
        <v>0.129804</v>
      </c>
      <c r="U1910" s="13">
        <f t="shared" si="786"/>
        <v>50</v>
      </c>
      <c r="V1910" s="13">
        <v>252</v>
      </c>
      <c r="W1910" s="14">
        <f t="shared" si="774"/>
        <v>1.024510679</v>
      </c>
      <c r="X1910" s="85">
        <f t="shared" si="790"/>
        <v>1567.5953279040627</v>
      </c>
      <c r="Y1910" s="8">
        <v>0</v>
      </c>
      <c r="Z1910" s="9">
        <f t="shared" si="775"/>
        <v>0</v>
      </c>
      <c r="AA1910" s="26" t="str">
        <f t="shared" si="783"/>
        <v>INCORPJ=</v>
      </c>
      <c r="AB1910" s="70">
        <f t="shared" si="784"/>
        <v>44508</v>
      </c>
      <c r="AC1910" s="4"/>
      <c r="AD1910" s="1"/>
      <c r="AE1910" s="11"/>
      <c r="AF1910" s="5"/>
      <c r="AG1910" s="1"/>
      <c r="AH1910" s="1"/>
      <c r="AI1910" s="1"/>
      <c r="AJ1910" s="1"/>
      <c r="AK1910" s="10"/>
      <c r="AL1910" s="1"/>
      <c r="AM1910" s="1"/>
      <c r="AN1910" s="1"/>
      <c r="AO1910" s="1"/>
      <c r="AP1910" s="1"/>
      <c r="AQ1910" s="1"/>
    </row>
    <row r="1911" spans="1:43" ht="15.75" x14ac:dyDescent="0.2">
      <c r="A1911" s="67">
        <f t="shared" si="776"/>
        <v>44193</v>
      </c>
      <c r="B1911" s="8">
        <f t="shared" si="766"/>
        <v>16738.394099554062</v>
      </c>
      <c r="C1911" s="8">
        <f t="shared" si="777"/>
        <v>12022.26657881</v>
      </c>
      <c r="D1911" s="28">
        <f t="shared" si="778"/>
        <v>5486.52</v>
      </c>
      <c r="E1911" s="9">
        <f>IF(K1911=1,VLOOKUP(A1910,[1]Plan1!$AY$117:$BA$314,3),E1910)</f>
        <v>5560.59</v>
      </c>
      <c r="F1911" s="110">
        <f t="shared" si="779"/>
        <v>44181</v>
      </c>
      <c r="G1911" s="12">
        <f t="shared" si="767"/>
        <v>1.3500360884495022E-2</v>
      </c>
      <c r="H1911" s="11">
        <f t="shared" si="780"/>
        <v>44211</v>
      </c>
      <c r="I1911" s="11">
        <f t="shared" si="768"/>
        <v>44211</v>
      </c>
      <c r="J1911" s="1">
        <f t="shared" si="781"/>
        <v>21</v>
      </c>
      <c r="K1911" s="1">
        <f t="shared" si="789"/>
        <v>8</v>
      </c>
      <c r="L1911" s="8">
        <f t="shared" si="769"/>
        <v>1.00512165</v>
      </c>
      <c r="M1911" s="14">
        <f t="shared" si="788"/>
        <v>1.00890013</v>
      </c>
      <c r="N1911" s="14">
        <f t="shared" si="785"/>
        <v>1.2554616991483063</v>
      </c>
      <c r="O1911" s="8">
        <f t="shared" si="787"/>
        <v>1.2618917300000001</v>
      </c>
      <c r="P1911" s="8">
        <f t="shared" si="770"/>
        <v>15170.798771649999</v>
      </c>
      <c r="Q1911" s="13">
        <f t="shared" si="771"/>
        <v>0</v>
      </c>
      <c r="R1911" s="21">
        <f t="shared" si="772"/>
        <v>0</v>
      </c>
      <c r="S1911" s="8">
        <f t="shared" si="773"/>
        <v>0</v>
      </c>
      <c r="T1911" s="10">
        <f t="shared" si="782"/>
        <v>0.129804</v>
      </c>
      <c r="U1911" s="13">
        <f t="shared" si="786"/>
        <v>50</v>
      </c>
      <c r="V1911" s="13">
        <v>252</v>
      </c>
      <c r="W1911" s="14">
        <f t="shared" si="774"/>
        <v>1.024510679</v>
      </c>
      <c r="X1911" s="85">
        <f t="shared" si="790"/>
        <v>1567.5953279040627</v>
      </c>
      <c r="Y1911" s="8">
        <v>0</v>
      </c>
      <c r="Z1911" s="9">
        <f t="shared" si="775"/>
        <v>0</v>
      </c>
      <c r="AA1911" s="26" t="str">
        <f t="shared" si="783"/>
        <v>INCORPJ=</v>
      </c>
      <c r="AB1911" s="70">
        <f t="shared" si="784"/>
        <v>44508</v>
      </c>
      <c r="AC1911" s="4"/>
      <c r="AD1911" s="1"/>
      <c r="AE1911" s="11"/>
      <c r="AF1911" s="5"/>
      <c r="AG1911" s="1"/>
      <c r="AH1911" s="1"/>
      <c r="AI1911" s="1"/>
      <c r="AJ1911" s="1"/>
      <c r="AK1911" s="10"/>
      <c r="AL1911" s="1"/>
      <c r="AM1911" s="1"/>
      <c r="AN1911" s="1"/>
      <c r="AO1911" s="1"/>
      <c r="AP1911" s="1"/>
      <c r="AQ1911" s="1"/>
    </row>
    <row r="1912" spans="1:43" ht="15.75" x14ac:dyDescent="0.2">
      <c r="A1912" s="67">
        <f t="shared" si="776"/>
        <v>44194</v>
      </c>
      <c r="B1912" s="8">
        <f t="shared" si="766"/>
        <v>16757.199819811009</v>
      </c>
      <c r="C1912" s="8">
        <f t="shared" si="777"/>
        <v>12022.26657881</v>
      </c>
      <c r="D1912" s="28">
        <f t="shared" si="778"/>
        <v>5486.52</v>
      </c>
      <c r="E1912" s="9">
        <f>IF(K1912=1,VLOOKUP(A1911,[1]Plan1!$AY$117:$BA$314,3),E1911)</f>
        <v>5560.59</v>
      </c>
      <c r="F1912" s="110">
        <f t="shared" si="779"/>
        <v>44181</v>
      </c>
      <c r="G1912" s="12">
        <f t="shared" si="767"/>
        <v>1.3500360884495022E-2</v>
      </c>
      <c r="H1912" s="11">
        <f t="shared" si="780"/>
        <v>44211</v>
      </c>
      <c r="I1912" s="11">
        <f t="shared" si="768"/>
        <v>44211</v>
      </c>
      <c r="J1912" s="1">
        <f t="shared" si="781"/>
        <v>21</v>
      </c>
      <c r="K1912" s="1">
        <f t="shared" si="789"/>
        <v>9</v>
      </c>
      <c r="L1912" s="8">
        <f t="shared" si="769"/>
        <v>1.0057636999999999</v>
      </c>
      <c r="M1912" s="14">
        <f t="shared" si="788"/>
        <v>1.00890013</v>
      </c>
      <c r="N1912" s="14">
        <f t="shared" si="785"/>
        <v>1.2554616991483063</v>
      </c>
      <c r="O1912" s="8">
        <f t="shared" si="787"/>
        <v>1.2626978</v>
      </c>
      <c r="P1912" s="8">
        <f t="shared" si="770"/>
        <v>15180.48956007</v>
      </c>
      <c r="Q1912" s="13">
        <f t="shared" si="771"/>
        <v>0</v>
      </c>
      <c r="R1912" s="21">
        <f t="shared" si="772"/>
        <v>0</v>
      </c>
      <c r="S1912" s="8">
        <f t="shared" si="773"/>
        <v>0</v>
      </c>
      <c r="T1912" s="10">
        <f t="shared" si="782"/>
        <v>0.129804</v>
      </c>
      <c r="U1912" s="13">
        <f t="shared" si="786"/>
        <v>51</v>
      </c>
      <c r="V1912" s="13">
        <v>252</v>
      </c>
      <c r="W1912" s="14">
        <f t="shared" si="774"/>
        <v>1.0250069719999999</v>
      </c>
      <c r="X1912" s="85">
        <f t="shared" si="790"/>
        <v>1576.7102597410089</v>
      </c>
      <c r="Y1912" s="8">
        <v>0</v>
      </c>
      <c r="Z1912" s="9">
        <f t="shared" si="775"/>
        <v>0</v>
      </c>
      <c r="AA1912" s="26" t="str">
        <f t="shared" si="783"/>
        <v>INCORPJ=</v>
      </c>
      <c r="AB1912" s="70">
        <f t="shared" si="784"/>
        <v>44508</v>
      </c>
      <c r="AC1912" s="4"/>
      <c r="AD1912" s="1"/>
      <c r="AE1912" s="11"/>
      <c r="AF1912" s="5"/>
      <c r="AG1912" s="1"/>
      <c r="AH1912" s="1"/>
      <c r="AI1912" s="1"/>
      <c r="AJ1912" s="1"/>
      <c r="AK1912" s="10"/>
      <c r="AL1912" s="1"/>
      <c r="AM1912" s="1"/>
      <c r="AN1912" s="1"/>
      <c r="AO1912" s="1"/>
      <c r="AP1912" s="1"/>
      <c r="AQ1912" s="1"/>
    </row>
    <row r="1913" spans="1:43" ht="15.75" x14ac:dyDescent="0.2">
      <c r="A1913" s="67">
        <f t="shared" si="776"/>
        <v>44195</v>
      </c>
      <c r="B1913" s="8">
        <f t="shared" si="766"/>
        <v>16776.026596603984</v>
      </c>
      <c r="C1913" s="8">
        <f t="shared" si="777"/>
        <v>12022.26657881</v>
      </c>
      <c r="D1913" s="28">
        <f t="shared" si="778"/>
        <v>5486.52</v>
      </c>
      <c r="E1913" s="9">
        <f>IF(K1913=1,VLOOKUP(A1912,[1]Plan1!$AY$117:$BA$314,3),E1912)</f>
        <v>5560.59</v>
      </c>
      <c r="F1913" s="110">
        <f t="shared" si="779"/>
        <v>44181</v>
      </c>
      <c r="G1913" s="12">
        <f t="shared" si="767"/>
        <v>1.3500360884495022E-2</v>
      </c>
      <c r="H1913" s="11">
        <f t="shared" si="780"/>
        <v>44211</v>
      </c>
      <c r="I1913" s="11">
        <f t="shared" si="768"/>
        <v>44211</v>
      </c>
      <c r="J1913" s="1">
        <f t="shared" si="781"/>
        <v>21</v>
      </c>
      <c r="K1913" s="1">
        <f t="shared" si="789"/>
        <v>10</v>
      </c>
      <c r="L1913" s="8">
        <f t="shared" si="769"/>
        <v>1.00640616</v>
      </c>
      <c r="M1913" s="14">
        <f t="shared" si="788"/>
        <v>1.00890013</v>
      </c>
      <c r="N1913" s="14">
        <f t="shared" si="785"/>
        <v>1.2554616991483063</v>
      </c>
      <c r="O1913" s="8">
        <f t="shared" si="787"/>
        <v>1.2635043800000001</v>
      </c>
      <c r="P1913" s="8">
        <f t="shared" si="770"/>
        <v>15190.186479849999</v>
      </c>
      <c r="Q1913" s="13">
        <f t="shared" si="771"/>
        <v>0</v>
      </c>
      <c r="R1913" s="21">
        <f t="shared" si="772"/>
        <v>0</v>
      </c>
      <c r="S1913" s="8">
        <f t="shared" si="773"/>
        <v>0</v>
      </c>
      <c r="T1913" s="10">
        <f t="shared" si="782"/>
        <v>0.129804</v>
      </c>
      <c r="U1913" s="13">
        <f t="shared" si="786"/>
        <v>52</v>
      </c>
      <c r="V1913" s="13">
        <v>252</v>
      </c>
      <c r="W1913" s="14">
        <f t="shared" si="774"/>
        <v>1.0255035050000001</v>
      </c>
      <c r="X1913" s="85">
        <f t="shared" si="790"/>
        <v>1585.8401167539837</v>
      </c>
      <c r="Y1913" s="8">
        <v>0</v>
      </c>
      <c r="Z1913" s="9">
        <f t="shared" si="775"/>
        <v>0</v>
      </c>
      <c r="AA1913" s="26" t="str">
        <f t="shared" si="783"/>
        <v>INCORPJ=</v>
      </c>
      <c r="AB1913" s="70">
        <f t="shared" si="784"/>
        <v>44508</v>
      </c>
      <c r="AC1913" s="4"/>
      <c r="AD1913" s="1"/>
      <c r="AE1913" s="11"/>
      <c r="AF1913" s="5"/>
      <c r="AG1913" s="1"/>
      <c r="AH1913" s="1"/>
      <c r="AI1913" s="1"/>
      <c r="AJ1913" s="1"/>
      <c r="AK1913" s="10"/>
      <c r="AL1913" s="1"/>
      <c r="AM1913" s="1"/>
      <c r="AN1913" s="1"/>
      <c r="AO1913" s="1"/>
      <c r="AP1913" s="1"/>
      <c r="AQ1913" s="1"/>
    </row>
    <row r="1914" spans="1:43" ht="15.75" x14ac:dyDescent="0.2">
      <c r="A1914" s="67">
        <f t="shared" si="776"/>
        <v>44196</v>
      </c>
      <c r="B1914" s="8">
        <f t="shared" si="766"/>
        <v>16794.87459650177</v>
      </c>
      <c r="C1914" s="8">
        <f t="shared" si="777"/>
        <v>12022.26657881</v>
      </c>
      <c r="D1914" s="28">
        <f t="shared" si="778"/>
        <v>5486.52</v>
      </c>
      <c r="E1914" s="9">
        <f>IF(K1914=1,VLOOKUP(A1913,[1]Plan1!$AY$117:$BA$314,3),E1913)</f>
        <v>5560.59</v>
      </c>
      <c r="F1914" s="110">
        <f t="shared" si="779"/>
        <v>44181</v>
      </c>
      <c r="G1914" s="12">
        <f t="shared" si="767"/>
        <v>1.3500360884495022E-2</v>
      </c>
      <c r="H1914" s="11">
        <f t="shared" si="780"/>
        <v>44211</v>
      </c>
      <c r="I1914" s="11">
        <f t="shared" si="768"/>
        <v>44211</v>
      </c>
      <c r="J1914" s="1">
        <f t="shared" si="781"/>
        <v>21</v>
      </c>
      <c r="K1914" s="1">
        <f t="shared" si="789"/>
        <v>11</v>
      </c>
      <c r="L1914" s="8">
        <f t="shared" si="769"/>
        <v>1.0070490299999999</v>
      </c>
      <c r="M1914" s="14">
        <f t="shared" si="788"/>
        <v>1.00890013</v>
      </c>
      <c r="N1914" s="14">
        <f t="shared" si="785"/>
        <v>1.2554616991483063</v>
      </c>
      <c r="O1914" s="8">
        <f t="shared" si="787"/>
        <v>1.2643114799999999</v>
      </c>
      <c r="P1914" s="8">
        <f t="shared" si="770"/>
        <v>15199.889651199999</v>
      </c>
      <c r="Q1914" s="13">
        <f t="shared" si="771"/>
        <v>0</v>
      </c>
      <c r="R1914" s="21">
        <f t="shared" si="772"/>
        <v>0</v>
      </c>
      <c r="S1914" s="8">
        <f t="shared" si="773"/>
        <v>0</v>
      </c>
      <c r="T1914" s="10">
        <f t="shared" si="782"/>
        <v>0.129804</v>
      </c>
      <c r="U1914" s="13">
        <f t="shared" si="786"/>
        <v>53</v>
      </c>
      <c r="V1914" s="13">
        <v>252</v>
      </c>
      <c r="W1914" s="14">
        <f t="shared" si="774"/>
        <v>1.026000279</v>
      </c>
      <c r="X1914" s="85">
        <f t="shared" si="790"/>
        <v>1594.9849453017709</v>
      </c>
      <c r="Y1914" s="8">
        <v>0</v>
      </c>
      <c r="Z1914" s="9">
        <f t="shared" si="775"/>
        <v>0</v>
      </c>
      <c r="AA1914" s="26" t="str">
        <f t="shared" si="783"/>
        <v>INCORPJ=</v>
      </c>
      <c r="AB1914" s="70">
        <f t="shared" si="784"/>
        <v>44508</v>
      </c>
      <c r="AC1914" s="4"/>
      <c r="AD1914" s="1"/>
      <c r="AE1914" s="11"/>
      <c r="AF1914" s="5"/>
      <c r="AG1914" s="1"/>
      <c r="AH1914" s="1"/>
      <c r="AI1914" s="1"/>
      <c r="AJ1914" s="1"/>
      <c r="AK1914" s="10"/>
      <c r="AL1914" s="1"/>
      <c r="AM1914" s="1"/>
      <c r="AN1914" s="1"/>
      <c r="AO1914" s="1"/>
      <c r="AP1914" s="1"/>
      <c r="AQ1914" s="1"/>
    </row>
    <row r="1915" spans="1:43" ht="15.75" x14ac:dyDescent="0.2">
      <c r="A1915" s="67">
        <f t="shared" si="776"/>
        <v>44197</v>
      </c>
      <c r="B1915" s="8">
        <f t="shared" si="766"/>
        <v>16813.743704186651</v>
      </c>
      <c r="C1915" s="8">
        <f t="shared" si="777"/>
        <v>12022.26657881</v>
      </c>
      <c r="D1915" s="28">
        <f t="shared" si="778"/>
        <v>5486.52</v>
      </c>
      <c r="E1915" s="9">
        <f>IF(K1915=1,VLOOKUP(A1914,[1]Plan1!$AY$117:$BA$314,3),E1914)</f>
        <v>5560.59</v>
      </c>
      <c r="F1915" s="110">
        <f t="shared" si="779"/>
        <v>44181</v>
      </c>
      <c r="G1915" s="12">
        <f t="shared" si="767"/>
        <v>1.3500360884495022E-2</v>
      </c>
      <c r="H1915" s="11">
        <f t="shared" si="780"/>
        <v>44211</v>
      </c>
      <c r="I1915" s="11">
        <f t="shared" si="768"/>
        <v>44211</v>
      </c>
      <c r="J1915" s="1">
        <f t="shared" si="781"/>
        <v>21</v>
      </c>
      <c r="K1915" s="1">
        <f t="shared" si="789"/>
        <v>12</v>
      </c>
      <c r="L1915" s="8">
        <f t="shared" si="769"/>
        <v>1.0076923099999999</v>
      </c>
      <c r="M1915" s="14">
        <f t="shared" si="788"/>
        <v>1.00890013</v>
      </c>
      <c r="N1915" s="14">
        <f t="shared" si="785"/>
        <v>1.2554616991483063</v>
      </c>
      <c r="O1915" s="8">
        <f t="shared" si="787"/>
        <v>1.26511909</v>
      </c>
      <c r="P1915" s="8">
        <f t="shared" si="770"/>
        <v>15209.59895392</v>
      </c>
      <c r="Q1915" s="13">
        <f t="shared" si="771"/>
        <v>0</v>
      </c>
      <c r="R1915" s="21">
        <f t="shared" si="772"/>
        <v>0</v>
      </c>
      <c r="S1915" s="8">
        <f t="shared" si="773"/>
        <v>0</v>
      </c>
      <c r="T1915" s="10">
        <f t="shared" si="782"/>
        <v>0.129804</v>
      </c>
      <c r="U1915" s="13">
        <f t="shared" si="786"/>
        <v>54</v>
      </c>
      <c r="V1915" s="13">
        <v>252</v>
      </c>
      <c r="W1915" s="14">
        <f t="shared" si="774"/>
        <v>1.0264972939999999</v>
      </c>
      <c r="X1915" s="85">
        <f t="shared" si="790"/>
        <v>1604.1447502666508</v>
      </c>
      <c r="Y1915" s="8">
        <v>0</v>
      </c>
      <c r="Z1915" s="9">
        <f t="shared" si="775"/>
        <v>0</v>
      </c>
      <c r="AA1915" s="26" t="str">
        <f t="shared" si="783"/>
        <v>INCORPJ=</v>
      </c>
      <c r="AB1915" s="70">
        <f t="shared" si="784"/>
        <v>44508</v>
      </c>
      <c r="AC1915" s="4"/>
      <c r="AD1915" s="1"/>
      <c r="AE1915" s="11"/>
      <c r="AF1915" s="5"/>
      <c r="AG1915" s="1"/>
      <c r="AH1915" s="1"/>
      <c r="AI1915" s="1"/>
      <c r="AJ1915" s="1"/>
      <c r="AK1915" s="10"/>
      <c r="AL1915" s="1"/>
      <c r="AM1915" s="1"/>
      <c r="AN1915" s="1"/>
      <c r="AO1915" s="1"/>
      <c r="AP1915" s="1"/>
      <c r="AQ1915" s="1"/>
    </row>
    <row r="1916" spans="1:43" ht="15.75" x14ac:dyDescent="0.2">
      <c r="A1916" s="67">
        <f t="shared" si="776"/>
        <v>44198</v>
      </c>
      <c r="B1916" s="8">
        <f t="shared" si="766"/>
        <v>16813.743704186651</v>
      </c>
      <c r="C1916" s="8">
        <f t="shared" si="777"/>
        <v>12022.26657881</v>
      </c>
      <c r="D1916" s="28">
        <f t="shared" si="778"/>
        <v>5486.52</v>
      </c>
      <c r="E1916" s="9">
        <f>IF(K1916=1,VLOOKUP(A1915,[1]Plan1!$AY$117:$BA$314,3),E1915)</f>
        <v>5560.59</v>
      </c>
      <c r="F1916" s="110">
        <f t="shared" si="779"/>
        <v>44181</v>
      </c>
      <c r="G1916" s="12">
        <f t="shared" si="767"/>
        <v>1.3500360884495022E-2</v>
      </c>
      <c r="H1916" s="11">
        <f t="shared" si="780"/>
        <v>44211</v>
      </c>
      <c r="I1916" s="11">
        <f t="shared" si="768"/>
        <v>44211</v>
      </c>
      <c r="J1916" s="1">
        <f t="shared" si="781"/>
        <v>21</v>
      </c>
      <c r="K1916" s="1">
        <f t="shared" si="789"/>
        <v>12</v>
      </c>
      <c r="L1916" s="8">
        <f t="shared" si="769"/>
        <v>1.0076923099999999</v>
      </c>
      <c r="M1916" s="14">
        <f t="shared" si="788"/>
        <v>1.00890013</v>
      </c>
      <c r="N1916" s="14">
        <f t="shared" si="785"/>
        <v>1.2554616991483063</v>
      </c>
      <c r="O1916" s="8">
        <f t="shared" si="787"/>
        <v>1.26511909</v>
      </c>
      <c r="P1916" s="8">
        <f t="shared" si="770"/>
        <v>15209.59895392</v>
      </c>
      <c r="Q1916" s="13">
        <f t="shared" si="771"/>
        <v>0</v>
      </c>
      <c r="R1916" s="21">
        <f t="shared" si="772"/>
        <v>0</v>
      </c>
      <c r="S1916" s="8">
        <f t="shared" si="773"/>
        <v>0</v>
      </c>
      <c r="T1916" s="10">
        <f t="shared" si="782"/>
        <v>0.129804</v>
      </c>
      <c r="U1916" s="13">
        <f t="shared" si="786"/>
        <v>54</v>
      </c>
      <c r="V1916" s="13">
        <v>252</v>
      </c>
      <c r="W1916" s="14">
        <f t="shared" si="774"/>
        <v>1.0264972939999999</v>
      </c>
      <c r="X1916" s="85">
        <f t="shared" si="790"/>
        <v>1604.1447502666508</v>
      </c>
      <c r="Y1916" s="8">
        <v>0</v>
      </c>
      <c r="Z1916" s="9">
        <f t="shared" si="775"/>
        <v>0</v>
      </c>
      <c r="AA1916" s="26" t="str">
        <f t="shared" si="783"/>
        <v>INCORPJ=</v>
      </c>
      <c r="AB1916" s="70">
        <f t="shared" si="784"/>
        <v>44508</v>
      </c>
      <c r="AC1916" s="4"/>
      <c r="AD1916" s="1"/>
      <c r="AE1916" s="11"/>
      <c r="AF1916" s="5"/>
      <c r="AG1916" s="1"/>
      <c r="AH1916" s="1"/>
      <c r="AI1916" s="1"/>
      <c r="AJ1916" s="1"/>
      <c r="AK1916" s="10"/>
      <c r="AL1916" s="1"/>
      <c r="AM1916" s="1"/>
      <c r="AN1916" s="1"/>
      <c r="AO1916" s="1"/>
      <c r="AP1916" s="1"/>
      <c r="AQ1916" s="1"/>
    </row>
    <row r="1917" spans="1:43" ht="15.75" x14ac:dyDescent="0.2">
      <c r="A1917" s="67">
        <f t="shared" si="776"/>
        <v>44199</v>
      </c>
      <c r="B1917" s="8">
        <f t="shared" si="766"/>
        <v>16813.743704186651</v>
      </c>
      <c r="C1917" s="8">
        <f t="shared" si="777"/>
        <v>12022.26657881</v>
      </c>
      <c r="D1917" s="28">
        <f t="shared" si="778"/>
        <v>5486.52</v>
      </c>
      <c r="E1917" s="9">
        <f>IF(K1917=1,VLOOKUP(A1916,[1]Plan1!$AY$117:$BA$314,3),E1916)</f>
        <v>5560.59</v>
      </c>
      <c r="F1917" s="110">
        <f t="shared" si="779"/>
        <v>44181</v>
      </c>
      <c r="G1917" s="12">
        <f t="shared" si="767"/>
        <v>1.3500360884495022E-2</v>
      </c>
      <c r="H1917" s="11">
        <f t="shared" si="780"/>
        <v>44211</v>
      </c>
      <c r="I1917" s="11">
        <f t="shared" si="768"/>
        <v>44211</v>
      </c>
      <c r="J1917" s="1">
        <f t="shared" si="781"/>
        <v>21</v>
      </c>
      <c r="K1917" s="1">
        <f t="shared" si="789"/>
        <v>12</v>
      </c>
      <c r="L1917" s="8">
        <f t="shared" si="769"/>
        <v>1.0076923099999999</v>
      </c>
      <c r="M1917" s="14">
        <f t="shared" si="788"/>
        <v>1.00890013</v>
      </c>
      <c r="N1917" s="14">
        <f t="shared" si="785"/>
        <v>1.2554616991483063</v>
      </c>
      <c r="O1917" s="8">
        <f t="shared" si="787"/>
        <v>1.26511909</v>
      </c>
      <c r="P1917" s="8">
        <f t="shared" si="770"/>
        <v>15209.59895392</v>
      </c>
      <c r="Q1917" s="13">
        <f t="shared" si="771"/>
        <v>0</v>
      </c>
      <c r="R1917" s="21">
        <f t="shared" si="772"/>
        <v>0</v>
      </c>
      <c r="S1917" s="8">
        <f t="shared" si="773"/>
        <v>0</v>
      </c>
      <c r="T1917" s="10">
        <f t="shared" si="782"/>
        <v>0.129804</v>
      </c>
      <c r="U1917" s="13">
        <f t="shared" si="786"/>
        <v>54</v>
      </c>
      <c r="V1917" s="13">
        <v>252</v>
      </c>
      <c r="W1917" s="14">
        <f t="shared" si="774"/>
        <v>1.0264972939999999</v>
      </c>
      <c r="X1917" s="85">
        <f t="shared" si="790"/>
        <v>1604.1447502666508</v>
      </c>
      <c r="Y1917" s="8">
        <v>0</v>
      </c>
      <c r="Z1917" s="9">
        <f t="shared" si="775"/>
        <v>0</v>
      </c>
      <c r="AA1917" s="26" t="str">
        <f t="shared" si="783"/>
        <v>INCORPJ=</v>
      </c>
      <c r="AB1917" s="70">
        <f t="shared" si="784"/>
        <v>44508</v>
      </c>
      <c r="AC1917" s="4"/>
      <c r="AD1917" s="1"/>
      <c r="AE1917" s="11"/>
      <c r="AF1917" s="5"/>
      <c r="AG1917" s="1"/>
      <c r="AH1917" s="1"/>
      <c r="AI1917" s="1"/>
      <c r="AJ1917" s="1"/>
      <c r="AK1917" s="10"/>
      <c r="AL1917" s="1"/>
      <c r="AM1917" s="1"/>
      <c r="AN1917" s="1"/>
      <c r="AO1917" s="1"/>
      <c r="AP1917" s="1"/>
      <c r="AQ1917" s="1"/>
    </row>
    <row r="1918" spans="1:43" ht="15.75" x14ac:dyDescent="0.2">
      <c r="A1918" s="67">
        <f t="shared" si="776"/>
        <v>44200</v>
      </c>
      <c r="B1918" s="8">
        <f t="shared" si="766"/>
        <v>16813.743704186651</v>
      </c>
      <c r="C1918" s="8">
        <f t="shared" si="777"/>
        <v>12022.26657881</v>
      </c>
      <c r="D1918" s="28">
        <f t="shared" si="778"/>
        <v>5486.52</v>
      </c>
      <c r="E1918" s="9">
        <f>IF(K1918=1,VLOOKUP(A1917,[1]Plan1!$AY$117:$BA$314,3),E1917)</f>
        <v>5560.59</v>
      </c>
      <c r="F1918" s="110">
        <f t="shared" si="779"/>
        <v>44181</v>
      </c>
      <c r="G1918" s="12">
        <f t="shared" si="767"/>
        <v>1.3500360884495022E-2</v>
      </c>
      <c r="H1918" s="11">
        <f t="shared" si="780"/>
        <v>44211</v>
      </c>
      <c r="I1918" s="11">
        <f t="shared" si="768"/>
        <v>44211</v>
      </c>
      <c r="J1918" s="1">
        <f t="shared" si="781"/>
        <v>21</v>
      </c>
      <c r="K1918" s="1">
        <f t="shared" si="789"/>
        <v>12</v>
      </c>
      <c r="L1918" s="8">
        <f t="shared" si="769"/>
        <v>1.0076923099999999</v>
      </c>
      <c r="M1918" s="14">
        <f t="shared" si="788"/>
        <v>1.00890013</v>
      </c>
      <c r="N1918" s="14">
        <f t="shared" si="785"/>
        <v>1.2554616991483063</v>
      </c>
      <c r="O1918" s="8">
        <f t="shared" si="787"/>
        <v>1.26511909</v>
      </c>
      <c r="P1918" s="8">
        <f t="shared" si="770"/>
        <v>15209.59895392</v>
      </c>
      <c r="Q1918" s="13">
        <f t="shared" si="771"/>
        <v>0</v>
      </c>
      <c r="R1918" s="21">
        <f t="shared" si="772"/>
        <v>0</v>
      </c>
      <c r="S1918" s="8">
        <f t="shared" si="773"/>
        <v>0</v>
      </c>
      <c r="T1918" s="10">
        <f t="shared" si="782"/>
        <v>0.129804</v>
      </c>
      <c r="U1918" s="13">
        <f t="shared" si="786"/>
        <v>54</v>
      </c>
      <c r="V1918" s="13">
        <v>252</v>
      </c>
      <c r="W1918" s="14">
        <f t="shared" si="774"/>
        <v>1.0264972939999999</v>
      </c>
      <c r="X1918" s="85">
        <f t="shared" si="790"/>
        <v>1604.1447502666508</v>
      </c>
      <c r="Y1918" s="8">
        <v>0</v>
      </c>
      <c r="Z1918" s="9">
        <f t="shared" si="775"/>
        <v>0</v>
      </c>
      <c r="AA1918" s="26" t="str">
        <f t="shared" si="783"/>
        <v>INCORPJ=</v>
      </c>
      <c r="AB1918" s="70">
        <f t="shared" si="784"/>
        <v>44508</v>
      </c>
      <c r="AC1918" s="4"/>
      <c r="AD1918" s="1"/>
      <c r="AE1918" s="11"/>
      <c r="AF1918" s="5"/>
      <c r="AG1918" s="1"/>
      <c r="AH1918" s="1"/>
      <c r="AI1918" s="1"/>
      <c r="AJ1918" s="1"/>
      <c r="AK1918" s="10"/>
      <c r="AL1918" s="1"/>
      <c r="AM1918" s="1"/>
      <c r="AN1918" s="1"/>
      <c r="AO1918" s="1"/>
      <c r="AP1918" s="1"/>
      <c r="AQ1918" s="1"/>
    </row>
    <row r="1919" spans="1:43" ht="15.75" x14ac:dyDescent="0.2">
      <c r="A1919" s="67">
        <f t="shared" si="776"/>
        <v>44201</v>
      </c>
      <c r="B1919" s="8">
        <f t="shared" si="766"/>
        <v>16832.634053629961</v>
      </c>
      <c r="C1919" s="8">
        <f t="shared" si="777"/>
        <v>12022.26657881</v>
      </c>
      <c r="D1919" s="28">
        <f t="shared" si="778"/>
        <v>5486.52</v>
      </c>
      <c r="E1919" s="9">
        <f>IF(K1919=1,VLOOKUP(A1918,[1]Plan1!$AY$117:$BA$314,3),E1918)</f>
        <v>5560.59</v>
      </c>
      <c r="F1919" s="110">
        <f t="shared" si="779"/>
        <v>44181</v>
      </c>
      <c r="G1919" s="12">
        <f t="shared" si="767"/>
        <v>1.3500360884495022E-2</v>
      </c>
      <c r="H1919" s="11">
        <f t="shared" si="780"/>
        <v>44211</v>
      </c>
      <c r="I1919" s="11">
        <f t="shared" si="768"/>
        <v>44211</v>
      </c>
      <c r="J1919" s="1">
        <f t="shared" si="781"/>
        <v>21</v>
      </c>
      <c r="K1919" s="1">
        <f t="shared" si="789"/>
        <v>13</v>
      </c>
      <c r="L1919" s="8">
        <f t="shared" si="769"/>
        <v>1.0083359999999999</v>
      </c>
      <c r="M1919" s="14">
        <f t="shared" si="788"/>
        <v>1.00890013</v>
      </c>
      <c r="N1919" s="14">
        <f t="shared" si="785"/>
        <v>1.2554616991483063</v>
      </c>
      <c r="O1919" s="8">
        <f t="shared" si="787"/>
        <v>1.26592722</v>
      </c>
      <c r="P1919" s="8">
        <f t="shared" si="770"/>
        <v>15219.31450821</v>
      </c>
      <c r="Q1919" s="13">
        <f t="shared" si="771"/>
        <v>0</v>
      </c>
      <c r="R1919" s="21">
        <f t="shared" si="772"/>
        <v>0</v>
      </c>
      <c r="S1919" s="8">
        <f t="shared" si="773"/>
        <v>0</v>
      </c>
      <c r="T1919" s="10">
        <f t="shared" si="782"/>
        <v>0.129804</v>
      </c>
      <c r="U1919" s="13">
        <f t="shared" si="786"/>
        <v>55</v>
      </c>
      <c r="V1919" s="13">
        <v>252</v>
      </c>
      <c r="W1919" s="14">
        <f t="shared" si="774"/>
        <v>1.0269945490000001</v>
      </c>
      <c r="X1919" s="85">
        <f t="shared" si="790"/>
        <v>1613.3195454199604</v>
      </c>
      <c r="Y1919" s="8">
        <v>0</v>
      </c>
      <c r="Z1919" s="9">
        <f t="shared" si="775"/>
        <v>0</v>
      </c>
      <c r="AA1919" s="26" t="str">
        <f t="shared" si="783"/>
        <v>INCORPJ=</v>
      </c>
      <c r="AB1919" s="70">
        <f t="shared" si="784"/>
        <v>44508</v>
      </c>
      <c r="AC1919" s="4"/>
      <c r="AD1919" s="1"/>
      <c r="AE1919" s="11"/>
      <c r="AF1919" s="5"/>
      <c r="AG1919" s="1"/>
      <c r="AH1919" s="1"/>
      <c r="AI1919" s="1"/>
      <c r="AJ1919" s="1"/>
      <c r="AK1919" s="10"/>
      <c r="AL1919" s="1"/>
      <c r="AM1919" s="1"/>
      <c r="AN1919" s="1"/>
      <c r="AO1919" s="1"/>
      <c r="AP1919" s="1"/>
      <c r="AQ1919" s="1"/>
    </row>
    <row r="1920" spans="1:43" ht="15.75" x14ac:dyDescent="0.2">
      <c r="A1920" s="67">
        <f t="shared" si="776"/>
        <v>44202</v>
      </c>
      <c r="B1920" s="8">
        <f t="shared" si="766"/>
        <v>16851.545828253998</v>
      </c>
      <c r="C1920" s="8">
        <f t="shared" si="777"/>
        <v>12022.26657881</v>
      </c>
      <c r="D1920" s="28">
        <f t="shared" si="778"/>
        <v>5486.52</v>
      </c>
      <c r="E1920" s="9">
        <f>IF(K1920=1,VLOOKUP(A1919,[1]Plan1!$AY$117:$BA$314,3),E1919)</f>
        <v>5560.59</v>
      </c>
      <c r="F1920" s="110">
        <f t="shared" si="779"/>
        <v>44181</v>
      </c>
      <c r="G1920" s="12">
        <f t="shared" si="767"/>
        <v>1.3500360884495022E-2</v>
      </c>
      <c r="H1920" s="11">
        <f t="shared" si="780"/>
        <v>44211</v>
      </c>
      <c r="I1920" s="11">
        <f t="shared" si="768"/>
        <v>44211</v>
      </c>
      <c r="J1920" s="1">
        <f t="shared" si="781"/>
        <v>21</v>
      </c>
      <c r="K1920" s="1">
        <f t="shared" si="789"/>
        <v>14</v>
      </c>
      <c r="L1920" s="8">
        <f t="shared" si="769"/>
        <v>1.00898011</v>
      </c>
      <c r="M1920" s="14">
        <f t="shared" si="788"/>
        <v>1.00890013</v>
      </c>
      <c r="N1920" s="14">
        <f t="shared" si="785"/>
        <v>1.2554616991483063</v>
      </c>
      <c r="O1920" s="8">
        <f t="shared" si="787"/>
        <v>1.2667358799999999</v>
      </c>
      <c r="P1920" s="8">
        <f t="shared" si="770"/>
        <v>15229.0364343</v>
      </c>
      <c r="Q1920" s="13">
        <f t="shared" si="771"/>
        <v>0</v>
      </c>
      <c r="R1920" s="21">
        <f t="shared" si="772"/>
        <v>0</v>
      </c>
      <c r="S1920" s="8">
        <f t="shared" si="773"/>
        <v>0</v>
      </c>
      <c r="T1920" s="10">
        <f t="shared" si="782"/>
        <v>0.129804</v>
      </c>
      <c r="U1920" s="13">
        <f t="shared" si="786"/>
        <v>56</v>
      </c>
      <c r="V1920" s="13">
        <v>252</v>
      </c>
      <c r="W1920" s="14">
        <f t="shared" si="774"/>
        <v>1.0274920460000001</v>
      </c>
      <c r="X1920" s="85">
        <f t="shared" si="790"/>
        <v>1622.5093939539966</v>
      </c>
      <c r="Y1920" s="8">
        <v>0</v>
      </c>
      <c r="Z1920" s="9">
        <f t="shared" si="775"/>
        <v>0</v>
      </c>
      <c r="AA1920" s="26" t="str">
        <f t="shared" si="783"/>
        <v>INCORPJ=</v>
      </c>
      <c r="AB1920" s="70">
        <f t="shared" si="784"/>
        <v>44508</v>
      </c>
      <c r="AC1920" s="4"/>
      <c r="AD1920" s="1"/>
      <c r="AE1920" s="11"/>
      <c r="AF1920" s="5"/>
      <c r="AG1920" s="1"/>
      <c r="AH1920" s="1"/>
      <c r="AI1920" s="1"/>
      <c r="AJ1920" s="1"/>
      <c r="AK1920" s="10"/>
      <c r="AL1920" s="1"/>
      <c r="AM1920" s="1"/>
      <c r="AN1920" s="1"/>
      <c r="AO1920" s="1"/>
      <c r="AP1920" s="1"/>
      <c r="AQ1920" s="1"/>
    </row>
    <row r="1921" spans="1:43" ht="15.75" x14ac:dyDescent="0.2">
      <c r="A1921" s="67">
        <f t="shared" si="776"/>
        <v>44203</v>
      </c>
      <c r="B1921" s="8">
        <f t="shared" si="766"/>
        <v>16870.478613784584</v>
      </c>
      <c r="C1921" s="8">
        <f t="shared" si="777"/>
        <v>12022.26657881</v>
      </c>
      <c r="D1921" s="28">
        <f t="shared" si="778"/>
        <v>5486.52</v>
      </c>
      <c r="E1921" s="9">
        <f>IF(K1921=1,VLOOKUP(A1920,[1]Plan1!$AY$117:$BA$314,3),E1920)</f>
        <v>5560.59</v>
      </c>
      <c r="F1921" s="110">
        <f t="shared" si="779"/>
        <v>44181</v>
      </c>
      <c r="G1921" s="12">
        <f t="shared" si="767"/>
        <v>1.3500360884495022E-2</v>
      </c>
      <c r="H1921" s="11">
        <f t="shared" si="780"/>
        <v>44211</v>
      </c>
      <c r="I1921" s="11">
        <f t="shared" si="768"/>
        <v>44211</v>
      </c>
      <c r="J1921" s="1">
        <f t="shared" si="781"/>
        <v>21</v>
      </c>
      <c r="K1921" s="1">
        <f t="shared" si="789"/>
        <v>15</v>
      </c>
      <c r="L1921" s="8">
        <f t="shared" si="769"/>
        <v>1.0096246200000001</v>
      </c>
      <c r="M1921" s="14">
        <f t="shared" si="788"/>
        <v>1.00890013</v>
      </c>
      <c r="N1921" s="14">
        <f t="shared" si="785"/>
        <v>1.2554616991483063</v>
      </c>
      <c r="O1921" s="8">
        <f t="shared" si="787"/>
        <v>1.2675450399999999</v>
      </c>
      <c r="P1921" s="8">
        <f t="shared" si="770"/>
        <v>15238.764371519999</v>
      </c>
      <c r="Q1921" s="13">
        <f t="shared" si="771"/>
        <v>0</v>
      </c>
      <c r="R1921" s="21">
        <f t="shared" si="772"/>
        <v>0</v>
      </c>
      <c r="S1921" s="8">
        <f t="shared" si="773"/>
        <v>0</v>
      </c>
      <c r="T1921" s="10">
        <f t="shared" si="782"/>
        <v>0.129804</v>
      </c>
      <c r="U1921" s="13">
        <f t="shared" si="786"/>
        <v>57</v>
      </c>
      <c r="V1921" s="13">
        <v>252</v>
      </c>
      <c r="W1921" s="14">
        <f t="shared" si="774"/>
        <v>1.027989783</v>
      </c>
      <c r="X1921" s="85">
        <f t="shared" si="790"/>
        <v>1631.7142422645861</v>
      </c>
      <c r="Y1921" s="8">
        <v>0</v>
      </c>
      <c r="Z1921" s="9">
        <f t="shared" si="775"/>
        <v>0</v>
      </c>
      <c r="AA1921" s="26" t="str">
        <f t="shared" si="783"/>
        <v>INCORPJ=</v>
      </c>
      <c r="AB1921" s="70">
        <f t="shared" si="784"/>
        <v>44508</v>
      </c>
      <c r="AC1921" s="4"/>
      <c r="AD1921" s="1"/>
      <c r="AE1921" s="11"/>
      <c r="AF1921" s="5"/>
      <c r="AG1921" s="1"/>
      <c r="AH1921" s="1"/>
      <c r="AI1921" s="1"/>
      <c r="AJ1921" s="1"/>
      <c r="AK1921" s="10"/>
      <c r="AL1921" s="1"/>
      <c r="AM1921" s="1"/>
      <c r="AN1921" s="1"/>
      <c r="AO1921" s="1"/>
      <c r="AP1921" s="1"/>
      <c r="AQ1921" s="1"/>
    </row>
    <row r="1922" spans="1:43" ht="15.75" x14ac:dyDescent="0.2">
      <c r="A1922" s="67">
        <f t="shared" si="776"/>
        <v>44204</v>
      </c>
      <c r="B1922" s="8">
        <f t="shared" si="766"/>
        <v>16889.432577026873</v>
      </c>
      <c r="C1922" s="8">
        <f t="shared" si="777"/>
        <v>12022.26657881</v>
      </c>
      <c r="D1922" s="28">
        <f t="shared" si="778"/>
        <v>5486.52</v>
      </c>
      <c r="E1922" s="9">
        <f>IF(K1922=1,VLOOKUP(A1921,[1]Plan1!$AY$117:$BA$314,3),E1921)</f>
        <v>5560.59</v>
      </c>
      <c r="F1922" s="110">
        <f t="shared" si="779"/>
        <v>44181</v>
      </c>
      <c r="G1922" s="12">
        <f t="shared" si="767"/>
        <v>1.3500360884495022E-2</v>
      </c>
      <c r="H1922" s="11">
        <f t="shared" si="780"/>
        <v>44211</v>
      </c>
      <c r="I1922" s="11">
        <f t="shared" si="768"/>
        <v>44211</v>
      </c>
      <c r="J1922" s="1">
        <f t="shared" si="781"/>
        <v>21</v>
      </c>
      <c r="K1922" s="1">
        <f t="shared" si="789"/>
        <v>16</v>
      </c>
      <c r="L1922" s="8">
        <f t="shared" si="769"/>
        <v>1.0102695399999999</v>
      </c>
      <c r="M1922" s="14">
        <f t="shared" si="788"/>
        <v>1.00890013</v>
      </c>
      <c r="N1922" s="14">
        <f t="shared" si="785"/>
        <v>1.2554616991483063</v>
      </c>
      <c r="O1922" s="8">
        <f t="shared" si="787"/>
        <v>1.2683547100000001</v>
      </c>
      <c r="P1922" s="8">
        <f t="shared" si="770"/>
        <v>15248.4984401</v>
      </c>
      <c r="Q1922" s="13">
        <f t="shared" si="771"/>
        <v>0</v>
      </c>
      <c r="R1922" s="21">
        <f t="shared" si="772"/>
        <v>0</v>
      </c>
      <c r="S1922" s="8">
        <f t="shared" si="773"/>
        <v>0</v>
      </c>
      <c r="T1922" s="10">
        <f t="shared" si="782"/>
        <v>0.129804</v>
      </c>
      <c r="U1922" s="13">
        <f t="shared" si="786"/>
        <v>58</v>
      </c>
      <c r="V1922" s="13">
        <v>252</v>
      </c>
      <c r="W1922" s="14">
        <f t="shared" si="774"/>
        <v>1.0284877610000001</v>
      </c>
      <c r="X1922" s="85">
        <f t="shared" si="790"/>
        <v>1640.9341369268723</v>
      </c>
      <c r="Y1922" s="8">
        <v>0</v>
      </c>
      <c r="Z1922" s="9">
        <f t="shared" si="775"/>
        <v>0</v>
      </c>
      <c r="AA1922" s="26" t="str">
        <f t="shared" si="783"/>
        <v>INCORPJ=</v>
      </c>
      <c r="AB1922" s="70">
        <f t="shared" si="784"/>
        <v>44508</v>
      </c>
      <c r="AC1922" s="4"/>
      <c r="AD1922" s="1"/>
      <c r="AE1922" s="11"/>
      <c r="AF1922" s="5"/>
      <c r="AG1922" s="1"/>
      <c r="AH1922" s="1"/>
      <c r="AI1922" s="1"/>
      <c r="AJ1922" s="1"/>
      <c r="AK1922" s="10"/>
      <c r="AL1922" s="1"/>
      <c r="AM1922" s="1"/>
      <c r="AN1922" s="1"/>
      <c r="AO1922" s="1"/>
      <c r="AP1922" s="1"/>
      <c r="AQ1922" s="1"/>
    </row>
    <row r="1923" spans="1:43" ht="15.75" x14ac:dyDescent="0.2">
      <c r="A1923" s="67">
        <f t="shared" si="776"/>
        <v>44205</v>
      </c>
      <c r="B1923" s="8">
        <f t="shared" si="766"/>
        <v>16908.408018295326</v>
      </c>
      <c r="C1923" s="8">
        <f t="shared" si="777"/>
        <v>12022.26657881</v>
      </c>
      <c r="D1923" s="28">
        <f t="shared" si="778"/>
        <v>5486.52</v>
      </c>
      <c r="E1923" s="9">
        <f>IF(K1923=1,VLOOKUP(A1922,[1]Plan1!$AY$117:$BA$314,3),E1922)</f>
        <v>5560.59</v>
      </c>
      <c r="F1923" s="110">
        <f t="shared" si="779"/>
        <v>44181</v>
      </c>
      <c r="G1923" s="12">
        <f t="shared" si="767"/>
        <v>1.3500360884495022E-2</v>
      </c>
      <c r="H1923" s="11">
        <f t="shared" si="780"/>
        <v>44211</v>
      </c>
      <c r="I1923" s="11">
        <f t="shared" si="768"/>
        <v>44211</v>
      </c>
      <c r="J1923" s="1">
        <f t="shared" si="781"/>
        <v>21</v>
      </c>
      <c r="K1923" s="1">
        <f t="shared" si="789"/>
        <v>17</v>
      </c>
      <c r="L1923" s="8">
        <f t="shared" si="769"/>
        <v>1.0109148800000001</v>
      </c>
      <c r="M1923" s="14">
        <f t="shared" si="788"/>
        <v>1.00890013</v>
      </c>
      <c r="N1923" s="14">
        <f t="shared" si="785"/>
        <v>1.2554616991483063</v>
      </c>
      <c r="O1923" s="8">
        <f t="shared" si="787"/>
        <v>1.26916491</v>
      </c>
      <c r="P1923" s="8">
        <f t="shared" si="770"/>
        <v>15258.23888049</v>
      </c>
      <c r="Q1923" s="13">
        <f t="shared" si="771"/>
        <v>0</v>
      </c>
      <c r="R1923" s="21">
        <f t="shared" si="772"/>
        <v>0</v>
      </c>
      <c r="S1923" s="8">
        <f t="shared" si="773"/>
        <v>0</v>
      </c>
      <c r="T1923" s="10">
        <f t="shared" si="782"/>
        <v>0.129804</v>
      </c>
      <c r="U1923" s="13">
        <f t="shared" si="786"/>
        <v>59</v>
      </c>
      <c r="V1923" s="13">
        <v>252</v>
      </c>
      <c r="W1923" s="14">
        <f t="shared" si="774"/>
        <v>1.0289859809999999</v>
      </c>
      <c r="X1923" s="85">
        <f t="shared" si="790"/>
        <v>1650.1691378053274</v>
      </c>
      <c r="Y1923" s="8">
        <v>0</v>
      </c>
      <c r="Z1923" s="9">
        <f t="shared" si="775"/>
        <v>0</v>
      </c>
      <c r="AA1923" s="26" t="str">
        <f t="shared" si="783"/>
        <v>INCORPJ=</v>
      </c>
      <c r="AB1923" s="70">
        <f t="shared" si="784"/>
        <v>44508</v>
      </c>
      <c r="AC1923" s="4"/>
      <c r="AD1923" s="1"/>
      <c r="AE1923" s="11"/>
      <c r="AF1923" s="5"/>
      <c r="AG1923" s="1"/>
      <c r="AH1923" s="1"/>
      <c r="AI1923" s="1"/>
      <c r="AJ1923" s="1"/>
      <c r="AK1923" s="10"/>
      <c r="AL1923" s="1"/>
      <c r="AM1923" s="1"/>
      <c r="AN1923" s="1"/>
      <c r="AO1923" s="1"/>
      <c r="AP1923" s="1"/>
      <c r="AQ1923" s="1"/>
    </row>
    <row r="1924" spans="1:43" ht="15.75" x14ac:dyDescent="0.2">
      <c r="A1924" s="67">
        <f t="shared" si="776"/>
        <v>44206</v>
      </c>
      <c r="B1924" s="8">
        <f t="shared" si="766"/>
        <v>16908.408018295326</v>
      </c>
      <c r="C1924" s="8">
        <f t="shared" si="777"/>
        <v>12022.26657881</v>
      </c>
      <c r="D1924" s="28">
        <f t="shared" si="778"/>
        <v>5486.52</v>
      </c>
      <c r="E1924" s="9">
        <f>IF(K1924=1,VLOOKUP(A1923,[1]Plan1!$AY$117:$BA$314,3),E1923)</f>
        <v>5560.59</v>
      </c>
      <c r="F1924" s="110">
        <f t="shared" si="779"/>
        <v>44181</v>
      </c>
      <c r="G1924" s="12">
        <f t="shared" si="767"/>
        <v>1.3500360884495022E-2</v>
      </c>
      <c r="H1924" s="11">
        <f t="shared" si="780"/>
        <v>44211</v>
      </c>
      <c r="I1924" s="11">
        <f t="shared" si="768"/>
        <v>44211</v>
      </c>
      <c r="J1924" s="1">
        <f t="shared" si="781"/>
        <v>21</v>
      </c>
      <c r="K1924" s="1">
        <f t="shared" si="789"/>
        <v>17</v>
      </c>
      <c r="L1924" s="8">
        <f t="shared" si="769"/>
        <v>1.0109148800000001</v>
      </c>
      <c r="M1924" s="14">
        <f t="shared" si="788"/>
        <v>1.00890013</v>
      </c>
      <c r="N1924" s="14">
        <f t="shared" si="785"/>
        <v>1.2554616991483063</v>
      </c>
      <c r="O1924" s="8">
        <f t="shared" si="787"/>
        <v>1.26916491</v>
      </c>
      <c r="P1924" s="8">
        <f t="shared" si="770"/>
        <v>15258.23888049</v>
      </c>
      <c r="Q1924" s="13">
        <f t="shared" si="771"/>
        <v>0</v>
      </c>
      <c r="R1924" s="21">
        <f t="shared" si="772"/>
        <v>0</v>
      </c>
      <c r="S1924" s="8">
        <f t="shared" si="773"/>
        <v>0</v>
      </c>
      <c r="T1924" s="10">
        <f t="shared" si="782"/>
        <v>0.129804</v>
      </c>
      <c r="U1924" s="13">
        <f t="shared" si="786"/>
        <v>59</v>
      </c>
      <c r="V1924" s="13">
        <v>252</v>
      </c>
      <c r="W1924" s="14">
        <f t="shared" si="774"/>
        <v>1.0289859809999999</v>
      </c>
      <c r="X1924" s="85">
        <f t="shared" si="790"/>
        <v>1650.1691378053274</v>
      </c>
      <c r="Y1924" s="8">
        <v>0</v>
      </c>
      <c r="Z1924" s="9">
        <f t="shared" si="775"/>
        <v>0</v>
      </c>
      <c r="AA1924" s="26" t="str">
        <f t="shared" si="783"/>
        <v>INCORPJ=</v>
      </c>
      <c r="AB1924" s="70">
        <f t="shared" si="784"/>
        <v>44508</v>
      </c>
      <c r="AC1924" s="4"/>
      <c r="AD1924" s="1"/>
      <c r="AE1924" s="11"/>
      <c r="AF1924" s="5"/>
      <c r="AG1924" s="1"/>
      <c r="AH1924" s="1"/>
      <c r="AI1924" s="1"/>
      <c r="AJ1924" s="1"/>
      <c r="AK1924" s="10"/>
      <c r="AL1924" s="1"/>
      <c r="AM1924" s="1"/>
      <c r="AN1924" s="1"/>
      <c r="AO1924" s="1"/>
      <c r="AP1924" s="1"/>
      <c r="AQ1924" s="1"/>
    </row>
    <row r="1925" spans="1:43" ht="15.75" x14ac:dyDescent="0.2">
      <c r="A1925" s="67">
        <f t="shared" si="776"/>
        <v>44207</v>
      </c>
      <c r="B1925" s="8">
        <f t="shared" si="766"/>
        <v>16908.408018295326</v>
      </c>
      <c r="C1925" s="8">
        <f t="shared" si="777"/>
        <v>12022.26657881</v>
      </c>
      <c r="D1925" s="28">
        <f t="shared" si="778"/>
        <v>5486.52</v>
      </c>
      <c r="E1925" s="9">
        <f>IF(K1925=1,VLOOKUP(A1924,[1]Plan1!$AY$117:$BA$314,3),E1924)</f>
        <v>5560.59</v>
      </c>
      <c r="F1925" s="110">
        <f t="shared" si="779"/>
        <v>44181</v>
      </c>
      <c r="G1925" s="12">
        <f t="shared" si="767"/>
        <v>1.3500360884495022E-2</v>
      </c>
      <c r="H1925" s="11">
        <f t="shared" si="780"/>
        <v>44211</v>
      </c>
      <c r="I1925" s="11">
        <f t="shared" si="768"/>
        <v>44211</v>
      </c>
      <c r="J1925" s="1">
        <f t="shared" si="781"/>
        <v>21</v>
      </c>
      <c r="K1925" s="1">
        <f t="shared" si="789"/>
        <v>17</v>
      </c>
      <c r="L1925" s="8">
        <f t="shared" si="769"/>
        <v>1.0109148800000001</v>
      </c>
      <c r="M1925" s="14">
        <f t="shared" si="788"/>
        <v>1.00890013</v>
      </c>
      <c r="N1925" s="14">
        <f t="shared" si="785"/>
        <v>1.2554616991483063</v>
      </c>
      <c r="O1925" s="8">
        <f t="shared" si="787"/>
        <v>1.26916491</v>
      </c>
      <c r="P1925" s="8">
        <f t="shared" si="770"/>
        <v>15258.23888049</v>
      </c>
      <c r="Q1925" s="13">
        <f t="shared" si="771"/>
        <v>0</v>
      </c>
      <c r="R1925" s="21">
        <f t="shared" si="772"/>
        <v>0</v>
      </c>
      <c r="S1925" s="8">
        <f t="shared" si="773"/>
        <v>0</v>
      </c>
      <c r="T1925" s="10">
        <f t="shared" si="782"/>
        <v>0.129804</v>
      </c>
      <c r="U1925" s="13">
        <f t="shared" si="786"/>
        <v>59</v>
      </c>
      <c r="V1925" s="13">
        <v>252</v>
      </c>
      <c r="W1925" s="14">
        <f t="shared" si="774"/>
        <v>1.0289859809999999</v>
      </c>
      <c r="X1925" s="85">
        <f t="shared" si="790"/>
        <v>1650.1691378053274</v>
      </c>
      <c r="Y1925" s="8">
        <v>0</v>
      </c>
      <c r="Z1925" s="9">
        <f t="shared" si="775"/>
        <v>0</v>
      </c>
      <c r="AA1925" s="26" t="str">
        <f t="shared" si="783"/>
        <v>INCORPJ=</v>
      </c>
      <c r="AB1925" s="70">
        <f t="shared" si="784"/>
        <v>44508</v>
      </c>
      <c r="AC1925" s="4"/>
      <c r="AD1925" s="1"/>
      <c r="AE1925" s="11"/>
      <c r="AF1925" s="5"/>
      <c r="AG1925" s="1"/>
      <c r="AH1925" s="1"/>
      <c r="AI1925" s="1"/>
      <c r="AJ1925" s="1"/>
      <c r="AK1925" s="10"/>
      <c r="AL1925" s="1"/>
      <c r="AM1925" s="1"/>
      <c r="AN1925" s="1"/>
      <c r="AO1925" s="1"/>
      <c r="AP1925" s="1"/>
      <c r="AQ1925" s="1"/>
    </row>
    <row r="1926" spans="1:43" ht="15.75" x14ac:dyDescent="0.2">
      <c r="A1926" s="67">
        <f t="shared" si="776"/>
        <v>44208</v>
      </c>
      <c r="B1926" s="8">
        <f t="shared" si="766"/>
        <v>16927.404672428373</v>
      </c>
      <c r="C1926" s="8">
        <f t="shared" si="777"/>
        <v>12022.26657881</v>
      </c>
      <c r="D1926" s="28">
        <f t="shared" si="778"/>
        <v>5486.52</v>
      </c>
      <c r="E1926" s="9">
        <f>IF(K1926=1,VLOOKUP(A1925,[1]Plan1!$AY$117:$BA$314,3),E1925)</f>
        <v>5560.59</v>
      </c>
      <c r="F1926" s="110">
        <f t="shared" si="779"/>
        <v>44181</v>
      </c>
      <c r="G1926" s="12">
        <f t="shared" si="767"/>
        <v>1.3500360884495022E-2</v>
      </c>
      <c r="H1926" s="11">
        <f t="shared" si="780"/>
        <v>44211</v>
      </c>
      <c r="I1926" s="11">
        <f t="shared" si="768"/>
        <v>44211</v>
      </c>
      <c r="J1926" s="1">
        <f t="shared" si="781"/>
        <v>21</v>
      </c>
      <c r="K1926" s="1">
        <f t="shared" si="789"/>
        <v>18</v>
      </c>
      <c r="L1926" s="8">
        <f t="shared" si="769"/>
        <v>1.01156063</v>
      </c>
      <c r="M1926" s="14">
        <f t="shared" si="788"/>
        <v>1.00890013</v>
      </c>
      <c r="N1926" s="14">
        <f t="shared" si="785"/>
        <v>1.2554616991483063</v>
      </c>
      <c r="O1926" s="8">
        <f t="shared" si="787"/>
        <v>1.2699756200000001</v>
      </c>
      <c r="P1926" s="8">
        <f t="shared" si="770"/>
        <v>15267.98545222</v>
      </c>
      <c r="Q1926" s="13">
        <f t="shared" si="771"/>
        <v>0</v>
      </c>
      <c r="R1926" s="21">
        <f t="shared" si="772"/>
        <v>0</v>
      </c>
      <c r="S1926" s="8">
        <f t="shared" si="773"/>
        <v>0</v>
      </c>
      <c r="T1926" s="10">
        <f t="shared" si="782"/>
        <v>0.129804</v>
      </c>
      <c r="U1926" s="13">
        <f t="shared" si="786"/>
        <v>60</v>
      </c>
      <c r="V1926" s="13">
        <v>252</v>
      </c>
      <c r="W1926" s="14">
        <f t="shared" si="774"/>
        <v>1.029484442</v>
      </c>
      <c r="X1926" s="85">
        <f t="shared" si="790"/>
        <v>1659.4192202083714</v>
      </c>
      <c r="Y1926" s="8">
        <v>0</v>
      </c>
      <c r="Z1926" s="9">
        <f t="shared" si="775"/>
        <v>0</v>
      </c>
      <c r="AA1926" s="26" t="str">
        <f t="shared" si="783"/>
        <v>INCORPJ=</v>
      </c>
      <c r="AB1926" s="70">
        <f t="shared" si="784"/>
        <v>44508</v>
      </c>
      <c r="AC1926" s="4"/>
      <c r="AD1926" s="1"/>
      <c r="AE1926" s="11"/>
      <c r="AF1926" s="5"/>
      <c r="AG1926" s="1"/>
      <c r="AH1926" s="1"/>
      <c r="AI1926" s="1"/>
      <c r="AJ1926" s="1"/>
      <c r="AK1926" s="10"/>
      <c r="AL1926" s="1"/>
      <c r="AM1926" s="1"/>
      <c r="AN1926" s="1"/>
      <c r="AO1926" s="1"/>
      <c r="AP1926" s="1"/>
      <c r="AQ1926" s="1"/>
    </row>
    <row r="1927" spans="1:43" ht="15.75" x14ac:dyDescent="0.2">
      <c r="A1927" s="67">
        <f t="shared" si="776"/>
        <v>44209</v>
      </c>
      <c r="B1927" s="8">
        <f t="shared" si="766"/>
        <v>16946.422690259973</v>
      </c>
      <c r="C1927" s="8">
        <f t="shared" si="777"/>
        <v>12022.26657881</v>
      </c>
      <c r="D1927" s="28">
        <f t="shared" si="778"/>
        <v>5486.52</v>
      </c>
      <c r="E1927" s="9">
        <f>IF(K1927=1,VLOOKUP(A1926,[1]Plan1!$AY$117:$BA$314,3),E1926)</f>
        <v>5560.59</v>
      </c>
      <c r="F1927" s="110">
        <f t="shared" si="779"/>
        <v>44181</v>
      </c>
      <c r="G1927" s="12">
        <f t="shared" si="767"/>
        <v>1.3500360884495022E-2</v>
      </c>
      <c r="H1927" s="11">
        <f t="shared" si="780"/>
        <v>44211</v>
      </c>
      <c r="I1927" s="11">
        <f t="shared" si="768"/>
        <v>44211</v>
      </c>
      <c r="J1927" s="1">
        <f t="shared" si="781"/>
        <v>21</v>
      </c>
      <c r="K1927" s="1">
        <f t="shared" si="789"/>
        <v>19</v>
      </c>
      <c r="L1927" s="8">
        <f t="shared" si="769"/>
        <v>1.01220679</v>
      </c>
      <c r="M1927" s="14">
        <f t="shared" si="788"/>
        <v>1.00890013</v>
      </c>
      <c r="N1927" s="14">
        <f t="shared" si="785"/>
        <v>1.2554616991483063</v>
      </c>
      <c r="O1927" s="8">
        <f t="shared" si="787"/>
        <v>1.2707868499999999</v>
      </c>
      <c r="P1927" s="8">
        <f t="shared" si="770"/>
        <v>15277.738275539999</v>
      </c>
      <c r="Q1927" s="13">
        <f t="shared" si="771"/>
        <v>0</v>
      </c>
      <c r="R1927" s="21">
        <f t="shared" si="772"/>
        <v>0</v>
      </c>
      <c r="S1927" s="8">
        <f t="shared" si="773"/>
        <v>0</v>
      </c>
      <c r="T1927" s="10">
        <f t="shared" si="782"/>
        <v>0.129804</v>
      </c>
      <c r="U1927" s="13">
        <f t="shared" si="786"/>
        <v>61</v>
      </c>
      <c r="V1927" s="13">
        <v>252</v>
      </c>
      <c r="W1927" s="14">
        <f t="shared" si="774"/>
        <v>1.029983144</v>
      </c>
      <c r="X1927" s="85">
        <f t="shared" si="790"/>
        <v>1668.6844147199745</v>
      </c>
      <c r="Y1927" s="8">
        <v>0</v>
      </c>
      <c r="Z1927" s="9">
        <f t="shared" si="775"/>
        <v>0</v>
      </c>
      <c r="AA1927" s="26" t="str">
        <f t="shared" si="783"/>
        <v>INCORPJ=</v>
      </c>
      <c r="AB1927" s="70">
        <f t="shared" si="784"/>
        <v>44508</v>
      </c>
      <c r="AC1927" s="4"/>
      <c r="AD1927" s="1"/>
      <c r="AE1927" s="11"/>
      <c r="AF1927" s="5"/>
      <c r="AG1927" s="1"/>
      <c r="AH1927" s="1"/>
      <c r="AI1927" s="1"/>
      <c r="AJ1927" s="1"/>
      <c r="AK1927" s="10"/>
      <c r="AL1927" s="1"/>
      <c r="AM1927" s="1"/>
      <c r="AN1927" s="1"/>
      <c r="AO1927" s="1"/>
      <c r="AP1927" s="1"/>
      <c r="AQ1927" s="1"/>
    </row>
    <row r="1928" spans="1:43" ht="15.75" x14ac:dyDescent="0.2">
      <c r="A1928" s="67">
        <f t="shared" si="776"/>
        <v>44210</v>
      </c>
      <c r="B1928" s="8">
        <f t="shared" si="766"/>
        <v>16965.46223934937</v>
      </c>
      <c r="C1928" s="8">
        <f t="shared" si="777"/>
        <v>12022.26657881</v>
      </c>
      <c r="D1928" s="28">
        <f t="shared" si="778"/>
        <v>5486.52</v>
      </c>
      <c r="E1928" s="9">
        <f>IF(K1928=1,VLOOKUP(A1927,[1]Plan1!$AY$117:$BA$314,3),E1927)</f>
        <v>5560.59</v>
      </c>
      <c r="F1928" s="110">
        <f t="shared" si="779"/>
        <v>44181</v>
      </c>
      <c r="G1928" s="12">
        <f t="shared" si="767"/>
        <v>1.3500360884495022E-2</v>
      </c>
      <c r="H1928" s="11">
        <f t="shared" si="780"/>
        <v>44211</v>
      </c>
      <c r="I1928" s="11">
        <f t="shared" si="768"/>
        <v>44211</v>
      </c>
      <c r="J1928" s="1">
        <f t="shared" si="781"/>
        <v>21</v>
      </c>
      <c r="K1928" s="1">
        <f t="shared" si="789"/>
        <v>20</v>
      </c>
      <c r="L1928" s="8">
        <f t="shared" si="769"/>
        <v>1.01285337</v>
      </c>
      <c r="M1928" s="14">
        <f t="shared" si="788"/>
        <v>1.00890013</v>
      </c>
      <c r="N1928" s="14">
        <f t="shared" si="785"/>
        <v>1.2554616991483063</v>
      </c>
      <c r="O1928" s="8">
        <f t="shared" si="787"/>
        <v>1.2715986100000001</v>
      </c>
      <c r="P1928" s="8">
        <f t="shared" si="770"/>
        <v>15287.497470660001</v>
      </c>
      <c r="Q1928" s="13">
        <f t="shared" si="771"/>
        <v>0</v>
      </c>
      <c r="R1928" s="21">
        <f t="shared" si="772"/>
        <v>0</v>
      </c>
      <c r="S1928" s="8">
        <f t="shared" si="773"/>
        <v>0</v>
      </c>
      <c r="T1928" s="10">
        <f t="shared" si="782"/>
        <v>0.129804</v>
      </c>
      <c r="U1928" s="13">
        <f t="shared" si="786"/>
        <v>62</v>
      </c>
      <c r="V1928" s="13">
        <v>252</v>
      </c>
      <c r="W1928" s="14">
        <f t="shared" si="774"/>
        <v>1.0304820880000001</v>
      </c>
      <c r="X1928" s="85">
        <f t="shared" si="790"/>
        <v>1677.9647686893709</v>
      </c>
      <c r="Y1928" s="8">
        <v>0</v>
      </c>
      <c r="Z1928" s="9">
        <f t="shared" si="775"/>
        <v>0</v>
      </c>
      <c r="AA1928" s="26" t="str">
        <f t="shared" si="783"/>
        <v>INCORPJ=</v>
      </c>
      <c r="AB1928" s="70">
        <f t="shared" si="784"/>
        <v>44508</v>
      </c>
      <c r="AC1928" s="4"/>
      <c r="AD1928" s="1"/>
      <c r="AE1928" s="11"/>
      <c r="AF1928" s="5"/>
      <c r="AG1928" s="1"/>
      <c r="AH1928" s="1"/>
      <c r="AI1928" s="1"/>
      <c r="AJ1928" s="1"/>
      <c r="AK1928" s="10"/>
      <c r="AL1928" s="1"/>
      <c r="AM1928" s="1"/>
      <c r="AN1928" s="1"/>
      <c r="AO1928" s="1"/>
      <c r="AP1928" s="1"/>
      <c r="AQ1928" s="1"/>
    </row>
    <row r="1929" spans="1:43" ht="15.75" x14ac:dyDescent="0.2">
      <c r="A1929" s="67">
        <f t="shared" si="776"/>
        <v>44211</v>
      </c>
      <c r="B1929" s="8">
        <f t="shared" si="766"/>
        <v>16984.523070594019</v>
      </c>
      <c r="C1929" s="8">
        <f t="shared" si="777"/>
        <v>12022.26657881</v>
      </c>
      <c r="D1929" s="28">
        <f t="shared" si="778"/>
        <v>5486.52</v>
      </c>
      <c r="E1929" s="9">
        <f>IF(K1929=1,VLOOKUP(A1928,[1]Plan1!$AY$117:$BA$314,3),E1928)</f>
        <v>5560.59</v>
      </c>
      <c r="F1929" s="110">
        <f t="shared" si="779"/>
        <v>44181</v>
      </c>
      <c r="G1929" s="12">
        <f t="shared" si="767"/>
        <v>1.3500360884495022E-2</v>
      </c>
      <c r="H1929" s="11">
        <f t="shared" si="780"/>
        <v>44244</v>
      </c>
      <c r="I1929" s="11">
        <f t="shared" si="768"/>
        <v>44211</v>
      </c>
      <c r="J1929" s="1">
        <f t="shared" si="781"/>
        <v>21</v>
      </c>
      <c r="K1929" s="1">
        <f t="shared" si="789"/>
        <v>21</v>
      </c>
      <c r="L1929" s="8">
        <f t="shared" si="769"/>
        <v>1.0135003600000001</v>
      </c>
      <c r="M1929" s="14">
        <f t="shared" si="788"/>
        <v>1.00890013</v>
      </c>
      <c r="N1929" s="14">
        <f t="shared" si="785"/>
        <v>1.2554616991483063</v>
      </c>
      <c r="O1929" s="8">
        <f t="shared" si="787"/>
        <v>1.27241088</v>
      </c>
      <c r="P1929" s="8">
        <f t="shared" si="770"/>
        <v>15297.262797130001</v>
      </c>
      <c r="Q1929" s="13">
        <f t="shared" si="771"/>
        <v>0</v>
      </c>
      <c r="R1929" s="21">
        <f t="shared" si="772"/>
        <v>0</v>
      </c>
      <c r="S1929" s="8">
        <f t="shared" si="773"/>
        <v>0</v>
      </c>
      <c r="T1929" s="10">
        <f t="shared" si="782"/>
        <v>0.129804</v>
      </c>
      <c r="U1929" s="13">
        <f t="shared" si="786"/>
        <v>63</v>
      </c>
      <c r="V1929" s="13">
        <v>252</v>
      </c>
      <c r="W1929" s="14">
        <f t="shared" si="774"/>
        <v>1.0309812739999999</v>
      </c>
      <c r="X1929" s="85">
        <f t="shared" si="790"/>
        <v>1687.2602734640195</v>
      </c>
      <c r="Y1929" s="8">
        <v>0</v>
      </c>
      <c r="Z1929" s="9">
        <f t="shared" si="775"/>
        <v>0</v>
      </c>
      <c r="AA1929" s="26" t="str">
        <f t="shared" si="783"/>
        <v>INCORPJ=</v>
      </c>
      <c r="AB1929" s="70">
        <f t="shared" si="784"/>
        <v>44508</v>
      </c>
      <c r="AC1929" s="4"/>
      <c r="AD1929" s="1"/>
      <c r="AE1929" s="11"/>
      <c r="AF1929" s="5"/>
      <c r="AG1929" s="1"/>
      <c r="AH1929" s="1"/>
      <c r="AI1929" s="1"/>
      <c r="AJ1929" s="1"/>
      <c r="AK1929" s="10"/>
      <c r="AL1929" s="1"/>
      <c r="AM1929" s="1"/>
      <c r="AN1929" s="1"/>
      <c r="AO1929" s="1"/>
      <c r="AP1929" s="1"/>
      <c r="AQ1929" s="1"/>
    </row>
    <row r="1930" spans="1:43" ht="15.75" x14ac:dyDescent="0.2">
      <c r="A1930" s="67">
        <f t="shared" si="776"/>
        <v>44212</v>
      </c>
      <c r="B1930" s="8">
        <f t="shared" ref="B1930:B1993" si="791">(P1930+X1930)</f>
        <v>16994.771006773219</v>
      </c>
      <c r="C1930" s="8">
        <f t="shared" si="777"/>
        <v>12022.26657881</v>
      </c>
      <c r="D1930" s="28">
        <f t="shared" si="778"/>
        <v>5560.59</v>
      </c>
      <c r="E1930" s="9">
        <f>IF(K1930=1,VLOOKUP(A1929,[1]Plan1!$AY$117:$BA$314,3),E1929)</f>
        <v>5574.49</v>
      </c>
      <c r="F1930" s="110">
        <f t="shared" si="779"/>
        <v>44212</v>
      </c>
      <c r="G1930" s="12">
        <f t="shared" ref="G1930:G1993" si="792">(E1930/D1930)-1</f>
        <v>2.4997347403781234E-3</v>
      </c>
      <c r="H1930" s="11">
        <f t="shared" si="780"/>
        <v>44244</v>
      </c>
      <c r="I1930" s="11">
        <f t="shared" ref="I1930:I1993" si="793">IF(A1930&gt;I1929,H1930,I1929)</f>
        <v>44244</v>
      </c>
      <c r="J1930" s="1">
        <f t="shared" si="781"/>
        <v>21</v>
      </c>
      <c r="K1930" s="1">
        <f t="shared" si="789"/>
        <v>1</v>
      </c>
      <c r="L1930" s="8">
        <f t="shared" ref="L1930:L1993" si="794">TRUNC((E1930/D1930)^TRUNC((K1930/J1930),9),8)</f>
        <v>1.00011889</v>
      </c>
      <c r="M1930" s="14">
        <f t="shared" si="788"/>
        <v>1.0135003600000001</v>
      </c>
      <c r="N1930" s="14">
        <f t="shared" si="785"/>
        <v>1.2724108840530202</v>
      </c>
      <c r="O1930" s="8">
        <f t="shared" si="787"/>
        <v>1.2725621600000001</v>
      </c>
      <c r="P1930" s="8">
        <f t="shared" ref="P1930:P1993" si="795">TRUNC(C1930*O1930,8)</f>
        <v>15299.08152562</v>
      </c>
      <c r="Q1930" s="13">
        <f t="shared" ref="Q1930:Q1993" si="796">IF(VLOOKUP(A1930,AE$10:AM$114,9)=VLOOKUP(A1929,AE$10:AM$114,9),0,VLOOKUP(A1930,AE$10:AM$114,9))</f>
        <v>0</v>
      </c>
      <c r="R1930" s="21">
        <f t="shared" ref="R1930:R1993" si="797">IF(Q1930&gt;0,VLOOKUP($A1930,$AE$10:$AK$114,7),0)</f>
        <v>0</v>
      </c>
      <c r="S1930" s="8">
        <f t="shared" ref="S1930:S1993" si="798">IF(R1930&gt;0,TRUNC(R1930*P1930,8),0)</f>
        <v>0</v>
      </c>
      <c r="T1930" s="10">
        <f t="shared" si="782"/>
        <v>0.129804</v>
      </c>
      <c r="U1930" s="13">
        <f t="shared" si="786"/>
        <v>64</v>
      </c>
      <c r="V1930" s="13">
        <v>252</v>
      </c>
      <c r="W1930" s="14">
        <f t="shared" ref="W1930:W1993" si="799">ROUND((1+T1930)^TRUNC((U1930/V1930),9),9)</f>
        <v>1.031480701</v>
      </c>
      <c r="X1930" s="85">
        <f t="shared" si="790"/>
        <v>1695.6894811532168</v>
      </c>
      <c r="Y1930" s="8">
        <v>0</v>
      </c>
      <c r="Z1930" s="9">
        <f t="shared" ref="Z1930:Z1993" si="800">IF(S1930&gt;0,S1930+X1930,0)</f>
        <v>0</v>
      </c>
      <c r="AA1930" s="26" t="str">
        <f t="shared" si="783"/>
        <v>INCORPJ=</v>
      </c>
      <c r="AB1930" s="70">
        <f t="shared" si="784"/>
        <v>44508</v>
      </c>
      <c r="AC1930" s="4"/>
      <c r="AD1930" s="1"/>
      <c r="AE1930" s="11"/>
      <c r="AF1930" s="5"/>
      <c r="AG1930" s="1"/>
      <c r="AH1930" s="1"/>
      <c r="AI1930" s="1"/>
      <c r="AJ1930" s="1"/>
      <c r="AK1930" s="10"/>
      <c r="AL1930" s="1"/>
      <c r="AM1930" s="1"/>
      <c r="AN1930" s="1"/>
      <c r="AO1930" s="1"/>
      <c r="AP1930" s="1"/>
      <c r="AQ1930" s="1"/>
    </row>
    <row r="1931" spans="1:43" ht="15.75" x14ac:dyDescent="0.2">
      <c r="A1931" s="67">
        <f t="shared" ref="A1931:A1994" si="801">(A1930+1)</f>
        <v>44213</v>
      </c>
      <c r="B1931" s="8">
        <f t="shared" si="791"/>
        <v>16994.771006773219</v>
      </c>
      <c r="C1931" s="8">
        <f t="shared" ref="C1931:C1994" si="802">TRUNC(IF(Q1930&gt;0,VLOOKUP(A1930,$AE$12:$AF$114,2),C1930),8)</f>
        <v>12022.26657881</v>
      </c>
      <c r="D1931" s="28">
        <f t="shared" ref="D1931:D1994" si="803">IF(E1931=E1930,D1930,E1930)</f>
        <v>5560.59</v>
      </c>
      <c r="E1931" s="9">
        <f>IF(K1931=1,VLOOKUP(A1930,[1]Plan1!$AY$117:$BA$314,3),E1930)</f>
        <v>5574.49</v>
      </c>
      <c r="F1931" s="110">
        <f t="shared" ref="F1931:F1994" si="804">IF(D1931=D1930,F1930,A1931)</f>
        <v>44212</v>
      </c>
      <c r="G1931" s="12">
        <f t="shared" si="792"/>
        <v>2.4997347403781234E-3</v>
      </c>
      <c r="H1931" s="11">
        <f t="shared" ref="H1931:H1994" si="805">IF(DAY(A1931)=15,VLOOKUP(A1931,AJ$118:AP$450,4),H1930)</f>
        <v>44244</v>
      </c>
      <c r="I1931" s="11">
        <f t="shared" si="793"/>
        <v>44244</v>
      </c>
      <c r="J1931" s="1">
        <f t="shared" ref="J1931:J1994" si="806">IF(I1931=I1930,J1930,NETWORKDAYS(I1930,I1931,$AE$118:$AE$502)-1)</f>
        <v>21</v>
      </c>
      <c r="K1931" s="1">
        <f t="shared" si="789"/>
        <v>1</v>
      </c>
      <c r="L1931" s="8">
        <f t="shared" si="794"/>
        <v>1.00011889</v>
      </c>
      <c r="M1931" s="14">
        <f t="shared" si="788"/>
        <v>1.0135003600000001</v>
      </c>
      <c r="N1931" s="14">
        <f t="shared" si="785"/>
        <v>1.2724108840530202</v>
      </c>
      <c r="O1931" s="8">
        <f t="shared" si="787"/>
        <v>1.2725621600000001</v>
      </c>
      <c r="P1931" s="8">
        <f t="shared" si="795"/>
        <v>15299.08152562</v>
      </c>
      <c r="Q1931" s="13">
        <f t="shared" si="796"/>
        <v>0</v>
      </c>
      <c r="R1931" s="21">
        <f t="shared" si="797"/>
        <v>0</v>
      </c>
      <c r="S1931" s="8">
        <f t="shared" si="798"/>
        <v>0</v>
      </c>
      <c r="T1931" s="10">
        <f t="shared" ref="T1931:T1994" si="807">IF(Q1930&gt;0,VLOOKUP(A1930,$AE$11:$AH$20,4),T1930)</f>
        <v>0.129804</v>
      </c>
      <c r="U1931" s="13">
        <f t="shared" si="786"/>
        <v>64</v>
      </c>
      <c r="V1931" s="13">
        <v>252</v>
      </c>
      <c r="W1931" s="14">
        <f t="shared" si="799"/>
        <v>1.031480701</v>
      </c>
      <c r="X1931" s="85">
        <f t="shared" si="790"/>
        <v>1695.6894811532168</v>
      </c>
      <c r="Y1931" s="8">
        <v>0</v>
      </c>
      <c r="Z1931" s="9">
        <f t="shared" si="800"/>
        <v>0</v>
      </c>
      <c r="AA1931" s="26" t="str">
        <f t="shared" ref="AA1931:AA1994" si="808">IF($Q1930&gt;0,VLOOKUP($A1930,$AE$10:$AO$114,($AN$7)+1),AA1930)</f>
        <v>INCORPJ=</v>
      </c>
      <c r="AB1931" s="70">
        <f t="shared" ref="AB1931:AB1994" si="809">IF($Q1930&gt;0,VLOOKUP($A1930,$AE$10:$AO$114,($AO$7)+1),AB1930)</f>
        <v>44508</v>
      </c>
      <c r="AC1931" s="4"/>
      <c r="AD1931" s="1"/>
      <c r="AE1931" s="11"/>
      <c r="AF1931" s="5"/>
      <c r="AG1931" s="1"/>
      <c r="AH1931" s="1"/>
      <c r="AI1931" s="1"/>
      <c r="AJ1931" s="1"/>
      <c r="AK1931" s="10"/>
      <c r="AL1931" s="1"/>
      <c r="AM1931" s="1"/>
      <c r="AN1931" s="1"/>
      <c r="AO1931" s="1"/>
      <c r="AP1931" s="1"/>
      <c r="AQ1931" s="1"/>
    </row>
    <row r="1932" spans="1:43" ht="15.75" x14ac:dyDescent="0.2">
      <c r="A1932" s="67">
        <f t="shared" si="801"/>
        <v>44214</v>
      </c>
      <c r="B1932" s="8">
        <f t="shared" si="791"/>
        <v>16994.771006773219</v>
      </c>
      <c r="C1932" s="8">
        <f t="shared" si="802"/>
        <v>12022.26657881</v>
      </c>
      <c r="D1932" s="28">
        <f t="shared" si="803"/>
        <v>5560.59</v>
      </c>
      <c r="E1932" s="9">
        <f>IF(K1932=1,VLOOKUP(A1931,[1]Plan1!$AY$117:$BA$314,3),E1931)</f>
        <v>5574.49</v>
      </c>
      <c r="F1932" s="110">
        <f t="shared" si="804"/>
        <v>44212</v>
      </c>
      <c r="G1932" s="12">
        <f t="shared" si="792"/>
        <v>2.4997347403781234E-3</v>
      </c>
      <c r="H1932" s="11">
        <f t="shared" si="805"/>
        <v>44244</v>
      </c>
      <c r="I1932" s="11">
        <f t="shared" si="793"/>
        <v>44244</v>
      </c>
      <c r="J1932" s="1">
        <f t="shared" si="806"/>
        <v>21</v>
      </c>
      <c r="K1932" s="1">
        <f t="shared" si="789"/>
        <v>1</v>
      </c>
      <c r="L1932" s="8">
        <f t="shared" si="794"/>
        <v>1.00011889</v>
      </c>
      <c r="M1932" s="14">
        <f t="shared" si="788"/>
        <v>1.0135003600000001</v>
      </c>
      <c r="N1932" s="14">
        <f t="shared" si="785"/>
        <v>1.2724108840530202</v>
      </c>
      <c r="O1932" s="8">
        <f t="shared" si="787"/>
        <v>1.2725621600000001</v>
      </c>
      <c r="P1932" s="8">
        <f t="shared" si="795"/>
        <v>15299.08152562</v>
      </c>
      <c r="Q1932" s="13">
        <f t="shared" si="796"/>
        <v>0</v>
      </c>
      <c r="R1932" s="21">
        <f t="shared" si="797"/>
        <v>0</v>
      </c>
      <c r="S1932" s="8">
        <f t="shared" si="798"/>
        <v>0</v>
      </c>
      <c r="T1932" s="10">
        <f t="shared" si="807"/>
        <v>0.129804</v>
      </c>
      <c r="U1932" s="13">
        <f t="shared" si="786"/>
        <v>64</v>
      </c>
      <c r="V1932" s="13">
        <v>252</v>
      </c>
      <c r="W1932" s="14">
        <f t="shared" si="799"/>
        <v>1.031480701</v>
      </c>
      <c r="X1932" s="85">
        <f t="shared" si="790"/>
        <v>1695.6894811532168</v>
      </c>
      <c r="Y1932" s="8">
        <v>0</v>
      </c>
      <c r="Z1932" s="9">
        <f t="shared" si="800"/>
        <v>0</v>
      </c>
      <c r="AA1932" s="26" t="str">
        <f t="shared" si="808"/>
        <v>INCORPJ=</v>
      </c>
      <c r="AB1932" s="70">
        <f t="shared" si="809"/>
        <v>44508</v>
      </c>
      <c r="AC1932" s="4"/>
      <c r="AD1932" s="1"/>
      <c r="AE1932" s="11"/>
      <c r="AF1932" s="5"/>
      <c r="AG1932" s="1"/>
      <c r="AH1932" s="1"/>
      <c r="AI1932" s="1"/>
      <c r="AJ1932" s="1"/>
      <c r="AK1932" s="10"/>
      <c r="AL1932" s="1"/>
      <c r="AM1932" s="1"/>
      <c r="AN1932" s="1"/>
      <c r="AO1932" s="1"/>
      <c r="AP1932" s="1"/>
      <c r="AQ1932" s="1"/>
    </row>
    <row r="1933" spans="1:43" ht="15.75" x14ac:dyDescent="0.2">
      <c r="A1933" s="67">
        <f t="shared" si="801"/>
        <v>44215</v>
      </c>
      <c r="B1933" s="8">
        <f t="shared" si="791"/>
        <v>17005.02515425333</v>
      </c>
      <c r="C1933" s="8">
        <f t="shared" si="802"/>
        <v>12022.26657881</v>
      </c>
      <c r="D1933" s="28">
        <f t="shared" si="803"/>
        <v>5560.59</v>
      </c>
      <c r="E1933" s="9">
        <f>IF(K1933=1,VLOOKUP(A1932,[1]Plan1!$AY$117:$BA$314,3),E1932)</f>
        <v>5574.49</v>
      </c>
      <c r="F1933" s="110">
        <f t="shared" si="804"/>
        <v>44212</v>
      </c>
      <c r="G1933" s="12">
        <f t="shared" si="792"/>
        <v>2.4997347403781234E-3</v>
      </c>
      <c r="H1933" s="11">
        <f t="shared" si="805"/>
        <v>44244</v>
      </c>
      <c r="I1933" s="11">
        <f t="shared" si="793"/>
        <v>44244</v>
      </c>
      <c r="J1933" s="1">
        <f t="shared" si="806"/>
        <v>21</v>
      </c>
      <c r="K1933" s="1">
        <f t="shared" si="789"/>
        <v>2</v>
      </c>
      <c r="L1933" s="8">
        <f t="shared" si="794"/>
        <v>1.0002378000000001</v>
      </c>
      <c r="M1933" s="14">
        <f t="shared" si="788"/>
        <v>1.0135003600000001</v>
      </c>
      <c r="N1933" s="14">
        <f t="shared" si="785"/>
        <v>1.2724108840530202</v>
      </c>
      <c r="O1933" s="8">
        <f t="shared" si="787"/>
        <v>1.2727134600000001</v>
      </c>
      <c r="P1933" s="8">
        <f t="shared" si="795"/>
        <v>15300.90049455</v>
      </c>
      <c r="Q1933" s="13">
        <f t="shared" si="796"/>
        <v>0</v>
      </c>
      <c r="R1933" s="21">
        <f t="shared" si="797"/>
        <v>0</v>
      </c>
      <c r="S1933" s="8">
        <f t="shared" si="798"/>
        <v>0</v>
      </c>
      <c r="T1933" s="10">
        <f t="shared" si="807"/>
        <v>0.129804</v>
      </c>
      <c r="U1933" s="13">
        <f t="shared" si="786"/>
        <v>65</v>
      </c>
      <c r="V1933" s="13">
        <v>252</v>
      </c>
      <c r="W1933" s="14">
        <f t="shared" si="799"/>
        <v>1.0319803700000001</v>
      </c>
      <c r="X1933" s="85">
        <f t="shared" si="790"/>
        <v>1704.1246597033303</v>
      </c>
      <c r="Y1933" s="8">
        <v>0</v>
      </c>
      <c r="Z1933" s="9">
        <f t="shared" si="800"/>
        <v>0</v>
      </c>
      <c r="AA1933" s="26" t="str">
        <f t="shared" si="808"/>
        <v>INCORPJ=</v>
      </c>
      <c r="AB1933" s="70">
        <f t="shared" si="809"/>
        <v>44508</v>
      </c>
      <c r="AC1933" s="4"/>
      <c r="AD1933" s="1"/>
      <c r="AE1933" s="11"/>
      <c r="AF1933" s="5"/>
      <c r="AG1933" s="1"/>
      <c r="AH1933" s="1"/>
      <c r="AI1933" s="1"/>
      <c r="AJ1933" s="1"/>
      <c r="AK1933" s="10"/>
      <c r="AL1933" s="1"/>
      <c r="AM1933" s="1"/>
      <c r="AN1933" s="1"/>
      <c r="AO1933" s="1"/>
      <c r="AP1933" s="1"/>
      <c r="AQ1933" s="1"/>
    </row>
    <row r="1934" spans="1:43" ht="15.75" x14ac:dyDescent="0.2">
      <c r="A1934" s="67">
        <f t="shared" si="801"/>
        <v>44216</v>
      </c>
      <c r="B1934" s="8">
        <f t="shared" si="791"/>
        <v>17015.285397681422</v>
      </c>
      <c r="C1934" s="8">
        <f t="shared" si="802"/>
        <v>12022.26657881</v>
      </c>
      <c r="D1934" s="28">
        <f t="shared" si="803"/>
        <v>5560.59</v>
      </c>
      <c r="E1934" s="9">
        <f>IF(K1934=1,VLOOKUP(A1933,[1]Plan1!$AY$117:$BA$314,3),E1933)</f>
        <v>5574.49</v>
      </c>
      <c r="F1934" s="110">
        <f t="shared" si="804"/>
        <v>44212</v>
      </c>
      <c r="G1934" s="12">
        <f t="shared" si="792"/>
        <v>2.4997347403781234E-3</v>
      </c>
      <c r="H1934" s="11">
        <f t="shared" si="805"/>
        <v>44244</v>
      </c>
      <c r="I1934" s="11">
        <f t="shared" si="793"/>
        <v>44244</v>
      </c>
      <c r="J1934" s="1">
        <f t="shared" si="806"/>
        <v>21</v>
      </c>
      <c r="K1934" s="1">
        <f t="shared" si="789"/>
        <v>3</v>
      </c>
      <c r="L1934" s="8">
        <f t="shared" si="794"/>
        <v>1.0003567200000001</v>
      </c>
      <c r="M1934" s="14">
        <f t="shared" si="788"/>
        <v>1.0135003600000001</v>
      </c>
      <c r="N1934" s="14">
        <f t="shared" si="785"/>
        <v>1.2724108840530202</v>
      </c>
      <c r="O1934" s="8">
        <f t="shared" si="787"/>
        <v>1.27286477</v>
      </c>
      <c r="P1934" s="8">
        <f t="shared" si="795"/>
        <v>15302.719583710001</v>
      </c>
      <c r="Q1934" s="13">
        <f t="shared" si="796"/>
        <v>0</v>
      </c>
      <c r="R1934" s="21">
        <f t="shared" si="797"/>
        <v>0</v>
      </c>
      <c r="S1934" s="8">
        <f t="shared" si="798"/>
        <v>0</v>
      </c>
      <c r="T1934" s="10">
        <f t="shared" si="807"/>
        <v>0.129804</v>
      </c>
      <c r="U1934" s="13">
        <f t="shared" si="786"/>
        <v>66</v>
      </c>
      <c r="V1934" s="13">
        <v>252</v>
      </c>
      <c r="W1934" s="14">
        <f t="shared" si="799"/>
        <v>1.0324802820000001</v>
      </c>
      <c r="X1934" s="85">
        <f t="shared" si="790"/>
        <v>1712.5658139714214</v>
      </c>
      <c r="Y1934" s="8">
        <v>0</v>
      </c>
      <c r="Z1934" s="9">
        <f t="shared" si="800"/>
        <v>0</v>
      </c>
      <c r="AA1934" s="26" t="str">
        <f t="shared" si="808"/>
        <v>INCORPJ=</v>
      </c>
      <c r="AB1934" s="70">
        <f t="shared" si="809"/>
        <v>44508</v>
      </c>
      <c r="AC1934" s="4"/>
      <c r="AD1934" s="1"/>
      <c r="AE1934" s="11"/>
      <c r="AF1934" s="5"/>
      <c r="AG1934" s="1"/>
      <c r="AH1934" s="1"/>
      <c r="AI1934" s="1"/>
      <c r="AJ1934" s="1"/>
      <c r="AK1934" s="10"/>
      <c r="AL1934" s="1"/>
      <c r="AM1934" s="1"/>
      <c r="AN1934" s="1"/>
      <c r="AO1934" s="1"/>
      <c r="AP1934" s="1"/>
      <c r="AQ1934" s="1"/>
    </row>
    <row r="1935" spans="1:43" ht="15.75" x14ac:dyDescent="0.2">
      <c r="A1935" s="67">
        <f t="shared" si="801"/>
        <v>44217</v>
      </c>
      <c r="B1935" s="8">
        <f t="shared" si="791"/>
        <v>17025.551855910133</v>
      </c>
      <c r="C1935" s="8">
        <f t="shared" si="802"/>
        <v>12022.26657881</v>
      </c>
      <c r="D1935" s="28">
        <f t="shared" si="803"/>
        <v>5560.59</v>
      </c>
      <c r="E1935" s="9">
        <f>IF(K1935=1,VLOOKUP(A1934,[1]Plan1!$AY$117:$BA$314,3),E1934)</f>
        <v>5574.49</v>
      </c>
      <c r="F1935" s="110">
        <f t="shared" si="804"/>
        <v>44212</v>
      </c>
      <c r="G1935" s="12">
        <f t="shared" si="792"/>
        <v>2.4997347403781234E-3</v>
      </c>
      <c r="H1935" s="11">
        <f t="shared" si="805"/>
        <v>44244</v>
      </c>
      <c r="I1935" s="11">
        <f t="shared" si="793"/>
        <v>44244</v>
      </c>
      <c r="J1935" s="1">
        <f t="shared" si="806"/>
        <v>21</v>
      </c>
      <c r="K1935" s="1">
        <f t="shared" si="789"/>
        <v>4</v>
      </c>
      <c r="L1935" s="8">
        <f t="shared" si="794"/>
        <v>1.00047565</v>
      </c>
      <c r="M1935" s="14">
        <f t="shared" si="788"/>
        <v>1.0135003600000001</v>
      </c>
      <c r="N1935" s="14">
        <f t="shared" si="785"/>
        <v>1.2724108840530202</v>
      </c>
      <c r="O1935" s="8">
        <f t="shared" si="787"/>
        <v>1.2730161</v>
      </c>
      <c r="P1935" s="8">
        <f t="shared" si="795"/>
        <v>15304.53891331</v>
      </c>
      <c r="Q1935" s="13">
        <f t="shared" si="796"/>
        <v>0</v>
      </c>
      <c r="R1935" s="21">
        <f t="shared" si="797"/>
        <v>0</v>
      </c>
      <c r="S1935" s="8">
        <f t="shared" si="798"/>
        <v>0</v>
      </c>
      <c r="T1935" s="10">
        <f t="shared" si="807"/>
        <v>0.129804</v>
      </c>
      <c r="U1935" s="13">
        <f t="shared" si="786"/>
        <v>67</v>
      </c>
      <c r="V1935" s="13">
        <v>252</v>
      </c>
      <c r="W1935" s="14">
        <f t="shared" si="799"/>
        <v>1.0329804359999999</v>
      </c>
      <c r="X1935" s="85">
        <f t="shared" si="790"/>
        <v>1721.0129426001333</v>
      </c>
      <c r="Y1935" s="8">
        <v>0</v>
      </c>
      <c r="Z1935" s="9">
        <f t="shared" si="800"/>
        <v>0</v>
      </c>
      <c r="AA1935" s="26" t="str">
        <f t="shared" si="808"/>
        <v>INCORPJ=</v>
      </c>
      <c r="AB1935" s="70">
        <f t="shared" si="809"/>
        <v>44508</v>
      </c>
      <c r="AC1935" s="4"/>
      <c r="AD1935" s="1"/>
      <c r="AE1935" s="11"/>
      <c r="AF1935" s="5"/>
      <c r="AG1935" s="1"/>
      <c r="AH1935" s="1"/>
      <c r="AI1935" s="1"/>
      <c r="AJ1935" s="1"/>
      <c r="AK1935" s="10"/>
      <c r="AL1935" s="1"/>
      <c r="AM1935" s="1"/>
      <c r="AN1935" s="1"/>
      <c r="AO1935" s="1"/>
      <c r="AP1935" s="1"/>
      <c r="AQ1935" s="1"/>
    </row>
    <row r="1936" spans="1:43" ht="15.75" x14ac:dyDescent="0.2">
      <c r="A1936" s="67">
        <f t="shared" si="801"/>
        <v>44218</v>
      </c>
      <c r="B1936" s="8">
        <f t="shared" si="791"/>
        <v>17035.824514291267</v>
      </c>
      <c r="C1936" s="8">
        <f t="shared" si="802"/>
        <v>12022.26657881</v>
      </c>
      <c r="D1936" s="28">
        <f t="shared" si="803"/>
        <v>5560.59</v>
      </c>
      <c r="E1936" s="9">
        <f>IF(K1936=1,VLOOKUP(A1935,[1]Plan1!$AY$117:$BA$314,3),E1935)</f>
        <v>5574.49</v>
      </c>
      <c r="F1936" s="110">
        <f t="shared" si="804"/>
        <v>44212</v>
      </c>
      <c r="G1936" s="12">
        <f t="shared" si="792"/>
        <v>2.4997347403781234E-3</v>
      </c>
      <c r="H1936" s="11">
        <f t="shared" si="805"/>
        <v>44244</v>
      </c>
      <c r="I1936" s="11">
        <f t="shared" si="793"/>
        <v>44244</v>
      </c>
      <c r="J1936" s="1">
        <f t="shared" si="806"/>
        <v>21</v>
      </c>
      <c r="K1936" s="1">
        <f t="shared" si="789"/>
        <v>5</v>
      </c>
      <c r="L1936" s="8">
        <f t="shared" si="794"/>
        <v>1.0005945999999999</v>
      </c>
      <c r="M1936" s="14">
        <f t="shared" si="788"/>
        <v>1.0135003600000001</v>
      </c>
      <c r="N1936" s="14">
        <f t="shared" si="785"/>
        <v>1.2724108840530202</v>
      </c>
      <c r="O1936" s="8">
        <f t="shared" si="787"/>
        <v>1.2731674500000001</v>
      </c>
      <c r="P1936" s="8">
        <f t="shared" si="795"/>
        <v>15306.35848336</v>
      </c>
      <c r="Q1936" s="13">
        <f t="shared" si="796"/>
        <v>0</v>
      </c>
      <c r="R1936" s="21">
        <f t="shared" si="797"/>
        <v>0</v>
      </c>
      <c r="S1936" s="8">
        <f t="shared" si="798"/>
        <v>0</v>
      </c>
      <c r="T1936" s="10">
        <f t="shared" si="807"/>
        <v>0.129804</v>
      </c>
      <c r="U1936" s="13">
        <f t="shared" si="786"/>
        <v>68</v>
      </c>
      <c r="V1936" s="13">
        <v>252</v>
      </c>
      <c r="W1936" s="14">
        <f t="shared" si="799"/>
        <v>1.0334808310000001</v>
      </c>
      <c r="X1936" s="85">
        <f t="shared" si="790"/>
        <v>1729.4660309312687</v>
      </c>
      <c r="Y1936" s="8">
        <v>0</v>
      </c>
      <c r="Z1936" s="9">
        <f t="shared" si="800"/>
        <v>0</v>
      </c>
      <c r="AA1936" s="26" t="str">
        <f t="shared" si="808"/>
        <v>INCORPJ=</v>
      </c>
      <c r="AB1936" s="70">
        <f t="shared" si="809"/>
        <v>44508</v>
      </c>
      <c r="AC1936" s="4"/>
      <c r="AD1936" s="1"/>
      <c r="AE1936" s="11"/>
      <c r="AF1936" s="5"/>
      <c r="AG1936" s="1"/>
      <c r="AH1936" s="1"/>
      <c r="AI1936" s="1"/>
      <c r="AJ1936" s="1"/>
      <c r="AK1936" s="10"/>
      <c r="AL1936" s="1"/>
      <c r="AM1936" s="1"/>
      <c r="AN1936" s="1"/>
      <c r="AO1936" s="1"/>
      <c r="AP1936" s="1"/>
      <c r="AQ1936" s="1"/>
    </row>
    <row r="1937" spans="1:43" ht="15.75" x14ac:dyDescent="0.2">
      <c r="A1937" s="67">
        <f t="shared" si="801"/>
        <v>44219</v>
      </c>
      <c r="B1937" s="8">
        <f t="shared" si="791"/>
        <v>17046.103557940376</v>
      </c>
      <c r="C1937" s="8">
        <f t="shared" si="802"/>
        <v>12022.26657881</v>
      </c>
      <c r="D1937" s="28">
        <f t="shared" si="803"/>
        <v>5560.59</v>
      </c>
      <c r="E1937" s="9">
        <f>IF(K1937=1,VLOOKUP(A1936,[1]Plan1!$AY$117:$BA$314,3),E1936)</f>
        <v>5574.49</v>
      </c>
      <c r="F1937" s="110">
        <f t="shared" si="804"/>
        <v>44212</v>
      </c>
      <c r="G1937" s="12">
        <f t="shared" si="792"/>
        <v>2.4997347403781234E-3</v>
      </c>
      <c r="H1937" s="11">
        <f t="shared" si="805"/>
        <v>44244</v>
      </c>
      <c r="I1937" s="11">
        <f t="shared" si="793"/>
        <v>44244</v>
      </c>
      <c r="J1937" s="1">
        <f t="shared" si="806"/>
        <v>21</v>
      </c>
      <c r="K1937" s="1">
        <f t="shared" si="789"/>
        <v>6</v>
      </c>
      <c r="L1937" s="8">
        <f t="shared" si="794"/>
        <v>1.0007135700000001</v>
      </c>
      <c r="M1937" s="14">
        <f t="shared" si="788"/>
        <v>1.0135003600000001</v>
      </c>
      <c r="N1937" s="14">
        <f t="shared" si="785"/>
        <v>1.2724108840530202</v>
      </c>
      <c r="O1937" s="8">
        <f t="shared" si="787"/>
        <v>1.27331883</v>
      </c>
      <c r="P1937" s="8">
        <f t="shared" si="795"/>
        <v>15308.17841407</v>
      </c>
      <c r="Q1937" s="13">
        <f t="shared" si="796"/>
        <v>0</v>
      </c>
      <c r="R1937" s="21">
        <f t="shared" si="797"/>
        <v>0</v>
      </c>
      <c r="S1937" s="8">
        <f t="shared" si="798"/>
        <v>0</v>
      </c>
      <c r="T1937" s="10">
        <f t="shared" si="807"/>
        <v>0.129804</v>
      </c>
      <c r="U1937" s="13">
        <f t="shared" si="786"/>
        <v>69</v>
      </c>
      <c r="V1937" s="13">
        <v>252</v>
      </c>
      <c r="W1937" s="14">
        <f t="shared" si="799"/>
        <v>1.0339814700000001</v>
      </c>
      <c r="X1937" s="85">
        <f t="shared" si="790"/>
        <v>1737.9251438703768</v>
      </c>
      <c r="Y1937" s="8">
        <v>0</v>
      </c>
      <c r="Z1937" s="9">
        <f t="shared" si="800"/>
        <v>0</v>
      </c>
      <c r="AA1937" s="26" t="str">
        <f t="shared" si="808"/>
        <v>INCORPJ=</v>
      </c>
      <c r="AB1937" s="70">
        <f t="shared" si="809"/>
        <v>44508</v>
      </c>
      <c r="AC1937" s="4"/>
      <c r="AD1937" s="1"/>
      <c r="AE1937" s="11"/>
      <c r="AF1937" s="5"/>
      <c r="AG1937" s="1"/>
      <c r="AH1937" s="1"/>
      <c r="AI1937" s="1"/>
      <c r="AJ1937" s="1"/>
      <c r="AK1937" s="10"/>
      <c r="AL1937" s="1"/>
      <c r="AM1937" s="1"/>
      <c r="AN1937" s="1"/>
      <c r="AO1937" s="1"/>
      <c r="AP1937" s="1"/>
      <c r="AQ1937" s="1"/>
    </row>
    <row r="1938" spans="1:43" ht="15.75" x14ac:dyDescent="0.2">
      <c r="A1938" s="67">
        <f t="shared" si="801"/>
        <v>44220</v>
      </c>
      <c r="B1938" s="8">
        <f t="shared" si="791"/>
        <v>17046.103557940376</v>
      </c>
      <c r="C1938" s="8">
        <f t="shared" si="802"/>
        <v>12022.26657881</v>
      </c>
      <c r="D1938" s="28">
        <f t="shared" si="803"/>
        <v>5560.59</v>
      </c>
      <c r="E1938" s="9">
        <f>IF(K1938=1,VLOOKUP(A1937,[1]Plan1!$AY$117:$BA$314,3),E1937)</f>
        <v>5574.49</v>
      </c>
      <c r="F1938" s="110">
        <f t="shared" si="804"/>
        <v>44212</v>
      </c>
      <c r="G1938" s="12">
        <f t="shared" si="792"/>
        <v>2.4997347403781234E-3</v>
      </c>
      <c r="H1938" s="11">
        <f t="shared" si="805"/>
        <v>44244</v>
      </c>
      <c r="I1938" s="11">
        <f t="shared" si="793"/>
        <v>44244</v>
      </c>
      <c r="J1938" s="1">
        <f t="shared" si="806"/>
        <v>21</v>
      </c>
      <c r="K1938" s="1">
        <f t="shared" si="789"/>
        <v>6</v>
      </c>
      <c r="L1938" s="8">
        <f t="shared" si="794"/>
        <v>1.0007135700000001</v>
      </c>
      <c r="M1938" s="14">
        <f t="shared" si="788"/>
        <v>1.0135003600000001</v>
      </c>
      <c r="N1938" s="14">
        <f t="shared" si="785"/>
        <v>1.2724108840530202</v>
      </c>
      <c r="O1938" s="8">
        <f t="shared" si="787"/>
        <v>1.27331883</v>
      </c>
      <c r="P1938" s="8">
        <f t="shared" si="795"/>
        <v>15308.17841407</v>
      </c>
      <c r="Q1938" s="13">
        <f t="shared" si="796"/>
        <v>0</v>
      </c>
      <c r="R1938" s="21">
        <f t="shared" si="797"/>
        <v>0</v>
      </c>
      <c r="S1938" s="8">
        <f t="shared" si="798"/>
        <v>0</v>
      </c>
      <c r="T1938" s="10">
        <f t="shared" si="807"/>
        <v>0.129804</v>
      </c>
      <c r="U1938" s="13">
        <f t="shared" si="786"/>
        <v>69</v>
      </c>
      <c r="V1938" s="13">
        <v>252</v>
      </c>
      <c r="W1938" s="14">
        <f t="shared" si="799"/>
        <v>1.0339814700000001</v>
      </c>
      <c r="X1938" s="85">
        <f t="shared" si="790"/>
        <v>1737.9251438703768</v>
      </c>
      <c r="Y1938" s="8">
        <v>0</v>
      </c>
      <c r="Z1938" s="9">
        <f t="shared" si="800"/>
        <v>0</v>
      </c>
      <c r="AA1938" s="26" t="str">
        <f t="shared" si="808"/>
        <v>INCORPJ=</v>
      </c>
      <c r="AB1938" s="70">
        <f t="shared" si="809"/>
        <v>44508</v>
      </c>
      <c r="AC1938" s="4"/>
      <c r="AD1938" s="1"/>
      <c r="AE1938" s="11"/>
      <c r="AF1938" s="5"/>
      <c r="AG1938" s="1"/>
      <c r="AH1938" s="1"/>
      <c r="AI1938" s="1"/>
      <c r="AJ1938" s="1"/>
      <c r="AK1938" s="10"/>
      <c r="AL1938" s="1"/>
      <c r="AM1938" s="1"/>
      <c r="AN1938" s="1"/>
      <c r="AO1938" s="1"/>
      <c r="AP1938" s="1"/>
      <c r="AQ1938" s="1"/>
    </row>
    <row r="1939" spans="1:43" ht="15.75" x14ac:dyDescent="0.2">
      <c r="A1939" s="67">
        <f t="shared" si="801"/>
        <v>44221</v>
      </c>
      <c r="B1939" s="8">
        <f t="shared" si="791"/>
        <v>17046.103557940376</v>
      </c>
      <c r="C1939" s="8">
        <f t="shared" si="802"/>
        <v>12022.26657881</v>
      </c>
      <c r="D1939" s="28">
        <f t="shared" si="803"/>
        <v>5560.59</v>
      </c>
      <c r="E1939" s="9">
        <f>IF(K1939=1,VLOOKUP(A1938,[1]Plan1!$AY$117:$BA$314,3),E1938)</f>
        <v>5574.49</v>
      </c>
      <c r="F1939" s="110">
        <f t="shared" si="804"/>
        <v>44212</v>
      </c>
      <c r="G1939" s="12">
        <f t="shared" si="792"/>
        <v>2.4997347403781234E-3</v>
      </c>
      <c r="H1939" s="11">
        <f t="shared" si="805"/>
        <v>44244</v>
      </c>
      <c r="I1939" s="11">
        <f t="shared" si="793"/>
        <v>44244</v>
      </c>
      <c r="J1939" s="1">
        <f t="shared" si="806"/>
        <v>21</v>
      </c>
      <c r="K1939" s="1">
        <f t="shared" si="789"/>
        <v>6</v>
      </c>
      <c r="L1939" s="8">
        <f t="shared" si="794"/>
        <v>1.0007135700000001</v>
      </c>
      <c r="M1939" s="14">
        <f t="shared" si="788"/>
        <v>1.0135003600000001</v>
      </c>
      <c r="N1939" s="14">
        <f t="shared" si="785"/>
        <v>1.2724108840530202</v>
      </c>
      <c r="O1939" s="8">
        <f t="shared" si="787"/>
        <v>1.27331883</v>
      </c>
      <c r="P1939" s="8">
        <f t="shared" si="795"/>
        <v>15308.17841407</v>
      </c>
      <c r="Q1939" s="13">
        <f t="shared" si="796"/>
        <v>0</v>
      </c>
      <c r="R1939" s="21">
        <f t="shared" si="797"/>
        <v>0</v>
      </c>
      <c r="S1939" s="8">
        <f t="shared" si="798"/>
        <v>0</v>
      </c>
      <c r="T1939" s="10">
        <f t="shared" si="807"/>
        <v>0.129804</v>
      </c>
      <c r="U1939" s="13">
        <f t="shared" si="786"/>
        <v>69</v>
      </c>
      <c r="V1939" s="13">
        <v>252</v>
      </c>
      <c r="W1939" s="14">
        <f t="shared" si="799"/>
        <v>1.0339814700000001</v>
      </c>
      <c r="X1939" s="85">
        <f t="shared" si="790"/>
        <v>1737.9251438703768</v>
      </c>
      <c r="Y1939" s="8">
        <v>0</v>
      </c>
      <c r="Z1939" s="9">
        <f t="shared" si="800"/>
        <v>0</v>
      </c>
      <c r="AA1939" s="26" t="str">
        <f t="shared" si="808"/>
        <v>INCORPJ=</v>
      </c>
      <c r="AB1939" s="70">
        <f t="shared" si="809"/>
        <v>44508</v>
      </c>
      <c r="AC1939" s="4"/>
      <c r="AD1939" s="1"/>
      <c r="AE1939" s="11"/>
      <c r="AF1939" s="5"/>
      <c r="AG1939" s="1"/>
      <c r="AH1939" s="1"/>
      <c r="AI1939" s="1"/>
      <c r="AJ1939" s="1"/>
      <c r="AK1939" s="10"/>
      <c r="AL1939" s="1"/>
      <c r="AM1939" s="1"/>
      <c r="AN1939" s="1"/>
      <c r="AO1939" s="1"/>
      <c r="AP1939" s="1"/>
      <c r="AQ1939" s="1"/>
    </row>
    <row r="1940" spans="1:43" ht="15.75" x14ac:dyDescent="0.2">
      <c r="A1940" s="67">
        <f t="shared" si="801"/>
        <v>44222</v>
      </c>
      <c r="B1940" s="8">
        <f t="shared" si="791"/>
        <v>17056.388688029776</v>
      </c>
      <c r="C1940" s="8">
        <f t="shared" si="802"/>
        <v>12022.26657881</v>
      </c>
      <c r="D1940" s="28">
        <f t="shared" si="803"/>
        <v>5560.59</v>
      </c>
      <c r="E1940" s="9">
        <f>IF(K1940=1,VLOOKUP(A1939,[1]Plan1!$AY$117:$BA$314,3),E1939)</f>
        <v>5574.49</v>
      </c>
      <c r="F1940" s="110">
        <f t="shared" si="804"/>
        <v>44212</v>
      </c>
      <c r="G1940" s="12">
        <f t="shared" si="792"/>
        <v>2.4997347403781234E-3</v>
      </c>
      <c r="H1940" s="11">
        <f t="shared" si="805"/>
        <v>44244</v>
      </c>
      <c r="I1940" s="11">
        <f t="shared" si="793"/>
        <v>44244</v>
      </c>
      <c r="J1940" s="1">
        <f t="shared" si="806"/>
        <v>21</v>
      </c>
      <c r="K1940" s="1">
        <f t="shared" si="789"/>
        <v>7</v>
      </c>
      <c r="L1940" s="8">
        <f t="shared" si="794"/>
        <v>1.0008325499999999</v>
      </c>
      <c r="M1940" s="14">
        <f t="shared" si="788"/>
        <v>1.0135003600000001</v>
      </c>
      <c r="N1940" s="14">
        <f t="shared" si="785"/>
        <v>1.2724108840530202</v>
      </c>
      <c r="O1940" s="8">
        <f t="shared" si="787"/>
        <v>1.2734702200000001</v>
      </c>
      <c r="P1940" s="8">
        <f t="shared" si="795"/>
        <v>15309.99846501</v>
      </c>
      <c r="Q1940" s="13">
        <f t="shared" si="796"/>
        <v>0</v>
      </c>
      <c r="R1940" s="21">
        <f t="shared" si="797"/>
        <v>0</v>
      </c>
      <c r="S1940" s="8">
        <f t="shared" si="798"/>
        <v>0</v>
      </c>
      <c r="T1940" s="10">
        <f t="shared" si="807"/>
        <v>0.129804</v>
      </c>
      <c r="U1940" s="13">
        <f t="shared" si="786"/>
        <v>70</v>
      </c>
      <c r="V1940" s="13">
        <v>252</v>
      </c>
      <c r="W1940" s="14">
        <f t="shared" si="799"/>
        <v>1.0344823510000001</v>
      </c>
      <c r="X1940" s="85">
        <f t="shared" si="790"/>
        <v>1746.3902230197771</v>
      </c>
      <c r="Y1940" s="8">
        <v>0</v>
      </c>
      <c r="Z1940" s="9">
        <f t="shared" si="800"/>
        <v>0</v>
      </c>
      <c r="AA1940" s="26" t="str">
        <f t="shared" si="808"/>
        <v>INCORPJ=</v>
      </c>
      <c r="AB1940" s="70">
        <f t="shared" si="809"/>
        <v>44508</v>
      </c>
      <c r="AC1940" s="4"/>
      <c r="AD1940" s="1"/>
      <c r="AE1940" s="11"/>
      <c r="AF1940" s="5"/>
      <c r="AG1940" s="1"/>
      <c r="AH1940" s="1"/>
      <c r="AI1940" s="1"/>
      <c r="AJ1940" s="1"/>
      <c r="AK1940" s="10"/>
      <c r="AL1940" s="1"/>
      <c r="AM1940" s="1"/>
      <c r="AN1940" s="1"/>
      <c r="AO1940" s="1"/>
      <c r="AP1940" s="1"/>
      <c r="AQ1940" s="1"/>
    </row>
    <row r="1941" spans="1:43" ht="15.75" x14ac:dyDescent="0.2">
      <c r="A1941" s="67">
        <f t="shared" si="801"/>
        <v>44223</v>
      </c>
      <c r="B1941" s="8">
        <f t="shared" si="791"/>
        <v>17066.68004018773</v>
      </c>
      <c r="C1941" s="8">
        <f t="shared" si="802"/>
        <v>12022.26657881</v>
      </c>
      <c r="D1941" s="28">
        <f t="shared" si="803"/>
        <v>5560.59</v>
      </c>
      <c r="E1941" s="9">
        <f>IF(K1941=1,VLOOKUP(A1940,[1]Plan1!$AY$117:$BA$314,3),E1940)</f>
        <v>5574.49</v>
      </c>
      <c r="F1941" s="110">
        <f t="shared" si="804"/>
        <v>44212</v>
      </c>
      <c r="G1941" s="12">
        <f t="shared" si="792"/>
        <v>2.4997347403781234E-3</v>
      </c>
      <c r="H1941" s="11">
        <f t="shared" si="805"/>
        <v>44244</v>
      </c>
      <c r="I1941" s="11">
        <f t="shared" si="793"/>
        <v>44244</v>
      </c>
      <c r="J1941" s="1">
        <f t="shared" si="806"/>
        <v>21</v>
      </c>
      <c r="K1941" s="1">
        <f t="shared" si="789"/>
        <v>8</v>
      </c>
      <c r="L1941" s="8">
        <f t="shared" si="794"/>
        <v>1.00095154</v>
      </c>
      <c r="M1941" s="14">
        <f t="shared" si="788"/>
        <v>1.0135003600000001</v>
      </c>
      <c r="N1941" s="14">
        <f t="shared" si="785"/>
        <v>1.2724108840530202</v>
      </c>
      <c r="O1941" s="8">
        <f t="shared" si="787"/>
        <v>1.2736216300000001</v>
      </c>
      <c r="P1941" s="8">
        <f t="shared" si="795"/>
        <v>15311.818756389999</v>
      </c>
      <c r="Q1941" s="13">
        <f t="shared" si="796"/>
        <v>0</v>
      </c>
      <c r="R1941" s="21">
        <f t="shared" si="797"/>
        <v>0</v>
      </c>
      <c r="S1941" s="8">
        <f t="shared" si="798"/>
        <v>0</v>
      </c>
      <c r="T1941" s="10">
        <f t="shared" si="807"/>
        <v>0.129804</v>
      </c>
      <c r="U1941" s="13">
        <f t="shared" si="786"/>
        <v>71</v>
      </c>
      <c r="V1941" s="13">
        <v>252</v>
      </c>
      <c r="W1941" s="14">
        <f t="shared" si="799"/>
        <v>1.0349834739999999</v>
      </c>
      <c r="X1941" s="85">
        <f t="shared" si="790"/>
        <v>1754.86128379773</v>
      </c>
      <c r="Y1941" s="8">
        <v>0</v>
      </c>
      <c r="Z1941" s="9">
        <f t="shared" si="800"/>
        <v>0</v>
      </c>
      <c r="AA1941" s="26" t="str">
        <f t="shared" si="808"/>
        <v>INCORPJ=</v>
      </c>
      <c r="AB1941" s="70">
        <f t="shared" si="809"/>
        <v>44508</v>
      </c>
      <c r="AC1941" s="4"/>
      <c r="AD1941" s="1"/>
      <c r="AE1941" s="11"/>
      <c r="AF1941" s="5"/>
      <c r="AG1941" s="1"/>
      <c r="AH1941" s="1"/>
      <c r="AI1941" s="1"/>
      <c r="AJ1941" s="1"/>
      <c r="AK1941" s="10"/>
      <c r="AL1941" s="1"/>
      <c r="AM1941" s="1"/>
      <c r="AN1941" s="1"/>
      <c r="AO1941" s="1"/>
      <c r="AP1941" s="1"/>
      <c r="AQ1941" s="1"/>
    </row>
    <row r="1942" spans="1:43" ht="15.75" x14ac:dyDescent="0.2">
      <c r="A1942" s="67">
        <f t="shared" si="801"/>
        <v>44224</v>
      </c>
      <c r="B1942" s="8">
        <f t="shared" si="791"/>
        <v>17076.977632721846</v>
      </c>
      <c r="C1942" s="8">
        <f t="shared" si="802"/>
        <v>12022.26657881</v>
      </c>
      <c r="D1942" s="28">
        <f t="shared" si="803"/>
        <v>5560.59</v>
      </c>
      <c r="E1942" s="9">
        <f>IF(K1942=1,VLOOKUP(A1941,[1]Plan1!$AY$117:$BA$314,3),E1941)</f>
        <v>5574.49</v>
      </c>
      <c r="F1942" s="110">
        <f t="shared" si="804"/>
        <v>44212</v>
      </c>
      <c r="G1942" s="12">
        <f t="shared" si="792"/>
        <v>2.4997347403781234E-3</v>
      </c>
      <c r="H1942" s="11">
        <f t="shared" si="805"/>
        <v>44244</v>
      </c>
      <c r="I1942" s="11">
        <f t="shared" si="793"/>
        <v>44244</v>
      </c>
      <c r="J1942" s="1">
        <f t="shared" si="806"/>
        <v>21</v>
      </c>
      <c r="K1942" s="1">
        <f t="shared" si="789"/>
        <v>9</v>
      </c>
      <c r="L1942" s="8">
        <f t="shared" si="794"/>
        <v>1.0010705499999999</v>
      </c>
      <c r="M1942" s="14">
        <f t="shared" si="788"/>
        <v>1.0135003600000001</v>
      </c>
      <c r="N1942" s="14">
        <f t="shared" si="785"/>
        <v>1.2724108840530202</v>
      </c>
      <c r="O1942" s="8">
        <f t="shared" si="787"/>
        <v>1.2737730599999999</v>
      </c>
      <c r="P1942" s="8">
        <f t="shared" si="795"/>
        <v>15313.63928822</v>
      </c>
      <c r="Q1942" s="13">
        <f t="shared" si="796"/>
        <v>0</v>
      </c>
      <c r="R1942" s="21">
        <f t="shared" si="797"/>
        <v>0</v>
      </c>
      <c r="S1942" s="8">
        <f t="shared" si="798"/>
        <v>0</v>
      </c>
      <c r="T1942" s="10">
        <f t="shared" si="807"/>
        <v>0.129804</v>
      </c>
      <c r="U1942" s="13">
        <f t="shared" si="786"/>
        <v>72</v>
      </c>
      <c r="V1942" s="13">
        <v>252</v>
      </c>
      <c r="W1942" s="14">
        <f t="shared" si="799"/>
        <v>1.0354848400000001</v>
      </c>
      <c r="X1942" s="85">
        <f t="shared" si="790"/>
        <v>1763.3383445018471</v>
      </c>
      <c r="Y1942" s="8">
        <v>0</v>
      </c>
      <c r="Z1942" s="9">
        <f t="shared" si="800"/>
        <v>0</v>
      </c>
      <c r="AA1942" s="26" t="str">
        <f t="shared" si="808"/>
        <v>INCORPJ=</v>
      </c>
      <c r="AB1942" s="70">
        <f t="shared" si="809"/>
        <v>44508</v>
      </c>
      <c r="AC1942" s="4"/>
      <c r="AD1942" s="1"/>
      <c r="AE1942" s="11"/>
      <c r="AF1942" s="5"/>
      <c r="AG1942" s="1"/>
      <c r="AH1942" s="1"/>
      <c r="AI1942" s="1"/>
      <c r="AJ1942" s="1"/>
      <c r="AK1942" s="10"/>
      <c r="AL1942" s="1"/>
      <c r="AM1942" s="1"/>
      <c r="AN1942" s="1"/>
      <c r="AO1942" s="1"/>
      <c r="AP1942" s="1"/>
      <c r="AQ1942" s="1"/>
    </row>
    <row r="1943" spans="1:43" ht="15.75" x14ac:dyDescent="0.2">
      <c r="A1943" s="67">
        <f t="shared" si="801"/>
        <v>44225</v>
      </c>
      <c r="B1943" s="8">
        <f t="shared" si="791"/>
        <v>17087.28133330007</v>
      </c>
      <c r="C1943" s="8">
        <f t="shared" si="802"/>
        <v>12022.26657881</v>
      </c>
      <c r="D1943" s="28">
        <f t="shared" si="803"/>
        <v>5560.59</v>
      </c>
      <c r="E1943" s="9">
        <f>IF(K1943=1,VLOOKUP(A1942,[1]Plan1!$AY$117:$BA$314,3),E1942)</f>
        <v>5574.49</v>
      </c>
      <c r="F1943" s="110">
        <f t="shared" si="804"/>
        <v>44212</v>
      </c>
      <c r="G1943" s="12">
        <f t="shared" si="792"/>
        <v>2.4997347403781234E-3</v>
      </c>
      <c r="H1943" s="11">
        <f t="shared" si="805"/>
        <v>44244</v>
      </c>
      <c r="I1943" s="11">
        <f t="shared" si="793"/>
        <v>44244</v>
      </c>
      <c r="J1943" s="1">
        <f t="shared" si="806"/>
        <v>21</v>
      </c>
      <c r="K1943" s="1">
        <f t="shared" si="789"/>
        <v>10</v>
      </c>
      <c r="L1943" s="8">
        <f t="shared" si="794"/>
        <v>1.00118957</v>
      </c>
      <c r="M1943" s="14">
        <f t="shared" si="788"/>
        <v>1.0135003600000001</v>
      </c>
      <c r="N1943" s="14">
        <f t="shared" si="785"/>
        <v>1.2724108840530202</v>
      </c>
      <c r="O1943" s="8">
        <f t="shared" si="787"/>
        <v>1.2739244999999999</v>
      </c>
      <c r="P1943" s="8">
        <f t="shared" si="795"/>
        <v>15315.459940270001</v>
      </c>
      <c r="Q1943" s="13">
        <f t="shared" si="796"/>
        <v>0</v>
      </c>
      <c r="R1943" s="21">
        <f t="shared" si="797"/>
        <v>0</v>
      </c>
      <c r="S1943" s="8">
        <f t="shared" si="798"/>
        <v>0</v>
      </c>
      <c r="T1943" s="10">
        <f t="shared" si="807"/>
        <v>0.129804</v>
      </c>
      <c r="U1943" s="13">
        <f t="shared" si="786"/>
        <v>73</v>
      </c>
      <c r="V1943" s="13">
        <v>252</v>
      </c>
      <c r="W1943" s="14">
        <f t="shared" si="799"/>
        <v>1.0359864489999999</v>
      </c>
      <c r="X1943" s="85">
        <f t="shared" si="790"/>
        <v>1771.8213930300715</v>
      </c>
      <c r="Y1943" s="8">
        <v>0</v>
      </c>
      <c r="Z1943" s="9">
        <f t="shared" si="800"/>
        <v>0</v>
      </c>
      <c r="AA1943" s="26" t="str">
        <f t="shared" si="808"/>
        <v>INCORPJ=</v>
      </c>
      <c r="AB1943" s="70">
        <f t="shared" si="809"/>
        <v>44508</v>
      </c>
      <c r="AC1943" s="4"/>
      <c r="AD1943" s="1"/>
      <c r="AE1943" s="11"/>
      <c r="AF1943" s="5"/>
      <c r="AG1943" s="1"/>
      <c r="AH1943" s="1"/>
      <c r="AI1943" s="1"/>
      <c r="AJ1943" s="1"/>
      <c r="AK1943" s="10"/>
      <c r="AL1943" s="1"/>
      <c r="AM1943" s="1"/>
      <c r="AN1943" s="1"/>
      <c r="AO1943" s="1"/>
      <c r="AP1943" s="1"/>
      <c r="AQ1943" s="1"/>
    </row>
    <row r="1944" spans="1:43" ht="15.75" x14ac:dyDescent="0.2">
      <c r="A1944" s="67">
        <f t="shared" si="801"/>
        <v>44226</v>
      </c>
      <c r="B1944" s="8">
        <f t="shared" si="791"/>
        <v>17097.591277755058</v>
      </c>
      <c r="C1944" s="8">
        <f t="shared" si="802"/>
        <v>12022.26657881</v>
      </c>
      <c r="D1944" s="28">
        <f t="shared" si="803"/>
        <v>5560.59</v>
      </c>
      <c r="E1944" s="9">
        <f>IF(K1944=1,VLOOKUP(A1943,[1]Plan1!$AY$117:$BA$314,3),E1943)</f>
        <v>5574.49</v>
      </c>
      <c r="F1944" s="110">
        <f t="shared" si="804"/>
        <v>44212</v>
      </c>
      <c r="G1944" s="12">
        <f t="shared" si="792"/>
        <v>2.4997347403781234E-3</v>
      </c>
      <c r="H1944" s="11">
        <f t="shared" si="805"/>
        <v>44244</v>
      </c>
      <c r="I1944" s="11">
        <f t="shared" si="793"/>
        <v>44244</v>
      </c>
      <c r="J1944" s="1">
        <f t="shared" si="806"/>
        <v>21</v>
      </c>
      <c r="K1944" s="1">
        <f t="shared" si="789"/>
        <v>11</v>
      </c>
      <c r="L1944" s="8">
        <f t="shared" si="794"/>
        <v>1.0013086</v>
      </c>
      <c r="M1944" s="14">
        <f t="shared" si="788"/>
        <v>1.0135003600000001</v>
      </c>
      <c r="N1944" s="14">
        <f t="shared" si="785"/>
        <v>1.2724108840530202</v>
      </c>
      <c r="O1944" s="8">
        <f t="shared" si="787"/>
        <v>1.27407596</v>
      </c>
      <c r="P1944" s="8">
        <f t="shared" si="795"/>
        <v>15317.28083277</v>
      </c>
      <c r="Q1944" s="13">
        <f t="shared" si="796"/>
        <v>0</v>
      </c>
      <c r="R1944" s="21">
        <f t="shared" si="797"/>
        <v>0</v>
      </c>
      <c r="S1944" s="8">
        <f t="shared" si="798"/>
        <v>0</v>
      </c>
      <c r="T1944" s="10">
        <f t="shared" si="807"/>
        <v>0.129804</v>
      </c>
      <c r="U1944" s="13">
        <f t="shared" si="786"/>
        <v>74</v>
      </c>
      <c r="V1944" s="13">
        <v>252</v>
      </c>
      <c r="W1944" s="14">
        <f t="shared" si="799"/>
        <v>1.0364883009999999</v>
      </c>
      <c r="X1944" s="85">
        <f t="shared" si="790"/>
        <v>1780.3104449850566</v>
      </c>
      <c r="Y1944" s="8">
        <v>0</v>
      </c>
      <c r="Z1944" s="9">
        <f t="shared" si="800"/>
        <v>0</v>
      </c>
      <c r="AA1944" s="26" t="str">
        <f t="shared" si="808"/>
        <v>INCORPJ=</v>
      </c>
      <c r="AB1944" s="70">
        <f t="shared" si="809"/>
        <v>44508</v>
      </c>
      <c r="AC1944" s="4"/>
      <c r="AD1944" s="1"/>
      <c r="AE1944" s="11"/>
      <c r="AF1944" s="5"/>
      <c r="AG1944" s="1"/>
      <c r="AH1944" s="1"/>
      <c r="AI1944" s="1"/>
      <c r="AJ1944" s="1"/>
      <c r="AK1944" s="10"/>
      <c r="AL1944" s="1"/>
      <c r="AM1944" s="1"/>
      <c r="AN1944" s="1"/>
      <c r="AO1944" s="1"/>
      <c r="AP1944" s="1"/>
      <c r="AQ1944" s="1"/>
    </row>
    <row r="1945" spans="1:43" ht="15.75" x14ac:dyDescent="0.2">
      <c r="A1945" s="67">
        <f t="shared" si="801"/>
        <v>44227</v>
      </c>
      <c r="B1945" s="8">
        <f t="shared" si="791"/>
        <v>17097.591277755058</v>
      </c>
      <c r="C1945" s="8">
        <f t="shared" si="802"/>
        <v>12022.26657881</v>
      </c>
      <c r="D1945" s="28">
        <f t="shared" si="803"/>
        <v>5560.59</v>
      </c>
      <c r="E1945" s="9">
        <f>IF(K1945=1,VLOOKUP(A1944,[1]Plan1!$AY$117:$BA$314,3),E1944)</f>
        <v>5574.49</v>
      </c>
      <c r="F1945" s="110">
        <f t="shared" si="804"/>
        <v>44212</v>
      </c>
      <c r="G1945" s="12">
        <f t="shared" si="792"/>
        <v>2.4997347403781234E-3</v>
      </c>
      <c r="H1945" s="11">
        <f t="shared" si="805"/>
        <v>44244</v>
      </c>
      <c r="I1945" s="11">
        <f t="shared" si="793"/>
        <v>44244</v>
      </c>
      <c r="J1945" s="1">
        <f t="shared" si="806"/>
        <v>21</v>
      </c>
      <c r="K1945" s="1">
        <f t="shared" si="789"/>
        <v>11</v>
      </c>
      <c r="L1945" s="8">
        <f t="shared" si="794"/>
        <v>1.0013086</v>
      </c>
      <c r="M1945" s="14">
        <f t="shared" si="788"/>
        <v>1.0135003600000001</v>
      </c>
      <c r="N1945" s="14">
        <f t="shared" si="785"/>
        <v>1.2724108840530202</v>
      </c>
      <c r="O1945" s="8">
        <f t="shared" si="787"/>
        <v>1.27407596</v>
      </c>
      <c r="P1945" s="8">
        <f t="shared" si="795"/>
        <v>15317.28083277</v>
      </c>
      <c r="Q1945" s="13">
        <f t="shared" si="796"/>
        <v>0</v>
      </c>
      <c r="R1945" s="21">
        <f t="shared" si="797"/>
        <v>0</v>
      </c>
      <c r="S1945" s="8">
        <f t="shared" si="798"/>
        <v>0</v>
      </c>
      <c r="T1945" s="10">
        <f t="shared" si="807"/>
        <v>0.129804</v>
      </c>
      <c r="U1945" s="13">
        <f t="shared" si="786"/>
        <v>74</v>
      </c>
      <c r="V1945" s="13">
        <v>252</v>
      </c>
      <c r="W1945" s="14">
        <f t="shared" si="799"/>
        <v>1.0364883009999999</v>
      </c>
      <c r="X1945" s="85">
        <f t="shared" si="790"/>
        <v>1780.3104449850566</v>
      </c>
      <c r="Y1945" s="8">
        <v>0</v>
      </c>
      <c r="Z1945" s="9">
        <f t="shared" si="800"/>
        <v>0</v>
      </c>
      <c r="AA1945" s="26" t="str">
        <f t="shared" si="808"/>
        <v>INCORPJ=</v>
      </c>
      <c r="AB1945" s="70">
        <f t="shared" si="809"/>
        <v>44508</v>
      </c>
      <c r="AC1945" s="4"/>
      <c r="AD1945" s="1"/>
      <c r="AE1945" s="11"/>
      <c r="AF1945" s="5"/>
      <c r="AG1945" s="1"/>
      <c r="AH1945" s="1"/>
      <c r="AI1945" s="1"/>
      <c r="AJ1945" s="1"/>
      <c r="AK1945" s="10"/>
      <c r="AL1945" s="1"/>
      <c r="AM1945" s="1"/>
      <c r="AN1945" s="1"/>
      <c r="AO1945" s="1"/>
      <c r="AP1945" s="1"/>
      <c r="AQ1945" s="1"/>
    </row>
    <row r="1946" spans="1:43" ht="15.75" x14ac:dyDescent="0.2">
      <c r="A1946" s="67">
        <f t="shared" si="801"/>
        <v>44228</v>
      </c>
      <c r="B1946" s="8">
        <f t="shared" si="791"/>
        <v>17097.591277755058</v>
      </c>
      <c r="C1946" s="8">
        <f t="shared" si="802"/>
        <v>12022.26657881</v>
      </c>
      <c r="D1946" s="28">
        <f t="shared" si="803"/>
        <v>5560.59</v>
      </c>
      <c r="E1946" s="9">
        <f>IF(K1946=1,VLOOKUP(A1945,[1]Plan1!$AY$117:$BA$314,3),E1945)</f>
        <v>5574.49</v>
      </c>
      <c r="F1946" s="110">
        <f t="shared" si="804"/>
        <v>44212</v>
      </c>
      <c r="G1946" s="12">
        <f t="shared" si="792"/>
        <v>2.4997347403781234E-3</v>
      </c>
      <c r="H1946" s="11">
        <f t="shared" si="805"/>
        <v>44244</v>
      </c>
      <c r="I1946" s="11">
        <f t="shared" si="793"/>
        <v>44244</v>
      </c>
      <c r="J1946" s="1">
        <f t="shared" si="806"/>
        <v>21</v>
      </c>
      <c r="K1946" s="1">
        <f t="shared" si="789"/>
        <v>11</v>
      </c>
      <c r="L1946" s="8">
        <f t="shared" si="794"/>
        <v>1.0013086</v>
      </c>
      <c r="M1946" s="14">
        <f t="shared" si="788"/>
        <v>1.0135003600000001</v>
      </c>
      <c r="N1946" s="14">
        <f t="shared" si="785"/>
        <v>1.2724108840530202</v>
      </c>
      <c r="O1946" s="8">
        <f t="shared" si="787"/>
        <v>1.27407596</v>
      </c>
      <c r="P1946" s="8">
        <f t="shared" si="795"/>
        <v>15317.28083277</v>
      </c>
      <c r="Q1946" s="13">
        <f t="shared" si="796"/>
        <v>0</v>
      </c>
      <c r="R1946" s="21">
        <f t="shared" si="797"/>
        <v>0</v>
      </c>
      <c r="S1946" s="8">
        <f t="shared" si="798"/>
        <v>0</v>
      </c>
      <c r="T1946" s="10">
        <f t="shared" si="807"/>
        <v>0.129804</v>
      </c>
      <c r="U1946" s="13">
        <f t="shared" si="786"/>
        <v>74</v>
      </c>
      <c r="V1946" s="13">
        <v>252</v>
      </c>
      <c r="W1946" s="14">
        <f t="shared" si="799"/>
        <v>1.0364883009999999</v>
      </c>
      <c r="X1946" s="85">
        <f t="shared" si="790"/>
        <v>1780.3104449850566</v>
      </c>
      <c r="Y1946" s="8">
        <v>0</v>
      </c>
      <c r="Z1946" s="9">
        <f t="shared" si="800"/>
        <v>0</v>
      </c>
      <c r="AA1946" s="26" t="str">
        <f t="shared" si="808"/>
        <v>INCORPJ=</v>
      </c>
      <c r="AB1946" s="70">
        <f t="shared" si="809"/>
        <v>44508</v>
      </c>
      <c r="AC1946" s="4"/>
      <c r="AD1946" s="1"/>
      <c r="AE1946" s="11"/>
      <c r="AF1946" s="5"/>
      <c r="AG1946" s="1"/>
      <c r="AH1946" s="1"/>
      <c r="AI1946" s="1"/>
      <c r="AJ1946" s="1"/>
      <c r="AK1946" s="10"/>
      <c r="AL1946" s="1"/>
      <c r="AM1946" s="1"/>
      <c r="AN1946" s="1"/>
      <c r="AO1946" s="1"/>
      <c r="AP1946" s="1"/>
      <c r="AQ1946" s="1"/>
    </row>
    <row r="1947" spans="1:43" ht="15.75" x14ac:dyDescent="0.2">
      <c r="A1947" s="67">
        <f t="shared" si="801"/>
        <v>44229</v>
      </c>
      <c r="B1947" s="8">
        <f t="shared" si="791"/>
        <v>17107.907484405328</v>
      </c>
      <c r="C1947" s="8">
        <f t="shared" si="802"/>
        <v>12022.26657881</v>
      </c>
      <c r="D1947" s="28">
        <f t="shared" si="803"/>
        <v>5560.59</v>
      </c>
      <c r="E1947" s="9">
        <f>IF(K1947=1,VLOOKUP(A1946,[1]Plan1!$AY$117:$BA$314,3),E1946)</f>
        <v>5574.49</v>
      </c>
      <c r="F1947" s="110">
        <f t="shared" si="804"/>
        <v>44212</v>
      </c>
      <c r="G1947" s="12">
        <f t="shared" si="792"/>
        <v>2.4997347403781234E-3</v>
      </c>
      <c r="H1947" s="11">
        <f t="shared" si="805"/>
        <v>44244</v>
      </c>
      <c r="I1947" s="11">
        <f t="shared" si="793"/>
        <v>44244</v>
      </c>
      <c r="J1947" s="1">
        <f t="shared" si="806"/>
        <v>21</v>
      </c>
      <c r="K1947" s="1">
        <f t="shared" si="789"/>
        <v>12</v>
      </c>
      <c r="L1947" s="8">
        <f t="shared" si="794"/>
        <v>1.0014276499999999</v>
      </c>
      <c r="M1947" s="14">
        <f t="shared" si="788"/>
        <v>1.0135003600000001</v>
      </c>
      <c r="N1947" s="14">
        <f t="shared" si="785"/>
        <v>1.2724108840530202</v>
      </c>
      <c r="O1947" s="8">
        <f t="shared" si="787"/>
        <v>1.27422744</v>
      </c>
      <c r="P1947" s="8">
        <f t="shared" si="795"/>
        <v>15319.101965710001</v>
      </c>
      <c r="Q1947" s="13">
        <f t="shared" si="796"/>
        <v>0</v>
      </c>
      <c r="R1947" s="21">
        <f t="shared" si="797"/>
        <v>0</v>
      </c>
      <c r="S1947" s="8">
        <f t="shared" si="798"/>
        <v>0</v>
      </c>
      <c r="T1947" s="10">
        <f t="shared" si="807"/>
        <v>0.129804</v>
      </c>
      <c r="U1947" s="13">
        <f t="shared" si="786"/>
        <v>75</v>
      </c>
      <c r="V1947" s="13">
        <v>252</v>
      </c>
      <c r="W1947" s="14">
        <f t="shared" si="799"/>
        <v>1.0369903970000001</v>
      </c>
      <c r="X1947" s="85">
        <f t="shared" si="790"/>
        <v>1788.8055186953275</v>
      </c>
      <c r="Y1947" s="8">
        <v>0</v>
      </c>
      <c r="Z1947" s="9">
        <f t="shared" si="800"/>
        <v>0</v>
      </c>
      <c r="AA1947" s="26" t="str">
        <f t="shared" si="808"/>
        <v>INCORPJ=</v>
      </c>
      <c r="AB1947" s="70">
        <f t="shared" si="809"/>
        <v>44508</v>
      </c>
      <c r="AC1947" s="4"/>
      <c r="AD1947" s="1"/>
      <c r="AE1947" s="11"/>
      <c r="AF1947" s="5"/>
      <c r="AG1947" s="1"/>
      <c r="AH1947" s="1"/>
      <c r="AI1947" s="1"/>
      <c r="AJ1947" s="1"/>
      <c r="AK1947" s="10"/>
      <c r="AL1947" s="1"/>
      <c r="AM1947" s="1"/>
      <c r="AN1947" s="1"/>
      <c r="AO1947" s="1"/>
      <c r="AP1947" s="1"/>
      <c r="AQ1947" s="1"/>
    </row>
    <row r="1948" spans="1:43" ht="15.75" x14ac:dyDescent="0.2">
      <c r="A1948" s="67">
        <f t="shared" si="801"/>
        <v>44230</v>
      </c>
      <c r="B1948" s="8">
        <f t="shared" si="791"/>
        <v>17118.229787748009</v>
      </c>
      <c r="C1948" s="8">
        <f t="shared" si="802"/>
        <v>12022.26657881</v>
      </c>
      <c r="D1948" s="28">
        <f t="shared" si="803"/>
        <v>5560.59</v>
      </c>
      <c r="E1948" s="9">
        <f>IF(K1948=1,VLOOKUP(A1947,[1]Plan1!$AY$117:$BA$314,3),E1947)</f>
        <v>5574.49</v>
      </c>
      <c r="F1948" s="110">
        <f t="shared" si="804"/>
        <v>44212</v>
      </c>
      <c r="G1948" s="12">
        <f t="shared" si="792"/>
        <v>2.4997347403781234E-3</v>
      </c>
      <c r="H1948" s="11">
        <f t="shared" si="805"/>
        <v>44244</v>
      </c>
      <c r="I1948" s="11">
        <f t="shared" si="793"/>
        <v>44244</v>
      </c>
      <c r="J1948" s="1">
        <f t="shared" si="806"/>
        <v>21</v>
      </c>
      <c r="K1948" s="1">
        <f t="shared" si="789"/>
        <v>13</v>
      </c>
      <c r="L1948" s="8">
        <f t="shared" si="794"/>
        <v>1.00154671</v>
      </c>
      <c r="M1948" s="14">
        <f t="shared" si="788"/>
        <v>1.0135003600000001</v>
      </c>
      <c r="N1948" s="14">
        <f t="shared" si="785"/>
        <v>1.2724108840530202</v>
      </c>
      <c r="O1948" s="8">
        <f t="shared" si="787"/>
        <v>1.2743789299999999</v>
      </c>
      <c r="P1948" s="8">
        <f t="shared" si="795"/>
        <v>15320.923218870001</v>
      </c>
      <c r="Q1948" s="13">
        <f t="shared" si="796"/>
        <v>0</v>
      </c>
      <c r="R1948" s="21">
        <f t="shared" si="797"/>
        <v>0</v>
      </c>
      <c r="S1948" s="8">
        <f t="shared" si="798"/>
        <v>0</v>
      </c>
      <c r="T1948" s="10">
        <f t="shared" si="807"/>
        <v>0.129804</v>
      </c>
      <c r="U1948" s="13">
        <f t="shared" si="786"/>
        <v>76</v>
      </c>
      <c r="V1948" s="13">
        <v>252</v>
      </c>
      <c r="W1948" s="14">
        <f t="shared" si="799"/>
        <v>1.0374927350000001</v>
      </c>
      <c r="X1948" s="85">
        <f t="shared" si="790"/>
        <v>1797.3065688780075</v>
      </c>
      <c r="Y1948" s="8">
        <v>0</v>
      </c>
      <c r="Z1948" s="9">
        <f t="shared" si="800"/>
        <v>0</v>
      </c>
      <c r="AA1948" s="26" t="str">
        <f t="shared" si="808"/>
        <v>INCORPJ=</v>
      </c>
      <c r="AB1948" s="70">
        <f t="shared" si="809"/>
        <v>44508</v>
      </c>
      <c r="AC1948" s="4"/>
      <c r="AD1948" s="1"/>
      <c r="AE1948" s="11"/>
      <c r="AF1948" s="5"/>
      <c r="AG1948" s="1"/>
      <c r="AH1948" s="1"/>
      <c r="AI1948" s="1"/>
      <c r="AJ1948" s="1"/>
      <c r="AK1948" s="10"/>
      <c r="AL1948" s="1"/>
      <c r="AM1948" s="1"/>
      <c r="AN1948" s="1"/>
      <c r="AO1948" s="1"/>
      <c r="AP1948" s="1"/>
      <c r="AQ1948" s="1"/>
    </row>
    <row r="1949" spans="1:43" ht="15.75" x14ac:dyDescent="0.2">
      <c r="A1949" s="67">
        <f t="shared" si="801"/>
        <v>44231</v>
      </c>
      <c r="B1949" s="8">
        <f t="shared" si="791"/>
        <v>17128.558491187548</v>
      </c>
      <c r="C1949" s="8">
        <f t="shared" si="802"/>
        <v>12022.26657881</v>
      </c>
      <c r="D1949" s="28">
        <f t="shared" si="803"/>
        <v>5560.59</v>
      </c>
      <c r="E1949" s="9">
        <f>IF(K1949=1,VLOOKUP(A1948,[1]Plan1!$AY$117:$BA$314,3),E1948)</f>
        <v>5574.49</v>
      </c>
      <c r="F1949" s="110">
        <f t="shared" si="804"/>
        <v>44212</v>
      </c>
      <c r="G1949" s="12">
        <f t="shared" si="792"/>
        <v>2.4997347403781234E-3</v>
      </c>
      <c r="H1949" s="11">
        <f t="shared" si="805"/>
        <v>44244</v>
      </c>
      <c r="I1949" s="11">
        <f t="shared" si="793"/>
        <v>44244</v>
      </c>
      <c r="J1949" s="1">
        <f t="shared" si="806"/>
        <v>21</v>
      </c>
      <c r="K1949" s="1">
        <f t="shared" si="789"/>
        <v>14</v>
      </c>
      <c r="L1949" s="8">
        <f t="shared" si="794"/>
        <v>1.0016657899999999</v>
      </c>
      <c r="M1949" s="14">
        <f t="shared" si="788"/>
        <v>1.0135003600000001</v>
      </c>
      <c r="N1949" s="14">
        <f t="shared" si="785"/>
        <v>1.2724108840530202</v>
      </c>
      <c r="O1949" s="8">
        <f t="shared" si="787"/>
        <v>1.2745304500000001</v>
      </c>
      <c r="P1949" s="8">
        <f t="shared" si="795"/>
        <v>15322.744832709999</v>
      </c>
      <c r="Q1949" s="13">
        <f t="shared" si="796"/>
        <v>0</v>
      </c>
      <c r="R1949" s="21">
        <f t="shared" si="797"/>
        <v>0</v>
      </c>
      <c r="S1949" s="8">
        <f t="shared" si="798"/>
        <v>0</v>
      </c>
      <c r="T1949" s="10">
        <f t="shared" si="807"/>
        <v>0.129804</v>
      </c>
      <c r="U1949" s="13">
        <f t="shared" si="786"/>
        <v>77</v>
      </c>
      <c r="V1949" s="13">
        <v>252</v>
      </c>
      <c r="W1949" s="14">
        <f t="shared" si="799"/>
        <v>1.037995317</v>
      </c>
      <c r="X1949" s="85">
        <f t="shared" si="790"/>
        <v>1805.8136584775496</v>
      </c>
      <c r="Y1949" s="8">
        <v>0</v>
      </c>
      <c r="Z1949" s="9">
        <f t="shared" si="800"/>
        <v>0</v>
      </c>
      <c r="AA1949" s="26" t="str">
        <f t="shared" si="808"/>
        <v>INCORPJ=</v>
      </c>
      <c r="AB1949" s="70">
        <f t="shared" si="809"/>
        <v>44508</v>
      </c>
      <c r="AC1949" s="4"/>
      <c r="AD1949" s="1"/>
      <c r="AE1949" s="11"/>
      <c r="AF1949" s="5"/>
      <c r="AG1949" s="1"/>
      <c r="AH1949" s="1"/>
      <c r="AI1949" s="1"/>
      <c r="AJ1949" s="1"/>
      <c r="AK1949" s="10"/>
      <c r="AL1949" s="1"/>
      <c r="AM1949" s="1"/>
      <c r="AN1949" s="1"/>
      <c r="AO1949" s="1"/>
      <c r="AP1949" s="1"/>
      <c r="AQ1949" s="1"/>
    </row>
    <row r="1950" spans="1:43" ht="15.75" x14ac:dyDescent="0.2">
      <c r="A1950" s="67">
        <f t="shared" si="801"/>
        <v>44232</v>
      </c>
      <c r="B1950" s="8">
        <f t="shared" si="791"/>
        <v>17138.893311328975</v>
      </c>
      <c r="C1950" s="8">
        <f t="shared" si="802"/>
        <v>12022.26657881</v>
      </c>
      <c r="D1950" s="28">
        <f t="shared" si="803"/>
        <v>5560.59</v>
      </c>
      <c r="E1950" s="9">
        <f>IF(K1950=1,VLOOKUP(A1949,[1]Plan1!$AY$117:$BA$314,3),E1949)</f>
        <v>5574.49</v>
      </c>
      <c r="F1950" s="110">
        <f t="shared" si="804"/>
        <v>44212</v>
      </c>
      <c r="G1950" s="12">
        <f t="shared" si="792"/>
        <v>2.4997347403781234E-3</v>
      </c>
      <c r="H1950" s="11">
        <f t="shared" si="805"/>
        <v>44244</v>
      </c>
      <c r="I1950" s="11">
        <f t="shared" si="793"/>
        <v>44244</v>
      </c>
      <c r="J1950" s="1">
        <f t="shared" si="806"/>
        <v>21</v>
      </c>
      <c r="K1950" s="1">
        <f t="shared" si="789"/>
        <v>15</v>
      </c>
      <c r="L1950" s="8">
        <f t="shared" si="794"/>
        <v>1.00178488</v>
      </c>
      <c r="M1950" s="14">
        <f t="shared" si="788"/>
        <v>1.0135003600000001</v>
      </c>
      <c r="N1950" s="14">
        <f t="shared" si="785"/>
        <v>1.2724108840530202</v>
      </c>
      <c r="O1950" s="8">
        <f t="shared" si="787"/>
        <v>1.27468198</v>
      </c>
      <c r="P1950" s="8">
        <f t="shared" si="795"/>
        <v>15324.566566760001</v>
      </c>
      <c r="Q1950" s="13">
        <f t="shared" si="796"/>
        <v>0</v>
      </c>
      <c r="R1950" s="21">
        <f t="shared" si="797"/>
        <v>0</v>
      </c>
      <c r="S1950" s="8">
        <f t="shared" si="798"/>
        <v>0</v>
      </c>
      <c r="T1950" s="10">
        <f t="shared" si="807"/>
        <v>0.129804</v>
      </c>
      <c r="U1950" s="13">
        <f t="shared" si="786"/>
        <v>78</v>
      </c>
      <c r="V1950" s="13">
        <v>252</v>
      </c>
      <c r="W1950" s="14">
        <f t="shared" si="799"/>
        <v>1.0384981419999999</v>
      </c>
      <c r="X1950" s="85">
        <f t="shared" si="790"/>
        <v>1814.3267445689735</v>
      </c>
      <c r="Y1950" s="8">
        <v>0</v>
      </c>
      <c r="Z1950" s="9">
        <f t="shared" si="800"/>
        <v>0</v>
      </c>
      <c r="AA1950" s="26" t="str">
        <f t="shared" si="808"/>
        <v>INCORPJ=</v>
      </c>
      <c r="AB1950" s="70">
        <f t="shared" si="809"/>
        <v>44508</v>
      </c>
      <c r="AC1950" s="4"/>
      <c r="AD1950" s="1"/>
      <c r="AE1950" s="11"/>
      <c r="AF1950" s="5"/>
      <c r="AG1950" s="1"/>
      <c r="AH1950" s="1"/>
      <c r="AI1950" s="1"/>
      <c r="AJ1950" s="1"/>
      <c r="AK1950" s="10"/>
      <c r="AL1950" s="1"/>
      <c r="AM1950" s="1"/>
      <c r="AN1950" s="1"/>
      <c r="AO1950" s="1"/>
      <c r="AP1950" s="1"/>
      <c r="AQ1950" s="1"/>
    </row>
    <row r="1951" spans="1:43" ht="15.75" x14ac:dyDescent="0.2">
      <c r="A1951" s="67">
        <f t="shared" si="801"/>
        <v>44233</v>
      </c>
      <c r="B1951" s="8">
        <f t="shared" si="791"/>
        <v>17149.234535347248</v>
      </c>
      <c r="C1951" s="8">
        <f t="shared" si="802"/>
        <v>12022.26657881</v>
      </c>
      <c r="D1951" s="28">
        <f t="shared" si="803"/>
        <v>5560.59</v>
      </c>
      <c r="E1951" s="9">
        <f>IF(K1951=1,VLOOKUP(A1950,[1]Plan1!$AY$117:$BA$314,3),E1950)</f>
        <v>5574.49</v>
      </c>
      <c r="F1951" s="110">
        <f t="shared" si="804"/>
        <v>44212</v>
      </c>
      <c r="G1951" s="12">
        <f t="shared" si="792"/>
        <v>2.4997347403781234E-3</v>
      </c>
      <c r="H1951" s="11">
        <f t="shared" si="805"/>
        <v>44244</v>
      </c>
      <c r="I1951" s="11">
        <f t="shared" si="793"/>
        <v>44244</v>
      </c>
      <c r="J1951" s="1">
        <f t="shared" si="806"/>
        <v>21</v>
      </c>
      <c r="K1951" s="1">
        <f t="shared" si="789"/>
        <v>16</v>
      </c>
      <c r="L1951" s="8">
        <f t="shared" si="794"/>
        <v>1.00190399</v>
      </c>
      <c r="M1951" s="14">
        <f t="shared" si="788"/>
        <v>1.0135003600000001</v>
      </c>
      <c r="N1951" s="14">
        <f t="shared" ref="N1951:N2014" si="810">IF(I1951&gt;I1950,N1950*M1951,N1950)</f>
        <v>1.2724108840530202</v>
      </c>
      <c r="O1951" s="8">
        <f t="shared" si="787"/>
        <v>1.2748335399999999</v>
      </c>
      <c r="P1951" s="8">
        <f t="shared" si="795"/>
        <v>15326.388661479999</v>
      </c>
      <c r="Q1951" s="13">
        <f t="shared" si="796"/>
        <v>0</v>
      </c>
      <c r="R1951" s="21">
        <f t="shared" si="797"/>
        <v>0</v>
      </c>
      <c r="S1951" s="8">
        <f t="shared" si="798"/>
        <v>0</v>
      </c>
      <c r="T1951" s="10">
        <f t="shared" si="807"/>
        <v>0.129804</v>
      </c>
      <c r="U1951" s="13">
        <f t="shared" si="786"/>
        <v>79</v>
      </c>
      <c r="V1951" s="13">
        <v>252</v>
      </c>
      <c r="W1951" s="14">
        <f t="shared" si="799"/>
        <v>1.039001211</v>
      </c>
      <c r="X1951" s="85">
        <f t="shared" si="790"/>
        <v>1822.8458738672489</v>
      </c>
      <c r="Y1951" s="8">
        <v>0</v>
      </c>
      <c r="Z1951" s="9">
        <f t="shared" si="800"/>
        <v>0</v>
      </c>
      <c r="AA1951" s="26" t="str">
        <f t="shared" si="808"/>
        <v>INCORPJ=</v>
      </c>
      <c r="AB1951" s="70">
        <f t="shared" si="809"/>
        <v>44508</v>
      </c>
      <c r="AC1951" s="4"/>
      <c r="AD1951" s="1"/>
      <c r="AE1951" s="11"/>
      <c r="AF1951" s="5"/>
      <c r="AG1951" s="1"/>
      <c r="AH1951" s="1"/>
      <c r="AI1951" s="1"/>
      <c r="AJ1951" s="1"/>
      <c r="AK1951" s="10"/>
      <c r="AL1951" s="1"/>
      <c r="AM1951" s="1"/>
      <c r="AN1951" s="1"/>
      <c r="AO1951" s="1"/>
      <c r="AP1951" s="1"/>
      <c r="AQ1951" s="1"/>
    </row>
    <row r="1952" spans="1:43" ht="15.75" x14ac:dyDescent="0.2">
      <c r="A1952" s="67">
        <f t="shared" si="801"/>
        <v>44234</v>
      </c>
      <c r="B1952" s="8">
        <f t="shared" si="791"/>
        <v>17149.234535347248</v>
      </c>
      <c r="C1952" s="8">
        <f t="shared" si="802"/>
        <v>12022.26657881</v>
      </c>
      <c r="D1952" s="28">
        <f t="shared" si="803"/>
        <v>5560.59</v>
      </c>
      <c r="E1952" s="9">
        <f>IF(K1952=1,VLOOKUP(A1951,[1]Plan1!$AY$117:$BA$314,3),E1951)</f>
        <v>5574.49</v>
      </c>
      <c r="F1952" s="110">
        <f t="shared" si="804"/>
        <v>44212</v>
      </c>
      <c r="G1952" s="12">
        <f t="shared" si="792"/>
        <v>2.4997347403781234E-3</v>
      </c>
      <c r="H1952" s="11">
        <f t="shared" si="805"/>
        <v>44244</v>
      </c>
      <c r="I1952" s="11">
        <f t="shared" si="793"/>
        <v>44244</v>
      </c>
      <c r="J1952" s="1">
        <f t="shared" si="806"/>
        <v>21</v>
      </c>
      <c r="K1952" s="1">
        <f t="shared" si="789"/>
        <v>16</v>
      </c>
      <c r="L1952" s="8">
        <f t="shared" si="794"/>
        <v>1.00190399</v>
      </c>
      <c r="M1952" s="14">
        <f t="shared" si="788"/>
        <v>1.0135003600000001</v>
      </c>
      <c r="N1952" s="14">
        <f t="shared" si="810"/>
        <v>1.2724108840530202</v>
      </c>
      <c r="O1952" s="8">
        <f t="shared" si="787"/>
        <v>1.2748335399999999</v>
      </c>
      <c r="P1952" s="8">
        <f t="shared" si="795"/>
        <v>15326.388661479999</v>
      </c>
      <c r="Q1952" s="13">
        <f t="shared" si="796"/>
        <v>0</v>
      </c>
      <c r="R1952" s="21">
        <f t="shared" si="797"/>
        <v>0</v>
      </c>
      <c r="S1952" s="8">
        <f t="shared" si="798"/>
        <v>0</v>
      </c>
      <c r="T1952" s="10">
        <f t="shared" si="807"/>
        <v>0.129804</v>
      </c>
      <c r="U1952" s="13">
        <f t="shared" si="786"/>
        <v>79</v>
      </c>
      <c r="V1952" s="13">
        <v>252</v>
      </c>
      <c r="W1952" s="14">
        <f t="shared" si="799"/>
        <v>1.039001211</v>
      </c>
      <c r="X1952" s="85">
        <f t="shared" si="790"/>
        <v>1822.8458738672489</v>
      </c>
      <c r="Y1952" s="8">
        <v>0</v>
      </c>
      <c r="Z1952" s="9">
        <f t="shared" si="800"/>
        <v>0</v>
      </c>
      <c r="AA1952" s="26" t="str">
        <f t="shared" si="808"/>
        <v>INCORPJ=</v>
      </c>
      <c r="AB1952" s="70">
        <f t="shared" si="809"/>
        <v>44508</v>
      </c>
      <c r="AC1952" s="4"/>
      <c r="AD1952" s="1"/>
      <c r="AE1952" s="11"/>
      <c r="AF1952" s="5"/>
      <c r="AG1952" s="1"/>
      <c r="AH1952" s="1"/>
      <c r="AI1952" s="1"/>
      <c r="AJ1952" s="1"/>
      <c r="AK1952" s="10"/>
      <c r="AL1952" s="1"/>
      <c r="AM1952" s="1"/>
      <c r="AN1952" s="1"/>
      <c r="AO1952" s="1"/>
      <c r="AP1952" s="1"/>
      <c r="AQ1952" s="1"/>
    </row>
    <row r="1953" spans="1:43" ht="15.75" x14ac:dyDescent="0.2">
      <c r="A1953" s="67">
        <f t="shared" si="801"/>
        <v>44235</v>
      </c>
      <c r="B1953" s="8">
        <f t="shared" si="791"/>
        <v>17149.234535347248</v>
      </c>
      <c r="C1953" s="8">
        <f t="shared" si="802"/>
        <v>12022.26657881</v>
      </c>
      <c r="D1953" s="28">
        <f t="shared" si="803"/>
        <v>5560.59</v>
      </c>
      <c r="E1953" s="9">
        <f>IF(K1953=1,VLOOKUP(A1952,[1]Plan1!$AY$117:$BA$314,3),E1952)</f>
        <v>5574.49</v>
      </c>
      <c r="F1953" s="110">
        <f t="shared" si="804"/>
        <v>44212</v>
      </c>
      <c r="G1953" s="12">
        <f t="shared" si="792"/>
        <v>2.4997347403781234E-3</v>
      </c>
      <c r="H1953" s="11">
        <f t="shared" si="805"/>
        <v>44244</v>
      </c>
      <c r="I1953" s="11">
        <f t="shared" si="793"/>
        <v>44244</v>
      </c>
      <c r="J1953" s="1">
        <f t="shared" si="806"/>
        <v>21</v>
      </c>
      <c r="K1953" s="1">
        <f t="shared" si="789"/>
        <v>16</v>
      </c>
      <c r="L1953" s="8">
        <f t="shared" si="794"/>
        <v>1.00190399</v>
      </c>
      <c r="M1953" s="14">
        <f t="shared" si="788"/>
        <v>1.0135003600000001</v>
      </c>
      <c r="N1953" s="14">
        <f t="shared" si="810"/>
        <v>1.2724108840530202</v>
      </c>
      <c r="O1953" s="8">
        <f t="shared" si="787"/>
        <v>1.2748335399999999</v>
      </c>
      <c r="P1953" s="8">
        <f t="shared" si="795"/>
        <v>15326.388661479999</v>
      </c>
      <c r="Q1953" s="13">
        <f t="shared" si="796"/>
        <v>0</v>
      </c>
      <c r="R1953" s="21">
        <f t="shared" si="797"/>
        <v>0</v>
      </c>
      <c r="S1953" s="8">
        <f t="shared" si="798"/>
        <v>0</v>
      </c>
      <c r="T1953" s="10">
        <f t="shared" si="807"/>
        <v>0.129804</v>
      </c>
      <c r="U1953" s="13">
        <f t="shared" si="786"/>
        <v>79</v>
      </c>
      <c r="V1953" s="13">
        <v>252</v>
      </c>
      <c r="W1953" s="14">
        <f t="shared" si="799"/>
        <v>1.039001211</v>
      </c>
      <c r="X1953" s="85">
        <f t="shared" si="790"/>
        <v>1822.8458738672489</v>
      </c>
      <c r="Y1953" s="8">
        <v>0</v>
      </c>
      <c r="Z1953" s="9">
        <f t="shared" si="800"/>
        <v>0</v>
      </c>
      <c r="AA1953" s="26" t="str">
        <f t="shared" si="808"/>
        <v>INCORPJ=</v>
      </c>
      <c r="AB1953" s="70">
        <f t="shared" si="809"/>
        <v>44508</v>
      </c>
      <c r="AC1953" s="4"/>
      <c r="AD1953" s="1"/>
      <c r="AE1953" s="11"/>
      <c r="AF1953" s="5"/>
      <c r="AG1953" s="1"/>
      <c r="AH1953" s="1"/>
      <c r="AI1953" s="1"/>
      <c r="AJ1953" s="1"/>
      <c r="AK1953" s="10"/>
      <c r="AL1953" s="1"/>
      <c r="AM1953" s="1"/>
      <c r="AN1953" s="1"/>
      <c r="AO1953" s="1"/>
      <c r="AP1953" s="1"/>
      <c r="AQ1953" s="1"/>
    </row>
    <row r="1954" spans="1:43" ht="15.75" x14ac:dyDescent="0.2">
      <c r="A1954" s="67">
        <f t="shared" si="801"/>
        <v>44236</v>
      </c>
      <c r="B1954" s="8">
        <f t="shared" si="791"/>
        <v>17159.581879588568</v>
      </c>
      <c r="C1954" s="8">
        <f t="shared" si="802"/>
        <v>12022.26657881</v>
      </c>
      <c r="D1954" s="28">
        <f t="shared" si="803"/>
        <v>5560.59</v>
      </c>
      <c r="E1954" s="9">
        <f>IF(K1954=1,VLOOKUP(A1953,[1]Plan1!$AY$117:$BA$314,3),E1953)</f>
        <v>5574.49</v>
      </c>
      <c r="F1954" s="110">
        <f t="shared" si="804"/>
        <v>44212</v>
      </c>
      <c r="G1954" s="12">
        <f t="shared" si="792"/>
        <v>2.4997347403781234E-3</v>
      </c>
      <c r="H1954" s="11">
        <f t="shared" si="805"/>
        <v>44244</v>
      </c>
      <c r="I1954" s="11">
        <f t="shared" si="793"/>
        <v>44244</v>
      </c>
      <c r="J1954" s="1">
        <f t="shared" si="806"/>
        <v>21</v>
      </c>
      <c r="K1954" s="1">
        <f t="shared" si="789"/>
        <v>17</v>
      </c>
      <c r="L1954" s="8">
        <f t="shared" si="794"/>
        <v>1.0020231100000001</v>
      </c>
      <c r="M1954" s="14">
        <f t="shared" si="788"/>
        <v>1.0135003600000001</v>
      </c>
      <c r="N1954" s="14">
        <f t="shared" si="810"/>
        <v>1.2724108840530202</v>
      </c>
      <c r="O1954" s="8">
        <f t="shared" si="787"/>
        <v>1.27498511</v>
      </c>
      <c r="P1954" s="8">
        <f t="shared" si="795"/>
        <v>15328.210876429999</v>
      </c>
      <c r="Q1954" s="13">
        <f t="shared" si="796"/>
        <v>0</v>
      </c>
      <c r="R1954" s="21">
        <f t="shared" si="797"/>
        <v>0</v>
      </c>
      <c r="S1954" s="8">
        <f t="shared" si="798"/>
        <v>0</v>
      </c>
      <c r="T1954" s="10">
        <f t="shared" si="807"/>
        <v>0.129804</v>
      </c>
      <c r="U1954" s="13">
        <f t="shared" si="786"/>
        <v>80</v>
      </c>
      <c r="V1954" s="13">
        <v>252</v>
      </c>
      <c r="W1954" s="14">
        <f t="shared" si="799"/>
        <v>1.039504523</v>
      </c>
      <c r="X1954" s="85">
        <f t="shared" si="790"/>
        <v>1831.3710031585679</v>
      </c>
      <c r="Y1954" s="8">
        <v>0</v>
      </c>
      <c r="Z1954" s="9">
        <f t="shared" si="800"/>
        <v>0</v>
      </c>
      <c r="AA1954" s="26" t="str">
        <f t="shared" si="808"/>
        <v>INCORPJ=</v>
      </c>
      <c r="AB1954" s="70">
        <f t="shared" si="809"/>
        <v>44508</v>
      </c>
      <c r="AC1954" s="4"/>
      <c r="AD1954" s="1"/>
      <c r="AE1954" s="11"/>
      <c r="AF1954" s="5"/>
      <c r="AG1954" s="1"/>
      <c r="AH1954" s="1"/>
      <c r="AI1954" s="1"/>
      <c r="AJ1954" s="1"/>
      <c r="AK1954" s="10"/>
      <c r="AL1954" s="1"/>
      <c r="AM1954" s="1"/>
      <c r="AN1954" s="1"/>
      <c r="AO1954" s="1"/>
      <c r="AP1954" s="1"/>
      <c r="AQ1954" s="1"/>
    </row>
    <row r="1955" spans="1:43" ht="15.75" x14ac:dyDescent="0.2">
      <c r="A1955" s="67">
        <f t="shared" si="801"/>
        <v>44237</v>
      </c>
      <c r="B1955" s="8">
        <f t="shared" si="791"/>
        <v>17169.935378697875</v>
      </c>
      <c r="C1955" s="8">
        <f t="shared" si="802"/>
        <v>12022.26657881</v>
      </c>
      <c r="D1955" s="28">
        <f t="shared" si="803"/>
        <v>5560.59</v>
      </c>
      <c r="E1955" s="9">
        <f>IF(K1955=1,VLOOKUP(A1954,[1]Plan1!$AY$117:$BA$314,3),E1954)</f>
        <v>5574.49</v>
      </c>
      <c r="F1955" s="110">
        <f t="shared" si="804"/>
        <v>44212</v>
      </c>
      <c r="G1955" s="12">
        <f t="shared" si="792"/>
        <v>2.4997347403781234E-3</v>
      </c>
      <c r="H1955" s="11">
        <f t="shared" si="805"/>
        <v>44244</v>
      </c>
      <c r="I1955" s="11">
        <f t="shared" si="793"/>
        <v>44244</v>
      </c>
      <c r="J1955" s="1">
        <f t="shared" si="806"/>
        <v>21</v>
      </c>
      <c r="K1955" s="1">
        <f t="shared" si="789"/>
        <v>18</v>
      </c>
      <c r="L1955" s="8">
        <f t="shared" si="794"/>
        <v>1.00214224</v>
      </c>
      <c r="M1955" s="14">
        <f t="shared" si="788"/>
        <v>1.0135003600000001</v>
      </c>
      <c r="N1955" s="14">
        <f t="shared" si="810"/>
        <v>1.2724108840530202</v>
      </c>
      <c r="O1955" s="8">
        <f t="shared" si="787"/>
        <v>1.2751366900000001</v>
      </c>
      <c r="P1955" s="8">
        <f t="shared" si="795"/>
        <v>15330.033211600001</v>
      </c>
      <c r="Q1955" s="13">
        <f t="shared" si="796"/>
        <v>0</v>
      </c>
      <c r="R1955" s="21">
        <f t="shared" si="797"/>
        <v>0</v>
      </c>
      <c r="S1955" s="8">
        <f t="shared" si="798"/>
        <v>0</v>
      </c>
      <c r="T1955" s="10">
        <f t="shared" si="807"/>
        <v>0.129804</v>
      </c>
      <c r="U1955" s="13">
        <f t="shared" si="786"/>
        <v>81</v>
      </c>
      <c r="V1955" s="13">
        <v>252</v>
      </c>
      <c r="W1955" s="14">
        <f t="shared" si="799"/>
        <v>1.04000808</v>
      </c>
      <c r="X1955" s="85">
        <f t="shared" si="790"/>
        <v>1839.9021670978759</v>
      </c>
      <c r="Y1955" s="8">
        <v>0</v>
      </c>
      <c r="Z1955" s="9">
        <f t="shared" si="800"/>
        <v>0</v>
      </c>
      <c r="AA1955" s="26" t="str">
        <f t="shared" si="808"/>
        <v>INCORPJ=</v>
      </c>
      <c r="AB1955" s="70">
        <f t="shared" si="809"/>
        <v>44508</v>
      </c>
      <c r="AC1955" s="4"/>
      <c r="AD1955" s="1"/>
      <c r="AE1955" s="11"/>
      <c r="AF1955" s="5"/>
      <c r="AG1955" s="1"/>
      <c r="AH1955" s="1"/>
      <c r="AI1955" s="1"/>
      <c r="AJ1955" s="1"/>
      <c r="AK1955" s="10"/>
      <c r="AL1955" s="1"/>
      <c r="AM1955" s="1"/>
      <c r="AN1955" s="1"/>
      <c r="AO1955" s="1"/>
      <c r="AP1955" s="1"/>
      <c r="AQ1955" s="1"/>
    </row>
    <row r="1956" spans="1:43" ht="15.75" x14ac:dyDescent="0.2">
      <c r="A1956" s="67">
        <f t="shared" si="801"/>
        <v>44238</v>
      </c>
      <c r="B1956" s="8">
        <f t="shared" si="791"/>
        <v>17180.295270700808</v>
      </c>
      <c r="C1956" s="8">
        <f t="shared" si="802"/>
        <v>12022.26657881</v>
      </c>
      <c r="D1956" s="28">
        <f t="shared" si="803"/>
        <v>5560.59</v>
      </c>
      <c r="E1956" s="9">
        <f>IF(K1956=1,VLOOKUP(A1955,[1]Plan1!$AY$117:$BA$314,3),E1955)</f>
        <v>5574.49</v>
      </c>
      <c r="F1956" s="110">
        <f t="shared" si="804"/>
        <v>44212</v>
      </c>
      <c r="G1956" s="12">
        <f t="shared" si="792"/>
        <v>2.4997347403781234E-3</v>
      </c>
      <c r="H1956" s="11">
        <f t="shared" si="805"/>
        <v>44244</v>
      </c>
      <c r="I1956" s="11">
        <f t="shared" si="793"/>
        <v>44244</v>
      </c>
      <c r="J1956" s="1">
        <f t="shared" si="806"/>
        <v>21</v>
      </c>
      <c r="K1956" s="1">
        <f t="shared" si="789"/>
        <v>19</v>
      </c>
      <c r="L1956" s="8">
        <f t="shared" si="794"/>
        <v>1.0022613899999999</v>
      </c>
      <c r="M1956" s="14">
        <f t="shared" si="788"/>
        <v>1.0135003600000001</v>
      </c>
      <c r="N1956" s="14">
        <f t="shared" si="810"/>
        <v>1.2724108840530202</v>
      </c>
      <c r="O1956" s="8">
        <f t="shared" si="787"/>
        <v>1.2752882999999999</v>
      </c>
      <c r="P1956" s="8">
        <f t="shared" si="795"/>
        <v>15331.855907429999</v>
      </c>
      <c r="Q1956" s="13">
        <f t="shared" si="796"/>
        <v>0</v>
      </c>
      <c r="R1956" s="21">
        <f t="shared" si="797"/>
        <v>0</v>
      </c>
      <c r="S1956" s="8">
        <f t="shared" si="798"/>
        <v>0</v>
      </c>
      <c r="T1956" s="10">
        <f t="shared" si="807"/>
        <v>0.129804</v>
      </c>
      <c r="U1956" s="13">
        <f t="shared" si="786"/>
        <v>82</v>
      </c>
      <c r="V1956" s="13">
        <v>252</v>
      </c>
      <c r="W1956" s="14">
        <f t="shared" si="799"/>
        <v>1.0405118799999999</v>
      </c>
      <c r="X1956" s="85">
        <f t="shared" si="790"/>
        <v>1848.4393632708079</v>
      </c>
      <c r="Y1956" s="8">
        <v>0</v>
      </c>
      <c r="Z1956" s="9">
        <f t="shared" si="800"/>
        <v>0</v>
      </c>
      <c r="AA1956" s="26" t="str">
        <f t="shared" si="808"/>
        <v>INCORPJ=</v>
      </c>
      <c r="AB1956" s="70">
        <f t="shared" si="809"/>
        <v>44508</v>
      </c>
      <c r="AC1956" s="4"/>
      <c r="AD1956" s="1"/>
      <c r="AE1956" s="11"/>
      <c r="AF1956" s="5"/>
      <c r="AG1956" s="1"/>
      <c r="AH1956" s="1"/>
      <c r="AI1956" s="1"/>
      <c r="AJ1956" s="1"/>
      <c r="AK1956" s="10"/>
      <c r="AL1956" s="1"/>
      <c r="AM1956" s="1"/>
      <c r="AN1956" s="1"/>
      <c r="AO1956" s="1"/>
      <c r="AP1956" s="1"/>
      <c r="AQ1956" s="1"/>
    </row>
    <row r="1957" spans="1:43" ht="15.75" x14ac:dyDescent="0.2">
      <c r="A1957" s="67">
        <f t="shared" si="801"/>
        <v>44239</v>
      </c>
      <c r="B1957" s="8">
        <f t="shared" si="791"/>
        <v>17190.661304604197</v>
      </c>
      <c r="C1957" s="8">
        <f t="shared" si="802"/>
        <v>12022.26657881</v>
      </c>
      <c r="D1957" s="28">
        <f t="shared" si="803"/>
        <v>5560.59</v>
      </c>
      <c r="E1957" s="9">
        <f>IF(K1957=1,VLOOKUP(A1956,[1]Plan1!$AY$117:$BA$314,3),E1956)</f>
        <v>5574.49</v>
      </c>
      <c r="F1957" s="110">
        <f t="shared" si="804"/>
        <v>44212</v>
      </c>
      <c r="G1957" s="12">
        <f t="shared" si="792"/>
        <v>2.4997347403781234E-3</v>
      </c>
      <c r="H1957" s="11">
        <f t="shared" si="805"/>
        <v>44244</v>
      </c>
      <c r="I1957" s="11">
        <f t="shared" si="793"/>
        <v>44244</v>
      </c>
      <c r="J1957" s="1">
        <f t="shared" si="806"/>
        <v>21</v>
      </c>
      <c r="K1957" s="1">
        <f t="shared" si="789"/>
        <v>20</v>
      </c>
      <c r="L1957" s="8">
        <f t="shared" si="794"/>
        <v>1.00238055</v>
      </c>
      <c r="M1957" s="14">
        <f t="shared" si="788"/>
        <v>1.0135003600000001</v>
      </c>
      <c r="N1957" s="14">
        <f t="shared" si="810"/>
        <v>1.2724108840530202</v>
      </c>
      <c r="O1957" s="8">
        <f t="shared" si="787"/>
        <v>1.2754399199999999</v>
      </c>
      <c r="P1957" s="8">
        <f t="shared" si="795"/>
        <v>15333.67872349</v>
      </c>
      <c r="Q1957" s="13">
        <f t="shared" si="796"/>
        <v>0</v>
      </c>
      <c r="R1957" s="21">
        <f t="shared" si="797"/>
        <v>0</v>
      </c>
      <c r="S1957" s="8">
        <f t="shared" si="798"/>
        <v>0</v>
      </c>
      <c r="T1957" s="10">
        <f t="shared" si="807"/>
        <v>0.129804</v>
      </c>
      <c r="U1957" s="13">
        <f t="shared" ref="U1957:U2020" si="811">IF(Q1956&gt;0,1,IF(K1957=K1956,U1956,U1956+1))</f>
        <v>83</v>
      </c>
      <c r="V1957" s="13">
        <v>252</v>
      </c>
      <c r="W1957" s="14">
        <f t="shared" si="799"/>
        <v>1.0410159240000001</v>
      </c>
      <c r="X1957" s="85">
        <f t="shared" si="790"/>
        <v>1856.9825811141955</v>
      </c>
      <c r="Y1957" s="8">
        <v>0</v>
      </c>
      <c r="Z1957" s="9">
        <f t="shared" si="800"/>
        <v>0</v>
      </c>
      <c r="AA1957" s="26" t="str">
        <f t="shared" si="808"/>
        <v>INCORPJ=</v>
      </c>
      <c r="AB1957" s="70">
        <f t="shared" si="809"/>
        <v>44508</v>
      </c>
      <c r="AC1957" s="4"/>
      <c r="AD1957" s="1"/>
      <c r="AE1957" s="11"/>
      <c r="AF1957" s="5"/>
      <c r="AG1957" s="1"/>
      <c r="AH1957" s="1"/>
      <c r="AI1957" s="1"/>
      <c r="AJ1957" s="1"/>
      <c r="AK1957" s="10"/>
      <c r="AL1957" s="1"/>
      <c r="AM1957" s="1"/>
      <c r="AN1957" s="1"/>
      <c r="AO1957" s="1"/>
      <c r="AP1957" s="1"/>
      <c r="AQ1957" s="1"/>
    </row>
    <row r="1958" spans="1:43" ht="15.75" x14ac:dyDescent="0.2">
      <c r="A1958" s="67">
        <f t="shared" si="801"/>
        <v>44240</v>
      </c>
      <c r="B1958" s="8">
        <f t="shared" si="791"/>
        <v>17201.033633377654</v>
      </c>
      <c r="C1958" s="8">
        <f t="shared" si="802"/>
        <v>12022.26657881</v>
      </c>
      <c r="D1958" s="28">
        <f t="shared" si="803"/>
        <v>5560.59</v>
      </c>
      <c r="E1958" s="9">
        <f>IF(K1958=1,VLOOKUP(A1957,[1]Plan1!$AY$117:$BA$314,3),E1957)</f>
        <v>5574.49</v>
      </c>
      <c r="F1958" s="110">
        <f t="shared" si="804"/>
        <v>44212</v>
      </c>
      <c r="G1958" s="12">
        <f t="shared" si="792"/>
        <v>2.4997347403781234E-3</v>
      </c>
      <c r="H1958" s="11">
        <f t="shared" si="805"/>
        <v>44244</v>
      </c>
      <c r="I1958" s="11">
        <f t="shared" si="793"/>
        <v>44244</v>
      </c>
      <c r="J1958" s="1">
        <f t="shared" si="806"/>
        <v>21</v>
      </c>
      <c r="K1958" s="1">
        <f t="shared" si="789"/>
        <v>21</v>
      </c>
      <c r="L1958" s="8">
        <f t="shared" si="794"/>
        <v>1.00249973</v>
      </c>
      <c r="M1958" s="14">
        <f t="shared" si="788"/>
        <v>1.0135003600000001</v>
      </c>
      <c r="N1958" s="14">
        <f t="shared" si="810"/>
        <v>1.2724108840530202</v>
      </c>
      <c r="O1958" s="8">
        <f t="shared" si="787"/>
        <v>1.2755915600000001</v>
      </c>
      <c r="P1958" s="8">
        <f t="shared" si="795"/>
        <v>15335.501780000001</v>
      </c>
      <c r="Q1958" s="13">
        <f t="shared" si="796"/>
        <v>0</v>
      </c>
      <c r="R1958" s="21">
        <f t="shared" si="797"/>
        <v>0</v>
      </c>
      <c r="S1958" s="8">
        <f t="shared" si="798"/>
        <v>0</v>
      </c>
      <c r="T1958" s="10">
        <f t="shared" si="807"/>
        <v>0.129804</v>
      </c>
      <c r="U1958" s="13">
        <f t="shared" si="811"/>
        <v>84</v>
      </c>
      <c r="V1958" s="13">
        <v>252</v>
      </c>
      <c r="W1958" s="14">
        <f t="shared" si="799"/>
        <v>1.0415202130000001</v>
      </c>
      <c r="X1958" s="85">
        <f t="shared" si="790"/>
        <v>1865.5318533776544</v>
      </c>
      <c r="Y1958" s="8">
        <v>0</v>
      </c>
      <c r="Z1958" s="9">
        <f t="shared" si="800"/>
        <v>0</v>
      </c>
      <c r="AA1958" s="26" t="str">
        <f t="shared" si="808"/>
        <v>INCORPJ=</v>
      </c>
      <c r="AB1958" s="70">
        <f t="shared" si="809"/>
        <v>44508</v>
      </c>
      <c r="AC1958" s="4"/>
      <c r="AD1958" s="1"/>
      <c r="AE1958" s="11"/>
      <c r="AF1958" s="5"/>
      <c r="AG1958" s="1"/>
      <c r="AH1958" s="1"/>
      <c r="AI1958" s="1"/>
      <c r="AJ1958" s="1"/>
      <c r="AK1958" s="10"/>
      <c r="AL1958" s="1"/>
      <c r="AM1958" s="1"/>
      <c r="AN1958" s="1"/>
      <c r="AO1958" s="1"/>
      <c r="AP1958" s="1"/>
      <c r="AQ1958" s="1"/>
    </row>
    <row r="1959" spans="1:43" ht="15.75" x14ac:dyDescent="0.2">
      <c r="A1959" s="67">
        <f t="shared" si="801"/>
        <v>44241</v>
      </c>
      <c r="B1959" s="8">
        <f t="shared" si="791"/>
        <v>17201.033633377654</v>
      </c>
      <c r="C1959" s="8">
        <f t="shared" si="802"/>
        <v>12022.26657881</v>
      </c>
      <c r="D1959" s="28">
        <f t="shared" si="803"/>
        <v>5560.59</v>
      </c>
      <c r="E1959" s="9">
        <f>IF(K1959=1,VLOOKUP(A1958,[1]Plan1!$AY$117:$BA$314,3),E1958)</f>
        <v>5574.49</v>
      </c>
      <c r="F1959" s="110">
        <f t="shared" si="804"/>
        <v>44212</v>
      </c>
      <c r="G1959" s="12">
        <f t="shared" si="792"/>
        <v>2.4997347403781234E-3</v>
      </c>
      <c r="H1959" s="11">
        <f t="shared" si="805"/>
        <v>44244</v>
      </c>
      <c r="I1959" s="11">
        <f t="shared" si="793"/>
        <v>44244</v>
      </c>
      <c r="J1959" s="1">
        <f t="shared" si="806"/>
        <v>21</v>
      </c>
      <c r="K1959" s="1">
        <f t="shared" si="789"/>
        <v>21</v>
      </c>
      <c r="L1959" s="8">
        <f t="shared" si="794"/>
        <v>1.00249973</v>
      </c>
      <c r="M1959" s="14">
        <f t="shared" si="788"/>
        <v>1.0135003600000001</v>
      </c>
      <c r="N1959" s="14">
        <f t="shared" si="810"/>
        <v>1.2724108840530202</v>
      </c>
      <c r="O1959" s="8">
        <f t="shared" si="787"/>
        <v>1.2755915600000001</v>
      </c>
      <c r="P1959" s="8">
        <f t="shared" si="795"/>
        <v>15335.501780000001</v>
      </c>
      <c r="Q1959" s="13">
        <f t="shared" si="796"/>
        <v>0</v>
      </c>
      <c r="R1959" s="21">
        <f t="shared" si="797"/>
        <v>0</v>
      </c>
      <c r="S1959" s="8">
        <f t="shared" si="798"/>
        <v>0</v>
      </c>
      <c r="T1959" s="10">
        <f t="shared" si="807"/>
        <v>0.129804</v>
      </c>
      <c r="U1959" s="13">
        <f t="shared" si="811"/>
        <v>84</v>
      </c>
      <c r="V1959" s="13">
        <v>252</v>
      </c>
      <c r="W1959" s="14">
        <f t="shared" si="799"/>
        <v>1.0415202130000001</v>
      </c>
      <c r="X1959" s="85">
        <f t="shared" si="790"/>
        <v>1865.5318533776544</v>
      </c>
      <c r="Y1959" s="8">
        <v>0</v>
      </c>
      <c r="Z1959" s="9">
        <f t="shared" si="800"/>
        <v>0</v>
      </c>
      <c r="AA1959" s="26" t="str">
        <f t="shared" si="808"/>
        <v>INCORPJ=</v>
      </c>
      <c r="AB1959" s="70">
        <f t="shared" si="809"/>
        <v>44508</v>
      </c>
      <c r="AC1959" s="4"/>
      <c r="AD1959" s="1"/>
      <c r="AE1959" s="11"/>
      <c r="AF1959" s="5"/>
      <c r="AG1959" s="1"/>
      <c r="AH1959" s="1"/>
      <c r="AI1959" s="1"/>
      <c r="AJ1959" s="1"/>
      <c r="AK1959" s="10"/>
      <c r="AL1959" s="1"/>
      <c r="AM1959" s="1"/>
      <c r="AN1959" s="1"/>
      <c r="AO1959" s="1"/>
      <c r="AP1959" s="1"/>
      <c r="AQ1959" s="1"/>
    </row>
    <row r="1960" spans="1:43" ht="15.75" x14ac:dyDescent="0.2">
      <c r="A1960" s="67">
        <f t="shared" si="801"/>
        <v>44242</v>
      </c>
      <c r="B1960" s="8">
        <f t="shared" si="791"/>
        <v>17201.033633377654</v>
      </c>
      <c r="C1960" s="8">
        <f t="shared" si="802"/>
        <v>12022.26657881</v>
      </c>
      <c r="D1960" s="28">
        <f t="shared" si="803"/>
        <v>5560.59</v>
      </c>
      <c r="E1960" s="9">
        <f>IF(K1960=1,VLOOKUP(A1959,[1]Plan1!$AY$117:$BA$314,3),E1959)</f>
        <v>5574.49</v>
      </c>
      <c r="F1960" s="110">
        <f t="shared" si="804"/>
        <v>44212</v>
      </c>
      <c r="G1960" s="12">
        <f t="shared" si="792"/>
        <v>2.4997347403781234E-3</v>
      </c>
      <c r="H1960" s="11">
        <f t="shared" si="805"/>
        <v>44270</v>
      </c>
      <c r="I1960" s="11">
        <f t="shared" si="793"/>
        <v>44244</v>
      </c>
      <c r="J1960" s="1">
        <f t="shared" si="806"/>
        <v>21</v>
      </c>
      <c r="K1960" s="1">
        <f t="shared" si="789"/>
        <v>21</v>
      </c>
      <c r="L1960" s="8">
        <f t="shared" si="794"/>
        <v>1.00249973</v>
      </c>
      <c r="M1960" s="14">
        <f t="shared" si="788"/>
        <v>1.0135003600000001</v>
      </c>
      <c r="N1960" s="14">
        <f t="shared" si="810"/>
        <v>1.2724108840530202</v>
      </c>
      <c r="O1960" s="8">
        <f t="shared" si="787"/>
        <v>1.2755915600000001</v>
      </c>
      <c r="P1960" s="8">
        <f t="shared" si="795"/>
        <v>15335.501780000001</v>
      </c>
      <c r="Q1960" s="13">
        <f t="shared" si="796"/>
        <v>0</v>
      </c>
      <c r="R1960" s="21">
        <f t="shared" si="797"/>
        <v>0</v>
      </c>
      <c r="S1960" s="8">
        <f t="shared" si="798"/>
        <v>0</v>
      </c>
      <c r="T1960" s="10">
        <f t="shared" si="807"/>
        <v>0.129804</v>
      </c>
      <c r="U1960" s="13">
        <f t="shared" si="811"/>
        <v>84</v>
      </c>
      <c r="V1960" s="13">
        <v>252</v>
      </c>
      <c r="W1960" s="14">
        <f t="shared" si="799"/>
        <v>1.0415202130000001</v>
      </c>
      <c r="X1960" s="85">
        <f t="shared" si="790"/>
        <v>1865.5318533776544</v>
      </c>
      <c r="Y1960" s="8">
        <v>0</v>
      </c>
      <c r="Z1960" s="9">
        <f t="shared" si="800"/>
        <v>0</v>
      </c>
      <c r="AA1960" s="26" t="str">
        <f t="shared" si="808"/>
        <v>INCORPJ=</v>
      </c>
      <c r="AB1960" s="70">
        <f t="shared" si="809"/>
        <v>44508</v>
      </c>
      <c r="AC1960" s="4"/>
      <c r="AD1960" s="1"/>
      <c r="AE1960" s="11"/>
      <c r="AF1960" s="5"/>
      <c r="AG1960" s="1"/>
      <c r="AH1960" s="1"/>
      <c r="AI1960" s="1"/>
      <c r="AJ1960" s="1"/>
      <c r="AK1960" s="10"/>
      <c r="AL1960" s="1"/>
      <c r="AM1960" s="1"/>
      <c r="AN1960" s="1"/>
      <c r="AO1960" s="1"/>
      <c r="AP1960" s="1"/>
      <c r="AQ1960" s="1"/>
    </row>
    <row r="1961" spans="1:43" ht="15.75" x14ac:dyDescent="0.2">
      <c r="A1961" s="67">
        <f t="shared" si="801"/>
        <v>44243</v>
      </c>
      <c r="B1961" s="8">
        <f t="shared" si="791"/>
        <v>17201.033633377654</v>
      </c>
      <c r="C1961" s="8">
        <f t="shared" si="802"/>
        <v>12022.26657881</v>
      </c>
      <c r="D1961" s="28">
        <f t="shared" si="803"/>
        <v>5560.59</v>
      </c>
      <c r="E1961" s="9">
        <f>IF(K1961=1,VLOOKUP(A1960,[1]Plan1!$AY$117:$BA$314,3),E1960)</f>
        <v>5574.49</v>
      </c>
      <c r="F1961" s="110">
        <f t="shared" si="804"/>
        <v>44212</v>
      </c>
      <c r="G1961" s="12">
        <f t="shared" si="792"/>
        <v>2.4997347403781234E-3</v>
      </c>
      <c r="H1961" s="11">
        <f t="shared" si="805"/>
        <v>44270</v>
      </c>
      <c r="I1961" s="11">
        <f t="shared" si="793"/>
        <v>44244</v>
      </c>
      <c r="J1961" s="1">
        <f t="shared" si="806"/>
        <v>21</v>
      </c>
      <c r="K1961" s="1">
        <f t="shared" si="789"/>
        <v>21</v>
      </c>
      <c r="L1961" s="8">
        <f t="shared" si="794"/>
        <v>1.00249973</v>
      </c>
      <c r="M1961" s="14">
        <f t="shared" si="788"/>
        <v>1.0135003600000001</v>
      </c>
      <c r="N1961" s="14">
        <f t="shared" si="810"/>
        <v>1.2724108840530202</v>
      </c>
      <c r="O1961" s="8">
        <f t="shared" ref="O1961:O2024" si="812">TRUNC(TRUNC((L1961*N1961),15),8)</f>
        <v>1.2755915600000001</v>
      </c>
      <c r="P1961" s="8">
        <f t="shared" si="795"/>
        <v>15335.501780000001</v>
      </c>
      <c r="Q1961" s="13">
        <f t="shared" si="796"/>
        <v>0</v>
      </c>
      <c r="R1961" s="21">
        <f t="shared" si="797"/>
        <v>0</v>
      </c>
      <c r="S1961" s="8">
        <f t="shared" si="798"/>
        <v>0</v>
      </c>
      <c r="T1961" s="10">
        <f t="shared" si="807"/>
        <v>0.129804</v>
      </c>
      <c r="U1961" s="13">
        <f t="shared" si="811"/>
        <v>84</v>
      </c>
      <c r="V1961" s="13">
        <v>252</v>
      </c>
      <c r="W1961" s="14">
        <f t="shared" si="799"/>
        <v>1.0415202130000001</v>
      </c>
      <c r="X1961" s="85">
        <f t="shared" si="790"/>
        <v>1865.5318533776544</v>
      </c>
      <c r="Y1961" s="8">
        <v>0</v>
      </c>
      <c r="Z1961" s="9">
        <f t="shared" si="800"/>
        <v>0</v>
      </c>
      <c r="AA1961" s="26" t="str">
        <f t="shared" si="808"/>
        <v>INCORPJ=</v>
      </c>
      <c r="AB1961" s="70">
        <f t="shared" si="809"/>
        <v>44508</v>
      </c>
      <c r="AC1961" s="4"/>
      <c r="AD1961" s="1"/>
      <c r="AE1961" s="11"/>
      <c r="AF1961" s="5"/>
      <c r="AG1961" s="1"/>
      <c r="AH1961" s="1"/>
      <c r="AI1961" s="1"/>
      <c r="AJ1961" s="1"/>
      <c r="AK1961" s="10"/>
      <c r="AL1961" s="1"/>
      <c r="AM1961" s="1"/>
      <c r="AN1961" s="1"/>
      <c r="AO1961" s="1"/>
      <c r="AP1961" s="1"/>
      <c r="AQ1961" s="1"/>
    </row>
    <row r="1962" spans="1:43" ht="15.75" x14ac:dyDescent="0.2">
      <c r="A1962" s="67">
        <f t="shared" si="801"/>
        <v>44244</v>
      </c>
      <c r="B1962" s="8">
        <f t="shared" si="791"/>
        <v>17201.033633377654</v>
      </c>
      <c r="C1962" s="8">
        <f t="shared" si="802"/>
        <v>12022.26657881</v>
      </c>
      <c r="D1962" s="28">
        <f t="shared" si="803"/>
        <v>5560.59</v>
      </c>
      <c r="E1962" s="9">
        <f>IF(K1962=1,VLOOKUP(A1961,[1]Plan1!$AY$117:$BA$314,3),E1961)</f>
        <v>5574.49</v>
      </c>
      <c r="F1962" s="110">
        <f t="shared" si="804"/>
        <v>44212</v>
      </c>
      <c r="G1962" s="12">
        <f t="shared" si="792"/>
        <v>2.4997347403781234E-3</v>
      </c>
      <c r="H1962" s="11">
        <f t="shared" si="805"/>
        <v>44270</v>
      </c>
      <c r="I1962" s="11">
        <f t="shared" si="793"/>
        <v>44244</v>
      </c>
      <c r="J1962" s="1">
        <f t="shared" si="806"/>
        <v>21</v>
      </c>
      <c r="K1962" s="1">
        <f t="shared" si="789"/>
        <v>21</v>
      </c>
      <c r="L1962" s="8">
        <f t="shared" si="794"/>
        <v>1.00249973</v>
      </c>
      <c r="M1962" s="14">
        <f t="shared" ref="M1962:M2025" si="813">IF(I1962&gt;I1961,L1961,M1961)</f>
        <v>1.0135003600000001</v>
      </c>
      <c r="N1962" s="14">
        <f t="shared" si="810"/>
        <v>1.2724108840530202</v>
      </c>
      <c r="O1962" s="8">
        <f t="shared" si="812"/>
        <v>1.2755915600000001</v>
      </c>
      <c r="P1962" s="8">
        <f t="shared" si="795"/>
        <v>15335.501780000001</v>
      </c>
      <c r="Q1962" s="13">
        <f t="shared" si="796"/>
        <v>0</v>
      </c>
      <c r="R1962" s="21">
        <f t="shared" si="797"/>
        <v>0</v>
      </c>
      <c r="S1962" s="8">
        <f t="shared" si="798"/>
        <v>0</v>
      </c>
      <c r="T1962" s="10">
        <f t="shared" si="807"/>
        <v>0.129804</v>
      </c>
      <c r="U1962" s="13">
        <f t="shared" si="811"/>
        <v>84</v>
      </c>
      <c r="V1962" s="13">
        <v>252</v>
      </c>
      <c r="W1962" s="14">
        <f t="shared" si="799"/>
        <v>1.0415202130000001</v>
      </c>
      <c r="X1962" s="85">
        <f t="shared" si="790"/>
        <v>1865.5318533776544</v>
      </c>
      <c r="Y1962" s="8">
        <v>0</v>
      </c>
      <c r="Z1962" s="9">
        <f t="shared" si="800"/>
        <v>0</v>
      </c>
      <c r="AA1962" s="26" t="str">
        <f t="shared" si="808"/>
        <v>INCORPJ=</v>
      </c>
      <c r="AB1962" s="70">
        <f t="shared" si="809"/>
        <v>44508</v>
      </c>
      <c r="AC1962" s="4"/>
      <c r="AD1962" s="1"/>
      <c r="AE1962" s="11"/>
      <c r="AF1962" s="5"/>
      <c r="AG1962" s="1"/>
      <c r="AH1962" s="1"/>
      <c r="AI1962" s="1"/>
      <c r="AJ1962" s="1"/>
      <c r="AK1962" s="10"/>
      <c r="AL1962" s="1"/>
      <c r="AM1962" s="1"/>
      <c r="AN1962" s="1"/>
      <c r="AO1962" s="1"/>
      <c r="AP1962" s="1"/>
      <c r="AQ1962" s="1"/>
    </row>
    <row r="1963" spans="1:43" ht="15.75" x14ac:dyDescent="0.2">
      <c r="A1963" s="67">
        <f t="shared" si="801"/>
        <v>44245</v>
      </c>
      <c r="B1963" s="8">
        <f t="shared" si="791"/>
        <v>17217.55507658131</v>
      </c>
      <c r="C1963" s="8">
        <f t="shared" si="802"/>
        <v>12022.26657881</v>
      </c>
      <c r="D1963" s="28">
        <f t="shared" si="803"/>
        <v>5574.49</v>
      </c>
      <c r="E1963" s="9">
        <f>IF(K1963=1,VLOOKUP(A1962,[1]Plan1!$AY$117:$BA$314,3),E1962)</f>
        <v>5622.43</v>
      </c>
      <c r="F1963" s="110">
        <f t="shared" si="804"/>
        <v>44245</v>
      </c>
      <c r="G1963" s="12">
        <f t="shared" si="792"/>
        <v>8.5998898553949488E-3</v>
      </c>
      <c r="H1963" s="11">
        <f t="shared" si="805"/>
        <v>44270</v>
      </c>
      <c r="I1963" s="11">
        <f t="shared" si="793"/>
        <v>44270</v>
      </c>
      <c r="J1963" s="1">
        <f t="shared" si="806"/>
        <v>18</v>
      </c>
      <c r="K1963" s="1">
        <f t="shared" ref="K1963:K2026" si="814">(J1963-(NETWORKDAYS(A1963,I1963,AE$118:AE$502)-1))</f>
        <v>1</v>
      </c>
      <c r="L1963" s="8">
        <f t="shared" si="794"/>
        <v>1.00047584</v>
      </c>
      <c r="M1963" s="14">
        <f t="shared" si="813"/>
        <v>1.00249973</v>
      </c>
      <c r="N1963" s="14">
        <f t="shared" si="810"/>
        <v>1.275591567712214</v>
      </c>
      <c r="O1963" s="8">
        <f t="shared" si="812"/>
        <v>1.27619854</v>
      </c>
      <c r="P1963" s="8">
        <f t="shared" si="795"/>
        <v>15342.799055359999</v>
      </c>
      <c r="Q1963" s="13">
        <f t="shared" si="796"/>
        <v>0</v>
      </c>
      <c r="R1963" s="21">
        <f t="shared" si="797"/>
        <v>0</v>
      </c>
      <c r="S1963" s="8">
        <f t="shared" si="798"/>
        <v>0</v>
      </c>
      <c r="T1963" s="10">
        <f t="shared" si="807"/>
        <v>0.129804</v>
      </c>
      <c r="U1963" s="13">
        <f t="shared" si="811"/>
        <v>85</v>
      </c>
      <c r="V1963" s="13">
        <v>252</v>
      </c>
      <c r="W1963" s="14">
        <f t="shared" si="799"/>
        <v>1.042024745</v>
      </c>
      <c r="X1963" s="85">
        <f t="shared" si="790"/>
        <v>1874.7560212213089</v>
      </c>
      <c r="Y1963" s="8">
        <v>0</v>
      </c>
      <c r="Z1963" s="9">
        <f t="shared" si="800"/>
        <v>0</v>
      </c>
      <c r="AA1963" s="26" t="str">
        <f t="shared" si="808"/>
        <v>INCORPJ=</v>
      </c>
      <c r="AB1963" s="70">
        <f t="shared" si="809"/>
        <v>44508</v>
      </c>
      <c r="AC1963" s="4"/>
      <c r="AD1963" s="1"/>
      <c r="AE1963" s="11"/>
      <c r="AF1963" s="5"/>
      <c r="AG1963" s="1"/>
      <c r="AH1963" s="1"/>
      <c r="AI1963" s="1"/>
      <c r="AJ1963" s="1"/>
      <c r="AK1963" s="10"/>
      <c r="AL1963" s="1"/>
      <c r="AM1963" s="1"/>
      <c r="AN1963" s="1"/>
      <c r="AO1963" s="1"/>
      <c r="AP1963" s="1"/>
      <c r="AQ1963" s="1"/>
    </row>
    <row r="1964" spans="1:43" ht="15.75" x14ac:dyDescent="0.2">
      <c r="A1964" s="67">
        <f t="shared" si="801"/>
        <v>44246</v>
      </c>
      <c r="B1964" s="8">
        <f t="shared" si="791"/>
        <v>17234.092430710454</v>
      </c>
      <c r="C1964" s="8">
        <f t="shared" si="802"/>
        <v>12022.26657881</v>
      </c>
      <c r="D1964" s="28">
        <f t="shared" si="803"/>
        <v>5574.49</v>
      </c>
      <c r="E1964" s="9">
        <f>IF(K1964=1,VLOOKUP(A1963,[1]Plan1!$AY$117:$BA$314,3),E1963)</f>
        <v>5622.43</v>
      </c>
      <c r="F1964" s="110">
        <f t="shared" si="804"/>
        <v>44245</v>
      </c>
      <c r="G1964" s="12">
        <f t="shared" si="792"/>
        <v>8.5998898553949488E-3</v>
      </c>
      <c r="H1964" s="11">
        <f t="shared" si="805"/>
        <v>44270</v>
      </c>
      <c r="I1964" s="11">
        <f t="shared" si="793"/>
        <v>44270</v>
      </c>
      <c r="J1964" s="1">
        <f t="shared" si="806"/>
        <v>18</v>
      </c>
      <c r="K1964" s="1">
        <f t="shared" si="814"/>
        <v>2</v>
      </c>
      <c r="L1964" s="8">
        <f t="shared" si="794"/>
        <v>1.0009519099999999</v>
      </c>
      <c r="M1964" s="14">
        <f t="shared" si="813"/>
        <v>1.00249973</v>
      </c>
      <c r="N1964" s="14">
        <f t="shared" si="810"/>
        <v>1.275591567712214</v>
      </c>
      <c r="O1964" s="8">
        <f t="shared" si="812"/>
        <v>1.2768058099999999</v>
      </c>
      <c r="P1964" s="8">
        <f t="shared" si="795"/>
        <v>15350.099817189999</v>
      </c>
      <c r="Q1964" s="13">
        <f t="shared" si="796"/>
        <v>0</v>
      </c>
      <c r="R1964" s="21">
        <f t="shared" si="797"/>
        <v>0</v>
      </c>
      <c r="S1964" s="8">
        <f t="shared" si="798"/>
        <v>0</v>
      </c>
      <c r="T1964" s="10">
        <f t="shared" si="807"/>
        <v>0.129804</v>
      </c>
      <c r="U1964" s="13">
        <f t="shared" si="811"/>
        <v>86</v>
      </c>
      <c r="V1964" s="13">
        <v>252</v>
      </c>
      <c r="W1964" s="14">
        <f t="shared" si="799"/>
        <v>1.042529523</v>
      </c>
      <c r="X1964" s="85">
        <f t="shared" si="790"/>
        <v>1883.9926135204544</v>
      </c>
      <c r="Y1964" s="8">
        <v>0</v>
      </c>
      <c r="Z1964" s="9">
        <f t="shared" si="800"/>
        <v>0</v>
      </c>
      <c r="AA1964" s="26" t="str">
        <f t="shared" si="808"/>
        <v>INCORPJ=</v>
      </c>
      <c r="AB1964" s="70">
        <f t="shared" si="809"/>
        <v>44508</v>
      </c>
      <c r="AC1964" s="4"/>
      <c r="AD1964" s="1"/>
      <c r="AE1964" s="11"/>
      <c r="AF1964" s="5"/>
      <c r="AG1964" s="1"/>
      <c r="AH1964" s="1"/>
      <c r="AI1964" s="1"/>
      <c r="AJ1964" s="1"/>
      <c r="AK1964" s="10"/>
      <c r="AL1964" s="1"/>
      <c r="AM1964" s="1"/>
      <c r="AN1964" s="1"/>
      <c r="AO1964" s="1"/>
      <c r="AP1964" s="1"/>
      <c r="AQ1964" s="1"/>
    </row>
    <row r="1965" spans="1:43" ht="15.75" x14ac:dyDescent="0.2">
      <c r="A1965" s="67">
        <f t="shared" si="801"/>
        <v>44247</v>
      </c>
      <c r="B1965" s="8">
        <f t="shared" si="791"/>
        <v>17250.645522574123</v>
      </c>
      <c r="C1965" s="8">
        <f t="shared" si="802"/>
        <v>12022.26657881</v>
      </c>
      <c r="D1965" s="28">
        <f t="shared" si="803"/>
        <v>5574.49</v>
      </c>
      <c r="E1965" s="9">
        <f>IF(K1965=1,VLOOKUP(A1964,[1]Plan1!$AY$117:$BA$314,3),E1964)</f>
        <v>5622.43</v>
      </c>
      <c r="F1965" s="110">
        <f t="shared" si="804"/>
        <v>44245</v>
      </c>
      <c r="G1965" s="12">
        <f t="shared" si="792"/>
        <v>8.5998898553949488E-3</v>
      </c>
      <c r="H1965" s="11">
        <f t="shared" si="805"/>
        <v>44270</v>
      </c>
      <c r="I1965" s="11">
        <f t="shared" si="793"/>
        <v>44270</v>
      </c>
      <c r="J1965" s="1">
        <f t="shared" si="806"/>
        <v>18</v>
      </c>
      <c r="K1965" s="1">
        <f t="shared" si="814"/>
        <v>3</v>
      </c>
      <c r="L1965" s="8">
        <f t="shared" si="794"/>
        <v>1.0014282000000001</v>
      </c>
      <c r="M1965" s="14">
        <f t="shared" si="813"/>
        <v>1.00249973</v>
      </c>
      <c r="N1965" s="14">
        <f t="shared" si="810"/>
        <v>1.275591567712214</v>
      </c>
      <c r="O1965" s="8">
        <f t="shared" si="812"/>
        <v>1.2774133599999999</v>
      </c>
      <c r="P1965" s="8">
        <f t="shared" si="795"/>
        <v>15357.40394525</v>
      </c>
      <c r="Q1965" s="13">
        <f t="shared" si="796"/>
        <v>0</v>
      </c>
      <c r="R1965" s="21">
        <f t="shared" si="797"/>
        <v>0</v>
      </c>
      <c r="S1965" s="8">
        <f t="shared" si="798"/>
        <v>0</v>
      </c>
      <c r="T1965" s="10">
        <f t="shared" si="807"/>
        <v>0.129804</v>
      </c>
      <c r="U1965" s="13">
        <f t="shared" si="811"/>
        <v>87</v>
      </c>
      <c r="V1965" s="13">
        <v>252</v>
      </c>
      <c r="W1965" s="14">
        <f t="shared" si="799"/>
        <v>1.043034544</v>
      </c>
      <c r="X1965" s="85">
        <f t="shared" si="790"/>
        <v>1893.2415773241232</v>
      </c>
      <c r="Y1965" s="8">
        <v>0</v>
      </c>
      <c r="Z1965" s="9">
        <f t="shared" si="800"/>
        <v>0</v>
      </c>
      <c r="AA1965" s="26" t="str">
        <f t="shared" si="808"/>
        <v>INCORPJ=</v>
      </c>
      <c r="AB1965" s="70">
        <f t="shared" si="809"/>
        <v>44508</v>
      </c>
      <c r="AC1965" s="4"/>
      <c r="AD1965" s="1"/>
      <c r="AE1965" s="11"/>
      <c r="AF1965" s="5"/>
      <c r="AG1965" s="1"/>
      <c r="AH1965" s="1"/>
      <c r="AI1965" s="1"/>
      <c r="AJ1965" s="1"/>
      <c r="AK1965" s="10"/>
      <c r="AL1965" s="1"/>
      <c r="AM1965" s="1"/>
      <c r="AN1965" s="1"/>
      <c r="AO1965" s="1"/>
      <c r="AP1965" s="1"/>
      <c r="AQ1965" s="1"/>
    </row>
    <row r="1966" spans="1:43" ht="15.75" x14ac:dyDescent="0.2">
      <c r="A1966" s="67">
        <f t="shared" si="801"/>
        <v>44248</v>
      </c>
      <c r="B1966" s="8">
        <f t="shared" si="791"/>
        <v>17250.645522574123</v>
      </c>
      <c r="C1966" s="8">
        <f t="shared" si="802"/>
        <v>12022.26657881</v>
      </c>
      <c r="D1966" s="28">
        <f t="shared" si="803"/>
        <v>5574.49</v>
      </c>
      <c r="E1966" s="9">
        <f>IF(K1966=1,VLOOKUP(A1965,[1]Plan1!$AY$117:$BA$314,3),E1965)</f>
        <v>5622.43</v>
      </c>
      <c r="F1966" s="110">
        <f t="shared" si="804"/>
        <v>44245</v>
      </c>
      <c r="G1966" s="12">
        <f t="shared" si="792"/>
        <v>8.5998898553949488E-3</v>
      </c>
      <c r="H1966" s="11">
        <f t="shared" si="805"/>
        <v>44270</v>
      </c>
      <c r="I1966" s="11">
        <f t="shared" si="793"/>
        <v>44270</v>
      </c>
      <c r="J1966" s="1">
        <f t="shared" si="806"/>
        <v>18</v>
      </c>
      <c r="K1966" s="1">
        <f t="shared" si="814"/>
        <v>3</v>
      </c>
      <c r="L1966" s="8">
        <f t="shared" si="794"/>
        <v>1.0014282000000001</v>
      </c>
      <c r="M1966" s="14">
        <f t="shared" si="813"/>
        <v>1.00249973</v>
      </c>
      <c r="N1966" s="14">
        <f t="shared" si="810"/>
        <v>1.275591567712214</v>
      </c>
      <c r="O1966" s="8">
        <f t="shared" si="812"/>
        <v>1.2774133599999999</v>
      </c>
      <c r="P1966" s="8">
        <f t="shared" si="795"/>
        <v>15357.40394525</v>
      </c>
      <c r="Q1966" s="13">
        <f t="shared" si="796"/>
        <v>0</v>
      </c>
      <c r="R1966" s="21">
        <f t="shared" si="797"/>
        <v>0</v>
      </c>
      <c r="S1966" s="8">
        <f t="shared" si="798"/>
        <v>0</v>
      </c>
      <c r="T1966" s="10">
        <f t="shared" si="807"/>
        <v>0.129804</v>
      </c>
      <c r="U1966" s="13">
        <f t="shared" si="811"/>
        <v>87</v>
      </c>
      <c r="V1966" s="13">
        <v>252</v>
      </c>
      <c r="W1966" s="14">
        <f t="shared" si="799"/>
        <v>1.043034544</v>
      </c>
      <c r="X1966" s="85">
        <f t="shared" si="790"/>
        <v>1893.2415773241232</v>
      </c>
      <c r="Y1966" s="8">
        <v>0</v>
      </c>
      <c r="Z1966" s="9">
        <f t="shared" si="800"/>
        <v>0</v>
      </c>
      <c r="AA1966" s="26" t="str">
        <f t="shared" si="808"/>
        <v>INCORPJ=</v>
      </c>
      <c r="AB1966" s="70">
        <f t="shared" si="809"/>
        <v>44508</v>
      </c>
      <c r="AC1966" s="4"/>
      <c r="AD1966" s="1"/>
      <c r="AE1966" s="11"/>
      <c r="AF1966" s="5"/>
      <c r="AG1966" s="1"/>
      <c r="AH1966" s="1"/>
      <c r="AI1966" s="1"/>
      <c r="AJ1966" s="1"/>
      <c r="AK1966" s="10"/>
      <c r="AL1966" s="1"/>
      <c r="AM1966" s="1"/>
      <c r="AN1966" s="1"/>
      <c r="AO1966" s="1"/>
      <c r="AP1966" s="1"/>
      <c r="AQ1966" s="1"/>
    </row>
    <row r="1967" spans="1:43" ht="15.75" x14ac:dyDescent="0.2">
      <c r="A1967" s="67">
        <f t="shared" si="801"/>
        <v>44249</v>
      </c>
      <c r="B1967" s="8">
        <f t="shared" si="791"/>
        <v>17250.645522574123</v>
      </c>
      <c r="C1967" s="8">
        <f t="shared" si="802"/>
        <v>12022.26657881</v>
      </c>
      <c r="D1967" s="28">
        <f t="shared" si="803"/>
        <v>5574.49</v>
      </c>
      <c r="E1967" s="9">
        <f>IF(K1967=1,VLOOKUP(A1966,[1]Plan1!$AY$117:$BA$314,3),E1966)</f>
        <v>5622.43</v>
      </c>
      <c r="F1967" s="110">
        <f t="shared" si="804"/>
        <v>44245</v>
      </c>
      <c r="G1967" s="12">
        <f t="shared" si="792"/>
        <v>8.5998898553949488E-3</v>
      </c>
      <c r="H1967" s="11">
        <f t="shared" si="805"/>
        <v>44270</v>
      </c>
      <c r="I1967" s="11">
        <f t="shared" si="793"/>
        <v>44270</v>
      </c>
      <c r="J1967" s="1">
        <f t="shared" si="806"/>
        <v>18</v>
      </c>
      <c r="K1967" s="1">
        <f t="shared" si="814"/>
        <v>3</v>
      </c>
      <c r="L1967" s="8">
        <f t="shared" si="794"/>
        <v>1.0014282000000001</v>
      </c>
      <c r="M1967" s="14">
        <f t="shared" si="813"/>
        <v>1.00249973</v>
      </c>
      <c r="N1967" s="14">
        <f t="shared" si="810"/>
        <v>1.275591567712214</v>
      </c>
      <c r="O1967" s="8">
        <f t="shared" si="812"/>
        <v>1.2774133599999999</v>
      </c>
      <c r="P1967" s="8">
        <f t="shared" si="795"/>
        <v>15357.40394525</v>
      </c>
      <c r="Q1967" s="13">
        <f t="shared" si="796"/>
        <v>0</v>
      </c>
      <c r="R1967" s="21">
        <f t="shared" si="797"/>
        <v>0</v>
      </c>
      <c r="S1967" s="8">
        <f t="shared" si="798"/>
        <v>0</v>
      </c>
      <c r="T1967" s="10">
        <f t="shared" si="807"/>
        <v>0.129804</v>
      </c>
      <c r="U1967" s="13">
        <f t="shared" si="811"/>
        <v>87</v>
      </c>
      <c r="V1967" s="13">
        <v>252</v>
      </c>
      <c r="W1967" s="14">
        <f t="shared" si="799"/>
        <v>1.043034544</v>
      </c>
      <c r="X1967" s="85">
        <f t="shared" ref="X1967:X2030" si="815">TRUNC((P1967*(W1967-1)),8)+(X$1837*(O1967/O$1837)*W1967)</f>
        <v>1893.2415773241232</v>
      </c>
      <c r="Y1967" s="8">
        <v>0</v>
      </c>
      <c r="Z1967" s="9">
        <f t="shared" si="800"/>
        <v>0</v>
      </c>
      <c r="AA1967" s="26" t="str">
        <f t="shared" si="808"/>
        <v>INCORPJ=</v>
      </c>
      <c r="AB1967" s="70">
        <f t="shared" si="809"/>
        <v>44508</v>
      </c>
      <c r="AC1967" s="4"/>
      <c r="AD1967" s="1"/>
      <c r="AE1967" s="11"/>
      <c r="AF1967" s="5"/>
      <c r="AG1967" s="1"/>
      <c r="AH1967" s="1"/>
      <c r="AI1967" s="1"/>
      <c r="AJ1967" s="1"/>
      <c r="AK1967" s="10"/>
      <c r="AL1967" s="1"/>
      <c r="AM1967" s="1"/>
      <c r="AN1967" s="1"/>
      <c r="AO1967" s="1"/>
      <c r="AP1967" s="1"/>
      <c r="AQ1967" s="1"/>
    </row>
    <row r="1968" spans="1:43" ht="15.75" x14ac:dyDescent="0.2">
      <c r="A1968" s="67">
        <f t="shared" si="801"/>
        <v>44250</v>
      </c>
      <c r="B1968" s="8">
        <f t="shared" si="791"/>
        <v>17267.214683264199</v>
      </c>
      <c r="C1968" s="8">
        <f t="shared" si="802"/>
        <v>12022.26657881</v>
      </c>
      <c r="D1968" s="28">
        <f t="shared" si="803"/>
        <v>5574.49</v>
      </c>
      <c r="E1968" s="9">
        <f>IF(K1968=1,VLOOKUP(A1967,[1]Plan1!$AY$117:$BA$314,3),E1967)</f>
        <v>5622.43</v>
      </c>
      <c r="F1968" s="110">
        <f t="shared" si="804"/>
        <v>44245</v>
      </c>
      <c r="G1968" s="12">
        <f t="shared" si="792"/>
        <v>8.5998898553949488E-3</v>
      </c>
      <c r="H1968" s="11">
        <f t="shared" si="805"/>
        <v>44270</v>
      </c>
      <c r="I1968" s="11">
        <f t="shared" si="793"/>
        <v>44270</v>
      </c>
      <c r="J1968" s="1">
        <f t="shared" si="806"/>
        <v>18</v>
      </c>
      <c r="K1968" s="1">
        <f t="shared" si="814"/>
        <v>4</v>
      </c>
      <c r="L1968" s="8">
        <f t="shared" si="794"/>
        <v>1.00190472</v>
      </c>
      <c r="M1968" s="14">
        <f t="shared" si="813"/>
        <v>1.00249973</v>
      </c>
      <c r="N1968" s="14">
        <f t="shared" si="810"/>
        <v>1.275591567712214</v>
      </c>
      <c r="O1968" s="8">
        <f t="shared" si="812"/>
        <v>1.2780212099999999</v>
      </c>
      <c r="P1968" s="8">
        <f t="shared" si="795"/>
        <v>15364.71167999</v>
      </c>
      <c r="Q1968" s="13">
        <f t="shared" si="796"/>
        <v>0</v>
      </c>
      <c r="R1968" s="21">
        <f t="shared" si="797"/>
        <v>0</v>
      </c>
      <c r="S1968" s="8">
        <f t="shared" si="798"/>
        <v>0</v>
      </c>
      <c r="T1968" s="10">
        <f t="shared" si="807"/>
        <v>0.129804</v>
      </c>
      <c r="U1968" s="13">
        <f t="shared" si="811"/>
        <v>88</v>
      </c>
      <c r="V1968" s="13">
        <v>252</v>
      </c>
      <c r="W1968" s="14">
        <f t="shared" si="799"/>
        <v>1.043539811</v>
      </c>
      <c r="X1968" s="85">
        <f t="shared" si="815"/>
        <v>1902.5030032741986</v>
      </c>
      <c r="Y1968" s="8">
        <v>0</v>
      </c>
      <c r="Z1968" s="9">
        <f t="shared" si="800"/>
        <v>0</v>
      </c>
      <c r="AA1968" s="26" t="str">
        <f t="shared" si="808"/>
        <v>INCORPJ=</v>
      </c>
      <c r="AB1968" s="70">
        <f t="shared" si="809"/>
        <v>44508</v>
      </c>
      <c r="AC1968" s="4"/>
      <c r="AD1968" s="1"/>
      <c r="AE1968" s="11"/>
      <c r="AF1968" s="5"/>
      <c r="AG1968" s="1"/>
      <c r="AH1968" s="1"/>
      <c r="AI1968" s="1"/>
      <c r="AJ1968" s="1"/>
      <c r="AK1968" s="10"/>
      <c r="AL1968" s="1"/>
      <c r="AM1968" s="1"/>
      <c r="AN1968" s="1"/>
      <c r="AO1968" s="1"/>
      <c r="AP1968" s="1"/>
      <c r="AQ1968" s="1"/>
    </row>
    <row r="1969" spans="1:43" ht="15.75" x14ac:dyDescent="0.2">
      <c r="A1969" s="67">
        <f t="shared" si="801"/>
        <v>44251</v>
      </c>
      <c r="B1969" s="8">
        <f t="shared" si="791"/>
        <v>17283.799756194421</v>
      </c>
      <c r="C1969" s="8">
        <f t="shared" si="802"/>
        <v>12022.26657881</v>
      </c>
      <c r="D1969" s="28">
        <f t="shared" si="803"/>
        <v>5574.49</v>
      </c>
      <c r="E1969" s="9">
        <f>IF(K1969=1,VLOOKUP(A1968,[1]Plan1!$AY$117:$BA$314,3),E1968)</f>
        <v>5622.43</v>
      </c>
      <c r="F1969" s="110">
        <f t="shared" si="804"/>
        <v>44245</v>
      </c>
      <c r="G1969" s="12">
        <f t="shared" si="792"/>
        <v>8.5998898553949488E-3</v>
      </c>
      <c r="H1969" s="11">
        <f t="shared" si="805"/>
        <v>44270</v>
      </c>
      <c r="I1969" s="11">
        <f t="shared" si="793"/>
        <v>44270</v>
      </c>
      <c r="J1969" s="1">
        <f t="shared" si="806"/>
        <v>18</v>
      </c>
      <c r="K1969" s="1">
        <f t="shared" si="814"/>
        <v>5</v>
      </c>
      <c r="L1969" s="8">
        <f t="shared" si="794"/>
        <v>1.00238147</v>
      </c>
      <c r="M1969" s="14">
        <f t="shared" si="813"/>
        <v>1.00249973</v>
      </c>
      <c r="N1969" s="14">
        <f t="shared" si="810"/>
        <v>1.275591567712214</v>
      </c>
      <c r="O1969" s="8">
        <f t="shared" si="812"/>
        <v>1.2786293500000001</v>
      </c>
      <c r="P1969" s="8">
        <f t="shared" si="795"/>
        <v>15372.022901189999</v>
      </c>
      <c r="Q1969" s="13">
        <f t="shared" si="796"/>
        <v>0</v>
      </c>
      <c r="R1969" s="21">
        <f t="shared" si="797"/>
        <v>0</v>
      </c>
      <c r="S1969" s="8">
        <f t="shared" si="798"/>
        <v>0</v>
      </c>
      <c r="T1969" s="10">
        <f t="shared" si="807"/>
        <v>0.129804</v>
      </c>
      <c r="U1969" s="13">
        <f t="shared" si="811"/>
        <v>89</v>
      </c>
      <c r="V1969" s="13">
        <v>252</v>
      </c>
      <c r="W1969" s="14">
        <f t="shared" si="799"/>
        <v>1.0440453220000001</v>
      </c>
      <c r="X1969" s="85">
        <f t="shared" si="815"/>
        <v>1911.7768550044211</v>
      </c>
      <c r="Y1969" s="8">
        <v>0</v>
      </c>
      <c r="Z1969" s="9">
        <f t="shared" si="800"/>
        <v>0</v>
      </c>
      <c r="AA1969" s="26" t="str">
        <f t="shared" si="808"/>
        <v>INCORPJ=</v>
      </c>
      <c r="AB1969" s="70">
        <f t="shared" si="809"/>
        <v>44508</v>
      </c>
      <c r="AC1969" s="4"/>
      <c r="AD1969" s="1"/>
      <c r="AE1969" s="11"/>
      <c r="AF1969" s="5"/>
      <c r="AG1969" s="1"/>
      <c r="AH1969" s="1"/>
      <c r="AI1969" s="1"/>
      <c r="AJ1969" s="1"/>
      <c r="AK1969" s="10"/>
      <c r="AL1969" s="1"/>
      <c r="AM1969" s="1"/>
      <c r="AN1969" s="1"/>
      <c r="AO1969" s="1"/>
      <c r="AP1969" s="1"/>
      <c r="AQ1969" s="1"/>
    </row>
    <row r="1970" spans="1:43" ht="15.75" x14ac:dyDescent="0.2">
      <c r="A1970" s="67">
        <f t="shared" si="801"/>
        <v>44252</v>
      </c>
      <c r="B1970" s="8">
        <f t="shared" si="791"/>
        <v>17300.400769366479</v>
      </c>
      <c r="C1970" s="8">
        <f t="shared" si="802"/>
        <v>12022.26657881</v>
      </c>
      <c r="D1970" s="28">
        <f t="shared" si="803"/>
        <v>5574.49</v>
      </c>
      <c r="E1970" s="9">
        <f>IF(K1970=1,VLOOKUP(A1969,[1]Plan1!$AY$117:$BA$314,3),E1969)</f>
        <v>5622.43</v>
      </c>
      <c r="F1970" s="110">
        <f t="shared" si="804"/>
        <v>44245</v>
      </c>
      <c r="G1970" s="12">
        <f t="shared" si="792"/>
        <v>8.5998898553949488E-3</v>
      </c>
      <c r="H1970" s="11">
        <f t="shared" si="805"/>
        <v>44270</v>
      </c>
      <c r="I1970" s="11">
        <f t="shared" si="793"/>
        <v>44270</v>
      </c>
      <c r="J1970" s="1">
        <f t="shared" si="806"/>
        <v>18</v>
      </c>
      <c r="K1970" s="1">
        <f t="shared" si="814"/>
        <v>6</v>
      </c>
      <c r="L1970" s="8">
        <f t="shared" si="794"/>
        <v>1.00285845</v>
      </c>
      <c r="M1970" s="14">
        <f t="shared" si="813"/>
        <v>1.00249973</v>
      </c>
      <c r="N1970" s="14">
        <f t="shared" si="810"/>
        <v>1.275591567712214</v>
      </c>
      <c r="O1970" s="8">
        <f t="shared" si="812"/>
        <v>1.2792377800000001</v>
      </c>
      <c r="P1970" s="8">
        <f t="shared" si="795"/>
        <v>15379.33760884</v>
      </c>
      <c r="Q1970" s="13">
        <f t="shared" si="796"/>
        <v>0</v>
      </c>
      <c r="R1970" s="21">
        <f t="shared" si="797"/>
        <v>0</v>
      </c>
      <c r="S1970" s="8">
        <f t="shared" si="798"/>
        <v>0</v>
      </c>
      <c r="T1970" s="10">
        <f t="shared" si="807"/>
        <v>0.129804</v>
      </c>
      <c r="U1970" s="13">
        <f t="shared" si="811"/>
        <v>90</v>
      </c>
      <c r="V1970" s="13">
        <v>252</v>
      </c>
      <c r="W1970" s="14">
        <f t="shared" si="799"/>
        <v>1.044551078</v>
      </c>
      <c r="X1970" s="85">
        <f t="shared" si="815"/>
        <v>1921.0631605264803</v>
      </c>
      <c r="Y1970" s="8">
        <v>0</v>
      </c>
      <c r="Z1970" s="9">
        <f t="shared" si="800"/>
        <v>0</v>
      </c>
      <c r="AA1970" s="26" t="str">
        <f t="shared" si="808"/>
        <v>INCORPJ=</v>
      </c>
      <c r="AB1970" s="70">
        <f t="shared" si="809"/>
        <v>44508</v>
      </c>
      <c r="AC1970" s="4"/>
      <c r="AD1970" s="1"/>
      <c r="AE1970" s="11"/>
      <c r="AF1970" s="5"/>
      <c r="AG1970" s="1"/>
      <c r="AH1970" s="1"/>
      <c r="AI1970" s="1"/>
      <c r="AJ1970" s="1"/>
      <c r="AK1970" s="10"/>
      <c r="AL1970" s="1"/>
      <c r="AM1970" s="1"/>
      <c r="AN1970" s="1"/>
      <c r="AO1970" s="1"/>
      <c r="AP1970" s="1"/>
      <c r="AQ1970" s="1"/>
    </row>
    <row r="1971" spans="1:43" ht="15.75" x14ac:dyDescent="0.2">
      <c r="A1971" s="67">
        <f t="shared" si="801"/>
        <v>44253</v>
      </c>
      <c r="B1971" s="8">
        <f t="shared" si="791"/>
        <v>17317.017598995084</v>
      </c>
      <c r="C1971" s="8">
        <f t="shared" si="802"/>
        <v>12022.26657881</v>
      </c>
      <c r="D1971" s="28">
        <f t="shared" si="803"/>
        <v>5574.49</v>
      </c>
      <c r="E1971" s="9">
        <f>IF(K1971=1,VLOOKUP(A1970,[1]Plan1!$AY$117:$BA$314,3),E1970)</f>
        <v>5622.43</v>
      </c>
      <c r="F1971" s="110">
        <f t="shared" si="804"/>
        <v>44245</v>
      </c>
      <c r="G1971" s="12">
        <f t="shared" si="792"/>
        <v>8.5998898553949488E-3</v>
      </c>
      <c r="H1971" s="11">
        <f t="shared" si="805"/>
        <v>44270</v>
      </c>
      <c r="I1971" s="11">
        <f t="shared" si="793"/>
        <v>44270</v>
      </c>
      <c r="J1971" s="1">
        <f t="shared" si="806"/>
        <v>18</v>
      </c>
      <c r="K1971" s="1">
        <f t="shared" si="814"/>
        <v>7</v>
      </c>
      <c r="L1971" s="8">
        <f t="shared" si="794"/>
        <v>1.0033356499999999</v>
      </c>
      <c r="M1971" s="14">
        <f t="shared" si="813"/>
        <v>1.00249973</v>
      </c>
      <c r="N1971" s="14">
        <f t="shared" si="810"/>
        <v>1.275591567712214</v>
      </c>
      <c r="O1971" s="8">
        <f t="shared" si="812"/>
        <v>1.2798464899999999</v>
      </c>
      <c r="P1971" s="8">
        <f t="shared" si="795"/>
        <v>15386.655682729999</v>
      </c>
      <c r="Q1971" s="13">
        <f t="shared" si="796"/>
        <v>0</v>
      </c>
      <c r="R1971" s="21">
        <f t="shared" si="797"/>
        <v>0</v>
      </c>
      <c r="S1971" s="8">
        <f t="shared" si="798"/>
        <v>0</v>
      </c>
      <c r="T1971" s="10">
        <f t="shared" si="807"/>
        <v>0.129804</v>
      </c>
      <c r="U1971" s="13">
        <f t="shared" si="811"/>
        <v>91</v>
      </c>
      <c r="V1971" s="13">
        <v>252</v>
      </c>
      <c r="W1971" s="14">
        <f t="shared" si="799"/>
        <v>1.045057079</v>
      </c>
      <c r="X1971" s="85">
        <f t="shared" si="815"/>
        <v>1930.3619162650843</v>
      </c>
      <c r="Y1971" s="8">
        <v>0</v>
      </c>
      <c r="Z1971" s="9">
        <f t="shared" si="800"/>
        <v>0</v>
      </c>
      <c r="AA1971" s="26" t="str">
        <f t="shared" si="808"/>
        <v>INCORPJ=</v>
      </c>
      <c r="AB1971" s="70">
        <f t="shared" si="809"/>
        <v>44508</v>
      </c>
      <c r="AC1971" s="4"/>
      <c r="AD1971" s="1"/>
      <c r="AE1971" s="11"/>
      <c r="AF1971" s="5"/>
      <c r="AG1971" s="1"/>
      <c r="AH1971" s="1"/>
      <c r="AI1971" s="1"/>
      <c r="AJ1971" s="1"/>
      <c r="AK1971" s="10"/>
      <c r="AL1971" s="1"/>
      <c r="AM1971" s="1"/>
      <c r="AN1971" s="1"/>
      <c r="AO1971" s="1"/>
      <c r="AP1971" s="1"/>
      <c r="AQ1971" s="1"/>
    </row>
    <row r="1972" spans="1:43" ht="15.75" x14ac:dyDescent="0.2">
      <c r="A1972" s="67">
        <f t="shared" si="801"/>
        <v>44254</v>
      </c>
      <c r="B1972" s="8">
        <f t="shared" si="791"/>
        <v>17333.650527088292</v>
      </c>
      <c r="C1972" s="8">
        <f t="shared" si="802"/>
        <v>12022.26657881</v>
      </c>
      <c r="D1972" s="28">
        <f t="shared" si="803"/>
        <v>5574.49</v>
      </c>
      <c r="E1972" s="9">
        <f>IF(K1972=1,VLOOKUP(A1971,[1]Plan1!$AY$117:$BA$314,3),E1971)</f>
        <v>5622.43</v>
      </c>
      <c r="F1972" s="110">
        <f t="shared" si="804"/>
        <v>44245</v>
      </c>
      <c r="G1972" s="12">
        <f t="shared" si="792"/>
        <v>8.5998898553949488E-3</v>
      </c>
      <c r="H1972" s="11">
        <f t="shared" si="805"/>
        <v>44270</v>
      </c>
      <c r="I1972" s="11">
        <f t="shared" si="793"/>
        <v>44270</v>
      </c>
      <c r="J1972" s="1">
        <f t="shared" si="806"/>
        <v>18</v>
      </c>
      <c r="K1972" s="1">
        <f t="shared" si="814"/>
        <v>8</v>
      </c>
      <c r="L1972" s="8">
        <f t="shared" si="794"/>
        <v>1.00381308</v>
      </c>
      <c r="M1972" s="14">
        <f t="shared" si="813"/>
        <v>1.00249973</v>
      </c>
      <c r="N1972" s="14">
        <f t="shared" si="810"/>
        <v>1.275591567712214</v>
      </c>
      <c r="O1972" s="8">
        <f t="shared" si="812"/>
        <v>1.2804555</v>
      </c>
      <c r="P1972" s="8">
        <f t="shared" si="795"/>
        <v>15393.9773633</v>
      </c>
      <c r="Q1972" s="13">
        <f t="shared" si="796"/>
        <v>0</v>
      </c>
      <c r="R1972" s="21">
        <f t="shared" si="797"/>
        <v>0</v>
      </c>
      <c r="S1972" s="8">
        <f t="shared" si="798"/>
        <v>0</v>
      </c>
      <c r="T1972" s="10">
        <f t="shared" si="807"/>
        <v>0.129804</v>
      </c>
      <c r="U1972" s="13">
        <f t="shared" si="811"/>
        <v>92</v>
      </c>
      <c r="V1972" s="13">
        <v>252</v>
      </c>
      <c r="W1972" s="14">
        <f t="shared" si="799"/>
        <v>1.045563325</v>
      </c>
      <c r="X1972" s="85">
        <f t="shared" si="815"/>
        <v>1939.6731637882917</v>
      </c>
      <c r="Y1972" s="8">
        <v>0</v>
      </c>
      <c r="Z1972" s="9">
        <f t="shared" si="800"/>
        <v>0</v>
      </c>
      <c r="AA1972" s="26" t="str">
        <f t="shared" si="808"/>
        <v>INCORPJ=</v>
      </c>
      <c r="AB1972" s="70">
        <f t="shared" si="809"/>
        <v>44508</v>
      </c>
      <c r="AC1972" s="4"/>
      <c r="AD1972" s="1"/>
      <c r="AE1972" s="11"/>
      <c r="AF1972" s="5"/>
      <c r="AG1972" s="1"/>
      <c r="AH1972" s="1"/>
      <c r="AI1972" s="1"/>
      <c r="AJ1972" s="1"/>
      <c r="AK1972" s="10"/>
      <c r="AL1972" s="1"/>
      <c r="AM1972" s="1"/>
      <c r="AN1972" s="1"/>
      <c r="AO1972" s="1"/>
      <c r="AP1972" s="1"/>
      <c r="AQ1972" s="1"/>
    </row>
    <row r="1973" spans="1:43" ht="15.75" x14ac:dyDescent="0.2">
      <c r="A1973" s="67">
        <f t="shared" si="801"/>
        <v>44255</v>
      </c>
      <c r="B1973" s="8">
        <f t="shared" si="791"/>
        <v>17333.650527088292</v>
      </c>
      <c r="C1973" s="8">
        <f t="shared" si="802"/>
        <v>12022.26657881</v>
      </c>
      <c r="D1973" s="28">
        <f t="shared" si="803"/>
        <v>5574.49</v>
      </c>
      <c r="E1973" s="9">
        <f>IF(K1973=1,VLOOKUP(A1972,[1]Plan1!$AY$117:$BA$314,3),E1972)</f>
        <v>5622.43</v>
      </c>
      <c r="F1973" s="110">
        <f t="shared" si="804"/>
        <v>44245</v>
      </c>
      <c r="G1973" s="12">
        <f t="shared" si="792"/>
        <v>8.5998898553949488E-3</v>
      </c>
      <c r="H1973" s="11">
        <f t="shared" si="805"/>
        <v>44270</v>
      </c>
      <c r="I1973" s="11">
        <f t="shared" si="793"/>
        <v>44270</v>
      </c>
      <c r="J1973" s="1">
        <f t="shared" si="806"/>
        <v>18</v>
      </c>
      <c r="K1973" s="1">
        <f t="shared" si="814"/>
        <v>8</v>
      </c>
      <c r="L1973" s="8">
        <f t="shared" si="794"/>
        <v>1.00381308</v>
      </c>
      <c r="M1973" s="14">
        <f t="shared" si="813"/>
        <v>1.00249973</v>
      </c>
      <c r="N1973" s="14">
        <f t="shared" si="810"/>
        <v>1.275591567712214</v>
      </c>
      <c r="O1973" s="8">
        <f t="shared" si="812"/>
        <v>1.2804555</v>
      </c>
      <c r="P1973" s="8">
        <f t="shared" si="795"/>
        <v>15393.9773633</v>
      </c>
      <c r="Q1973" s="13">
        <f t="shared" si="796"/>
        <v>0</v>
      </c>
      <c r="R1973" s="21">
        <f t="shared" si="797"/>
        <v>0</v>
      </c>
      <c r="S1973" s="8">
        <f t="shared" si="798"/>
        <v>0</v>
      </c>
      <c r="T1973" s="10">
        <f t="shared" si="807"/>
        <v>0.129804</v>
      </c>
      <c r="U1973" s="13">
        <f t="shared" si="811"/>
        <v>92</v>
      </c>
      <c r="V1973" s="13">
        <v>252</v>
      </c>
      <c r="W1973" s="14">
        <f t="shared" si="799"/>
        <v>1.045563325</v>
      </c>
      <c r="X1973" s="85">
        <f t="shared" si="815"/>
        <v>1939.6731637882917</v>
      </c>
      <c r="Y1973" s="8">
        <v>0</v>
      </c>
      <c r="Z1973" s="9">
        <f t="shared" si="800"/>
        <v>0</v>
      </c>
      <c r="AA1973" s="26" t="str">
        <f t="shared" si="808"/>
        <v>INCORPJ=</v>
      </c>
      <c r="AB1973" s="70">
        <f t="shared" si="809"/>
        <v>44508</v>
      </c>
      <c r="AC1973" s="4"/>
      <c r="AD1973" s="1"/>
      <c r="AE1973" s="11"/>
      <c r="AF1973" s="5"/>
      <c r="AG1973" s="1"/>
      <c r="AH1973" s="1"/>
      <c r="AI1973" s="1"/>
      <c r="AJ1973" s="1"/>
      <c r="AK1973" s="10"/>
      <c r="AL1973" s="1"/>
      <c r="AM1973" s="1"/>
      <c r="AN1973" s="1"/>
      <c r="AO1973" s="1"/>
      <c r="AP1973" s="1"/>
      <c r="AQ1973" s="1"/>
    </row>
    <row r="1974" spans="1:43" ht="15.75" x14ac:dyDescent="0.2">
      <c r="A1974" s="67">
        <f t="shared" si="801"/>
        <v>44256</v>
      </c>
      <c r="B1974" s="8">
        <f t="shared" si="791"/>
        <v>17333.650527088292</v>
      </c>
      <c r="C1974" s="8">
        <f t="shared" si="802"/>
        <v>12022.26657881</v>
      </c>
      <c r="D1974" s="28">
        <f t="shared" si="803"/>
        <v>5574.49</v>
      </c>
      <c r="E1974" s="9">
        <f>IF(K1974=1,VLOOKUP(A1973,[1]Plan1!$AY$117:$BA$314,3),E1973)</f>
        <v>5622.43</v>
      </c>
      <c r="F1974" s="110">
        <f t="shared" si="804"/>
        <v>44245</v>
      </c>
      <c r="G1974" s="12">
        <f t="shared" si="792"/>
        <v>8.5998898553949488E-3</v>
      </c>
      <c r="H1974" s="11">
        <f t="shared" si="805"/>
        <v>44270</v>
      </c>
      <c r="I1974" s="11">
        <f t="shared" si="793"/>
        <v>44270</v>
      </c>
      <c r="J1974" s="1">
        <f t="shared" si="806"/>
        <v>18</v>
      </c>
      <c r="K1974" s="1">
        <f t="shared" si="814"/>
        <v>8</v>
      </c>
      <c r="L1974" s="8">
        <f t="shared" si="794"/>
        <v>1.00381308</v>
      </c>
      <c r="M1974" s="14">
        <f t="shared" si="813"/>
        <v>1.00249973</v>
      </c>
      <c r="N1974" s="14">
        <f t="shared" si="810"/>
        <v>1.275591567712214</v>
      </c>
      <c r="O1974" s="8">
        <f t="shared" si="812"/>
        <v>1.2804555</v>
      </c>
      <c r="P1974" s="8">
        <f t="shared" si="795"/>
        <v>15393.9773633</v>
      </c>
      <c r="Q1974" s="13">
        <f t="shared" si="796"/>
        <v>0</v>
      </c>
      <c r="R1974" s="21">
        <f t="shared" si="797"/>
        <v>0</v>
      </c>
      <c r="S1974" s="8">
        <f t="shared" si="798"/>
        <v>0</v>
      </c>
      <c r="T1974" s="10">
        <f t="shared" si="807"/>
        <v>0.129804</v>
      </c>
      <c r="U1974" s="13">
        <f t="shared" si="811"/>
        <v>92</v>
      </c>
      <c r="V1974" s="13">
        <v>252</v>
      </c>
      <c r="W1974" s="14">
        <f t="shared" si="799"/>
        <v>1.045563325</v>
      </c>
      <c r="X1974" s="85">
        <f t="shared" si="815"/>
        <v>1939.6731637882917</v>
      </c>
      <c r="Y1974" s="8">
        <v>0</v>
      </c>
      <c r="Z1974" s="9">
        <f t="shared" si="800"/>
        <v>0</v>
      </c>
      <c r="AA1974" s="26" t="str">
        <f t="shared" si="808"/>
        <v>INCORPJ=</v>
      </c>
      <c r="AB1974" s="70">
        <f t="shared" si="809"/>
        <v>44508</v>
      </c>
      <c r="AC1974" s="4"/>
      <c r="AD1974" s="1"/>
      <c r="AE1974" s="11"/>
      <c r="AF1974" s="5"/>
      <c r="AG1974" s="1"/>
      <c r="AH1974" s="1"/>
      <c r="AI1974" s="1"/>
      <c r="AJ1974" s="1"/>
      <c r="AK1974" s="10"/>
      <c r="AL1974" s="1"/>
      <c r="AM1974" s="1"/>
      <c r="AN1974" s="1"/>
      <c r="AO1974" s="1"/>
      <c r="AP1974" s="1"/>
      <c r="AQ1974" s="1"/>
    </row>
    <row r="1975" spans="1:43" ht="15.75" x14ac:dyDescent="0.2">
      <c r="A1975" s="67">
        <f t="shared" si="801"/>
        <v>44257</v>
      </c>
      <c r="B1975" s="8">
        <f t="shared" si="791"/>
        <v>17350.299159045786</v>
      </c>
      <c r="C1975" s="8">
        <f t="shared" si="802"/>
        <v>12022.26657881</v>
      </c>
      <c r="D1975" s="28">
        <f t="shared" si="803"/>
        <v>5574.49</v>
      </c>
      <c r="E1975" s="9">
        <f>IF(K1975=1,VLOOKUP(A1974,[1]Plan1!$AY$117:$BA$314,3),E1974)</f>
        <v>5622.43</v>
      </c>
      <c r="F1975" s="110">
        <f t="shared" si="804"/>
        <v>44245</v>
      </c>
      <c r="G1975" s="12">
        <f t="shared" si="792"/>
        <v>8.5998898553949488E-3</v>
      </c>
      <c r="H1975" s="11">
        <f t="shared" si="805"/>
        <v>44270</v>
      </c>
      <c r="I1975" s="11">
        <f t="shared" si="793"/>
        <v>44270</v>
      </c>
      <c r="J1975" s="1">
        <f t="shared" si="806"/>
        <v>18</v>
      </c>
      <c r="K1975" s="1">
        <f t="shared" si="814"/>
        <v>9</v>
      </c>
      <c r="L1975" s="8">
        <f t="shared" si="794"/>
        <v>1.0042907299999999</v>
      </c>
      <c r="M1975" s="14">
        <f t="shared" si="813"/>
        <v>1.00249973</v>
      </c>
      <c r="N1975" s="14">
        <f t="shared" si="810"/>
        <v>1.275591567712214</v>
      </c>
      <c r="O1975" s="8">
        <f t="shared" si="812"/>
        <v>1.2810647799999999</v>
      </c>
      <c r="P1975" s="8">
        <f t="shared" si="795"/>
        <v>15401.302289880001</v>
      </c>
      <c r="Q1975" s="13">
        <f t="shared" si="796"/>
        <v>0</v>
      </c>
      <c r="R1975" s="21">
        <f t="shared" si="797"/>
        <v>0</v>
      </c>
      <c r="S1975" s="8">
        <f t="shared" si="798"/>
        <v>0</v>
      </c>
      <c r="T1975" s="10">
        <f t="shared" si="807"/>
        <v>0.129804</v>
      </c>
      <c r="U1975" s="13">
        <f t="shared" si="811"/>
        <v>93</v>
      </c>
      <c r="V1975" s="13">
        <v>252</v>
      </c>
      <c r="W1975" s="14">
        <f t="shared" si="799"/>
        <v>1.0460698159999999</v>
      </c>
      <c r="X1975" s="85">
        <f t="shared" si="815"/>
        <v>1948.9968691657855</v>
      </c>
      <c r="Y1975" s="8">
        <v>0</v>
      </c>
      <c r="Z1975" s="9">
        <f t="shared" si="800"/>
        <v>0</v>
      </c>
      <c r="AA1975" s="26" t="str">
        <f t="shared" si="808"/>
        <v>INCORPJ=</v>
      </c>
      <c r="AB1975" s="70">
        <f t="shared" si="809"/>
        <v>44508</v>
      </c>
      <c r="AC1975" s="4"/>
      <c r="AD1975" s="1"/>
      <c r="AE1975" s="11"/>
      <c r="AF1975" s="5"/>
      <c r="AG1975" s="1"/>
      <c r="AH1975" s="1"/>
      <c r="AI1975" s="1"/>
      <c r="AJ1975" s="1"/>
      <c r="AK1975" s="10"/>
      <c r="AL1975" s="1"/>
      <c r="AM1975" s="1"/>
      <c r="AN1975" s="1"/>
      <c r="AO1975" s="1"/>
      <c r="AP1975" s="1"/>
      <c r="AQ1975" s="1"/>
    </row>
    <row r="1976" spans="1:43" ht="15.75" x14ac:dyDescent="0.2">
      <c r="A1976" s="67">
        <f t="shared" si="801"/>
        <v>44258</v>
      </c>
      <c r="B1976" s="8">
        <f t="shared" si="791"/>
        <v>17366.964064576387</v>
      </c>
      <c r="C1976" s="8">
        <f t="shared" si="802"/>
        <v>12022.26657881</v>
      </c>
      <c r="D1976" s="28">
        <f t="shared" si="803"/>
        <v>5574.49</v>
      </c>
      <c r="E1976" s="9">
        <f>IF(K1976=1,VLOOKUP(A1975,[1]Plan1!$AY$117:$BA$314,3),E1975)</f>
        <v>5622.43</v>
      </c>
      <c r="F1976" s="110">
        <f t="shared" si="804"/>
        <v>44245</v>
      </c>
      <c r="G1976" s="12">
        <f t="shared" si="792"/>
        <v>8.5998898553949488E-3</v>
      </c>
      <c r="H1976" s="11">
        <f t="shared" si="805"/>
        <v>44270</v>
      </c>
      <c r="I1976" s="11">
        <f t="shared" si="793"/>
        <v>44270</v>
      </c>
      <c r="J1976" s="1">
        <f t="shared" si="806"/>
        <v>18</v>
      </c>
      <c r="K1976" s="1">
        <f t="shared" si="814"/>
        <v>10</v>
      </c>
      <c r="L1976" s="8">
        <f t="shared" si="794"/>
        <v>1.0047686199999999</v>
      </c>
      <c r="M1976" s="14">
        <f t="shared" si="813"/>
        <v>1.00249973</v>
      </c>
      <c r="N1976" s="14">
        <f t="shared" si="810"/>
        <v>1.275591567712214</v>
      </c>
      <c r="O1976" s="8">
        <f t="shared" si="812"/>
        <v>1.28167437</v>
      </c>
      <c r="P1976" s="8">
        <f t="shared" si="795"/>
        <v>15408.63094336</v>
      </c>
      <c r="Q1976" s="13">
        <f t="shared" si="796"/>
        <v>0</v>
      </c>
      <c r="R1976" s="21">
        <f t="shared" si="797"/>
        <v>0</v>
      </c>
      <c r="S1976" s="8">
        <f t="shared" si="798"/>
        <v>0</v>
      </c>
      <c r="T1976" s="10">
        <f t="shared" si="807"/>
        <v>0.129804</v>
      </c>
      <c r="U1976" s="13">
        <f t="shared" si="811"/>
        <v>94</v>
      </c>
      <c r="V1976" s="13">
        <v>252</v>
      </c>
      <c r="W1976" s="14">
        <f t="shared" si="799"/>
        <v>1.046576553</v>
      </c>
      <c r="X1976" s="85">
        <f t="shared" si="815"/>
        <v>1958.3331212163862</v>
      </c>
      <c r="Y1976" s="8">
        <v>0</v>
      </c>
      <c r="Z1976" s="9">
        <f t="shared" si="800"/>
        <v>0</v>
      </c>
      <c r="AA1976" s="26" t="str">
        <f t="shared" si="808"/>
        <v>INCORPJ=</v>
      </c>
      <c r="AB1976" s="70">
        <f t="shared" si="809"/>
        <v>44508</v>
      </c>
      <c r="AC1976" s="4"/>
      <c r="AD1976" s="1"/>
      <c r="AE1976" s="11"/>
      <c r="AF1976" s="5"/>
      <c r="AG1976" s="1"/>
      <c r="AH1976" s="1"/>
      <c r="AI1976" s="1"/>
      <c r="AJ1976" s="1"/>
      <c r="AK1976" s="10"/>
      <c r="AL1976" s="1"/>
      <c r="AM1976" s="1"/>
      <c r="AN1976" s="1"/>
      <c r="AO1976" s="1"/>
      <c r="AP1976" s="1"/>
      <c r="AQ1976" s="1"/>
    </row>
    <row r="1977" spans="1:43" ht="15.75" x14ac:dyDescent="0.2">
      <c r="A1977" s="67">
        <f t="shared" si="801"/>
        <v>44259</v>
      </c>
      <c r="B1977" s="8">
        <f t="shared" si="791"/>
        <v>17383.644967866825</v>
      </c>
      <c r="C1977" s="8">
        <f t="shared" si="802"/>
        <v>12022.26657881</v>
      </c>
      <c r="D1977" s="28">
        <f t="shared" si="803"/>
        <v>5574.49</v>
      </c>
      <c r="E1977" s="9">
        <f>IF(K1977=1,VLOOKUP(A1976,[1]Plan1!$AY$117:$BA$314,3),E1976)</f>
        <v>5622.43</v>
      </c>
      <c r="F1977" s="110">
        <f t="shared" si="804"/>
        <v>44245</v>
      </c>
      <c r="G1977" s="12">
        <f t="shared" si="792"/>
        <v>8.5998898553949488E-3</v>
      </c>
      <c r="H1977" s="11">
        <f t="shared" si="805"/>
        <v>44270</v>
      </c>
      <c r="I1977" s="11">
        <f t="shared" si="793"/>
        <v>44270</v>
      </c>
      <c r="J1977" s="1">
        <f t="shared" si="806"/>
        <v>18</v>
      </c>
      <c r="K1977" s="1">
        <f t="shared" si="814"/>
        <v>11</v>
      </c>
      <c r="L1977" s="8">
        <f t="shared" si="794"/>
        <v>1.0052467300000001</v>
      </c>
      <c r="M1977" s="14">
        <f t="shared" si="813"/>
        <v>1.00249973</v>
      </c>
      <c r="N1977" s="14">
        <f t="shared" si="810"/>
        <v>1.275591567712214</v>
      </c>
      <c r="O1977" s="8">
        <f t="shared" si="812"/>
        <v>1.28228425</v>
      </c>
      <c r="P1977" s="8">
        <f t="shared" si="795"/>
        <v>15415.963083299999</v>
      </c>
      <c r="Q1977" s="13">
        <f t="shared" si="796"/>
        <v>0</v>
      </c>
      <c r="R1977" s="21">
        <f t="shared" si="797"/>
        <v>0</v>
      </c>
      <c r="S1977" s="8">
        <f t="shared" si="798"/>
        <v>0</v>
      </c>
      <c r="T1977" s="10">
        <f t="shared" si="807"/>
        <v>0.129804</v>
      </c>
      <c r="U1977" s="13">
        <f t="shared" si="811"/>
        <v>95</v>
      </c>
      <c r="V1977" s="13">
        <v>252</v>
      </c>
      <c r="W1977" s="14">
        <f t="shared" si="799"/>
        <v>1.0470835350000001</v>
      </c>
      <c r="X1977" s="85">
        <f t="shared" si="815"/>
        <v>1967.6818845668245</v>
      </c>
      <c r="Y1977" s="8">
        <v>0</v>
      </c>
      <c r="Z1977" s="9">
        <f t="shared" si="800"/>
        <v>0</v>
      </c>
      <c r="AA1977" s="26" t="str">
        <f t="shared" si="808"/>
        <v>INCORPJ=</v>
      </c>
      <c r="AB1977" s="70">
        <f t="shared" si="809"/>
        <v>44508</v>
      </c>
      <c r="AC1977" s="4"/>
      <c r="AD1977" s="1"/>
      <c r="AE1977" s="11"/>
      <c r="AF1977" s="5"/>
      <c r="AG1977" s="1"/>
      <c r="AH1977" s="1"/>
      <c r="AI1977" s="1"/>
      <c r="AJ1977" s="1"/>
      <c r="AK1977" s="10"/>
      <c r="AL1977" s="1"/>
      <c r="AM1977" s="1"/>
      <c r="AN1977" s="1"/>
      <c r="AO1977" s="1"/>
      <c r="AP1977" s="1"/>
      <c r="AQ1977" s="1"/>
    </row>
    <row r="1978" spans="1:43" ht="15.75" x14ac:dyDescent="0.2">
      <c r="A1978" s="67">
        <f t="shared" si="801"/>
        <v>44260</v>
      </c>
      <c r="B1978" s="8">
        <f t="shared" si="791"/>
        <v>17400.341744800346</v>
      </c>
      <c r="C1978" s="8">
        <f t="shared" si="802"/>
        <v>12022.26657881</v>
      </c>
      <c r="D1978" s="28">
        <f t="shared" si="803"/>
        <v>5574.49</v>
      </c>
      <c r="E1978" s="9">
        <f>IF(K1978=1,VLOOKUP(A1977,[1]Plan1!$AY$117:$BA$314,3),E1977)</f>
        <v>5622.43</v>
      </c>
      <c r="F1978" s="110">
        <f t="shared" si="804"/>
        <v>44245</v>
      </c>
      <c r="G1978" s="12">
        <f t="shared" si="792"/>
        <v>8.5998898553949488E-3</v>
      </c>
      <c r="H1978" s="11">
        <f t="shared" si="805"/>
        <v>44270</v>
      </c>
      <c r="I1978" s="11">
        <f t="shared" si="793"/>
        <v>44270</v>
      </c>
      <c r="J1978" s="1">
        <f t="shared" si="806"/>
        <v>18</v>
      </c>
      <c r="K1978" s="1">
        <f t="shared" si="814"/>
        <v>12</v>
      </c>
      <c r="L1978" s="8">
        <f t="shared" si="794"/>
        <v>1.00572507</v>
      </c>
      <c r="M1978" s="14">
        <f t="shared" si="813"/>
        <v>1.00249973</v>
      </c>
      <c r="N1978" s="14">
        <f t="shared" si="810"/>
        <v>1.275591567712214</v>
      </c>
      <c r="O1978" s="8">
        <f t="shared" si="812"/>
        <v>1.2828944099999999</v>
      </c>
      <c r="P1978" s="8">
        <f t="shared" si="795"/>
        <v>15423.29858948</v>
      </c>
      <c r="Q1978" s="13">
        <f t="shared" si="796"/>
        <v>0</v>
      </c>
      <c r="R1978" s="21">
        <f t="shared" si="797"/>
        <v>0</v>
      </c>
      <c r="S1978" s="8">
        <f t="shared" si="798"/>
        <v>0</v>
      </c>
      <c r="T1978" s="10">
        <f t="shared" si="807"/>
        <v>0.129804</v>
      </c>
      <c r="U1978" s="13">
        <f t="shared" si="811"/>
        <v>96</v>
      </c>
      <c r="V1978" s="13">
        <v>252</v>
      </c>
      <c r="W1978" s="14">
        <f t="shared" si="799"/>
        <v>1.047590762</v>
      </c>
      <c r="X1978" s="85">
        <f t="shared" si="815"/>
        <v>1977.0431553203455</v>
      </c>
      <c r="Y1978" s="8">
        <v>0</v>
      </c>
      <c r="Z1978" s="9">
        <f t="shared" si="800"/>
        <v>0</v>
      </c>
      <c r="AA1978" s="26" t="str">
        <f t="shared" si="808"/>
        <v>INCORPJ=</v>
      </c>
      <c r="AB1978" s="70">
        <f t="shared" si="809"/>
        <v>44508</v>
      </c>
      <c r="AC1978" s="4"/>
      <c r="AD1978" s="1"/>
      <c r="AE1978" s="11"/>
      <c r="AF1978" s="5"/>
      <c r="AG1978" s="1"/>
      <c r="AH1978" s="1"/>
      <c r="AI1978" s="1"/>
      <c r="AJ1978" s="1"/>
      <c r="AK1978" s="10"/>
      <c r="AL1978" s="1"/>
      <c r="AM1978" s="1"/>
      <c r="AN1978" s="1"/>
      <c r="AO1978" s="1"/>
      <c r="AP1978" s="1"/>
      <c r="AQ1978" s="1"/>
    </row>
    <row r="1979" spans="1:43" ht="15.75" x14ac:dyDescent="0.2">
      <c r="A1979" s="67">
        <f t="shared" si="801"/>
        <v>44261</v>
      </c>
      <c r="B1979" s="8">
        <f t="shared" si="791"/>
        <v>17417.054575634094</v>
      </c>
      <c r="C1979" s="8">
        <f t="shared" si="802"/>
        <v>12022.26657881</v>
      </c>
      <c r="D1979" s="28">
        <f t="shared" si="803"/>
        <v>5574.49</v>
      </c>
      <c r="E1979" s="9">
        <f>IF(K1979=1,VLOOKUP(A1978,[1]Plan1!$AY$117:$BA$314,3),E1978)</f>
        <v>5622.43</v>
      </c>
      <c r="F1979" s="110">
        <f t="shared" si="804"/>
        <v>44245</v>
      </c>
      <c r="G1979" s="12">
        <f t="shared" si="792"/>
        <v>8.5998898553949488E-3</v>
      </c>
      <c r="H1979" s="11">
        <f t="shared" si="805"/>
        <v>44270</v>
      </c>
      <c r="I1979" s="11">
        <f t="shared" si="793"/>
        <v>44270</v>
      </c>
      <c r="J1979" s="1">
        <f t="shared" si="806"/>
        <v>18</v>
      </c>
      <c r="K1979" s="1">
        <f t="shared" si="814"/>
        <v>13</v>
      </c>
      <c r="L1979" s="8">
        <f t="shared" si="794"/>
        <v>1.0062036299999999</v>
      </c>
      <c r="M1979" s="14">
        <f t="shared" si="813"/>
        <v>1.00249973</v>
      </c>
      <c r="N1979" s="14">
        <f t="shared" si="810"/>
        <v>1.275591567712214</v>
      </c>
      <c r="O1979" s="8">
        <f t="shared" si="812"/>
        <v>1.2835048600000001</v>
      </c>
      <c r="P1979" s="8">
        <f t="shared" si="795"/>
        <v>15430.637582109999</v>
      </c>
      <c r="Q1979" s="13">
        <f t="shared" si="796"/>
        <v>0</v>
      </c>
      <c r="R1979" s="21">
        <f t="shared" si="797"/>
        <v>0</v>
      </c>
      <c r="S1979" s="8">
        <f t="shared" si="798"/>
        <v>0</v>
      </c>
      <c r="T1979" s="10">
        <f t="shared" si="807"/>
        <v>0.129804</v>
      </c>
      <c r="U1979" s="13">
        <f t="shared" si="811"/>
        <v>97</v>
      </c>
      <c r="V1979" s="13">
        <v>252</v>
      </c>
      <c r="W1979" s="14">
        <f t="shared" si="799"/>
        <v>1.048098236</v>
      </c>
      <c r="X1979" s="85">
        <f t="shared" si="815"/>
        <v>1986.4169935240934</v>
      </c>
      <c r="Y1979" s="8">
        <v>0</v>
      </c>
      <c r="Z1979" s="9">
        <f t="shared" si="800"/>
        <v>0</v>
      </c>
      <c r="AA1979" s="26" t="str">
        <f t="shared" si="808"/>
        <v>INCORPJ=</v>
      </c>
      <c r="AB1979" s="70">
        <f t="shared" si="809"/>
        <v>44508</v>
      </c>
      <c r="AC1979" s="4"/>
      <c r="AD1979" s="1"/>
      <c r="AE1979" s="11"/>
      <c r="AF1979" s="5"/>
      <c r="AG1979" s="1"/>
      <c r="AH1979" s="1"/>
      <c r="AI1979" s="1"/>
      <c r="AJ1979" s="1"/>
      <c r="AK1979" s="10"/>
      <c r="AL1979" s="1"/>
      <c r="AM1979" s="1"/>
      <c r="AN1979" s="1"/>
      <c r="AO1979" s="1"/>
      <c r="AP1979" s="1"/>
      <c r="AQ1979" s="1"/>
    </row>
    <row r="1980" spans="1:43" ht="15.75" x14ac:dyDescent="0.2">
      <c r="A1980" s="67">
        <f t="shared" si="801"/>
        <v>44262</v>
      </c>
      <c r="B1980" s="8">
        <f t="shared" si="791"/>
        <v>17417.054575634094</v>
      </c>
      <c r="C1980" s="8">
        <f t="shared" si="802"/>
        <v>12022.26657881</v>
      </c>
      <c r="D1980" s="28">
        <f t="shared" si="803"/>
        <v>5574.49</v>
      </c>
      <c r="E1980" s="9">
        <f>IF(K1980=1,VLOOKUP(A1979,[1]Plan1!$AY$117:$BA$314,3),E1979)</f>
        <v>5622.43</v>
      </c>
      <c r="F1980" s="110">
        <f t="shared" si="804"/>
        <v>44245</v>
      </c>
      <c r="G1980" s="12">
        <f t="shared" si="792"/>
        <v>8.5998898553949488E-3</v>
      </c>
      <c r="H1980" s="11">
        <f t="shared" si="805"/>
        <v>44270</v>
      </c>
      <c r="I1980" s="11">
        <f t="shared" si="793"/>
        <v>44270</v>
      </c>
      <c r="J1980" s="1">
        <f t="shared" si="806"/>
        <v>18</v>
      </c>
      <c r="K1980" s="1">
        <f t="shared" si="814"/>
        <v>13</v>
      </c>
      <c r="L1980" s="8">
        <f t="shared" si="794"/>
        <v>1.0062036299999999</v>
      </c>
      <c r="M1980" s="14">
        <f t="shared" si="813"/>
        <v>1.00249973</v>
      </c>
      <c r="N1980" s="14">
        <f t="shared" si="810"/>
        <v>1.275591567712214</v>
      </c>
      <c r="O1980" s="8">
        <f t="shared" si="812"/>
        <v>1.2835048600000001</v>
      </c>
      <c r="P1980" s="8">
        <f t="shared" si="795"/>
        <v>15430.637582109999</v>
      </c>
      <c r="Q1980" s="13">
        <f t="shared" si="796"/>
        <v>0</v>
      </c>
      <c r="R1980" s="21">
        <f t="shared" si="797"/>
        <v>0</v>
      </c>
      <c r="S1980" s="8">
        <f t="shared" si="798"/>
        <v>0</v>
      </c>
      <c r="T1980" s="10">
        <f t="shared" si="807"/>
        <v>0.129804</v>
      </c>
      <c r="U1980" s="13">
        <f t="shared" si="811"/>
        <v>97</v>
      </c>
      <c r="V1980" s="13">
        <v>252</v>
      </c>
      <c r="W1980" s="14">
        <f t="shared" si="799"/>
        <v>1.048098236</v>
      </c>
      <c r="X1980" s="85">
        <f t="shared" si="815"/>
        <v>1986.4169935240934</v>
      </c>
      <c r="Y1980" s="8">
        <v>0</v>
      </c>
      <c r="Z1980" s="9">
        <f t="shared" si="800"/>
        <v>0</v>
      </c>
      <c r="AA1980" s="26" t="str">
        <f t="shared" si="808"/>
        <v>INCORPJ=</v>
      </c>
      <c r="AB1980" s="70">
        <f t="shared" si="809"/>
        <v>44508</v>
      </c>
      <c r="AC1980" s="4"/>
      <c r="AD1980" s="1"/>
      <c r="AE1980" s="11"/>
      <c r="AF1980" s="5"/>
      <c r="AG1980" s="1"/>
      <c r="AH1980" s="1"/>
      <c r="AI1980" s="1"/>
      <c r="AJ1980" s="1"/>
      <c r="AK1980" s="10"/>
      <c r="AL1980" s="1"/>
      <c r="AM1980" s="1"/>
      <c r="AN1980" s="1"/>
      <c r="AO1980" s="1"/>
      <c r="AP1980" s="1"/>
      <c r="AQ1980" s="1"/>
    </row>
    <row r="1981" spans="1:43" ht="15.75" x14ac:dyDescent="0.2">
      <c r="A1981" s="67">
        <f t="shared" si="801"/>
        <v>44263</v>
      </c>
      <c r="B1981" s="8">
        <f t="shared" si="791"/>
        <v>17417.054575634094</v>
      </c>
      <c r="C1981" s="8">
        <f t="shared" si="802"/>
        <v>12022.26657881</v>
      </c>
      <c r="D1981" s="28">
        <f t="shared" si="803"/>
        <v>5574.49</v>
      </c>
      <c r="E1981" s="9">
        <f>IF(K1981=1,VLOOKUP(A1980,[1]Plan1!$AY$117:$BA$314,3),E1980)</f>
        <v>5622.43</v>
      </c>
      <c r="F1981" s="110">
        <f t="shared" si="804"/>
        <v>44245</v>
      </c>
      <c r="G1981" s="12">
        <f t="shared" si="792"/>
        <v>8.5998898553949488E-3</v>
      </c>
      <c r="H1981" s="11">
        <f t="shared" si="805"/>
        <v>44270</v>
      </c>
      <c r="I1981" s="11">
        <f t="shared" si="793"/>
        <v>44270</v>
      </c>
      <c r="J1981" s="1">
        <f t="shared" si="806"/>
        <v>18</v>
      </c>
      <c r="K1981" s="1">
        <f t="shared" si="814"/>
        <v>13</v>
      </c>
      <c r="L1981" s="8">
        <f t="shared" si="794"/>
        <v>1.0062036299999999</v>
      </c>
      <c r="M1981" s="14">
        <f t="shared" si="813"/>
        <v>1.00249973</v>
      </c>
      <c r="N1981" s="14">
        <f t="shared" si="810"/>
        <v>1.275591567712214</v>
      </c>
      <c r="O1981" s="8">
        <f t="shared" si="812"/>
        <v>1.2835048600000001</v>
      </c>
      <c r="P1981" s="8">
        <f t="shared" si="795"/>
        <v>15430.637582109999</v>
      </c>
      <c r="Q1981" s="13">
        <f t="shared" si="796"/>
        <v>0</v>
      </c>
      <c r="R1981" s="21">
        <f t="shared" si="797"/>
        <v>0</v>
      </c>
      <c r="S1981" s="8">
        <f t="shared" si="798"/>
        <v>0</v>
      </c>
      <c r="T1981" s="10">
        <f t="shared" si="807"/>
        <v>0.129804</v>
      </c>
      <c r="U1981" s="13">
        <f t="shared" si="811"/>
        <v>97</v>
      </c>
      <c r="V1981" s="13">
        <v>252</v>
      </c>
      <c r="W1981" s="14">
        <f t="shared" si="799"/>
        <v>1.048098236</v>
      </c>
      <c r="X1981" s="85">
        <f t="shared" si="815"/>
        <v>1986.4169935240934</v>
      </c>
      <c r="Y1981" s="8">
        <v>0</v>
      </c>
      <c r="Z1981" s="9">
        <f t="shared" si="800"/>
        <v>0</v>
      </c>
      <c r="AA1981" s="26" t="str">
        <f t="shared" si="808"/>
        <v>INCORPJ=</v>
      </c>
      <c r="AB1981" s="70">
        <f t="shared" si="809"/>
        <v>44508</v>
      </c>
      <c r="AC1981" s="4"/>
      <c r="AD1981" s="1"/>
      <c r="AE1981" s="11"/>
      <c r="AF1981" s="5"/>
      <c r="AG1981" s="1"/>
      <c r="AH1981" s="1"/>
      <c r="AI1981" s="1"/>
      <c r="AJ1981" s="1"/>
      <c r="AK1981" s="10"/>
      <c r="AL1981" s="1"/>
      <c r="AM1981" s="1"/>
      <c r="AN1981" s="1"/>
      <c r="AO1981" s="1"/>
      <c r="AP1981" s="1"/>
      <c r="AQ1981" s="1"/>
    </row>
    <row r="1982" spans="1:43" ht="15.75" x14ac:dyDescent="0.2">
      <c r="A1982" s="67">
        <f t="shared" si="801"/>
        <v>44264</v>
      </c>
      <c r="B1982" s="8">
        <f t="shared" si="791"/>
        <v>17433.78357445811</v>
      </c>
      <c r="C1982" s="8">
        <f t="shared" si="802"/>
        <v>12022.26657881</v>
      </c>
      <c r="D1982" s="28">
        <f t="shared" si="803"/>
        <v>5574.49</v>
      </c>
      <c r="E1982" s="9">
        <f>IF(K1982=1,VLOOKUP(A1981,[1]Plan1!$AY$117:$BA$314,3),E1981)</f>
        <v>5622.43</v>
      </c>
      <c r="F1982" s="110">
        <f t="shared" si="804"/>
        <v>44245</v>
      </c>
      <c r="G1982" s="12">
        <f t="shared" si="792"/>
        <v>8.5998898553949488E-3</v>
      </c>
      <c r="H1982" s="11">
        <f t="shared" si="805"/>
        <v>44270</v>
      </c>
      <c r="I1982" s="11">
        <f t="shared" si="793"/>
        <v>44270</v>
      </c>
      <c r="J1982" s="1">
        <f t="shared" si="806"/>
        <v>18</v>
      </c>
      <c r="K1982" s="1">
        <f t="shared" si="814"/>
        <v>14</v>
      </c>
      <c r="L1982" s="8">
        <f t="shared" si="794"/>
        <v>1.0066824299999999</v>
      </c>
      <c r="M1982" s="14">
        <f t="shared" si="813"/>
        <v>1.00249973</v>
      </c>
      <c r="N1982" s="14">
        <f t="shared" si="810"/>
        <v>1.275591567712214</v>
      </c>
      <c r="O1982" s="8">
        <f t="shared" si="812"/>
        <v>1.28411561</v>
      </c>
      <c r="P1982" s="8">
        <f t="shared" si="795"/>
        <v>15437.980181430001</v>
      </c>
      <c r="Q1982" s="13">
        <f t="shared" si="796"/>
        <v>0</v>
      </c>
      <c r="R1982" s="21">
        <f t="shared" si="797"/>
        <v>0</v>
      </c>
      <c r="S1982" s="8">
        <f t="shared" si="798"/>
        <v>0</v>
      </c>
      <c r="T1982" s="10">
        <f t="shared" si="807"/>
        <v>0.129804</v>
      </c>
      <c r="U1982" s="13">
        <f t="shared" si="811"/>
        <v>98</v>
      </c>
      <c r="V1982" s="13">
        <v>252</v>
      </c>
      <c r="W1982" s="14">
        <f t="shared" si="799"/>
        <v>1.048605955</v>
      </c>
      <c r="X1982" s="85">
        <f t="shared" si="815"/>
        <v>1995.8033930281083</v>
      </c>
      <c r="Y1982" s="8">
        <v>0</v>
      </c>
      <c r="Z1982" s="9">
        <f t="shared" si="800"/>
        <v>0</v>
      </c>
      <c r="AA1982" s="26" t="str">
        <f t="shared" si="808"/>
        <v>INCORPJ=</v>
      </c>
      <c r="AB1982" s="70">
        <f t="shared" si="809"/>
        <v>44508</v>
      </c>
      <c r="AC1982" s="4"/>
      <c r="AD1982" s="1"/>
      <c r="AE1982" s="11"/>
      <c r="AF1982" s="5"/>
      <c r="AG1982" s="1"/>
      <c r="AH1982" s="1"/>
      <c r="AI1982" s="1"/>
      <c r="AJ1982" s="1"/>
      <c r="AK1982" s="10"/>
      <c r="AL1982" s="1"/>
      <c r="AM1982" s="1"/>
      <c r="AN1982" s="1"/>
      <c r="AO1982" s="1"/>
      <c r="AP1982" s="1"/>
      <c r="AQ1982" s="1"/>
    </row>
    <row r="1983" spans="1:43" ht="15.75" x14ac:dyDescent="0.2">
      <c r="A1983" s="67">
        <f t="shared" si="801"/>
        <v>44265</v>
      </c>
      <c r="B1983" s="8">
        <f t="shared" si="791"/>
        <v>17450.528633805083</v>
      </c>
      <c r="C1983" s="8">
        <f t="shared" si="802"/>
        <v>12022.26657881</v>
      </c>
      <c r="D1983" s="28">
        <f t="shared" si="803"/>
        <v>5574.49</v>
      </c>
      <c r="E1983" s="9">
        <f>IF(K1983=1,VLOOKUP(A1982,[1]Plan1!$AY$117:$BA$314,3),E1982)</f>
        <v>5622.43</v>
      </c>
      <c r="F1983" s="110">
        <f t="shared" si="804"/>
        <v>44245</v>
      </c>
      <c r="G1983" s="12">
        <f t="shared" si="792"/>
        <v>8.5998898553949488E-3</v>
      </c>
      <c r="H1983" s="11">
        <f t="shared" si="805"/>
        <v>44270</v>
      </c>
      <c r="I1983" s="11">
        <f t="shared" si="793"/>
        <v>44270</v>
      </c>
      <c r="J1983" s="1">
        <f t="shared" si="806"/>
        <v>18</v>
      </c>
      <c r="K1983" s="1">
        <f t="shared" si="814"/>
        <v>15</v>
      </c>
      <c r="L1983" s="8">
        <f t="shared" si="794"/>
        <v>1.0071614499999999</v>
      </c>
      <c r="M1983" s="14">
        <f t="shared" si="813"/>
        <v>1.00249973</v>
      </c>
      <c r="N1983" s="14">
        <f t="shared" si="810"/>
        <v>1.275591567712214</v>
      </c>
      <c r="O1983" s="8">
        <f t="shared" si="812"/>
        <v>1.2847266500000001</v>
      </c>
      <c r="P1983" s="8">
        <f t="shared" si="795"/>
        <v>15445.3262672</v>
      </c>
      <c r="Q1983" s="13">
        <f t="shared" si="796"/>
        <v>0</v>
      </c>
      <c r="R1983" s="21">
        <f t="shared" si="797"/>
        <v>0</v>
      </c>
      <c r="S1983" s="8">
        <f t="shared" si="798"/>
        <v>0</v>
      </c>
      <c r="T1983" s="10">
        <f t="shared" si="807"/>
        <v>0.129804</v>
      </c>
      <c r="U1983" s="13">
        <f t="shared" si="811"/>
        <v>99</v>
      </c>
      <c r="V1983" s="13">
        <v>252</v>
      </c>
      <c r="W1983" s="14">
        <f t="shared" si="799"/>
        <v>1.0491139199999999</v>
      </c>
      <c r="X1983" s="85">
        <f t="shared" si="815"/>
        <v>2005.202366605082</v>
      </c>
      <c r="Y1983" s="8">
        <v>0</v>
      </c>
      <c r="Z1983" s="9">
        <f t="shared" si="800"/>
        <v>0</v>
      </c>
      <c r="AA1983" s="26" t="str">
        <f t="shared" si="808"/>
        <v>INCORPJ=</v>
      </c>
      <c r="AB1983" s="70">
        <f t="shared" si="809"/>
        <v>44508</v>
      </c>
      <c r="AC1983" s="4"/>
      <c r="AD1983" s="1"/>
      <c r="AE1983" s="11"/>
      <c r="AF1983" s="5"/>
      <c r="AG1983" s="1"/>
      <c r="AH1983" s="1"/>
      <c r="AI1983" s="1"/>
      <c r="AJ1983" s="1"/>
      <c r="AK1983" s="10"/>
      <c r="AL1983" s="1"/>
      <c r="AM1983" s="1"/>
      <c r="AN1983" s="1"/>
      <c r="AO1983" s="1"/>
      <c r="AP1983" s="1"/>
      <c r="AQ1983" s="1"/>
    </row>
    <row r="1984" spans="1:43" ht="15.75" x14ac:dyDescent="0.2">
      <c r="A1984" s="67">
        <f t="shared" si="801"/>
        <v>44266</v>
      </c>
      <c r="B1984" s="8">
        <f t="shared" si="791"/>
        <v>17467.289781849679</v>
      </c>
      <c r="C1984" s="8">
        <f t="shared" si="802"/>
        <v>12022.26657881</v>
      </c>
      <c r="D1984" s="28">
        <f t="shared" si="803"/>
        <v>5574.49</v>
      </c>
      <c r="E1984" s="9">
        <f>IF(K1984=1,VLOOKUP(A1983,[1]Plan1!$AY$117:$BA$314,3),E1983)</f>
        <v>5622.43</v>
      </c>
      <c r="F1984" s="110">
        <f t="shared" si="804"/>
        <v>44245</v>
      </c>
      <c r="G1984" s="12">
        <f t="shared" si="792"/>
        <v>8.5998898553949488E-3</v>
      </c>
      <c r="H1984" s="11">
        <f t="shared" si="805"/>
        <v>44270</v>
      </c>
      <c r="I1984" s="11">
        <f t="shared" si="793"/>
        <v>44270</v>
      </c>
      <c r="J1984" s="1">
        <f t="shared" si="806"/>
        <v>18</v>
      </c>
      <c r="K1984" s="1">
        <f t="shared" si="814"/>
        <v>16</v>
      </c>
      <c r="L1984" s="8">
        <f t="shared" si="794"/>
        <v>1.0076407000000001</v>
      </c>
      <c r="M1984" s="14">
        <f t="shared" si="813"/>
        <v>1.00249973</v>
      </c>
      <c r="N1984" s="14">
        <f t="shared" si="810"/>
        <v>1.275591567712214</v>
      </c>
      <c r="O1984" s="8">
        <f t="shared" si="812"/>
        <v>1.28533798</v>
      </c>
      <c r="P1984" s="8">
        <f t="shared" si="795"/>
        <v>15452.675839420001</v>
      </c>
      <c r="Q1984" s="13">
        <f t="shared" si="796"/>
        <v>0</v>
      </c>
      <c r="R1984" s="21">
        <f t="shared" si="797"/>
        <v>0</v>
      </c>
      <c r="S1984" s="8">
        <f t="shared" si="798"/>
        <v>0</v>
      </c>
      <c r="T1984" s="10">
        <f t="shared" si="807"/>
        <v>0.129804</v>
      </c>
      <c r="U1984" s="13">
        <f t="shared" si="811"/>
        <v>100</v>
      </c>
      <c r="V1984" s="13">
        <v>252</v>
      </c>
      <c r="W1984" s="14">
        <f t="shared" si="799"/>
        <v>1.0496221320000001</v>
      </c>
      <c r="X1984" s="85">
        <f t="shared" si="815"/>
        <v>2014.6139424296771</v>
      </c>
      <c r="Y1984" s="8">
        <v>0</v>
      </c>
      <c r="Z1984" s="9">
        <f t="shared" si="800"/>
        <v>0</v>
      </c>
      <c r="AA1984" s="26" t="str">
        <f t="shared" si="808"/>
        <v>INCORPJ=</v>
      </c>
      <c r="AB1984" s="70">
        <f t="shared" si="809"/>
        <v>44508</v>
      </c>
      <c r="AC1984" s="4"/>
      <c r="AD1984" s="1"/>
      <c r="AE1984" s="11"/>
      <c r="AF1984" s="5"/>
      <c r="AG1984" s="1"/>
      <c r="AH1984" s="1"/>
      <c r="AI1984" s="1"/>
      <c r="AJ1984" s="1"/>
      <c r="AK1984" s="10"/>
      <c r="AL1984" s="1"/>
      <c r="AM1984" s="1"/>
      <c r="AN1984" s="1"/>
      <c r="AO1984" s="1"/>
      <c r="AP1984" s="1"/>
      <c r="AQ1984" s="1"/>
    </row>
    <row r="1985" spans="1:43" ht="15.75" x14ac:dyDescent="0.2">
      <c r="A1985" s="67">
        <f t="shared" si="801"/>
        <v>44267</v>
      </c>
      <c r="B1985" s="8">
        <f t="shared" si="791"/>
        <v>17484.066996921036</v>
      </c>
      <c r="C1985" s="8">
        <f t="shared" si="802"/>
        <v>12022.26657881</v>
      </c>
      <c r="D1985" s="28">
        <f t="shared" si="803"/>
        <v>5574.49</v>
      </c>
      <c r="E1985" s="9">
        <f>IF(K1985=1,VLOOKUP(A1984,[1]Plan1!$AY$117:$BA$314,3),E1984)</f>
        <v>5622.43</v>
      </c>
      <c r="F1985" s="110">
        <f t="shared" si="804"/>
        <v>44245</v>
      </c>
      <c r="G1985" s="12">
        <f t="shared" si="792"/>
        <v>8.5998898553949488E-3</v>
      </c>
      <c r="H1985" s="11">
        <f t="shared" si="805"/>
        <v>44270</v>
      </c>
      <c r="I1985" s="11">
        <f t="shared" si="793"/>
        <v>44270</v>
      </c>
      <c r="J1985" s="1">
        <f t="shared" si="806"/>
        <v>18</v>
      </c>
      <c r="K1985" s="1">
        <f t="shared" si="814"/>
        <v>17</v>
      </c>
      <c r="L1985" s="8">
        <f t="shared" si="794"/>
        <v>1.0081201799999999</v>
      </c>
      <c r="M1985" s="14">
        <f t="shared" si="813"/>
        <v>1.00249973</v>
      </c>
      <c r="N1985" s="14">
        <f t="shared" si="810"/>
        <v>1.275591567712214</v>
      </c>
      <c r="O1985" s="8">
        <f t="shared" si="812"/>
        <v>1.2859495999999999</v>
      </c>
      <c r="P1985" s="8">
        <f t="shared" si="795"/>
        <v>15460.02889811</v>
      </c>
      <c r="Q1985" s="13">
        <f t="shared" si="796"/>
        <v>0</v>
      </c>
      <c r="R1985" s="21">
        <f t="shared" si="797"/>
        <v>0</v>
      </c>
      <c r="S1985" s="8">
        <f t="shared" si="798"/>
        <v>0</v>
      </c>
      <c r="T1985" s="10">
        <f t="shared" si="807"/>
        <v>0.129804</v>
      </c>
      <c r="U1985" s="13">
        <f t="shared" si="811"/>
        <v>101</v>
      </c>
      <c r="V1985" s="13">
        <v>252</v>
      </c>
      <c r="W1985" s="14">
        <f t="shared" si="799"/>
        <v>1.0501305889999999</v>
      </c>
      <c r="X1985" s="85">
        <f t="shared" si="815"/>
        <v>2024.0380988110342</v>
      </c>
      <c r="Y1985" s="8">
        <v>0</v>
      </c>
      <c r="Z1985" s="9">
        <f t="shared" si="800"/>
        <v>0</v>
      </c>
      <c r="AA1985" s="26" t="str">
        <f t="shared" si="808"/>
        <v>INCORPJ=</v>
      </c>
      <c r="AB1985" s="70">
        <f t="shared" si="809"/>
        <v>44508</v>
      </c>
      <c r="AC1985" s="4"/>
      <c r="AD1985" s="1"/>
      <c r="AE1985" s="11"/>
      <c r="AF1985" s="5"/>
      <c r="AG1985" s="1"/>
      <c r="AH1985" s="1"/>
      <c r="AI1985" s="1"/>
      <c r="AJ1985" s="1"/>
      <c r="AK1985" s="10"/>
      <c r="AL1985" s="1"/>
      <c r="AM1985" s="1"/>
      <c r="AN1985" s="1"/>
      <c r="AO1985" s="1"/>
      <c r="AP1985" s="1"/>
      <c r="AQ1985" s="1"/>
    </row>
    <row r="1986" spans="1:43" ht="15.75" x14ac:dyDescent="0.2">
      <c r="A1986" s="67">
        <f t="shared" si="801"/>
        <v>44268</v>
      </c>
      <c r="B1986" s="8">
        <f t="shared" si="791"/>
        <v>17500.86018783649</v>
      </c>
      <c r="C1986" s="8">
        <f t="shared" si="802"/>
        <v>12022.26657881</v>
      </c>
      <c r="D1986" s="28">
        <f t="shared" si="803"/>
        <v>5574.49</v>
      </c>
      <c r="E1986" s="9">
        <f>IF(K1986=1,VLOOKUP(A1985,[1]Plan1!$AY$117:$BA$314,3),E1985)</f>
        <v>5622.43</v>
      </c>
      <c r="F1986" s="110">
        <f t="shared" si="804"/>
        <v>44245</v>
      </c>
      <c r="G1986" s="12">
        <f t="shared" si="792"/>
        <v>8.5998898553949488E-3</v>
      </c>
      <c r="H1986" s="11">
        <f t="shared" si="805"/>
        <v>44270</v>
      </c>
      <c r="I1986" s="11">
        <f t="shared" si="793"/>
        <v>44270</v>
      </c>
      <c r="J1986" s="1">
        <f t="shared" si="806"/>
        <v>18</v>
      </c>
      <c r="K1986" s="1">
        <f t="shared" si="814"/>
        <v>18</v>
      </c>
      <c r="L1986" s="8">
        <f t="shared" si="794"/>
        <v>1.00859988</v>
      </c>
      <c r="M1986" s="14">
        <f t="shared" si="813"/>
        <v>1.00249973</v>
      </c>
      <c r="N1986" s="14">
        <f t="shared" si="810"/>
        <v>1.275591567712214</v>
      </c>
      <c r="O1986" s="8">
        <f t="shared" si="812"/>
        <v>1.2865614999999999</v>
      </c>
      <c r="P1986" s="8">
        <f t="shared" si="795"/>
        <v>15467.385323029999</v>
      </c>
      <c r="Q1986" s="13">
        <f t="shared" si="796"/>
        <v>0</v>
      </c>
      <c r="R1986" s="21">
        <f t="shared" si="797"/>
        <v>0</v>
      </c>
      <c r="S1986" s="8">
        <f t="shared" si="798"/>
        <v>0</v>
      </c>
      <c r="T1986" s="10">
        <f t="shared" si="807"/>
        <v>0.129804</v>
      </c>
      <c r="U1986" s="13">
        <f t="shared" si="811"/>
        <v>102</v>
      </c>
      <c r="V1986" s="13">
        <v>252</v>
      </c>
      <c r="W1986" s="14">
        <f t="shared" si="799"/>
        <v>1.0506392929999999</v>
      </c>
      <c r="X1986" s="85">
        <f t="shared" si="815"/>
        <v>2033.4748648064915</v>
      </c>
      <c r="Y1986" s="8">
        <v>0</v>
      </c>
      <c r="Z1986" s="9">
        <f t="shared" si="800"/>
        <v>0</v>
      </c>
      <c r="AA1986" s="26" t="str">
        <f t="shared" si="808"/>
        <v>INCORPJ=</v>
      </c>
      <c r="AB1986" s="70">
        <f t="shared" si="809"/>
        <v>44508</v>
      </c>
      <c r="AC1986" s="4"/>
      <c r="AD1986" s="1"/>
      <c r="AE1986" s="11"/>
      <c r="AF1986" s="5"/>
      <c r="AG1986" s="1"/>
      <c r="AH1986" s="1"/>
      <c r="AI1986" s="1"/>
      <c r="AJ1986" s="1"/>
      <c r="AK1986" s="10"/>
      <c r="AL1986" s="1"/>
      <c r="AM1986" s="1"/>
      <c r="AN1986" s="1"/>
      <c r="AO1986" s="1"/>
      <c r="AP1986" s="1"/>
      <c r="AQ1986" s="1"/>
    </row>
    <row r="1987" spans="1:43" ht="15.75" x14ac:dyDescent="0.2">
      <c r="A1987" s="67">
        <f t="shared" si="801"/>
        <v>44269</v>
      </c>
      <c r="B1987" s="8">
        <f t="shared" si="791"/>
        <v>17500.86018783649</v>
      </c>
      <c r="C1987" s="8">
        <f t="shared" si="802"/>
        <v>12022.26657881</v>
      </c>
      <c r="D1987" s="28">
        <f t="shared" si="803"/>
        <v>5574.49</v>
      </c>
      <c r="E1987" s="9">
        <f>IF(K1987=1,VLOOKUP(A1986,[1]Plan1!$AY$117:$BA$314,3),E1986)</f>
        <v>5622.43</v>
      </c>
      <c r="F1987" s="110">
        <f t="shared" si="804"/>
        <v>44245</v>
      </c>
      <c r="G1987" s="12">
        <f t="shared" si="792"/>
        <v>8.5998898553949488E-3</v>
      </c>
      <c r="H1987" s="11">
        <f t="shared" si="805"/>
        <v>44270</v>
      </c>
      <c r="I1987" s="11">
        <f t="shared" si="793"/>
        <v>44270</v>
      </c>
      <c r="J1987" s="1">
        <f t="shared" si="806"/>
        <v>18</v>
      </c>
      <c r="K1987" s="1">
        <f t="shared" si="814"/>
        <v>18</v>
      </c>
      <c r="L1987" s="8">
        <f t="shared" si="794"/>
        <v>1.00859988</v>
      </c>
      <c r="M1987" s="14">
        <f t="shared" si="813"/>
        <v>1.00249973</v>
      </c>
      <c r="N1987" s="14">
        <f t="shared" si="810"/>
        <v>1.275591567712214</v>
      </c>
      <c r="O1987" s="8">
        <f t="shared" si="812"/>
        <v>1.2865614999999999</v>
      </c>
      <c r="P1987" s="8">
        <f t="shared" si="795"/>
        <v>15467.385323029999</v>
      </c>
      <c r="Q1987" s="13">
        <f t="shared" si="796"/>
        <v>0</v>
      </c>
      <c r="R1987" s="21">
        <f t="shared" si="797"/>
        <v>0</v>
      </c>
      <c r="S1987" s="8">
        <f t="shared" si="798"/>
        <v>0</v>
      </c>
      <c r="T1987" s="10">
        <f t="shared" si="807"/>
        <v>0.129804</v>
      </c>
      <c r="U1987" s="13">
        <f t="shared" si="811"/>
        <v>102</v>
      </c>
      <c r="V1987" s="13">
        <v>252</v>
      </c>
      <c r="W1987" s="14">
        <f t="shared" si="799"/>
        <v>1.0506392929999999</v>
      </c>
      <c r="X1987" s="85">
        <f t="shared" si="815"/>
        <v>2033.4748648064915</v>
      </c>
      <c r="Y1987" s="8">
        <v>0</v>
      </c>
      <c r="Z1987" s="9">
        <f t="shared" si="800"/>
        <v>0</v>
      </c>
      <c r="AA1987" s="26" t="str">
        <f t="shared" si="808"/>
        <v>INCORPJ=</v>
      </c>
      <c r="AB1987" s="70">
        <f t="shared" si="809"/>
        <v>44508</v>
      </c>
      <c r="AC1987" s="4"/>
      <c r="AD1987" s="1"/>
      <c r="AE1987" s="11"/>
      <c r="AF1987" s="5"/>
      <c r="AG1987" s="1"/>
      <c r="AH1987" s="1"/>
      <c r="AI1987" s="1"/>
      <c r="AJ1987" s="1"/>
      <c r="AK1987" s="10"/>
      <c r="AL1987" s="1"/>
      <c r="AM1987" s="1"/>
      <c r="AN1987" s="1"/>
      <c r="AO1987" s="1"/>
      <c r="AP1987" s="1"/>
      <c r="AQ1987" s="1"/>
    </row>
    <row r="1988" spans="1:43" ht="15.75" x14ac:dyDescent="0.2">
      <c r="A1988" s="67">
        <f t="shared" si="801"/>
        <v>44270</v>
      </c>
      <c r="B1988" s="8">
        <f t="shared" si="791"/>
        <v>17500.86018783649</v>
      </c>
      <c r="C1988" s="8">
        <f t="shared" si="802"/>
        <v>12022.26657881</v>
      </c>
      <c r="D1988" s="28">
        <f t="shared" si="803"/>
        <v>5574.49</v>
      </c>
      <c r="E1988" s="9">
        <f>IF(K1988=1,VLOOKUP(A1987,[1]Plan1!$AY$117:$BA$314,3),E1987)</f>
        <v>5622.43</v>
      </c>
      <c r="F1988" s="110">
        <f t="shared" si="804"/>
        <v>44245</v>
      </c>
      <c r="G1988" s="12">
        <f t="shared" si="792"/>
        <v>8.5998898553949488E-3</v>
      </c>
      <c r="H1988" s="11">
        <f t="shared" si="805"/>
        <v>44301</v>
      </c>
      <c r="I1988" s="11">
        <f t="shared" si="793"/>
        <v>44270</v>
      </c>
      <c r="J1988" s="1">
        <f t="shared" si="806"/>
        <v>18</v>
      </c>
      <c r="K1988" s="1">
        <f t="shared" si="814"/>
        <v>18</v>
      </c>
      <c r="L1988" s="8">
        <f t="shared" si="794"/>
        <v>1.00859988</v>
      </c>
      <c r="M1988" s="14">
        <f t="shared" si="813"/>
        <v>1.00249973</v>
      </c>
      <c r="N1988" s="14">
        <f t="shared" si="810"/>
        <v>1.275591567712214</v>
      </c>
      <c r="O1988" s="8">
        <f t="shared" si="812"/>
        <v>1.2865614999999999</v>
      </c>
      <c r="P1988" s="8">
        <f t="shared" si="795"/>
        <v>15467.385323029999</v>
      </c>
      <c r="Q1988" s="13">
        <f t="shared" si="796"/>
        <v>0</v>
      </c>
      <c r="R1988" s="21">
        <f t="shared" si="797"/>
        <v>0</v>
      </c>
      <c r="S1988" s="8">
        <f t="shared" si="798"/>
        <v>0</v>
      </c>
      <c r="T1988" s="10">
        <f t="shared" si="807"/>
        <v>0.129804</v>
      </c>
      <c r="U1988" s="13">
        <f t="shared" si="811"/>
        <v>102</v>
      </c>
      <c r="V1988" s="13">
        <v>252</v>
      </c>
      <c r="W1988" s="14">
        <f t="shared" si="799"/>
        <v>1.0506392929999999</v>
      </c>
      <c r="X1988" s="85">
        <f t="shared" si="815"/>
        <v>2033.4748648064915</v>
      </c>
      <c r="Y1988" s="8">
        <v>0</v>
      </c>
      <c r="Z1988" s="9">
        <f t="shared" si="800"/>
        <v>0</v>
      </c>
      <c r="AA1988" s="26" t="str">
        <f t="shared" si="808"/>
        <v>INCORPJ=</v>
      </c>
      <c r="AB1988" s="70">
        <f t="shared" si="809"/>
        <v>44508</v>
      </c>
      <c r="AC1988" s="4"/>
      <c r="AD1988" s="1"/>
      <c r="AE1988" s="11"/>
      <c r="AF1988" s="5"/>
      <c r="AG1988" s="1"/>
      <c r="AH1988" s="1"/>
      <c r="AI1988" s="1"/>
      <c r="AJ1988" s="1"/>
      <c r="AK1988" s="10"/>
      <c r="AL1988" s="1"/>
      <c r="AM1988" s="1"/>
      <c r="AN1988" s="1"/>
      <c r="AO1988" s="1"/>
      <c r="AP1988" s="1"/>
      <c r="AQ1988" s="1"/>
    </row>
    <row r="1989" spans="1:43" ht="15.75" x14ac:dyDescent="0.2">
      <c r="A1989" s="67">
        <f t="shared" si="801"/>
        <v>44271</v>
      </c>
      <c r="B1989" s="8">
        <f t="shared" si="791"/>
        <v>17516.707028222158</v>
      </c>
      <c r="C1989" s="8">
        <f t="shared" si="802"/>
        <v>12022.26657881</v>
      </c>
      <c r="D1989" s="28">
        <f t="shared" si="803"/>
        <v>5622.43</v>
      </c>
      <c r="E1989" s="9">
        <f>IF(K1989=1,VLOOKUP(A1988,[1]Plan1!$AY$117:$BA$314,3),E1988)</f>
        <v>5674.72</v>
      </c>
      <c r="F1989" s="110">
        <f t="shared" si="804"/>
        <v>44271</v>
      </c>
      <c r="G1989" s="12">
        <f t="shared" si="792"/>
        <v>9.3002491805145304E-3</v>
      </c>
      <c r="H1989" s="11">
        <f t="shared" si="805"/>
        <v>44301</v>
      </c>
      <c r="I1989" s="11">
        <f t="shared" si="793"/>
        <v>44301</v>
      </c>
      <c r="J1989" s="1">
        <f t="shared" si="806"/>
        <v>22</v>
      </c>
      <c r="K1989" s="1">
        <f t="shared" si="814"/>
        <v>1</v>
      </c>
      <c r="L1989" s="8">
        <f t="shared" si="794"/>
        <v>1.0004208699999999</v>
      </c>
      <c r="M1989" s="14">
        <f t="shared" si="813"/>
        <v>1.00859988</v>
      </c>
      <c r="N1989" s="14">
        <f t="shared" si="810"/>
        <v>1.286561502123551</v>
      </c>
      <c r="O1989" s="8">
        <f t="shared" si="812"/>
        <v>1.2871029700000001</v>
      </c>
      <c r="P1989" s="8">
        <f t="shared" si="795"/>
        <v>15473.89501971</v>
      </c>
      <c r="Q1989" s="13">
        <f t="shared" si="796"/>
        <v>0</v>
      </c>
      <c r="R1989" s="21">
        <f t="shared" si="797"/>
        <v>0</v>
      </c>
      <c r="S1989" s="8">
        <f t="shared" si="798"/>
        <v>0</v>
      </c>
      <c r="T1989" s="10">
        <f t="shared" si="807"/>
        <v>0.129804</v>
      </c>
      <c r="U1989" s="13">
        <f t="shared" si="811"/>
        <v>103</v>
      </c>
      <c r="V1989" s="13">
        <v>252</v>
      </c>
      <c r="W1989" s="14">
        <f t="shared" si="799"/>
        <v>1.0511482430000001</v>
      </c>
      <c r="X1989" s="85">
        <f t="shared" si="815"/>
        <v>2042.8120085121589</v>
      </c>
      <c r="Y1989" s="8">
        <v>0</v>
      </c>
      <c r="Z1989" s="9">
        <f t="shared" si="800"/>
        <v>0</v>
      </c>
      <c r="AA1989" s="26" t="str">
        <f t="shared" si="808"/>
        <v>INCORPJ=</v>
      </c>
      <c r="AB1989" s="70">
        <f t="shared" si="809"/>
        <v>44508</v>
      </c>
      <c r="AC1989" s="4"/>
      <c r="AD1989" s="1"/>
      <c r="AE1989" s="11"/>
      <c r="AF1989" s="5"/>
      <c r="AG1989" s="1"/>
      <c r="AH1989" s="1"/>
      <c r="AI1989" s="1"/>
      <c r="AJ1989" s="1"/>
      <c r="AK1989" s="10"/>
      <c r="AL1989" s="1"/>
      <c r="AM1989" s="1"/>
      <c r="AN1989" s="1"/>
      <c r="AO1989" s="1"/>
      <c r="AP1989" s="1"/>
      <c r="AQ1989" s="1"/>
    </row>
    <row r="1990" spans="1:43" ht="15.75" x14ac:dyDescent="0.2">
      <c r="A1990" s="67">
        <f t="shared" si="801"/>
        <v>44272</v>
      </c>
      <c r="B1990" s="8">
        <f t="shared" si="791"/>
        <v>17532.568390279019</v>
      </c>
      <c r="C1990" s="8">
        <f t="shared" si="802"/>
        <v>12022.26657881</v>
      </c>
      <c r="D1990" s="28">
        <f t="shared" si="803"/>
        <v>5622.43</v>
      </c>
      <c r="E1990" s="9">
        <f>IF(K1990=1,VLOOKUP(A1989,[1]Plan1!$AY$117:$BA$314,3),E1989)</f>
        <v>5674.72</v>
      </c>
      <c r="F1990" s="110">
        <f t="shared" si="804"/>
        <v>44271</v>
      </c>
      <c r="G1990" s="12">
        <f t="shared" si="792"/>
        <v>9.3002491805145304E-3</v>
      </c>
      <c r="H1990" s="11">
        <f t="shared" si="805"/>
        <v>44301</v>
      </c>
      <c r="I1990" s="11">
        <f t="shared" si="793"/>
        <v>44301</v>
      </c>
      <c r="J1990" s="1">
        <f t="shared" si="806"/>
        <v>22</v>
      </c>
      <c r="K1990" s="1">
        <f t="shared" si="814"/>
        <v>2</v>
      </c>
      <c r="L1990" s="8">
        <f t="shared" si="794"/>
        <v>1.0008419200000001</v>
      </c>
      <c r="M1990" s="14">
        <f t="shared" si="813"/>
        <v>1.00859988</v>
      </c>
      <c r="N1990" s="14">
        <f t="shared" si="810"/>
        <v>1.286561502123551</v>
      </c>
      <c r="O1990" s="8">
        <f t="shared" si="812"/>
        <v>1.2876446800000001</v>
      </c>
      <c r="P1990" s="8">
        <f t="shared" si="795"/>
        <v>15480.40760174</v>
      </c>
      <c r="Q1990" s="13">
        <f t="shared" si="796"/>
        <v>0</v>
      </c>
      <c r="R1990" s="21">
        <f t="shared" si="797"/>
        <v>0</v>
      </c>
      <c r="S1990" s="8">
        <f t="shared" si="798"/>
        <v>0</v>
      </c>
      <c r="T1990" s="10">
        <f t="shared" si="807"/>
        <v>0.129804</v>
      </c>
      <c r="U1990" s="13">
        <f t="shared" si="811"/>
        <v>104</v>
      </c>
      <c r="V1990" s="13">
        <v>252</v>
      </c>
      <c r="W1990" s="14">
        <f t="shared" si="799"/>
        <v>1.0516574400000001</v>
      </c>
      <c r="X1990" s="85">
        <f t="shared" si="815"/>
        <v>2052.1607885390181</v>
      </c>
      <c r="Y1990" s="8">
        <v>0</v>
      </c>
      <c r="Z1990" s="9">
        <f t="shared" si="800"/>
        <v>0</v>
      </c>
      <c r="AA1990" s="26" t="str">
        <f t="shared" si="808"/>
        <v>INCORPJ=</v>
      </c>
      <c r="AB1990" s="70">
        <f t="shared" si="809"/>
        <v>44508</v>
      </c>
      <c r="AC1990" s="4"/>
      <c r="AD1990" s="1"/>
      <c r="AE1990" s="11"/>
      <c r="AF1990" s="5"/>
      <c r="AG1990" s="1"/>
      <c r="AH1990" s="1"/>
      <c r="AI1990" s="1"/>
      <c r="AJ1990" s="1"/>
      <c r="AK1990" s="10"/>
      <c r="AL1990" s="1"/>
      <c r="AM1990" s="1"/>
      <c r="AN1990" s="1"/>
      <c r="AO1990" s="1"/>
      <c r="AP1990" s="1"/>
      <c r="AQ1990" s="1"/>
    </row>
    <row r="1991" spans="1:43" ht="15.75" x14ac:dyDescent="0.2">
      <c r="A1991" s="67">
        <f t="shared" si="801"/>
        <v>44273</v>
      </c>
      <c r="B1991" s="8">
        <f t="shared" si="791"/>
        <v>17548.444131034328</v>
      </c>
      <c r="C1991" s="8">
        <f t="shared" si="802"/>
        <v>12022.26657881</v>
      </c>
      <c r="D1991" s="28">
        <f t="shared" si="803"/>
        <v>5622.43</v>
      </c>
      <c r="E1991" s="9">
        <f>IF(K1991=1,VLOOKUP(A1990,[1]Plan1!$AY$117:$BA$314,3),E1990)</f>
        <v>5674.72</v>
      </c>
      <c r="F1991" s="110">
        <f t="shared" si="804"/>
        <v>44271</v>
      </c>
      <c r="G1991" s="12">
        <f t="shared" si="792"/>
        <v>9.3002491805145304E-3</v>
      </c>
      <c r="H1991" s="11">
        <f t="shared" si="805"/>
        <v>44301</v>
      </c>
      <c r="I1991" s="11">
        <f t="shared" si="793"/>
        <v>44301</v>
      </c>
      <c r="J1991" s="1">
        <f t="shared" si="806"/>
        <v>22</v>
      </c>
      <c r="K1991" s="1">
        <f t="shared" si="814"/>
        <v>3</v>
      </c>
      <c r="L1991" s="8">
        <f t="shared" si="794"/>
        <v>1.00126315</v>
      </c>
      <c r="M1991" s="14">
        <f t="shared" si="813"/>
        <v>1.00859988</v>
      </c>
      <c r="N1991" s="14">
        <f t="shared" si="810"/>
        <v>1.286561502123551</v>
      </c>
      <c r="O1991" s="8">
        <f t="shared" si="812"/>
        <v>1.2881866200000001</v>
      </c>
      <c r="P1991" s="8">
        <f t="shared" si="795"/>
        <v>15486.92294889</v>
      </c>
      <c r="Q1991" s="13">
        <f t="shared" si="796"/>
        <v>0</v>
      </c>
      <c r="R1991" s="21">
        <f t="shared" si="797"/>
        <v>0</v>
      </c>
      <c r="S1991" s="8">
        <f t="shared" si="798"/>
        <v>0</v>
      </c>
      <c r="T1991" s="10">
        <f t="shared" si="807"/>
        <v>0.129804</v>
      </c>
      <c r="U1991" s="13">
        <f t="shared" si="811"/>
        <v>105</v>
      </c>
      <c r="V1991" s="13">
        <v>252</v>
      </c>
      <c r="W1991" s="14">
        <f t="shared" si="799"/>
        <v>1.0521668829999999</v>
      </c>
      <c r="X1991" s="85">
        <f t="shared" si="815"/>
        <v>2061.5211821443295</v>
      </c>
      <c r="Y1991" s="8">
        <v>0</v>
      </c>
      <c r="Z1991" s="9">
        <f t="shared" si="800"/>
        <v>0</v>
      </c>
      <c r="AA1991" s="26" t="str">
        <f t="shared" si="808"/>
        <v>INCORPJ=</v>
      </c>
      <c r="AB1991" s="70">
        <f t="shared" si="809"/>
        <v>44508</v>
      </c>
      <c r="AC1991" s="4"/>
      <c r="AD1991" s="1"/>
      <c r="AE1991" s="11"/>
      <c r="AF1991" s="5"/>
      <c r="AG1991" s="1"/>
      <c r="AH1991" s="1"/>
      <c r="AI1991" s="1"/>
      <c r="AJ1991" s="1"/>
      <c r="AK1991" s="10"/>
      <c r="AL1991" s="1"/>
      <c r="AM1991" s="1"/>
      <c r="AN1991" s="1"/>
      <c r="AO1991" s="1"/>
      <c r="AP1991" s="1"/>
      <c r="AQ1991" s="1"/>
    </row>
    <row r="1992" spans="1:43" ht="15.75" x14ac:dyDescent="0.2">
      <c r="A1992" s="67">
        <f t="shared" si="801"/>
        <v>44274</v>
      </c>
      <c r="B1992" s="8">
        <f t="shared" si="791"/>
        <v>17564.334004332391</v>
      </c>
      <c r="C1992" s="8">
        <f t="shared" si="802"/>
        <v>12022.26657881</v>
      </c>
      <c r="D1992" s="28">
        <f t="shared" si="803"/>
        <v>5622.43</v>
      </c>
      <c r="E1992" s="9">
        <f>IF(K1992=1,VLOOKUP(A1991,[1]Plan1!$AY$117:$BA$314,3),E1991)</f>
        <v>5674.72</v>
      </c>
      <c r="F1992" s="110">
        <f t="shared" si="804"/>
        <v>44271</v>
      </c>
      <c r="G1992" s="12">
        <f t="shared" si="792"/>
        <v>9.3002491805145304E-3</v>
      </c>
      <c r="H1992" s="11">
        <f t="shared" si="805"/>
        <v>44301</v>
      </c>
      <c r="I1992" s="11">
        <f t="shared" si="793"/>
        <v>44301</v>
      </c>
      <c r="J1992" s="1">
        <f t="shared" si="806"/>
        <v>22</v>
      </c>
      <c r="K1992" s="1">
        <f t="shared" si="814"/>
        <v>4</v>
      </c>
      <c r="L1992" s="8">
        <f t="shared" si="794"/>
        <v>1.00168455</v>
      </c>
      <c r="M1992" s="14">
        <f t="shared" si="813"/>
        <v>1.00859988</v>
      </c>
      <c r="N1992" s="14">
        <f t="shared" si="810"/>
        <v>1.286561502123551</v>
      </c>
      <c r="O1992" s="8">
        <f t="shared" si="812"/>
        <v>1.2887287700000001</v>
      </c>
      <c r="P1992" s="8">
        <f t="shared" si="795"/>
        <v>15493.440820719999</v>
      </c>
      <c r="Q1992" s="13">
        <f t="shared" si="796"/>
        <v>0</v>
      </c>
      <c r="R1992" s="21">
        <f t="shared" si="797"/>
        <v>0</v>
      </c>
      <c r="S1992" s="8">
        <f t="shared" si="798"/>
        <v>0</v>
      </c>
      <c r="T1992" s="10">
        <f t="shared" si="807"/>
        <v>0.129804</v>
      </c>
      <c r="U1992" s="13">
        <f t="shared" si="811"/>
        <v>106</v>
      </c>
      <c r="V1992" s="13">
        <v>252</v>
      </c>
      <c r="W1992" s="14">
        <f t="shared" si="799"/>
        <v>1.0526765730000001</v>
      </c>
      <c r="X1992" s="85">
        <f t="shared" si="815"/>
        <v>2070.8931836123934</v>
      </c>
      <c r="Y1992" s="8">
        <v>0</v>
      </c>
      <c r="Z1992" s="9">
        <f t="shared" si="800"/>
        <v>0</v>
      </c>
      <c r="AA1992" s="26" t="str">
        <f t="shared" si="808"/>
        <v>INCORPJ=</v>
      </c>
      <c r="AB1992" s="70">
        <f t="shared" si="809"/>
        <v>44508</v>
      </c>
      <c r="AC1992" s="4"/>
      <c r="AD1992" s="1"/>
      <c r="AE1992" s="11"/>
      <c r="AF1992" s="5"/>
      <c r="AG1992" s="1"/>
      <c r="AH1992" s="1"/>
      <c r="AI1992" s="1"/>
      <c r="AJ1992" s="1"/>
      <c r="AK1992" s="10"/>
      <c r="AL1992" s="1"/>
      <c r="AM1992" s="1"/>
      <c r="AN1992" s="1"/>
      <c r="AO1992" s="1"/>
      <c r="AP1992" s="1"/>
      <c r="AQ1992" s="1"/>
    </row>
    <row r="1993" spans="1:43" ht="15.75" x14ac:dyDescent="0.2">
      <c r="A1993" s="67">
        <f t="shared" si="801"/>
        <v>44275</v>
      </c>
      <c r="B1993" s="8">
        <f t="shared" si="791"/>
        <v>17580.238428594981</v>
      </c>
      <c r="C1993" s="8">
        <f t="shared" si="802"/>
        <v>12022.26657881</v>
      </c>
      <c r="D1993" s="28">
        <f t="shared" si="803"/>
        <v>5622.43</v>
      </c>
      <c r="E1993" s="9">
        <f>IF(K1993=1,VLOOKUP(A1992,[1]Plan1!$AY$117:$BA$314,3),E1992)</f>
        <v>5674.72</v>
      </c>
      <c r="F1993" s="110">
        <f t="shared" si="804"/>
        <v>44271</v>
      </c>
      <c r="G1993" s="12">
        <f t="shared" si="792"/>
        <v>9.3002491805145304E-3</v>
      </c>
      <c r="H1993" s="11">
        <f t="shared" si="805"/>
        <v>44301</v>
      </c>
      <c r="I1993" s="11">
        <f t="shared" si="793"/>
        <v>44301</v>
      </c>
      <c r="J1993" s="1">
        <f t="shared" si="806"/>
        <v>22</v>
      </c>
      <c r="K1993" s="1">
        <f t="shared" si="814"/>
        <v>5</v>
      </c>
      <c r="L1993" s="8">
        <f t="shared" si="794"/>
        <v>1.00210613</v>
      </c>
      <c r="M1993" s="14">
        <f t="shared" si="813"/>
        <v>1.00859988</v>
      </c>
      <c r="N1993" s="14">
        <f t="shared" si="810"/>
        <v>1.286561502123551</v>
      </c>
      <c r="O1993" s="8">
        <f t="shared" si="812"/>
        <v>1.28927116</v>
      </c>
      <c r="P1993" s="8">
        <f t="shared" si="795"/>
        <v>15499.961577890001</v>
      </c>
      <c r="Q1993" s="13">
        <f t="shared" si="796"/>
        <v>0</v>
      </c>
      <c r="R1993" s="21">
        <f t="shared" si="797"/>
        <v>0</v>
      </c>
      <c r="S1993" s="8">
        <f t="shared" si="798"/>
        <v>0</v>
      </c>
      <c r="T1993" s="10">
        <f t="shared" si="807"/>
        <v>0.129804</v>
      </c>
      <c r="U1993" s="13">
        <f t="shared" si="811"/>
        <v>107</v>
      </c>
      <c r="V1993" s="13">
        <v>252</v>
      </c>
      <c r="W1993" s="14">
        <f t="shared" si="799"/>
        <v>1.05318651</v>
      </c>
      <c r="X1993" s="85">
        <f t="shared" si="815"/>
        <v>2080.2768507049805</v>
      </c>
      <c r="Y1993" s="8">
        <v>0</v>
      </c>
      <c r="Z1993" s="9">
        <f t="shared" si="800"/>
        <v>0</v>
      </c>
      <c r="AA1993" s="26" t="str">
        <f t="shared" si="808"/>
        <v>INCORPJ=</v>
      </c>
      <c r="AB1993" s="70">
        <f t="shared" si="809"/>
        <v>44508</v>
      </c>
      <c r="AC1993" s="4"/>
      <c r="AD1993" s="1"/>
      <c r="AE1993" s="11"/>
      <c r="AF1993" s="5"/>
      <c r="AG1993" s="1"/>
      <c r="AH1993" s="1"/>
      <c r="AI1993" s="1"/>
      <c r="AJ1993" s="1"/>
      <c r="AK1993" s="10"/>
      <c r="AL1993" s="1"/>
      <c r="AM1993" s="1"/>
      <c r="AN1993" s="1"/>
      <c r="AO1993" s="1"/>
      <c r="AP1993" s="1"/>
      <c r="AQ1993" s="1"/>
    </row>
    <row r="1994" spans="1:43" ht="15.75" x14ac:dyDescent="0.2">
      <c r="A1994" s="67">
        <f t="shared" si="801"/>
        <v>44276</v>
      </c>
      <c r="B1994" s="8">
        <f t="shared" ref="B1994:B2057" si="816">(P1994+X1994)</f>
        <v>17580.238428594981</v>
      </c>
      <c r="C1994" s="8">
        <f t="shared" si="802"/>
        <v>12022.26657881</v>
      </c>
      <c r="D1994" s="28">
        <f t="shared" si="803"/>
        <v>5622.43</v>
      </c>
      <c r="E1994" s="9">
        <f>IF(K1994=1,VLOOKUP(A1993,[1]Plan1!$AY$117:$BA$314,3),E1993)</f>
        <v>5674.72</v>
      </c>
      <c r="F1994" s="110">
        <f t="shared" si="804"/>
        <v>44271</v>
      </c>
      <c r="G1994" s="12">
        <f t="shared" ref="G1994:G2057" si="817">(E1994/D1994)-1</f>
        <v>9.3002491805145304E-3</v>
      </c>
      <c r="H1994" s="11">
        <f t="shared" si="805"/>
        <v>44301</v>
      </c>
      <c r="I1994" s="11">
        <f t="shared" ref="I1994:I2057" si="818">IF(A1994&gt;I1993,H1994,I1993)</f>
        <v>44301</v>
      </c>
      <c r="J1994" s="1">
        <f t="shared" si="806"/>
        <v>22</v>
      </c>
      <c r="K1994" s="1">
        <f t="shared" si="814"/>
        <v>5</v>
      </c>
      <c r="L1994" s="8">
        <f t="shared" ref="L1994:L2057" si="819">TRUNC((E1994/D1994)^TRUNC((K1994/J1994),9),8)</f>
        <v>1.00210613</v>
      </c>
      <c r="M1994" s="14">
        <f t="shared" si="813"/>
        <v>1.00859988</v>
      </c>
      <c r="N1994" s="14">
        <f t="shared" si="810"/>
        <v>1.286561502123551</v>
      </c>
      <c r="O1994" s="8">
        <f t="shared" si="812"/>
        <v>1.28927116</v>
      </c>
      <c r="P1994" s="8">
        <f t="shared" ref="P1994:P2057" si="820">TRUNC(C1994*O1994,8)</f>
        <v>15499.961577890001</v>
      </c>
      <c r="Q1994" s="13">
        <f t="shared" ref="Q1994:Q2057" si="821">IF(VLOOKUP(A1994,AE$10:AM$114,9)=VLOOKUP(A1993,AE$10:AM$114,9),0,VLOOKUP(A1994,AE$10:AM$114,9))</f>
        <v>0</v>
      </c>
      <c r="R1994" s="21">
        <f t="shared" ref="R1994:R2057" si="822">IF(Q1994&gt;0,VLOOKUP($A1994,$AE$10:$AK$114,7),0)</f>
        <v>0</v>
      </c>
      <c r="S1994" s="8">
        <f t="shared" ref="S1994:S2057" si="823">IF(R1994&gt;0,TRUNC(R1994*P1994,8),0)</f>
        <v>0</v>
      </c>
      <c r="T1994" s="10">
        <f t="shared" si="807"/>
        <v>0.129804</v>
      </c>
      <c r="U1994" s="13">
        <f t="shared" si="811"/>
        <v>107</v>
      </c>
      <c r="V1994" s="13">
        <v>252</v>
      </c>
      <c r="W1994" s="14">
        <f t="shared" ref="W1994:W2057" si="824">ROUND((1+T1994)^TRUNC((U1994/V1994),9),9)</f>
        <v>1.05318651</v>
      </c>
      <c r="X1994" s="85">
        <f t="shared" si="815"/>
        <v>2080.2768507049805</v>
      </c>
      <c r="Y1994" s="8">
        <v>0</v>
      </c>
      <c r="Z1994" s="9">
        <f t="shared" ref="Z1994:Z2057" si="825">IF(S1994&gt;0,S1994+X1994,0)</f>
        <v>0</v>
      </c>
      <c r="AA1994" s="26" t="str">
        <f t="shared" si="808"/>
        <v>INCORPJ=</v>
      </c>
      <c r="AB1994" s="70">
        <f t="shared" si="809"/>
        <v>44508</v>
      </c>
      <c r="AC1994" s="4"/>
      <c r="AD1994" s="1"/>
      <c r="AE1994" s="11"/>
      <c r="AF1994" s="5"/>
      <c r="AG1994" s="1"/>
      <c r="AH1994" s="1"/>
      <c r="AI1994" s="1"/>
      <c r="AJ1994" s="1"/>
      <c r="AK1994" s="10"/>
      <c r="AL1994" s="1"/>
      <c r="AM1994" s="1"/>
      <c r="AN1994" s="1"/>
      <c r="AO1994" s="1"/>
      <c r="AP1994" s="1"/>
      <c r="AQ1994" s="1"/>
    </row>
    <row r="1995" spans="1:43" ht="15.75" x14ac:dyDescent="0.2">
      <c r="A1995" s="67">
        <f t="shared" ref="A1995:A2058" si="826">(A1994+1)</f>
        <v>44277</v>
      </c>
      <c r="B1995" s="8">
        <f t="shared" si="816"/>
        <v>17580.238428594981</v>
      </c>
      <c r="C1995" s="8">
        <f t="shared" ref="C1995:C2058" si="827">TRUNC(IF(Q1994&gt;0,VLOOKUP(A1994,$AE$12:$AF$114,2),C1994),8)</f>
        <v>12022.26657881</v>
      </c>
      <c r="D1995" s="28">
        <f t="shared" ref="D1995:D2058" si="828">IF(E1995=E1994,D1994,E1994)</f>
        <v>5622.43</v>
      </c>
      <c r="E1995" s="9">
        <f>IF(K1995=1,VLOOKUP(A1994,[1]Plan1!$AY$117:$BA$314,3),E1994)</f>
        <v>5674.72</v>
      </c>
      <c r="F1995" s="110">
        <f t="shared" ref="F1995:F2058" si="829">IF(D1995=D1994,F1994,A1995)</f>
        <v>44271</v>
      </c>
      <c r="G1995" s="12">
        <f t="shared" si="817"/>
        <v>9.3002491805145304E-3</v>
      </c>
      <c r="H1995" s="11">
        <f t="shared" ref="H1995:H2058" si="830">IF(DAY(A1995)=15,VLOOKUP(A1995,AJ$118:AP$450,4),H1994)</f>
        <v>44301</v>
      </c>
      <c r="I1995" s="11">
        <f t="shared" si="818"/>
        <v>44301</v>
      </c>
      <c r="J1995" s="1">
        <f t="shared" ref="J1995:J2058" si="831">IF(I1995=I1994,J1994,NETWORKDAYS(I1994,I1995,$AE$118:$AE$502)-1)</f>
        <v>22</v>
      </c>
      <c r="K1995" s="1">
        <f t="shared" si="814"/>
        <v>5</v>
      </c>
      <c r="L1995" s="8">
        <f t="shared" si="819"/>
        <v>1.00210613</v>
      </c>
      <c r="M1995" s="14">
        <f t="shared" si="813"/>
        <v>1.00859988</v>
      </c>
      <c r="N1995" s="14">
        <f t="shared" si="810"/>
        <v>1.286561502123551</v>
      </c>
      <c r="O1995" s="8">
        <f t="shared" si="812"/>
        <v>1.28927116</v>
      </c>
      <c r="P1995" s="8">
        <f t="shared" si="820"/>
        <v>15499.961577890001</v>
      </c>
      <c r="Q1995" s="13">
        <f t="shared" si="821"/>
        <v>0</v>
      </c>
      <c r="R1995" s="21">
        <f t="shared" si="822"/>
        <v>0</v>
      </c>
      <c r="S1995" s="8">
        <f t="shared" si="823"/>
        <v>0</v>
      </c>
      <c r="T1995" s="10">
        <f t="shared" ref="T1995:T2058" si="832">IF(Q1994&gt;0,VLOOKUP(A1994,$AE$11:$AH$20,4),T1994)</f>
        <v>0.129804</v>
      </c>
      <c r="U1995" s="13">
        <f t="shared" si="811"/>
        <v>107</v>
      </c>
      <c r="V1995" s="13">
        <v>252</v>
      </c>
      <c r="W1995" s="14">
        <f t="shared" si="824"/>
        <v>1.05318651</v>
      </c>
      <c r="X1995" s="85">
        <f t="shared" si="815"/>
        <v>2080.2768507049805</v>
      </c>
      <c r="Y1995" s="8">
        <v>0</v>
      </c>
      <c r="Z1995" s="9">
        <f t="shared" si="825"/>
        <v>0</v>
      </c>
      <c r="AA1995" s="26" t="str">
        <f t="shared" ref="AA1995:AA2058" si="833">IF($Q1994&gt;0,VLOOKUP($A1994,$AE$10:$AO$114,($AN$7)+1),AA1994)</f>
        <v>INCORPJ=</v>
      </c>
      <c r="AB1995" s="70">
        <f t="shared" ref="AB1995:AB2058" si="834">IF($Q1994&gt;0,VLOOKUP($A1994,$AE$10:$AO$114,($AO$7)+1),AB1994)</f>
        <v>44508</v>
      </c>
      <c r="AC1995" s="4"/>
      <c r="AD1995" s="1"/>
      <c r="AE1995" s="11"/>
      <c r="AF1995" s="5"/>
      <c r="AG1995" s="1"/>
      <c r="AH1995" s="1"/>
      <c r="AI1995" s="1"/>
      <c r="AJ1995" s="1"/>
      <c r="AK1995" s="10"/>
      <c r="AL1995" s="1"/>
      <c r="AM1995" s="1"/>
      <c r="AN1995" s="1"/>
      <c r="AO1995" s="1"/>
      <c r="AP1995" s="1"/>
      <c r="AQ1995" s="1"/>
    </row>
    <row r="1996" spans="1:43" ht="15.75" x14ac:dyDescent="0.2">
      <c r="A1996" s="67">
        <f t="shared" si="826"/>
        <v>44278</v>
      </c>
      <c r="B1996" s="8">
        <f t="shared" si="816"/>
        <v>17596.15729405059</v>
      </c>
      <c r="C1996" s="8">
        <f t="shared" si="827"/>
        <v>12022.26657881</v>
      </c>
      <c r="D1996" s="28">
        <f t="shared" si="828"/>
        <v>5622.43</v>
      </c>
      <c r="E1996" s="9">
        <f>IF(K1996=1,VLOOKUP(A1995,[1]Plan1!$AY$117:$BA$314,3),E1995)</f>
        <v>5674.72</v>
      </c>
      <c r="F1996" s="110">
        <f t="shared" si="829"/>
        <v>44271</v>
      </c>
      <c r="G1996" s="12">
        <f t="shared" si="817"/>
        <v>9.3002491805145304E-3</v>
      </c>
      <c r="H1996" s="11">
        <f t="shared" si="830"/>
        <v>44301</v>
      </c>
      <c r="I1996" s="11">
        <f t="shared" si="818"/>
        <v>44301</v>
      </c>
      <c r="J1996" s="1">
        <f t="shared" si="831"/>
        <v>22</v>
      </c>
      <c r="K1996" s="1">
        <f t="shared" si="814"/>
        <v>6</v>
      </c>
      <c r="L1996" s="8">
        <f t="shared" si="819"/>
        <v>1.0025278900000001</v>
      </c>
      <c r="M1996" s="14">
        <f t="shared" si="813"/>
        <v>1.00859988</v>
      </c>
      <c r="N1996" s="14">
        <f t="shared" si="810"/>
        <v>1.286561502123551</v>
      </c>
      <c r="O1996" s="8">
        <f t="shared" si="812"/>
        <v>1.28981378</v>
      </c>
      <c r="P1996" s="8">
        <f t="shared" si="820"/>
        <v>15506.48510018</v>
      </c>
      <c r="Q1996" s="13">
        <f t="shared" si="821"/>
        <v>0</v>
      </c>
      <c r="R1996" s="21">
        <f t="shared" si="822"/>
        <v>0</v>
      </c>
      <c r="S1996" s="8">
        <f t="shared" si="823"/>
        <v>0</v>
      </c>
      <c r="T1996" s="10">
        <f t="shared" si="832"/>
        <v>0.129804</v>
      </c>
      <c r="U1996" s="13">
        <f t="shared" si="811"/>
        <v>108</v>
      </c>
      <c r="V1996" s="13">
        <v>252</v>
      </c>
      <c r="W1996" s="14">
        <f t="shared" si="824"/>
        <v>1.053696695</v>
      </c>
      <c r="X1996" s="85">
        <f t="shared" si="815"/>
        <v>2089.6721938705891</v>
      </c>
      <c r="Y1996" s="8">
        <v>0</v>
      </c>
      <c r="Z1996" s="9">
        <f t="shared" si="825"/>
        <v>0</v>
      </c>
      <c r="AA1996" s="26" t="str">
        <f t="shared" si="833"/>
        <v>INCORPJ=</v>
      </c>
      <c r="AB1996" s="70">
        <f t="shared" si="834"/>
        <v>44508</v>
      </c>
      <c r="AC1996" s="4"/>
      <c r="AD1996" s="1"/>
      <c r="AE1996" s="11"/>
      <c r="AF1996" s="5"/>
      <c r="AG1996" s="1"/>
      <c r="AH1996" s="1"/>
      <c r="AI1996" s="1"/>
      <c r="AJ1996" s="1"/>
      <c r="AK1996" s="10"/>
      <c r="AL1996" s="1"/>
      <c r="AM1996" s="1"/>
      <c r="AN1996" s="1"/>
      <c r="AO1996" s="1"/>
      <c r="AP1996" s="1"/>
      <c r="AQ1996" s="1"/>
    </row>
    <row r="1997" spans="1:43" ht="15.75" x14ac:dyDescent="0.2">
      <c r="A1997" s="67">
        <f t="shared" si="826"/>
        <v>44279</v>
      </c>
      <c r="B1997" s="8">
        <f t="shared" si="816"/>
        <v>17612.090577081275</v>
      </c>
      <c r="C1997" s="8">
        <f t="shared" si="827"/>
        <v>12022.26657881</v>
      </c>
      <c r="D1997" s="28">
        <f t="shared" si="828"/>
        <v>5622.43</v>
      </c>
      <c r="E1997" s="9">
        <f>IF(K1997=1,VLOOKUP(A1996,[1]Plan1!$AY$117:$BA$314,3),E1996)</f>
        <v>5674.72</v>
      </c>
      <c r="F1997" s="110">
        <f t="shared" si="829"/>
        <v>44271</v>
      </c>
      <c r="G1997" s="12">
        <f t="shared" si="817"/>
        <v>9.3002491805145304E-3</v>
      </c>
      <c r="H1997" s="11">
        <f t="shared" si="830"/>
        <v>44301</v>
      </c>
      <c r="I1997" s="11">
        <f t="shared" si="818"/>
        <v>44301</v>
      </c>
      <c r="J1997" s="1">
        <f t="shared" si="831"/>
        <v>22</v>
      </c>
      <c r="K1997" s="1">
        <f t="shared" si="814"/>
        <v>7</v>
      </c>
      <c r="L1997" s="8">
        <f t="shared" si="819"/>
        <v>1.0029498299999999</v>
      </c>
      <c r="M1997" s="14">
        <f t="shared" si="813"/>
        <v>1.00859988</v>
      </c>
      <c r="N1997" s="14">
        <f t="shared" si="810"/>
        <v>1.286561502123551</v>
      </c>
      <c r="O1997" s="8">
        <f t="shared" si="812"/>
        <v>1.29035663</v>
      </c>
      <c r="P1997" s="8">
        <f t="shared" si="820"/>
        <v>15513.011387590001</v>
      </c>
      <c r="Q1997" s="13">
        <f t="shared" si="821"/>
        <v>0</v>
      </c>
      <c r="R1997" s="21">
        <f t="shared" si="822"/>
        <v>0</v>
      </c>
      <c r="S1997" s="8">
        <f t="shared" si="823"/>
        <v>0</v>
      </c>
      <c r="T1997" s="10">
        <f t="shared" si="832"/>
        <v>0.129804</v>
      </c>
      <c r="U1997" s="13">
        <f t="shared" si="811"/>
        <v>109</v>
      </c>
      <c r="V1997" s="13">
        <v>252</v>
      </c>
      <c r="W1997" s="14">
        <f t="shared" si="824"/>
        <v>1.0542071260000001</v>
      </c>
      <c r="X1997" s="85">
        <f t="shared" si="815"/>
        <v>2099.0791894912732</v>
      </c>
      <c r="Y1997" s="8">
        <v>0</v>
      </c>
      <c r="Z1997" s="9">
        <f t="shared" si="825"/>
        <v>0</v>
      </c>
      <c r="AA1997" s="26" t="str">
        <f t="shared" si="833"/>
        <v>INCORPJ=</v>
      </c>
      <c r="AB1997" s="70">
        <f t="shared" si="834"/>
        <v>44508</v>
      </c>
      <c r="AC1997" s="4"/>
      <c r="AD1997" s="1"/>
      <c r="AE1997" s="11"/>
      <c r="AF1997" s="5"/>
      <c r="AG1997" s="1"/>
      <c r="AH1997" s="1"/>
      <c r="AI1997" s="1"/>
      <c r="AJ1997" s="1"/>
      <c r="AK1997" s="10"/>
      <c r="AL1997" s="1"/>
      <c r="AM1997" s="1"/>
      <c r="AN1997" s="1"/>
      <c r="AO1997" s="1"/>
      <c r="AP1997" s="1"/>
      <c r="AQ1997" s="1"/>
    </row>
    <row r="1998" spans="1:43" ht="15.75" x14ac:dyDescent="0.2">
      <c r="A1998" s="67">
        <f t="shared" si="826"/>
        <v>44280</v>
      </c>
      <c r="B1998" s="8">
        <f t="shared" si="816"/>
        <v>17628.038440712531</v>
      </c>
      <c r="C1998" s="8">
        <f t="shared" si="827"/>
        <v>12022.26657881</v>
      </c>
      <c r="D1998" s="28">
        <f t="shared" si="828"/>
        <v>5622.43</v>
      </c>
      <c r="E1998" s="9">
        <f>IF(K1998=1,VLOOKUP(A1997,[1]Plan1!$AY$117:$BA$314,3),E1997)</f>
        <v>5674.72</v>
      </c>
      <c r="F1998" s="110">
        <f t="shared" si="829"/>
        <v>44271</v>
      </c>
      <c r="G1998" s="12">
        <f t="shared" si="817"/>
        <v>9.3002491805145304E-3</v>
      </c>
      <c r="H1998" s="11">
        <f t="shared" si="830"/>
        <v>44301</v>
      </c>
      <c r="I1998" s="11">
        <f t="shared" si="818"/>
        <v>44301</v>
      </c>
      <c r="J1998" s="1">
        <f t="shared" si="831"/>
        <v>22</v>
      </c>
      <c r="K1998" s="1">
        <f t="shared" si="814"/>
        <v>8</v>
      </c>
      <c r="L1998" s="8">
        <f t="shared" si="819"/>
        <v>1.00337195</v>
      </c>
      <c r="M1998" s="14">
        <f t="shared" si="813"/>
        <v>1.00859988</v>
      </c>
      <c r="N1998" s="14">
        <f t="shared" si="810"/>
        <v>1.286561502123551</v>
      </c>
      <c r="O1998" s="8">
        <f t="shared" si="812"/>
        <v>1.2908997200000001</v>
      </c>
      <c r="P1998" s="8">
        <f t="shared" si="820"/>
        <v>15519.54056035</v>
      </c>
      <c r="Q1998" s="13">
        <f t="shared" si="821"/>
        <v>0</v>
      </c>
      <c r="R1998" s="21">
        <f t="shared" si="822"/>
        <v>0</v>
      </c>
      <c r="S1998" s="8">
        <f t="shared" si="823"/>
        <v>0</v>
      </c>
      <c r="T1998" s="10">
        <f t="shared" si="832"/>
        <v>0.129804</v>
      </c>
      <c r="U1998" s="13">
        <f t="shared" si="811"/>
        <v>110</v>
      </c>
      <c r="V1998" s="13">
        <v>252</v>
      </c>
      <c r="W1998" s="14">
        <f t="shared" si="824"/>
        <v>1.054717804</v>
      </c>
      <c r="X1998" s="85">
        <f t="shared" si="815"/>
        <v>2108.4978803625313</v>
      </c>
      <c r="Y1998" s="8">
        <v>0</v>
      </c>
      <c r="Z1998" s="9">
        <f t="shared" si="825"/>
        <v>0</v>
      </c>
      <c r="AA1998" s="26" t="str">
        <f t="shared" si="833"/>
        <v>INCORPJ=</v>
      </c>
      <c r="AB1998" s="70">
        <f t="shared" si="834"/>
        <v>44508</v>
      </c>
      <c r="AC1998" s="4"/>
      <c r="AD1998" s="1"/>
      <c r="AE1998" s="11"/>
      <c r="AF1998" s="5"/>
      <c r="AG1998" s="1"/>
      <c r="AH1998" s="1"/>
      <c r="AI1998" s="1"/>
      <c r="AJ1998" s="1"/>
      <c r="AK1998" s="10"/>
      <c r="AL1998" s="1"/>
      <c r="AM1998" s="1"/>
      <c r="AN1998" s="1"/>
      <c r="AO1998" s="1"/>
      <c r="AP1998" s="1"/>
      <c r="AQ1998" s="1"/>
    </row>
    <row r="1999" spans="1:43" ht="15.75" x14ac:dyDescent="0.2">
      <c r="A1999" s="67">
        <f t="shared" si="826"/>
        <v>44281</v>
      </c>
      <c r="B1999" s="8">
        <f t="shared" si="816"/>
        <v>17644.000501741255</v>
      </c>
      <c r="C1999" s="8">
        <f t="shared" si="827"/>
        <v>12022.26657881</v>
      </c>
      <c r="D1999" s="28">
        <f t="shared" si="828"/>
        <v>5622.43</v>
      </c>
      <c r="E1999" s="9">
        <f>IF(K1999=1,VLOOKUP(A1998,[1]Plan1!$AY$117:$BA$314,3),E1998)</f>
        <v>5674.72</v>
      </c>
      <c r="F1999" s="110">
        <f t="shared" si="829"/>
        <v>44271</v>
      </c>
      <c r="G1999" s="12">
        <f t="shared" si="817"/>
        <v>9.3002491805145304E-3</v>
      </c>
      <c r="H1999" s="11">
        <f t="shared" si="830"/>
        <v>44301</v>
      </c>
      <c r="I1999" s="11">
        <f t="shared" si="818"/>
        <v>44301</v>
      </c>
      <c r="J1999" s="1">
        <f t="shared" si="831"/>
        <v>22</v>
      </c>
      <c r="K1999" s="1">
        <f t="shared" si="814"/>
        <v>9</v>
      </c>
      <c r="L1999" s="8">
        <f t="shared" si="819"/>
        <v>1.0037942399999999</v>
      </c>
      <c r="M1999" s="14">
        <f t="shared" si="813"/>
        <v>1.00859988</v>
      </c>
      <c r="N1999" s="14">
        <f t="shared" si="810"/>
        <v>1.286561502123551</v>
      </c>
      <c r="O1999" s="8">
        <f t="shared" si="812"/>
        <v>1.29144302</v>
      </c>
      <c r="P1999" s="8">
        <f t="shared" si="820"/>
        <v>15526.072257780001</v>
      </c>
      <c r="Q1999" s="13">
        <f t="shared" si="821"/>
        <v>0</v>
      </c>
      <c r="R1999" s="21">
        <f t="shared" si="822"/>
        <v>0</v>
      </c>
      <c r="S1999" s="8">
        <f t="shared" si="823"/>
        <v>0</v>
      </c>
      <c r="T1999" s="10">
        <f t="shared" si="832"/>
        <v>0.129804</v>
      </c>
      <c r="U1999" s="13">
        <f t="shared" si="811"/>
        <v>111</v>
      </c>
      <c r="V1999" s="13">
        <v>252</v>
      </c>
      <c r="W1999" s="14">
        <f t="shared" si="824"/>
        <v>1.0552287300000001</v>
      </c>
      <c r="X1999" s="85">
        <f t="shared" si="815"/>
        <v>2117.9282439612543</v>
      </c>
      <c r="Y1999" s="8">
        <v>0</v>
      </c>
      <c r="Z1999" s="9">
        <f t="shared" si="825"/>
        <v>0</v>
      </c>
      <c r="AA1999" s="26" t="str">
        <f t="shared" si="833"/>
        <v>INCORPJ=</v>
      </c>
      <c r="AB1999" s="70">
        <f t="shared" si="834"/>
        <v>44508</v>
      </c>
      <c r="AC1999" s="4"/>
      <c r="AD1999" s="1"/>
      <c r="AE1999" s="11"/>
      <c r="AF1999" s="5"/>
      <c r="AG1999" s="1"/>
      <c r="AH1999" s="1"/>
      <c r="AI1999" s="1"/>
      <c r="AJ1999" s="1"/>
      <c r="AK1999" s="10"/>
      <c r="AL1999" s="1"/>
      <c r="AM1999" s="1"/>
      <c r="AN1999" s="1"/>
      <c r="AO1999" s="1"/>
      <c r="AP1999" s="1"/>
      <c r="AQ1999" s="1"/>
    </row>
    <row r="2000" spans="1:43" ht="15.75" x14ac:dyDescent="0.2">
      <c r="A2000" s="67">
        <f t="shared" si="826"/>
        <v>44282</v>
      </c>
      <c r="B2000" s="8">
        <f t="shared" si="816"/>
        <v>17659.977042968396</v>
      </c>
      <c r="C2000" s="8">
        <f t="shared" si="827"/>
        <v>12022.26657881</v>
      </c>
      <c r="D2000" s="28">
        <f t="shared" si="828"/>
        <v>5622.43</v>
      </c>
      <c r="E2000" s="9">
        <f>IF(K2000=1,VLOOKUP(A1999,[1]Plan1!$AY$117:$BA$314,3),E1999)</f>
        <v>5674.72</v>
      </c>
      <c r="F2000" s="110">
        <f t="shared" si="829"/>
        <v>44271</v>
      </c>
      <c r="G2000" s="12">
        <f t="shared" si="817"/>
        <v>9.3002491805145304E-3</v>
      </c>
      <c r="H2000" s="11">
        <f t="shared" si="830"/>
        <v>44301</v>
      </c>
      <c r="I2000" s="11">
        <f t="shared" si="818"/>
        <v>44301</v>
      </c>
      <c r="J2000" s="1">
        <f t="shared" si="831"/>
        <v>22</v>
      </c>
      <c r="K2000" s="1">
        <f t="shared" si="814"/>
        <v>10</v>
      </c>
      <c r="L2000" s="8">
        <f t="shared" si="819"/>
        <v>1.0042167099999999</v>
      </c>
      <c r="M2000" s="14">
        <f t="shared" si="813"/>
        <v>1.00859988</v>
      </c>
      <c r="N2000" s="14">
        <f t="shared" si="810"/>
        <v>1.286561502123551</v>
      </c>
      <c r="O2000" s="8">
        <f t="shared" si="812"/>
        <v>1.2919865500000001</v>
      </c>
      <c r="P2000" s="8">
        <f t="shared" si="820"/>
        <v>15532.606720330001</v>
      </c>
      <c r="Q2000" s="13">
        <f t="shared" si="821"/>
        <v>0</v>
      </c>
      <c r="R2000" s="21">
        <f t="shared" si="822"/>
        <v>0</v>
      </c>
      <c r="S2000" s="8">
        <f t="shared" si="823"/>
        <v>0</v>
      </c>
      <c r="T2000" s="10">
        <f t="shared" si="832"/>
        <v>0.129804</v>
      </c>
      <c r="U2000" s="13">
        <f t="shared" si="811"/>
        <v>112</v>
      </c>
      <c r="V2000" s="13">
        <v>252</v>
      </c>
      <c r="W2000" s="14">
        <f t="shared" si="824"/>
        <v>1.055739904</v>
      </c>
      <c r="X2000" s="85">
        <f t="shared" si="815"/>
        <v>2127.3703226383941</v>
      </c>
      <c r="Y2000" s="8">
        <v>0</v>
      </c>
      <c r="Z2000" s="9">
        <f t="shared" si="825"/>
        <v>0</v>
      </c>
      <c r="AA2000" s="26" t="str">
        <f t="shared" si="833"/>
        <v>INCORPJ=</v>
      </c>
      <c r="AB2000" s="70">
        <f t="shared" si="834"/>
        <v>44508</v>
      </c>
      <c r="AC2000" s="4"/>
      <c r="AD2000" s="1"/>
      <c r="AE2000" s="11"/>
      <c r="AF2000" s="5"/>
      <c r="AG2000" s="1"/>
      <c r="AH2000" s="1"/>
      <c r="AI2000" s="1"/>
      <c r="AJ2000" s="1"/>
      <c r="AK2000" s="10"/>
      <c r="AL2000" s="1"/>
      <c r="AM2000" s="1"/>
      <c r="AN2000" s="1"/>
      <c r="AO2000" s="1"/>
      <c r="AP2000" s="1"/>
      <c r="AQ2000" s="1"/>
    </row>
    <row r="2001" spans="1:43" ht="15.75" x14ac:dyDescent="0.2">
      <c r="A2001" s="67">
        <f t="shared" si="826"/>
        <v>44283</v>
      </c>
      <c r="B2001" s="8">
        <f t="shared" si="816"/>
        <v>17659.977042968396</v>
      </c>
      <c r="C2001" s="8">
        <f t="shared" si="827"/>
        <v>12022.26657881</v>
      </c>
      <c r="D2001" s="28">
        <f t="shared" si="828"/>
        <v>5622.43</v>
      </c>
      <c r="E2001" s="9">
        <f>IF(K2001=1,VLOOKUP(A2000,[1]Plan1!$AY$117:$BA$314,3),E2000)</f>
        <v>5674.72</v>
      </c>
      <c r="F2001" s="110">
        <f t="shared" si="829"/>
        <v>44271</v>
      </c>
      <c r="G2001" s="12">
        <f t="shared" si="817"/>
        <v>9.3002491805145304E-3</v>
      </c>
      <c r="H2001" s="11">
        <f t="shared" si="830"/>
        <v>44301</v>
      </c>
      <c r="I2001" s="11">
        <f t="shared" si="818"/>
        <v>44301</v>
      </c>
      <c r="J2001" s="1">
        <f t="shared" si="831"/>
        <v>22</v>
      </c>
      <c r="K2001" s="1">
        <f t="shared" si="814"/>
        <v>10</v>
      </c>
      <c r="L2001" s="8">
        <f t="shared" si="819"/>
        <v>1.0042167099999999</v>
      </c>
      <c r="M2001" s="14">
        <f t="shared" si="813"/>
        <v>1.00859988</v>
      </c>
      <c r="N2001" s="14">
        <f t="shared" si="810"/>
        <v>1.286561502123551</v>
      </c>
      <c r="O2001" s="8">
        <f t="shared" si="812"/>
        <v>1.2919865500000001</v>
      </c>
      <c r="P2001" s="8">
        <f t="shared" si="820"/>
        <v>15532.606720330001</v>
      </c>
      <c r="Q2001" s="13">
        <f t="shared" si="821"/>
        <v>0</v>
      </c>
      <c r="R2001" s="21">
        <f t="shared" si="822"/>
        <v>0</v>
      </c>
      <c r="S2001" s="8">
        <f t="shared" si="823"/>
        <v>0</v>
      </c>
      <c r="T2001" s="10">
        <f t="shared" si="832"/>
        <v>0.129804</v>
      </c>
      <c r="U2001" s="13">
        <f t="shared" si="811"/>
        <v>112</v>
      </c>
      <c r="V2001" s="13">
        <v>252</v>
      </c>
      <c r="W2001" s="14">
        <f t="shared" si="824"/>
        <v>1.055739904</v>
      </c>
      <c r="X2001" s="85">
        <f t="shared" si="815"/>
        <v>2127.3703226383941</v>
      </c>
      <c r="Y2001" s="8">
        <v>0</v>
      </c>
      <c r="Z2001" s="9">
        <f t="shared" si="825"/>
        <v>0</v>
      </c>
      <c r="AA2001" s="26" t="str">
        <f t="shared" si="833"/>
        <v>INCORPJ=</v>
      </c>
      <c r="AB2001" s="70">
        <f t="shared" si="834"/>
        <v>44508</v>
      </c>
      <c r="AC2001" s="4"/>
      <c r="AD2001" s="1"/>
      <c r="AE2001" s="11"/>
      <c r="AF2001" s="5"/>
      <c r="AG2001" s="1"/>
      <c r="AH2001" s="1"/>
      <c r="AI2001" s="1"/>
      <c r="AJ2001" s="1"/>
      <c r="AK2001" s="10"/>
      <c r="AL2001" s="1"/>
      <c r="AM2001" s="1"/>
      <c r="AN2001" s="1"/>
      <c r="AO2001" s="1"/>
      <c r="AP2001" s="1"/>
      <c r="AQ2001" s="1"/>
    </row>
    <row r="2002" spans="1:43" ht="15.75" x14ac:dyDescent="0.2">
      <c r="A2002" s="67">
        <f t="shared" si="826"/>
        <v>44284</v>
      </c>
      <c r="B2002" s="8">
        <f t="shared" si="816"/>
        <v>17659.977042968396</v>
      </c>
      <c r="C2002" s="8">
        <f t="shared" si="827"/>
        <v>12022.26657881</v>
      </c>
      <c r="D2002" s="28">
        <f t="shared" si="828"/>
        <v>5622.43</v>
      </c>
      <c r="E2002" s="9">
        <f>IF(K2002=1,VLOOKUP(A2001,[1]Plan1!$AY$117:$BA$314,3),E2001)</f>
        <v>5674.72</v>
      </c>
      <c r="F2002" s="110">
        <f t="shared" si="829"/>
        <v>44271</v>
      </c>
      <c r="G2002" s="12">
        <f t="shared" si="817"/>
        <v>9.3002491805145304E-3</v>
      </c>
      <c r="H2002" s="11">
        <f t="shared" si="830"/>
        <v>44301</v>
      </c>
      <c r="I2002" s="11">
        <f t="shared" si="818"/>
        <v>44301</v>
      </c>
      <c r="J2002" s="1">
        <f t="shared" si="831"/>
        <v>22</v>
      </c>
      <c r="K2002" s="1">
        <f t="shared" si="814"/>
        <v>10</v>
      </c>
      <c r="L2002" s="8">
        <f t="shared" si="819"/>
        <v>1.0042167099999999</v>
      </c>
      <c r="M2002" s="14">
        <f t="shared" si="813"/>
        <v>1.00859988</v>
      </c>
      <c r="N2002" s="14">
        <f t="shared" si="810"/>
        <v>1.286561502123551</v>
      </c>
      <c r="O2002" s="8">
        <f t="shared" si="812"/>
        <v>1.2919865500000001</v>
      </c>
      <c r="P2002" s="8">
        <f t="shared" si="820"/>
        <v>15532.606720330001</v>
      </c>
      <c r="Q2002" s="13">
        <f t="shared" si="821"/>
        <v>0</v>
      </c>
      <c r="R2002" s="21">
        <f t="shared" si="822"/>
        <v>0</v>
      </c>
      <c r="S2002" s="8">
        <f t="shared" si="823"/>
        <v>0</v>
      </c>
      <c r="T2002" s="10">
        <f t="shared" si="832"/>
        <v>0.129804</v>
      </c>
      <c r="U2002" s="13">
        <f t="shared" si="811"/>
        <v>112</v>
      </c>
      <c r="V2002" s="13">
        <v>252</v>
      </c>
      <c r="W2002" s="14">
        <f t="shared" si="824"/>
        <v>1.055739904</v>
      </c>
      <c r="X2002" s="85">
        <f t="shared" si="815"/>
        <v>2127.3703226383941</v>
      </c>
      <c r="Y2002" s="8">
        <v>0</v>
      </c>
      <c r="Z2002" s="9">
        <f t="shared" si="825"/>
        <v>0</v>
      </c>
      <c r="AA2002" s="26" t="str">
        <f t="shared" si="833"/>
        <v>INCORPJ=</v>
      </c>
      <c r="AB2002" s="70">
        <f t="shared" si="834"/>
        <v>44508</v>
      </c>
      <c r="AC2002" s="4"/>
      <c r="AD2002" s="1"/>
      <c r="AE2002" s="11"/>
      <c r="AF2002" s="5"/>
      <c r="AG2002" s="1"/>
      <c r="AH2002" s="1"/>
      <c r="AI2002" s="1"/>
      <c r="AJ2002" s="1"/>
      <c r="AK2002" s="10"/>
      <c r="AL2002" s="1"/>
      <c r="AM2002" s="1"/>
      <c r="AN2002" s="1"/>
      <c r="AO2002" s="1"/>
      <c r="AP2002" s="1"/>
      <c r="AQ2002" s="1"/>
    </row>
    <row r="2003" spans="1:43" ht="15.75" x14ac:dyDescent="0.2">
      <c r="A2003" s="67">
        <f t="shared" si="826"/>
        <v>44285</v>
      </c>
      <c r="B2003" s="8">
        <f t="shared" si="816"/>
        <v>17675.968194208137</v>
      </c>
      <c r="C2003" s="8">
        <f t="shared" si="827"/>
        <v>12022.26657881</v>
      </c>
      <c r="D2003" s="28">
        <f t="shared" si="828"/>
        <v>5622.43</v>
      </c>
      <c r="E2003" s="9">
        <f>IF(K2003=1,VLOOKUP(A2002,[1]Plan1!$AY$117:$BA$314,3),E2002)</f>
        <v>5674.72</v>
      </c>
      <c r="F2003" s="110">
        <f t="shared" si="829"/>
        <v>44271</v>
      </c>
      <c r="G2003" s="12">
        <f t="shared" si="817"/>
        <v>9.3002491805145304E-3</v>
      </c>
      <c r="H2003" s="11">
        <f t="shared" si="830"/>
        <v>44301</v>
      </c>
      <c r="I2003" s="11">
        <f t="shared" si="818"/>
        <v>44301</v>
      </c>
      <c r="J2003" s="1">
        <f t="shared" si="831"/>
        <v>22</v>
      </c>
      <c r="K2003" s="1">
        <f t="shared" si="814"/>
        <v>11</v>
      </c>
      <c r="L2003" s="8">
        <f t="shared" si="819"/>
        <v>1.0046393600000001</v>
      </c>
      <c r="M2003" s="14">
        <f t="shared" si="813"/>
        <v>1.00859988</v>
      </c>
      <c r="N2003" s="14">
        <f t="shared" si="810"/>
        <v>1.286561502123551</v>
      </c>
      <c r="O2003" s="8">
        <f t="shared" si="812"/>
        <v>1.29253032</v>
      </c>
      <c r="P2003" s="8">
        <f t="shared" si="820"/>
        <v>15539.14406823</v>
      </c>
      <c r="Q2003" s="13">
        <f t="shared" si="821"/>
        <v>0</v>
      </c>
      <c r="R2003" s="21">
        <f t="shared" si="822"/>
        <v>0</v>
      </c>
      <c r="S2003" s="8">
        <f t="shared" si="823"/>
        <v>0</v>
      </c>
      <c r="T2003" s="10">
        <f t="shared" si="832"/>
        <v>0.129804</v>
      </c>
      <c r="U2003" s="13">
        <f t="shared" si="811"/>
        <v>113</v>
      </c>
      <c r="V2003" s="13">
        <v>252</v>
      </c>
      <c r="W2003" s="14">
        <f t="shared" si="824"/>
        <v>1.0562513250000001</v>
      </c>
      <c r="X2003" s="85">
        <f t="shared" si="815"/>
        <v>2136.8241259781362</v>
      </c>
      <c r="Y2003" s="8">
        <v>0</v>
      </c>
      <c r="Z2003" s="9">
        <f t="shared" si="825"/>
        <v>0</v>
      </c>
      <c r="AA2003" s="26" t="str">
        <f t="shared" si="833"/>
        <v>INCORPJ=</v>
      </c>
      <c r="AB2003" s="70">
        <f t="shared" si="834"/>
        <v>44508</v>
      </c>
      <c r="AC2003" s="4"/>
      <c r="AD2003" s="1"/>
      <c r="AE2003" s="11"/>
      <c r="AF2003" s="5"/>
      <c r="AG2003" s="1"/>
      <c r="AH2003" s="1"/>
      <c r="AI2003" s="1"/>
      <c r="AJ2003" s="1"/>
      <c r="AK2003" s="10"/>
      <c r="AL2003" s="1"/>
      <c r="AM2003" s="1"/>
      <c r="AN2003" s="1"/>
      <c r="AO2003" s="1"/>
      <c r="AP2003" s="1"/>
      <c r="AQ2003" s="1"/>
    </row>
    <row r="2004" spans="1:43" ht="15.75" x14ac:dyDescent="0.2">
      <c r="A2004" s="67">
        <f t="shared" si="826"/>
        <v>44286</v>
      </c>
      <c r="B2004" s="8">
        <f t="shared" si="816"/>
        <v>17691.97357171727</v>
      </c>
      <c r="C2004" s="8">
        <f t="shared" si="827"/>
        <v>12022.26657881</v>
      </c>
      <c r="D2004" s="28">
        <f t="shared" si="828"/>
        <v>5622.43</v>
      </c>
      <c r="E2004" s="9">
        <f>IF(K2004=1,VLOOKUP(A2003,[1]Plan1!$AY$117:$BA$314,3),E2003)</f>
        <v>5674.72</v>
      </c>
      <c r="F2004" s="110">
        <f t="shared" si="829"/>
        <v>44271</v>
      </c>
      <c r="G2004" s="12">
        <f t="shared" si="817"/>
        <v>9.3002491805145304E-3</v>
      </c>
      <c r="H2004" s="11">
        <f t="shared" si="830"/>
        <v>44301</v>
      </c>
      <c r="I2004" s="11">
        <f t="shared" si="818"/>
        <v>44301</v>
      </c>
      <c r="J2004" s="1">
        <f t="shared" si="831"/>
        <v>22</v>
      </c>
      <c r="K2004" s="1">
        <f t="shared" si="814"/>
        <v>12</v>
      </c>
      <c r="L2004" s="8">
        <f t="shared" si="819"/>
        <v>1.0050621799999999</v>
      </c>
      <c r="M2004" s="14">
        <f t="shared" si="813"/>
        <v>1.00859988</v>
      </c>
      <c r="N2004" s="14">
        <f t="shared" si="810"/>
        <v>1.286561502123551</v>
      </c>
      <c r="O2004" s="8">
        <f t="shared" si="812"/>
        <v>1.2930743</v>
      </c>
      <c r="P2004" s="8">
        <f t="shared" si="820"/>
        <v>15545.6839408</v>
      </c>
      <c r="Q2004" s="13">
        <f t="shared" si="821"/>
        <v>0</v>
      </c>
      <c r="R2004" s="21">
        <f t="shared" si="822"/>
        <v>0</v>
      </c>
      <c r="S2004" s="8">
        <f t="shared" si="823"/>
        <v>0</v>
      </c>
      <c r="T2004" s="10">
        <f t="shared" si="832"/>
        <v>0.129804</v>
      </c>
      <c r="U2004" s="13">
        <f t="shared" si="811"/>
        <v>114</v>
      </c>
      <c r="V2004" s="13">
        <v>252</v>
      </c>
      <c r="W2004" s="14">
        <f t="shared" si="824"/>
        <v>1.0567629940000001</v>
      </c>
      <c r="X2004" s="85">
        <f t="shared" si="815"/>
        <v>2146.2896309172706</v>
      </c>
      <c r="Y2004" s="8">
        <v>0</v>
      </c>
      <c r="Z2004" s="9">
        <f t="shared" si="825"/>
        <v>0</v>
      </c>
      <c r="AA2004" s="26" t="str">
        <f t="shared" si="833"/>
        <v>INCORPJ=</v>
      </c>
      <c r="AB2004" s="70">
        <f t="shared" si="834"/>
        <v>44508</v>
      </c>
      <c r="AC2004" s="4"/>
      <c r="AD2004" s="1"/>
      <c r="AE2004" s="11"/>
      <c r="AF2004" s="5"/>
      <c r="AG2004" s="1"/>
      <c r="AH2004" s="1"/>
      <c r="AI2004" s="1"/>
      <c r="AJ2004" s="1"/>
      <c r="AK2004" s="10"/>
      <c r="AL2004" s="1"/>
      <c r="AM2004" s="1"/>
      <c r="AN2004" s="1"/>
      <c r="AO2004" s="1"/>
      <c r="AP2004" s="1"/>
      <c r="AQ2004" s="1"/>
    </row>
    <row r="2005" spans="1:43" ht="15.75" x14ac:dyDescent="0.2">
      <c r="A2005" s="67">
        <f t="shared" si="826"/>
        <v>44287</v>
      </c>
      <c r="B2005" s="8">
        <f t="shared" si="816"/>
        <v>17707.993715727327</v>
      </c>
      <c r="C2005" s="8">
        <f t="shared" si="827"/>
        <v>12022.26657881</v>
      </c>
      <c r="D2005" s="28">
        <f t="shared" si="828"/>
        <v>5622.43</v>
      </c>
      <c r="E2005" s="9">
        <f>IF(K2005=1,VLOOKUP(A2004,[1]Plan1!$AY$117:$BA$314,3),E2004)</f>
        <v>5674.72</v>
      </c>
      <c r="F2005" s="110">
        <f t="shared" si="829"/>
        <v>44271</v>
      </c>
      <c r="G2005" s="12">
        <f t="shared" si="817"/>
        <v>9.3002491805145304E-3</v>
      </c>
      <c r="H2005" s="11">
        <f t="shared" si="830"/>
        <v>44301</v>
      </c>
      <c r="I2005" s="11">
        <f t="shared" si="818"/>
        <v>44301</v>
      </c>
      <c r="J2005" s="1">
        <f t="shared" si="831"/>
        <v>22</v>
      </c>
      <c r="K2005" s="1">
        <f t="shared" si="814"/>
        <v>13</v>
      </c>
      <c r="L2005" s="8">
        <f t="shared" si="819"/>
        <v>1.0054851899999999</v>
      </c>
      <c r="M2005" s="14">
        <f t="shared" si="813"/>
        <v>1.00859988</v>
      </c>
      <c r="N2005" s="14">
        <f t="shared" si="810"/>
        <v>1.286561502123551</v>
      </c>
      <c r="O2005" s="8">
        <f t="shared" si="812"/>
        <v>1.29361853</v>
      </c>
      <c r="P2005" s="8">
        <f t="shared" si="820"/>
        <v>15552.22681894</v>
      </c>
      <c r="Q2005" s="13">
        <f t="shared" si="821"/>
        <v>0</v>
      </c>
      <c r="R2005" s="21">
        <f t="shared" si="822"/>
        <v>0</v>
      </c>
      <c r="S2005" s="8">
        <f t="shared" si="823"/>
        <v>0</v>
      </c>
      <c r="T2005" s="10">
        <f t="shared" si="832"/>
        <v>0.129804</v>
      </c>
      <c r="U2005" s="13">
        <f t="shared" si="811"/>
        <v>115</v>
      </c>
      <c r="V2005" s="13">
        <v>252</v>
      </c>
      <c r="W2005" s="14">
        <f t="shared" si="824"/>
        <v>1.0572749100000001</v>
      </c>
      <c r="X2005" s="85">
        <f t="shared" si="815"/>
        <v>2155.7668967873255</v>
      </c>
      <c r="Y2005" s="8">
        <v>0</v>
      </c>
      <c r="Z2005" s="9">
        <f t="shared" si="825"/>
        <v>0</v>
      </c>
      <c r="AA2005" s="26" t="str">
        <f t="shared" si="833"/>
        <v>INCORPJ=</v>
      </c>
      <c r="AB2005" s="70">
        <f t="shared" si="834"/>
        <v>44508</v>
      </c>
      <c r="AC2005" s="4"/>
      <c r="AD2005" s="1"/>
      <c r="AE2005" s="11"/>
      <c r="AF2005" s="5"/>
      <c r="AG2005" s="1"/>
      <c r="AH2005" s="1"/>
      <c r="AI2005" s="1"/>
      <c r="AJ2005" s="1"/>
      <c r="AK2005" s="10"/>
      <c r="AL2005" s="1"/>
      <c r="AM2005" s="1"/>
      <c r="AN2005" s="1"/>
      <c r="AO2005" s="1"/>
      <c r="AP2005" s="1"/>
      <c r="AQ2005" s="1"/>
    </row>
    <row r="2006" spans="1:43" ht="15.75" x14ac:dyDescent="0.2">
      <c r="A2006" s="67">
        <f t="shared" si="826"/>
        <v>44288</v>
      </c>
      <c r="B2006" s="8">
        <f t="shared" si="816"/>
        <v>17724.028259069521</v>
      </c>
      <c r="C2006" s="8">
        <f t="shared" si="827"/>
        <v>12022.26657881</v>
      </c>
      <c r="D2006" s="28">
        <f t="shared" si="828"/>
        <v>5622.43</v>
      </c>
      <c r="E2006" s="9">
        <f>IF(K2006=1,VLOOKUP(A2005,[1]Plan1!$AY$117:$BA$314,3),E2005)</f>
        <v>5674.72</v>
      </c>
      <c r="F2006" s="110">
        <f t="shared" si="829"/>
        <v>44271</v>
      </c>
      <c r="G2006" s="12">
        <f t="shared" si="817"/>
        <v>9.3002491805145304E-3</v>
      </c>
      <c r="H2006" s="11">
        <f t="shared" si="830"/>
        <v>44301</v>
      </c>
      <c r="I2006" s="11">
        <f t="shared" si="818"/>
        <v>44301</v>
      </c>
      <c r="J2006" s="1">
        <f t="shared" si="831"/>
        <v>22</v>
      </c>
      <c r="K2006" s="1">
        <f t="shared" si="814"/>
        <v>14</v>
      </c>
      <c r="L2006" s="8">
        <f t="shared" si="819"/>
        <v>1.00590837</v>
      </c>
      <c r="M2006" s="14">
        <f t="shared" si="813"/>
        <v>1.00859988</v>
      </c>
      <c r="N2006" s="14">
        <f t="shared" si="810"/>
        <v>1.286561502123551</v>
      </c>
      <c r="O2006" s="8">
        <f t="shared" si="812"/>
        <v>1.2941629800000001</v>
      </c>
      <c r="P2006" s="8">
        <f t="shared" si="820"/>
        <v>15558.77234198</v>
      </c>
      <c r="Q2006" s="13">
        <f t="shared" si="821"/>
        <v>0</v>
      </c>
      <c r="R2006" s="21">
        <f t="shared" si="822"/>
        <v>0</v>
      </c>
      <c r="S2006" s="8">
        <f t="shared" si="823"/>
        <v>0</v>
      </c>
      <c r="T2006" s="10">
        <f t="shared" si="832"/>
        <v>0.129804</v>
      </c>
      <c r="U2006" s="13">
        <f t="shared" si="811"/>
        <v>116</v>
      </c>
      <c r="V2006" s="13">
        <v>252</v>
      </c>
      <c r="W2006" s="14">
        <f t="shared" si="824"/>
        <v>1.057787075</v>
      </c>
      <c r="X2006" s="85">
        <f t="shared" si="815"/>
        <v>2165.2559170895206</v>
      </c>
      <c r="Y2006" s="8">
        <v>0</v>
      </c>
      <c r="Z2006" s="9">
        <f t="shared" si="825"/>
        <v>0</v>
      </c>
      <c r="AA2006" s="26" t="str">
        <f t="shared" si="833"/>
        <v>INCORPJ=</v>
      </c>
      <c r="AB2006" s="70">
        <f t="shared" si="834"/>
        <v>44508</v>
      </c>
      <c r="AC2006" s="4"/>
      <c r="AD2006" s="1"/>
      <c r="AE2006" s="11"/>
      <c r="AF2006" s="5"/>
      <c r="AG2006" s="1"/>
      <c r="AH2006" s="1"/>
      <c r="AI2006" s="1"/>
      <c r="AJ2006" s="1"/>
      <c r="AK2006" s="10"/>
      <c r="AL2006" s="1"/>
      <c r="AM2006" s="1"/>
      <c r="AN2006" s="1"/>
      <c r="AO2006" s="1"/>
      <c r="AP2006" s="1"/>
      <c r="AQ2006" s="1"/>
    </row>
    <row r="2007" spans="1:43" ht="15.75" x14ac:dyDescent="0.2">
      <c r="A2007" s="67">
        <f t="shared" si="826"/>
        <v>44289</v>
      </c>
      <c r="B2007" s="8">
        <f t="shared" si="816"/>
        <v>17724.028259069521</v>
      </c>
      <c r="C2007" s="8">
        <f t="shared" si="827"/>
        <v>12022.26657881</v>
      </c>
      <c r="D2007" s="28">
        <f t="shared" si="828"/>
        <v>5622.43</v>
      </c>
      <c r="E2007" s="9">
        <f>IF(K2007=1,VLOOKUP(A2006,[1]Plan1!$AY$117:$BA$314,3),E2006)</f>
        <v>5674.72</v>
      </c>
      <c r="F2007" s="110">
        <f t="shared" si="829"/>
        <v>44271</v>
      </c>
      <c r="G2007" s="12">
        <f t="shared" si="817"/>
        <v>9.3002491805145304E-3</v>
      </c>
      <c r="H2007" s="11">
        <f t="shared" si="830"/>
        <v>44301</v>
      </c>
      <c r="I2007" s="11">
        <f t="shared" si="818"/>
        <v>44301</v>
      </c>
      <c r="J2007" s="1">
        <f t="shared" si="831"/>
        <v>22</v>
      </c>
      <c r="K2007" s="1">
        <f t="shared" si="814"/>
        <v>14</v>
      </c>
      <c r="L2007" s="8">
        <f t="shared" si="819"/>
        <v>1.00590837</v>
      </c>
      <c r="M2007" s="14">
        <f t="shared" si="813"/>
        <v>1.00859988</v>
      </c>
      <c r="N2007" s="14">
        <f t="shared" si="810"/>
        <v>1.286561502123551</v>
      </c>
      <c r="O2007" s="8">
        <f t="shared" si="812"/>
        <v>1.2941629800000001</v>
      </c>
      <c r="P2007" s="8">
        <f t="shared" si="820"/>
        <v>15558.77234198</v>
      </c>
      <c r="Q2007" s="13">
        <f t="shared" si="821"/>
        <v>0</v>
      </c>
      <c r="R2007" s="21">
        <f t="shared" si="822"/>
        <v>0</v>
      </c>
      <c r="S2007" s="8">
        <f t="shared" si="823"/>
        <v>0</v>
      </c>
      <c r="T2007" s="10">
        <f t="shared" si="832"/>
        <v>0.129804</v>
      </c>
      <c r="U2007" s="13">
        <f t="shared" si="811"/>
        <v>116</v>
      </c>
      <c r="V2007" s="13">
        <v>252</v>
      </c>
      <c r="W2007" s="14">
        <f t="shared" si="824"/>
        <v>1.057787075</v>
      </c>
      <c r="X2007" s="85">
        <f t="shared" si="815"/>
        <v>2165.2559170895206</v>
      </c>
      <c r="Y2007" s="8">
        <v>0</v>
      </c>
      <c r="Z2007" s="9">
        <f t="shared" si="825"/>
        <v>0</v>
      </c>
      <c r="AA2007" s="26" t="str">
        <f t="shared" si="833"/>
        <v>INCORPJ=</v>
      </c>
      <c r="AB2007" s="70">
        <f t="shared" si="834"/>
        <v>44508</v>
      </c>
      <c r="AC2007" s="4"/>
      <c r="AD2007" s="1"/>
      <c r="AE2007" s="11"/>
      <c r="AF2007" s="5"/>
      <c r="AG2007" s="1"/>
      <c r="AH2007" s="1"/>
      <c r="AI2007" s="1"/>
      <c r="AJ2007" s="1"/>
      <c r="AK2007" s="10"/>
      <c r="AL2007" s="1"/>
      <c r="AM2007" s="1"/>
      <c r="AN2007" s="1"/>
      <c r="AO2007" s="1"/>
      <c r="AP2007" s="1"/>
      <c r="AQ2007" s="1"/>
    </row>
    <row r="2008" spans="1:43" ht="15.75" x14ac:dyDescent="0.2">
      <c r="A2008" s="67">
        <f t="shared" si="826"/>
        <v>44290</v>
      </c>
      <c r="B2008" s="8">
        <f t="shared" si="816"/>
        <v>17724.028259069521</v>
      </c>
      <c r="C2008" s="8">
        <f t="shared" si="827"/>
        <v>12022.26657881</v>
      </c>
      <c r="D2008" s="28">
        <f t="shared" si="828"/>
        <v>5622.43</v>
      </c>
      <c r="E2008" s="9">
        <f>IF(K2008=1,VLOOKUP(A2007,[1]Plan1!$AY$117:$BA$314,3),E2007)</f>
        <v>5674.72</v>
      </c>
      <c r="F2008" s="110">
        <f t="shared" si="829"/>
        <v>44271</v>
      </c>
      <c r="G2008" s="12">
        <f t="shared" si="817"/>
        <v>9.3002491805145304E-3</v>
      </c>
      <c r="H2008" s="11">
        <f t="shared" si="830"/>
        <v>44301</v>
      </c>
      <c r="I2008" s="11">
        <f t="shared" si="818"/>
        <v>44301</v>
      </c>
      <c r="J2008" s="1">
        <f t="shared" si="831"/>
        <v>22</v>
      </c>
      <c r="K2008" s="1">
        <f t="shared" si="814"/>
        <v>14</v>
      </c>
      <c r="L2008" s="8">
        <f t="shared" si="819"/>
        <v>1.00590837</v>
      </c>
      <c r="M2008" s="14">
        <f t="shared" si="813"/>
        <v>1.00859988</v>
      </c>
      <c r="N2008" s="14">
        <f t="shared" si="810"/>
        <v>1.286561502123551</v>
      </c>
      <c r="O2008" s="8">
        <f t="shared" si="812"/>
        <v>1.2941629800000001</v>
      </c>
      <c r="P2008" s="8">
        <f t="shared" si="820"/>
        <v>15558.77234198</v>
      </c>
      <c r="Q2008" s="13">
        <f t="shared" si="821"/>
        <v>0</v>
      </c>
      <c r="R2008" s="21">
        <f t="shared" si="822"/>
        <v>0</v>
      </c>
      <c r="S2008" s="8">
        <f t="shared" si="823"/>
        <v>0</v>
      </c>
      <c r="T2008" s="10">
        <f t="shared" si="832"/>
        <v>0.129804</v>
      </c>
      <c r="U2008" s="13">
        <f t="shared" si="811"/>
        <v>116</v>
      </c>
      <c r="V2008" s="13">
        <v>252</v>
      </c>
      <c r="W2008" s="14">
        <f t="shared" si="824"/>
        <v>1.057787075</v>
      </c>
      <c r="X2008" s="85">
        <f t="shared" si="815"/>
        <v>2165.2559170895206</v>
      </c>
      <c r="Y2008" s="8">
        <v>0</v>
      </c>
      <c r="Z2008" s="9">
        <f t="shared" si="825"/>
        <v>0</v>
      </c>
      <c r="AA2008" s="26" t="str">
        <f t="shared" si="833"/>
        <v>INCORPJ=</v>
      </c>
      <c r="AB2008" s="70">
        <f t="shared" si="834"/>
        <v>44508</v>
      </c>
      <c r="AC2008" s="4"/>
      <c r="AD2008" s="1"/>
      <c r="AE2008" s="11"/>
      <c r="AF2008" s="5"/>
      <c r="AG2008" s="1"/>
      <c r="AH2008" s="1"/>
      <c r="AI2008" s="1"/>
      <c r="AJ2008" s="1"/>
      <c r="AK2008" s="10"/>
      <c r="AL2008" s="1"/>
      <c r="AM2008" s="1"/>
      <c r="AN2008" s="1"/>
      <c r="AO2008" s="1"/>
      <c r="AP2008" s="1"/>
      <c r="AQ2008" s="1"/>
    </row>
    <row r="2009" spans="1:43" ht="15.75" x14ac:dyDescent="0.2">
      <c r="A2009" s="67">
        <f t="shared" si="826"/>
        <v>44291</v>
      </c>
      <c r="B2009" s="8">
        <f t="shared" si="816"/>
        <v>17724.028259069521</v>
      </c>
      <c r="C2009" s="8">
        <f t="shared" si="827"/>
        <v>12022.26657881</v>
      </c>
      <c r="D2009" s="28">
        <f t="shared" si="828"/>
        <v>5622.43</v>
      </c>
      <c r="E2009" s="9">
        <f>IF(K2009=1,VLOOKUP(A2008,[1]Plan1!$AY$117:$BA$314,3),E2008)</f>
        <v>5674.72</v>
      </c>
      <c r="F2009" s="110">
        <f t="shared" si="829"/>
        <v>44271</v>
      </c>
      <c r="G2009" s="12">
        <f t="shared" si="817"/>
        <v>9.3002491805145304E-3</v>
      </c>
      <c r="H2009" s="11">
        <f t="shared" si="830"/>
        <v>44301</v>
      </c>
      <c r="I2009" s="11">
        <f t="shared" si="818"/>
        <v>44301</v>
      </c>
      <c r="J2009" s="1">
        <f t="shared" si="831"/>
        <v>22</v>
      </c>
      <c r="K2009" s="1">
        <f t="shared" si="814"/>
        <v>14</v>
      </c>
      <c r="L2009" s="8">
        <f t="shared" si="819"/>
        <v>1.00590837</v>
      </c>
      <c r="M2009" s="14">
        <f t="shared" si="813"/>
        <v>1.00859988</v>
      </c>
      <c r="N2009" s="14">
        <f t="shared" si="810"/>
        <v>1.286561502123551</v>
      </c>
      <c r="O2009" s="8">
        <f t="shared" si="812"/>
        <v>1.2941629800000001</v>
      </c>
      <c r="P2009" s="8">
        <f t="shared" si="820"/>
        <v>15558.77234198</v>
      </c>
      <c r="Q2009" s="13">
        <f t="shared" si="821"/>
        <v>0</v>
      </c>
      <c r="R2009" s="21">
        <f t="shared" si="822"/>
        <v>0</v>
      </c>
      <c r="S2009" s="8">
        <f t="shared" si="823"/>
        <v>0</v>
      </c>
      <c r="T2009" s="10">
        <f t="shared" si="832"/>
        <v>0.129804</v>
      </c>
      <c r="U2009" s="13">
        <f t="shared" si="811"/>
        <v>116</v>
      </c>
      <c r="V2009" s="13">
        <v>252</v>
      </c>
      <c r="W2009" s="14">
        <f t="shared" si="824"/>
        <v>1.057787075</v>
      </c>
      <c r="X2009" s="85">
        <f t="shared" si="815"/>
        <v>2165.2559170895206</v>
      </c>
      <c r="Y2009" s="8">
        <v>0</v>
      </c>
      <c r="Z2009" s="9">
        <f t="shared" si="825"/>
        <v>0</v>
      </c>
      <c r="AA2009" s="26" t="str">
        <f t="shared" si="833"/>
        <v>INCORPJ=</v>
      </c>
      <c r="AB2009" s="70">
        <f t="shared" si="834"/>
        <v>44508</v>
      </c>
      <c r="AC2009" s="4"/>
      <c r="AD2009" s="1"/>
      <c r="AE2009" s="11"/>
      <c r="AF2009" s="5"/>
      <c r="AG2009" s="1"/>
      <c r="AH2009" s="1"/>
      <c r="AI2009" s="1"/>
      <c r="AJ2009" s="1"/>
      <c r="AK2009" s="10"/>
      <c r="AL2009" s="1"/>
      <c r="AM2009" s="1"/>
      <c r="AN2009" s="1"/>
      <c r="AO2009" s="1"/>
      <c r="AP2009" s="1"/>
      <c r="AQ2009" s="1"/>
    </row>
    <row r="2010" spans="1:43" ht="15.75" x14ac:dyDescent="0.2">
      <c r="A2010" s="67">
        <f t="shared" si="826"/>
        <v>44292</v>
      </c>
      <c r="B2010" s="8">
        <f t="shared" si="816"/>
        <v>17740.077331643537</v>
      </c>
      <c r="C2010" s="8">
        <f t="shared" si="827"/>
        <v>12022.26657881</v>
      </c>
      <c r="D2010" s="28">
        <f t="shared" si="828"/>
        <v>5622.43</v>
      </c>
      <c r="E2010" s="9">
        <f>IF(K2010=1,VLOOKUP(A2009,[1]Plan1!$AY$117:$BA$314,3),E2009)</f>
        <v>5674.72</v>
      </c>
      <c r="F2010" s="110">
        <f t="shared" si="829"/>
        <v>44271</v>
      </c>
      <c r="G2010" s="12">
        <f t="shared" si="817"/>
        <v>9.3002491805145304E-3</v>
      </c>
      <c r="H2010" s="11">
        <f t="shared" si="830"/>
        <v>44301</v>
      </c>
      <c r="I2010" s="11">
        <f t="shared" si="818"/>
        <v>44301</v>
      </c>
      <c r="J2010" s="1">
        <f t="shared" si="831"/>
        <v>22</v>
      </c>
      <c r="K2010" s="1">
        <f t="shared" si="814"/>
        <v>15</v>
      </c>
      <c r="L2010" s="8">
        <f t="shared" si="819"/>
        <v>1.0063317300000001</v>
      </c>
      <c r="M2010" s="14">
        <f t="shared" si="813"/>
        <v>1.00859988</v>
      </c>
      <c r="N2010" s="14">
        <f t="shared" si="810"/>
        <v>1.286561502123551</v>
      </c>
      <c r="O2010" s="8">
        <f t="shared" si="812"/>
        <v>1.29470766</v>
      </c>
      <c r="P2010" s="8">
        <f t="shared" si="820"/>
        <v>15565.320630140001</v>
      </c>
      <c r="Q2010" s="13">
        <f t="shared" si="821"/>
        <v>0</v>
      </c>
      <c r="R2010" s="21">
        <f t="shared" si="822"/>
        <v>0</v>
      </c>
      <c r="S2010" s="8">
        <f t="shared" si="823"/>
        <v>0</v>
      </c>
      <c r="T2010" s="10">
        <f t="shared" si="832"/>
        <v>0.129804</v>
      </c>
      <c r="U2010" s="13">
        <f t="shared" si="811"/>
        <v>117</v>
      </c>
      <c r="V2010" s="13">
        <v>252</v>
      </c>
      <c r="W2010" s="14">
        <f t="shared" si="824"/>
        <v>1.0582994880000001</v>
      </c>
      <c r="X2010" s="85">
        <f t="shared" si="815"/>
        <v>2174.7567015035365</v>
      </c>
      <c r="Y2010" s="8">
        <v>0</v>
      </c>
      <c r="Z2010" s="9">
        <f t="shared" si="825"/>
        <v>0</v>
      </c>
      <c r="AA2010" s="26" t="str">
        <f t="shared" si="833"/>
        <v>INCORPJ=</v>
      </c>
      <c r="AB2010" s="70">
        <f t="shared" si="834"/>
        <v>44508</v>
      </c>
      <c r="AC2010" s="4"/>
      <c r="AD2010" s="1"/>
      <c r="AE2010" s="11"/>
      <c r="AF2010" s="5"/>
      <c r="AG2010" s="1"/>
      <c r="AH2010" s="1"/>
      <c r="AI2010" s="1"/>
      <c r="AJ2010" s="1"/>
      <c r="AK2010" s="10"/>
      <c r="AL2010" s="1"/>
      <c r="AM2010" s="1"/>
      <c r="AN2010" s="1"/>
      <c r="AO2010" s="1"/>
      <c r="AP2010" s="1"/>
      <c r="AQ2010" s="1"/>
    </row>
    <row r="2011" spans="1:43" ht="15.75" x14ac:dyDescent="0.2">
      <c r="A2011" s="67">
        <f t="shared" si="826"/>
        <v>44293</v>
      </c>
      <c r="B2011" s="8">
        <f t="shared" si="816"/>
        <v>17756.140943271203</v>
      </c>
      <c r="C2011" s="8">
        <f t="shared" si="827"/>
        <v>12022.26657881</v>
      </c>
      <c r="D2011" s="28">
        <f t="shared" si="828"/>
        <v>5622.43</v>
      </c>
      <c r="E2011" s="9">
        <f>IF(K2011=1,VLOOKUP(A2010,[1]Plan1!$AY$117:$BA$314,3),E2010)</f>
        <v>5674.72</v>
      </c>
      <c r="F2011" s="110">
        <f t="shared" si="829"/>
        <v>44271</v>
      </c>
      <c r="G2011" s="12">
        <f t="shared" si="817"/>
        <v>9.3002491805145304E-3</v>
      </c>
      <c r="H2011" s="11">
        <f t="shared" si="830"/>
        <v>44301</v>
      </c>
      <c r="I2011" s="11">
        <f t="shared" si="818"/>
        <v>44301</v>
      </c>
      <c r="J2011" s="1">
        <f t="shared" si="831"/>
        <v>22</v>
      </c>
      <c r="K2011" s="1">
        <f t="shared" si="814"/>
        <v>16</v>
      </c>
      <c r="L2011" s="8">
        <f t="shared" si="819"/>
        <v>1.00675527</v>
      </c>
      <c r="M2011" s="14">
        <f t="shared" si="813"/>
        <v>1.00859988</v>
      </c>
      <c r="N2011" s="14">
        <f t="shared" si="810"/>
        <v>1.286561502123551</v>
      </c>
      <c r="O2011" s="8">
        <f t="shared" si="812"/>
        <v>1.2952525699999999</v>
      </c>
      <c r="P2011" s="8">
        <f t="shared" si="820"/>
        <v>15571.87168342</v>
      </c>
      <c r="Q2011" s="13">
        <f t="shared" si="821"/>
        <v>0</v>
      </c>
      <c r="R2011" s="21">
        <f t="shared" si="822"/>
        <v>0</v>
      </c>
      <c r="S2011" s="8">
        <f t="shared" si="823"/>
        <v>0</v>
      </c>
      <c r="T2011" s="10">
        <f t="shared" si="832"/>
        <v>0.129804</v>
      </c>
      <c r="U2011" s="13">
        <f t="shared" si="811"/>
        <v>118</v>
      </c>
      <c r="V2011" s="13">
        <v>252</v>
      </c>
      <c r="W2011" s="14">
        <f t="shared" si="824"/>
        <v>1.058812149</v>
      </c>
      <c r="X2011" s="85">
        <f t="shared" si="815"/>
        <v>2184.269259851204</v>
      </c>
      <c r="Y2011" s="8">
        <v>0</v>
      </c>
      <c r="Z2011" s="9">
        <f t="shared" si="825"/>
        <v>0</v>
      </c>
      <c r="AA2011" s="26" t="str">
        <f t="shared" si="833"/>
        <v>INCORPJ=</v>
      </c>
      <c r="AB2011" s="70">
        <f t="shared" si="834"/>
        <v>44508</v>
      </c>
      <c r="AC2011" s="4"/>
      <c r="AD2011" s="1"/>
      <c r="AE2011" s="11"/>
      <c r="AF2011" s="5"/>
      <c r="AG2011" s="1"/>
      <c r="AH2011" s="1"/>
      <c r="AI2011" s="1"/>
      <c r="AJ2011" s="1"/>
      <c r="AK2011" s="10"/>
      <c r="AL2011" s="1"/>
      <c r="AM2011" s="1"/>
      <c r="AN2011" s="1"/>
      <c r="AO2011" s="1"/>
      <c r="AP2011" s="1"/>
      <c r="AQ2011" s="1"/>
    </row>
    <row r="2012" spans="1:43" ht="15.75" x14ac:dyDescent="0.2">
      <c r="A2012" s="67">
        <f t="shared" si="826"/>
        <v>44294</v>
      </c>
      <c r="B2012" s="8">
        <f t="shared" si="816"/>
        <v>17772.218966636825</v>
      </c>
      <c r="C2012" s="8">
        <f t="shared" si="827"/>
        <v>12022.26657881</v>
      </c>
      <c r="D2012" s="28">
        <f t="shared" si="828"/>
        <v>5622.43</v>
      </c>
      <c r="E2012" s="9">
        <f>IF(K2012=1,VLOOKUP(A2011,[1]Plan1!$AY$117:$BA$314,3),E2011)</f>
        <v>5674.72</v>
      </c>
      <c r="F2012" s="110">
        <f t="shared" si="829"/>
        <v>44271</v>
      </c>
      <c r="G2012" s="12">
        <f t="shared" si="817"/>
        <v>9.3002491805145304E-3</v>
      </c>
      <c r="H2012" s="11">
        <f t="shared" si="830"/>
        <v>44301</v>
      </c>
      <c r="I2012" s="11">
        <f t="shared" si="818"/>
        <v>44301</v>
      </c>
      <c r="J2012" s="1">
        <f t="shared" si="831"/>
        <v>22</v>
      </c>
      <c r="K2012" s="1">
        <f t="shared" si="814"/>
        <v>17</v>
      </c>
      <c r="L2012" s="8">
        <f t="shared" si="819"/>
        <v>1.0071789799999999</v>
      </c>
      <c r="M2012" s="14">
        <f t="shared" si="813"/>
        <v>1.00859988</v>
      </c>
      <c r="N2012" s="14">
        <f t="shared" si="810"/>
        <v>1.286561502123551</v>
      </c>
      <c r="O2012" s="8">
        <f t="shared" si="812"/>
        <v>1.2957977000000001</v>
      </c>
      <c r="P2012" s="8">
        <f t="shared" si="820"/>
        <v>15578.4253816</v>
      </c>
      <c r="Q2012" s="13">
        <f t="shared" si="821"/>
        <v>0</v>
      </c>
      <c r="R2012" s="21">
        <f t="shared" si="822"/>
        <v>0</v>
      </c>
      <c r="S2012" s="8">
        <f t="shared" si="823"/>
        <v>0</v>
      </c>
      <c r="T2012" s="10">
        <f t="shared" si="832"/>
        <v>0.129804</v>
      </c>
      <c r="U2012" s="13">
        <f t="shared" si="811"/>
        <v>119</v>
      </c>
      <c r="V2012" s="13">
        <v>252</v>
      </c>
      <c r="W2012" s="14">
        <f t="shared" si="824"/>
        <v>1.059325058</v>
      </c>
      <c r="X2012" s="85">
        <f t="shared" si="815"/>
        <v>2193.7935850368262</v>
      </c>
      <c r="Y2012" s="8">
        <v>0</v>
      </c>
      <c r="Z2012" s="9">
        <f t="shared" si="825"/>
        <v>0</v>
      </c>
      <c r="AA2012" s="26" t="str">
        <f t="shared" si="833"/>
        <v>INCORPJ=</v>
      </c>
      <c r="AB2012" s="70">
        <f t="shared" si="834"/>
        <v>44508</v>
      </c>
      <c r="AC2012" s="4"/>
      <c r="AD2012" s="1"/>
      <c r="AE2012" s="11"/>
      <c r="AF2012" s="5"/>
      <c r="AG2012" s="1"/>
      <c r="AH2012" s="1"/>
      <c r="AI2012" s="1"/>
      <c r="AJ2012" s="1"/>
      <c r="AK2012" s="10"/>
      <c r="AL2012" s="1"/>
      <c r="AM2012" s="1"/>
      <c r="AN2012" s="1"/>
      <c r="AO2012" s="1"/>
      <c r="AP2012" s="1"/>
      <c r="AQ2012" s="1"/>
    </row>
    <row r="2013" spans="1:43" ht="15.75" x14ac:dyDescent="0.2">
      <c r="A2013" s="67">
        <f t="shared" si="826"/>
        <v>44295</v>
      </c>
      <c r="B2013" s="8">
        <f t="shared" si="816"/>
        <v>17788.311702592819</v>
      </c>
      <c r="C2013" s="8">
        <f t="shared" si="827"/>
        <v>12022.26657881</v>
      </c>
      <c r="D2013" s="28">
        <f t="shared" si="828"/>
        <v>5622.43</v>
      </c>
      <c r="E2013" s="9">
        <f>IF(K2013=1,VLOOKUP(A2012,[1]Plan1!$AY$117:$BA$314,3),E2012)</f>
        <v>5674.72</v>
      </c>
      <c r="F2013" s="110">
        <f t="shared" si="829"/>
        <v>44271</v>
      </c>
      <c r="G2013" s="12">
        <f t="shared" si="817"/>
        <v>9.3002491805145304E-3</v>
      </c>
      <c r="H2013" s="11">
        <f t="shared" si="830"/>
        <v>44301</v>
      </c>
      <c r="I2013" s="11">
        <f t="shared" si="818"/>
        <v>44301</v>
      </c>
      <c r="J2013" s="1">
        <f t="shared" si="831"/>
        <v>22</v>
      </c>
      <c r="K2013" s="1">
        <f t="shared" si="814"/>
        <v>18</v>
      </c>
      <c r="L2013" s="8">
        <f t="shared" si="819"/>
        <v>1.0076028800000001</v>
      </c>
      <c r="M2013" s="14">
        <f t="shared" si="813"/>
        <v>1.00859988</v>
      </c>
      <c r="N2013" s="14">
        <f t="shared" si="810"/>
        <v>1.286561502123551</v>
      </c>
      <c r="O2013" s="8">
        <f t="shared" si="812"/>
        <v>1.29634307</v>
      </c>
      <c r="P2013" s="8">
        <f t="shared" si="820"/>
        <v>15584.98196513</v>
      </c>
      <c r="Q2013" s="13">
        <f t="shared" si="821"/>
        <v>0</v>
      </c>
      <c r="R2013" s="21">
        <f t="shared" si="822"/>
        <v>0</v>
      </c>
      <c r="S2013" s="8">
        <f t="shared" si="823"/>
        <v>0</v>
      </c>
      <c r="T2013" s="10">
        <f t="shared" si="832"/>
        <v>0.129804</v>
      </c>
      <c r="U2013" s="13">
        <f t="shared" si="811"/>
        <v>120</v>
      </c>
      <c r="V2013" s="13">
        <v>252</v>
      </c>
      <c r="W2013" s="14">
        <f t="shared" si="824"/>
        <v>1.0598382159999999</v>
      </c>
      <c r="X2013" s="85">
        <f t="shared" si="815"/>
        <v>2203.3297374628178</v>
      </c>
      <c r="Y2013" s="8">
        <v>0</v>
      </c>
      <c r="Z2013" s="9">
        <f t="shared" si="825"/>
        <v>0</v>
      </c>
      <c r="AA2013" s="26" t="str">
        <f t="shared" si="833"/>
        <v>INCORPJ=</v>
      </c>
      <c r="AB2013" s="70">
        <f t="shared" si="834"/>
        <v>44508</v>
      </c>
      <c r="AC2013" s="4"/>
      <c r="AD2013" s="1"/>
      <c r="AE2013" s="11"/>
      <c r="AF2013" s="5"/>
      <c r="AG2013" s="1"/>
      <c r="AH2013" s="1"/>
      <c r="AI2013" s="1"/>
      <c r="AJ2013" s="1"/>
      <c r="AK2013" s="10"/>
      <c r="AL2013" s="1"/>
      <c r="AM2013" s="1"/>
      <c r="AN2013" s="1"/>
      <c r="AO2013" s="1"/>
      <c r="AP2013" s="1"/>
      <c r="AQ2013" s="1"/>
    </row>
    <row r="2014" spans="1:43" ht="15.75" x14ac:dyDescent="0.2">
      <c r="A2014" s="67">
        <f t="shared" si="826"/>
        <v>44296</v>
      </c>
      <c r="B2014" s="8">
        <f t="shared" si="816"/>
        <v>17804.41886983352</v>
      </c>
      <c r="C2014" s="8">
        <f t="shared" si="827"/>
        <v>12022.26657881</v>
      </c>
      <c r="D2014" s="28">
        <f t="shared" si="828"/>
        <v>5622.43</v>
      </c>
      <c r="E2014" s="9">
        <f>IF(K2014=1,VLOOKUP(A2013,[1]Plan1!$AY$117:$BA$314,3),E2013)</f>
        <v>5674.72</v>
      </c>
      <c r="F2014" s="110">
        <f t="shared" si="829"/>
        <v>44271</v>
      </c>
      <c r="G2014" s="12">
        <f t="shared" si="817"/>
        <v>9.3002491805145304E-3</v>
      </c>
      <c r="H2014" s="11">
        <f t="shared" si="830"/>
        <v>44301</v>
      </c>
      <c r="I2014" s="11">
        <f t="shared" si="818"/>
        <v>44301</v>
      </c>
      <c r="J2014" s="1">
        <f t="shared" si="831"/>
        <v>22</v>
      </c>
      <c r="K2014" s="1">
        <f t="shared" si="814"/>
        <v>19</v>
      </c>
      <c r="L2014" s="8">
        <f t="shared" si="819"/>
        <v>1.0080269500000001</v>
      </c>
      <c r="M2014" s="14">
        <f t="shared" si="813"/>
        <v>1.00859988</v>
      </c>
      <c r="N2014" s="14">
        <f t="shared" si="810"/>
        <v>1.286561502123551</v>
      </c>
      <c r="O2014" s="8">
        <f t="shared" si="812"/>
        <v>1.29688866</v>
      </c>
      <c r="P2014" s="8">
        <f t="shared" si="820"/>
        <v>15591.54119355</v>
      </c>
      <c r="Q2014" s="13">
        <f t="shared" si="821"/>
        <v>0</v>
      </c>
      <c r="R2014" s="21">
        <f t="shared" si="822"/>
        <v>0</v>
      </c>
      <c r="S2014" s="8">
        <f t="shared" si="823"/>
        <v>0</v>
      </c>
      <c r="T2014" s="10">
        <f t="shared" si="832"/>
        <v>0.129804</v>
      </c>
      <c r="U2014" s="13">
        <f t="shared" si="811"/>
        <v>121</v>
      </c>
      <c r="V2014" s="13">
        <v>252</v>
      </c>
      <c r="W2014" s="14">
        <f t="shared" si="824"/>
        <v>1.060351622</v>
      </c>
      <c r="X2014" s="85">
        <f t="shared" si="815"/>
        <v>2212.8776762835205</v>
      </c>
      <c r="Y2014" s="8">
        <v>0</v>
      </c>
      <c r="Z2014" s="9">
        <f t="shared" si="825"/>
        <v>0</v>
      </c>
      <c r="AA2014" s="26" t="str">
        <f t="shared" si="833"/>
        <v>INCORPJ=</v>
      </c>
      <c r="AB2014" s="70">
        <f t="shared" si="834"/>
        <v>44508</v>
      </c>
      <c r="AC2014" s="4"/>
      <c r="AD2014" s="1"/>
      <c r="AE2014" s="11"/>
      <c r="AF2014" s="5"/>
      <c r="AG2014" s="1"/>
      <c r="AH2014" s="1"/>
      <c r="AI2014" s="1"/>
      <c r="AJ2014" s="1"/>
      <c r="AK2014" s="10"/>
      <c r="AL2014" s="1"/>
      <c r="AM2014" s="1"/>
      <c r="AN2014" s="1"/>
      <c r="AO2014" s="1"/>
      <c r="AP2014" s="1"/>
      <c r="AQ2014" s="1"/>
    </row>
    <row r="2015" spans="1:43" ht="15.75" x14ac:dyDescent="0.2">
      <c r="A2015" s="67">
        <f t="shared" si="826"/>
        <v>44297</v>
      </c>
      <c r="B2015" s="8">
        <f t="shared" si="816"/>
        <v>17804.41886983352</v>
      </c>
      <c r="C2015" s="8">
        <f t="shared" si="827"/>
        <v>12022.26657881</v>
      </c>
      <c r="D2015" s="28">
        <f t="shared" si="828"/>
        <v>5622.43</v>
      </c>
      <c r="E2015" s="9">
        <f>IF(K2015=1,VLOOKUP(A2014,[1]Plan1!$AY$117:$BA$314,3),E2014)</f>
        <v>5674.72</v>
      </c>
      <c r="F2015" s="110">
        <f t="shared" si="829"/>
        <v>44271</v>
      </c>
      <c r="G2015" s="12">
        <f t="shared" si="817"/>
        <v>9.3002491805145304E-3</v>
      </c>
      <c r="H2015" s="11">
        <f t="shared" si="830"/>
        <v>44301</v>
      </c>
      <c r="I2015" s="11">
        <f t="shared" si="818"/>
        <v>44301</v>
      </c>
      <c r="J2015" s="1">
        <f t="shared" si="831"/>
        <v>22</v>
      </c>
      <c r="K2015" s="1">
        <f t="shared" si="814"/>
        <v>19</v>
      </c>
      <c r="L2015" s="8">
        <f t="shared" si="819"/>
        <v>1.0080269500000001</v>
      </c>
      <c r="M2015" s="14">
        <f t="shared" si="813"/>
        <v>1.00859988</v>
      </c>
      <c r="N2015" s="14">
        <f t="shared" ref="N2015:N2078" si="835">IF(I2015&gt;I2014,N2014*M2015,N2014)</f>
        <v>1.286561502123551</v>
      </c>
      <c r="O2015" s="8">
        <f t="shared" si="812"/>
        <v>1.29688866</v>
      </c>
      <c r="P2015" s="8">
        <f t="shared" si="820"/>
        <v>15591.54119355</v>
      </c>
      <c r="Q2015" s="13">
        <f t="shared" si="821"/>
        <v>0</v>
      </c>
      <c r="R2015" s="21">
        <f t="shared" si="822"/>
        <v>0</v>
      </c>
      <c r="S2015" s="8">
        <f t="shared" si="823"/>
        <v>0</v>
      </c>
      <c r="T2015" s="10">
        <f t="shared" si="832"/>
        <v>0.129804</v>
      </c>
      <c r="U2015" s="13">
        <f t="shared" si="811"/>
        <v>121</v>
      </c>
      <c r="V2015" s="13">
        <v>252</v>
      </c>
      <c r="W2015" s="14">
        <f t="shared" si="824"/>
        <v>1.060351622</v>
      </c>
      <c r="X2015" s="85">
        <f t="shared" si="815"/>
        <v>2212.8776762835205</v>
      </c>
      <c r="Y2015" s="8">
        <v>0</v>
      </c>
      <c r="Z2015" s="9">
        <f t="shared" si="825"/>
        <v>0</v>
      </c>
      <c r="AA2015" s="26" t="str">
        <f t="shared" si="833"/>
        <v>INCORPJ=</v>
      </c>
      <c r="AB2015" s="70">
        <f t="shared" si="834"/>
        <v>44508</v>
      </c>
      <c r="AC2015" s="4"/>
      <c r="AD2015" s="1"/>
      <c r="AE2015" s="11"/>
      <c r="AF2015" s="5"/>
      <c r="AG2015" s="1"/>
      <c r="AH2015" s="1"/>
      <c r="AI2015" s="1"/>
      <c r="AJ2015" s="1"/>
      <c r="AK2015" s="10"/>
      <c r="AL2015" s="1"/>
      <c r="AM2015" s="1"/>
      <c r="AN2015" s="1"/>
      <c r="AO2015" s="1"/>
      <c r="AP2015" s="1"/>
      <c r="AQ2015" s="1"/>
    </row>
    <row r="2016" spans="1:43" ht="15.75" x14ac:dyDescent="0.2">
      <c r="A2016" s="67">
        <f t="shared" si="826"/>
        <v>44298</v>
      </c>
      <c r="B2016" s="8">
        <f t="shared" si="816"/>
        <v>17804.41886983352</v>
      </c>
      <c r="C2016" s="8">
        <f t="shared" si="827"/>
        <v>12022.26657881</v>
      </c>
      <c r="D2016" s="28">
        <f t="shared" si="828"/>
        <v>5622.43</v>
      </c>
      <c r="E2016" s="9">
        <f>IF(K2016=1,VLOOKUP(A2015,[1]Plan1!$AY$117:$BA$314,3),E2015)</f>
        <v>5674.72</v>
      </c>
      <c r="F2016" s="110">
        <f t="shared" si="829"/>
        <v>44271</v>
      </c>
      <c r="G2016" s="12">
        <f t="shared" si="817"/>
        <v>9.3002491805145304E-3</v>
      </c>
      <c r="H2016" s="11">
        <f t="shared" si="830"/>
        <v>44301</v>
      </c>
      <c r="I2016" s="11">
        <f t="shared" si="818"/>
        <v>44301</v>
      </c>
      <c r="J2016" s="1">
        <f t="shared" si="831"/>
        <v>22</v>
      </c>
      <c r="K2016" s="1">
        <f t="shared" si="814"/>
        <v>19</v>
      </c>
      <c r="L2016" s="8">
        <f t="shared" si="819"/>
        <v>1.0080269500000001</v>
      </c>
      <c r="M2016" s="14">
        <f t="shared" si="813"/>
        <v>1.00859988</v>
      </c>
      <c r="N2016" s="14">
        <f t="shared" si="835"/>
        <v>1.286561502123551</v>
      </c>
      <c r="O2016" s="8">
        <f t="shared" si="812"/>
        <v>1.29688866</v>
      </c>
      <c r="P2016" s="8">
        <f t="shared" si="820"/>
        <v>15591.54119355</v>
      </c>
      <c r="Q2016" s="13">
        <f t="shared" si="821"/>
        <v>0</v>
      </c>
      <c r="R2016" s="21">
        <f t="shared" si="822"/>
        <v>0</v>
      </c>
      <c r="S2016" s="8">
        <f t="shared" si="823"/>
        <v>0</v>
      </c>
      <c r="T2016" s="10">
        <f t="shared" si="832"/>
        <v>0.129804</v>
      </c>
      <c r="U2016" s="13">
        <f t="shared" si="811"/>
        <v>121</v>
      </c>
      <c r="V2016" s="13">
        <v>252</v>
      </c>
      <c r="W2016" s="14">
        <f t="shared" si="824"/>
        <v>1.060351622</v>
      </c>
      <c r="X2016" s="85">
        <f t="shared" si="815"/>
        <v>2212.8776762835205</v>
      </c>
      <c r="Y2016" s="8">
        <v>0</v>
      </c>
      <c r="Z2016" s="9">
        <f t="shared" si="825"/>
        <v>0</v>
      </c>
      <c r="AA2016" s="26" t="str">
        <f t="shared" si="833"/>
        <v>INCORPJ=</v>
      </c>
      <c r="AB2016" s="70">
        <f t="shared" si="834"/>
        <v>44508</v>
      </c>
      <c r="AC2016" s="4"/>
      <c r="AD2016" s="1"/>
      <c r="AE2016" s="11"/>
      <c r="AF2016" s="5"/>
      <c r="AG2016" s="1"/>
      <c r="AH2016" s="1"/>
      <c r="AI2016" s="1"/>
      <c r="AJ2016" s="1"/>
      <c r="AK2016" s="10"/>
      <c r="AL2016" s="1"/>
      <c r="AM2016" s="1"/>
      <c r="AN2016" s="1"/>
      <c r="AO2016" s="1"/>
      <c r="AP2016" s="1"/>
      <c r="AQ2016" s="1"/>
    </row>
    <row r="2017" spans="1:43" ht="15.75" x14ac:dyDescent="0.2">
      <c r="A2017" s="67">
        <f t="shared" si="826"/>
        <v>44299</v>
      </c>
      <c r="B2017" s="8">
        <f t="shared" si="816"/>
        <v>17820.540769501979</v>
      </c>
      <c r="C2017" s="8">
        <f t="shared" si="827"/>
        <v>12022.26657881</v>
      </c>
      <c r="D2017" s="28">
        <f t="shared" si="828"/>
        <v>5622.43</v>
      </c>
      <c r="E2017" s="9">
        <f>IF(K2017=1,VLOOKUP(A2016,[1]Plan1!$AY$117:$BA$314,3),E2016)</f>
        <v>5674.72</v>
      </c>
      <c r="F2017" s="110">
        <f t="shared" si="829"/>
        <v>44271</v>
      </c>
      <c r="G2017" s="12">
        <f t="shared" si="817"/>
        <v>9.3002491805145304E-3</v>
      </c>
      <c r="H2017" s="11">
        <f t="shared" si="830"/>
        <v>44301</v>
      </c>
      <c r="I2017" s="11">
        <f t="shared" si="818"/>
        <v>44301</v>
      </c>
      <c r="J2017" s="1">
        <f t="shared" si="831"/>
        <v>22</v>
      </c>
      <c r="K2017" s="1">
        <f t="shared" si="814"/>
        <v>20</v>
      </c>
      <c r="L2017" s="8">
        <f t="shared" si="819"/>
        <v>1.0084512000000001</v>
      </c>
      <c r="M2017" s="14">
        <f t="shared" si="813"/>
        <v>1.00859988</v>
      </c>
      <c r="N2017" s="14">
        <f t="shared" si="835"/>
        <v>1.286561502123551</v>
      </c>
      <c r="O2017" s="8">
        <f t="shared" si="812"/>
        <v>1.2974344900000001</v>
      </c>
      <c r="P2017" s="8">
        <f t="shared" si="820"/>
        <v>15598.10330732</v>
      </c>
      <c r="Q2017" s="13">
        <f t="shared" si="821"/>
        <v>0</v>
      </c>
      <c r="R2017" s="21">
        <f t="shared" si="822"/>
        <v>0</v>
      </c>
      <c r="S2017" s="8">
        <f t="shared" si="823"/>
        <v>0</v>
      </c>
      <c r="T2017" s="10">
        <f t="shared" si="832"/>
        <v>0.129804</v>
      </c>
      <c r="U2017" s="13">
        <f t="shared" si="811"/>
        <v>122</v>
      </c>
      <c r="V2017" s="13">
        <v>252</v>
      </c>
      <c r="W2017" s="14">
        <f t="shared" si="824"/>
        <v>1.060865277</v>
      </c>
      <c r="X2017" s="85">
        <f t="shared" si="815"/>
        <v>2222.4374621819775</v>
      </c>
      <c r="Y2017" s="8">
        <v>0</v>
      </c>
      <c r="Z2017" s="9">
        <f t="shared" si="825"/>
        <v>0</v>
      </c>
      <c r="AA2017" s="26" t="str">
        <f t="shared" si="833"/>
        <v>INCORPJ=</v>
      </c>
      <c r="AB2017" s="70">
        <f t="shared" si="834"/>
        <v>44508</v>
      </c>
      <c r="AC2017" s="4"/>
      <c r="AD2017" s="1"/>
      <c r="AE2017" s="11"/>
      <c r="AF2017" s="5"/>
      <c r="AG2017" s="1"/>
      <c r="AH2017" s="1"/>
      <c r="AI2017" s="1"/>
      <c r="AJ2017" s="1"/>
      <c r="AK2017" s="10"/>
      <c r="AL2017" s="1"/>
      <c r="AM2017" s="1"/>
      <c r="AN2017" s="1"/>
      <c r="AO2017" s="1"/>
      <c r="AP2017" s="1"/>
      <c r="AQ2017" s="1"/>
    </row>
    <row r="2018" spans="1:43" ht="15.75" x14ac:dyDescent="0.2">
      <c r="A2018" s="67">
        <f t="shared" si="826"/>
        <v>44300</v>
      </c>
      <c r="B2018" s="8">
        <f t="shared" si="816"/>
        <v>17836.677274250527</v>
      </c>
      <c r="C2018" s="8">
        <f t="shared" si="827"/>
        <v>12022.26657881</v>
      </c>
      <c r="D2018" s="28">
        <f t="shared" si="828"/>
        <v>5622.43</v>
      </c>
      <c r="E2018" s="9">
        <f>IF(K2018=1,VLOOKUP(A2017,[1]Plan1!$AY$117:$BA$314,3),E2017)</f>
        <v>5674.72</v>
      </c>
      <c r="F2018" s="110">
        <f t="shared" si="829"/>
        <v>44271</v>
      </c>
      <c r="G2018" s="12">
        <f t="shared" si="817"/>
        <v>9.3002491805145304E-3</v>
      </c>
      <c r="H2018" s="11">
        <f t="shared" si="830"/>
        <v>44301</v>
      </c>
      <c r="I2018" s="11">
        <f t="shared" si="818"/>
        <v>44301</v>
      </c>
      <c r="J2018" s="1">
        <f t="shared" si="831"/>
        <v>22</v>
      </c>
      <c r="K2018" s="1">
        <f t="shared" si="814"/>
        <v>21</v>
      </c>
      <c r="L2018" s="8">
        <f t="shared" si="819"/>
        <v>1.0088756400000001</v>
      </c>
      <c r="M2018" s="14">
        <f t="shared" si="813"/>
        <v>1.00859988</v>
      </c>
      <c r="N2018" s="14">
        <f t="shared" si="835"/>
        <v>1.286561502123551</v>
      </c>
      <c r="O2018" s="8">
        <f t="shared" si="812"/>
        <v>1.2979805499999999</v>
      </c>
      <c r="P2018" s="8">
        <f t="shared" si="820"/>
        <v>15604.668186209999</v>
      </c>
      <c r="Q2018" s="13">
        <f t="shared" si="821"/>
        <v>0</v>
      </c>
      <c r="R2018" s="21">
        <f t="shared" si="822"/>
        <v>0</v>
      </c>
      <c r="S2018" s="8">
        <f t="shared" si="823"/>
        <v>0</v>
      </c>
      <c r="T2018" s="10">
        <f t="shared" si="832"/>
        <v>0.129804</v>
      </c>
      <c r="U2018" s="13">
        <f t="shared" si="811"/>
        <v>123</v>
      </c>
      <c r="V2018" s="13">
        <v>252</v>
      </c>
      <c r="W2018" s="14">
        <f t="shared" si="824"/>
        <v>1.0613791809999999</v>
      </c>
      <c r="X2018" s="85">
        <f t="shared" si="815"/>
        <v>2232.0090880405269</v>
      </c>
      <c r="Y2018" s="8">
        <v>0</v>
      </c>
      <c r="Z2018" s="9">
        <f t="shared" si="825"/>
        <v>0</v>
      </c>
      <c r="AA2018" s="26" t="str">
        <f t="shared" si="833"/>
        <v>INCORPJ=</v>
      </c>
      <c r="AB2018" s="70">
        <f t="shared" si="834"/>
        <v>44508</v>
      </c>
      <c r="AC2018" s="4"/>
      <c r="AD2018" s="1"/>
      <c r="AE2018" s="11"/>
      <c r="AF2018" s="5"/>
      <c r="AG2018" s="1"/>
      <c r="AH2018" s="1"/>
      <c r="AI2018" s="1"/>
      <c r="AJ2018" s="1"/>
      <c r="AK2018" s="10"/>
      <c r="AL2018" s="1"/>
      <c r="AM2018" s="1"/>
      <c r="AN2018" s="1"/>
      <c r="AO2018" s="1"/>
      <c r="AP2018" s="1"/>
      <c r="AQ2018" s="1"/>
    </row>
    <row r="2019" spans="1:43" ht="15.75" x14ac:dyDescent="0.2">
      <c r="A2019" s="67">
        <f t="shared" si="826"/>
        <v>44301</v>
      </c>
      <c r="B2019" s="8">
        <f t="shared" si="816"/>
        <v>17852.828256462817</v>
      </c>
      <c r="C2019" s="8">
        <f t="shared" si="827"/>
        <v>12022.26657881</v>
      </c>
      <c r="D2019" s="28">
        <f t="shared" si="828"/>
        <v>5622.43</v>
      </c>
      <c r="E2019" s="9">
        <f>IF(K2019=1,VLOOKUP(A2018,[1]Plan1!$AY$117:$BA$314,3),E2018)</f>
        <v>5674.72</v>
      </c>
      <c r="F2019" s="110">
        <f t="shared" si="829"/>
        <v>44271</v>
      </c>
      <c r="G2019" s="12">
        <f t="shared" si="817"/>
        <v>9.3002491805145304E-3</v>
      </c>
      <c r="H2019" s="11">
        <f t="shared" si="830"/>
        <v>44333</v>
      </c>
      <c r="I2019" s="11">
        <f t="shared" si="818"/>
        <v>44301</v>
      </c>
      <c r="J2019" s="1">
        <f t="shared" si="831"/>
        <v>22</v>
      </c>
      <c r="K2019" s="1">
        <f t="shared" si="814"/>
        <v>22</v>
      </c>
      <c r="L2019" s="8">
        <f t="shared" si="819"/>
        <v>1.00930024</v>
      </c>
      <c r="M2019" s="14">
        <f t="shared" si="813"/>
        <v>1.00859988</v>
      </c>
      <c r="N2019" s="14">
        <f t="shared" si="835"/>
        <v>1.286561502123551</v>
      </c>
      <c r="O2019" s="8">
        <f t="shared" si="812"/>
        <v>1.2985268299999999</v>
      </c>
      <c r="P2019" s="8">
        <f t="shared" si="820"/>
        <v>15611.23570999</v>
      </c>
      <c r="Q2019" s="13">
        <f t="shared" si="821"/>
        <v>0</v>
      </c>
      <c r="R2019" s="21">
        <f t="shared" si="822"/>
        <v>0</v>
      </c>
      <c r="S2019" s="8">
        <f t="shared" si="823"/>
        <v>0</v>
      </c>
      <c r="T2019" s="10">
        <f t="shared" si="832"/>
        <v>0.129804</v>
      </c>
      <c r="U2019" s="13">
        <f t="shared" si="811"/>
        <v>124</v>
      </c>
      <c r="V2019" s="13">
        <v>252</v>
      </c>
      <c r="W2019" s="14">
        <f t="shared" si="824"/>
        <v>1.0618933340000001</v>
      </c>
      <c r="X2019" s="85">
        <f t="shared" si="815"/>
        <v>2241.5925464728161</v>
      </c>
      <c r="Y2019" s="8">
        <v>0</v>
      </c>
      <c r="Z2019" s="9">
        <f t="shared" si="825"/>
        <v>0</v>
      </c>
      <c r="AA2019" s="26" t="str">
        <f t="shared" si="833"/>
        <v>INCORPJ=</v>
      </c>
      <c r="AB2019" s="70">
        <f t="shared" si="834"/>
        <v>44508</v>
      </c>
      <c r="AC2019" s="4"/>
      <c r="AD2019" s="1"/>
      <c r="AE2019" s="11"/>
      <c r="AF2019" s="5"/>
      <c r="AG2019" s="1"/>
      <c r="AH2019" s="1"/>
      <c r="AI2019" s="1"/>
      <c r="AJ2019" s="1"/>
      <c r="AK2019" s="10"/>
      <c r="AL2019" s="1"/>
      <c r="AM2019" s="1"/>
      <c r="AN2019" s="1"/>
      <c r="AO2019" s="1"/>
      <c r="AP2019" s="1"/>
      <c r="AQ2019" s="1"/>
    </row>
    <row r="2020" spans="1:43" ht="15.75" x14ac:dyDescent="0.2">
      <c r="A2020" s="67">
        <f t="shared" si="826"/>
        <v>44302</v>
      </c>
      <c r="B2020" s="8">
        <f t="shared" si="816"/>
        <v>17864.108847043928</v>
      </c>
      <c r="C2020" s="8">
        <f t="shared" si="827"/>
        <v>12022.26657881</v>
      </c>
      <c r="D2020" s="28">
        <f t="shared" si="828"/>
        <v>5674.72</v>
      </c>
      <c r="E2020" s="9">
        <f>IF(K2020=1,VLOOKUP(A2019,[1]Plan1!$AY$117:$BA$314,3),E2019)</f>
        <v>5692.31</v>
      </c>
      <c r="F2020" s="110">
        <f t="shared" si="829"/>
        <v>44302</v>
      </c>
      <c r="G2020" s="12">
        <f t="shared" si="817"/>
        <v>3.0997124087179806E-3</v>
      </c>
      <c r="H2020" s="11">
        <f t="shared" si="830"/>
        <v>44333</v>
      </c>
      <c r="I2020" s="11">
        <f t="shared" si="818"/>
        <v>44333</v>
      </c>
      <c r="J2020" s="1">
        <f t="shared" si="831"/>
        <v>21</v>
      </c>
      <c r="K2020" s="1">
        <f t="shared" si="814"/>
        <v>1</v>
      </c>
      <c r="L2020" s="8">
        <f t="shared" si="819"/>
        <v>1.00014738</v>
      </c>
      <c r="M2020" s="14">
        <f t="shared" si="813"/>
        <v>1.00930024</v>
      </c>
      <c r="N2020" s="14">
        <f t="shared" si="835"/>
        <v>1.2985268328680606</v>
      </c>
      <c r="O2020" s="8">
        <f t="shared" si="812"/>
        <v>1.2987181999999999</v>
      </c>
      <c r="P2020" s="8">
        <f t="shared" si="820"/>
        <v>15613.53641115</v>
      </c>
      <c r="Q2020" s="13">
        <f t="shared" si="821"/>
        <v>0</v>
      </c>
      <c r="R2020" s="21">
        <f t="shared" si="822"/>
        <v>0</v>
      </c>
      <c r="S2020" s="8">
        <f t="shared" si="823"/>
        <v>0</v>
      </c>
      <c r="T2020" s="10">
        <f t="shared" si="832"/>
        <v>0.129804</v>
      </c>
      <c r="U2020" s="13">
        <f t="shared" si="811"/>
        <v>125</v>
      </c>
      <c r="V2020" s="13">
        <v>252</v>
      </c>
      <c r="W2020" s="14">
        <f t="shared" si="824"/>
        <v>1.0624077359999999</v>
      </c>
      <c r="X2020" s="85">
        <f t="shared" si="815"/>
        <v>2250.5724358939265</v>
      </c>
      <c r="Y2020" s="8">
        <v>0</v>
      </c>
      <c r="Z2020" s="9">
        <f t="shared" si="825"/>
        <v>0</v>
      </c>
      <c r="AA2020" s="26" t="str">
        <f t="shared" si="833"/>
        <v>INCORPJ=</v>
      </c>
      <c r="AB2020" s="70">
        <f t="shared" si="834"/>
        <v>44508</v>
      </c>
      <c r="AC2020" s="4"/>
      <c r="AD2020" s="1"/>
      <c r="AE2020" s="11"/>
      <c r="AF2020" s="5"/>
      <c r="AG2020" s="1"/>
      <c r="AH2020" s="1"/>
      <c r="AI2020" s="1"/>
      <c r="AJ2020" s="1"/>
      <c r="AK2020" s="10"/>
      <c r="AL2020" s="1"/>
      <c r="AM2020" s="1"/>
      <c r="AN2020" s="1"/>
      <c r="AO2020" s="1"/>
      <c r="AP2020" s="1"/>
      <c r="AQ2020" s="1"/>
    </row>
    <row r="2021" spans="1:43" ht="15.75" x14ac:dyDescent="0.2">
      <c r="A2021" s="67">
        <f t="shared" si="826"/>
        <v>44303</v>
      </c>
      <c r="B2021" s="8">
        <f t="shared" si="816"/>
        <v>17875.396862273279</v>
      </c>
      <c r="C2021" s="8">
        <f t="shared" si="827"/>
        <v>12022.26657881</v>
      </c>
      <c r="D2021" s="28">
        <f t="shared" si="828"/>
        <v>5674.72</v>
      </c>
      <c r="E2021" s="9">
        <f>IF(K2021=1,VLOOKUP(A2020,[1]Plan1!$AY$117:$BA$314,3),E2020)</f>
        <v>5692.31</v>
      </c>
      <c r="F2021" s="110">
        <f t="shared" si="829"/>
        <v>44302</v>
      </c>
      <c r="G2021" s="12">
        <f t="shared" si="817"/>
        <v>3.0997124087179806E-3</v>
      </c>
      <c r="H2021" s="11">
        <f t="shared" si="830"/>
        <v>44333</v>
      </c>
      <c r="I2021" s="11">
        <f t="shared" si="818"/>
        <v>44333</v>
      </c>
      <c r="J2021" s="1">
        <f t="shared" si="831"/>
        <v>21</v>
      </c>
      <c r="K2021" s="1">
        <f t="shared" si="814"/>
        <v>2</v>
      </c>
      <c r="L2021" s="8">
        <f t="shared" si="819"/>
        <v>1.0002947900000001</v>
      </c>
      <c r="M2021" s="14">
        <f t="shared" si="813"/>
        <v>1.00930024</v>
      </c>
      <c r="N2021" s="14">
        <f t="shared" si="835"/>
        <v>1.2985268328680606</v>
      </c>
      <c r="O2021" s="8">
        <f t="shared" si="812"/>
        <v>1.2989096200000001</v>
      </c>
      <c r="P2021" s="8">
        <f t="shared" si="820"/>
        <v>15615.83771342</v>
      </c>
      <c r="Q2021" s="13">
        <f t="shared" si="821"/>
        <v>0</v>
      </c>
      <c r="R2021" s="21">
        <f t="shared" si="822"/>
        <v>0</v>
      </c>
      <c r="S2021" s="8">
        <f t="shared" si="823"/>
        <v>0</v>
      </c>
      <c r="T2021" s="10">
        <f t="shared" si="832"/>
        <v>0.129804</v>
      </c>
      <c r="U2021" s="13">
        <f t="shared" ref="U2021:U2084" si="836">IF(Q2020&gt;0,1,IF(K2021=K2020,U2020,U2020+1))</f>
        <v>126</v>
      </c>
      <c r="V2021" s="13">
        <v>252</v>
      </c>
      <c r="W2021" s="14">
        <f t="shared" si="824"/>
        <v>1.062922387</v>
      </c>
      <c r="X2021" s="85">
        <f t="shared" si="815"/>
        <v>2259.5591488532796</v>
      </c>
      <c r="Y2021" s="8">
        <v>0</v>
      </c>
      <c r="Z2021" s="9">
        <f t="shared" si="825"/>
        <v>0</v>
      </c>
      <c r="AA2021" s="26" t="str">
        <f t="shared" si="833"/>
        <v>INCORPJ=</v>
      </c>
      <c r="AB2021" s="70">
        <f t="shared" si="834"/>
        <v>44508</v>
      </c>
      <c r="AC2021" s="4"/>
      <c r="AD2021" s="1"/>
      <c r="AE2021" s="11"/>
      <c r="AF2021" s="5"/>
      <c r="AG2021" s="1"/>
      <c r="AH2021" s="1"/>
      <c r="AI2021" s="1"/>
      <c r="AJ2021" s="1"/>
      <c r="AK2021" s="10"/>
      <c r="AL2021" s="1"/>
      <c r="AM2021" s="1"/>
      <c r="AN2021" s="1"/>
      <c r="AO2021" s="1"/>
      <c r="AP2021" s="1"/>
      <c r="AQ2021" s="1"/>
    </row>
    <row r="2022" spans="1:43" ht="15.75" x14ac:dyDescent="0.2">
      <c r="A2022" s="67">
        <f t="shared" si="826"/>
        <v>44304</v>
      </c>
      <c r="B2022" s="8">
        <f t="shared" si="816"/>
        <v>17875.396862273279</v>
      </c>
      <c r="C2022" s="8">
        <f t="shared" si="827"/>
        <v>12022.26657881</v>
      </c>
      <c r="D2022" s="28">
        <f t="shared" si="828"/>
        <v>5674.72</v>
      </c>
      <c r="E2022" s="9">
        <f>IF(K2022=1,VLOOKUP(A2021,[1]Plan1!$AY$117:$BA$314,3),E2021)</f>
        <v>5692.31</v>
      </c>
      <c r="F2022" s="110">
        <f t="shared" si="829"/>
        <v>44302</v>
      </c>
      <c r="G2022" s="12">
        <f t="shared" si="817"/>
        <v>3.0997124087179806E-3</v>
      </c>
      <c r="H2022" s="11">
        <f t="shared" si="830"/>
        <v>44333</v>
      </c>
      <c r="I2022" s="11">
        <f t="shared" si="818"/>
        <v>44333</v>
      </c>
      <c r="J2022" s="1">
        <f t="shared" si="831"/>
        <v>21</v>
      </c>
      <c r="K2022" s="1">
        <f t="shared" si="814"/>
        <v>2</v>
      </c>
      <c r="L2022" s="8">
        <f t="shared" si="819"/>
        <v>1.0002947900000001</v>
      </c>
      <c r="M2022" s="14">
        <f t="shared" si="813"/>
        <v>1.00930024</v>
      </c>
      <c r="N2022" s="14">
        <f t="shared" si="835"/>
        <v>1.2985268328680606</v>
      </c>
      <c r="O2022" s="8">
        <f t="shared" si="812"/>
        <v>1.2989096200000001</v>
      </c>
      <c r="P2022" s="8">
        <f t="shared" si="820"/>
        <v>15615.83771342</v>
      </c>
      <c r="Q2022" s="13">
        <f t="shared" si="821"/>
        <v>0</v>
      </c>
      <c r="R2022" s="21">
        <f t="shared" si="822"/>
        <v>0</v>
      </c>
      <c r="S2022" s="8">
        <f t="shared" si="823"/>
        <v>0</v>
      </c>
      <c r="T2022" s="10">
        <f t="shared" si="832"/>
        <v>0.129804</v>
      </c>
      <c r="U2022" s="13">
        <f t="shared" si="836"/>
        <v>126</v>
      </c>
      <c r="V2022" s="13">
        <v>252</v>
      </c>
      <c r="W2022" s="14">
        <f t="shared" si="824"/>
        <v>1.062922387</v>
      </c>
      <c r="X2022" s="85">
        <f t="shared" si="815"/>
        <v>2259.5591488532796</v>
      </c>
      <c r="Y2022" s="8">
        <v>0</v>
      </c>
      <c r="Z2022" s="9">
        <f t="shared" si="825"/>
        <v>0</v>
      </c>
      <c r="AA2022" s="26" t="str">
        <f t="shared" si="833"/>
        <v>INCORPJ=</v>
      </c>
      <c r="AB2022" s="70">
        <f t="shared" si="834"/>
        <v>44508</v>
      </c>
      <c r="AC2022" s="4"/>
      <c r="AD2022" s="1"/>
      <c r="AE2022" s="11"/>
      <c r="AF2022" s="5"/>
      <c r="AG2022" s="1"/>
      <c r="AH2022" s="1"/>
      <c r="AI2022" s="1"/>
      <c r="AJ2022" s="1"/>
      <c r="AK2022" s="10"/>
      <c r="AL2022" s="1"/>
      <c r="AM2022" s="1"/>
      <c r="AN2022" s="1"/>
      <c r="AO2022" s="1"/>
      <c r="AP2022" s="1"/>
      <c r="AQ2022" s="1"/>
    </row>
    <row r="2023" spans="1:43" ht="15.75" x14ac:dyDescent="0.2">
      <c r="A2023" s="67">
        <f t="shared" si="826"/>
        <v>44305</v>
      </c>
      <c r="B2023" s="8">
        <f t="shared" si="816"/>
        <v>17875.396862273279</v>
      </c>
      <c r="C2023" s="8">
        <f t="shared" si="827"/>
        <v>12022.26657881</v>
      </c>
      <c r="D2023" s="28">
        <f t="shared" si="828"/>
        <v>5674.72</v>
      </c>
      <c r="E2023" s="9">
        <f>IF(K2023=1,VLOOKUP(A2022,[1]Plan1!$AY$117:$BA$314,3),E2022)</f>
        <v>5692.31</v>
      </c>
      <c r="F2023" s="110">
        <f t="shared" si="829"/>
        <v>44302</v>
      </c>
      <c r="G2023" s="12">
        <f t="shared" si="817"/>
        <v>3.0997124087179806E-3</v>
      </c>
      <c r="H2023" s="11">
        <f t="shared" si="830"/>
        <v>44333</v>
      </c>
      <c r="I2023" s="11">
        <f t="shared" si="818"/>
        <v>44333</v>
      </c>
      <c r="J2023" s="1">
        <f t="shared" si="831"/>
        <v>21</v>
      </c>
      <c r="K2023" s="1">
        <f t="shared" si="814"/>
        <v>2</v>
      </c>
      <c r="L2023" s="8">
        <f t="shared" si="819"/>
        <v>1.0002947900000001</v>
      </c>
      <c r="M2023" s="14">
        <f t="shared" si="813"/>
        <v>1.00930024</v>
      </c>
      <c r="N2023" s="14">
        <f t="shared" si="835"/>
        <v>1.2985268328680606</v>
      </c>
      <c r="O2023" s="8">
        <f t="shared" si="812"/>
        <v>1.2989096200000001</v>
      </c>
      <c r="P2023" s="8">
        <f t="shared" si="820"/>
        <v>15615.83771342</v>
      </c>
      <c r="Q2023" s="13">
        <f t="shared" si="821"/>
        <v>0</v>
      </c>
      <c r="R2023" s="21">
        <f t="shared" si="822"/>
        <v>0</v>
      </c>
      <c r="S2023" s="8">
        <f t="shared" si="823"/>
        <v>0</v>
      </c>
      <c r="T2023" s="10">
        <f t="shared" si="832"/>
        <v>0.129804</v>
      </c>
      <c r="U2023" s="13">
        <f t="shared" si="836"/>
        <v>126</v>
      </c>
      <c r="V2023" s="13">
        <v>252</v>
      </c>
      <c r="W2023" s="14">
        <f t="shared" si="824"/>
        <v>1.062922387</v>
      </c>
      <c r="X2023" s="85">
        <f t="shared" si="815"/>
        <v>2259.5591488532796</v>
      </c>
      <c r="Y2023" s="8">
        <v>0</v>
      </c>
      <c r="Z2023" s="9">
        <f t="shared" si="825"/>
        <v>0</v>
      </c>
      <c r="AA2023" s="26" t="str">
        <f t="shared" si="833"/>
        <v>INCORPJ=</v>
      </c>
      <c r="AB2023" s="70">
        <f t="shared" si="834"/>
        <v>44508</v>
      </c>
      <c r="AC2023" s="4"/>
      <c r="AD2023" s="1"/>
      <c r="AE2023" s="11"/>
      <c r="AF2023" s="5"/>
      <c r="AG2023" s="1"/>
      <c r="AH2023" s="1"/>
      <c r="AI2023" s="1"/>
      <c r="AJ2023" s="1"/>
      <c r="AK2023" s="10"/>
      <c r="AL2023" s="1"/>
      <c r="AM2023" s="1"/>
      <c r="AN2023" s="1"/>
      <c r="AO2023" s="1"/>
      <c r="AP2023" s="1"/>
      <c r="AQ2023" s="1"/>
    </row>
    <row r="2024" spans="1:43" ht="15.75" x14ac:dyDescent="0.2">
      <c r="A2024" s="67">
        <f t="shared" si="826"/>
        <v>44306</v>
      </c>
      <c r="B2024" s="8">
        <f t="shared" si="816"/>
        <v>17886.691891936891</v>
      </c>
      <c r="C2024" s="8">
        <f t="shared" si="827"/>
        <v>12022.26657881</v>
      </c>
      <c r="D2024" s="28">
        <f t="shared" si="828"/>
        <v>5674.72</v>
      </c>
      <c r="E2024" s="9">
        <f>IF(K2024=1,VLOOKUP(A2023,[1]Plan1!$AY$117:$BA$314,3),E2023)</f>
        <v>5692.31</v>
      </c>
      <c r="F2024" s="110">
        <f t="shared" si="829"/>
        <v>44302</v>
      </c>
      <c r="G2024" s="12">
        <f t="shared" si="817"/>
        <v>3.0997124087179806E-3</v>
      </c>
      <c r="H2024" s="11">
        <f t="shared" si="830"/>
        <v>44333</v>
      </c>
      <c r="I2024" s="11">
        <f t="shared" si="818"/>
        <v>44333</v>
      </c>
      <c r="J2024" s="1">
        <f t="shared" si="831"/>
        <v>21</v>
      </c>
      <c r="K2024" s="1">
        <f t="shared" si="814"/>
        <v>3</v>
      </c>
      <c r="L2024" s="8">
        <f t="shared" si="819"/>
        <v>1.00044222</v>
      </c>
      <c r="M2024" s="14">
        <f t="shared" si="813"/>
        <v>1.00930024</v>
      </c>
      <c r="N2024" s="14">
        <f t="shared" si="835"/>
        <v>1.2985268328680606</v>
      </c>
      <c r="O2024" s="8">
        <f t="shared" si="812"/>
        <v>1.2991010599999999</v>
      </c>
      <c r="P2024" s="8">
        <f t="shared" si="820"/>
        <v>15618.13925613</v>
      </c>
      <c r="Q2024" s="13">
        <f t="shared" si="821"/>
        <v>0</v>
      </c>
      <c r="R2024" s="21">
        <f t="shared" si="822"/>
        <v>0</v>
      </c>
      <c r="S2024" s="8">
        <f t="shared" si="823"/>
        <v>0</v>
      </c>
      <c r="T2024" s="10">
        <f t="shared" si="832"/>
        <v>0.129804</v>
      </c>
      <c r="U2024" s="13">
        <f t="shared" si="836"/>
        <v>127</v>
      </c>
      <c r="V2024" s="13">
        <v>252</v>
      </c>
      <c r="W2024" s="14">
        <f t="shared" si="824"/>
        <v>1.063437287</v>
      </c>
      <c r="X2024" s="85">
        <f t="shared" si="815"/>
        <v>2268.5526358068892</v>
      </c>
      <c r="Y2024" s="8">
        <v>0</v>
      </c>
      <c r="Z2024" s="9">
        <f t="shared" si="825"/>
        <v>0</v>
      </c>
      <c r="AA2024" s="26" t="str">
        <f t="shared" si="833"/>
        <v>INCORPJ=</v>
      </c>
      <c r="AB2024" s="70">
        <f t="shared" si="834"/>
        <v>44508</v>
      </c>
      <c r="AC2024" s="4"/>
      <c r="AD2024" s="1"/>
      <c r="AE2024" s="11"/>
      <c r="AF2024" s="5"/>
      <c r="AG2024" s="1"/>
      <c r="AH2024" s="1"/>
      <c r="AI2024" s="1"/>
      <c r="AJ2024" s="1"/>
      <c r="AK2024" s="10"/>
      <c r="AL2024" s="1"/>
      <c r="AM2024" s="1"/>
      <c r="AN2024" s="1"/>
      <c r="AO2024" s="1"/>
      <c r="AP2024" s="1"/>
      <c r="AQ2024" s="1"/>
    </row>
    <row r="2025" spans="1:43" ht="15.75" x14ac:dyDescent="0.2">
      <c r="A2025" s="67">
        <f t="shared" si="826"/>
        <v>44307</v>
      </c>
      <c r="B2025" s="8">
        <f t="shared" si="816"/>
        <v>17897.994230628621</v>
      </c>
      <c r="C2025" s="8">
        <f t="shared" si="827"/>
        <v>12022.26657881</v>
      </c>
      <c r="D2025" s="28">
        <f t="shared" si="828"/>
        <v>5674.72</v>
      </c>
      <c r="E2025" s="9">
        <f>IF(K2025=1,VLOOKUP(A2024,[1]Plan1!$AY$117:$BA$314,3),E2024)</f>
        <v>5692.31</v>
      </c>
      <c r="F2025" s="110">
        <f t="shared" si="829"/>
        <v>44302</v>
      </c>
      <c r="G2025" s="12">
        <f t="shared" si="817"/>
        <v>3.0997124087179806E-3</v>
      </c>
      <c r="H2025" s="11">
        <f t="shared" si="830"/>
        <v>44333</v>
      </c>
      <c r="I2025" s="11">
        <f t="shared" si="818"/>
        <v>44333</v>
      </c>
      <c r="J2025" s="1">
        <f t="shared" si="831"/>
        <v>21</v>
      </c>
      <c r="K2025" s="1">
        <f t="shared" si="814"/>
        <v>4</v>
      </c>
      <c r="L2025" s="8">
        <f t="shared" si="819"/>
        <v>1.00058968</v>
      </c>
      <c r="M2025" s="14">
        <f t="shared" si="813"/>
        <v>1.00930024</v>
      </c>
      <c r="N2025" s="14">
        <f t="shared" si="835"/>
        <v>1.2985268328680606</v>
      </c>
      <c r="O2025" s="8">
        <f t="shared" ref="O2025:O2088" si="837">TRUNC(TRUNC((L2025*N2025),15),8)</f>
        <v>1.2992925399999999</v>
      </c>
      <c r="P2025" s="8">
        <f t="shared" si="820"/>
        <v>15620.441279729999</v>
      </c>
      <c r="Q2025" s="13">
        <f t="shared" si="821"/>
        <v>0</v>
      </c>
      <c r="R2025" s="21">
        <f t="shared" si="822"/>
        <v>0</v>
      </c>
      <c r="S2025" s="8">
        <f t="shared" si="823"/>
        <v>0</v>
      </c>
      <c r="T2025" s="10">
        <f t="shared" si="832"/>
        <v>0.129804</v>
      </c>
      <c r="U2025" s="13">
        <f t="shared" si="836"/>
        <v>128</v>
      </c>
      <c r="V2025" s="13">
        <v>252</v>
      </c>
      <c r="W2025" s="14">
        <f t="shared" si="824"/>
        <v>1.063952437</v>
      </c>
      <c r="X2025" s="85">
        <f t="shared" si="815"/>
        <v>2277.5529508986219</v>
      </c>
      <c r="Y2025" s="8">
        <v>0</v>
      </c>
      <c r="Z2025" s="9">
        <f t="shared" si="825"/>
        <v>0</v>
      </c>
      <c r="AA2025" s="26" t="str">
        <f t="shared" si="833"/>
        <v>INCORPJ=</v>
      </c>
      <c r="AB2025" s="70">
        <f t="shared" si="834"/>
        <v>44508</v>
      </c>
      <c r="AC2025" s="4"/>
      <c r="AD2025" s="1"/>
      <c r="AE2025" s="11"/>
      <c r="AF2025" s="5"/>
      <c r="AG2025" s="1"/>
      <c r="AH2025" s="1"/>
      <c r="AI2025" s="1"/>
      <c r="AJ2025" s="1"/>
      <c r="AK2025" s="10"/>
      <c r="AL2025" s="1"/>
      <c r="AM2025" s="1"/>
      <c r="AN2025" s="1"/>
      <c r="AO2025" s="1"/>
      <c r="AP2025" s="1"/>
      <c r="AQ2025" s="1"/>
    </row>
    <row r="2026" spans="1:43" ht="15.75" x14ac:dyDescent="0.2">
      <c r="A2026" s="67">
        <f t="shared" si="826"/>
        <v>44308</v>
      </c>
      <c r="B2026" s="8">
        <f t="shared" si="816"/>
        <v>17897.994230628621</v>
      </c>
      <c r="C2026" s="8">
        <f t="shared" si="827"/>
        <v>12022.26657881</v>
      </c>
      <c r="D2026" s="28">
        <f t="shared" si="828"/>
        <v>5674.72</v>
      </c>
      <c r="E2026" s="9">
        <f>IF(K2026=1,VLOOKUP(A2025,[1]Plan1!$AY$117:$BA$314,3),E2025)</f>
        <v>5692.31</v>
      </c>
      <c r="F2026" s="110">
        <f t="shared" si="829"/>
        <v>44302</v>
      </c>
      <c r="G2026" s="12">
        <f t="shared" si="817"/>
        <v>3.0997124087179806E-3</v>
      </c>
      <c r="H2026" s="11">
        <f t="shared" si="830"/>
        <v>44333</v>
      </c>
      <c r="I2026" s="11">
        <f t="shared" si="818"/>
        <v>44333</v>
      </c>
      <c r="J2026" s="1">
        <f t="shared" si="831"/>
        <v>21</v>
      </c>
      <c r="K2026" s="1">
        <f t="shared" si="814"/>
        <v>4</v>
      </c>
      <c r="L2026" s="8">
        <f t="shared" si="819"/>
        <v>1.00058968</v>
      </c>
      <c r="M2026" s="14">
        <f t="shared" ref="M2026:M2089" si="838">IF(I2026&gt;I2025,L2025,M2025)</f>
        <v>1.00930024</v>
      </c>
      <c r="N2026" s="14">
        <f t="shared" si="835"/>
        <v>1.2985268328680606</v>
      </c>
      <c r="O2026" s="8">
        <f t="shared" si="837"/>
        <v>1.2992925399999999</v>
      </c>
      <c r="P2026" s="8">
        <f t="shared" si="820"/>
        <v>15620.441279729999</v>
      </c>
      <c r="Q2026" s="13">
        <f t="shared" si="821"/>
        <v>0</v>
      </c>
      <c r="R2026" s="21">
        <f t="shared" si="822"/>
        <v>0</v>
      </c>
      <c r="S2026" s="8">
        <f t="shared" si="823"/>
        <v>0</v>
      </c>
      <c r="T2026" s="10">
        <f t="shared" si="832"/>
        <v>0.129804</v>
      </c>
      <c r="U2026" s="13">
        <f t="shared" si="836"/>
        <v>128</v>
      </c>
      <c r="V2026" s="13">
        <v>252</v>
      </c>
      <c r="W2026" s="14">
        <f t="shared" si="824"/>
        <v>1.063952437</v>
      </c>
      <c r="X2026" s="85">
        <f t="shared" si="815"/>
        <v>2277.5529508986219</v>
      </c>
      <c r="Y2026" s="8">
        <v>0</v>
      </c>
      <c r="Z2026" s="9">
        <f t="shared" si="825"/>
        <v>0</v>
      </c>
      <c r="AA2026" s="26" t="str">
        <f t="shared" si="833"/>
        <v>INCORPJ=</v>
      </c>
      <c r="AB2026" s="70">
        <f t="shared" si="834"/>
        <v>44508</v>
      </c>
      <c r="AC2026" s="4"/>
      <c r="AD2026" s="1"/>
      <c r="AE2026" s="11"/>
      <c r="AF2026" s="5"/>
      <c r="AG2026" s="1"/>
      <c r="AH2026" s="1"/>
      <c r="AI2026" s="1"/>
      <c r="AJ2026" s="1"/>
      <c r="AK2026" s="10"/>
      <c r="AL2026" s="1"/>
      <c r="AM2026" s="1"/>
      <c r="AN2026" s="1"/>
      <c r="AO2026" s="1"/>
      <c r="AP2026" s="1"/>
      <c r="AQ2026" s="1"/>
    </row>
    <row r="2027" spans="1:43" ht="15.75" x14ac:dyDescent="0.2">
      <c r="A2027" s="67">
        <f t="shared" si="826"/>
        <v>44309</v>
      </c>
      <c r="B2027" s="8">
        <f t="shared" si="816"/>
        <v>17909.303588545747</v>
      </c>
      <c r="C2027" s="8">
        <f t="shared" si="827"/>
        <v>12022.26657881</v>
      </c>
      <c r="D2027" s="28">
        <f t="shared" si="828"/>
        <v>5674.72</v>
      </c>
      <c r="E2027" s="9">
        <f>IF(K2027=1,VLOOKUP(A2026,[1]Plan1!$AY$117:$BA$314,3),E2026)</f>
        <v>5692.31</v>
      </c>
      <c r="F2027" s="110">
        <f t="shared" si="829"/>
        <v>44302</v>
      </c>
      <c r="G2027" s="12">
        <f t="shared" si="817"/>
        <v>3.0997124087179806E-3</v>
      </c>
      <c r="H2027" s="11">
        <f t="shared" si="830"/>
        <v>44333</v>
      </c>
      <c r="I2027" s="11">
        <f t="shared" si="818"/>
        <v>44333</v>
      </c>
      <c r="J2027" s="1">
        <f t="shared" si="831"/>
        <v>21</v>
      </c>
      <c r="K2027" s="1">
        <f t="shared" ref="K2027:K2090" si="839">(J2027-(NETWORKDAYS(A2027,I2027,AE$118:AE$502)-1))</f>
        <v>5</v>
      </c>
      <c r="L2027" s="8">
        <f t="shared" si="819"/>
        <v>1.00073715</v>
      </c>
      <c r="M2027" s="14">
        <f t="shared" si="838"/>
        <v>1.00930024</v>
      </c>
      <c r="N2027" s="14">
        <f t="shared" si="835"/>
        <v>1.2985268328680606</v>
      </c>
      <c r="O2027" s="8">
        <f t="shared" si="837"/>
        <v>1.2994840400000001</v>
      </c>
      <c r="P2027" s="8">
        <f t="shared" si="820"/>
        <v>15622.74354378</v>
      </c>
      <c r="Q2027" s="13">
        <f t="shared" si="821"/>
        <v>0</v>
      </c>
      <c r="R2027" s="21">
        <f t="shared" si="822"/>
        <v>0</v>
      </c>
      <c r="S2027" s="8">
        <f t="shared" si="823"/>
        <v>0</v>
      </c>
      <c r="T2027" s="10">
        <f t="shared" si="832"/>
        <v>0.129804</v>
      </c>
      <c r="U2027" s="13">
        <f t="shared" si="836"/>
        <v>129</v>
      </c>
      <c r="V2027" s="13">
        <v>252</v>
      </c>
      <c r="W2027" s="14">
        <f t="shared" si="824"/>
        <v>1.0644678359999999</v>
      </c>
      <c r="X2027" s="85">
        <f t="shared" si="815"/>
        <v>2286.5600447657457</v>
      </c>
      <c r="Y2027" s="8">
        <v>0</v>
      </c>
      <c r="Z2027" s="9">
        <f t="shared" si="825"/>
        <v>0</v>
      </c>
      <c r="AA2027" s="26" t="str">
        <f t="shared" si="833"/>
        <v>INCORPJ=</v>
      </c>
      <c r="AB2027" s="70">
        <f t="shared" si="834"/>
        <v>44508</v>
      </c>
      <c r="AC2027" s="4"/>
      <c r="AD2027" s="1"/>
      <c r="AE2027" s="11"/>
      <c r="AF2027" s="5"/>
      <c r="AG2027" s="1"/>
      <c r="AH2027" s="1"/>
      <c r="AI2027" s="1"/>
      <c r="AJ2027" s="1"/>
      <c r="AK2027" s="10"/>
      <c r="AL2027" s="1"/>
      <c r="AM2027" s="1"/>
      <c r="AN2027" s="1"/>
      <c r="AO2027" s="1"/>
      <c r="AP2027" s="1"/>
      <c r="AQ2027" s="1"/>
    </row>
    <row r="2028" spans="1:43" ht="15.75" x14ac:dyDescent="0.2">
      <c r="A2028" s="67">
        <f t="shared" si="826"/>
        <v>44310</v>
      </c>
      <c r="B2028" s="8">
        <f t="shared" si="816"/>
        <v>17920.620122641441</v>
      </c>
      <c r="C2028" s="8">
        <f t="shared" si="827"/>
        <v>12022.26657881</v>
      </c>
      <c r="D2028" s="28">
        <f t="shared" si="828"/>
        <v>5674.72</v>
      </c>
      <c r="E2028" s="9">
        <f>IF(K2028=1,VLOOKUP(A2027,[1]Plan1!$AY$117:$BA$314,3),E2027)</f>
        <v>5692.31</v>
      </c>
      <c r="F2028" s="110">
        <f t="shared" si="829"/>
        <v>44302</v>
      </c>
      <c r="G2028" s="12">
        <f t="shared" si="817"/>
        <v>3.0997124087179806E-3</v>
      </c>
      <c r="H2028" s="11">
        <f t="shared" si="830"/>
        <v>44333</v>
      </c>
      <c r="I2028" s="11">
        <f t="shared" si="818"/>
        <v>44333</v>
      </c>
      <c r="J2028" s="1">
        <f t="shared" si="831"/>
        <v>21</v>
      </c>
      <c r="K2028" s="1">
        <f t="shared" si="839"/>
        <v>6</v>
      </c>
      <c r="L2028" s="8">
        <f t="shared" si="819"/>
        <v>1.0008846499999999</v>
      </c>
      <c r="M2028" s="14">
        <f t="shared" si="838"/>
        <v>1.00930024</v>
      </c>
      <c r="N2028" s="14">
        <f t="shared" si="835"/>
        <v>1.2985268328680606</v>
      </c>
      <c r="O2028" s="8">
        <f t="shared" si="837"/>
        <v>1.29967557</v>
      </c>
      <c r="P2028" s="8">
        <f t="shared" si="820"/>
        <v>15625.046168499999</v>
      </c>
      <c r="Q2028" s="13">
        <f t="shared" si="821"/>
        <v>0</v>
      </c>
      <c r="R2028" s="21">
        <f t="shared" si="822"/>
        <v>0</v>
      </c>
      <c r="S2028" s="8">
        <f t="shared" si="823"/>
        <v>0</v>
      </c>
      <c r="T2028" s="10">
        <f t="shared" si="832"/>
        <v>0.129804</v>
      </c>
      <c r="U2028" s="13">
        <f t="shared" si="836"/>
        <v>130</v>
      </c>
      <c r="V2028" s="13">
        <v>252</v>
      </c>
      <c r="W2028" s="14">
        <f t="shared" si="824"/>
        <v>1.064983485</v>
      </c>
      <c r="X2028" s="85">
        <f t="shared" si="815"/>
        <v>2295.5739541414418</v>
      </c>
      <c r="Y2028" s="8">
        <v>0</v>
      </c>
      <c r="Z2028" s="9">
        <f t="shared" si="825"/>
        <v>0</v>
      </c>
      <c r="AA2028" s="26" t="str">
        <f t="shared" si="833"/>
        <v>INCORPJ=</v>
      </c>
      <c r="AB2028" s="70">
        <f t="shared" si="834"/>
        <v>44508</v>
      </c>
      <c r="AC2028" s="4"/>
      <c r="AD2028" s="1"/>
      <c r="AE2028" s="11"/>
      <c r="AF2028" s="5"/>
      <c r="AG2028" s="1"/>
      <c r="AH2028" s="1"/>
      <c r="AI2028" s="1"/>
      <c r="AJ2028" s="1"/>
      <c r="AK2028" s="10"/>
      <c r="AL2028" s="1"/>
      <c r="AM2028" s="1"/>
      <c r="AN2028" s="1"/>
      <c r="AO2028" s="1"/>
      <c r="AP2028" s="1"/>
      <c r="AQ2028" s="1"/>
    </row>
    <row r="2029" spans="1:43" ht="15.75" x14ac:dyDescent="0.2">
      <c r="A2029" s="67">
        <f t="shared" si="826"/>
        <v>44311</v>
      </c>
      <c r="B2029" s="8">
        <f t="shared" si="816"/>
        <v>17920.620122641441</v>
      </c>
      <c r="C2029" s="8">
        <f t="shared" si="827"/>
        <v>12022.26657881</v>
      </c>
      <c r="D2029" s="28">
        <f t="shared" si="828"/>
        <v>5674.72</v>
      </c>
      <c r="E2029" s="9">
        <f>IF(K2029=1,VLOOKUP(A2028,[1]Plan1!$AY$117:$BA$314,3),E2028)</f>
        <v>5692.31</v>
      </c>
      <c r="F2029" s="110">
        <f t="shared" si="829"/>
        <v>44302</v>
      </c>
      <c r="G2029" s="12">
        <f t="shared" si="817"/>
        <v>3.0997124087179806E-3</v>
      </c>
      <c r="H2029" s="11">
        <f t="shared" si="830"/>
        <v>44333</v>
      </c>
      <c r="I2029" s="11">
        <f t="shared" si="818"/>
        <v>44333</v>
      </c>
      <c r="J2029" s="1">
        <f t="shared" si="831"/>
        <v>21</v>
      </c>
      <c r="K2029" s="1">
        <f t="shared" si="839"/>
        <v>6</v>
      </c>
      <c r="L2029" s="8">
        <f t="shared" si="819"/>
        <v>1.0008846499999999</v>
      </c>
      <c r="M2029" s="14">
        <f t="shared" si="838"/>
        <v>1.00930024</v>
      </c>
      <c r="N2029" s="14">
        <f t="shared" si="835"/>
        <v>1.2985268328680606</v>
      </c>
      <c r="O2029" s="8">
        <f t="shared" si="837"/>
        <v>1.29967557</v>
      </c>
      <c r="P2029" s="8">
        <f t="shared" si="820"/>
        <v>15625.046168499999</v>
      </c>
      <c r="Q2029" s="13">
        <f t="shared" si="821"/>
        <v>0</v>
      </c>
      <c r="R2029" s="21">
        <f t="shared" si="822"/>
        <v>0</v>
      </c>
      <c r="S2029" s="8">
        <f t="shared" si="823"/>
        <v>0</v>
      </c>
      <c r="T2029" s="10">
        <f t="shared" si="832"/>
        <v>0.129804</v>
      </c>
      <c r="U2029" s="13">
        <f t="shared" si="836"/>
        <v>130</v>
      </c>
      <c r="V2029" s="13">
        <v>252</v>
      </c>
      <c r="W2029" s="14">
        <f t="shared" si="824"/>
        <v>1.064983485</v>
      </c>
      <c r="X2029" s="85">
        <f t="shared" si="815"/>
        <v>2295.5739541414418</v>
      </c>
      <c r="Y2029" s="8">
        <v>0</v>
      </c>
      <c r="Z2029" s="9">
        <f t="shared" si="825"/>
        <v>0</v>
      </c>
      <c r="AA2029" s="26" t="str">
        <f t="shared" si="833"/>
        <v>INCORPJ=</v>
      </c>
      <c r="AB2029" s="70">
        <f t="shared" si="834"/>
        <v>44508</v>
      </c>
      <c r="AC2029" s="4"/>
      <c r="AD2029" s="1"/>
      <c r="AE2029" s="11"/>
      <c r="AF2029" s="5"/>
      <c r="AG2029" s="1"/>
      <c r="AH2029" s="1"/>
      <c r="AI2029" s="1"/>
      <c r="AJ2029" s="1"/>
      <c r="AK2029" s="10"/>
      <c r="AL2029" s="1"/>
      <c r="AM2029" s="1"/>
      <c r="AN2029" s="1"/>
      <c r="AO2029" s="1"/>
      <c r="AP2029" s="1"/>
      <c r="AQ2029" s="1"/>
    </row>
    <row r="2030" spans="1:43" ht="15.75" x14ac:dyDescent="0.2">
      <c r="A2030" s="67">
        <f t="shared" si="826"/>
        <v>44312</v>
      </c>
      <c r="B2030" s="8">
        <f t="shared" si="816"/>
        <v>17920.620122641441</v>
      </c>
      <c r="C2030" s="8">
        <f t="shared" si="827"/>
        <v>12022.26657881</v>
      </c>
      <c r="D2030" s="28">
        <f t="shared" si="828"/>
        <v>5674.72</v>
      </c>
      <c r="E2030" s="9">
        <f>IF(K2030=1,VLOOKUP(A2029,[1]Plan1!$AY$117:$BA$314,3),E2029)</f>
        <v>5692.31</v>
      </c>
      <c r="F2030" s="110">
        <f t="shared" si="829"/>
        <v>44302</v>
      </c>
      <c r="G2030" s="12">
        <f t="shared" si="817"/>
        <v>3.0997124087179806E-3</v>
      </c>
      <c r="H2030" s="11">
        <f t="shared" si="830"/>
        <v>44333</v>
      </c>
      <c r="I2030" s="11">
        <f t="shared" si="818"/>
        <v>44333</v>
      </c>
      <c r="J2030" s="1">
        <f t="shared" si="831"/>
        <v>21</v>
      </c>
      <c r="K2030" s="1">
        <f t="shared" si="839"/>
        <v>6</v>
      </c>
      <c r="L2030" s="8">
        <f t="shared" si="819"/>
        <v>1.0008846499999999</v>
      </c>
      <c r="M2030" s="14">
        <f t="shared" si="838"/>
        <v>1.00930024</v>
      </c>
      <c r="N2030" s="14">
        <f t="shared" si="835"/>
        <v>1.2985268328680606</v>
      </c>
      <c r="O2030" s="8">
        <f t="shared" si="837"/>
        <v>1.29967557</v>
      </c>
      <c r="P2030" s="8">
        <f t="shared" si="820"/>
        <v>15625.046168499999</v>
      </c>
      <c r="Q2030" s="13">
        <f t="shared" si="821"/>
        <v>0</v>
      </c>
      <c r="R2030" s="21">
        <f t="shared" si="822"/>
        <v>0</v>
      </c>
      <c r="S2030" s="8">
        <f t="shared" si="823"/>
        <v>0</v>
      </c>
      <c r="T2030" s="10">
        <f t="shared" si="832"/>
        <v>0.129804</v>
      </c>
      <c r="U2030" s="13">
        <f t="shared" si="836"/>
        <v>130</v>
      </c>
      <c r="V2030" s="13">
        <v>252</v>
      </c>
      <c r="W2030" s="14">
        <f t="shared" si="824"/>
        <v>1.064983485</v>
      </c>
      <c r="X2030" s="85">
        <f t="shared" si="815"/>
        <v>2295.5739541414418</v>
      </c>
      <c r="Y2030" s="8">
        <v>0</v>
      </c>
      <c r="Z2030" s="9">
        <f t="shared" si="825"/>
        <v>0</v>
      </c>
      <c r="AA2030" s="26" t="str">
        <f t="shared" si="833"/>
        <v>INCORPJ=</v>
      </c>
      <c r="AB2030" s="70">
        <f t="shared" si="834"/>
        <v>44508</v>
      </c>
      <c r="AC2030" s="4"/>
      <c r="AD2030" s="1"/>
      <c r="AE2030" s="11"/>
      <c r="AF2030" s="5"/>
      <c r="AG2030" s="1"/>
      <c r="AH2030" s="1"/>
      <c r="AI2030" s="1"/>
      <c r="AJ2030" s="1"/>
      <c r="AK2030" s="10"/>
      <c r="AL2030" s="1"/>
      <c r="AM2030" s="1"/>
      <c r="AN2030" s="1"/>
      <c r="AO2030" s="1"/>
      <c r="AP2030" s="1"/>
      <c r="AQ2030" s="1"/>
    </row>
    <row r="2031" spans="1:43" ht="15.75" x14ac:dyDescent="0.2">
      <c r="A2031" s="67">
        <f t="shared" si="826"/>
        <v>44313</v>
      </c>
      <c r="B2031" s="8">
        <f t="shared" si="816"/>
        <v>17931.943835391496</v>
      </c>
      <c r="C2031" s="8">
        <f t="shared" si="827"/>
        <v>12022.26657881</v>
      </c>
      <c r="D2031" s="28">
        <f t="shared" si="828"/>
        <v>5674.72</v>
      </c>
      <c r="E2031" s="9">
        <f>IF(K2031=1,VLOOKUP(A2030,[1]Plan1!$AY$117:$BA$314,3),E2030)</f>
        <v>5692.31</v>
      </c>
      <c r="F2031" s="110">
        <f t="shared" si="829"/>
        <v>44302</v>
      </c>
      <c r="G2031" s="12">
        <f t="shared" si="817"/>
        <v>3.0997124087179806E-3</v>
      </c>
      <c r="H2031" s="11">
        <f t="shared" si="830"/>
        <v>44333</v>
      </c>
      <c r="I2031" s="11">
        <f t="shared" si="818"/>
        <v>44333</v>
      </c>
      <c r="J2031" s="1">
        <f t="shared" si="831"/>
        <v>21</v>
      </c>
      <c r="K2031" s="1">
        <f t="shared" si="839"/>
        <v>7</v>
      </c>
      <c r="L2031" s="8">
        <f t="shared" si="819"/>
        <v>1.00103217</v>
      </c>
      <c r="M2031" s="14">
        <f t="shared" si="838"/>
        <v>1.00930024</v>
      </c>
      <c r="N2031" s="14">
        <f t="shared" si="835"/>
        <v>1.2985268328680606</v>
      </c>
      <c r="O2031" s="8">
        <f t="shared" si="837"/>
        <v>1.29986713</v>
      </c>
      <c r="P2031" s="8">
        <f t="shared" si="820"/>
        <v>15627.34915389</v>
      </c>
      <c r="Q2031" s="13">
        <f t="shared" si="821"/>
        <v>0</v>
      </c>
      <c r="R2031" s="21">
        <f t="shared" si="822"/>
        <v>0</v>
      </c>
      <c r="S2031" s="8">
        <f t="shared" si="823"/>
        <v>0</v>
      </c>
      <c r="T2031" s="10">
        <f t="shared" si="832"/>
        <v>0.129804</v>
      </c>
      <c r="U2031" s="13">
        <f t="shared" si="836"/>
        <v>131</v>
      </c>
      <c r="V2031" s="13">
        <v>252</v>
      </c>
      <c r="W2031" s="14">
        <f t="shared" si="824"/>
        <v>1.065499384</v>
      </c>
      <c r="X2031" s="85">
        <f t="shared" ref="X2031:X2094" si="840">TRUNC((P2031*(W2031-1)),8)+(X$1837*(O2031/O$1837)*W2031)</f>
        <v>2304.594681501495</v>
      </c>
      <c r="Y2031" s="8">
        <v>0</v>
      </c>
      <c r="Z2031" s="9">
        <f t="shared" si="825"/>
        <v>0</v>
      </c>
      <c r="AA2031" s="26" t="str">
        <f t="shared" si="833"/>
        <v>INCORPJ=</v>
      </c>
      <c r="AB2031" s="70">
        <f t="shared" si="834"/>
        <v>44508</v>
      </c>
      <c r="AC2031" s="4"/>
      <c r="AD2031" s="1"/>
      <c r="AE2031" s="11"/>
      <c r="AF2031" s="5"/>
      <c r="AG2031" s="1"/>
      <c r="AH2031" s="1"/>
      <c r="AI2031" s="1"/>
      <c r="AJ2031" s="1"/>
      <c r="AK2031" s="10"/>
      <c r="AL2031" s="1"/>
      <c r="AM2031" s="1"/>
      <c r="AN2031" s="1"/>
      <c r="AO2031" s="1"/>
      <c r="AP2031" s="1"/>
      <c r="AQ2031" s="1"/>
    </row>
    <row r="2032" spans="1:43" ht="15.75" x14ac:dyDescent="0.2">
      <c r="A2032" s="67">
        <f t="shared" si="826"/>
        <v>44314</v>
      </c>
      <c r="B2032" s="8">
        <f t="shared" si="816"/>
        <v>17943.274591222005</v>
      </c>
      <c r="C2032" s="8">
        <f t="shared" si="827"/>
        <v>12022.26657881</v>
      </c>
      <c r="D2032" s="28">
        <f t="shared" si="828"/>
        <v>5674.72</v>
      </c>
      <c r="E2032" s="9">
        <f>IF(K2032=1,VLOOKUP(A2031,[1]Plan1!$AY$117:$BA$314,3),E2031)</f>
        <v>5692.31</v>
      </c>
      <c r="F2032" s="110">
        <f t="shared" si="829"/>
        <v>44302</v>
      </c>
      <c r="G2032" s="12">
        <f t="shared" si="817"/>
        <v>3.0997124087179806E-3</v>
      </c>
      <c r="H2032" s="11">
        <f t="shared" si="830"/>
        <v>44333</v>
      </c>
      <c r="I2032" s="11">
        <f t="shared" si="818"/>
        <v>44333</v>
      </c>
      <c r="J2032" s="1">
        <f t="shared" si="831"/>
        <v>21</v>
      </c>
      <c r="K2032" s="1">
        <f t="shared" si="839"/>
        <v>8</v>
      </c>
      <c r="L2032" s="8">
        <f t="shared" si="819"/>
        <v>1.0011797099999999</v>
      </c>
      <c r="M2032" s="14">
        <f t="shared" si="838"/>
        <v>1.00930024</v>
      </c>
      <c r="N2032" s="14">
        <f t="shared" si="835"/>
        <v>1.2985268328680606</v>
      </c>
      <c r="O2032" s="8">
        <f t="shared" si="837"/>
        <v>1.3000587100000001</v>
      </c>
      <c r="P2032" s="8">
        <f t="shared" si="820"/>
        <v>15629.652379720001</v>
      </c>
      <c r="Q2032" s="13">
        <f t="shared" si="821"/>
        <v>0</v>
      </c>
      <c r="R2032" s="21">
        <f t="shared" si="822"/>
        <v>0</v>
      </c>
      <c r="S2032" s="8">
        <f t="shared" si="823"/>
        <v>0</v>
      </c>
      <c r="T2032" s="10">
        <f t="shared" si="832"/>
        <v>0.129804</v>
      </c>
      <c r="U2032" s="13">
        <f t="shared" si="836"/>
        <v>132</v>
      </c>
      <c r="V2032" s="13">
        <v>252</v>
      </c>
      <c r="W2032" s="14">
        <f t="shared" si="824"/>
        <v>1.0660155330000001</v>
      </c>
      <c r="X2032" s="85">
        <f t="shared" si="840"/>
        <v>2313.6222115020064</v>
      </c>
      <c r="Y2032" s="8">
        <v>0</v>
      </c>
      <c r="Z2032" s="9">
        <f t="shared" si="825"/>
        <v>0</v>
      </c>
      <c r="AA2032" s="26" t="str">
        <f t="shared" si="833"/>
        <v>INCORPJ=</v>
      </c>
      <c r="AB2032" s="70">
        <f t="shared" si="834"/>
        <v>44508</v>
      </c>
      <c r="AC2032" s="4"/>
      <c r="AD2032" s="1"/>
      <c r="AE2032" s="11"/>
      <c r="AF2032" s="5"/>
      <c r="AG2032" s="1"/>
      <c r="AH2032" s="1"/>
      <c r="AI2032" s="1"/>
      <c r="AJ2032" s="1"/>
      <c r="AK2032" s="10"/>
      <c r="AL2032" s="1"/>
      <c r="AM2032" s="1"/>
      <c r="AN2032" s="1"/>
      <c r="AO2032" s="1"/>
      <c r="AP2032" s="1"/>
      <c r="AQ2032" s="1"/>
    </row>
    <row r="2033" spans="1:43" ht="15.75" x14ac:dyDescent="0.2">
      <c r="A2033" s="67">
        <f t="shared" si="826"/>
        <v>44315</v>
      </c>
      <c r="B2033" s="8">
        <f t="shared" si="816"/>
        <v>17954.6125136464</v>
      </c>
      <c r="C2033" s="8">
        <f t="shared" si="827"/>
        <v>12022.26657881</v>
      </c>
      <c r="D2033" s="28">
        <f t="shared" si="828"/>
        <v>5674.72</v>
      </c>
      <c r="E2033" s="9">
        <f>IF(K2033=1,VLOOKUP(A2032,[1]Plan1!$AY$117:$BA$314,3),E2032)</f>
        <v>5692.31</v>
      </c>
      <c r="F2033" s="110">
        <f t="shared" si="829"/>
        <v>44302</v>
      </c>
      <c r="G2033" s="12">
        <f t="shared" si="817"/>
        <v>3.0997124087179806E-3</v>
      </c>
      <c r="H2033" s="11">
        <f t="shared" si="830"/>
        <v>44333</v>
      </c>
      <c r="I2033" s="11">
        <f t="shared" si="818"/>
        <v>44333</v>
      </c>
      <c r="J2033" s="1">
        <f t="shared" si="831"/>
        <v>21</v>
      </c>
      <c r="K2033" s="1">
        <f t="shared" si="839"/>
        <v>9</v>
      </c>
      <c r="L2033" s="8">
        <f t="shared" si="819"/>
        <v>1.00132727</v>
      </c>
      <c r="M2033" s="14">
        <f t="shared" si="838"/>
        <v>1.00930024</v>
      </c>
      <c r="N2033" s="14">
        <f t="shared" si="835"/>
        <v>1.2985268328680606</v>
      </c>
      <c r="O2033" s="8">
        <f t="shared" si="837"/>
        <v>1.30025032</v>
      </c>
      <c r="P2033" s="8">
        <f t="shared" si="820"/>
        <v>15631.955966220001</v>
      </c>
      <c r="Q2033" s="13">
        <f t="shared" si="821"/>
        <v>0</v>
      </c>
      <c r="R2033" s="21">
        <f t="shared" si="822"/>
        <v>0</v>
      </c>
      <c r="S2033" s="8">
        <f t="shared" si="823"/>
        <v>0</v>
      </c>
      <c r="T2033" s="10">
        <f t="shared" si="832"/>
        <v>0.129804</v>
      </c>
      <c r="U2033" s="13">
        <f t="shared" si="836"/>
        <v>133</v>
      </c>
      <c r="V2033" s="13">
        <v>252</v>
      </c>
      <c r="W2033" s="14">
        <f t="shared" si="824"/>
        <v>1.0665319310000001</v>
      </c>
      <c r="X2033" s="85">
        <f t="shared" si="840"/>
        <v>2322.656547426398</v>
      </c>
      <c r="Y2033" s="8">
        <v>0</v>
      </c>
      <c r="Z2033" s="9">
        <f t="shared" si="825"/>
        <v>0</v>
      </c>
      <c r="AA2033" s="26" t="str">
        <f t="shared" si="833"/>
        <v>INCORPJ=</v>
      </c>
      <c r="AB2033" s="70">
        <f t="shared" si="834"/>
        <v>44508</v>
      </c>
      <c r="AC2033" s="4"/>
      <c r="AD2033" s="1"/>
      <c r="AE2033" s="11"/>
      <c r="AF2033" s="5"/>
      <c r="AG2033" s="1"/>
      <c r="AH2033" s="1"/>
      <c r="AI2033" s="1"/>
      <c r="AJ2033" s="1"/>
      <c r="AK2033" s="10"/>
      <c r="AL2033" s="1"/>
      <c r="AM2033" s="1"/>
      <c r="AN2033" s="1"/>
      <c r="AO2033" s="1"/>
      <c r="AP2033" s="1"/>
      <c r="AQ2033" s="1"/>
    </row>
    <row r="2034" spans="1:43" ht="15.75" x14ac:dyDescent="0.2">
      <c r="A2034" s="67">
        <f t="shared" si="826"/>
        <v>44316</v>
      </c>
      <c r="B2034" s="8">
        <f t="shared" si="816"/>
        <v>17965.957638815635</v>
      </c>
      <c r="C2034" s="8">
        <f t="shared" si="827"/>
        <v>12022.26657881</v>
      </c>
      <c r="D2034" s="28">
        <f t="shared" si="828"/>
        <v>5674.72</v>
      </c>
      <c r="E2034" s="9">
        <f>IF(K2034=1,VLOOKUP(A2033,[1]Plan1!$AY$117:$BA$314,3),E2033)</f>
        <v>5692.31</v>
      </c>
      <c r="F2034" s="110">
        <f t="shared" si="829"/>
        <v>44302</v>
      </c>
      <c r="G2034" s="12">
        <f t="shared" si="817"/>
        <v>3.0997124087179806E-3</v>
      </c>
      <c r="H2034" s="11">
        <f t="shared" si="830"/>
        <v>44333</v>
      </c>
      <c r="I2034" s="11">
        <f t="shared" si="818"/>
        <v>44333</v>
      </c>
      <c r="J2034" s="1">
        <f t="shared" si="831"/>
        <v>21</v>
      </c>
      <c r="K2034" s="1">
        <f t="shared" si="839"/>
        <v>10</v>
      </c>
      <c r="L2034" s="8">
        <f t="shared" si="819"/>
        <v>1.0014748499999999</v>
      </c>
      <c r="M2034" s="14">
        <f t="shared" si="838"/>
        <v>1.00930024</v>
      </c>
      <c r="N2034" s="14">
        <f t="shared" si="835"/>
        <v>1.2985268328680606</v>
      </c>
      <c r="O2034" s="8">
        <f t="shared" si="837"/>
        <v>1.3004419599999999</v>
      </c>
      <c r="P2034" s="8">
        <f t="shared" si="820"/>
        <v>15634.25991339</v>
      </c>
      <c r="Q2034" s="13">
        <f t="shared" si="821"/>
        <v>0</v>
      </c>
      <c r="R2034" s="21">
        <f t="shared" si="822"/>
        <v>0</v>
      </c>
      <c r="S2034" s="8">
        <f t="shared" si="823"/>
        <v>0</v>
      </c>
      <c r="T2034" s="10">
        <f t="shared" si="832"/>
        <v>0.129804</v>
      </c>
      <c r="U2034" s="13">
        <f t="shared" si="836"/>
        <v>134</v>
      </c>
      <c r="V2034" s="13">
        <v>252</v>
      </c>
      <c r="W2034" s="14">
        <f t="shared" si="824"/>
        <v>1.06704858</v>
      </c>
      <c r="X2034" s="85">
        <f t="shared" si="840"/>
        <v>2331.6977254256362</v>
      </c>
      <c r="Y2034" s="8">
        <v>0</v>
      </c>
      <c r="Z2034" s="9">
        <f t="shared" si="825"/>
        <v>0</v>
      </c>
      <c r="AA2034" s="26" t="str">
        <f t="shared" si="833"/>
        <v>INCORPJ=</v>
      </c>
      <c r="AB2034" s="70">
        <f t="shared" si="834"/>
        <v>44508</v>
      </c>
      <c r="AC2034" s="4"/>
      <c r="AD2034" s="1"/>
      <c r="AE2034" s="11"/>
      <c r="AF2034" s="5"/>
      <c r="AG2034" s="1"/>
      <c r="AH2034" s="1"/>
      <c r="AI2034" s="1"/>
      <c r="AJ2034" s="1"/>
      <c r="AK2034" s="10"/>
      <c r="AL2034" s="1"/>
      <c r="AM2034" s="1"/>
      <c r="AN2034" s="1"/>
      <c r="AO2034" s="1"/>
      <c r="AP2034" s="1"/>
      <c r="AQ2034" s="1"/>
    </row>
    <row r="2035" spans="1:43" ht="15.75" x14ac:dyDescent="0.2">
      <c r="A2035" s="67">
        <f t="shared" si="826"/>
        <v>44317</v>
      </c>
      <c r="B2035" s="8">
        <f t="shared" si="816"/>
        <v>17977.310090547286</v>
      </c>
      <c r="C2035" s="8">
        <f t="shared" si="827"/>
        <v>12022.26657881</v>
      </c>
      <c r="D2035" s="28">
        <f t="shared" si="828"/>
        <v>5674.72</v>
      </c>
      <c r="E2035" s="9">
        <f>IF(K2035=1,VLOOKUP(A2034,[1]Plan1!$AY$117:$BA$314,3),E2034)</f>
        <v>5692.31</v>
      </c>
      <c r="F2035" s="110">
        <f t="shared" si="829"/>
        <v>44302</v>
      </c>
      <c r="G2035" s="12">
        <f t="shared" si="817"/>
        <v>3.0997124087179806E-3</v>
      </c>
      <c r="H2035" s="11">
        <f t="shared" si="830"/>
        <v>44333</v>
      </c>
      <c r="I2035" s="11">
        <f t="shared" si="818"/>
        <v>44333</v>
      </c>
      <c r="J2035" s="1">
        <f t="shared" si="831"/>
        <v>21</v>
      </c>
      <c r="K2035" s="1">
        <f t="shared" si="839"/>
        <v>11</v>
      </c>
      <c r="L2035" s="8">
        <f t="shared" si="819"/>
        <v>1.0016224600000001</v>
      </c>
      <c r="M2035" s="14">
        <f t="shared" si="838"/>
        <v>1.00930024</v>
      </c>
      <c r="N2035" s="14">
        <f t="shared" si="835"/>
        <v>1.2985268328680606</v>
      </c>
      <c r="O2035" s="8">
        <f t="shared" si="837"/>
        <v>1.30063364</v>
      </c>
      <c r="P2035" s="8">
        <f t="shared" si="820"/>
        <v>15636.56434144</v>
      </c>
      <c r="Q2035" s="13">
        <f t="shared" si="821"/>
        <v>0</v>
      </c>
      <c r="R2035" s="21">
        <f t="shared" si="822"/>
        <v>0</v>
      </c>
      <c r="S2035" s="8">
        <f t="shared" si="823"/>
        <v>0</v>
      </c>
      <c r="T2035" s="10">
        <f t="shared" si="832"/>
        <v>0.129804</v>
      </c>
      <c r="U2035" s="13">
        <f t="shared" si="836"/>
        <v>135</v>
      </c>
      <c r="V2035" s="13">
        <v>252</v>
      </c>
      <c r="W2035" s="14">
        <f t="shared" si="824"/>
        <v>1.067565479</v>
      </c>
      <c r="X2035" s="85">
        <f t="shared" si="840"/>
        <v>2340.7457491072855</v>
      </c>
      <c r="Y2035" s="8">
        <v>0</v>
      </c>
      <c r="Z2035" s="9">
        <f t="shared" si="825"/>
        <v>0</v>
      </c>
      <c r="AA2035" s="26" t="str">
        <f t="shared" si="833"/>
        <v>INCORPJ=</v>
      </c>
      <c r="AB2035" s="70">
        <f t="shared" si="834"/>
        <v>44508</v>
      </c>
      <c r="AC2035" s="4"/>
      <c r="AD2035" s="1"/>
      <c r="AE2035" s="11"/>
      <c r="AF2035" s="5"/>
      <c r="AG2035" s="1"/>
      <c r="AH2035" s="1"/>
      <c r="AI2035" s="1"/>
      <c r="AJ2035" s="1"/>
      <c r="AK2035" s="10"/>
      <c r="AL2035" s="1"/>
      <c r="AM2035" s="1"/>
      <c r="AN2035" s="1"/>
      <c r="AO2035" s="1"/>
      <c r="AP2035" s="1"/>
      <c r="AQ2035" s="1"/>
    </row>
    <row r="2036" spans="1:43" ht="15.75" x14ac:dyDescent="0.2">
      <c r="A2036" s="67">
        <f t="shared" si="826"/>
        <v>44318</v>
      </c>
      <c r="B2036" s="8">
        <f t="shared" si="816"/>
        <v>17977.310090547286</v>
      </c>
      <c r="C2036" s="8">
        <f t="shared" si="827"/>
        <v>12022.26657881</v>
      </c>
      <c r="D2036" s="28">
        <f t="shared" si="828"/>
        <v>5674.72</v>
      </c>
      <c r="E2036" s="9">
        <f>IF(K2036=1,VLOOKUP(A2035,[1]Plan1!$AY$117:$BA$314,3),E2035)</f>
        <v>5692.31</v>
      </c>
      <c r="F2036" s="110">
        <f t="shared" si="829"/>
        <v>44302</v>
      </c>
      <c r="G2036" s="12">
        <f t="shared" si="817"/>
        <v>3.0997124087179806E-3</v>
      </c>
      <c r="H2036" s="11">
        <f t="shared" si="830"/>
        <v>44333</v>
      </c>
      <c r="I2036" s="11">
        <f t="shared" si="818"/>
        <v>44333</v>
      </c>
      <c r="J2036" s="1">
        <f t="shared" si="831"/>
        <v>21</v>
      </c>
      <c r="K2036" s="1">
        <f t="shared" si="839"/>
        <v>11</v>
      </c>
      <c r="L2036" s="8">
        <f t="shared" si="819"/>
        <v>1.0016224600000001</v>
      </c>
      <c r="M2036" s="14">
        <f t="shared" si="838"/>
        <v>1.00930024</v>
      </c>
      <c r="N2036" s="14">
        <f t="shared" si="835"/>
        <v>1.2985268328680606</v>
      </c>
      <c r="O2036" s="8">
        <f t="shared" si="837"/>
        <v>1.30063364</v>
      </c>
      <c r="P2036" s="8">
        <f t="shared" si="820"/>
        <v>15636.56434144</v>
      </c>
      <c r="Q2036" s="13">
        <f t="shared" si="821"/>
        <v>0</v>
      </c>
      <c r="R2036" s="21">
        <f t="shared" si="822"/>
        <v>0</v>
      </c>
      <c r="S2036" s="8">
        <f t="shared" si="823"/>
        <v>0</v>
      </c>
      <c r="T2036" s="10">
        <f t="shared" si="832"/>
        <v>0.129804</v>
      </c>
      <c r="U2036" s="13">
        <f t="shared" si="836"/>
        <v>135</v>
      </c>
      <c r="V2036" s="13">
        <v>252</v>
      </c>
      <c r="W2036" s="14">
        <f t="shared" si="824"/>
        <v>1.067565479</v>
      </c>
      <c r="X2036" s="85">
        <f t="shared" si="840"/>
        <v>2340.7457491072855</v>
      </c>
      <c r="Y2036" s="8">
        <v>0</v>
      </c>
      <c r="Z2036" s="9">
        <f t="shared" si="825"/>
        <v>0</v>
      </c>
      <c r="AA2036" s="26" t="str">
        <f t="shared" si="833"/>
        <v>INCORPJ=</v>
      </c>
      <c r="AB2036" s="70">
        <f t="shared" si="834"/>
        <v>44508</v>
      </c>
      <c r="AC2036" s="4"/>
      <c r="AD2036" s="1"/>
      <c r="AE2036" s="11"/>
      <c r="AF2036" s="5"/>
      <c r="AG2036" s="1"/>
      <c r="AH2036" s="1"/>
      <c r="AI2036" s="1"/>
      <c r="AJ2036" s="1"/>
      <c r="AK2036" s="10"/>
      <c r="AL2036" s="1"/>
      <c r="AM2036" s="1"/>
      <c r="AN2036" s="1"/>
      <c r="AO2036" s="1"/>
      <c r="AP2036" s="1"/>
      <c r="AQ2036" s="1"/>
    </row>
    <row r="2037" spans="1:43" ht="15.75" x14ac:dyDescent="0.2">
      <c r="A2037" s="67">
        <f t="shared" si="826"/>
        <v>44319</v>
      </c>
      <c r="B2037" s="8">
        <f t="shared" si="816"/>
        <v>17977.310090547286</v>
      </c>
      <c r="C2037" s="8">
        <f t="shared" si="827"/>
        <v>12022.26657881</v>
      </c>
      <c r="D2037" s="28">
        <f t="shared" si="828"/>
        <v>5674.72</v>
      </c>
      <c r="E2037" s="9">
        <f>IF(K2037=1,VLOOKUP(A2036,[1]Plan1!$AY$117:$BA$314,3),E2036)</f>
        <v>5692.31</v>
      </c>
      <c r="F2037" s="110">
        <f t="shared" si="829"/>
        <v>44302</v>
      </c>
      <c r="G2037" s="12">
        <f t="shared" si="817"/>
        <v>3.0997124087179806E-3</v>
      </c>
      <c r="H2037" s="11">
        <f t="shared" si="830"/>
        <v>44333</v>
      </c>
      <c r="I2037" s="11">
        <f t="shared" si="818"/>
        <v>44333</v>
      </c>
      <c r="J2037" s="1">
        <f t="shared" si="831"/>
        <v>21</v>
      </c>
      <c r="K2037" s="1">
        <f t="shared" si="839"/>
        <v>11</v>
      </c>
      <c r="L2037" s="8">
        <f t="shared" si="819"/>
        <v>1.0016224600000001</v>
      </c>
      <c r="M2037" s="14">
        <f t="shared" si="838"/>
        <v>1.00930024</v>
      </c>
      <c r="N2037" s="14">
        <f t="shared" si="835"/>
        <v>1.2985268328680606</v>
      </c>
      <c r="O2037" s="8">
        <f t="shared" si="837"/>
        <v>1.30063364</v>
      </c>
      <c r="P2037" s="8">
        <f t="shared" si="820"/>
        <v>15636.56434144</v>
      </c>
      <c r="Q2037" s="13">
        <f t="shared" si="821"/>
        <v>0</v>
      </c>
      <c r="R2037" s="21">
        <f t="shared" si="822"/>
        <v>0</v>
      </c>
      <c r="S2037" s="8">
        <f t="shared" si="823"/>
        <v>0</v>
      </c>
      <c r="T2037" s="10">
        <f t="shared" si="832"/>
        <v>0.129804</v>
      </c>
      <c r="U2037" s="13">
        <f t="shared" si="836"/>
        <v>135</v>
      </c>
      <c r="V2037" s="13">
        <v>252</v>
      </c>
      <c r="W2037" s="14">
        <f t="shared" si="824"/>
        <v>1.067565479</v>
      </c>
      <c r="X2037" s="85">
        <f t="shared" si="840"/>
        <v>2340.7457491072855</v>
      </c>
      <c r="Y2037" s="8">
        <v>0</v>
      </c>
      <c r="Z2037" s="9">
        <f t="shared" si="825"/>
        <v>0</v>
      </c>
      <c r="AA2037" s="26" t="str">
        <f t="shared" si="833"/>
        <v>INCORPJ=</v>
      </c>
      <c r="AB2037" s="70">
        <f t="shared" si="834"/>
        <v>44508</v>
      </c>
      <c r="AC2037" s="4"/>
      <c r="AD2037" s="1"/>
      <c r="AE2037" s="11"/>
      <c r="AF2037" s="5"/>
      <c r="AG2037" s="1"/>
      <c r="AH2037" s="1"/>
      <c r="AI2037" s="1"/>
      <c r="AJ2037" s="1"/>
      <c r="AK2037" s="10"/>
      <c r="AL2037" s="1"/>
      <c r="AM2037" s="1"/>
      <c r="AN2037" s="1"/>
      <c r="AO2037" s="1"/>
      <c r="AP2037" s="1"/>
      <c r="AQ2037" s="1"/>
    </row>
    <row r="2038" spans="1:43" ht="15.75" x14ac:dyDescent="0.2">
      <c r="A2038" s="67">
        <f t="shared" si="826"/>
        <v>44320</v>
      </c>
      <c r="B2038" s="8">
        <f t="shared" si="816"/>
        <v>17988.669335229453</v>
      </c>
      <c r="C2038" s="8">
        <f t="shared" si="827"/>
        <v>12022.26657881</v>
      </c>
      <c r="D2038" s="28">
        <f t="shared" si="828"/>
        <v>5674.72</v>
      </c>
      <c r="E2038" s="9">
        <f>IF(K2038=1,VLOOKUP(A2037,[1]Plan1!$AY$117:$BA$314,3),E2037)</f>
        <v>5692.31</v>
      </c>
      <c r="F2038" s="110">
        <f t="shared" si="829"/>
        <v>44302</v>
      </c>
      <c r="G2038" s="12">
        <f t="shared" si="817"/>
        <v>3.0997124087179806E-3</v>
      </c>
      <c r="H2038" s="11">
        <f t="shared" si="830"/>
        <v>44333</v>
      </c>
      <c r="I2038" s="11">
        <f t="shared" si="818"/>
        <v>44333</v>
      </c>
      <c r="J2038" s="1">
        <f t="shared" si="831"/>
        <v>21</v>
      </c>
      <c r="K2038" s="1">
        <f t="shared" si="839"/>
        <v>12</v>
      </c>
      <c r="L2038" s="8">
        <f t="shared" si="819"/>
        <v>1.00177008</v>
      </c>
      <c r="M2038" s="14">
        <f t="shared" si="838"/>
        <v>1.00930024</v>
      </c>
      <c r="N2038" s="14">
        <f t="shared" si="835"/>
        <v>1.2985268328680606</v>
      </c>
      <c r="O2038" s="8">
        <f t="shared" si="837"/>
        <v>1.30082532</v>
      </c>
      <c r="P2038" s="8">
        <f t="shared" si="820"/>
        <v>15638.868769500001</v>
      </c>
      <c r="Q2038" s="13">
        <f t="shared" si="821"/>
        <v>0</v>
      </c>
      <c r="R2038" s="21">
        <f t="shared" si="822"/>
        <v>0</v>
      </c>
      <c r="S2038" s="8">
        <f t="shared" si="823"/>
        <v>0</v>
      </c>
      <c r="T2038" s="10">
        <f t="shared" si="832"/>
        <v>0.129804</v>
      </c>
      <c r="U2038" s="13">
        <f t="shared" si="836"/>
        <v>136</v>
      </c>
      <c r="V2038" s="13">
        <v>252</v>
      </c>
      <c r="W2038" s="14">
        <f t="shared" si="824"/>
        <v>1.0680826290000001</v>
      </c>
      <c r="X2038" s="85">
        <f t="shared" si="840"/>
        <v>2349.8005657294507</v>
      </c>
      <c r="Y2038" s="8">
        <v>0</v>
      </c>
      <c r="Z2038" s="9">
        <f t="shared" si="825"/>
        <v>0</v>
      </c>
      <c r="AA2038" s="26" t="str">
        <f t="shared" si="833"/>
        <v>INCORPJ=</v>
      </c>
      <c r="AB2038" s="70">
        <f t="shared" si="834"/>
        <v>44508</v>
      </c>
      <c r="AC2038" s="4"/>
      <c r="AD2038" s="1"/>
      <c r="AE2038" s="11"/>
      <c r="AF2038" s="5"/>
      <c r="AG2038" s="1"/>
      <c r="AH2038" s="1"/>
      <c r="AI2038" s="1"/>
      <c r="AJ2038" s="1"/>
      <c r="AK2038" s="10"/>
      <c r="AL2038" s="1"/>
      <c r="AM2038" s="1"/>
      <c r="AN2038" s="1"/>
      <c r="AO2038" s="1"/>
      <c r="AP2038" s="1"/>
      <c r="AQ2038" s="1"/>
    </row>
    <row r="2039" spans="1:43" ht="15.75" x14ac:dyDescent="0.2">
      <c r="A2039" s="67">
        <f t="shared" si="826"/>
        <v>44321</v>
      </c>
      <c r="B2039" s="8">
        <f t="shared" si="816"/>
        <v>18000.036049640457</v>
      </c>
      <c r="C2039" s="8">
        <f t="shared" si="827"/>
        <v>12022.26657881</v>
      </c>
      <c r="D2039" s="28">
        <f t="shared" si="828"/>
        <v>5674.72</v>
      </c>
      <c r="E2039" s="9">
        <f>IF(K2039=1,VLOOKUP(A2038,[1]Plan1!$AY$117:$BA$314,3),E2038)</f>
        <v>5692.31</v>
      </c>
      <c r="F2039" s="110">
        <f t="shared" si="829"/>
        <v>44302</v>
      </c>
      <c r="G2039" s="12">
        <f t="shared" si="817"/>
        <v>3.0997124087179806E-3</v>
      </c>
      <c r="H2039" s="11">
        <f t="shared" si="830"/>
        <v>44333</v>
      </c>
      <c r="I2039" s="11">
        <f t="shared" si="818"/>
        <v>44333</v>
      </c>
      <c r="J2039" s="1">
        <f t="shared" si="831"/>
        <v>21</v>
      </c>
      <c r="K2039" s="1">
        <f t="shared" si="839"/>
        <v>13</v>
      </c>
      <c r="L2039" s="8">
        <f t="shared" si="819"/>
        <v>1.00191773</v>
      </c>
      <c r="M2039" s="14">
        <f t="shared" si="838"/>
        <v>1.00930024</v>
      </c>
      <c r="N2039" s="14">
        <f t="shared" si="835"/>
        <v>1.2985268328680606</v>
      </c>
      <c r="O2039" s="8">
        <f t="shared" si="837"/>
        <v>1.30101705</v>
      </c>
      <c r="P2039" s="8">
        <f t="shared" si="820"/>
        <v>15641.173798670001</v>
      </c>
      <c r="Q2039" s="13">
        <f t="shared" si="821"/>
        <v>0</v>
      </c>
      <c r="R2039" s="21">
        <f t="shared" si="822"/>
        <v>0</v>
      </c>
      <c r="S2039" s="8">
        <f t="shared" si="823"/>
        <v>0</v>
      </c>
      <c r="T2039" s="10">
        <f t="shared" si="832"/>
        <v>0.129804</v>
      </c>
      <c r="U2039" s="13">
        <f t="shared" si="836"/>
        <v>137</v>
      </c>
      <c r="V2039" s="13">
        <v>252</v>
      </c>
      <c r="W2039" s="14">
        <f t="shared" si="824"/>
        <v>1.068600029</v>
      </c>
      <c r="X2039" s="85">
        <f t="shared" si="840"/>
        <v>2358.8622509704569</v>
      </c>
      <c r="Y2039" s="8">
        <v>0</v>
      </c>
      <c r="Z2039" s="9">
        <f t="shared" si="825"/>
        <v>0</v>
      </c>
      <c r="AA2039" s="26" t="str">
        <f t="shared" si="833"/>
        <v>INCORPJ=</v>
      </c>
      <c r="AB2039" s="70">
        <f t="shared" si="834"/>
        <v>44508</v>
      </c>
      <c r="AC2039" s="4"/>
      <c r="AD2039" s="1"/>
      <c r="AE2039" s="11"/>
      <c r="AF2039" s="5"/>
      <c r="AG2039" s="1"/>
      <c r="AH2039" s="1"/>
      <c r="AI2039" s="1"/>
      <c r="AJ2039" s="1"/>
      <c r="AK2039" s="10"/>
      <c r="AL2039" s="1"/>
      <c r="AM2039" s="1"/>
      <c r="AN2039" s="1"/>
      <c r="AO2039" s="1"/>
      <c r="AP2039" s="1"/>
      <c r="AQ2039" s="1"/>
    </row>
    <row r="2040" spans="1:43" ht="15.75" x14ac:dyDescent="0.2">
      <c r="A2040" s="67">
        <f t="shared" si="826"/>
        <v>44322</v>
      </c>
      <c r="B2040" s="8">
        <f t="shared" si="816"/>
        <v>18011.409976651754</v>
      </c>
      <c r="C2040" s="8">
        <f t="shared" si="827"/>
        <v>12022.26657881</v>
      </c>
      <c r="D2040" s="28">
        <f t="shared" si="828"/>
        <v>5674.72</v>
      </c>
      <c r="E2040" s="9">
        <f>IF(K2040=1,VLOOKUP(A2039,[1]Plan1!$AY$117:$BA$314,3),E2039)</f>
        <v>5692.31</v>
      </c>
      <c r="F2040" s="110">
        <f t="shared" si="829"/>
        <v>44302</v>
      </c>
      <c r="G2040" s="12">
        <f t="shared" si="817"/>
        <v>3.0997124087179806E-3</v>
      </c>
      <c r="H2040" s="11">
        <f t="shared" si="830"/>
        <v>44333</v>
      </c>
      <c r="I2040" s="11">
        <f t="shared" si="818"/>
        <v>44333</v>
      </c>
      <c r="J2040" s="1">
        <f t="shared" si="831"/>
        <v>21</v>
      </c>
      <c r="K2040" s="1">
        <f t="shared" si="839"/>
        <v>14</v>
      </c>
      <c r="L2040" s="8">
        <f t="shared" si="819"/>
        <v>1.0020654</v>
      </c>
      <c r="M2040" s="14">
        <f t="shared" si="838"/>
        <v>1.00930024</v>
      </c>
      <c r="N2040" s="14">
        <f t="shared" si="835"/>
        <v>1.2985268328680606</v>
      </c>
      <c r="O2040" s="8">
        <f t="shared" si="837"/>
        <v>1.3012088100000001</v>
      </c>
      <c r="P2040" s="8">
        <f t="shared" si="820"/>
        <v>15643.47918851</v>
      </c>
      <c r="Q2040" s="13">
        <f t="shared" si="821"/>
        <v>0</v>
      </c>
      <c r="R2040" s="21">
        <f t="shared" si="822"/>
        <v>0</v>
      </c>
      <c r="S2040" s="8">
        <f t="shared" si="823"/>
        <v>0</v>
      </c>
      <c r="T2040" s="10">
        <f t="shared" si="832"/>
        <v>0.129804</v>
      </c>
      <c r="U2040" s="13">
        <f t="shared" si="836"/>
        <v>138</v>
      </c>
      <c r="V2040" s="13">
        <v>252</v>
      </c>
      <c r="W2040" s="14">
        <f t="shared" si="824"/>
        <v>1.06911768</v>
      </c>
      <c r="X2040" s="85">
        <f t="shared" si="840"/>
        <v>2367.9307881417553</v>
      </c>
      <c r="Y2040" s="8">
        <v>0</v>
      </c>
      <c r="Z2040" s="9">
        <f t="shared" si="825"/>
        <v>0</v>
      </c>
      <c r="AA2040" s="26" t="str">
        <f t="shared" si="833"/>
        <v>INCORPJ=</v>
      </c>
      <c r="AB2040" s="70">
        <f t="shared" si="834"/>
        <v>44508</v>
      </c>
      <c r="AC2040" s="4"/>
      <c r="AD2040" s="1"/>
      <c r="AE2040" s="11"/>
      <c r="AF2040" s="5"/>
      <c r="AG2040" s="1"/>
      <c r="AH2040" s="1"/>
      <c r="AI2040" s="1"/>
      <c r="AJ2040" s="1"/>
      <c r="AK2040" s="10"/>
      <c r="AL2040" s="1"/>
      <c r="AM2040" s="1"/>
      <c r="AN2040" s="1"/>
      <c r="AO2040" s="1"/>
      <c r="AP2040" s="1"/>
      <c r="AQ2040" s="1"/>
    </row>
    <row r="2041" spans="1:43" ht="15.75" x14ac:dyDescent="0.2">
      <c r="A2041" s="67">
        <f t="shared" si="826"/>
        <v>44323</v>
      </c>
      <c r="B2041" s="8">
        <f t="shared" si="816"/>
        <v>18022.791101896306</v>
      </c>
      <c r="C2041" s="8">
        <f t="shared" si="827"/>
        <v>12022.26657881</v>
      </c>
      <c r="D2041" s="28">
        <f t="shared" si="828"/>
        <v>5674.72</v>
      </c>
      <c r="E2041" s="9">
        <f>IF(K2041=1,VLOOKUP(A2040,[1]Plan1!$AY$117:$BA$314,3),E2040)</f>
        <v>5692.31</v>
      </c>
      <c r="F2041" s="110">
        <f t="shared" si="829"/>
        <v>44302</v>
      </c>
      <c r="G2041" s="12">
        <f t="shared" si="817"/>
        <v>3.0997124087179806E-3</v>
      </c>
      <c r="H2041" s="11">
        <f t="shared" si="830"/>
        <v>44333</v>
      </c>
      <c r="I2041" s="11">
        <f t="shared" si="818"/>
        <v>44333</v>
      </c>
      <c r="J2041" s="1">
        <f t="shared" si="831"/>
        <v>21</v>
      </c>
      <c r="K2041" s="1">
        <f t="shared" si="839"/>
        <v>15</v>
      </c>
      <c r="L2041" s="8">
        <f t="shared" si="819"/>
        <v>1.0022131000000001</v>
      </c>
      <c r="M2041" s="14">
        <f t="shared" si="838"/>
        <v>1.00930024</v>
      </c>
      <c r="N2041" s="14">
        <f t="shared" si="835"/>
        <v>1.2985268328680606</v>
      </c>
      <c r="O2041" s="8">
        <f t="shared" si="837"/>
        <v>1.3014006</v>
      </c>
      <c r="P2041" s="8">
        <f t="shared" si="820"/>
        <v>15645.784939020001</v>
      </c>
      <c r="Q2041" s="13">
        <f t="shared" si="821"/>
        <v>0</v>
      </c>
      <c r="R2041" s="21">
        <f t="shared" si="822"/>
        <v>0</v>
      </c>
      <c r="S2041" s="8">
        <f t="shared" si="823"/>
        <v>0</v>
      </c>
      <c r="T2041" s="10">
        <f t="shared" si="832"/>
        <v>0.129804</v>
      </c>
      <c r="U2041" s="13">
        <f t="shared" si="836"/>
        <v>139</v>
      </c>
      <c r="V2041" s="13">
        <v>252</v>
      </c>
      <c r="W2041" s="14">
        <f t="shared" si="824"/>
        <v>1.069635581</v>
      </c>
      <c r="X2041" s="85">
        <f t="shared" si="840"/>
        <v>2377.0061628763051</v>
      </c>
      <c r="Y2041" s="8">
        <v>0</v>
      </c>
      <c r="Z2041" s="9">
        <f t="shared" si="825"/>
        <v>0</v>
      </c>
      <c r="AA2041" s="26" t="str">
        <f t="shared" si="833"/>
        <v>INCORPJ=</v>
      </c>
      <c r="AB2041" s="70">
        <f t="shared" si="834"/>
        <v>44508</v>
      </c>
      <c r="AC2041" s="4"/>
      <c r="AD2041" s="1"/>
      <c r="AE2041" s="11"/>
      <c r="AF2041" s="5"/>
      <c r="AG2041" s="1"/>
      <c r="AH2041" s="1"/>
      <c r="AI2041" s="1"/>
      <c r="AJ2041" s="1"/>
      <c r="AK2041" s="10"/>
      <c r="AL2041" s="1"/>
      <c r="AM2041" s="1"/>
      <c r="AN2041" s="1"/>
      <c r="AO2041" s="1"/>
      <c r="AP2041" s="1"/>
      <c r="AQ2041" s="1"/>
    </row>
    <row r="2042" spans="1:43" ht="15.75" x14ac:dyDescent="0.2">
      <c r="A2042" s="67">
        <f t="shared" si="826"/>
        <v>44324</v>
      </c>
      <c r="B2042" s="8">
        <f t="shared" si="816"/>
        <v>18034.179184431978</v>
      </c>
      <c r="C2042" s="8">
        <f t="shared" si="827"/>
        <v>12022.26657881</v>
      </c>
      <c r="D2042" s="28">
        <f t="shared" si="828"/>
        <v>5674.72</v>
      </c>
      <c r="E2042" s="9">
        <f>IF(K2042=1,VLOOKUP(A2041,[1]Plan1!$AY$117:$BA$314,3),E2041)</f>
        <v>5692.31</v>
      </c>
      <c r="F2042" s="110">
        <f t="shared" si="829"/>
        <v>44302</v>
      </c>
      <c r="G2042" s="12">
        <f t="shared" si="817"/>
        <v>3.0997124087179806E-3</v>
      </c>
      <c r="H2042" s="11">
        <f t="shared" si="830"/>
        <v>44333</v>
      </c>
      <c r="I2042" s="11">
        <f t="shared" si="818"/>
        <v>44333</v>
      </c>
      <c r="J2042" s="1">
        <f t="shared" si="831"/>
        <v>21</v>
      </c>
      <c r="K2042" s="1">
        <f t="shared" si="839"/>
        <v>16</v>
      </c>
      <c r="L2042" s="8">
        <f t="shared" si="819"/>
        <v>1.0023608100000001</v>
      </c>
      <c r="M2042" s="14">
        <f t="shared" si="838"/>
        <v>1.00930024</v>
      </c>
      <c r="N2042" s="14">
        <f t="shared" si="835"/>
        <v>1.2985268328680606</v>
      </c>
      <c r="O2042" s="8">
        <f t="shared" si="837"/>
        <v>1.3015924000000001</v>
      </c>
      <c r="P2042" s="8">
        <f t="shared" si="820"/>
        <v>15648.09080975</v>
      </c>
      <c r="Q2042" s="13">
        <f t="shared" si="821"/>
        <v>0</v>
      </c>
      <c r="R2042" s="21">
        <f t="shared" si="822"/>
        <v>0</v>
      </c>
      <c r="S2042" s="8">
        <f t="shared" si="823"/>
        <v>0</v>
      </c>
      <c r="T2042" s="10">
        <f t="shared" si="832"/>
        <v>0.129804</v>
      </c>
      <c r="U2042" s="13">
        <f t="shared" si="836"/>
        <v>140</v>
      </c>
      <c r="V2042" s="13">
        <v>252</v>
      </c>
      <c r="W2042" s="14">
        <f t="shared" si="824"/>
        <v>1.070153734</v>
      </c>
      <c r="X2042" s="85">
        <f t="shared" si="840"/>
        <v>2386.0883746819791</v>
      </c>
      <c r="Y2042" s="8">
        <v>0</v>
      </c>
      <c r="Z2042" s="9">
        <f t="shared" si="825"/>
        <v>0</v>
      </c>
      <c r="AA2042" s="26" t="str">
        <f t="shared" si="833"/>
        <v>INCORPJ=</v>
      </c>
      <c r="AB2042" s="70">
        <f t="shared" si="834"/>
        <v>44508</v>
      </c>
      <c r="AC2042" s="4"/>
      <c r="AD2042" s="1"/>
      <c r="AE2042" s="11"/>
      <c r="AF2042" s="5"/>
      <c r="AG2042" s="1"/>
      <c r="AH2042" s="1"/>
      <c r="AI2042" s="1"/>
      <c r="AJ2042" s="1"/>
      <c r="AK2042" s="10"/>
      <c r="AL2042" s="1"/>
      <c r="AM2042" s="1"/>
      <c r="AN2042" s="1"/>
      <c r="AO2042" s="1"/>
      <c r="AP2042" s="1"/>
      <c r="AQ2042" s="1"/>
    </row>
    <row r="2043" spans="1:43" ht="15.75" x14ac:dyDescent="0.2">
      <c r="A2043" s="67">
        <f t="shared" si="826"/>
        <v>44325</v>
      </c>
      <c r="B2043" s="8">
        <f t="shared" si="816"/>
        <v>18034.179184431978</v>
      </c>
      <c r="C2043" s="8">
        <f t="shared" si="827"/>
        <v>12022.26657881</v>
      </c>
      <c r="D2043" s="28">
        <f t="shared" si="828"/>
        <v>5674.72</v>
      </c>
      <c r="E2043" s="9">
        <f>IF(K2043=1,VLOOKUP(A2042,[1]Plan1!$AY$117:$BA$314,3),E2042)</f>
        <v>5692.31</v>
      </c>
      <c r="F2043" s="110">
        <f t="shared" si="829"/>
        <v>44302</v>
      </c>
      <c r="G2043" s="12">
        <f t="shared" si="817"/>
        <v>3.0997124087179806E-3</v>
      </c>
      <c r="H2043" s="11">
        <f t="shared" si="830"/>
        <v>44333</v>
      </c>
      <c r="I2043" s="11">
        <f t="shared" si="818"/>
        <v>44333</v>
      </c>
      <c r="J2043" s="1">
        <f t="shared" si="831"/>
        <v>21</v>
      </c>
      <c r="K2043" s="1">
        <f t="shared" si="839"/>
        <v>16</v>
      </c>
      <c r="L2043" s="8">
        <f t="shared" si="819"/>
        <v>1.0023608100000001</v>
      </c>
      <c r="M2043" s="14">
        <f t="shared" si="838"/>
        <v>1.00930024</v>
      </c>
      <c r="N2043" s="14">
        <f t="shared" si="835"/>
        <v>1.2985268328680606</v>
      </c>
      <c r="O2043" s="8">
        <f t="shared" si="837"/>
        <v>1.3015924000000001</v>
      </c>
      <c r="P2043" s="8">
        <f t="shared" si="820"/>
        <v>15648.09080975</v>
      </c>
      <c r="Q2043" s="13">
        <f t="shared" si="821"/>
        <v>0</v>
      </c>
      <c r="R2043" s="21">
        <f t="shared" si="822"/>
        <v>0</v>
      </c>
      <c r="S2043" s="8">
        <f t="shared" si="823"/>
        <v>0</v>
      </c>
      <c r="T2043" s="10">
        <f t="shared" si="832"/>
        <v>0.129804</v>
      </c>
      <c r="U2043" s="13">
        <f t="shared" si="836"/>
        <v>140</v>
      </c>
      <c r="V2043" s="13">
        <v>252</v>
      </c>
      <c r="W2043" s="14">
        <f t="shared" si="824"/>
        <v>1.070153734</v>
      </c>
      <c r="X2043" s="85">
        <f t="shared" si="840"/>
        <v>2386.0883746819791</v>
      </c>
      <c r="Y2043" s="8">
        <v>0</v>
      </c>
      <c r="Z2043" s="9">
        <f t="shared" si="825"/>
        <v>0</v>
      </c>
      <c r="AA2043" s="26" t="str">
        <f t="shared" si="833"/>
        <v>INCORPJ=</v>
      </c>
      <c r="AB2043" s="70">
        <f t="shared" si="834"/>
        <v>44508</v>
      </c>
      <c r="AC2043" s="4"/>
      <c r="AD2043" s="1"/>
      <c r="AE2043" s="11"/>
      <c r="AF2043" s="5"/>
      <c r="AG2043" s="1"/>
      <c r="AH2043" s="1"/>
      <c r="AI2043" s="1"/>
      <c r="AJ2043" s="1"/>
      <c r="AK2043" s="10"/>
      <c r="AL2043" s="1"/>
      <c r="AM2043" s="1"/>
      <c r="AN2043" s="1"/>
      <c r="AO2043" s="1"/>
      <c r="AP2043" s="1"/>
      <c r="AQ2043" s="1"/>
    </row>
    <row r="2044" spans="1:43" ht="15.75" x14ac:dyDescent="0.2">
      <c r="A2044" s="67">
        <f t="shared" si="826"/>
        <v>44326</v>
      </c>
      <c r="B2044" s="8">
        <f t="shared" si="816"/>
        <v>18034.179184431978</v>
      </c>
      <c r="C2044" s="8">
        <f t="shared" si="827"/>
        <v>12022.26657881</v>
      </c>
      <c r="D2044" s="28">
        <f t="shared" si="828"/>
        <v>5674.72</v>
      </c>
      <c r="E2044" s="9">
        <f>IF(K2044=1,VLOOKUP(A2043,[1]Plan1!$AY$117:$BA$314,3),E2043)</f>
        <v>5692.31</v>
      </c>
      <c r="F2044" s="110">
        <f t="shared" si="829"/>
        <v>44302</v>
      </c>
      <c r="G2044" s="12">
        <f t="shared" si="817"/>
        <v>3.0997124087179806E-3</v>
      </c>
      <c r="H2044" s="11">
        <f t="shared" si="830"/>
        <v>44333</v>
      </c>
      <c r="I2044" s="11">
        <f t="shared" si="818"/>
        <v>44333</v>
      </c>
      <c r="J2044" s="1">
        <f t="shared" si="831"/>
        <v>21</v>
      </c>
      <c r="K2044" s="1">
        <f t="shared" si="839"/>
        <v>16</v>
      </c>
      <c r="L2044" s="8">
        <f t="shared" si="819"/>
        <v>1.0023608100000001</v>
      </c>
      <c r="M2044" s="14">
        <f t="shared" si="838"/>
        <v>1.00930024</v>
      </c>
      <c r="N2044" s="14">
        <f t="shared" si="835"/>
        <v>1.2985268328680606</v>
      </c>
      <c r="O2044" s="8">
        <f t="shared" si="837"/>
        <v>1.3015924000000001</v>
      </c>
      <c r="P2044" s="8">
        <f t="shared" si="820"/>
        <v>15648.09080975</v>
      </c>
      <c r="Q2044" s="13">
        <f t="shared" si="821"/>
        <v>0</v>
      </c>
      <c r="R2044" s="21">
        <f t="shared" si="822"/>
        <v>0</v>
      </c>
      <c r="S2044" s="8">
        <f t="shared" si="823"/>
        <v>0</v>
      </c>
      <c r="T2044" s="10">
        <f t="shared" si="832"/>
        <v>0.129804</v>
      </c>
      <c r="U2044" s="13">
        <f t="shared" si="836"/>
        <v>140</v>
      </c>
      <c r="V2044" s="13">
        <v>252</v>
      </c>
      <c r="W2044" s="14">
        <f t="shared" si="824"/>
        <v>1.070153734</v>
      </c>
      <c r="X2044" s="85">
        <f t="shared" si="840"/>
        <v>2386.0883746819791</v>
      </c>
      <c r="Y2044" s="8">
        <v>0</v>
      </c>
      <c r="Z2044" s="9">
        <f t="shared" si="825"/>
        <v>0</v>
      </c>
      <c r="AA2044" s="26" t="str">
        <f t="shared" si="833"/>
        <v>INCORPJ=</v>
      </c>
      <c r="AB2044" s="70">
        <f t="shared" si="834"/>
        <v>44508</v>
      </c>
      <c r="AC2044" s="4"/>
      <c r="AD2044" s="1"/>
      <c r="AE2044" s="11"/>
      <c r="AF2044" s="5"/>
      <c r="AG2044" s="1"/>
      <c r="AH2044" s="1"/>
      <c r="AI2044" s="1"/>
      <c r="AJ2044" s="1"/>
      <c r="AK2044" s="10"/>
      <c r="AL2044" s="1"/>
      <c r="AM2044" s="1"/>
      <c r="AN2044" s="1"/>
      <c r="AO2044" s="1"/>
      <c r="AP2044" s="1"/>
      <c r="AQ2044" s="1"/>
    </row>
    <row r="2045" spans="1:43" ht="15.75" x14ac:dyDescent="0.2">
      <c r="A2045" s="67">
        <f t="shared" si="826"/>
        <v>44327</v>
      </c>
      <c r="B2045" s="8">
        <f t="shared" si="816"/>
        <v>18045.574747100378</v>
      </c>
      <c r="C2045" s="8">
        <f t="shared" si="827"/>
        <v>12022.26657881</v>
      </c>
      <c r="D2045" s="28">
        <f t="shared" si="828"/>
        <v>5674.72</v>
      </c>
      <c r="E2045" s="9">
        <f>IF(K2045=1,VLOOKUP(A2044,[1]Plan1!$AY$117:$BA$314,3),E2044)</f>
        <v>5692.31</v>
      </c>
      <c r="F2045" s="110">
        <f t="shared" si="829"/>
        <v>44302</v>
      </c>
      <c r="G2045" s="12">
        <f t="shared" si="817"/>
        <v>3.0997124087179806E-3</v>
      </c>
      <c r="H2045" s="11">
        <f t="shared" si="830"/>
        <v>44333</v>
      </c>
      <c r="I2045" s="11">
        <f t="shared" si="818"/>
        <v>44333</v>
      </c>
      <c r="J2045" s="1">
        <f t="shared" si="831"/>
        <v>21</v>
      </c>
      <c r="K2045" s="1">
        <f t="shared" si="839"/>
        <v>17</v>
      </c>
      <c r="L2045" s="8">
        <f t="shared" si="819"/>
        <v>1.0025085499999999</v>
      </c>
      <c r="M2045" s="14">
        <f t="shared" si="838"/>
        <v>1.00930024</v>
      </c>
      <c r="N2045" s="14">
        <f t="shared" si="835"/>
        <v>1.2985268328680606</v>
      </c>
      <c r="O2045" s="8">
        <f t="shared" si="837"/>
        <v>1.3017842500000001</v>
      </c>
      <c r="P2045" s="8">
        <f t="shared" si="820"/>
        <v>15650.39728159</v>
      </c>
      <c r="Q2045" s="13">
        <f t="shared" si="821"/>
        <v>0</v>
      </c>
      <c r="R2045" s="21">
        <f t="shared" si="822"/>
        <v>0</v>
      </c>
      <c r="S2045" s="8">
        <f t="shared" si="823"/>
        <v>0</v>
      </c>
      <c r="T2045" s="10">
        <f t="shared" si="832"/>
        <v>0.129804</v>
      </c>
      <c r="U2045" s="13">
        <f t="shared" si="836"/>
        <v>141</v>
      </c>
      <c r="V2045" s="13">
        <v>252</v>
      </c>
      <c r="W2045" s="14">
        <f t="shared" si="824"/>
        <v>1.0706721370000001</v>
      </c>
      <c r="X2045" s="85">
        <f t="shared" si="840"/>
        <v>2395.1774655103764</v>
      </c>
      <c r="Y2045" s="8">
        <v>0</v>
      </c>
      <c r="Z2045" s="9">
        <f t="shared" si="825"/>
        <v>0</v>
      </c>
      <c r="AA2045" s="26" t="str">
        <f t="shared" si="833"/>
        <v>INCORPJ=</v>
      </c>
      <c r="AB2045" s="70">
        <f t="shared" si="834"/>
        <v>44508</v>
      </c>
      <c r="AC2045" s="4"/>
      <c r="AD2045" s="1"/>
      <c r="AE2045" s="11"/>
      <c r="AF2045" s="5"/>
      <c r="AG2045" s="1"/>
      <c r="AH2045" s="1"/>
      <c r="AI2045" s="1"/>
      <c r="AJ2045" s="1"/>
      <c r="AK2045" s="10"/>
      <c r="AL2045" s="1"/>
      <c r="AM2045" s="1"/>
      <c r="AN2045" s="1"/>
      <c r="AO2045" s="1"/>
      <c r="AP2045" s="1"/>
      <c r="AQ2045" s="1"/>
    </row>
    <row r="2046" spans="1:43" ht="15.75" x14ac:dyDescent="0.2">
      <c r="A2046" s="67">
        <f t="shared" si="826"/>
        <v>44328</v>
      </c>
      <c r="B2046" s="8">
        <f t="shared" si="816"/>
        <v>18056.977133056964</v>
      </c>
      <c r="C2046" s="8">
        <f t="shared" si="827"/>
        <v>12022.26657881</v>
      </c>
      <c r="D2046" s="28">
        <f t="shared" si="828"/>
        <v>5674.72</v>
      </c>
      <c r="E2046" s="9">
        <f>IF(K2046=1,VLOOKUP(A2045,[1]Plan1!$AY$117:$BA$314,3),E2045)</f>
        <v>5692.31</v>
      </c>
      <c r="F2046" s="110">
        <f t="shared" si="829"/>
        <v>44302</v>
      </c>
      <c r="G2046" s="12">
        <f t="shared" si="817"/>
        <v>3.0997124087179806E-3</v>
      </c>
      <c r="H2046" s="11">
        <f t="shared" si="830"/>
        <v>44333</v>
      </c>
      <c r="I2046" s="11">
        <f t="shared" si="818"/>
        <v>44333</v>
      </c>
      <c r="J2046" s="1">
        <f t="shared" si="831"/>
        <v>21</v>
      </c>
      <c r="K2046" s="1">
        <f t="shared" si="839"/>
        <v>18</v>
      </c>
      <c r="L2046" s="8">
        <f t="shared" si="819"/>
        <v>1.0026562999999999</v>
      </c>
      <c r="M2046" s="14">
        <f t="shared" si="838"/>
        <v>1.00930024</v>
      </c>
      <c r="N2046" s="14">
        <f t="shared" si="835"/>
        <v>1.2985268328680606</v>
      </c>
      <c r="O2046" s="8">
        <f t="shared" si="837"/>
        <v>1.3019761000000001</v>
      </c>
      <c r="P2046" s="8">
        <f t="shared" si="820"/>
        <v>15652.70375343</v>
      </c>
      <c r="Q2046" s="13">
        <f t="shared" si="821"/>
        <v>0</v>
      </c>
      <c r="R2046" s="21">
        <f t="shared" si="822"/>
        <v>0</v>
      </c>
      <c r="S2046" s="8">
        <f t="shared" si="823"/>
        <v>0</v>
      </c>
      <c r="T2046" s="10">
        <f t="shared" si="832"/>
        <v>0.129804</v>
      </c>
      <c r="U2046" s="13">
        <f t="shared" si="836"/>
        <v>142</v>
      </c>
      <c r="V2046" s="13">
        <v>252</v>
      </c>
      <c r="W2046" s="14">
        <f t="shared" si="824"/>
        <v>1.0711907919999999</v>
      </c>
      <c r="X2046" s="85">
        <f t="shared" si="840"/>
        <v>2404.2733796269658</v>
      </c>
      <c r="Y2046" s="8">
        <v>0</v>
      </c>
      <c r="Z2046" s="9">
        <f t="shared" si="825"/>
        <v>0</v>
      </c>
      <c r="AA2046" s="26" t="str">
        <f t="shared" si="833"/>
        <v>INCORPJ=</v>
      </c>
      <c r="AB2046" s="70">
        <f t="shared" si="834"/>
        <v>44508</v>
      </c>
      <c r="AC2046" s="4"/>
      <c r="AD2046" s="1"/>
      <c r="AE2046" s="11"/>
      <c r="AF2046" s="5"/>
      <c r="AG2046" s="1"/>
      <c r="AH2046" s="1"/>
      <c r="AI2046" s="1"/>
      <c r="AJ2046" s="1"/>
      <c r="AK2046" s="10"/>
      <c r="AL2046" s="1"/>
      <c r="AM2046" s="1"/>
      <c r="AN2046" s="1"/>
      <c r="AO2046" s="1"/>
      <c r="AP2046" s="1"/>
      <c r="AQ2046" s="1"/>
    </row>
    <row r="2047" spans="1:43" ht="15.75" x14ac:dyDescent="0.2">
      <c r="A2047" s="67">
        <f t="shared" si="826"/>
        <v>44329</v>
      </c>
      <c r="B2047" s="8">
        <f t="shared" si="816"/>
        <v>18068.387004249074</v>
      </c>
      <c r="C2047" s="8">
        <f t="shared" si="827"/>
        <v>12022.26657881</v>
      </c>
      <c r="D2047" s="28">
        <f t="shared" si="828"/>
        <v>5674.72</v>
      </c>
      <c r="E2047" s="9">
        <f>IF(K2047=1,VLOOKUP(A2046,[1]Plan1!$AY$117:$BA$314,3),E2046)</f>
        <v>5692.31</v>
      </c>
      <c r="F2047" s="110">
        <f t="shared" si="829"/>
        <v>44302</v>
      </c>
      <c r="G2047" s="12">
        <f t="shared" si="817"/>
        <v>3.0997124087179806E-3</v>
      </c>
      <c r="H2047" s="11">
        <f t="shared" si="830"/>
        <v>44333</v>
      </c>
      <c r="I2047" s="11">
        <f t="shared" si="818"/>
        <v>44333</v>
      </c>
      <c r="J2047" s="1">
        <f t="shared" si="831"/>
        <v>21</v>
      </c>
      <c r="K2047" s="1">
        <f t="shared" si="839"/>
        <v>19</v>
      </c>
      <c r="L2047" s="8">
        <f t="shared" si="819"/>
        <v>1.00280408</v>
      </c>
      <c r="M2047" s="14">
        <f t="shared" si="838"/>
        <v>1.00930024</v>
      </c>
      <c r="N2047" s="14">
        <f t="shared" si="835"/>
        <v>1.2985268328680606</v>
      </c>
      <c r="O2047" s="8">
        <f t="shared" si="837"/>
        <v>1.302168</v>
      </c>
      <c r="P2047" s="8">
        <f t="shared" si="820"/>
        <v>15655.01082639</v>
      </c>
      <c r="Q2047" s="13">
        <f t="shared" si="821"/>
        <v>0</v>
      </c>
      <c r="R2047" s="21">
        <f t="shared" si="822"/>
        <v>0</v>
      </c>
      <c r="S2047" s="8">
        <f t="shared" si="823"/>
        <v>0</v>
      </c>
      <c r="T2047" s="10">
        <f t="shared" si="832"/>
        <v>0.129804</v>
      </c>
      <c r="U2047" s="13">
        <f t="shared" si="836"/>
        <v>143</v>
      </c>
      <c r="V2047" s="13">
        <v>252</v>
      </c>
      <c r="W2047" s="14">
        <f t="shared" si="824"/>
        <v>1.071709697</v>
      </c>
      <c r="X2047" s="85">
        <f t="shared" si="840"/>
        <v>2413.3761778590756</v>
      </c>
      <c r="Y2047" s="8">
        <v>0</v>
      </c>
      <c r="Z2047" s="9">
        <f t="shared" si="825"/>
        <v>0</v>
      </c>
      <c r="AA2047" s="26" t="str">
        <f t="shared" si="833"/>
        <v>INCORPJ=</v>
      </c>
      <c r="AB2047" s="70">
        <f t="shared" si="834"/>
        <v>44508</v>
      </c>
      <c r="AC2047" s="4"/>
      <c r="AD2047" s="1"/>
      <c r="AE2047" s="11"/>
      <c r="AF2047" s="5"/>
      <c r="AG2047" s="1"/>
      <c r="AH2047" s="1"/>
      <c r="AI2047" s="1"/>
      <c r="AJ2047" s="1"/>
      <c r="AK2047" s="10"/>
      <c r="AL2047" s="1"/>
      <c r="AM2047" s="1"/>
      <c r="AN2047" s="1"/>
      <c r="AO2047" s="1"/>
      <c r="AP2047" s="1"/>
      <c r="AQ2047" s="1"/>
    </row>
    <row r="2048" spans="1:43" ht="15.75" x14ac:dyDescent="0.2">
      <c r="A2048" s="67">
        <f t="shared" si="826"/>
        <v>44330</v>
      </c>
      <c r="B2048" s="8">
        <f t="shared" si="816"/>
        <v>18079.803997633942</v>
      </c>
      <c r="C2048" s="8">
        <f t="shared" si="827"/>
        <v>12022.26657881</v>
      </c>
      <c r="D2048" s="28">
        <f t="shared" si="828"/>
        <v>5674.72</v>
      </c>
      <c r="E2048" s="9">
        <f>IF(K2048=1,VLOOKUP(A2047,[1]Plan1!$AY$117:$BA$314,3),E2047)</f>
        <v>5692.31</v>
      </c>
      <c r="F2048" s="110">
        <f t="shared" si="829"/>
        <v>44302</v>
      </c>
      <c r="G2048" s="12">
        <f t="shared" si="817"/>
        <v>3.0997124087179806E-3</v>
      </c>
      <c r="H2048" s="11">
        <f t="shared" si="830"/>
        <v>44333</v>
      </c>
      <c r="I2048" s="11">
        <f t="shared" si="818"/>
        <v>44333</v>
      </c>
      <c r="J2048" s="1">
        <f t="shared" si="831"/>
        <v>21</v>
      </c>
      <c r="K2048" s="1">
        <f t="shared" si="839"/>
        <v>20</v>
      </c>
      <c r="L2048" s="8">
        <f t="shared" si="819"/>
        <v>1.0029518799999999</v>
      </c>
      <c r="M2048" s="14">
        <f t="shared" si="838"/>
        <v>1.00930024</v>
      </c>
      <c r="N2048" s="14">
        <f t="shared" si="835"/>
        <v>1.2985268328680606</v>
      </c>
      <c r="O2048" s="8">
        <f t="shared" si="837"/>
        <v>1.30235992</v>
      </c>
      <c r="P2048" s="8">
        <f t="shared" si="820"/>
        <v>15657.318139790001</v>
      </c>
      <c r="Q2048" s="13">
        <f t="shared" si="821"/>
        <v>0</v>
      </c>
      <c r="R2048" s="21">
        <f t="shared" si="822"/>
        <v>0</v>
      </c>
      <c r="S2048" s="8">
        <f t="shared" si="823"/>
        <v>0</v>
      </c>
      <c r="T2048" s="10">
        <f t="shared" si="832"/>
        <v>0.129804</v>
      </c>
      <c r="U2048" s="13">
        <f t="shared" si="836"/>
        <v>144</v>
      </c>
      <c r="V2048" s="13">
        <v>252</v>
      </c>
      <c r="W2048" s="14">
        <f t="shared" si="824"/>
        <v>1.0722288550000001</v>
      </c>
      <c r="X2048" s="85">
        <f t="shared" si="840"/>
        <v>2422.485857843943</v>
      </c>
      <c r="Y2048" s="8">
        <v>0</v>
      </c>
      <c r="Z2048" s="9">
        <f t="shared" si="825"/>
        <v>0</v>
      </c>
      <c r="AA2048" s="26" t="str">
        <f t="shared" si="833"/>
        <v>INCORPJ=</v>
      </c>
      <c r="AB2048" s="70">
        <f t="shared" si="834"/>
        <v>44508</v>
      </c>
      <c r="AC2048" s="4"/>
      <c r="AD2048" s="1"/>
      <c r="AE2048" s="11"/>
      <c r="AF2048" s="5"/>
      <c r="AG2048" s="1"/>
      <c r="AH2048" s="1"/>
      <c r="AI2048" s="1"/>
      <c r="AJ2048" s="1"/>
      <c r="AK2048" s="10"/>
      <c r="AL2048" s="1"/>
      <c r="AM2048" s="1"/>
      <c r="AN2048" s="1"/>
      <c r="AO2048" s="1"/>
      <c r="AP2048" s="1"/>
      <c r="AQ2048" s="1"/>
    </row>
    <row r="2049" spans="1:43" ht="15.75" x14ac:dyDescent="0.2">
      <c r="A2049" s="67">
        <f t="shared" si="826"/>
        <v>44331</v>
      </c>
      <c r="B2049" s="8">
        <f t="shared" si="816"/>
        <v>18091.228342724859</v>
      </c>
      <c r="C2049" s="8">
        <f t="shared" si="827"/>
        <v>12022.26657881</v>
      </c>
      <c r="D2049" s="28">
        <f t="shared" si="828"/>
        <v>5674.72</v>
      </c>
      <c r="E2049" s="9">
        <f>IF(K2049=1,VLOOKUP(A2048,[1]Plan1!$AY$117:$BA$314,3),E2048)</f>
        <v>5692.31</v>
      </c>
      <c r="F2049" s="110">
        <f t="shared" si="829"/>
        <v>44302</v>
      </c>
      <c r="G2049" s="12">
        <f t="shared" si="817"/>
        <v>3.0997124087179806E-3</v>
      </c>
      <c r="H2049" s="11">
        <f t="shared" si="830"/>
        <v>44362</v>
      </c>
      <c r="I2049" s="11">
        <f t="shared" si="818"/>
        <v>44333</v>
      </c>
      <c r="J2049" s="1">
        <f t="shared" si="831"/>
        <v>21</v>
      </c>
      <c r="K2049" s="1">
        <f t="shared" si="839"/>
        <v>21</v>
      </c>
      <c r="L2049" s="8">
        <f t="shared" si="819"/>
        <v>1.0030997100000001</v>
      </c>
      <c r="M2049" s="14">
        <f t="shared" si="838"/>
        <v>1.00930024</v>
      </c>
      <c r="N2049" s="14">
        <f t="shared" si="835"/>
        <v>1.2985268328680606</v>
      </c>
      <c r="O2049" s="8">
        <f t="shared" si="837"/>
        <v>1.30255188</v>
      </c>
      <c r="P2049" s="8">
        <f t="shared" si="820"/>
        <v>15659.62593409</v>
      </c>
      <c r="Q2049" s="13">
        <f t="shared" si="821"/>
        <v>0</v>
      </c>
      <c r="R2049" s="21">
        <f t="shared" si="822"/>
        <v>0</v>
      </c>
      <c r="S2049" s="8">
        <f t="shared" si="823"/>
        <v>0</v>
      </c>
      <c r="T2049" s="10">
        <f t="shared" si="832"/>
        <v>0.129804</v>
      </c>
      <c r="U2049" s="13">
        <f t="shared" si="836"/>
        <v>145</v>
      </c>
      <c r="V2049" s="13">
        <v>252</v>
      </c>
      <c r="W2049" s="14">
        <f t="shared" si="824"/>
        <v>1.072748263</v>
      </c>
      <c r="X2049" s="85">
        <f t="shared" si="840"/>
        <v>2431.6024086348598</v>
      </c>
      <c r="Y2049" s="8">
        <v>0</v>
      </c>
      <c r="Z2049" s="9">
        <f t="shared" si="825"/>
        <v>0</v>
      </c>
      <c r="AA2049" s="26" t="str">
        <f t="shared" si="833"/>
        <v>INCORPJ=</v>
      </c>
      <c r="AB2049" s="70">
        <f t="shared" si="834"/>
        <v>44508</v>
      </c>
      <c r="AC2049" s="4"/>
      <c r="AD2049" s="1"/>
      <c r="AE2049" s="11"/>
      <c r="AF2049" s="5"/>
      <c r="AG2049" s="1"/>
      <c r="AH2049" s="1"/>
      <c r="AI2049" s="1"/>
      <c r="AJ2049" s="1"/>
      <c r="AK2049" s="10"/>
      <c r="AL2049" s="1"/>
      <c r="AM2049" s="1"/>
      <c r="AN2049" s="1"/>
      <c r="AO2049" s="1"/>
      <c r="AP2049" s="1"/>
      <c r="AQ2049" s="1"/>
    </row>
    <row r="2050" spans="1:43" ht="15.75" x14ac:dyDescent="0.2">
      <c r="A2050" s="67">
        <f t="shared" si="826"/>
        <v>44332</v>
      </c>
      <c r="B2050" s="8">
        <f t="shared" si="816"/>
        <v>18091.228342724859</v>
      </c>
      <c r="C2050" s="8">
        <f t="shared" si="827"/>
        <v>12022.26657881</v>
      </c>
      <c r="D2050" s="28">
        <f t="shared" si="828"/>
        <v>5674.72</v>
      </c>
      <c r="E2050" s="9">
        <f>IF(K2050=1,VLOOKUP(A2049,[1]Plan1!$AY$117:$BA$314,3),E2049)</f>
        <v>5692.31</v>
      </c>
      <c r="F2050" s="110">
        <f t="shared" si="829"/>
        <v>44302</v>
      </c>
      <c r="G2050" s="12">
        <f t="shared" si="817"/>
        <v>3.0997124087179806E-3</v>
      </c>
      <c r="H2050" s="11">
        <f t="shared" si="830"/>
        <v>44362</v>
      </c>
      <c r="I2050" s="11">
        <f t="shared" si="818"/>
        <v>44333</v>
      </c>
      <c r="J2050" s="1">
        <f t="shared" si="831"/>
        <v>21</v>
      </c>
      <c r="K2050" s="1">
        <f t="shared" si="839"/>
        <v>21</v>
      </c>
      <c r="L2050" s="8">
        <f t="shared" si="819"/>
        <v>1.0030997100000001</v>
      </c>
      <c r="M2050" s="14">
        <f t="shared" si="838"/>
        <v>1.00930024</v>
      </c>
      <c r="N2050" s="14">
        <f t="shared" si="835"/>
        <v>1.2985268328680606</v>
      </c>
      <c r="O2050" s="8">
        <f t="shared" si="837"/>
        <v>1.30255188</v>
      </c>
      <c r="P2050" s="8">
        <f t="shared" si="820"/>
        <v>15659.62593409</v>
      </c>
      <c r="Q2050" s="13">
        <f t="shared" si="821"/>
        <v>0</v>
      </c>
      <c r="R2050" s="21">
        <f t="shared" si="822"/>
        <v>0</v>
      </c>
      <c r="S2050" s="8">
        <f t="shared" si="823"/>
        <v>0</v>
      </c>
      <c r="T2050" s="10">
        <f t="shared" si="832"/>
        <v>0.129804</v>
      </c>
      <c r="U2050" s="13">
        <f t="shared" si="836"/>
        <v>145</v>
      </c>
      <c r="V2050" s="13">
        <v>252</v>
      </c>
      <c r="W2050" s="14">
        <f t="shared" si="824"/>
        <v>1.072748263</v>
      </c>
      <c r="X2050" s="85">
        <f t="shared" si="840"/>
        <v>2431.6024086348598</v>
      </c>
      <c r="Y2050" s="8">
        <v>0</v>
      </c>
      <c r="Z2050" s="9">
        <f t="shared" si="825"/>
        <v>0</v>
      </c>
      <c r="AA2050" s="26" t="str">
        <f t="shared" si="833"/>
        <v>INCORPJ=</v>
      </c>
      <c r="AB2050" s="70">
        <f t="shared" si="834"/>
        <v>44508</v>
      </c>
      <c r="AC2050" s="4"/>
      <c r="AD2050" s="1"/>
      <c r="AE2050" s="11"/>
      <c r="AF2050" s="5"/>
      <c r="AG2050" s="1"/>
      <c r="AH2050" s="1"/>
      <c r="AI2050" s="1"/>
      <c r="AJ2050" s="1"/>
      <c r="AK2050" s="10"/>
      <c r="AL2050" s="1"/>
      <c r="AM2050" s="1"/>
      <c r="AN2050" s="1"/>
      <c r="AO2050" s="1"/>
      <c r="AP2050" s="1"/>
      <c r="AQ2050" s="1"/>
    </row>
    <row r="2051" spans="1:43" ht="15.75" x14ac:dyDescent="0.2">
      <c r="A2051" s="67">
        <f t="shared" si="826"/>
        <v>44333</v>
      </c>
      <c r="B2051" s="8">
        <f t="shared" si="816"/>
        <v>18091.228342724859</v>
      </c>
      <c r="C2051" s="8">
        <f t="shared" si="827"/>
        <v>12022.26657881</v>
      </c>
      <c r="D2051" s="28">
        <f t="shared" si="828"/>
        <v>5674.72</v>
      </c>
      <c r="E2051" s="9">
        <f>IF(K2051=1,VLOOKUP(A2050,[1]Plan1!$AY$117:$BA$314,3),E2050)</f>
        <v>5692.31</v>
      </c>
      <c r="F2051" s="110">
        <f t="shared" si="829"/>
        <v>44302</v>
      </c>
      <c r="G2051" s="12">
        <f t="shared" si="817"/>
        <v>3.0997124087179806E-3</v>
      </c>
      <c r="H2051" s="11">
        <f t="shared" si="830"/>
        <v>44362</v>
      </c>
      <c r="I2051" s="11">
        <f t="shared" si="818"/>
        <v>44333</v>
      </c>
      <c r="J2051" s="1">
        <f t="shared" si="831"/>
        <v>21</v>
      </c>
      <c r="K2051" s="1">
        <f t="shared" si="839"/>
        <v>21</v>
      </c>
      <c r="L2051" s="8">
        <f t="shared" si="819"/>
        <v>1.0030997100000001</v>
      </c>
      <c r="M2051" s="14">
        <f t="shared" si="838"/>
        <v>1.00930024</v>
      </c>
      <c r="N2051" s="14">
        <f t="shared" si="835"/>
        <v>1.2985268328680606</v>
      </c>
      <c r="O2051" s="8">
        <f t="shared" si="837"/>
        <v>1.30255188</v>
      </c>
      <c r="P2051" s="8">
        <f t="shared" si="820"/>
        <v>15659.62593409</v>
      </c>
      <c r="Q2051" s="13">
        <f t="shared" si="821"/>
        <v>0</v>
      </c>
      <c r="R2051" s="21">
        <f t="shared" si="822"/>
        <v>0</v>
      </c>
      <c r="S2051" s="8">
        <f t="shared" si="823"/>
        <v>0</v>
      </c>
      <c r="T2051" s="10">
        <f t="shared" si="832"/>
        <v>0.129804</v>
      </c>
      <c r="U2051" s="13">
        <f t="shared" si="836"/>
        <v>145</v>
      </c>
      <c r="V2051" s="13">
        <v>252</v>
      </c>
      <c r="W2051" s="14">
        <f t="shared" si="824"/>
        <v>1.072748263</v>
      </c>
      <c r="X2051" s="85">
        <f t="shared" si="840"/>
        <v>2431.6024086348598</v>
      </c>
      <c r="Y2051" s="8">
        <v>0</v>
      </c>
      <c r="Z2051" s="9">
        <f t="shared" si="825"/>
        <v>0</v>
      </c>
      <c r="AA2051" s="26" t="str">
        <f t="shared" si="833"/>
        <v>INCORPJ=</v>
      </c>
      <c r="AB2051" s="70">
        <f t="shared" si="834"/>
        <v>44508</v>
      </c>
      <c r="AC2051" s="4"/>
      <c r="AD2051" s="1"/>
      <c r="AE2051" s="11"/>
      <c r="AF2051" s="5"/>
      <c r="AG2051" s="1"/>
      <c r="AH2051" s="1"/>
      <c r="AI2051" s="1"/>
      <c r="AJ2051" s="1"/>
      <c r="AK2051" s="10"/>
      <c r="AL2051" s="1"/>
      <c r="AM2051" s="1"/>
      <c r="AN2051" s="1"/>
      <c r="AO2051" s="1"/>
      <c r="AP2051" s="1"/>
      <c r="AQ2051" s="1"/>
    </row>
    <row r="2052" spans="1:43" ht="15.75" x14ac:dyDescent="0.2">
      <c r="A2052" s="67">
        <f t="shared" si="826"/>
        <v>44334</v>
      </c>
      <c r="B2052" s="8">
        <f t="shared" si="816"/>
        <v>18107.474690460316</v>
      </c>
      <c r="C2052" s="8">
        <f t="shared" si="827"/>
        <v>12022.26657881</v>
      </c>
      <c r="D2052" s="28">
        <f t="shared" si="828"/>
        <v>5692.31</v>
      </c>
      <c r="E2052" s="9">
        <f>IF(K2052=1,VLOOKUP(A2051,[1]Plan1!$AY$117:$BA$314,3),E2051)</f>
        <v>5739.56</v>
      </c>
      <c r="F2052" s="110">
        <f t="shared" si="829"/>
        <v>44334</v>
      </c>
      <c r="G2052" s="12">
        <f t="shared" si="817"/>
        <v>8.3006723105383262E-3</v>
      </c>
      <c r="H2052" s="11">
        <f t="shared" si="830"/>
        <v>44362</v>
      </c>
      <c r="I2052" s="11">
        <f t="shared" si="818"/>
        <v>44362</v>
      </c>
      <c r="J2052" s="1">
        <f t="shared" si="831"/>
        <v>20</v>
      </c>
      <c r="K2052" s="1">
        <f t="shared" si="839"/>
        <v>1</v>
      </c>
      <c r="L2052" s="8">
        <f t="shared" si="819"/>
        <v>1.0004134</v>
      </c>
      <c r="M2052" s="14">
        <f t="shared" si="838"/>
        <v>1.0030997100000001</v>
      </c>
      <c r="N2052" s="14">
        <f t="shared" si="835"/>
        <v>1.3025518894771702</v>
      </c>
      <c r="O2052" s="8">
        <f t="shared" si="837"/>
        <v>1.3030903599999999</v>
      </c>
      <c r="P2052" s="8">
        <f t="shared" si="820"/>
        <v>15666.09968419</v>
      </c>
      <c r="Q2052" s="13">
        <f t="shared" si="821"/>
        <v>0</v>
      </c>
      <c r="R2052" s="21">
        <f t="shared" si="822"/>
        <v>0</v>
      </c>
      <c r="S2052" s="8">
        <f t="shared" si="823"/>
        <v>0</v>
      </c>
      <c r="T2052" s="10">
        <f t="shared" si="832"/>
        <v>0.129804</v>
      </c>
      <c r="U2052" s="13">
        <f t="shared" si="836"/>
        <v>146</v>
      </c>
      <c r="V2052" s="13">
        <v>252</v>
      </c>
      <c r="W2052" s="14">
        <f t="shared" si="824"/>
        <v>1.073267923</v>
      </c>
      <c r="X2052" s="85">
        <f t="shared" si="840"/>
        <v>2441.3750062703148</v>
      </c>
      <c r="Y2052" s="8">
        <v>0</v>
      </c>
      <c r="Z2052" s="9">
        <f t="shared" si="825"/>
        <v>0</v>
      </c>
      <c r="AA2052" s="26" t="str">
        <f t="shared" si="833"/>
        <v>INCORPJ=</v>
      </c>
      <c r="AB2052" s="70">
        <f t="shared" si="834"/>
        <v>44508</v>
      </c>
      <c r="AC2052" s="4"/>
      <c r="AD2052" s="1"/>
      <c r="AE2052" s="11"/>
      <c r="AF2052" s="5"/>
      <c r="AG2052" s="1"/>
      <c r="AH2052" s="1"/>
      <c r="AI2052" s="1"/>
      <c r="AJ2052" s="1"/>
      <c r="AK2052" s="10"/>
      <c r="AL2052" s="1"/>
      <c r="AM2052" s="1"/>
      <c r="AN2052" s="1"/>
      <c r="AO2052" s="1"/>
      <c r="AP2052" s="1"/>
      <c r="AQ2052" s="1"/>
    </row>
    <row r="2053" spans="1:43" ht="15.75" x14ac:dyDescent="0.2">
      <c r="A2053" s="67">
        <f t="shared" si="826"/>
        <v>44335</v>
      </c>
      <c r="B2053" s="8">
        <f t="shared" si="816"/>
        <v>18123.735735041446</v>
      </c>
      <c r="C2053" s="8">
        <f t="shared" si="827"/>
        <v>12022.26657881</v>
      </c>
      <c r="D2053" s="28">
        <f t="shared" si="828"/>
        <v>5692.31</v>
      </c>
      <c r="E2053" s="9">
        <f>IF(K2053=1,VLOOKUP(A2052,[1]Plan1!$AY$117:$BA$314,3),E2052)</f>
        <v>5739.56</v>
      </c>
      <c r="F2053" s="110">
        <f t="shared" si="829"/>
        <v>44334</v>
      </c>
      <c r="G2053" s="12">
        <f t="shared" si="817"/>
        <v>8.3006723105383262E-3</v>
      </c>
      <c r="H2053" s="11">
        <f t="shared" si="830"/>
        <v>44362</v>
      </c>
      <c r="I2053" s="11">
        <f t="shared" si="818"/>
        <v>44362</v>
      </c>
      <c r="J2053" s="1">
        <f t="shared" si="831"/>
        <v>20</v>
      </c>
      <c r="K2053" s="1">
        <f t="shared" si="839"/>
        <v>2</v>
      </c>
      <c r="L2053" s="8">
        <f t="shared" si="819"/>
        <v>1.00082698</v>
      </c>
      <c r="M2053" s="14">
        <f t="shared" si="838"/>
        <v>1.0030997100000001</v>
      </c>
      <c r="N2053" s="14">
        <f t="shared" si="835"/>
        <v>1.3025518894771702</v>
      </c>
      <c r="O2053" s="8">
        <f t="shared" si="837"/>
        <v>1.3036290699999999</v>
      </c>
      <c r="P2053" s="8">
        <f t="shared" si="820"/>
        <v>15672.57619942</v>
      </c>
      <c r="Q2053" s="13">
        <f t="shared" si="821"/>
        <v>0</v>
      </c>
      <c r="R2053" s="21">
        <f t="shared" si="822"/>
        <v>0</v>
      </c>
      <c r="S2053" s="8">
        <f t="shared" si="823"/>
        <v>0</v>
      </c>
      <c r="T2053" s="10">
        <f t="shared" si="832"/>
        <v>0.129804</v>
      </c>
      <c r="U2053" s="13">
        <f t="shared" si="836"/>
        <v>147</v>
      </c>
      <c r="V2053" s="13">
        <v>252</v>
      </c>
      <c r="W2053" s="14">
        <f t="shared" si="824"/>
        <v>1.0737878350000001</v>
      </c>
      <c r="X2053" s="85">
        <f t="shared" si="840"/>
        <v>2451.1595356214439</v>
      </c>
      <c r="Y2053" s="8">
        <v>0</v>
      </c>
      <c r="Z2053" s="9">
        <f t="shared" si="825"/>
        <v>0</v>
      </c>
      <c r="AA2053" s="26" t="str">
        <f t="shared" si="833"/>
        <v>INCORPJ=</v>
      </c>
      <c r="AB2053" s="70">
        <f t="shared" si="834"/>
        <v>44508</v>
      </c>
      <c r="AC2053" s="4"/>
      <c r="AD2053" s="1"/>
      <c r="AE2053" s="11"/>
      <c r="AF2053" s="5"/>
      <c r="AG2053" s="1"/>
      <c r="AH2053" s="1"/>
      <c r="AI2053" s="1"/>
      <c r="AJ2053" s="1"/>
      <c r="AK2053" s="10"/>
      <c r="AL2053" s="1"/>
      <c r="AM2053" s="1"/>
      <c r="AN2053" s="1"/>
      <c r="AO2053" s="1"/>
      <c r="AP2053" s="1"/>
      <c r="AQ2053" s="1"/>
    </row>
    <row r="2054" spans="1:43" ht="15.75" x14ac:dyDescent="0.2">
      <c r="A2054" s="67">
        <f t="shared" si="826"/>
        <v>44336</v>
      </c>
      <c r="B2054" s="8">
        <f t="shared" si="816"/>
        <v>18140.011347300311</v>
      </c>
      <c r="C2054" s="8">
        <f t="shared" si="827"/>
        <v>12022.26657881</v>
      </c>
      <c r="D2054" s="28">
        <f t="shared" si="828"/>
        <v>5692.31</v>
      </c>
      <c r="E2054" s="9">
        <f>IF(K2054=1,VLOOKUP(A2053,[1]Plan1!$AY$117:$BA$314,3),E2053)</f>
        <v>5739.56</v>
      </c>
      <c r="F2054" s="110">
        <f t="shared" si="829"/>
        <v>44334</v>
      </c>
      <c r="G2054" s="12">
        <f t="shared" si="817"/>
        <v>8.3006723105383262E-3</v>
      </c>
      <c r="H2054" s="11">
        <f t="shared" si="830"/>
        <v>44362</v>
      </c>
      <c r="I2054" s="11">
        <f t="shared" si="818"/>
        <v>44362</v>
      </c>
      <c r="J2054" s="1">
        <f t="shared" si="831"/>
        <v>20</v>
      </c>
      <c r="K2054" s="1">
        <f t="shared" si="839"/>
        <v>3</v>
      </c>
      <c r="L2054" s="8">
        <f t="shared" si="819"/>
        <v>1.0012407299999999</v>
      </c>
      <c r="M2054" s="14">
        <f t="shared" si="838"/>
        <v>1.0030997100000001</v>
      </c>
      <c r="N2054" s="14">
        <f t="shared" si="835"/>
        <v>1.3025518894771702</v>
      </c>
      <c r="O2054" s="8">
        <f t="shared" si="837"/>
        <v>1.304168</v>
      </c>
      <c r="P2054" s="8">
        <f t="shared" si="820"/>
        <v>15679.055359550001</v>
      </c>
      <c r="Q2054" s="13">
        <f t="shared" si="821"/>
        <v>0</v>
      </c>
      <c r="R2054" s="21">
        <f t="shared" si="822"/>
        <v>0</v>
      </c>
      <c r="S2054" s="8">
        <f t="shared" si="823"/>
        <v>0</v>
      </c>
      <c r="T2054" s="10">
        <f t="shared" si="832"/>
        <v>0.129804</v>
      </c>
      <c r="U2054" s="13">
        <f t="shared" si="836"/>
        <v>148</v>
      </c>
      <c r="V2054" s="13">
        <v>252</v>
      </c>
      <c r="W2054" s="14">
        <f t="shared" si="824"/>
        <v>1.074307999</v>
      </c>
      <c r="X2054" s="85">
        <f t="shared" si="840"/>
        <v>2460.9559877503107</v>
      </c>
      <c r="Y2054" s="8">
        <v>0</v>
      </c>
      <c r="Z2054" s="9">
        <f t="shared" si="825"/>
        <v>0</v>
      </c>
      <c r="AA2054" s="26" t="str">
        <f t="shared" si="833"/>
        <v>INCORPJ=</v>
      </c>
      <c r="AB2054" s="70">
        <f t="shared" si="834"/>
        <v>44508</v>
      </c>
      <c r="AC2054" s="4"/>
      <c r="AD2054" s="1"/>
      <c r="AE2054" s="11"/>
      <c r="AF2054" s="5"/>
      <c r="AG2054" s="1"/>
      <c r="AH2054" s="1"/>
      <c r="AI2054" s="1"/>
      <c r="AJ2054" s="1"/>
      <c r="AK2054" s="10"/>
      <c r="AL2054" s="1"/>
      <c r="AM2054" s="1"/>
      <c r="AN2054" s="1"/>
      <c r="AO2054" s="1"/>
      <c r="AP2054" s="1"/>
      <c r="AQ2054" s="1"/>
    </row>
    <row r="2055" spans="1:43" ht="15.75" x14ac:dyDescent="0.2">
      <c r="A2055" s="67">
        <f t="shared" si="826"/>
        <v>44337</v>
      </c>
      <c r="B2055" s="8">
        <f t="shared" si="816"/>
        <v>18156.301397790045</v>
      </c>
      <c r="C2055" s="8">
        <f t="shared" si="827"/>
        <v>12022.26657881</v>
      </c>
      <c r="D2055" s="28">
        <f t="shared" si="828"/>
        <v>5692.31</v>
      </c>
      <c r="E2055" s="9">
        <f>IF(K2055=1,VLOOKUP(A2054,[1]Plan1!$AY$117:$BA$314,3),E2054)</f>
        <v>5739.56</v>
      </c>
      <c r="F2055" s="110">
        <f t="shared" si="829"/>
        <v>44334</v>
      </c>
      <c r="G2055" s="12">
        <f t="shared" si="817"/>
        <v>8.3006723105383262E-3</v>
      </c>
      <c r="H2055" s="11">
        <f t="shared" si="830"/>
        <v>44362</v>
      </c>
      <c r="I2055" s="11">
        <f t="shared" si="818"/>
        <v>44362</v>
      </c>
      <c r="J2055" s="1">
        <f t="shared" si="831"/>
        <v>20</v>
      </c>
      <c r="K2055" s="1">
        <f t="shared" si="839"/>
        <v>4</v>
      </c>
      <c r="L2055" s="8">
        <f t="shared" si="819"/>
        <v>1.0016546399999999</v>
      </c>
      <c r="M2055" s="14">
        <f t="shared" si="838"/>
        <v>1.0030997100000001</v>
      </c>
      <c r="N2055" s="14">
        <f t="shared" si="835"/>
        <v>1.3025518894771702</v>
      </c>
      <c r="O2055" s="8">
        <f t="shared" si="837"/>
        <v>1.3047071400000001</v>
      </c>
      <c r="P2055" s="8">
        <f t="shared" si="820"/>
        <v>15685.53704435</v>
      </c>
      <c r="Q2055" s="13">
        <f t="shared" si="821"/>
        <v>0</v>
      </c>
      <c r="R2055" s="21">
        <f t="shared" si="822"/>
        <v>0</v>
      </c>
      <c r="S2055" s="8">
        <f t="shared" si="823"/>
        <v>0</v>
      </c>
      <c r="T2055" s="10">
        <f t="shared" si="832"/>
        <v>0.129804</v>
      </c>
      <c r="U2055" s="13">
        <f t="shared" si="836"/>
        <v>149</v>
      </c>
      <c r="V2055" s="13">
        <v>252</v>
      </c>
      <c r="W2055" s="14">
        <f t="shared" si="824"/>
        <v>1.074828415</v>
      </c>
      <c r="X2055" s="85">
        <f t="shared" si="840"/>
        <v>2470.7643534400449</v>
      </c>
      <c r="Y2055" s="8">
        <v>0</v>
      </c>
      <c r="Z2055" s="9">
        <f t="shared" si="825"/>
        <v>0</v>
      </c>
      <c r="AA2055" s="26" t="str">
        <f t="shared" si="833"/>
        <v>INCORPJ=</v>
      </c>
      <c r="AB2055" s="70">
        <f t="shared" si="834"/>
        <v>44508</v>
      </c>
      <c r="AC2055" s="4"/>
      <c r="AD2055" s="1"/>
      <c r="AE2055" s="11"/>
      <c r="AF2055" s="5"/>
      <c r="AG2055" s="1"/>
      <c r="AH2055" s="1"/>
      <c r="AI2055" s="1"/>
      <c r="AJ2055" s="1"/>
      <c r="AK2055" s="10"/>
      <c r="AL2055" s="1"/>
      <c r="AM2055" s="1"/>
      <c r="AN2055" s="1"/>
      <c r="AO2055" s="1"/>
      <c r="AP2055" s="1"/>
      <c r="AQ2055" s="1"/>
    </row>
    <row r="2056" spans="1:43" ht="15.75" x14ac:dyDescent="0.2">
      <c r="A2056" s="67">
        <f t="shared" si="826"/>
        <v>44338</v>
      </c>
      <c r="B2056" s="8">
        <f t="shared" si="816"/>
        <v>18172.606174492983</v>
      </c>
      <c r="C2056" s="8">
        <f t="shared" si="827"/>
        <v>12022.26657881</v>
      </c>
      <c r="D2056" s="28">
        <f t="shared" si="828"/>
        <v>5692.31</v>
      </c>
      <c r="E2056" s="9">
        <f>IF(K2056=1,VLOOKUP(A2055,[1]Plan1!$AY$117:$BA$314,3),E2055)</f>
        <v>5739.56</v>
      </c>
      <c r="F2056" s="110">
        <f t="shared" si="829"/>
        <v>44334</v>
      </c>
      <c r="G2056" s="12">
        <f t="shared" si="817"/>
        <v>8.3006723105383262E-3</v>
      </c>
      <c r="H2056" s="11">
        <f t="shared" si="830"/>
        <v>44362</v>
      </c>
      <c r="I2056" s="11">
        <f t="shared" si="818"/>
        <v>44362</v>
      </c>
      <c r="J2056" s="1">
        <f t="shared" si="831"/>
        <v>20</v>
      </c>
      <c r="K2056" s="1">
        <f t="shared" si="839"/>
        <v>5</v>
      </c>
      <c r="L2056" s="8">
        <f t="shared" si="819"/>
        <v>1.00206873</v>
      </c>
      <c r="M2056" s="14">
        <f t="shared" si="838"/>
        <v>1.0030997100000001</v>
      </c>
      <c r="N2056" s="14">
        <f t="shared" si="835"/>
        <v>1.3025518894771702</v>
      </c>
      <c r="O2056" s="8">
        <f t="shared" si="837"/>
        <v>1.3052465099999999</v>
      </c>
      <c r="P2056" s="8">
        <f t="shared" si="820"/>
        <v>15692.021494279999</v>
      </c>
      <c r="Q2056" s="13">
        <f t="shared" si="821"/>
        <v>0</v>
      </c>
      <c r="R2056" s="21">
        <f t="shared" si="822"/>
        <v>0</v>
      </c>
      <c r="S2056" s="8">
        <f t="shared" si="823"/>
        <v>0</v>
      </c>
      <c r="T2056" s="10">
        <f t="shared" si="832"/>
        <v>0.129804</v>
      </c>
      <c r="U2056" s="13">
        <f t="shared" si="836"/>
        <v>150</v>
      </c>
      <c r="V2056" s="13">
        <v>252</v>
      </c>
      <c r="W2056" s="14">
        <f t="shared" si="824"/>
        <v>1.0753490830000001</v>
      </c>
      <c r="X2056" s="85">
        <f t="shared" si="840"/>
        <v>2480.5846802129854</v>
      </c>
      <c r="Y2056" s="8">
        <v>0</v>
      </c>
      <c r="Z2056" s="9">
        <f t="shared" si="825"/>
        <v>0</v>
      </c>
      <c r="AA2056" s="26" t="str">
        <f t="shared" si="833"/>
        <v>INCORPJ=</v>
      </c>
      <c r="AB2056" s="70">
        <f t="shared" si="834"/>
        <v>44508</v>
      </c>
      <c r="AC2056" s="4"/>
      <c r="AD2056" s="1"/>
      <c r="AE2056" s="11"/>
      <c r="AF2056" s="5"/>
      <c r="AG2056" s="1"/>
      <c r="AH2056" s="1"/>
      <c r="AI2056" s="1"/>
      <c r="AJ2056" s="1"/>
      <c r="AK2056" s="10"/>
      <c r="AL2056" s="1"/>
      <c r="AM2056" s="1"/>
      <c r="AN2056" s="1"/>
      <c r="AO2056" s="1"/>
      <c r="AP2056" s="1"/>
      <c r="AQ2056" s="1"/>
    </row>
    <row r="2057" spans="1:43" ht="15.75" x14ac:dyDescent="0.2">
      <c r="A2057" s="67">
        <f t="shared" si="826"/>
        <v>44339</v>
      </c>
      <c r="B2057" s="8">
        <f t="shared" si="816"/>
        <v>18172.606174492983</v>
      </c>
      <c r="C2057" s="8">
        <f t="shared" si="827"/>
        <v>12022.26657881</v>
      </c>
      <c r="D2057" s="28">
        <f t="shared" si="828"/>
        <v>5692.31</v>
      </c>
      <c r="E2057" s="9">
        <f>IF(K2057=1,VLOOKUP(A2056,[1]Plan1!$AY$117:$BA$314,3),E2056)</f>
        <v>5739.56</v>
      </c>
      <c r="F2057" s="110">
        <f t="shared" si="829"/>
        <v>44334</v>
      </c>
      <c r="G2057" s="12">
        <f t="shared" si="817"/>
        <v>8.3006723105383262E-3</v>
      </c>
      <c r="H2057" s="11">
        <f t="shared" si="830"/>
        <v>44362</v>
      </c>
      <c r="I2057" s="11">
        <f t="shared" si="818"/>
        <v>44362</v>
      </c>
      <c r="J2057" s="1">
        <f t="shared" si="831"/>
        <v>20</v>
      </c>
      <c r="K2057" s="1">
        <f t="shared" si="839"/>
        <v>5</v>
      </c>
      <c r="L2057" s="8">
        <f t="shared" si="819"/>
        <v>1.00206873</v>
      </c>
      <c r="M2057" s="14">
        <f t="shared" si="838"/>
        <v>1.0030997100000001</v>
      </c>
      <c r="N2057" s="14">
        <f t="shared" si="835"/>
        <v>1.3025518894771702</v>
      </c>
      <c r="O2057" s="8">
        <f t="shared" si="837"/>
        <v>1.3052465099999999</v>
      </c>
      <c r="P2057" s="8">
        <f t="shared" si="820"/>
        <v>15692.021494279999</v>
      </c>
      <c r="Q2057" s="13">
        <f t="shared" si="821"/>
        <v>0</v>
      </c>
      <c r="R2057" s="21">
        <f t="shared" si="822"/>
        <v>0</v>
      </c>
      <c r="S2057" s="8">
        <f t="shared" si="823"/>
        <v>0</v>
      </c>
      <c r="T2057" s="10">
        <f t="shared" si="832"/>
        <v>0.129804</v>
      </c>
      <c r="U2057" s="13">
        <f t="shared" si="836"/>
        <v>150</v>
      </c>
      <c r="V2057" s="13">
        <v>252</v>
      </c>
      <c r="W2057" s="14">
        <f t="shared" si="824"/>
        <v>1.0753490830000001</v>
      </c>
      <c r="X2057" s="85">
        <f t="shared" si="840"/>
        <v>2480.5846802129854</v>
      </c>
      <c r="Y2057" s="8">
        <v>0</v>
      </c>
      <c r="Z2057" s="9">
        <f t="shared" si="825"/>
        <v>0</v>
      </c>
      <c r="AA2057" s="26" t="str">
        <f t="shared" si="833"/>
        <v>INCORPJ=</v>
      </c>
      <c r="AB2057" s="70">
        <f t="shared" si="834"/>
        <v>44508</v>
      </c>
      <c r="AC2057" s="4"/>
      <c r="AD2057" s="1"/>
      <c r="AE2057" s="11"/>
      <c r="AF2057" s="5"/>
      <c r="AG2057" s="1"/>
      <c r="AH2057" s="1"/>
      <c r="AI2057" s="1"/>
      <c r="AJ2057" s="1"/>
      <c r="AK2057" s="10"/>
      <c r="AL2057" s="1"/>
      <c r="AM2057" s="1"/>
      <c r="AN2057" s="1"/>
      <c r="AO2057" s="1"/>
      <c r="AP2057" s="1"/>
      <c r="AQ2057" s="1"/>
    </row>
    <row r="2058" spans="1:43" ht="15.75" x14ac:dyDescent="0.2">
      <c r="A2058" s="67">
        <f t="shared" si="826"/>
        <v>44340</v>
      </c>
      <c r="B2058" s="8">
        <f t="shared" ref="B2058:B2121" si="841">(P2058+X2058)</f>
        <v>18172.606174492983</v>
      </c>
      <c r="C2058" s="8">
        <f t="shared" si="827"/>
        <v>12022.26657881</v>
      </c>
      <c r="D2058" s="28">
        <f t="shared" si="828"/>
        <v>5692.31</v>
      </c>
      <c r="E2058" s="9">
        <f>IF(K2058=1,VLOOKUP(A2057,[1]Plan1!$AY$117:$BA$314,3),E2057)</f>
        <v>5739.56</v>
      </c>
      <c r="F2058" s="110">
        <f t="shared" si="829"/>
        <v>44334</v>
      </c>
      <c r="G2058" s="12">
        <f t="shared" ref="G2058:G2121" si="842">(E2058/D2058)-1</f>
        <v>8.3006723105383262E-3</v>
      </c>
      <c r="H2058" s="11">
        <f t="shared" si="830"/>
        <v>44362</v>
      </c>
      <c r="I2058" s="11">
        <f t="shared" ref="I2058:I2121" si="843">IF(A2058&gt;I2057,H2058,I2057)</f>
        <v>44362</v>
      </c>
      <c r="J2058" s="1">
        <f t="shared" si="831"/>
        <v>20</v>
      </c>
      <c r="K2058" s="1">
        <f t="shared" si="839"/>
        <v>5</v>
      </c>
      <c r="L2058" s="8">
        <f t="shared" ref="L2058:L2121" si="844">TRUNC((E2058/D2058)^TRUNC((K2058/J2058),9),8)</f>
        <v>1.00206873</v>
      </c>
      <c r="M2058" s="14">
        <f t="shared" si="838"/>
        <v>1.0030997100000001</v>
      </c>
      <c r="N2058" s="14">
        <f t="shared" si="835"/>
        <v>1.3025518894771702</v>
      </c>
      <c r="O2058" s="8">
        <f t="shared" si="837"/>
        <v>1.3052465099999999</v>
      </c>
      <c r="P2058" s="8">
        <f t="shared" ref="P2058:P2121" si="845">TRUNC(C2058*O2058,8)</f>
        <v>15692.021494279999</v>
      </c>
      <c r="Q2058" s="13">
        <f t="shared" ref="Q2058:Q2121" si="846">IF(VLOOKUP(A2058,AE$10:AM$114,9)=VLOOKUP(A2057,AE$10:AM$114,9),0,VLOOKUP(A2058,AE$10:AM$114,9))</f>
        <v>0</v>
      </c>
      <c r="R2058" s="21">
        <f t="shared" ref="R2058:R2121" si="847">IF(Q2058&gt;0,VLOOKUP($A2058,$AE$10:$AK$114,7),0)</f>
        <v>0</v>
      </c>
      <c r="S2058" s="8">
        <f t="shared" ref="S2058:S2121" si="848">IF(R2058&gt;0,TRUNC(R2058*P2058,8),0)</f>
        <v>0</v>
      </c>
      <c r="T2058" s="10">
        <f t="shared" si="832"/>
        <v>0.129804</v>
      </c>
      <c r="U2058" s="13">
        <f t="shared" si="836"/>
        <v>150</v>
      </c>
      <c r="V2058" s="13">
        <v>252</v>
      </c>
      <c r="W2058" s="14">
        <f t="shared" ref="W2058:W2121" si="849">ROUND((1+T2058)^TRUNC((U2058/V2058),9),9)</f>
        <v>1.0753490830000001</v>
      </c>
      <c r="X2058" s="85">
        <f t="shared" si="840"/>
        <v>2480.5846802129854</v>
      </c>
      <c r="Y2058" s="8">
        <v>0</v>
      </c>
      <c r="Z2058" s="9">
        <f t="shared" ref="Z2058:Z2121" si="850">IF(S2058&gt;0,S2058+X2058,0)</f>
        <v>0</v>
      </c>
      <c r="AA2058" s="26" t="str">
        <f t="shared" si="833"/>
        <v>INCORPJ=</v>
      </c>
      <c r="AB2058" s="70">
        <f t="shared" si="834"/>
        <v>44508</v>
      </c>
      <c r="AC2058" s="4"/>
      <c r="AD2058" s="1"/>
      <c r="AE2058" s="11"/>
      <c r="AF2058" s="5"/>
      <c r="AG2058" s="1"/>
      <c r="AH2058" s="1"/>
      <c r="AI2058" s="1"/>
      <c r="AJ2058" s="1"/>
      <c r="AK2058" s="10"/>
      <c r="AL2058" s="1"/>
      <c r="AM2058" s="1"/>
      <c r="AN2058" s="1"/>
      <c r="AO2058" s="1"/>
      <c r="AP2058" s="1"/>
      <c r="AQ2058" s="1"/>
    </row>
    <row r="2059" spans="1:43" ht="15.75" x14ac:dyDescent="0.2">
      <c r="A2059" s="67">
        <f t="shared" ref="A2059:A2122" si="851">(A2058+1)</f>
        <v>44341</v>
      </c>
      <c r="B2059" s="8">
        <f t="shared" si="841"/>
        <v>18188.925826619437</v>
      </c>
      <c r="C2059" s="8">
        <f t="shared" ref="C2059:C2122" si="852">TRUNC(IF(Q2058&gt;0,VLOOKUP(A2058,$AE$12:$AF$114,2),C2058),8)</f>
        <v>12022.26657881</v>
      </c>
      <c r="D2059" s="28">
        <f t="shared" ref="D2059:D2122" si="853">IF(E2059=E2058,D2058,E2058)</f>
        <v>5692.31</v>
      </c>
      <c r="E2059" s="9">
        <f>IF(K2059=1,VLOOKUP(A2058,[1]Plan1!$AY$117:$BA$314,3),E2058)</f>
        <v>5739.56</v>
      </c>
      <c r="F2059" s="110">
        <f t="shared" ref="F2059:F2122" si="854">IF(D2059=D2058,F2058,A2059)</f>
        <v>44334</v>
      </c>
      <c r="G2059" s="12">
        <f t="shared" si="842"/>
        <v>8.3006723105383262E-3</v>
      </c>
      <c r="H2059" s="11">
        <f t="shared" ref="H2059:H2122" si="855">IF(DAY(A2059)=15,VLOOKUP(A2059,AJ$118:AP$450,4),H2058)</f>
        <v>44362</v>
      </c>
      <c r="I2059" s="11">
        <f t="shared" si="843"/>
        <v>44362</v>
      </c>
      <c r="J2059" s="1">
        <f t="shared" ref="J2059:J2122" si="856">IF(I2059=I2058,J2058,NETWORKDAYS(I2058,I2059,$AE$118:$AE$502)-1)</f>
        <v>20</v>
      </c>
      <c r="K2059" s="1">
        <f t="shared" si="839"/>
        <v>6</v>
      </c>
      <c r="L2059" s="8">
        <f t="shared" si="844"/>
        <v>1.002483</v>
      </c>
      <c r="M2059" s="14">
        <f t="shared" si="838"/>
        <v>1.0030997100000001</v>
      </c>
      <c r="N2059" s="14">
        <f t="shared" si="835"/>
        <v>1.3025518894771702</v>
      </c>
      <c r="O2059" s="8">
        <f t="shared" si="837"/>
        <v>1.3057861200000001</v>
      </c>
      <c r="P2059" s="8">
        <f t="shared" si="845"/>
        <v>15698.508829550001</v>
      </c>
      <c r="Q2059" s="13">
        <f t="shared" si="846"/>
        <v>0</v>
      </c>
      <c r="R2059" s="21">
        <f t="shared" si="847"/>
        <v>0</v>
      </c>
      <c r="S2059" s="8">
        <f t="shared" si="848"/>
        <v>0</v>
      </c>
      <c r="T2059" s="10">
        <f t="shared" ref="T2059:T2122" si="857">IF(Q2058&gt;0,VLOOKUP(A2058,$AE$11:$AH$20,4),T2058)</f>
        <v>0.129804</v>
      </c>
      <c r="U2059" s="13">
        <f t="shared" si="836"/>
        <v>151</v>
      </c>
      <c r="V2059" s="13">
        <v>252</v>
      </c>
      <c r="W2059" s="14">
        <f t="shared" si="849"/>
        <v>1.0758700029999999</v>
      </c>
      <c r="X2059" s="85">
        <f t="shared" si="840"/>
        <v>2490.4169970694361</v>
      </c>
      <c r="Y2059" s="8">
        <v>0</v>
      </c>
      <c r="Z2059" s="9">
        <f t="shared" si="850"/>
        <v>0</v>
      </c>
      <c r="AA2059" s="26" t="str">
        <f t="shared" ref="AA2059:AA2122" si="858">IF($Q2058&gt;0,VLOOKUP($A2058,$AE$10:$AO$114,($AN$7)+1),AA2058)</f>
        <v>INCORPJ=</v>
      </c>
      <c r="AB2059" s="70">
        <f t="shared" ref="AB2059:AB2122" si="859">IF($Q2058&gt;0,VLOOKUP($A2058,$AE$10:$AO$114,($AO$7)+1),AB2058)</f>
        <v>44508</v>
      </c>
      <c r="AC2059" s="4"/>
      <c r="AD2059" s="1"/>
      <c r="AE2059" s="11"/>
      <c r="AF2059" s="5"/>
      <c r="AG2059" s="1"/>
      <c r="AH2059" s="1"/>
      <c r="AI2059" s="1"/>
      <c r="AJ2059" s="1"/>
      <c r="AK2059" s="10"/>
      <c r="AL2059" s="1"/>
      <c r="AM2059" s="1"/>
      <c r="AN2059" s="1"/>
      <c r="AO2059" s="1"/>
      <c r="AP2059" s="1"/>
      <c r="AQ2059" s="1"/>
    </row>
    <row r="2060" spans="1:43" ht="15.75" x14ac:dyDescent="0.2">
      <c r="A2060" s="67">
        <f t="shared" si="851"/>
        <v>44342</v>
      </c>
      <c r="B2060" s="8">
        <f t="shared" si="841"/>
        <v>18205.259946226532</v>
      </c>
      <c r="C2060" s="8">
        <f t="shared" si="852"/>
        <v>12022.26657881</v>
      </c>
      <c r="D2060" s="28">
        <f t="shared" si="853"/>
        <v>5692.31</v>
      </c>
      <c r="E2060" s="9">
        <f>IF(K2060=1,VLOOKUP(A2059,[1]Plan1!$AY$117:$BA$314,3),E2059)</f>
        <v>5739.56</v>
      </c>
      <c r="F2060" s="110">
        <f t="shared" si="854"/>
        <v>44334</v>
      </c>
      <c r="G2060" s="12">
        <f t="shared" si="842"/>
        <v>8.3006723105383262E-3</v>
      </c>
      <c r="H2060" s="11">
        <f t="shared" si="855"/>
        <v>44362</v>
      </c>
      <c r="I2060" s="11">
        <f t="shared" si="843"/>
        <v>44362</v>
      </c>
      <c r="J2060" s="1">
        <f t="shared" si="856"/>
        <v>20</v>
      </c>
      <c r="K2060" s="1">
        <f t="shared" si="839"/>
        <v>7</v>
      </c>
      <c r="L2060" s="8">
        <f t="shared" si="844"/>
        <v>1.00289743</v>
      </c>
      <c r="M2060" s="14">
        <f t="shared" si="838"/>
        <v>1.0030997100000001</v>
      </c>
      <c r="N2060" s="14">
        <f t="shared" si="835"/>
        <v>1.3025518894771702</v>
      </c>
      <c r="O2060" s="8">
        <f t="shared" si="837"/>
        <v>1.30632594</v>
      </c>
      <c r="P2060" s="8">
        <f t="shared" si="845"/>
        <v>15704.998689489999</v>
      </c>
      <c r="Q2060" s="13">
        <f t="shared" si="846"/>
        <v>0</v>
      </c>
      <c r="R2060" s="21">
        <f t="shared" si="847"/>
        <v>0</v>
      </c>
      <c r="S2060" s="8">
        <f t="shared" si="848"/>
        <v>0</v>
      </c>
      <c r="T2060" s="10">
        <f t="shared" si="857"/>
        <v>0.129804</v>
      </c>
      <c r="U2060" s="13">
        <f t="shared" si="836"/>
        <v>152</v>
      </c>
      <c r="V2060" s="13">
        <v>252</v>
      </c>
      <c r="W2060" s="14">
        <f t="shared" si="849"/>
        <v>1.0763911749999999</v>
      </c>
      <c r="X2060" s="85">
        <f t="shared" si="840"/>
        <v>2500.2612567365336</v>
      </c>
      <c r="Y2060" s="8">
        <v>0</v>
      </c>
      <c r="Z2060" s="9">
        <f t="shared" si="850"/>
        <v>0</v>
      </c>
      <c r="AA2060" s="26" t="str">
        <f t="shared" si="858"/>
        <v>INCORPJ=</v>
      </c>
      <c r="AB2060" s="70">
        <f t="shared" si="859"/>
        <v>44508</v>
      </c>
      <c r="AC2060" s="4"/>
      <c r="AD2060" s="1"/>
      <c r="AE2060" s="11"/>
      <c r="AF2060" s="5"/>
      <c r="AG2060" s="1"/>
      <c r="AH2060" s="1"/>
      <c r="AI2060" s="1"/>
      <c r="AJ2060" s="1"/>
      <c r="AK2060" s="10"/>
      <c r="AL2060" s="1"/>
      <c r="AM2060" s="1"/>
      <c r="AN2060" s="1"/>
      <c r="AO2060" s="1"/>
      <c r="AP2060" s="1"/>
      <c r="AQ2060" s="1"/>
    </row>
    <row r="2061" spans="1:43" ht="15.75" x14ac:dyDescent="0.2">
      <c r="A2061" s="67">
        <f t="shared" si="851"/>
        <v>44343</v>
      </c>
      <c r="B2061" s="8">
        <f t="shared" si="841"/>
        <v>18221.608699204677</v>
      </c>
      <c r="C2061" s="8">
        <f t="shared" si="852"/>
        <v>12022.26657881</v>
      </c>
      <c r="D2061" s="28">
        <f t="shared" si="853"/>
        <v>5692.31</v>
      </c>
      <c r="E2061" s="9">
        <f>IF(K2061=1,VLOOKUP(A2060,[1]Plan1!$AY$117:$BA$314,3),E2060)</f>
        <v>5739.56</v>
      </c>
      <c r="F2061" s="110">
        <f t="shared" si="854"/>
        <v>44334</v>
      </c>
      <c r="G2061" s="12">
        <f t="shared" si="842"/>
        <v>8.3006723105383262E-3</v>
      </c>
      <c r="H2061" s="11">
        <f t="shared" si="855"/>
        <v>44362</v>
      </c>
      <c r="I2061" s="11">
        <f t="shared" si="843"/>
        <v>44362</v>
      </c>
      <c r="J2061" s="1">
        <f t="shared" si="856"/>
        <v>20</v>
      </c>
      <c r="K2061" s="1">
        <f t="shared" si="839"/>
        <v>8</v>
      </c>
      <c r="L2061" s="8">
        <f t="shared" si="844"/>
        <v>1.00331203</v>
      </c>
      <c r="M2061" s="14">
        <f t="shared" si="838"/>
        <v>1.0030997100000001</v>
      </c>
      <c r="N2061" s="14">
        <f t="shared" si="835"/>
        <v>1.3025518894771702</v>
      </c>
      <c r="O2061" s="8">
        <f t="shared" si="837"/>
        <v>1.30686598</v>
      </c>
      <c r="P2061" s="8">
        <f t="shared" si="845"/>
        <v>15711.491194329999</v>
      </c>
      <c r="Q2061" s="13">
        <f t="shared" si="846"/>
        <v>0</v>
      </c>
      <c r="R2061" s="21">
        <f t="shared" si="847"/>
        <v>0</v>
      </c>
      <c r="S2061" s="8">
        <f t="shared" si="848"/>
        <v>0</v>
      </c>
      <c r="T2061" s="10">
        <f t="shared" si="857"/>
        <v>0.129804</v>
      </c>
      <c r="U2061" s="13">
        <f t="shared" si="836"/>
        <v>153</v>
      </c>
      <c r="V2061" s="13">
        <v>252</v>
      </c>
      <c r="W2061" s="14">
        <f t="shared" si="849"/>
        <v>1.0769126</v>
      </c>
      <c r="X2061" s="85">
        <f t="shared" si="840"/>
        <v>2510.1175048746782</v>
      </c>
      <c r="Y2061" s="8">
        <v>0</v>
      </c>
      <c r="Z2061" s="9">
        <f t="shared" si="850"/>
        <v>0</v>
      </c>
      <c r="AA2061" s="26" t="str">
        <f t="shared" si="858"/>
        <v>INCORPJ=</v>
      </c>
      <c r="AB2061" s="70">
        <f t="shared" si="859"/>
        <v>44508</v>
      </c>
      <c r="AC2061" s="4"/>
      <c r="AD2061" s="1"/>
      <c r="AE2061" s="11"/>
      <c r="AF2061" s="5"/>
      <c r="AG2061" s="1"/>
      <c r="AH2061" s="1"/>
      <c r="AI2061" s="1"/>
      <c r="AJ2061" s="1"/>
      <c r="AK2061" s="10"/>
      <c r="AL2061" s="1"/>
      <c r="AM2061" s="1"/>
      <c r="AN2061" s="1"/>
      <c r="AO2061" s="1"/>
      <c r="AP2061" s="1"/>
      <c r="AQ2061" s="1"/>
    </row>
    <row r="2062" spans="1:43" ht="15.75" x14ac:dyDescent="0.2">
      <c r="A2062" s="67">
        <f t="shared" si="851"/>
        <v>44344</v>
      </c>
      <c r="B2062" s="8">
        <f t="shared" si="841"/>
        <v>18237.972234816625</v>
      </c>
      <c r="C2062" s="8">
        <f t="shared" si="852"/>
        <v>12022.26657881</v>
      </c>
      <c r="D2062" s="28">
        <f t="shared" si="853"/>
        <v>5692.31</v>
      </c>
      <c r="E2062" s="9">
        <f>IF(K2062=1,VLOOKUP(A2061,[1]Plan1!$AY$117:$BA$314,3),E2061)</f>
        <v>5739.56</v>
      </c>
      <c r="F2062" s="110">
        <f t="shared" si="854"/>
        <v>44334</v>
      </c>
      <c r="G2062" s="12">
        <f t="shared" si="842"/>
        <v>8.3006723105383262E-3</v>
      </c>
      <c r="H2062" s="11">
        <f t="shared" si="855"/>
        <v>44362</v>
      </c>
      <c r="I2062" s="11">
        <f t="shared" si="843"/>
        <v>44362</v>
      </c>
      <c r="J2062" s="1">
        <f t="shared" si="856"/>
        <v>20</v>
      </c>
      <c r="K2062" s="1">
        <f t="shared" si="839"/>
        <v>9</v>
      </c>
      <c r="L2062" s="8">
        <f t="shared" si="844"/>
        <v>1.0037268100000001</v>
      </c>
      <c r="M2062" s="14">
        <f t="shared" si="838"/>
        <v>1.0030997100000001</v>
      </c>
      <c r="N2062" s="14">
        <f t="shared" si="835"/>
        <v>1.3025518894771702</v>
      </c>
      <c r="O2062" s="8">
        <f t="shared" si="837"/>
        <v>1.3074062500000001</v>
      </c>
      <c r="P2062" s="8">
        <f t="shared" si="845"/>
        <v>15717.9864643</v>
      </c>
      <c r="Q2062" s="13">
        <f t="shared" si="846"/>
        <v>0</v>
      </c>
      <c r="R2062" s="21">
        <f t="shared" si="847"/>
        <v>0</v>
      </c>
      <c r="S2062" s="8">
        <f t="shared" si="848"/>
        <v>0</v>
      </c>
      <c r="T2062" s="10">
        <f t="shared" si="857"/>
        <v>0.129804</v>
      </c>
      <c r="U2062" s="13">
        <f t="shared" si="836"/>
        <v>154</v>
      </c>
      <c r="V2062" s="13">
        <v>252</v>
      </c>
      <c r="W2062" s="14">
        <f t="shared" si="849"/>
        <v>1.0774342779999999</v>
      </c>
      <c r="X2062" s="85">
        <f t="shared" si="840"/>
        <v>2519.9857705166232</v>
      </c>
      <c r="Y2062" s="8">
        <v>0</v>
      </c>
      <c r="Z2062" s="9">
        <f t="shared" si="850"/>
        <v>0</v>
      </c>
      <c r="AA2062" s="26" t="str">
        <f t="shared" si="858"/>
        <v>INCORPJ=</v>
      </c>
      <c r="AB2062" s="70">
        <f t="shared" si="859"/>
        <v>44508</v>
      </c>
      <c r="AC2062" s="4"/>
      <c r="AD2062" s="1"/>
      <c r="AE2062" s="11"/>
      <c r="AF2062" s="5"/>
      <c r="AG2062" s="1"/>
      <c r="AH2062" s="1"/>
      <c r="AI2062" s="1"/>
      <c r="AJ2062" s="1"/>
      <c r="AK2062" s="10"/>
      <c r="AL2062" s="1"/>
      <c r="AM2062" s="1"/>
      <c r="AN2062" s="1"/>
      <c r="AO2062" s="1"/>
      <c r="AP2062" s="1"/>
      <c r="AQ2062" s="1"/>
    </row>
    <row r="2063" spans="1:43" ht="15.75" x14ac:dyDescent="0.2">
      <c r="A2063" s="67">
        <f t="shared" si="851"/>
        <v>44345</v>
      </c>
      <c r="B2063" s="8">
        <f t="shared" si="841"/>
        <v>18254.350266964499</v>
      </c>
      <c r="C2063" s="8">
        <f t="shared" si="852"/>
        <v>12022.26657881</v>
      </c>
      <c r="D2063" s="28">
        <f t="shared" si="853"/>
        <v>5692.31</v>
      </c>
      <c r="E2063" s="9">
        <f>IF(K2063=1,VLOOKUP(A2062,[1]Plan1!$AY$117:$BA$314,3),E2062)</f>
        <v>5739.56</v>
      </c>
      <c r="F2063" s="110">
        <f t="shared" si="854"/>
        <v>44334</v>
      </c>
      <c r="G2063" s="12">
        <f t="shared" si="842"/>
        <v>8.3006723105383262E-3</v>
      </c>
      <c r="H2063" s="11">
        <f t="shared" si="855"/>
        <v>44362</v>
      </c>
      <c r="I2063" s="11">
        <f t="shared" si="843"/>
        <v>44362</v>
      </c>
      <c r="J2063" s="1">
        <f t="shared" si="856"/>
        <v>20</v>
      </c>
      <c r="K2063" s="1">
        <f t="shared" si="839"/>
        <v>10</v>
      </c>
      <c r="L2063" s="8">
        <f t="shared" si="844"/>
        <v>1.0041417500000001</v>
      </c>
      <c r="M2063" s="14">
        <f t="shared" si="838"/>
        <v>1.0030997100000001</v>
      </c>
      <c r="N2063" s="14">
        <f t="shared" si="835"/>
        <v>1.3025518894771702</v>
      </c>
      <c r="O2063" s="8">
        <f t="shared" si="837"/>
        <v>1.3079467300000001</v>
      </c>
      <c r="P2063" s="8">
        <f t="shared" si="845"/>
        <v>15724.48425894</v>
      </c>
      <c r="Q2063" s="13">
        <f t="shared" si="846"/>
        <v>0</v>
      </c>
      <c r="R2063" s="21">
        <f t="shared" si="847"/>
        <v>0</v>
      </c>
      <c r="S2063" s="8">
        <f t="shared" si="848"/>
        <v>0</v>
      </c>
      <c r="T2063" s="10">
        <f t="shared" si="857"/>
        <v>0.129804</v>
      </c>
      <c r="U2063" s="13">
        <f t="shared" si="836"/>
        <v>155</v>
      </c>
      <c r="V2063" s="13">
        <v>252</v>
      </c>
      <c r="W2063" s="14">
        <f t="shared" si="849"/>
        <v>1.077956208</v>
      </c>
      <c r="X2063" s="85">
        <f t="shared" si="840"/>
        <v>2529.8660080245004</v>
      </c>
      <c r="Y2063" s="8">
        <v>0</v>
      </c>
      <c r="Z2063" s="9">
        <f t="shared" si="850"/>
        <v>0</v>
      </c>
      <c r="AA2063" s="26" t="str">
        <f t="shared" si="858"/>
        <v>INCORPJ=</v>
      </c>
      <c r="AB2063" s="70">
        <f t="shared" si="859"/>
        <v>44508</v>
      </c>
      <c r="AC2063" s="4"/>
      <c r="AD2063" s="1"/>
      <c r="AE2063" s="11"/>
      <c r="AF2063" s="5"/>
      <c r="AG2063" s="1"/>
      <c r="AH2063" s="1"/>
      <c r="AI2063" s="1"/>
      <c r="AJ2063" s="1"/>
      <c r="AK2063" s="10"/>
      <c r="AL2063" s="1"/>
      <c r="AM2063" s="1"/>
      <c r="AN2063" s="1"/>
      <c r="AO2063" s="1"/>
      <c r="AP2063" s="1"/>
      <c r="AQ2063" s="1"/>
    </row>
    <row r="2064" spans="1:43" ht="15.75" x14ac:dyDescent="0.2">
      <c r="A2064" s="67">
        <f t="shared" si="851"/>
        <v>44346</v>
      </c>
      <c r="B2064" s="8">
        <f t="shared" si="841"/>
        <v>18254.350266964499</v>
      </c>
      <c r="C2064" s="8">
        <f t="shared" si="852"/>
        <v>12022.26657881</v>
      </c>
      <c r="D2064" s="28">
        <f t="shared" si="853"/>
        <v>5692.31</v>
      </c>
      <c r="E2064" s="9">
        <f>IF(K2064=1,VLOOKUP(A2063,[1]Plan1!$AY$117:$BA$314,3),E2063)</f>
        <v>5739.56</v>
      </c>
      <c r="F2064" s="110">
        <f t="shared" si="854"/>
        <v>44334</v>
      </c>
      <c r="G2064" s="12">
        <f t="shared" si="842"/>
        <v>8.3006723105383262E-3</v>
      </c>
      <c r="H2064" s="11">
        <f t="shared" si="855"/>
        <v>44362</v>
      </c>
      <c r="I2064" s="11">
        <f t="shared" si="843"/>
        <v>44362</v>
      </c>
      <c r="J2064" s="1">
        <f t="shared" si="856"/>
        <v>20</v>
      </c>
      <c r="K2064" s="1">
        <f t="shared" si="839"/>
        <v>10</v>
      </c>
      <c r="L2064" s="8">
        <f t="shared" si="844"/>
        <v>1.0041417500000001</v>
      </c>
      <c r="M2064" s="14">
        <f t="shared" si="838"/>
        <v>1.0030997100000001</v>
      </c>
      <c r="N2064" s="14">
        <f t="shared" si="835"/>
        <v>1.3025518894771702</v>
      </c>
      <c r="O2064" s="8">
        <f t="shared" si="837"/>
        <v>1.3079467300000001</v>
      </c>
      <c r="P2064" s="8">
        <f t="shared" si="845"/>
        <v>15724.48425894</v>
      </c>
      <c r="Q2064" s="13">
        <f t="shared" si="846"/>
        <v>0</v>
      </c>
      <c r="R2064" s="21">
        <f t="shared" si="847"/>
        <v>0</v>
      </c>
      <c r="S2064" s="8">
        <f t="shared" si="848"/>
        <v>0</v>
      </c>
      <c r="T2064" s="10">
        <f t="shared" si="857"/>
        <v>0.129804</v>
      </c>
      <c r="U2064" s="13">
        <f t="shared" si="836"/>
        <v>155</v>
      </c>
      <c r="V2064" s="13">
        <v>252</v>
      </c>
      <c r="W2064" s="14">
        <f t="shared" si="849"/>
        <v>1.077956208</v>
      </c>
      <c r="X2064" s="85">
        <f t="shared" si="840"/>
        <v>2529.8660080245004</v>
      </c>
      <c r="Y2064" s="8">
        <v>0</v>
      </c>
      <c r="Z2064" s="9">
        <f t="shared" si="850"/>
        <v>0</v>
      </c>
      <c r="AA2064" s="26" t="str">
        <f t="shared" si="858"/>
        <v>INCORPJ=</v>
      </c>
      <c r="AB2064" s="70">
        <f t="shared" si="859"/>
        <v>44508</v>
      </c>
      <c r="AC2064" s="4"/>
      <c r="AD2064" s="1"/>
      <c r="AE2064" s="11"/>
      <c r="AF2064" s="5"/>
      <c r="AG2064" s="1"/>
      <c r="AH2064" s="1"/>
      <c r="AI2064" s="1"/>
      <c r="AJ2064" s="1"/>
      <c r="AK2064" s="10"/>
      <c r="AL2064" s="1"/>
      <c r="AM2064" s="1"/>
      <c r="AN2064" s="1"/>
      <c r="AO2064" s="1"/>
      <c r="AP2064" s="1"/>
      <c r="AQ2064" s="1"/>
    </row>
    <row r="2065" spans="1:43" ht="15.75" x14ac:dyDescent="0.2">
      <c r="A2065" s="67">
        <f t="shared" si="851"/>
        <v>44347</v>
      </c>
      <c r="B2065" s="8">
        <f t="shared" si="841"/>
        <v>18254.350266964499</v>
      </c>
      <c r="C2065" s="8">
        <f t="shared" si="852"/>
        <v>12022.26657881</v>
      </c>
      <c r="D2065" s="28">
        <f t="shared" si="853"/>
        <v>5692.31</v>
      </c>
      <c r="E2065" s="9">
        <f>IF(K2065=1,VLOOKUP(A2064,[1]Plan1!$AY$117:$BA$314,3),E2064)</f>
        <v>5739.56</v>
      </c>
      <c r="F2065" s="110">
        <f t="shared" si="854"/>
        <v>44334</v>
      </c>
      <c r="G2065" s="12">
        <f t="shared" si="842"/>
        <v>8.3006723105383262E-3</v>
      </c>
      <c r="H2065" s="11">
        <f t="shared" si="855"/>
        <v>44362</v>
      </c>
      <c r="I2065" s="11">
        <f t="shared" si="843"/>
        <v>44362</v>
      </c>
      <c r="J2065" s="1">
        <f t="shared" si="856"/>
        <v>20</v>
      </c>
      <c r="K2065" s="1">
        <f t="shared" si="839"/>
        <v>10</v>
      </c>
      <c r="L2065" s="8">
        <f t="shared" si="844"/>
        <v>1.0041417500000001</v>
      </c>
      <c r="M2065" s="14">
        <f t="shared" si="838"/>
        <v>1.0030997100000001</v>
      </c>
      <c r="N2065" s="14">
        <f t="shared" si="835"/>
        <v>1.3025518894771702</v>
      </c>
      <c r="O2065" s="8">
        <f t="shared" si="837"/>
        <v>1.3079467300000001</v>
      </c>
      <c r="P2065" s="8">
        <f t="shared" si="845"/>
        <v>15724.48425894</v>
      </c>
      <c r="Q2065" s="13">
        <f t="shared" si="846"/>
        <v>0</v>
      </c>
      <c r="R2065" s="21">
        <f t="shared" si="847"/>
        <v>0</v>
      </c>
      <c r="S2065" s="8">
        <f t="shared" si="848"/>
        <v>0</v>
      </c>
      <c r="T2065" s="10">
        <f t="shared" si="857"/>
        <v>0.129804</v>
      </c>
      <c r="U2065" s="13">
        <f t="shared" si="836"/>
        <v>155</v>
      </c>
      <c r="V2065" s="13">
        <v>252</v>
      </c>
      <c r="W2065" s="14">
        <f t="shared" si="849"/>
        <v>1.077956208</v>
      </c>
      <c r="X2065" s="85">
        <f t="shared" si="840"/>
        <v>2529.8660080245004</v>
      </c>
      <c r="Y2065" s="8">
        <v>0</v>
      </c>
      <c r="Z2065" s="9">
        <f t="shared" si="850"/>
        <v>0</v>
      </c>
      <c r="AA2065" s="26" t="str">
        <f t="shared" si="858"/>
        <v>INCORPJ=</v>
      </c>
      <c r="AB2065" s="70">
        <f t="shared" si="859"/>
        <v>44508</v>
      </c>
      <c r="AC2065" s="4"/>
      <c r="AD2065" s="1"/>
      <c r="AE2065" s="11"/>
      <c r="AF2065" s="5"/>
      <c r="AG2065" s="1"/>
      <c r="AH2065" s="1"/>
      <c r="AI2065" s="1"/>
      <c r="AJ2065" s="1"/>
      <c r="AK2065" s="10"/>
      <c r="AL2065" s="1"/>
      <c r="AM2065" s="1"/>
      <c r="AN2065" s="1"/>
      <c r="AO2065" s="1"/>
      <c r="AP2065" s="1"/>
      <c r="AQ2065" s="1"/>
    </row>
    <row r="2066" spans="1:43" ht="15.75" x14ac:dyDescent="0.2">
      <c r="A2066" s="67">
        <f t="shared" si="851"/>
        <v>44348</v>
      </c>
      <c r="B2066" s="8">
        <f t="shared" si="841"/>
        <v>18270.743101390592</v>
      </c>
      <c r="C2066" s="8">
        <f t="shared" si="852"/>
        <v>12022.26657881</v>
      </c>
      <c r="D2066" s="28">
        <f t="shared" si="853"/>
        <v>5692.31</v>
      </c>
      <c r="E2066" s="9">
        <f>IF(K2066=1,VLOOKUP(A2065,[1]Plan1!$AY$117:$BA$314,3),E2065)</f>
        <v>5739.56</v>
      </c>
      <c r="F2066" s="110">
        <f t="shared" si="854"/>
        <v>44334</v>
      </c>
      <c r="G2066" s="12">
        <f t="shared" si="842"/>
        <v>8.3006723105383262E-3</v>
      </c>
      <c r="H2066" s="11">
        <f t="shared" si="855"/>
        <v>44362</v>
      </c>
      <c r="I2066" s="11">
        <f t="shared" si="843"/>
        <v>44362</v>
      </c>
      <c r="J2066" s="1">
        <f t="shared" si="856"/>
        <v>20</v>
      </c>
      <c r="K2066" s="1">
        <f t="shared" si="839"/>
        <v>11</v>
      </c>
      <c r="L2066" s="8">
        <f t="shared" si="844"/>
        <v>1.00455687</v>
      </c>
      <c r="M2066" s="14">
        <f t="shared" si="838"/>
        <v>1.0030997100000001</v>
      </c>
      <c r="N2066" s="14">
        <f t="shared" si="835"/>
        <v>1.3025518894771702</v>
      </c>
      <c r="O2066" s="8">
        <f t="shared" si="837"/>
        <v>1.3084874399999999</v>
      </c>
      <c r="P2066" s="8">
        <f t="shared" si="845"/>
        <v>15730.984818700001</v>
      </c>
      <c r="Q2066" s="13">
        <f t="shared" si="846"/>
        <v>0</v>
      </c>
      <c r="R2066" s="21">
        <f t="shared" si="847"/>
        <v>0</v>
      </c>
      <c r="S2066" s="8">
        <f t="shared" si="848"/>
        <v>0</v>
      </c>
      <c r="T2066" s="10">
        <f t="shared" si="857"/>
        <v>0.129804</v>
      </c>
      <c r="U2066" s="13">
        <f t="shared" si="836"/>
        <v>156</v>
      </c>
      <c r="V2066" s="13">
        <v>252</v>
      </c>
      <c r="W2066" s="14">
        <f t="shared" si="849"/>
        <v>1.078478391</v>
      </c>
      <c r="X2066" s="85">
        <f t="shared" si="840"/>
        <v>2539.7582826905909</v>
      </c>
      <c r="Y2066" s="8">
        <v>0</v>
      </c>
      <c r="Z2066" s="9">
        <f t="shared" si="850"/>
        <v>0</v>
      </c>
      <c r="AA2066" s="26" t="str">
        <f t="shared" si="858"/>
        <v>INCORPJ=</v>
      </c>
      <c r="AB2066" s="70">
        <f t="shared" si="859"/>
        <v>44508</v>
      </c>
      <c r="AC2066" s="4"/>
      <c r="AD2066" s="1"/>
      <c r="AE2066" s="11"/>
      <c r="AF2066" s="5"/>
      <c r="AG2066" s="1"/>
      <c r="AH2066" s="1"/>
      <c r="AI2066" s="1"/>
      <c r="AJ2066" s="1"/>
      <c r="AK2066" s="10"/>
      <c r="AL2066" s="1"/>
      <c r="AM2066" s="1"/>
      <c r="AN2066" s="1"/>
      <c r="AO2066" s="1"/>
      <c r="AP2066" s="1"/>
      <c r="AQ2066" s="1"/>
    </row>
    <row r="2067" spans="1:43" ht="15.75" x14ac:dyDescent="0.2">
      <c r="A2067" s="67">
        <f t="shared" si="851"/>
        <v>44349</v>
      </c>
      <c r="B2067" s="8">
        <f t="shared" si="841"/>
        <v>18287.150748087734</v>
      </c>
      <c r="C2067" s="8">
        <f t="shared" si="852"/>
        <v>12022.26657881</v>
      </c>
      <c r="D2067" s="28">
        <f t="shared" si="853"/>
        <v>5692.31</v>
      </c>
      <c r="E2067" s="9">
        <f>IF(K2067=1,VLOOKUP(A2066,[1]Plan1!$AY$117:$BA$314,3),E2066)</f>
        <v>5739.56</v>
      </c>
      <c r="F2067" s="110">
        <f t="shared" si="854"/>
        <v>44334</v>
      </c>
      <c r="G2067" s="12">
        <f t="shared" si="842"/>
        <v>8.3006723105383262E-3</v>
      </c>
      <c r="H2067" s="11">
        <f t="shared" si="855"/>
        <v>44362</v>
      </c>
      <c r="I2067" s="11">
        <f t="shared" si="843"/>
        <v>44362</v>
      </c>
      <c r="J2067" s="1">
        <f t="shared" si="856"/>
        <v>20</v>
      </c>
      <c r="K2067" s="1">
        <f t="shared" si="839"/>
        <v>12</v>
      </c>
      <c r="L2067" s="8">
        <f t="shared" si="844"/>
        <v>1.0049721599999999</v>
      </c>
      <c r="M2067" s="14">
        <f t="shared" si="838"/>
        <v>1.0030997100000001</v>
      </c>
      <c r="N2067" s="14">
        <f t="shared" si="835"/>
        <v>1.3025518894771702</v>
      </c>
      <c r="O2067" s="8">
        <f t="shared" si="837"/>
        <v>1.30902838</v>
      </c>
      <c r="P2067" s="8">
        <f t="shared" si="845"/>
        <v>15737.48814358</v>
      </c>
      <c r="Q2067" s="13">
        <f t="shared" si="846"/>
        <v>0</v>
      </c>
      <c r="R2067" s="21">
        <f t="shared" si="847"/>
        <v>0</v>
      </c>
      <c r="S2067" s="8">
        <f t="shared" si="848"/>
        <v>0</v>
      </c>
      <c r="T2067" s="10">
        <f t="shared" si="857"/>
        <v>0.129804</v>
      </c>
      <c r="U2067" s="13">
        <f t="shared" si="836"/>
        <v>157</v>
      </c>
      <c r="V2067" s="13">
        <v>252</v>
      </c>
      <c r="W2067" s="14">
        <f t="shared" si="849"/>
        <v>1.079000827</v>
      </c>
      <c r="X2067" s="85">
        <f t="shared" si="840"/>
        <v>2549.6626045077323</v>
      </c>
      <c r="Y2067" s="8">
        <v>0</v>
      </c>
      <c r="Z2067" s="9">
        <f t="shared" si="850"/>
        <v>0</v>
      </c>
      <c r="AA2067" s="26" t="str">
        <f t="shared" si="858"/>
        <v>INCORPJ=</v>
      </c>
      <c r="AB2067" s="70">
        <f t="shared" si="859"/>
        <v>44508</v>
      </c>
      <c r="AC2067" s="4"/>
      <c r="AD2067" s="1"/>
      <c r="AE2067" s="11"/>
      <c r="AF2067" s="5"/>
      <c r="AG2067" s="1"/>
      <c r="AH2067" s="1"/>
      <c r="AI2067" s="1"/>
      <c r="AJ2067" s="1"/>
      <c r="AK2067" s="10"/>
      <c r="AL2067" s="1"/>
      <c r="AM2067" s="1"/>
      <c r="AN2067" s="1"/>
      <c r="AO2067" s="1"/>
      <c r="AP2067" s="1"/>
      <c r="AQ2067" s="1"/>
    </row>
    <row r="2068" spans="1:43" ht="15.75" x14ac:dyDescent="0.2">
      <c r="A2068" s="67">
        <f t="shared" si="851"/>
        <v>44350</v>
      </c>
      <c r="B2068" s="8">
        <f t="shared" si="841"/>
        <v>18303.57307726442</v>
      </c>
      <c r="C2068" s="8">
        <f t="shared" si="852"/>
        <v>12022.26657881</v>
      </c>
      <c r="D2068" s="28">
        <f t="shared" si="853"/>
        <v>5692.31</v>
      </c>
      <c r="E2068" s="9">
        <f>IF(K2068=1,VLOOKUP(A2067,[1]Plan1!$AY$117:$BA$314,3),E2067)</f>
        <v>5739.56</v>
      </c>
      <c r="F2068" s="110">
        <f t="shared" si="854"/>
        <v>44334</v>
      </c>
      <c r="G2068" s="12">
        <f t="shared" si="842"/>
        <v>8.3006723105383262E-3</v>
      </c>
      <c r="H2068" s="11">
        <f t="shared" si="855"/>
        <v>44362</v>
      </c>
      <c r="I2068" s="11">
        <f t="shared" si="843"/>
        <v>44362</v>
      </c>
      <c r="J2068" s="1">
        <f t="shared" si="856"/>
        <v>20</v>
      </c>
      <c r="K2068" s="1">
        <f t="shared" si="839"/>
        <v>13</v>
      </c>
      <c r="L2068" s="8">
        <f t="shared" si="844"/>
        <v>1.00538762</v>
      </c>
      <c r="M2068" s="14">
        <f t="shared" si="838"/>
        <v>1.0030997100000001</v>
      </c>
      <c r="N2068" s="14">
        <f t="shared" si="835"/>
        <v>1.3025518894771702</v>
      </c>
      <c r="O2068" s="8">
        <f t="shared" si="837"/>
        <v>1.30956954</v>
      </c>
      <c r="P2068" s="8">
        <f t="shared" si="845"/>
        <v>15743.99411336</v>
      </c>
      <c r="Q2068" s="13">
        <f t="shared" si="846"/>
        <v>0</v>
      </c>
      <c r="R2068" s="21">
        <f t="shared" si="847"/>
        <v>0</v>
      </c>
      <c r="S2068" s="8">
        <f t="shared" si="848"/>
        <v>0</v>
      </c>
      <c r="T2068" s="10">
        <f t="shared" si="857"/>
        <v>0.129804</v>
      </c>
      <c r="U2068" s="13">
        <f t="shared" si="836"/>
        <v>158</v>
      </c>
      <c r="V2068" s="13">
        <v>252</v>
      </c>
      <c r="W2068" s="14">
        <f t="shared" si="849"/>
        <v>1.0795235160000001</v>
      </c>
      <c r="X2068" s="85">
        <f t="shared" si="840"/>
        <v>2559.5789639044187</v>
      </c>
      <c r="Y2068" s="8">
        <v>0</v>
      </c>
      <c r="Z2068" s="9">
        <f t="shared" si="850"/>
        <v>0</v>
      </c>
      <c r="AA2068" s="26" t="str">
        <f t="shared" si="858"/>
        <v>INCORPJ=</v>
      </c>
      <c r="AB2068" s="70">
        <f t="shared" si="859"/>
        <v>44508</v>
      </c>
      <c r="AC2068" s="4"/>
      <c r="AD2068" s="1"/>
      <c r="AE2068" s="11"/>
      <c r="AF2068" s="5"/>
      <c r="AG2068" s="1"/>
      <c r="AH2068" s="1"/>
      <c r="AI2068" s="1"/>
      <c r="AJ2068" s="1"/>
      <c r="AK2068" s="10"/>
      <c r="AL2068" s="1"/>
      <c r="AM2068" s="1"/>
      <c r="AN2068" s="1"/>
      <c r="AO2068" s="1"/>
      <c r="AP2068" s="1"/>
      <c r="AQ2068" s="1"/>
    </row>
    <row r="2069" spans="1:43" ht="15.75" x14ac:dyDescent="0.2">
      <c r="A2069" s="67">
        <f t="shared" si="851"/>
        <v>44351</v>
      </c>
      <c r="B2069" s="8">
        <f t="shared" si="841"/>
        <v>18303.57307726442</v>
      </c>
      <c r="C2069" s="8">
        <f t="shared" si="852"/>
        <v>12022.26657881</v>
      </c>
      <c r="D2069" s="28">
        <f t="shared" si="853"/>
        <v>5692.31</v>
      </c>
      <c r="E2069" s="9">
        <f>IF(K2069=1,VLOOKUP(A2068,[1]Plan1!$AY$117:$BA$314,3),E2068)</f>
        <v>5739.56</v>
      </c>
      <c r="F2069" s="110">
        <f t="shared" si="854"/>
        <v>44334</v>
      </c>
      <c r="G2069" s="12">
        <f t="shared" si="842"/>
        <v>8.3006723105383262E-3</v>
      </c>
      <c r="H2069" s="11">
        <f t="shared" si="855"/>
        <v>44362</v>
      </c>
      <c r="I2069" s="11">
        <f t="shared" si="843"/>
        <v>44362</v>
      </c>
      <c r="J2069" s="1">
        <f t="shared" si="856"/>
        <v>20</v>
      </c>
      <c r="K2069" s="1">
        <f t="shared" si="839"/>
        <v>13</v>
      </c>
      <c r="L2069" s="8">
        <f t="shared" si="844"/>
        <v>1.00538762</v>
      </c>
      <c r="M2069" s="14">
        <f t="shared" si="838"/>
        <v>1.0030997100000001</v>
      </c>
      <c r="N2069" s="14">
        <f t="shared" si="835"/>
        <v>1.3025518894771702</v>
      </c>
      <c r="O2069" s="8">
        <f t="shared" si="837"/>
        <v>1.30956954</v>
      </c>
      <c r="P2069" s="8">
        <f t="shared" si="845"/>
        <v>15743.99411336</v>
      </c>
      <c r="Q2069" s="13">
        <f t="shared" si="846"/>
        <v>0</v>
      </c>
      <c r="R2069" s="21">
        <f t="shared" si="847"/>
        <v>0</v>
      </c>
      <c r="S2069" s="8">
        <f t="shared" si="848"/>
        <v>0</v>
      </c>
      <c r="T2069" s="10">
        <f t="shared" si="857"/>
        <v>0.129804</v>
      </c>
      <c r="U2069" s="13">
        <f t="shared" si="836"/>
        <v>158</v>
      </c>
      <c r="V2069" s="13">
        <v>252</v>
      </c>
      <c r="W2069" s="14">
        <f t="shared" si="849"/>
        <v>1.0795235160000001</v>
      </c>
      <c r="X2069" s="85">
        <f t="shared" si="840"/>
        <v>2559.5789639044187</v>
      </c>
      <c r="Y2069" s="8">
        <v>0</v>
      </c>
      <c r="Z2069" s="9">
        <f t="shared" si="850"/>
        <v>0</v>
      </c>
      <c r="AA2069" s="26" t="str">
        <f t="shared" si="858"/>
        <v>INCORPJ=</v>
      </c>
      <c r="AB2069" s="70">
        <f t="shared" si="859"/>
        <v>44508</v>
      </c>
      <c r="AC2069" s="4"/>
      <c r="AD2069" s="1"/>
      <c r="AE2069" s="11"/>
      <c r="AF2069" s="5"/>
      <c r="AG2069" s="1"/>
      <c r="AH2069" s="1"/>
      <c r="AI2069" s="1"/>
      <c r="AJ2069" s="1"/>
      <c r="AK2069" s="10"/>
      <c r="AL2069" s="1"/>
      <c r="AM2069" s="1"/>
      <c r="AN2069" s="1"/>
      <c r="AO2069" s="1"/>
      <c r="AP2069" s="1"/>
      <c r="AQ2069" s="1"/>
    </row>
    <row r="2070" spans="1:43" ht="15.75" x14ac:dyDescent="0.2">
      <c r="A2070" s="67">
        <f t="shared" si="851"/>
        <v>44352</v>
      </c>
      <c r="B2070" s="8">
        <f t="shared" si="841"/>
        <v>18320.010238559124</v>
      </c>
      <c r="C2070" s="8">
        <f t="shared" si="852"/>
        <v>12022.26657881</v>
      </c>
      <c r="D2070" s="28">
        <f t="shared" si="853"/>
        <v>5692.31</v>
      </c>
      <c r="E2070" s="9">
        <f>IF(K2070=1,VLOOKUP(A2069,[1]Plan1!$AY$117:$BA$314,3),E2069)</f>
        <v>5739.56</v>
      </c>
      <c r="F2070" s="110">
        <f t="shared" si="854"/>
        <v>44334</v>
      </c>
      <c r="G2070" s="12">
        <f t="shared" si="842"/>
        <v>8.3006723105383262E-3</v>
      </c>
      <c r="H2070" s="11">
        <f t="shared" si="855"/>
        <v>44362</v>
      </c>
      <c r="I2070" s="11">
        <f t="shared" si="843"/>
        <v>44362</v>
      </c>
      <c r="J2070" s="1">
        <f t="shared" si="856"/>
        <v>20</v>
      </c>
      <c r="K2070" s="1">
        <f t="shared" si="839"/>
        <v>14</v>
      </c>
      <c r="L2070" s="8">
        <f t="shared" si="844"/>
        <v>1.00580326</v>
      </c>
      <c r="M2070" s="14">
        <f t="shared" si="838"/>
        <v>1.0030997100000001</v>
      </c>
      <c r="N2070" s="14">
        <f t="shared" si="835"/>
        <v>1.3025518894771702</v>
      </c>
      <c r="O2070" s="8">
        <f t="shared" si="837"/>
        <v>1.31011093</v>
      </c>
      <c r="P2070" s="8">
        <f t="shared" si="845"/>
        <v>15750.50284827</v>
      </c>
      <c r="Q2070" s="13">
        <f t="shared" si="846"/>
        <v>0</v>
      </c>
      <c r="R2070" s="21">
        <f t="shared" si="847"/>
        <v>0</v>
      </c>
      <c r="S2070" s="8">
        <f t="shared" si="848"/>
        <v>0</v>
      </c>
      <c r="T2070" s="10">
        <f t="shared" si="857"/>
        <v>0.129804</v>
      </c>
      <c r="U2070" s="13">
        <f t="shared" si="836"/>
        <v>159</v>
      </c>
      <c r="V2070" s="13">
        <v>252</v>
      </c>
      <c r="W2070" s="14">
        <f t="shared" si="849"/>
        <v>1.080046458</v>
      </c>
      <c r="X2070" s="85">
        <f t="shared" si="840"/>
        <v>2569.5073902891218</v>
      </c>
      <c r="Y2070" s="8">
        <v>0</v>
      </c>
      <c r="Z2070" s="9">
        <f t="shared" si="850"/>
        <v>0</v>
      </c>
      <c r="AA2070" s="26" t="str">
        <f t="shared" si="858"/>
        <v>INCORPJ=</v>
      </c>
      <c r="AB2070" s="70">
        <f t="shared" si="859"/>
        <v>44508</v>
      </c>
      <c r="AC2070" s="4"/>
      <c r="AD2070" s="1"/>
      <c r="AE2070" s="11"/>
      <c r="AF2070" s="5"/>
      <c r="AG2070" s="1"/>
      <c r="AH2070" s="1"/>
      <c r="AI2070" s="1"/>
      <c r="AJ2070" s="1"/>
      <c r="AK2070" s="10"/>
      <c r="AL2070" s="1"/>
      <c r="AM2070" s="1"/>
      <c r="AN2070" s="1"/>
      <c r="AO2070" s="1"/>
      <c r="AP2070" s="1"/>
      <c r="AQ2070" s="1"/>
    </row>
    <row r="2071" spans="1:43" ht="15.75" x14ac:dyDescent="0.2">
      <c r="A2071" s="67">
        <f t="shared" si="851"/>
        <v>44353</v>
      </c>
      <c r="B2071" s="8">
        <f t="shared" si="841"/>
        <v>18320.010238559124</v>
      </c>
      <c r="C2071" s="8">
        <f t="shared" si="852"/>
        <v>12022.26657881</v>
      </c>
      <c r="D2071" s="28">
        <f t="shared" si="853"/>
        <v>5692.31</v>
      </c>
      <c r="E2071" s="9">
        <f>IF(K2071=1,VLOOKUP(A2070,[1]Plan1!$AY$117:$BA$314,3),E2070)</f>
        <v>5739.56</v>
      </c>
      <c r="F2071" s="110">
        <f t="shared" si="854"/>
        <v>44334</v>
      </c>
      <c r="G2071" s="12">
        <f t="shared" si="842"/>
        <v>8.3006723105383262E-3</v>
      </c>
      <c r="H2071" s="11">
        <f t="shared" si="855"/>
        <v>44362</v>
      </c>
      <c r="I2071" s="11">
        <f t="shared" si="843"/>
        <v>44362</v>
      </c>
      <c r="J2071" s="1">
        <f t="shared" si="856"/>
        <v>20</v>
      </c>
      <c r="K2071" s="1">
        <f t="shared" si="839"/>
        <v>14</v>
      </c>
      <c r="L2071" s="8">
        <f t="shared" si="844"/>
        <v>1.00580326</v>
      </c>
      <c r="M2071" s="14">
        <f t="shared" si="838"/>
        <v>1.0030997100000001</v>
      </c>
      <c r="N2071" s="14">
        <f t="shared" si="835"/>
        <v>1.3025518894771702</v>
      </c>
      <c r="O2071" s="8">
        <f t="shared" si="837"/>
        <v>1.31011093</v>
      </c>
      <c r="P2071" s="8">
        <f t="shared" si="845"/>
        <v>15750.50284827</v>
      </c>
      <c r="Q2071" s="13">
        <f t="shared" si="846"/>
        <v>0</v>
      </c>
      <c r="R2071" s="21">
        <f t="shared" si="847"/>
        <v>0</v>
      </c>
      <c r="S2071" s="8">
        <f t="shared" si="848"/>
        <v>0</v>
      </c>
      <c r="T2071" s="10">
        <f t="shared" si="857"/>
        <v>0.129804</v>
      </c>
      <c r="U2071" s="13">
        <f t="shared" si="836"/>
        <v>159</v>
      </c>
      <c r="V2071" s="13">
        <v>252</v>
      </c>
      <c r="W2071" s="14">
        <f t="shared" si="849"/>
        <v>1.080046458</v>
      </c>
      <c r="X2071" s="85">
        <f t="shared" si="840"/>
        <v>2569.5073902891218</v>
      </c>
      <c r="Y2071" s="8">
        <v>0</v>
      </c>
      <c r="Z2071" s="9">
        <f t="shared" si="850"/>
        <v>0</v>
      </c>
      <c r="AA2071" s="26" t="str">
        <f t="shared" si="858"/>
        <v>INCORPJ=</v>
      </c>
      <c r="AB2071" s="70">
        <f t="shared" si="859"/>
        <v>44508</v>
      </c>
      <c r="AC2071" s="4"/>
      <c r="AD2071" s="1"/>
      <c r="AE2071" s="11"/>
      <c r="AF2071" s="5"/>
      <c r="AG2071" s="1"/>
      <c r="AH2071" s="1"/>
      <c r="AI2071" s="1"/>
      <c r="AJ2071" s="1"/>
      <c r="AK2071" s="10"/>
      <c r="AL2071" s="1"/>
      <c r="AM2071" s="1"/>
      <c r="AN2071" s="1"/>
      <c r="AO2071" s="1"/>
      <c r="AP2071" s="1"/>
      <c r="AQ2071" s="1"/>
    </row>
    <row r="2072" spans="1:43" ht="15.75" x14ac:dyDescent="0.2">
      <c r="A2072" s="67">
        <f t="shared" si="851"/>
        <v>44354</v>
      </c>
      <c r="B2072" s="8">
        <f t="shared" si="841"/>
        <v>18320.010238559124</v>
      </c>
      <c r="C2072" s="8">
        <f t="shared" si="852"/>
        <v>12022.26657881</v>
      </c>
      <c r="D2072" s="28">
        <f t="shared" si="853"/>
        <v>5692.31</v>
      </c>
      <c r="E2072" s="9">
        <f>IF(K2072=1,VLOOKUP(A2071,[1]Plan1!$AY$117:$BA$314,3),E2071)</f>
        <v>5739.56</v>
      </c>
      <c r="F2072" s="110">
        <f t="shared" si="854"/>
        <v>44334</v>
      </c>
      <c r="G2072" s="12">
        <f t="shared" si="842"/>
        <v>8.3006723105383262E-3</v>
      </c>
      <c r="H2072" s="11">
        <f t="shared" si="855"/>
        <v>44362</v>
      </c>
      <c r="I2072" s="11">
        <f t="shared" si="843"/>
        <v>44362</v>
      </c>
      <c r="J2072" s="1">
        <f t="shared" si="856"/>
        <v>20</v>
      </c>
      <c r="K2072" s="1">
        <f t="shared" si="839"/>
        <v>14</v>
      </c>
      <c r="L2072" s="8">
        <f t="shared" si="844"/>
        <v>1.00580326</v>
      </c>
      <c r="M2072" s="14">
        <f t="shared" si="838"/>
        <v>1.0030997100000001</v>
      </c>
      <c r="N2072" s="14">
        <f t="shared" si="835"/>
        <v>1.3025518894771702</v>
      </c>
      <c r="O2072" s="8">
        <f t="shared" si="837"/>
        <v>1.31011093</v>
      </c>
      <c r="P2072" s="8">
        <f t="shared" si="845"/>
        <v>15750.50284827</v>
      </c>
      <c r="Q2072" s="13">
        <f t="shared" si="846"/>
        <v>0</v>
      </c>
      <c r="R2072" s="21">
        <f t="shared" si="847"/>
        <v>0</v>
      </c>
      <c r="S2072" s="8">
        <f t="shared" si="848"/>
        <v>0</v>
      </c>
      <c r="T2072" s="10">
        <f t="shared" si="857"/>
        <v>0.129804</v>
      </c>
      <c r="U2072" s="13">
        <f t="shared" si="836"/>
        <v>159</v>
      </c>
      <c r="V2072" s="13">
        <v>252</v>
      </c>
      <c r="W2072" s="14">
        <f t="shared" si="849"/>
        <v>1.080046458</v>
      </c>
      <c r="X2072" s="85">
        <f t="shared" si="840"/>
        <v>2569.5073902891218</v>
      </c>
      <c r="Y2072" s="8">
        <v>0</v>
      </c>
      <c r="Z2072" s="9">
        <f t="shared" si="850"/>
        <v>0</v>
      </c>
      <c r="AA2072" s="26" t="str">
        <f t="shared" si="858"/>
        <v>INCORPJ=</v>
      </c>
      <c r="AB2072" s="70">
        <f t="shared" si="859"/>
        <v>44508</v>
      </c>
      <c r="AC2072" s="4"/>
      <c r="AD2072" s="1"/>
      <c r="AE2072" s="11"/>
      <c r="AF2072" s="5"/>
      <c r="AG2072" s="1"/>
      <c r="AH2072" s="1"/>
      <c r="AI2072" s="1"/>
      <c r="AJ2072" s="1"/>
      <c r="AK2072" s="10"/>
      <c r="AL2072" s="1"/>
      <c r="AM2072" s="1"/>
      <c r="AN2072" s="1"/>
      <c r="AO2072" s="1"/>
      <c r="AP2072" s="1"/>
      <c r="AQ2072" s="1"/>
    </row>
    <row r="2073" spans="1:43" ht="15.75" x14ac:dyDescent="0.2">
      <c r="A2073" s="67">
        <f t="shared" si="851"/>
        <v>44355</v>
      </c>
      <c r="B2073" s="8">
        <f t="shared" si="841"/>
        <v>18336.4619790992</v>
      </c>
      <c r="C2073" s="8">
        <f t="shared" si="852"/>
        <v>12022.26657881</v>
      </c>
      <c r="D2073" s="28">
        <f t="shared" si="853"/>
        <v>5692.31</v>
      </c>
      <c r="E2073" s="9">
        <f>IF(K2073=1,VLOOKUP(A2072,[1]Plan1!$AY$117:$BA$314,3),E2072)</f>
        <v>5739.56</v>
      </c>
      <c r="F2073" s="110">
        <f t="shared" si="854"/>
        <v>44334</v>
      </c>
      <c r="G2073" s="12">
        <f t="shared" si="842"/>
        <v>8.3006723105383262E-3</v>
      </c>
      <c r="H2073" s="11">
        <f t="shared" si="855"/>
        <v>44362</v>
      </c>
      <c r="I2073" s="11">
        <f t="shared" si="843"/>
        <v>44362</v>
      </c>
      <c r="J2073" s="1">
        <f t="shared" si="856"/>
        <v>20</v>
      </c>
      <c r="K2073" s="1">
        <f t="shared" si="839"/>
        <v>15</v>
      </c>
      <c r="L2073" s="8">
        <f t="shared" si="844"/>
        <v>1.0062190600000001</v>
      </c>
      <c r="M2073" s="14">
        <f t="shared" si="838"/>
        <v>1.0030997100000001</v>
      </c>
      <c r="N2073" s="14">
        <f t="shared" si="835"/>
        <v>1.3025518894771702</v>
      </c>
      <c r="O2073" s="8">
        <f t="shared" si="837"/>
        <v>1.31065253</v>
      </c>
      <c r="P2073" s="8">
        <f t="shared" si="845"/>
        <v>15757.01410785</v>
      </c>
      <c r="Q2073" s="13">
        <f t="shared" si="846"/>
        <v>0</v>
      </c>
      <c r="R2073" s="21">
        <f t="shared" si="847"/>
        <v>0</v>
      </c>
      <c r="S2073" s="8">
        <f t="shared" si="848"/>
        <v>0</v>
      </c>
      <c r="T2073" s="10">
        <f t="shared" si="857"/>
        <v>0.129804</v>
      </c>
      <c r="U2073" s="13">
        <f t="shared" si="836"/>
        <v>160</v>
      </c>
      <c r="V2073" s="13">
        <v>252</v>
      </c>
      <c r="W2073" s="14">
        <f t="shared" si="849"/>
        <v>1.080569654</v>
      </c>
      <c r="X2073" s="85">
        <f t="shared" si="840"/>
        <v>2579.4478712492019</v>
      </c>
      <c r="Y2073" s="8">
        <v>0</v>
      </c>
      <c r="Z2073" s="9">
        <f t="shared" si="850"/>
        <v>0</v>
      </c>
      <c r="AA2073" s="26" t="str">
        <f t="shared" si="858"/>
        <v>INCORPJ=</v>
      </c>
      <c r="AB2073" s="70">
        <f t="shared" si="859"/>
        <v>44508</v>
      </c>
      <c r="AC2073" s="4"/>
      <c r="AD2073" s="1"/>
      <c r="AE2073" s="11"/>
      <c r="AF2073" s="5"/>
      <c r="AG2073" s="1"/>
      <c r="AH2073" s="1"/>
      <c r="AI2073" s="1"/>
      <c r="AJ2073" s="1"/>
      <c r="AK2073" s="10"/>
      <c r="AL2073" s="1"/>
      <c r="AM2073" s="1"/>
      <c r="AN2073" s="1"/>
      <c r="AO2073" s="1"/>
      <c r="AP2073" s="1"/>
      <c r="AQ2073" s="1"/>
    </row>
    <row r="2074" spans="1:43" ht="15.75" x14ac:dyDescent="0.2">
      <c r="A2074" s="67">
        <f t="shared" si="851"/>
        <v>44356</v>
      </c>
      <c r="B2074" s="8">
        <f t="shared" si="841"/>
        <v>18352.928711436034</v>
      </c>
      <c r="C2074" s="8">
        <f t="shared" si="852"/>
        <v>12022.26657881</v>
      </c>
      <c r="D2074" s="28">
        <f t="shared" si="853"/>
        <v>5692.31</v>
      </c>
      <c r="E2074" s="9">
        <f>IF(K2074=1,VLOOKUP(A2073,[1]Plan1!$AY$117:$BA$314,3),E2073)</f>
        <v>5739.56</v>
      </c>
      <c r="F2074" s="110">
        <f t="shared" si="854"/>
        <v>44334</v>
      </c>
      <c r="G2074" s="12">
        <f t="shared" si="842"/>
        <v>8.3006723105383262E-3</v>
      </c>
      <c r="H2074" s="11">
        <f t="shared" si="855"/>
        <v>44362</v>
      </c>
      <c r="I2074" s="11">
        <f t="shared" si="843"/>
        <v>44362</v>
      </c>
      <c r="J2074" s="1">
        <f t="shared" si="856"/>
        <v>20</v>
      </c>
      <c r="K2074" s="1">
        <f t="shared" si="839"/>
        <v>16</v>
      </c>
      <c r="L2074" s="8">
        <f t="shared" si="844"/>
        <v>1.0066350399999999</v>
      </c>
      <c r="M2074" s="14">
        <f t="shared" si="838"/>
        <v>1.0030997100000001</v>
      </c>
      <c r="N2074" s="14">
        <f t="shared" si="835"/>
        <v>1.3025518894771702</v>
      </c>
      <c r="O2074" s="8">
        <f t="shared" si="837"/>
        <v>1.3111943699999999</v>
      </c>
      <c r="P2074" s="8">
        <f t="shared" si="845"/>
        <v>15763.52825277</v>
      </c>
      <c r="Q2074" s="13">
        <f t="shared" si="846"/>
        <v>0</v>
      </c>
      <c r="R2074" s="21">
        <f t="shared" si="847"/>
        <v>0</v>
      </c>
      <c r="S2074" s="8">
        <f t="shared" si="848"/>
        <v>0</v>
      </c>
      <c r="T2074" s="10">
        <f t="shared" si="857"/>
        <v>0.129804</v>
      </c>
      <c r="U2074" s="13">
        <f t="shared" si="836"/>
        <v>161</v>
      </c>
      <c r="V2074" s="13">
        <v>252</v>
      </c>
      <c r="W2074" s="14">
        <f t="shared" si="849"/>
        <v>1.0810931029999999</v>
      </c>
      <c r="X2074" s="85">
        <f t="shared" si="840"/>
        <v>2589.4004586660344</v>
      </c>
      <c r="Y2074" s="8">
        <v>0</v>
      </c>
      <c r="Z2074" s="9">
        <f t="shared" si="850"/>
        <v>0</v>
      </c>
      <c r="AA2074" s="26" t="str">
        <f t="shared" si="858"/>
        <v>INCORPJ=</v>
      </c>
      <c r="AB2074" s="70">
        <f t="shared" si="859"/>
        <v>44508</v>
      </c>
      <c r="AC2074" s="4"/>
      <c r="AD2074" s="1"/>
      <c r="AE2074" s="11"/>
      <c r="AF2074" s="5"/>
      <c r="AG2074" s="1"/>
      <c r="AH2074" s="1"/>
      <c r="AI2074" s="1"/>
      <c r="AJ2074" s="1"/>
      <c r="AK2074" s="10"/>
      <c r="AL2074" s="1"/>
      <c r="AM2074" s="1"/>
      <c r="AN2074" s="1"/>
      <c r="AO2074" s="1"/>
      <c r="AP2074" s="1"/>
      <c r="AQ2074" s="1"/>
    </row>
    <row r="2075" spans="1:43" ht="15.75" x14ac:dyDescent="0.2">
      <c r="A2075" s="67">
        <f t="shared" si="851"/>
        <v>44357</v>
      </c>
      <c r="B2075" s="8">
        <f t="shared" si="841"/>
        <v>18369.410182693777</v>
      </c>
      <c r="C2075" s="8">
        <f t="shared" si="852"/>
        <v>12022.26657881</v>
      </c>
      <c r="D2075" s="28">
        <f t="shared" si="853"/>
        <v>5692.31</v>
      </c>
      <c r="E2075" s="9">
        <f>IF(K2075=1,VLOOKUP(A2074,[1]Plan1!$AY$117:$BA$314,3),E2074)</f>
        <v>5739.56</v>
      </c>
      <c r="F2075" s="110">
        <f t="shared" si="854"/>
        <v>44334</v>
      </c>
      <c r="G2075" s="12">
        <f t="shared" si="842"/>
        <v>8.3006723105383262E-3</v>
      </c>
      <c r="H2075" s="11">
        <f t="shared" si="855"/>
        <v>44362</v>
      </c>
      <c r="I2075" s="11">
        <f t="shared" si="843"/>
        <v>44362</v>
      </c>
      <c r="J2075" s="1">
        <f t="shared" si="856"/>
        <v>20</v>
      </c>
      <c r="K2075" s="1">
        <f t="shared" si="839"/>
        <v>17</v>
      </c>
      <c r="L2075" s="8">
        <f t="shared" si="844"/>
        <v>1.0070511900000001</v>
      </c>
      <c r="M2075" s="14">
        <f t="shared" si="838"/>
        <v>1.0030997100000001</v>
      </c>
      <c r="N2075" s="14">
        <f t="shared" si="835"/>
        <v>1.3025518894771702</v>
      </c>
      <c r="O2075" s="8">
        <f t="shared" si="837"/>
        <v>1.3117364300000001</v>
      </c>
      <c r="P2075" s="8">
        <f t="shared" si="845"/>
        <v>15770.04504259</v>
      </c>
      <c r="Q2075" s="13">
        <f t="shared" si="846"/>
        <v>0</v>
      </c>
      <c r="R2075" s="21">
        <f t="shared" si="847"/>
        <v>0</v>
      </c>
      <c r="S2075" s="8">
        <f t="shared" si="848"/>
        <v>0</v>
      </c>
      <c r="T2075" s="10">
        <f t="shared" si="857"/>
        <v>0.129804</v>
      </c>
      <c r="U2075" s="13">
        <f t="shared" si="836"/>
        <v>162</v>
      </c>
      <c r="V2075" s="13">
        <v>252</v>
      </c>
      <c r="W2075" s="14">
        <f t="shared" si="849"/>
        <v>1.081616806</v>
      </c>
      <c r="X2075" s="85">
        <f t="shared" si="840"/>
        <v>2599.365140103776</v>
      </c>
      <c r="Y2075" s="8">
        <v>0</v>
      </c>
      <c r="Z2075" s="9">
        <f t="shared" si="850"/>
        <v>0</v>
      </c>
      <c r="AA2075" s="26" t="str">
        <f t="shared" si="858"/>
        <v>INCORPJ=</v>
      </c>
      <c r="AB2075" s="70">
        <f t="shared" si="859"/>
        <v>44508</v>
      </c>
      <c r="AC2075" s="4"/>
      <c r="AD2075" s="1"/>
      <c r="AE2075" s="11"/>
      <c r="AF2075" s="5"/>
      <c r="AG2075" s="1"/>
      <c r="AH2075" s="1"/>
      <c r="AI2075" s="1"/>
      <c r="AJ2075" s="1"/>
      <c r="AK2075" s="10"/>
      <c r="AL2075" s="1"/>
      <c r="AM2075" s="1"/>
      <c r="AN2075" s="1"/>
      <c r="AO2075" s="1"/>
      <c r="AP2075" s="1"/>
      <c r="AQ2075" s="1"/>
    </row>
    <row r="2076" spans="1:43" ht="15.75" x14ac:dyDescent="0.2">
      <c r="A2076" s="67">
        <f t="shared" si="851"/>
        <v>44358</v>
      </c>
      <c r="B2076" s="8">
        <f t="shared" si="841"/>
        <v>18385.906245591534</v>
      </c>
      <c r="C2076" s="8">
        <f t="shared" si="852"/>
        <v>12022.26657881</v>
      </c>
      <c r="D2076" s="28">
        <f t="shared" si="853"/>
        <v>5692.31</v>
      </c>
      <c r="E2076" s="9">
        <f>IF(K2076=1,VLOOKUP(A2075,[1]Plan1!$AY$117:$BA$314,3),E2075)</f>
        <v>5739.56</v>
      </c>
      <c r="F2076" s="110">
        <f t="shared" si="854"/>
        <v>44334</v>
      </c>
      <c r="G2076" s="12">
        <f t="shared" si="842"/>
        <v>8.3006723105383262E-3</v>
      </c>
      <c r="H2076" s="11">
        <f t="shared" si="855"/>
        <v>44362</v>
      </c>
      <c r="I2076" s="11">
        <f t="shared" si="843"/>
        <v>44362</v>
      </c>
      <c r="J2076" s="1">
        <f t="shared" si="856"/>
        <v>20</v>
      </c>
      <c r="K2076" s="1">
        <f t="shared" si="839"/>
        <v>18</v>
      </c>
      <c r="L2076" s="8">
        <f t="shared" si="844"/>
        <v>1.0074675099999999</v>
      </c>
      <c r="M2076" s="14">
        <f t="shared" si="838"/>
        <v>1.0030997100000001</v>
      </c>
      <c r="N2076" s="14">
        <f t="shared" si="835"/>
        <v>1.3025518894771702</v>
      </c>
      <c r="O2076" s="8">
        <f t="shared" si="837"/>
        <v>1.3122787</v>
      </c>
      <c r="P2076" s="8">
        <f t="shared" si="845"/>
        <v>15776.564357089999</v>
      </c>
      <c r="Q2076" s="13">
        <f t="shared" si="846"/>
        <v>0</v>
      </c>
      <c r="R2076" s="21">
        <f t="shared" si="847"/>
        <v>0</v>
      </c>
      <c r="S2076" s="8">
        <f t="shared" si="848"/>
        <v>0</v>
      </c>
      <c r="T2076" s="10">
        <f t="shared" si="857"/>
        <v>0.129804</v>
      </c>
      <c r="U2076" s="13">
        <f t="shared" si="836"/>
        <v>163</v>
      </c>
      <c r="V2076" s="13">
        <v>252</v>
      </c>
      <c r="W2076" s="14">
        <f t="shared" si="849"/>
        <v>1.0821407620000001</v>
      </c>
      <c r="X2076" s="85">
        <f t="shared" si="840"/>
        <v>2609.3418885015362</v>
      </c>
      <c r="Y2076" s="8">
        <v>0</v>
      </c>
      <c r="Z2076" s="9">
        <f t="shared" si="850"/>
        <v>0</v>
      </c>
      <c r="AA2076" s="26" t="str">
        <f t="shared" si="858"/>
        <v>INCORPJ=</v>
      </c>
      <c r="AB2076" s="70">
        <f t="shared" si="859"/>
        <v>44508</v>
      </c>
      <c r="AC2076" s="4"/>
      <c r="AD2076" s="1"/>
      <c r="AE2076" s="11"/>
      <c r="AF2076" s="5"/>
      <c r="AG2076" s="1"/>
      <c r="AH2076" s="1"/>
      <c r="AI2076" s="1"/>
      <c r="AJ2076" s="1"/>
      <c r="AK2076" s="10"/>
      <c r="AL2076" s="1"/>
      <c r="AM2076" s="1"/>
      <c r="AN2076" s="1"/>
      <c r="AO2076" s="1"/>
      <c r="AP2076" s="1"/>
      <c r="AQ2076" s="1"/>
    </row>
    <row r="2077" spans="1:43" ht="15.75" x14ac:dyDescent="0.2">
      <c r="A2077" s="67">
        <f t="shared" si="851"/>
        <v>44359</v>
      </c>
      <c r="B2077" s="8">
        <f t="shared" si="841"/>
        <v>18402.417207076986</v>
      </c>
      <c r="C2077" s="8">
        <f t="shared" si="852"/>
        <v>12022.26657881</v>
      </c>
      <c r="D2077" s="28">
        <f t="shared" si="853"/>
        <v>5692.31</v>
      </c>
      <c r="E2077" s="9">
        <f>IF(K2077=1,VLOOKUP(A2076,[1]Plan1!$AY$117:$BA$314,3),E2076)</f>
        <v>5739.56</v>
      </c>
      <c r="F2077" s="110">
        <f t="shared" si="854"/>
        <v>44334</v>
      </c>
      <c r="G2077" s="12">
        <f t="shared" si="842"/>
        <v>8.3006723105383262E-3</v>
      </c>
      <c r="H2077" s="11">
        <f t="shared" si="855"/>
        <v>44362</v>
      </c>
      <c r="I2077" s="11">
        <f t="shared" si="843"/>
        <v>44362</v>
      </c>
      <c r="J2077" s="1">
        <f t="shared" si="856"/>
        <v>20</v>
      </c>
      <c r="K2077" s="1">
        <f t="shared" si="839"/>
        <v>19</v>
      </c>
      <c r="L2077" s="8">
        <f t="shared" si="844"/>
        <v>1.007884</v>
      </c>
      <c r="M2077" s="14">
        <f t="shared" si="838"/>
        <v>1.0030997100000001</v>
      </c>
      <c r="N2077" s="14">
        <f t="shared" si="835"/>
        <v>1.3025518894771702</v>
      </c>
      <c r="O2077" s="8">
        <f t="shared" si="837"/>
        <v>1.3128211999999999</v>
      </c>
      <c r="P2077" s="8">
        <f t="shared" si="845"/>
        <v>15783.08643671</v>
      </c>
      <c r="Q2077" s="13">
        <f t="shared" si="846"/>
        <v>0</v>
      </c>
      <c r="R2077" s="21">
        <f t="shared" si="847"/>
        <v>0</v>
      </c>
      <c r="S2077" s="8">
        <f t="shared" si="848"/>
        <v>0</v>
      </c>
      <c r="T2077" s="10">
        <f t="shared" si="857"/>
        <v>0.129804</v>
      </c>
      <c r="U2077" s="13">
        <f t="shared" si="836"/>
        <v>164</v>
      </c>
      <c r="V2077" s="13">
        <v>252</v>
      </c>
      <c r="W2077" s="14">
        <f t="shared" si="849"/>
        <v>1.0826649719999999</v>
      </c>
      <c r="X2077" s="85">
        <f t="shared" si="840"/>
        <v>2619.3307703669861</v>
      </c>
      <c r="Y2077" s="8">
        <v>0</v>
      </c>
      <c r="Z2077" s="9">
        <f t="shared" si="850"/>
        <v>0</v>
      </c>
      <c r="AA2077" s="26" t="str">
        <f t="shared" si="858"/>
        <v>INCORPJ=</v>
      </c>
      <c r="AB2077" s="70">
        <f t="shared" si="859"/>
        <v>44508</v>
      </c>
      <c r="AC2077" s="4"/>
      <c r="AD2077" s="1"/>
      <c r="AE2077" s="11"/>
      <c r="AF2077" s="5"/>
      <c r="AG2077" s="1"/>
      <c r="AH2077" s="1"/>
      <c r="AI2077" s="1"/>
      <c r="AJ2077" s="1"/>
      <c r="AK2077" s="10"/>
      <c r="AL2077" s="1"/>
      <c r="AM2077" s="1"/>
      <c r="AN2077" s="1"/>
      <c r="AO2077" s="1"/>
      <c r="AP2077" s="1"/>
      <c r="AQ2077" s="1"/>
    </row>
    <row r="2078" spans="1:43" ht="15.75" x14ac:dyDescent="0.2">
      <c r="A2078" s="67">
        <f t="shared" si="851"/>
        <v>44360</v>
      </c>
      <c r="B2078" s="8">
        <f t="shared" si="841"/>
        <v>18402.417207076986</v>
      </c>
      <c r="C2078" s="8">
        <f t="shared" si="852"/>
        <v>12022.26657881</v>
      </c>
      <c r="D2078" s="28">
        <f t="shared" si="853"/>
        <v>5692.31</v>
      </c>
      <c r="E2078" s="9">
        <f>IF(K2078=1,VLOOKUP(A2077,[1]Plan1!$AY$117:$BA$314,3),E2077)</f>
        <v>5739.56</v>
      </c>
      <c r="F2078" s="110">
        <f t="shared" si="854"/>
        <v>44334</v>
      </c>
      <c r="G2078" s="12">
        <f t="shared" si="842"/>
        <v>8.3006723105383262E-3</v>
      </c>
      <c r="H2078" s="11">
        <f t="shared" si="855"/>
        <v>44362</v>
      </c>
      <c r="I2078" s="11">
        <f t="shared" si="843"/>
        <v>44362</v>
      </c>
      <c r="J2078" s="1">
        <f t="shared" si="856"/>
        <v>20</v>
      </c>
      <c r="K2078" s="1">
        <f t="shared" si="839"/>
        <v>19</v>
      </c>
      <c r="L2078" s="8">
        <f t="shared" si="844"/>
        <v>1.007884</v>
      </c>
      <c r="M2078" s="14">
        <f t="shared" si="838"/>
        <v>1.0030997100000001</v>
      </c>
      <c r="N2078" s="14">
        <f t="shared" si="835"/>
        <v>1.3025518894771702</v>
      </c>
      <c r="O2078" s="8">
        <f t="shared" si="837"/>
        <v>1.3128211999999999</v>
      </c>
      <c r="P2078" s="8">
        <f t="shared" si="845"/>
        <v>15783.08643671</v>
      </c>
      <c r="Q2078" s="13">
        <f t="shared" si="846"/>
        <v>0</v>
      </c>
      <c r="R2078" s="21">
        <f t="shared" si="847"/>
        <v>0</v>
      </c>
      <c r="S2078" s="8">
        <f t="shared" si="848"/>
        <v>0</v>
      </c>
      <c r="T2078" s="10">
        <f t="shared" si="857"/>
        <v>0.129804</v>
      </c>
      <c r="U2078" s="13">
        <f t="shared" si="836"/>
        <v>164</v>
      </c>
      <c r="V2078" s="13">
        <v>252</v>
      </c>
      <c r="W2078" s="14">
        <f t="shared" si="849"/>
        <v>1.0826649719999999</v>
      </c>
      <c r="X2078" s="85">
        <f t="shared" si="840"/>
        <v>2619.3307703669861</v>
      </c>
      <c r="Y2078" s="8">
        <v>0</v>
      </c>
      <c r="Z2078" s="9">
        <f t="shared" si="850"/>
        <v>0</v>
      </c>
      <c r="AA2078" s="26" t="str">
        <f t="shared" si="858"/>
        <v>INCORPJ=</v>
      </c>
      <c r="AB2078" s="70">
        <f t="shared" si="859"/>
        <v>44508</v>
      </c>
      <c r="AC2078" s="4"/>
      <c r="AD2078" s="1"/>
      <c r="AE2078" s="11"/>
      <c r="AF2078" s="5"/>
      <c r="AG2078" s="1"/>
      <c r="AH2078" s="1"/>
      <c r="AI2078" s="1"/>
      <c r="AJ2078" s="1"/>
      <c r="AK2078" s="10"/>
      <c r="AL2078" s="1"/>
      <c r="AM2078" s="1"/>
      <c r="AN2078" s="1"/>
      <c r="AO2078" s="1"/>
      <c r="AP2078" s="1"/>
      <c r="AQ2078" s="1"/>
    </row>
    <row r="2079" spans="1:43" ht="15.75" x14ac:dyDescent="0.2">
      <c r="A2079" s="67">
        <f t="shared" si="851"/>
        <v>44361</v>
      </c>
      <c r="B2079" s="8">
        <f t="shared" si="841"/>
        <v>18402.417207076986</v>
      </c>
      <c r="C2079" s="8">
        <f t="shared" si="852"/>
        <v>12022.26657881</v>
      </c>
      <c r="D2079" s="28">
        <f t="shared" si="853"/>
        <v>5692.31</v>
      </c>
      <c r="E2079" s="9">
        <f>IF(K2079=1,VLOOKUP(A2078,[1]Plan1!$AY$117:$BA$314,3),E2078)</f>
        <v>5739.56</v>
      </c>
      <c r="F2079" s="110">
        <f t="shared" si="854"/>
        <v>44334</v>
      </c>
      <c r="G2079" s="12">
        <f t="shared" si="842"/>
        <v>8.3006723105383262E-3</v>
      </c>
      <c r="H2079" s="11">
        <f t="shared" si="855"/>
        <v>44362</v>
      </c>
      <c r="I2079" s="11">
        <f t="shared" si="843"/>
        <v>44362</v>
      </c>
      <c r="J2079" s="1">
        <f t="shared" si="856"/>
        <v>20</v>
      </c>
      <c r="K2079" s="1">
        <f t="shared" si="839"/>
        <v>19</v>
      </c>
      <c r="L2079" s="8">
        <f t="shared" si="844"/>
        <v>1.007884</v>
      </c>
      <c r="M2079" s="14">
        <f t="shared" si="838"/>
        <v>1.0030997100000001</v>
      </c>
      <c r="N2079" s="14">
        <f t="shared" ref="N2079:N2142" si="860">IF(I2079&gt;I2078,N2078*M2079,N2078)</f>
        <v>1.3025518894771702</v>
      </c>
      <c r="O2079" s="8">
        <f t="shared" si="837"/>
        <v>1.3128211999999999</v>
      </c>
      <c r="P2079" s="8">
        <f t="shared" si="845"/>
        <v>15783.08643671</v>
      </c>
      <c r="Q2079" s="13">
        <f t="shared" si="846"/>
        <v>0</v>
      </c>
      <c r="R2079" s="21">
        <f t="shared" si="847"/>
        <v>0</v>
      </c>
      <c r="S2079" s="8">
        <f t="shared" si="848"/>
        <v>0</v>
      </c>
      <c r="T2079" s="10">
        <f t="shared" si="857"/>
        <v>0.129804</v>
      </c>
      <c r="U2079" s="13">
        <f t="shared" si="836"/>
        <v>164</v>
      </c>
      <c r="V2079" s="13">
        <v>252</v>
      </c>
      <c r="W2079" s="14">
        <f t="shared" si="849"/>
        <v>1.0826649719999999</v>
      </c>
      <c r="X2079" s="85">
        <f t="shared" si="840"/>
        <v>2619.3307703669861</v>
      </c>
      <c r="Y2079" s="8">
        <v>0</v>
      </c>
      <c r="Z2079" s="9">
        <f t="shared" si="850"/>
        <v>0</v>
      </c>
      <c r="AA2079" s="26" t="str">
        <f t="shared" si="858"/>
        <v>INCORPJ=</v>
      </c>
      <c r="AB2079" s="70">
        <f t="shared" si="859"/>
        <v>44508</v>
      </c>
      <c r="AC2079" s="4"/>
      <c r="AD2079" s="1"/>
      <c r="AE2079" s="11"/>
      <c r="AF2079" s="5"/>
      <c r="AG2079" s="1"/>
      <c r="AH2079" s="1"/>
      <c r="AI2079" s="1"/>
      <c r="AJ2079" s="1"/>
      <c r="AK2079" s="10"/>
      <c r="AL2079" s="1"/>
      <c r="AM2079" s="1"/>
      <c r="AN2079" s="1"/>
      <c r="AO2079" s="1"/>
      <c r="AP2079" s="1"/>
      <c r="AQ2079" s="1"/>
    </row>
    <row r="2080" spans="1:43" ht="15.75" x14ac:dyDescent="0.2">
      <c r="A2080" s="67">
        <f t="shared" si="851"/>
        <v>44362</v>
      </c>
      <c r="B2080" s="8">
        <f t="shared" si="841"/>
        <v>18418.943217425589</v>
      </c>
      <c r="C2080" s="8">
        <f t="shared" si="852"/>
        <v>12022.26657881</v>
      </c>
      <c r="D2080" s="28">
        <f t="shared" si="853"/>
        <v>5692.31</v>
      </c>
      <c r="E2080" s="9">
        <f>IF(K2080=1,VLOOKUP(A2079,[1]Plan1!$AY$117:$BA$314,3),E2079)</f>
        <v>5739.56</v>
      </c>
      <c r="F2080" s="110">
        <f t="shared" si="854"/>
        <v>44334</v>
      </c>
      <c r="G2080" s="12">
        <f t="shared" si="842"/>
        <v>8.3006723105383262E-3</v>
      </c>
      <c r="H2080" s="11">
        <f t="shared" si="855"/>
        <v>44392</v>
      </c>
      <c r="I2080" s="11">
        <f t="shared" si="843"/>
        <v>44362</v>
      </c>
      <c r="J2080" s="1">
        <f t="shared" si="856"/>
        <v>20</v>
      </c>
      <c r="K2080" s="1">
        <f t="shared" si="839"/>
        <v>20</v>
      </c>
      <c r="L2080" s="8">
        <f t="shared" si="844"/>
        <v>1.0083006699999999</v>
      </c>
      <c r="M2080" s="14">
        <f t="shared" si="838"/>
        <v>1.0030997100000001</v>
      </c>
      <c r="N2080" s="14">
        <f t="shared" si="860"/>
        <v>1.3025518894771702</v>
      </c>
      <c r="O2080" s="8">
        <f t="shared" si="837"/>
        <v>1.3133639399999999</v>
      </c>
      <c r="P2080" s="8">
        <f t="shared" si="845"/>
        <v>15789.611401669999</v>
      </c>
      <c r="Q2080" s="13">
        <f t="shared" si="846"/>
        <v>0</v>
      </c>
      <c r="R2080" s="21">
        <f t="shared" si="847"/>
        <v>0</v>
      </c>
      <c r="S2080" s="8">
        <f t="shared" si="848"/>
        <v>0</v>
      </c>
      <c r="T2080" s="10">
        <f t="shared" si="857"/>
        <v>0.129804</v>
      </c>
      <c r="U2080" s="13">
        <f t="shared" si="836"/>
        <v>165</v>
      </c>
      <c r="V2080" s="13">
        <v>252</v>
      </c>
      <c r="W2080" s="14">
        <f t="shared" si="849"/>
        <v>1.0831894360000001</v>
      </c>
      <c r="X2080" s="85">
        <f t="shared" si="840"/>
        <v>2629.3318157555896</v>
      </c>
      <c r="Y2080" s="8">
        <v>0</v>
      </c>
      <c r="Z2080" s="9">
        <f t="shared" si="850"/>
        <v>0</v>
      </c>
      <c r="AA2080" s="26" t="str">
        <f t="shared" si="858"/>
        <v>INCORPJ=</v>
      </c>
      <c r="AB2080" s="70">
        <f t="shared" si="859"/>
        <v>44508</v>
      </c>
      <c r="AC2080" s="4"/>
      <c r="AD2080" s="1"/>
      <c r="AE2080" s="11"/>
      <c r="AF2080" s="5"/>
      <c r="AG2080" s="1"/>
      <c r="AH2080" s="1"/>
      <c r="AI2080" s="1"/>
      <c r="AJ2080" s="1"/>
      <c r="AK2080" s="10"/>
      <c r="AL2080" s="1"/>
      <c r="AM2080" s="1"/>
      <c r="AN2080" s="1"/>
      <c r="AO2080" s="1"/>
      <c r="AP2080" s="1"/>
      <c r="AQ2080" s="1"/>
    </row>
    <row r="2081" spans="1:43" ht="15.75" x14ac:dyDescent="0.2">
      <c r="A2081" s="67">
        <f t="shared" si="851"/>
        <v>44363</v>
      </c>
      <c r="B2081" s="8">
        <f t="shared" si="841"/>
        <v>18432.293908366737</v>
      </c>
      <c r="C2081" s="8">
        <f t="shared" si="852"/>
        <v>12022.26657881</v>
      </c>
      <c r="D2081" s="28">
        <f t="shared" si="853"/>
        <v>5739.56</v>
      </c>
      <c r="E2081" s="9">
        <f>IF(K2081=1,VLOOKUP(A2080,[1]Plan1!$AY$117:$BA$314,3),E2080)</f>
        <v>5769.98</v>
      </c>
      <c r="F2081" s="110">
        <f t="shared" si="854"/>
        <v>44363</v>
      </c>
      <c r="G2081" s="12">
        <f t="shared" si="842"/>
        <v>5.3000578441551038E-3</v>
      </c>
      <c r="H2081" s="11">
        <f t="shared" si="855"/>
        <v>44392</v>
      </c>
      <c r="I2081" s="11">
        <f t="shared" si="843"/>
        <v>44392</v>
      </c>
      <c r="J2081" s="1">
        <f t="shared" si="856"/>
        <v>22</v>
      </c>
      <c r="K2081" s="1">
        <f t="shared" si="839"/>
        <v>1</v>
      </c>
      <c r="L2081" s="8">
        <f t="shared" si="844"/>
        <v>1.0002403</v>
      </c>
      <c r="M2081" s="14">
        <f t="shared" si="838"/>
        <v>1.0083006699999999</v>
      </c>
      <c r="N2081" s="14">
        <f t="shared" si="860"/>
        <v>1.3133639428695965</v>
      </c>
      <c r="O2081" s="8">
        <f t="shared" si="837"/>
        <v>1.3136795400000001</v>
      </c>
      <c r="P2081" s="8">
        <f t="shared" si="845"/>
        <v>15793.405629000001</v>
      </c>
      <c r="Q2081" s="13">
        <f t="shared" si="846"/>
        <v>0</v>
      </c>
      <c r="R2081" s="21">
        <f t="shared" si="847"/>
        <v>0</v>
      </c>
      <c r="S2081" s="8">
        <f t="shared" si="848"/>
        <v>0</v>
      </c>
      <c r="T2081" s="10">
        <f t="shared" si="857"/>
        <v>0.129804</v>
      </c>
      <c r="U2081" s="13">
        <f t="shared" si="836"/>
        <v>166</v>
      </c>
      <c r="V2081" s="13">
        <v>252</v>
      </c>
      <c r="W2081" s="14">
        <f t="shared" si="849"/>
        <v>1.0837141539999999</v>
      </c>
      <c r="X2081" s="85">
        <f t="shared" si="840"/>
        <v>2638.8882793667353</v>
      </c>
      <c r="Y2081" s="8">
        <v>0</v>
      </c>
      <c r="Z2081" s="9">
        <f t="shared" si="850"/>
        <v>0</v>
      </c>
      <c r="AA2081" s="26" t="str">
        <f t="shared" si="858"/>
        <v>INCORPJ=</v>
      </c>
      <c r="AB2081" s="70">
        <f t="shared" si="859"/>
        <v>44508</v>
      </c>
      <c r="AC2081" s="4"/>
      <c r="AD2081" s="1"/>
      <c r="AE2081" s="11"/>
      <c r="AF2081" s="5"/>
      <c r="AG2081" s="1"/>
      <c r="AH2081" s="1"/>
      <c r="AI2081" s="1"/>
      <c r="AJ2081" s="1"/>
      <c r="AK2081" s="10"/>
      <c r="AL2081" s="1"/>
      <c r="AM2081" s="1"/>
      <c r="AN2081" s="1"/>
      <c r="AO2081" s="1"/>
      <c r="AP2081" s="1"/>
      <c r="AQ2081" s="1"/>
    </row>
    <row r="2082" spans="1:43" ht="15.75" x14ac:dyDescent="0.2">
      <c r="A2082" s="67">
        <f t="shared" si="851"/>
        <v>44364</v>
      </c>
      <c r="B2082" s="8">
        <f t="shared" si="841"/>
        <v>18445.654348667271</v>
      </c>
      <c r="C2082" s="8">
        <f t="shared" si="852"/>
        <v>12022.26657881</v>
      </c>
      <c r="D2082" s="28">
        <f t="shared" si="853"/>
        <v>5739.56</v>
      </c>
      <c r="E2082" s="9">
        <f>IF(K2082=1,VLOOKUP(A2081,[1]Plan1!$AY$117:$BA$314,3),E2081)</f>
        <v>5769.98</v>
      </c>
      <c r="F2082" s="110">
        <f t="shared" si="854"/>
        <v>44363</v>
      </c>
      <c r="G2082" s="12">
        <f t="shared" si="842"/>
        <v>5.3000578441551038E-3</v>
      </c>
      <c r="H2082" s="11">
        <f t="shared" si="855"/>
        <v>44392</v>
      </c>
      <c r="I2082" s="11">
        <f t="shared" si="843"/>
        <v>44392</v>
      </c>
      <c r="J2082" s="1">
        <f t="shared" si="856"/>
        <v>22</v>
      </c>
      <c r="K2082" s="1">
        <f t="shared" si="839"/>
        <v>2</v>
      </c>
      <c r="L2082" s="8">
        <f t="shared" si="844"/>
        <v>1.00048066</v>
      </c>
      <c r="M2082" s="14">
        <f t="shared" si="838"/>
        <v>1.0083006699999999</v>
      </c>
      <c r="N2082" s="14">
        <f t="shared" si="860"/>
        <v>1.3133639428695965</v>
      </c>
      <c r="O2082" s="8">
        <f t="shared" si="837"/>
        <v>1.31399522</v>
      </c>
      <c r="P2082" s="8">
        <f t="shared" si="845"/>
        <v>15797.20081812</v>
      </c>
      <c r="Q2082" s="13">
        <f t="shared" si="846"/>
        <v>0</v>
      </c>
      <c r="R2082" s="21">
        <f t="shared" si="847"/>
        <v>0</v>
      </c>
      <c r="S2082" s="8">
        <f t="shared" si="848"/>
        <v>0</v>
      </c>
      <c r="T2082" s="10">
        <f t="shared" si="857"/>
        <v>0.129804</v>
      </c>
      <c r="U2082" s="13">
        <f t="shared" si="836"/>
        <v>167</v>
      </c>
      <c r="V2082" s="13">
        <v>252</v>
      </c>
      <c r="W2082" s="14">
        <f t="shared" si="849"/>
        <v>1.084239127</v>
      </c>
      <c r="X2082" s="85">
        <f t="shared" si="840"/>
        <v>2648.45353054727</v>
      </c>
      <c r="Y2082" s="8">
        <v>0</v>
      </c>
      <c r="Z2082" s="9">
        <f t="shared" si="850"/>
        <v>0</v>
      </c>
      <c r="AA2082" s="26" t="str">
        <f t="shared" si="858"/>
        <v>INCORPJ=</v>
      </c>
      <c r="AB2082" s="70">
        <f t="shared" si="859"/>
        <v>44508</v>
      </c>
      <c r="AC2082" s="4"/>
      <c r="AD2082" s="1"/>
      <c r="AE2082" s="11"/>
      <c r="AF2082" s="5"/>
      <c r="AG2082" s="1"/>
      <c r="AH2082" s="1"/>
      <c r="AI2082" s="1"/>
      <c r="AJ2082" s="1"/>
      <c r="AK2082" s="10"/>
      <c r="AL2082" s="1"/>
      <c r="AM2082" s="1"/>
      <c r="AN2082" s="1"/>
      <c r="AO2082" s="1"/>
      <c r="AP2082" s="1"/>
      <c r="AQ2082" s="1"/>
    </row>
    <row r="2083" spans="1:43" ht="15.75" x14ac:dyDescent="0.2">
      <c r="A2083" s="67">
        <f t="shared" si="851"/>
        <v>44365</v>
      </c>
      <c r="B2083" s="8">
        <f t="shared" si="841"/>
        <v>18459.02450903584</v>
      </c>
      <c r="C2083" s="8">
        <f t="shared" si="852"/>
        <v>12022.26657881</v>
      </c>
      <c r="D2083" s="28">
        <f t="shared" si="853"/>
        <v>5739.56</v>
      </c>
      <c r="E2083" s="9">
        <f>IF(K2083=1,VLOOKUP(A2082,[1]Plan1!$AY$117:$BA$314,3),E2082)</f>
        <v>5769.98</v>
      </c>
      <c r="F2083" s="110">
        <f t="shared" si="854"/>
        <v>44363</v>
      </c>
      <c r="G2083" s="12">
        <f t="shared" si="842"/>
        <v>5.3000578441551038E-3</v>
      </c>
      <c r="H2083" s="11">
        <f t="shared" si="855"/>
        <v>44392</v>
      </c>
      <c r="I2083" s="11">
        <f t="shared" si="843"/>
        <v>44392</v>
      </c>
      <c r="J2083" s="1">
        <f t="shared" si="856"/>
        <v>22</v>
      </c>
      <c r="K2083" s="1">
        <f t="shared" si="839"/>
        <v>3</v>
      </c>
      <c r="L2083" s="8">
        <f t="shared" si="844"/>
        <v>1.0007210799999999</v>
      </c>
      <c r="M2083" s="14">
        <f t="shared" si="838"/>
        <v>1.0083006699999999</v>
      </c>
      <c r="N2083" s="14">
        <f t="shared" si="860"/>
        <v>1.3133639428695965</v>
      </c>
      <c r="O2083" s="8">
        <f t="shared" si="837"/>
        <v>1.3143109799999999</v>
      </c>
      <c r="P2083" s="8">
        <f t="shared" si="845"/>
        <v>15800.996969010001</v>
      </c>
      <c r="Q2083" s="13">
        <f t="shared" si="846"/>
        <v>0</v>
      </c>
      <c r="R2083" s="21">
        <f t="shared" si="847"/>
        <v>0</v>
      </c>
      <c r="S2083" s="8">
        <f t="shared" si="848"/>
        <v>0</v>
      </c>
      <c r="T2083" s="10">
        <f t="shared" si="857"/>
        <v>0.129804</v>
      </c>
      <c r="U2083" s="13">
        <f t="shared" si="836"/>
        <v>168</v>
      </c>
      <c r="V2083" s="13">
        <v>252</v>
      </c>
      <c r="W2083" s="14">
        <f t="shared" si="849"/>
        <v>1.084764353</v>
      </c>
      <c r="X2083" s="85">
        <f t="shared" si="840"/>
        <v>2658.0275400258397</v>
      </c>
      <c r="Y2083" s="8">
        <v>0</v>
      </c>
      <c r="Z2083" s="9">
        <f t="shared" si="850"/>
        <v>0</v>
      </c>
      <c r="AA2083" s="26" t="str">
        <f t="shared" si="858"/>
        <v>INCORPJ=</v>
      </c>
      <c r="AB2083" s="70">
        <f t="shared" si="859"/>
        <v>44508</v>
      </c>
      <c r="AC2083" s="4"/>
      <c r="AD2083" s="1"/>
      <c r="AE2083" s="11"/>
      <c r="AF2083" s="5"/>
      <c r="AG2083" s="1"/>
      <c r="AH2083" s="1"/>
      <c r="AI2083" s="1"/>
      <c r="AJ2083" s="1"/>
      <c r="AK2083" s="10"/>
      <c r="AL2083" s="1"/>
      <c r="AM2083" s="1"/>
      <c r="AN2083" s="1"/>
      <c r="AO2083" s="1"/>
      <c r="AP2083" s="1"/>
      <c r="AQ2083" s="1"/>
    </row>
    <row r="2084" spans="1:43" ht="15.75" x14ac:dyDescent="0.2">
      <c r="A2084" s="67">
        <f t="shared" si="851"/>
        <v>44366</v>
      </c>
      <c r="B2084" s="8">
        <f t="shared" si="841"/>
        <v>18472.404428272534</v>
      </c>
      <c r="C2084" s="8">
        <f t="shared" si="852"/>
        <v>12022.26657881</v>
      </c>
      <c r="D2084" s="28">
        <f t="shared" si="853"/>
        <v>5739.56</v>
      </c>
      <c r="E2084" s="9">
        <f>IF(K2084=1,VLOOKUP(A2083,[1]Plan1!$AY$117:$BA$314,3),E2083)</f>
        <v>5769.98</v>
      </c>
      <c r="F2084" s="110">
        <f t="shared" si="854"/>
        <v>44363</v>
      </c>
      <c r="G2084" s="12">
        <f t="shared" si="842"/>
        <v>5.3000578441551038E-3</v>
      </c>
      <c r="H2084" s="11">
        <f t="shared" si="855"/>
        <v>44392</v>
      </c>
      <c r="I2084" s="11">
        <f t="shared" si="843"/>
        <v>44392</v>
      </c>
      <c r="J2084" s="1">
        <f t="shared" si="856"/>
        <v>22</v>
      </c>
      <c r="K2084" s="1">
        <f t="shared" si="839"/>
        <v>4</v>
      </c>
      <c r="L2084" s="8">
        <f t="shared" si="844"/>
        <v>1.0009615599999999</v>
      </c>
      <c r="M2084" s="14">
        <f t="shared" si="838"/>
        <v>1.0083006699999999</v>
      </c>
      <c r="N2084" s="14">
        <f t="shared" si="860"/>
        <v>1.3133639428695965</v>
      </c>
      <c r="O2084" s="8">
        <f t="shared" si="837"/>
        <v>1.31462682</v>
      </c>
      <c r="P2084" s="8">
        <f t="shared" si="845"/>
        <v>15804.794081690001</v>
      </c>
      <c r="Q2084" s="13">
        <f t="shared" si="846"/>
        <v>0</v>
      </c>
      <c r="R2084" s="21">
        <f t="shared" si="847"/>
        <v>0</v>
      </c>
      <c r="S2084" s="8">
        <f t="shared" si="848"/>
        <v>0</v>
      </c>
      <c r="T2084" s="10">
        <f t="shared" si="857"/>
        <v>0.129804</v>
      </c>
      <c r="U2084" s="13">
        <f t="shared" si="836"/>
        <v>169</v>
      </c>
      <c r="V2084" s="13">
        <v>252</v>
      </c>
      <c r="W2084" s="14">
        <f t="shared" si="849"/>
        <v>1.0852898339999999</v>
      </c>
      <c r="X2084" s="85">
        <f t="shared" si="840"/>
        <v>2667.6103465825336</v>
      </c>
      <c r="Y2084" s="8">
        <v>0</v>
      </c>
      <c r="Z2084" s="9">
        <f t="shared" si="850"/>
        <v>0</v>
      </c>
      <c r="AA2084" s="26" t="str">
        <f t="shared" si="858"/>
        <v>INCORPJ=</v>
      </c>
      <c r="AB2084" s="70">
        <f t="shared" si="859"/>
        <v>44508</v>
      </c>
      <c r="AC2084" s="4"/>
      <c r="AD2084" s="1"/>
      <c r="AE2084" s="11"/>
      <c r="AF2084" s="5"/>
      <c r="AG2084" s="1"/>
      <c r="AH2084" s="1"/>
      <c r="AI2084" s="1"/>
      <c r="AJ2084" s="1"/>
      <c r="AK2084" s="10"/>
      <c r="AL2084" s="1"/>
      <c r="AM2084" s="1"/>
      <c r="AN2084" s="1"/>
      <c r="AO2084" s="1"/>
      <c r="AP2084" s="1"/>
      <c r="AQ2084" s="1"/>
    </row>
    <row r="2085" spans="1:43" ht="15.75" x14ac:dyDescent="0.2">
      <c r="A2085" s="67">
        <f t="shared" si="851"/>
        <v>44367</v>
      </c>
      <c r="B2085" s="8">
        <f t="shared" si="841"/>
        <v>18472.404428272534</v>
      </c>
      <c r="C2085" s="8">
        <f t="shared" si="852"/>
        <v>12022.26657881</v>
      </c>
      <c r="D2085" s="28">
        <f t="shared" si="853"/>
        <v>5739.56</v>
      </c>
      <c r="E2085" s="9">
        <f>IF(K2085=1,VLOOKUP(A2084,[1]Plan1!$AY$117:$BA$314,3),E2084)</f>
        <v>5769.98</v>
      </c>
      <c r="F2085" s="110">
        <f t="shared" si="854"/>
        <v>44363</v>
      </c>
      <c r="G2085" s="12">
        <f t="shared" si="842"/>
        <v>5.3000578441551038E-3</v>
      </c>
      <c r="H2085" s="11">
        <f t="shared" si="855"/>
        <v>44392</v>
      </c>
      <c r="I2085" s="11">
        <f t="shared" si="843"/>
        <v>44392</v>
      </c>
      <c r="J2085" s="1">
        <f t="shared" si="856"/>
        <v>22</v>
      </c>
      <c r="K2085" s="1">
        <f t="shared" si="839"/>
        <v>4</v>
      </c>
      <c r="L2085" s="8">
        <f t="shared" si="844"/>
        <v>1.0009615599999999</v>
      </c>
      <c r="M2085" s="14">
        <f t="shared" si="838"/>
        <v>1.0083006699999999</v>
      </c>
      <c r="N2085" s="14">
        <f t="shared" si="860"/>
        <v>1.3133639428695965</v>
      </c>
      <c r="O2085" s="8">
        <f t="shared" si="837"/>
        <v>1.31462682</v>
      </c>
      <c r="P2085" s="8">
        <f t="shared" si="845"/>
        <v>15804.794081690001</v>
      </c>
      <c r="Q2085" s="13">
        <f t="shared" si="846"/>
        <v>0</v>
      </c>
      <c r="R2085" s="21">
        <f t="shared" si="847"/>
        <v>0</v>
      </c>
      <c r="S2085" s="8">
        <f t="shared" si="848"/>
        <v>0</v>
      </c>
      <c r="T2085" s="10">
        <f t="shared" si="857"/>
        <v>0.129804</v>
      </c>
      <c r="U2085" s="13">
        <f t="shared" ref="U2085:U2148" si="861">IF(Q2084&gt;0,1,IF(K2085=K2084,U2084,U2084+1))</f>
        <v>169</v>
      </c>
      <c r="V2085" s="13">
        <v>252</v>
      </c>
      <c r="W2085" s="14">
        <f t="shared" si="849"/>
        <v>1.0852898339999999</v>
      </c>
      <c r="X2085" s="85">
        <f t="shared" si="840"/>
        <v>2667.6103465825336</v>
      </c>
      <c r="Y2085" s="8">
        <v>0</v>
      </c>
      <c r="Z2085" s="9">
        <f t="shared" si="850"/>
        <v>0</v>
      </c>
      <c r="AA2085" s="26" t="str">
        <f t="shared" si="858"/>
        <v>INCORPJ=</v>
      </c>
      <c r="AB2085" s="70">
        <f t="shared" si="859"/>
        <v>44508</v>
      </c>
      <c r="AC2085" s="4"/>
      <c r="AD2085" s="1"/>
      <c r="AE2085" s="11"/>
      <c r="AF2085" s="5"/>
      <c r="AG2085" s="1"/>
      <c r="AH2085" s="1"/>
      <c r="AI2085" s="1"/>
      <c r="AJ2085" s="1"/>
      <c r="AK2085" s="10"/>
      <c r="AL2085" s="1"/>
      <c r="AM2085" s="1"/>
      <c r="AN2085" s="1"/>
      <c r="AO2085" s="1"/>
      <c r="AP2085" s="1"/>
      <c r="AQ2085" s="1"/>
    </row>
    <row r="2086" spans="1:43" ht="15.75" x14ac:dyDescent="0.2">
      <c r="A2086" s="67">
        <f t="shared" si="851"/>
        <v>44368</v>
      </c>
      <c r="B2086" s="8">
        <f t="shared" si="841"/>
        <v>18472.404428272534</v>
      </c>
      <c r="C2086" s="8">
        <f t="shared" si="852"/>
        <v>12022.26657881</v>
      </c>
      <c r="D2086" s="28">
        <f t="shared" si="853"/>
        <v>5739.56</v>
      </c>
      <c r="E2086" s="9">
        <f>IF(K2086=1,VLOOKUP(A2085,[1]Plan1!$AY$117:$BA$314,3),E2085)</f>
        <v>5769.98</v>
      </c>
      <c r="F2086" s="110">
        <f t="shared" si="854"/>
        <v>44363</v>
      </c>
      <c r="G2086" s="12">
        <f t="shared" si="842"/>
        <v>5.3000578441551038E-3</v>
      </c>
      <c r="H2086" s="11">
        <f t="shared" si="855"/>
        <v>44392</v>
      </c>
      <c r="I2086" s="11">
        <f t="shared" si="843"/>
        <v>44392</v>
      </c>
      <c r="J2086" s="1">
        <f t="shared" si="856"/>
        <v>22</v>
      </c>
      <c r="K2086" s="1">
        <f t="shared" si="839"/>
        <v>4</v>
      </c>
      <c r="L2086" s="8">
        <f t="shared" si="844"/>
        <v>1.0009615599999999</v>
      </c>
      <c r="M2086" s="14">
        <f t="shared" si="838"/>
        <v>1.0083006699999999</v>
      </c>
      <c r="N2086" s="14">
        <f t="shared" si="860"/>
        <v>1.3133639428695965</v>
      </c>
      <c r="O2086" s="8">
        <f t="shared" si="837"/>
        <v>1.31462682</v>
      </c>
      <c r="P2086" s="8">
        <f t="shared" si="845"/>
        <v>15804.794081690001</v>
      </c>
      <c r="Q2086" s="13">
        <f t="shared" si="846"/>
        <v>0</v>
      </c>
      <c r="R2086" s="21">
        <f t="shared" si="847"/>
        <v>0</v>
      </c>
      <c r="S2086" s="8">
        <f t="shared" si="848"/>
        <v>0</v>
      </c>
      <c r="T2086" s="10">
        <f t="shared" si="857"/>
        <v>0.129804</v>
      </c>
      <c r="U2086" s="13">
        <f t="shared" si="861"/>
        <v>169</v>
      </c>
      <c r="V2086" s="13">
        <v>252</v>
      </c>
      <c r="W2086" s="14">
        <f t="shared" si="849"/>
        <v>1.0852898339999999</v>
      </c>
      <c r="X2086" s="85">
        <f t="shared" si="840"/>
        <v>2667.6103465825336</v>
      </c>
      <c r="Y2086" s="8">
        <v>0</v>
      </c>
      <c r="Z2086" s="9">
        <f t="shared" si="850"/>
        <v>0</v>
      </c>
      <c r="AA2086" s="26" t="str">
        <f t="shared" si="858"/>
        <v>INCORPJ=</v>
      </c>
      <c r="AB2086" s="70">
        <f t="shared" si="859"/>
        <v>44508</v>
      </c>
      <c r="AC2086" s="4"/>
      <c r="AD2086" s="1"/>
      <c r="AE2086" s="11"/>
      <c r="AF2086" s="5"/>
      <c r="AG2086" s="1"/>
      <c r="AH2086" s="1"/>
      <c r="AI2086" s="1"/>
      <c r="AJ2086" s="1"/>
      <c r="AK2086" s="10"/>
      <c r="AL2086" s="1"/>
      <c r="AM2086" s="1"/>
      <c r="AN2086" s="1"/>
      <c r="AO2086" s="1"/>
      <c r="AP2086" s="1"/>
      <c r="AQ2086" s="1"/>
    </row>
    <row r="2087" spans="1:43" ht="15.75" x14ac:dyDescent="0.2">
      <c r="A2087" s="67">
        <f t="shared" si="851"/>
        <v>44369</v>
      </c>
      <c r="B2087" s="8">
        <f t="shared" si="841"/>
        <v>18485.793829951755</v>
      </c>
      <c r="C2087" s="8">
        <f t="shared" si="852"/>
        <v>12022.26657881</v>
      </c>
      <c r="D2087" s="28">
        <f t="shared" si="853"/>
        <v>5739.56</v>
      </c>
      <c r="E2087" s="9">
        <f>IF(K2087=1,VLOOKUP(A2086,[1]Plan1!$AY$117:$BA$314,3),E2086)</f>
        <v>5769.98</v>
      </c>
      <c r="F2087" s="110">
        <f t="shared" si="854"/>
        <v>44363</v>
      </c>
      <c r="G2087" s="12">
        <f t="shared" si="842"/>
        <v>5.3000578441551038E-3</v>
      </c>
      <c r="H2087" s="11">
        <f t="shared" si="855"/>
        <v>44392</v>
      </c>
      <c r="I2087" s="11">
        <f t="shared" si="843"/>
        <v>44392</v>
      </c>
      <c r="J2087" s="1">
        <f t="shared" si="856"/>
        <v>22</v>
      </c>
      <c r="K2087" s="1">
        <f t="shared" si="839"/>
        <v>5</v>
      </c>
      <c r="L2087" s="8">
        <f t="shared" si="844"/>
        <v>1.00120209</v>
      </c>
      <c r="M2087" s="14">
        <f t="shared" si="838"/>
        <v>1.0083006699999999</v>
      </c>
      <c r="N2087" s="14">
        <f t="shared" si="860"/>
        <v>1.3133639428695965</v>
      </c>
      <c r="O2087" s="8">
        <f t="shared" si="837"/>
        <v>1.3149427199999999</v>
      </c>
      <c r="P2087" s="8">
        <f t="shared" si="845"/>
        <v>15808.591915700001</v>
      </c>
      <c r="Q2087" s="13">
        <f t="shared" si="846"/>
        <v>0</v>
      </c>
      <c r="R2087" s="21">
        <f t="shared" si="847"/>
        <v>0</v>
      </c>
      <c r="S2087" s="8">
        <f t="shared" si="848"/>
        <v>0</v>
      </c>
      <c r="T2087" s="10">
        <f t="shared" si="857"/>
        <v>0.129804</v>
      </c>
      <c r="U2087" s="13">
        <f t="shared" si="861"/>
        <v>170</v>
      </c>
      <c r="V2087" s="13">
        <v>252</v>
      </c>
      <c r="W2087" s="14">
        <f t="shared" si="849"/>
        <v>1.0858155700000001</v>
      </c>
      <c r="X2087" s="85">
        <f t="shared" si="840"/>
        <v>2677.2019142517529</v>
      </c>
      <c r="Y2087" s="8">
        <v>0</v>
      </c>
      <c r="Z2087" s="9">
        <f t="shared" si="850"/>
        <v>0</v>
      </c>
      <c r="AA2087" s="26" t="str">
        <f t="shared" si="858"/>
        <v>INCORPJ=</v>
      </c>
      <c r="AB2087" s="70">
        <f t="shared" si="859"/>
        <v>44508</v>
      </c>
      <c r="AC2087" s="4"/>
      <c r="AD2087" s="1"/>
      <c r="AE2087" s="11"/>
      <c r="AF2087" s="5"/>
      <c r="AG2087" s="1"/>
      <c r="AH2087" s="1"/>
      <c r="AI2087" s="1"/>
      <c r="AJ2087" s="1"/>
      <c r="AK2087" s="10"/>
      <c r="AL2087" s="1"/>
      <c r="AM2087" s="1"/>
      <c r="AN2087" s="1"/>
      <c r="AO2087" s="1"/>
      <c r="AP2087" s="1"/>
      <c r="AQ2087" s="1"/>
    </row>
    <row r="2088" spans="1:43" ht="15.75" x14ac:dyDescent="0.2">
      <c r="A2088" s="67">
        <f t="shared" si="851"/>
        <v>44370</v>
      </c>
      <c r="B2088" s="8">
        <f t="shared" si="841"/>
        <v>18499.193123371217</v>
      </c>
      <c r="C2088" s="8">
        <f t="shared" si="852"/>
        <v>12022.26657881</v>
      </c>
      <c r="D2088" s="28">
        <f t="shared" si="853"/>
        <v>5739.56</v>
      </c>
      <c r="E2088" s="9">
        <f>IF(K2088=1,VLOOKUP(A2087,[1]Plan1!$AY$117:$BA$314,3),E2087)</f>
        <v>5769.98</v>
      </c>
      <c r="F2088" s="110">
        <f t="shared" si="854"/>
        <v>44363</v>
      </c>
      <c r="G2088" s="12">
        <f t="shared" si="842"/>
        <v>5.3000578441551038E-3</v>
      </c>
      <c r="H2088" s="11">
        <f t="shared" si="855"/>
        <v>44392</v>
      </c>
      <c r="I2088" s="11">
        <f t="shared" si="843"/>
        <v>44392</v>
      </c>
      <c r="J2088" s="1">
        <f t="shared" si="856"/>
        <v>22</v>
      </c>
      <c r="K2088" s="1">
        <f t="shared" si="839"/>
        <v>6</v>
      </c>
      <c r="L2088" s="8">
        <f t="shared" si="844"/>
        <v>1.00144269</v>
      </c>
      <c r="M2088" s="14">
        <f t="shared" si="838"/>
        <v>1.0083006699999999</v>
      </c>
      <c r="N2088" s="14">
        <f t="shared" si="860"/>
        <v>1.3133639428695965</v>
      </c>
      <c r="O2088" s="8">
        <f t="shared" si="837"/>
        <v>1.3152587099999999</v>
      </c>
      <c r="P2088" s="8">
        <f t="shared" si="845"/>
        <v>15812.39083172</v>
      </c>
      <c r="Q2088" s="13">
        <f t="shared" si="846"/>
        <v>0</v>
      </c>
      <c r="R2088" s="21">
        <f t="shared" si="847"/>
        <v>0</v>
      </c>
      <c r="S2088" s="8">
        <f t="shared" si="848"/>
        <v>0</v>
      </c>
      <c r="T2088" s="10">
        <f t="shared" si="857"/>
        <v>0.129804</v>
      </c>
      <c r="U2088" s="13">
        <f t="shared" si="861"/>
        <v>171</v>
      </c>
      <c r="V2088" s="13">
        <v>252</v>
      </c>
      <c r="W2088" s="14">
        <f t="shared" si="849"/>
        <v>1.0863415599999999</v>
      </c>
      <c r="X2088" s="85">
        <f t="shared" si="840"/>
        <v>2686.8022916512173</v>
      </c>
      <c r="Y2088" s="8">
        <v>0</v>
      </c>
      <c r="Z2088" s="9">
        <f t="shared" si="850"/>
        <v>0</v>
      </c>
      <c r="AA2088" s="26" t="str">
        <f t="shared" si="858"/>
        <v>INCORPJ=</v>
      </c>
      <c r="AB2088" s="70">
        <f t="shared" si="859"/>
        <v>44508</v>
      </c>
      <c r="AC2088" s="4"/>
      <c r="AD2088" s="1"/>
      <c r="AE2088" s="11"/>
      <c r="AF2088" s="5"/>
      <c r="AG2088" s="1"/>
      <c r="AH2088" s="1"/>
      <c r="AI2088" s="1"/>
      <c r="AJ2088" s="1"/>
      <c r="AK2088" s="10"/>
      <c r="AL2088" s="1"/>
      <c r="AM2088" s="1"/>
      <c r="AN2088" s="1"/>
      <c r="AO2088" s="1"/>
      <c r="AP2088" s="1"/>
      <c r="AQ2088" s="1"/>
    </row>
    <row r="2089" spans="1:43" ht="15.75" x14ac:dyDescent="0.2">
      <c r="A2089" s="67">
        <f t="shared" si="851"/>
        <v>44371</v>
      </c>
      <c r="B2089" s="8">
        <f t="shared" si="841"/>
        <v>18512.602189769186</v>
      </c>
      <c r="C2089" s="8">
        <f t="shared" si="852"/>
        <v>12022.26657881</v>
      </c>
      <c r="D2089" s="28">
        <f t="shared" si="853"/>
        <v>5739.56</v>
      </c>
      <c r="E2089" s="9">
        <f>IF(K2089=1,VLOOKUP(A2088,[1]Plan1!$AY$117:$BA$314,3),E2088)</f>
        <v>5769.98</v>
      </c>
      <c r="F2089" s="110">
        <f t="shared" si="854"/>
        <v>44363</v>
      </c>
      <c r="G2089" s="12">
        <f t="shared" si="842"/>
        <v>5.3000578441551038E-3</v>
      </c>
      <c r="H2089" s="11">
        <f t="shared" si="855"/>
        <v>44392</v>
      </c>
      <c r="I2089" s="11">
        <f t="shared" si="843"/>
        <v>44392</v>
      </c>
      <c r="J2089" s="1">
        <f t="shared" si="856"/>
        <v>22</v>
      </c>
      <c r="K2089" s="1">
        <f t="shared" si="839"/>
        <v>7</v>
      </c>
      <c r="L2089" s="8">
        <f t="shared" si="844"/>
        <v>1.00168334</v>
      </c>
      <c r="M2089" s="14">
        <f t="shared" si="838"/>
        <v>1.0083006699999999</v>
      </c>
      <c r="N2089" s="14">
        <f t="shared" si="860"/>
        <v>1.3133639428695965</v>
      </c>
      <c r="O2089" s="8">
        <f t="shared" ref="O2089:O2152" si="862">TRUNC(TRUNC((L2089*N2089),15),8)</f>
        <v>1.3155747799999999</v>
      </c>
      <c r="P2089" s="8">
        <f t="shared" si="845"/>
        <v>15816.19070951</v>
      </c>
      <c r="Q2089" s="13">
        <f t="shared" si="846"/>
        <v>0</v>
      </c>
      <c r="R2089" s="21">
        <f t="shared" si="847"/>
        <v>0</v>
      </c>
      <c r="S2089" s="8">
        <f t="shared" si="848"/>
        <v>0</v>
      </c>
      <c r="T2089" s="10">
        <f t="shared" si="857"/>
        <v>0.129804</v>
      </c>
      <c r="U2089" s="13">
        <f t="shared" si="861"/>
        <v>172</v>
      </c>
      <c r="V2089" s="13">
        <v>252</v>
      </c>
      <c r="W2089" s="14">
        <f t="shared" si="849"/>
        <v>1.086867805</v>
      </c>
      <c r="X2089" s="85">
        <f t="shared" si="840"/>
        <v>2696.4114802591857</v>
      </c>
      <c r="Y2089" s="8">
        <v>0</v>
      </c>
      <c r="Z2089" s="9">
        <f t="shared" si="850"/>
        <v>0</v>
      </c>
      <c r="AA2089" s="26" t="str">
        <f t="shared" si="858"/>
        <v>INCORPJ=</v>
      </c>
      <c r="AB2089" s="70">
        <f t="shared" si="859"/>
        <v>44508</v>
      </c>
      <c r="AC2089" s="4"/>
      <c r="AD2089" s="1"/>
      <c r="AE2089" s="11"/>
      <c r="AF2089" s="5"/>
      <c r="AG2089" s="1"/>
      <c r="AH2089" s="1"/>
      <c r="AI2089" s="1"/>
      <c r="AJ2089" s="1"/>
      <c r="AK2089" s="10"/>
      <c r="AL2089" s="1"/>
      <c r="AM2089" s="1"/>
      <c r="AN2089" s="1"/>
      <c r="AO2089" s="1"/>
      <c r="AP2089" s="1"/>
      <c r="AQ2089" s="1"/>
    </row>
    <row r="2090" spans="1:43" ht="15.75" x14ac:dyDescent="0.2">
      <c r="A2090" s="67">
        <f t="shared" si="851"/>
        <v>44372</v>
      </c>
      <c r="B2090" s="8">
        <f t="shared" si="841"/>
        <v>18526.02089316865</v>
      </c>
      <c r="C2090" s="8">
        <f t="shared" si="852"/>
        <v>12022.26657881</v>
      </c>
      <c r="D2090" s="28">
        <f t="shared" si="853"/>
        <v>5739.56</v>
      </c>
      <c r="E2090" s="9">
        <f>IF(K2090=1,VLOOKUP(A2089,[1]Plan1!$AY$117:$BA$314,3),E2089)</f>
        <v>5769.98</v>
      </c>
      <c r="F2090" s="110">
        <f t="shared" si="854"/>
        <v>44363</v>
      </c>
      <c r="G2090" s="12">
        <f t="shared" si="842"/>
        <v>5.3000578441551038E-3</v>
      </c>
      <c r="H2090" s="11">
        <f t="shared" si="855"/>
        <v>44392</v>
      </c>
      <c r="I2090" s="11">
        <f t="shared" si="843"/>
        <v>44392</v>
      </c>
      <c r="J2090" s="1">
        <f t="shared" si="856"/>
        <v>22</v>
      </c>
      <c r="K2090" s="1">
        <f t="shared" si="839"/>
        <v>8</v>
      </c>
      <c r="L2090" s="8">
        <f t="shared" si="844"/>
        <v>1.00192405</v>
      </c>
      <c r="M2090" s="14">
        <f t="shared" ref="M2090:M2153" si="863">IF(I2090&gt;I2089,L2089,M2089)</f>
        <v>1.0083006699999999</v>
      </c>
      <c r="N2090" s="14">
        <f t="shared" si="860"/>
        <v>1.3133639428695965</v>
      </c>
      <c r="O2090" s="8">
        <f t="shared" si="862"/>
        <v>1.31589092</v>
      </c>
      <c r="P2090" s="8">
        <f t="shared" si="845"/>
        <v>15819.99142887</v>
      </c>
      <c r="Q2090" s="13">
        <f t="shared" si="846"/>
        <v>0</v>
      </c>
      <c r="R2090" s="21">
        <f t="shared" si="847"/>
        <v>0</v>
      </c>
      <c r="S2090" s="8">
        <f t="shared" si="848"/>
        <v>0</v>
      </c>
      <c r="T2090" s="10">
        <f t="shared" si="857"/>
        <v>0.129804</v>
      </c>
      <c r="U2090" s="13">
        <f t="shared" si="861"/>
        <v>173</v>
      </c>
      <c r="V2090" s="13">
        <v>252</v>
      </c>
      <c r="W2090" s="14">
        <f t="shared" si="849"/>
        <v>1.0873943049999999</v>
      </c>
      <c r="X2090" s="85">
        <f t="shared" si="840"/>
        <v>2706.0294642986501</v>
      </c>
      <c r="Y2090" s="8">
        <v>0</v>
      </c>
      <c r="Z2090" s="9">
        <f t="shared" si="850"/>
        <v>0</v>
      </c>
      <c r="AA2090" s="26" t="str">
        <f t="shared" si="858"/>
        <v>INCORPJ=</v>
      </c>
      <c r="AB2090" s="70">
        <f t="shared" si="859"/>
        <v>44508</v>
      </c>
      <c r="AC2090" s="4"/>
      <c r="AD2090" s="1"/>
      <c r="AE2090" s="11"/>
      <c r="AF2090" s="5"/>
      <c r="AG2090" s="1"/>
      <c r="AH2090" s="1"/>
      <c r="AI2090" s="1"/>
      <c r="AJ2090" s="1"/>
      <c r="AK2090" s="10"/>
      <c r="AL2090" s="1"/>
      <c r="AM2090" s="1"/>
      <c r="AN2090" s="1"/>
      <c r="AO2090" s="1"/>
      <c r="AP2090" s="1"/>
      <c r="AQ2090" s="1"/>
    </row>
    <row r="2091" spans="1:43" ht="15.75" x14ac:dyDescent="0.2">
      <c r="A2091" s="67">
        <f t="shared" si="851"/>
        <v>44373</v>
      </c>
      <c r="B2091" s="8">
        <f t="shared" si="841"/>
        <v>18539.449097243229</v>
      </c>
      <c r="C2091" s="8">
        <f t="shared" si="852"/>
        <v>12022.26657881</v>
      </c>
      <c r="D2091" s="28">
        <f t="shared" si="853"/>
        <v>5739.56</v>
      </c>
      <c r="E2091" s="9">
        <f>IF(K2091=1,VLOOKUP(A2090,[1]Plan1!$AY$117:$BA$314,3),E2090)</f>
        <v>5769.98</v>
      </c>
      <c r="F2091" s="110">
        <f t="shared" si="854"/>
        <v>44363</v>
      </c>
      <c r="G2091" s="12">
        <f t="shared" si="842"/>
        <v>5.3000578441551038E-3</v>
      </c>
      <c r="H2091" s="11">
        <f t="shared" si="855"/>
        <v>44392</v>
      </c>
      <c r="I2091" s="11">
        <f t="shared" si="843"/>
        <v>44392</v>
      </c>
      <c r="J2091" s="1">
        <f t="shared" si="856"/>
        <v>22</v>
      </c>
      <c r="K2091" s="1">
        <f t="shared" ref="K2091:K2154" si="864">(J2091-(NETWORKDAYS(A2091,I2091,AE$118:AE$502)-1))</f>
        <v>9</v>
      </c>
      <c r="L2091" s="8">
        <f t="shared" si="844"/>
        <v>1.00216481</v>
      </c>
      <c r="M2091" s="14">
        <f t="shared" si="863"/>
        <v>1.0083006699999999</v>
      </c>
      <c r="N2091" s="14">
        <f t="shared" si="860"/>
        <v>1.3133639428695965</v>
      </c>
      <c r="O2091" s="8">
        <f t="shared" si="862"/>
        <v>1.3162071200000001</v>
      </c>
      <c r="P2091" s="8">
        <f t="shared" si="845"/>
        <v>15823.79286956</v>
      </c>
      <c r="Q2091" s="13">
        <f t="shared" si="846"/>
        <v>0</v>
      </c>
      <c r="R2091" s="21">
        <f t="shared" si="847"/>
        <v>0</v>
      </c>
      <c r="S2091" s="8">
        <f t="shared" si="848"/>
        <v>0</v>
      </c>
      <c r="T2091" s="10">
        <f t="shared" si="857"/>
        <v>0.129804</v>
      </c>
      <c r="U2091" s="13">
        <f t="shared" si="861"/>
        <v>174</v>
      </c>
      <c r="V2091" s="13">
        <v>252</v>
      </c>
      <c r="W2091" s="14">
        <f t="shared" si="849"/>
        <v>1.08792106</v>
      </c>
      <c r="X2091" s="85">
        <f t="shared" si="840"/>
        <v>2715.6562276832274</v>
      </c>
      <c r="Y2091" s="8">
        <v>0</v>
      </c>
      <c r="Z2091" s="9">
        <f t="shared" si="850"/>
        <v>0</v>
      </c>
      <c r="AA2091" s="26" t="str">
        <f t="shared" si="858"/>
        <v>INCORPJ=</v>
      </c>
      <c r="AB2091" s="70">
        <f t="shared" si="859"/>
        <v>44508</v>
      </c>
      <c r="AC2091" s="4"/>
      <c r="AD2091" s="1"/>
      <c r="AE2091" s="11"/>
      <c r="AF2091" s="5"/>
      <c r="AG2091" s="1"/>
      <c r="AH2091" s="1"/>
      <c r="AI2091" s="1"/>
      <c r="AJ2091" s="1"/>
      <c r="AK2091" s="10"/>
      <c r="AL2091" s="1"/>
      <c r="AM2091" s="1"/>
      <c r="AN2091" s="1"/>
      <c r="AO2091" s="1"/>
      <c r="AP2091" s="1"/>
      <c r="AQ2091" s="1"/>
    </row>
    <row r="2092" spans="1:43" ht="15.75" x14ac:dyDescent="0.2">
      <c r="A2092" s="67">
        <f t="shared" si="851"/>
        <v>44374</v>
      </c>
      <c r="B2092" s="8">
        <f t="shared" si="841"/>
        <v>18539.449097243229</v>
      </c>
      <c r="C2092" s="8">
        <f t="shared" si="852"/>
        <v>12022.26657881</v>
      </c>
      <c r="D2092" s="28">
        <f t="shared" si="853"/>
        <v>5739.56</v>
      </c>
      <c r="E2092" s="9">
        <f>IF(K2092=1,VLOOKUP(A2091,[1]Plan1!$AY$117:$BA$314,3),E2091)</f>
        <v>5769.98</v>
      </c>
      <c r="F2092" s="110">
        <f t="shared" si="854"/>
        <v>44363</v>
      </c>
      <c r="G2092" s="12">
        <f t="shared" si="842"/>
        <v>5.3000578441551038E-3</v>
      </c>
      <c r="H2092" s="11">
        <f t="shared" si="855"/>
        <v>44392</v>
      </c>
      <c r="I2092" s="11">
        <f t="shared" si="843"/>
        <v>44392</v>
      </c>
      <c r="J2092" s="1">
        <f t="shared" si="856"/>
        <v>22</v>
      </c>
      <c r="K2092" s="1">
        <f t="shared" si="864"/>
        <v>9</v>
      </c>
      <c r="L2092" s="8">
        <f t="shared" si="844"/>
        <v>1.00216481</v>
      </c>
      <c r="M2092" s="14">
        <f t="shared" si="863"/>
        <v>1.0083006699999999</v>
      </c>
      <c r="N2092" s="14">
        <f t="shared" si="860"/>
        <v>1.3133639428695965</v>
      </c>
      <c r="O2092" s="8">
        <f t="shared" si="862"/>
        <v>1.3162071200000001</v>
      </c>
      <c r="P2092" s="8">
        <f t="shared" si="845"/>
        <v>15823.79286956</v>
      </c>
      <c r="Q2092" s="13">
        <f t="shared" si="846"/>
        <v>0</v>
      </c>
      <c r="R2092" s="21">
        <f t="shared" si="847"/>
        <v>0</v>
      </c>
      <c r="S2092" s="8">
        <f t="shared" si="848"/>
        <v>0</v>
      </c>
      <c r="T2092" s="10">
        <f t="shared" si="857"/>
        <v>0.129804</v>
      </c>
      <c r="U2092" s="13">
        <f t="shared" si="861"/>
        <v>174</v>
      </c>
      <c r="V2092" s="13">
        <v>252</v>
      </c>
      <c r="W2092" s="14">
        <f t="shared" si="849"/>
        <v>1.08792106</v>
      </c>
      <c r="X2092" s="85">
        <f t="shared" si="840"/>
        <v>2715.6562276832274</v>
      </c>
      <c r="Y2092" s="8">
        <v>0</v>
      </c>
      <c r="Z2092" s="9">
        <f t="shared" si="850"/>
        <v>0</v>
      </c>
      <c r="AA2092" s="26" t="str">
        <f t="shared" si="858"/>
        <v>INCORPJ=</v>
      </c>
      <c r="AB2092" s="70">
        <f t="shared" si="859"/>
        <v>44508</v>
      </c>
      <c r="AC2092" s="4"/>
      <c r="AD2092" s="1"/>
      <c r="AE2092" s="11"/>
      <c r="AF2092" s="5"/>
      <c r="AG2092" s="1"/>
      <c r="AH2092" s="1"/>
      <c r="AI2092" s="1"/>
      <c r="AJ2092" s="1"/>
      <c r="AK2092" s="10"/>
      <c r="AL2092" s="1"/>
      <c r="AM2092" s="1"/>
      <c r="AN2092" s="1"/>
      <c r="AO2092" s="1"/>
      <c r="AP2092" s="1"/>
      <c r="AQ2092" s="1"/>
    </row>
    <row r="2093" spans="1:43" ht="15.75" x14ac:dyDescent="0.2">
      <c r="A2093" s="67">
        <f t="shared" si="851"/>
        <v>44375</v>
      </c>
      <c r="B2093" s="8">
        <f t="shared" si="841"/>
        <v>18539.449097243229</v>
      </c>
      <c r="C2093" s="8">
        <f t="shared" si="852"/>
        <v>12022.26657881</v>
      </c>
      <c r="D2093" s="28">
        <f t="shared" si="853"/>
        <v>5739.56</v>
      </c>
      <c r="E2093" s="9">
        <f>IF(K2093=1,VLOOKUP(A2092,[1]Plan1!$AY$117:$BA$314,3),E2092)</f>
        <v>5769.98</v>
      </c>
      <c r="F2093" s="110">
        <f t="shared" si="854"/>
        <v>44363</v>
      </c>
      <c r="G2093" s="12">
        <f t="shared" si="842"/>
        <v>5.3000578441551038E-3</v>
      </c>
      <c r="H2093" s="11">
        <f t="shared" si="855"/>
        <v>44392</v>
      </c>
      <c r="I2093" s="11">
        <f t="shared" si="843"/>
        <v>44392</v>
      </c>
      <c r="J2093" s="1">
        <f t="shared" si="856"/>
        <v>22</v>
      </c>
      <c r="K2093" s="1">
        <f t="shared" si="864"/>
        <v>9</v>
      </c>
      <c r="L2093" s="8">
        <f t="shared" si="844"/>
        <v>1.00216481</v>
      </c>
      <c r="M2093" s="14">
        <f t="shared" si="863"/>
        <v>1.0083006699999999</v>
      </c>
      <c r="N2093" s="14">
        <f t="shared" si="860"/>
        <v>1.3133639428695965</v>
      </c>
      <c r="O2093" s="8">
        <f t="shared" si="862"/>
        <v>1.3162071200000001</v>
      </c>
      <c r="P2093" s="8">
        <f t="shared" si="845"/>
        <v>15823.79286956</v>
      </c>
      <c r="Q2093" s="13">
        <f t="shared" si="846"/>
        <v>0</v>
      </c>
      <c r="R2093" s="21">
        <f t="shared" si="847"/>
        <v>0</v>
      </c>
      <c r="S2093" s="8">
        <f t="shared" si="848"/>
        <v>0</v>
      </c>
      <c r="T2093" s="10">
        <f t="shared" si="857"/>
        <v>0.129804</v>
      </c>
      <c r="U2093" s="13">
        <f t="shared" si="861"/>
        <v>174</v>
      </c>
      <c r="V2093" s="13">
        <v>252</v>
      </c>
      <c r="W2093" s="14">
        <f t="shared" si="849"/>
        <v>1.08792106</v>
      </c>
      <c r="X2093" s="85">
        <f t="shared" si="840"/>
        <v>2715.6562276832274</v>
      </c>
      <c r="Y2093" s="8">
        <v>0</v>
      </c>
      <c r="Z2093" s="9">
        <f t="shared" si="850"/>
        <v>0</v>
      </c>
      <c r="AA2093" s="26" t="str">
        <f t="shared" si="858"/>
        <v>INCORPJ=</v>
      </c>
      <c r="AB2093" s="70">
        <f t="shared" si="859"/>
        <v>44508</v>
      </c>
      <c r="AC2093" s="4"/>
      <c r="AD2093" s="1"/>
      <c r="AE2093" s="11"/>
      <c r="AF2093" s="5"/>
      <c r="AG2093" s="1"/>
      <c r="AH2093" s="1"/>
      <c r="AI2093" s="1"/>
      <c r="AJ2093" s="1"/>
      <c r="AK2093" s="10"/>
      <c r="AL2093" s="1"/>
      <c r="AM2093" s="1"/>
      <c r="AN2093" s="1"/>
      <c r="AO2093" s="1"/>
      <c r="AP2093" s="1"/>
      <c r="AQ2093" s="1"/>
    </row>
    <row r="2094" spans="1:43" ht="15.75" x14ac:dyDescent="0.2">
      <c r="A2094" s="67">
        <f t="shared" si="851"/>
        <v>44376</v>
      </c>
      <c r="B2094" s="8">
        <f t="shared" si="841"/>
        <v>18552.887387100851</v>
      </c>
      <c r="C2094" s="8">
        <f t="shared" si="852"/>
        <v>12022.26657881</v>
      </c>
      <c r="D2094" s="28">
        <f t="shared" si="853"/>
        <v>5739.56</v>
      </c>
      <c r="E2094" s="9">
        <f>IF(K2094=1,VLOOKUP(A2093,[1]Plan1!$AY$117:$BA$314,3),E2093)</f>
        <v>5769.98</v>
      </c>
      <c r="F2094" s="110">
        <f t="shared" si="854"/>
        <v>44363</v>
      </c>
      <c r="G2094" s="12">
        <f t="shared" si="842"/>
        <v>5.3000578441551038E-3</v>
      </c>
      <c r="H2094" s="11">
        <f t="shared" si="855"/>
        <v>44392</v>
      </c>
      <c r="I2094" s="11">
        <f t="shared" si="843"/>
        <v>44392</v>
      </c>
      <c r="J2094" s="1">
        <f t="shared" si="856"/>
        <v>22</v>
      </c>
      <c r="K2094" s="1">
        <f t="shared" si="864"/>
        <v>10</v>
      </c>
      <c r="L2094" s="8">
        <f t="shared" si="844"/>
        <v>1.0024056400000001</v>
      </c>
      <c r="M2094" s="14">
        <f t="shared" si="863"/>
        <v>1.0083006699999999</v>
      </c>
      <c r="N2094" s="14">
        <f t="shared" si="860"/>
        <v>1.3133639428695965</v>
      </c>
      <c r="O2094" s="8">
        <f t="shared" si="862"/>
        <v>1.31652342</v>
      </c>
      <c r="P2094" s="8">
        <f t="shared" si="845"/>
        <v>15827.59551248</v>
      </c>
      <c r="Q2094" s="13">
        <f t="shared" si="846"/>
        <v>0</v>
      </c>
      <c r="R2094" s="21">
        <f t="shared" si="847"/>
        <v>0</v>
      </c>
      <c r="S2094" s="8">
        <f t="shared" si="848"/>
        <v>0</v>
      </c>
      <c r="T2094" s="10">
        <f t="shared" si="857"/>
        <v>0.129804</v>
      </c>
      <c r="U2094" s="13">
        <f t="shared" si="861"/>
        <v>175</v>
      </c>
      <c r="V2094" s="13">
        <v>252</v>
      </c>
      <c r="W2094" s="14">
        <f t="shared" si="849"/>
        <v>1.088448071</v>
      </c>
      <c r="X2094" s="85">
        <f t="shared" si="840"/>
        <v>2725.2918746208493</v>
      </c>
      <c r="Y2094" s="8">
        <v>0</v>
      </c>
      <c r="Z2094" s="9">
        <f t="shared" si="850"/>
        <v>0</v>
      </c>
      <c r="AA2094" s="26" t="str">
        <f t="shared" si="858"/>
        <v>INCORPJ=</v>
      </c>
      <c r="AB2094" s="70">
        <f t="shared" si="859"/>
        <v>44508</v>
      </c>
      <c r="AC2094" s="4"/>
      <c r="AD2094" s="1"/>
      <c r="AE2094" s="11"/>
      <c r="AF2094" s="5"/>
      <c r="AG2094" s="1"/>
      <c r="AH2094" s="1"/>
      <c r="AI2094" s="1"/>
      <c r="AJ2094" s="1"/>
      <c r="AK2094" s="10"/>
      <c r="AL2094" s="1"/>
      <c r="AM2094" s="1"/>
      <c r="AN2094" s="1"/>
      <c r="AO2094" s="1"/>
      <c r="AP2094" s="1"/>
      <c r="AQ2094" s="1"/>
    </row>
    <row r="2095" spans="1:43" ht="15.75" x14ac:dyDescent="0.2">
      <c r="A2095" s="67">
        <f t="shared" si="851"/>
        <v>44377</v>
      </c>
      <c r="B2095" s="8">
        <f t="shared" si="841"/>
        <v>18566.335169878159</v>
      </c>
      <c r="C2095" s="8">
        <f t="shared" si="852"/>
        <v>12022.26657881</v>
      </c>
      <c r="D2095" s="28">
        <f t="shared" si="853"/>
        <v>5739.56</v>
      </c>
      <c r="E2095" s="9">
        <f>IF(K2095=1,VLOOKUP(A2094,[1]Plan1!$AY$117:$BA$314,3),E2094)</f>
        <v>5769.98</v>
      </c>
      <c r="F2095" s="110">
        <f t="shared" si="854"/>
        <v>44363</v>
      </c>
      <c r="G2095" s="12">
        <f t="shared" si="842"/>
        <v>5.3000578441551038E-3</v>
      </c>
      <c r="H2095" s="11">
        <f t="shared" si="855"/>
        <v>44392</v>
      </c>
      <c r="I2095" s="11">
        <f t="shared" si="843"/>
        <v>44392</v>
      </c>
      <c r="J2095" s="1">
        <f t="shared" si="856"/>
        <v>22</v>
      </c>
      <c r="K2095" s="1">
        <f t="shared" si="864"/>
        <v>11</v>
      </c>
      <c r="L2095" s="8">
        <f t="shared" si="844"/>
        <v>1.0026465200000001</v>
      </c>
      <c r="M2095" s="14">
        <f t="shared" si="863"/>
        <v>1.0083006699999999</v>
      </c>
      <c r="N2095" s="14">
        <f t="shared" si="860"/>
        <v>1.3133639428695965</v>
      </c>
      <c r="O2095" s="8">
        <f t="shared" si="862"/>
        <v>1.31683978</v>
      </c>
      <c r="P2095" s="8">
        <f t="shared" si="845"/>
        <v>15831.398876740001</v>
      </c>
      <c r="Q2095" s="13">
        <f t="shared" si="846"/>
        <v>0</v>
      </c>
      <c r="R2095" s="21">
        <f t="shared" si="847"/>
        <v>0</v>
      </c>
      <c r="S2095" s="8">
        <f t="shared" si="848"/>
        <v>0</v>
      </c>
      <c r="T2095" s="10">
        <f t="shared" si="857"/>
        <v>0.129804</v>
      </c>
      <c r="U2095" s="13">
        <f t="shared" si="861"/>
        <v>176</v>
      </c>
      <c r="V2095" s="13">
        <v>252</v>
      </c>
      <c r="W2095" s="14">
        <f t="shared" si="849"/>
        <v>1.0889753360000001</v>
      </c>
      <c r="X2095" s="85">
        <f t="shared" ref="X2095:X2158" si="865">TRUNC((P2095*(W2095-1)),8)+(X$1837*(O2095/O$1837)*W2095)</f>
        <v>2734.9362931381575</v>
      </c>
      <c r="Y2095" s="8">
        <v>0</v>
      </c>
      <c r="Z2095" s="9">
        <f t="shared" si="850"/>
        <v>0</v>
      </c>
      <c r="AA2095" s="26" t="str">
        <f t="shared" si="858"/>
        <v>INCORPJ=</v>
      </c>
      <c r="AB2095" s="70">
        <f t="shared" si="859"/>
        <v>44508</v>
      </c>
      <c r="AC2095" s="4"/>
      <c r="AD2095" s="1"/>
      <c r="AE2095" s="11"/>
      <c r="AF2095" s="5"/>
      <c r="AG2095" s="1"/>
      <c r="AH2095" s="1"/>
      <c r="AI2095" s="1"/>
      <c r="AJ2095" s="1"/>
      <c r="AK2095" s="10"/>
      <c r="AL2095" s="1"/>
      <c r="AM2095" s="1"/>
      <c r="AN2095" s="1"/>
      <c r="AO2095" s="1"/>
      <c r="AP2095" s="1"/>
      <c r="AQ2095" s="1"/>
    </row>
    <row r="2096" spans="1:43" ht="15.75" x14ac:dyDescent="0.2">
      <c r="A2096" s="67">
        <f t="shared" si="851"/>
        <v>44378</v>
      </c>
      <c r="B2096" s="8">
        <f t="shared" si="841"/>
        <v>18579.792766136343</v>
      </c>
      <c r="C2096" s="8">
        <f t="shared" si="852"/>
        <v>12022.26657881</v>
      </c>
      <c r="D2096" s="28">
        <f t="shared" si="853"/>
        <v>5739.56</v>
      </c>
      <c r="E2096" s="9">
        <f>IF(K2096=1,VLOOKUP(A2095,[1]Plan1!$AY$117:$BA$314,3),E2095)</f>
        <v>5769.98</v>
      </c>
      <c r="F2096" s="110">
        <f t="shared" si="854"/>
        <v>44363</v>
      </c>
      <c r="G2096" s="12">
        <f t="shared" si="842"/>
        <v>5.3000578441551038E-3</v>
      </c>
      <c r="H2096" s="11">
        <f t="shared" si="855"/>
        <v>44392</v>
      </c>
      <c r="I2096" s="11">
        <f t="shared" si="843"/>
        <v>44392</v>
      </c>
      <c r="J2096" s="1">
        <f t="shared" si="856"/>
        <v>22</v>
      </c>
      <c r="K2096" s="1">
        <f t="shared" si="864"/>
        <v>12</v>
      </c>
      <c r="L2096" s="8">
        <f t="shared" si="844"/>
        <v>1.00288746</v>
      </c>
      <c r="M2096" s="14">
        <f t="shared" si="863"/>
        <v>1.0083006699999999</v>
      </c>
      <c r="N2096" s="14">
        <f t="shared" si="860"/>
        <v>1.3133639428695965</v>
      </c>
      <c r="O2096" s="8">
        <f t="shared" si="862"/>
        <v>1.31715622</v>
      </c>
      <c r="P2096" s="8">
        <f t="shared" si="845"/>
        <v>15835.203202770001</v>
      </c>
      <c r="Q2096" s="13">
        <f t="shared" si="846"/>
        <v>0</v>
      </c>
      <c r="R2096" s="21">
        <f t="shared" si="847"/>
        <v>0</v>
      </c>
      <c r="S2096" s="8">
        <f t="shared" si="848"/>
        <v>0</v>
      </c>
      <c r="T2096" s="10">
        <f t="shared" si="857"/>
        <v>0.129804</v>
      </c>
      <c r="U2096" s="13">
        <f t="shared" si="861"/>
        <v>177</v>
      </c>
      <c r="V2096" s="13">
        <v>252</v>
      </c>
      <c r="W2096" s="14">
        <f t="shared" si="849"/>
        <v>1.089502857</v>
      </c>
      <c r="X2096" s="85">
        <f t="shared" si="865"/>
        <v>2744.5895633663413</v>
      </c>
      <c r="Y2096" s="8">
        <v>0</v>
      </c>
      <c r="Z2096" s="9">
        <f t="shared" si="850"/>
        <v>0</v>
      </c>
      <c r="AA2096" s="26" t="str">
        <f t="shared" si="858"/>
        <v>INCORPJ=</v>
      </c>
      <c r="AB2096" s="70">
        <f t="shared" si="859"/>
        <v>44508</v>
      </c>
      <c r="AC2096" s="4"/>
      <c r="AD2096" s="1"/>
      <c r="AE2096" s="11"/>
      <c r="AF2096" s="5"/>
      <c r="AG2096" s="1"/>
      <c r="AH2096" s="1"/>
      <c r="AI2096" s="1"/>
      <c r="AJ2096" s="1"/>
      <c r="AK2096" s="10"/>
      <c r="AL2096" s="1"/>
      <c r="AM2096" s="1"/>
      <c r="AN2096" s="1"/>
      <c r="AO2096" s="1"/>
      <c r="AP2096" s="1"/>
      <c r="AQ2096" s="1"/>
    </row>
    <row r="2097" spans="1:43" ht="15.75" x14ac:dyDescent="0.2">
      <c r="A2097" s="67">
        <f t="shared" si="851"/>
        <v>44379</v>
      </c>
      <c r="B2097" s="8">
        <f t="shared" si="841"/>
        <v>18593.260180667276</v>
      </c>
      <c r="C2097" s="8">
        <f t="shared" si="852"/>
        <v>12022.26657881</v>
      </c>
      <c r="D2097" s="28">
        <f t="shared" si="853"/>
        <v>5739.56</v>
      </c>
      <c r="E2097" s="9">
        <f>IF(K2097=1,VLOOKUP(A2096,[1]Plan1!$AY$117:$BA$314,3),E2096)</f>
        <v>5769.98</v>
      </c>
      <c r="F2097" s="110">
        <f t="shared" si="854"/>
        <v>44363</v>
      </c>
      <c r="G2097" s="12">
        <f t="shared" si="842"/>
        <v>5.3000578441551038E-3</v>
      </c>
      <c r="H2097" s="11">
        <f t="shared" si="855"/>
        <v>44392</v>
      </c>
      <c r="I2097" s="11">
        <f t="shared" si="843"/>
        <v>44392</v>
      </c>
      <c r="J2097" s="1">
        <f t="shared" si="856"/>
        <v>22</v>
      </c>
      <c r="K2097" s="1">
        <f t="shared" si="864"/>
        <v>13</v>
      </c>
      <c r="L2097" s="8">
        <f t="shared" si="844"/>
        <v>1.0031284600000001</v>
      </c>
      <c r="M2097" s="14">
        <f t="shared" si="863"/>
        <v>1.0083006699999999</v>
      </c>
      <c r="N2097" s="14">
        <f t="shared" si="860"/>
        <v>1.3133639428695965</v>
      </c>
      <c r="O2097" s="8">
        <f t="shared" si="862"/>
        <v>1.3174727399999999</v>
      </c>
      <c r="P2097" s="8">
        <f t="shared" si="845"/>
        <v>15839.00849059</v>
      </c>
      <c r="Q2097" s="13">
        <f t="shared" si="846"/>
        <v>0</v>
      </c>
      <c r="R2097" s="21">
        <f t="shared" si="847"/>
        <v>0</v>
      </c>
      <c r="S2097" s="8">
        <f t="shared" si="848"/>
        <v>0</v>
      </c>
      <c r="T2097" s="10">
        <f t="shared" si="857"/>
        <v>0.129804</v>
      </c>
      <c r="U2097" s="13">
        <f t="shared" si="861"/>
        <v>178</v>
      </c>
      <c r="V2097" s="13">
        <v>252</v>
      </c>
      <c r="W2097" s="14">
        <f t="shared" si="849"/>
        <v>1.0900306340000001</v>
      </c>
      <c r="X2097" s="85">
        <f t="shared" si="865"/>
        <v>2754.2516900772771</v>
      </c>
      <c r="Y2097" s="8">
        <v>0</v>
      </c>
      <c r="Z2097" s="9">
        <f t="shared" si="850"/>
        <v>0</v>
      </c>
      <c r="AA2097" s="26" t="str">
        <f t="shared" si="858"/>
        <v>INCORPJ=</v>
      </c>
      <c r="AB2097" s="70">
        <f t="shared" si="859"/>
        <v>44508</v>
      </c>
      <c r="AC2097" s="4"/>
      <c r="AD2097" s="1"/>
      <c r="AE2097" s="11"/>
      <c r="AF2097" s="5"/>
      <c r="AG2097" s="1"/>
      <c r="AH2097" s="1"/>
      <c r="AI2097" s="1"/>
      <c r="AJ2097" s="1"/>
      <c r="AK2097" s="10"/>
      <c r="AL2097" s="1"/>
      <c r="AM2097" s="1"/>
      <c r="AN2097" s="1"/>
      <c r="AO2097" s="1"/>
      <c r="AP2097" s="1"/>
      <c r="AQ2097" s="1"/>
    </row>
    <row r="2098" spans="1:43" ht="15.75" x14ac:dyDescent="0.2">
      <c r="A2098" s="67">
        <f t="shared" si="851"/>
        <v>44380</v>
      </c>
      <c r="B2098" s="8">
        <f t="shared" si="841"/>
        <v>18606.737401204115</v>
      </c>
      <c r="C2098" s="8">
        <f t="shared" si="852"/>
        <v>12022.26657881</v>
      </c>
      <c r="D2098" s="28">
        <f t="shared" si="853"/>
        <v>5739.56</v>
      </c>
      <c r="E2098" s="9">
        <f>IF(K2098=1,VLOOKUP(A2097,[1]Plan1!$AY$117:$BA$314,3),E2097)</f>
        <v>5769.98</v>
      </c>
      <c r="F2098" s="110">
        <f t="shared" si="854"/>
        <v>44363</v>
      </c>
      <c r="G2098" s="12">
        <f t="shared" si="842"/>
        <v>5.3000578441551038E-3</v>
      </c>
      <c r="H2098" s="11">
        <f t="shared" si="855"/>
        <v>44392</v>
      </c>
      <c r="I2098" s="11">
        <f t="shared" si="843"/>
        <v>44392</v>
      </c>
      <c r="J2098" s="1">
        <f t="shared" si="856"/>
        <v>22</v>
      </c>
      <c r="K2098" s="1">
        <f t="shared" si="864"/>
        <v>14</v>
      </c>
      <c r="L2098" s="8">
        <f t="shared" si="844"/>
        <v>1.0033695199999999</v>
      </c>
      <c r="M2098" s="14">
        <f t="shared" si="863"/>
        <v>1.0083006699999999</v>
      </c>
      <c r="N2098" s="14">
        <f t="shared" si="860"/>
        <v>1.3133639428695965</v>
      </c>
      <c r="O2098" s="8">
        <f t="shared" si="862"/>
        <v>1.31778934</v>
      </c>
      <c r="P2098" s="8">
        <f t="shared" si="845"/>
        <v>15842.814740190001</v>
      </c>
      <c r="Q2098" s="13">
        <f t="shared" si="846"/>
        <v>0</v>
      </c>
      <c r="R2098" s="21">
        <f t="shared" si="847"/>
        <v>0</v>
      </c>
      <c r="S2098" s="8">
        <f t="shared" si="848"/>
        <v>0</v>
      </c>
      <c r="T2098" s="10">
        <f t="shared" si="857"/>
        <v>0.129804</v>
      </c>
      <c r="U2098" s="13">
        <f t="shared" si="861"/>
        <v>179</v>
      </c>
      <c r="V2098" s="13">
        <v>252</v>
      </c>
      <c r="W2098" s="14">
        <f t="shared" si="849"/>
        <v>1.090558666</v>
      </c>
      <c r="X2098" s="85">
        <f t="shared" si="865"/>
        <v>2763.9226610141131</v>
      </c>
      <c r="Y2098" s="8">
        <v>0</v>
      </c>
      <c r="Z2098" s="9">
        <f t="shared" si="850"/>
        <v>0</v>
      </c>
      <c r="AA2098" s="26" t="str">
        <f t="shared" si="858"/>
        <v>INCORPJ=</v>
      </c>
      <c r="AB2098" s="70">
        <f t="shared" si="859"/>
        <v>44508</v>
      </c>
      <c r="AC2098" s="4"/>
      <c r="AD2098" s="1"/>
      <c r="AE2098" s="11"/>
      <c r="AF2098" s="5"/>
      <c r="AG2098" s="1"/>
      <c r="AH2098" s="1"/>
      <c r="AI2098" s="1"/>
      <c r="AJ2098" s="1"/>
      <c r="AK2098" s="10"/>
      <c r="AL2098" s="1"/>
      <c r="AM2098" s="1"/>
      <c r="AN2098" s="1"/>
      <c r="AO2098" s="1"/>
      <c r="AP2098" s="1"/>
      <c r="AQ2098" s="1"/>
    </row>
    <row r="2099" spans="1:43" ht="15.75" x14ac:dyDescent="0.2">
      <c r="A2099" s="67">
        <f t="shared" si="851"/>
        <v>44381</v>
      </c>
      <c r="B2099" s="8">
        <f t="shared" si="841"/>
        <v>18606.737401204115</v>
      </c>
      <c r="C2099" s="8">
        <f t="shared" si="852"/>
        <v>12022.26657881</v>
      </c>
      <c r="D2099" s="28">
        <f t="shared" si="853"/>
        <v>5739.56</v>
      </c>
      <c r="E2099" s="9">
        <f>IF(K2099=1,VLOOKUP(A2098,[1]Plan1!$AY$117:$BA$314,3),E2098)</f>
        <v>5769.98</v>
      </c>
      <c r="F2099" s="110">
        <f t="shared" si="854"/>
        <v>44363</v>
      </c>
      <c r="G2099" s="12">
        <f t="shared" si="842"/>
        <v>5.3000578441551038E-3</v>
      </c>
      <c r="H2099" s="11">
        <f t="shared" si="855"/>
        <v>44392</v>
      </c>
      <c r="I2099" s="11">
        <f t="shared" si="843"/>
        <v>44392</v>
      </c>
      <c r="J2099" s="1">
        <f t="shared" si="856"/>
        <v>22</v>
      </c>
      <c r="K2099" s="1">
        <f t="shared" si="864"/>
        <v>14</v>
      </c>
      <c r="L2099" s="8">
        <f t="shared" si="844"/>
        <v>1.0033695199999999</v>
      </c>
      <c r="M2099" s="14">
        <f t="shared" si="863"/>
        <v>1.0083006699999999</v>
      </c>
      <c r="N2099" s="14">
        <f t="shared" si="860"/>
        <v>1.3133639428695965</v>
      </c>
      <c r="O2099" s="8">
        <f t="shared" si="862"/>
        <v>1.31778934</v>
      </c>
      <c r="P2099" s="8">
        <f t="shared" si="845"/>
        <v>15842.814740190001</v>
      </c>
      <c r="Q2099" s="13">
        <f t="shared" si="846"/>
        <v>0</v>
      </c>
      <c r="R2099" s="21">
        <f t="shared" si="847"/>
        <v>0</v>
      </c>
      <c r="S2099" s="8">
        <f t="shared" si="848"/>
        <v>0</v>
      </c>
      <c r="T2099" s="10">
        <f t="shared" si="857"/>
        <v>0.129804</v>
      </c>
      <c r="U2099" s="13">
        <f t="shared" si="861"/>
        <v>179</v>
      </c>
      <c r="V2099" s="13">
        <v>252</v>
      </c>
      <c r="W2099" s="14">
        <f t="shared" si="849"/>
        <v>1.090558666</v>
      </c>
      <c r="X2099" s="85">
        <f t="shared" si="865"/>
        <v>2763.9226610141131</v>
      </c>
      <c r="Y2099" s="8">
        <v>0</v>
      </c>
      <c r="Z2099" s="9">
        <f t="shared" si="850"/>
        <v>0</v>
      </c>
      <c r="AA2099" s="26" t="str">
        <f t="shared" si="858"/>
        <v>INCORPJ=</v>
      </c>
      <c r="AB2099" s="70">
        <f t="shared" si="859"/>
        <v>44508</v>
      </c>
      <c r="AC2099" s="4"/>
      <c r="AD2099" s="1"/>
      <c r="AE2099" s="11"/>
      <c r="AF2099" s="5"/>
      <c r="AG2099" s="1"/>
      <c r="AH2099" s="1"/>
      <c r="AI2099" s="1"/>
      <c r="AJ2099" s="1"/>
      <c r="AK2099" s="10"/>
      <c r="AL2099" s="1"/>
      <c r="AM2099" s="1"/>
      <c r="AN2099" s="1"/>
      <c r="AO2099" s="1"/>
      <c r="AP2099" s="1"/>
      <c r="AQ2099" s="1"/>
    </row>
    <row r="2100" spans="1:43" ht="15.75" x14ac:dyDescent="0.2">
      <c r="A2100" s="67">
        <f t="shared" si="851"/>
        <v>44382</v>
      </c>
      <c r="B2100" s="8">
        <f t="shared" si="841"/>
        <v>18606.737401204115</v>
      </c>
      <c r="C2100" s="8">
        <f t="shared" si="852"/>
        <v>12022.26657881</v>
      </c>
      <c r="D2100" s="28">
        <f t="shared" si="853"/>
        <v>5739.56</v>
      </c>
      <c r="E2100" s="9">
        <f>IF(K2100=1,VLOOKUP(A2099,[1]Plan1!$AY$117:$BA$314,3),E2099)</f>
        <v>5769.98</v>
      </c>
      <c r="F2100" s="110">
        <f t="shared" si="854"/>
        <v>44363</v>
      </c>
      <c r="G2100" s="12">
        <f t="shared" si="842"/>
        <v>5.3000578441551038E-3</v>
      </c>
      <c r="H2100" s="11">
        <f t="shared" si="855"/>
        <v>44392</v>
      </c>
      <c r="I2100" s="11">
        <f t="shared" si="843"/>
        <v>44392</v>
      </c>
      <c r="J2100" s="1">
        <f t="shared" si="856"/>
        <v>22</v>
      </c>
      <c r="K2100" s="1">
        <f t="shared" si="864"/>
        <v>14</v>
      </c>
      <c r="L2100" s="8">
        <f t="shared" si="844"/>
        <v>1.0033695199999999</v>
      </c>
      <c r="M2100" s="14">
        <f t="shared" si="863"/>
        <v>1.0083006699999999</v>
      </c>
      <c r="N2100" s="14">
        <f t="shared" si="860"/>
        <v>1.3133639428695965</v>
      </c>
      <c r="O2100" s="8">
        <f t="shared" si="862"/>
        <v>1.31778934</v>
      </c>
      <c r="P2100" s="8">
        <f t="shared" si="845"/>
        <v>15842.814740190001</v>
      </c>
      <c r="Q2100" s="13">
        <f t="shared" si="846"/>
        <v>0</v>
      </c>
      <c r="R2100" s="21">
        <f t="shared" si="847"/>
        <v>0</v>
      </c>
      <c r="S2100" s="8">
        <f t="shared" si="848"/>
        <v>0</v>
      </c>
      <c r="T2100" s="10">
        <f t="shared" si="857"/>
        <v>0.129804</v>
      </c>
      <c r="U2100" s="13">
        <f t="shared" si="861"/>
        <v>179</v>
      </c>
      <c r="V2100" s="13">
        <v>252</v>
      </c>
      <c r="W2100" s="14">
        <f t="shared" si="849"/>
        <v>1.090558666</v>
      </c>
      <c r="X2100" s="85">
        <f t="shared" si="865"/>
        <v>2763.9226610141131</v>
      </c>
      <c r="Y2100" s="8">
        <v>0</v>
      </c>
      <c r="Z2100" s="9">
        <f t="shared" si="850"/>
        <v>0</v>
      </c>
      <c r="AA2100" s="26" t="str">
        <f t="shared" si="858"/>
        <v>INCORPJ=</v>
      </c>
      <c r="AB2100" s="70">
        <f t="shared" si="859"/>
        <v>44508</v>
      </c>
      <c r="AC2100" s="4"/>
      <c r="AD2100" s="1"/>
      <c r="AE2100" s="11"/>
      <c r="AF2100" s="5"/>
      <c r="AG2100" s="1"/>
      <c r="AH2100" s="1"/>
      <c r="AI2100" s="1"/>
      <c r="AJ2100" s="1"/>
      <c r="AK2100" s="10"/>
      <c r="AL2100" s="1"/>
      <c r="AM2100" s="1"/>
      <c r="AN2100" s="1"/>
      <c r="AO2100" s="1"/>
      <c r="AP2100" s="1"/>
      <c r="AQ2100" s="1"/>
    </row>
    <row r="2101" spans="1:43" ht="15.75" x14ac:dyDescent="0.2">
      <c r="A2101" s="67">
        <f t="shared" si="851"/>
        <v>44383</v>
      </c>
      <c r="B2101" s="8">
        <f t="shared" si="841"/>
        <v>18620.224308315592</v>
      </c>
      <c r="C2101" s="8">
        <f t="shared" si="852"/>
        <v>12022.26657881</v>
      </c>
      <c r="D2101" s="28">
        <f t="shared" si="853"/>
        <v>5739.56</v>
      </c>
      <c r="E2101" s="9">
        <f>IF(K2101=1,VLOOKUP(A2100,[1]Plan1!$AY$117:$BA$314,3),E2100)</f>
        <v>5769.98</v>
      </c>
      <c r="F2101" s="110">
        <f t="shared" si="854"/>
        <v>44363</v>
      </c>
      <c r="G2101" s="12">
        <f t="shared" si="842"/>
        <v>5.3000578441551038E-3</v>
      </c>
      <c r="H2101" s="11">
        <f t="shared" si="855"/>
        <v>44392</v>
      </c>
      <c r="I2101" s="11">
        <f t="shared" si="843"/>
        <v>44392</v>
      </c>
      <c r="J2101" s="1">
        <f t="shared" si="856"/>
        <v>22</v>
      </c>
      <c r="K2101" s="1">
        <f t="shared" si="864"/>
        <v>15</v>
      </c>
      <c r="L2101" s="8">
        <f t="shared" si="844"/>
        <v>1.0036106300000001</v>
      </c>
      <c r="M2101" s="14">
        <f t="shared" si="863"/>
        <v>1.0083006699999999</v>
      </c>
      <c r="N2101" s="14">
        <f t="shared" si="860"/>
        <v>1.3133639428695965</v>
      </c>
      <c r="O2101" s="8">
        <f t="shared" si="862"/>
        <v>1.3181060099999999</v>
      </c>
      <c r="P2101" s="8">
        <f t="shared" si="845"/>
        <v>15846.621831349999</v>
      </c>
      <c r="Q2101" s="13">
        <f t="shared" si="846"/>
        <v>0</v>
      </c>
      <c r="R2101" s="21">
        <f t="shared" si="847"/>
        <v>0</v>
      </c>
      <c r="S2101" s="8">
        <f t="shared" si="848"/>
        <v>0</v>
      </c>
      <c r="T2101" s="10">
        <f t="shared" si="857"/>
        <v>0.129804</v>
      </c>
      <c r="U2101" s="13">
        <f t="shared" si="861"/>
        <v>180</v>
      </c>
      <c r="V2101" s="13">
        <v>252</v>
      </c>
      <c r="W2101" s="14">
        <f t="shared" si="849"/>
        <v>1.0910869540000001</v>
      </c>
      <c r="X2101" s="85">
        <f t="shared" si="865"/>
        <v>2773.6024769655942</v>
      </c>
      <c r="Y2101" s="8">
        <v>0</v>
      </c>
      <c r="Z2101" s="9">
        <f t="shared" si="850"/>
        <v>0</v>
      </c>
      <c r="AA2101" s="26" t="str">
        <f t="shared" si="858"/>
        <v>INCORPJ=</v>
      </c>
      <c r="AB2101" s="70">
        <f t="shared" si="859"/>
        <v>44508</v>
      </c>
      <c r="AC2101" s="4"/>
      <c r="AD2101" s="1"/>
      <c r="AE2101" s="11"/>
      <c r="AF2101" s="5"/>
      <c r="AG2101" s="1"/>
      <c r="AH2101" s="1"/>
      <c r="AI2101" s="1"/>
      <c r="AJ2101" s="1"/>
      <c r="AK2101" s="10"/>
      <c r="AL2101" s="1"/>
      <c r="AM2101" s="1"/>
      <c r="AN2101" s="1"/>
      <c r="AO2101" s="1"/>
      <c r="AP2101" s="1"/>
      <c r="AQ2101" s="1"/>
    </row>
    <row r="2102" spans="1:43" ht="15.75" x14ac:dyDescent="0.2">
      <c r="A2102" s="67">
        <f t="shared" si="851"/>
        <v>44384</v>
      </c>
      <c r="B2102" s="8">
        <f t="shared" si="841"/>
        <v>18633.720889509845</v>
      </c>
      <c r="C2102" s="8">
        <f t="shared" si="852"/>
        <v>12022.26657881</v>
      </c>
      <c r="D2102" s="28">
        <f t="shared" si="853"/>
        <v>5739.56</v>
      </c>
      <c r="E2102" s="9">
        <f>IF(K2102=1,VLOOKUP(A2101,[1]Plan1!$AY$117:$BA$314,3),E2101)</f>
        <v>5769.98</v>
      </c>
      <c r="F2102" s="110">
        <f t="shared" si="854"/>
        <v>44363</v>
      </c>
      <c r="G2102" s="12">
        <f t="shared" si="842"/>
        <v>5.3000578441551038E-3</v>
      </c>
      <c r="H2102" s="11">
        <f t="shared" si="855"/>
        <v>44392</v>
      </c>
      <c r="I2102" s="11">
        <f t="shared" si="843"/>
        <v>44392</v>
      </c>
      <c r="J2102" s="1">
        <f t="shared" si="856"/>
        <v>22</v>
      </c>
      <c r="K2102" s="1">
        <f t="shared" si="864"/>
        <v>16</v>
      </c>
      <c r="L2102" s="8">
        <f t="shared" si="844"/>
        <v>1.0038518000000001</v>
      </c>
      <c r="M2102" s="14">
        <f t="shared" si="863"/>
        <v>1.0083006699999999</v>
      </c>
      <c r="N2102" s="14">
        <f t="shared" si="860"/>
        <v>1.3133639428695965</v>
      </c>
      <c r="O2102" s="8">
        <f t="shared" si="862"/>
        <v>1.3184227500000001</v>
      </c>
      <c r="P2102" s="8">
        <f t="shared" si="845"/>
        <v>15850.42976406</v>
      </c>
      <c r="Q2102" s="13">
        <f t="shared" si="846"/>
        <v>0</v>
      </c>
      <c r="R2102" s="21">
        <f t="shared" si="847"/>
        <v>0</v>
      </c>
      <c r="S2102" s="8">
        <f t="shared" si="848"/>
        <v>0</v>
      </c>
      <c r="T2102" s="10">
        <f t="shared" si="857"/>
        <v>0.129804</v>
      </c>
      <c r="U2102" s="13">
        <f t="shared" si="861"/>
        <v>181</v>
      </c>
      <c r="V2102" s="13">
        <v>252</v>
      </c>
      <c r="W2102" s="14">
        <f t="shared" si="849"/>
        <v>1.091615497</v>
      </c>
      <c r="X2102" s="85">
        <f t="shared" si="865"/>
        <v>2783.2911254498449</v>
      </c>
      <c r="Y2102" s="8">
        <v>0</v>
      </c>
      <c r="Z2102" s="9">
        <f t="shared" si="850"/>
        <v>0</v>
      </c>
      <c r="AA2102" s="26" t="str">
        <f t="shared" si="858"/>
        <v>INCORPJ=</v>
      </c>
      <c r="AB2102" s="70">
        <f t="shared" si="859"/>
        <v>44508</v>
      </c>
      <c r="AC2102" s="4"/>
      <c r="AD2102" s="1"/>
      <c r="AE2102" s="11"/>
      <c r="AF2102" s="5"/>
      <c r="AG2102" s="1"/>
      <c r="AH2102" s="1"/>
      <c r="AI2102" s="1"/>
      <c r="AJ2102" s="1"/>
      <c r="AK2102" s="10"/>
      <c r="AL2102" s="1"/>
      <c r="AM2102" s="1"/>
      <c r="AN2102" s="1"/>
      <c r="AO2102" s="1"/>
      <c r="AP2102" s="1"/>
      <c r="AQ2102" s="1"/>
    </row>
    <row r="2103" spans="1:43" ht="15.75" x14ac:dyDescent="0.2">
      <c r="A2103" s="67">
        <f t="shared" si="851"/>
        <v>44385</v>
      </c>
      <c r="B2103" s="8">
        <f t="shared" si="841"/>
        <v>18647.227466335869</v>
      </c>
      <c r="C2103" s="8">
        <f t="shared" si="852"/>
        <v>12022.26657881</v>
      </c>
      <c r="D2103" s="28">
        <f t="shared" si="853"/>
        <v>5739.56</v>
      </c>
      <c r="E2103" s="9">
        <f>IF(K2103=1,VLOOKUP(A2102,[1]Plan1!$AY$117:$BA$314,3),E2102)</f>
        <v>5769.98</v>
      </c>
      <c r="F2103" s="110">
        <f t="shared" si="854"/>
        <v>44363</v>
      </c>
      <c r="G2103" s="12">
        <f t="shared" si="842"/>
        <v>5.3000578441551038E-3</v>
      </c>
      <c r="H2103" s="11">
        <f t="shared" si="855"/>
        <v>44392</v>
      </c>
      <c r="I2103" s="11">
        <f t="shared" si="843"/>
        <v>44392</v>
      </c>
      <c r="J2103" s="1">
        <f t="shared" si="856"/>
        <v>22</v>
      </c>
      <c r="K2103" s="1">
        <f t="shared" si="864"/>
        <v>17</v>
      </c>
      <c r="L2103" s="8">
        <f t="shared" si="844"/>
        <v>1.0040930299999999</v>
      </c>
      <c r="M2103" s="14">
        <f t="shared" si="863"/>
        <v>1.0083006699999999</v>
      </c>
      <c r="N2103" s="14">
        <f t="shared" si="860"/>
        <v>1.3133639428695965</v>
      </c>
      <c r="O2103" s="8">
        <f t="shared" si="862"/>
        <v>1.3187395799999999</v>
      </c>
      <c r="P2103" s="8">
        <f t="shared" si="845"/>
        <v>15854.23877878</v>
      </c>
      <c r="Q2103" s="13">
        <f t="shared" si="846"/>
        <v>0</v>
      </c>
      <c r="R2103" s="21">
        <f t="shared" si="847"/>
        <v>0</v>
      </c>
      <c r="S2103" s="8">
        <f t="shared" si="848"/>
        <v>0</v>
      </c>
      <c r="T2103" s="10">
        <f t="shared" si="857"/>
        <v>0.129804</v>
      </c>
      <c r="U2103" s="13">
        <f t="shared" si="861"/>
        <v>182</v>
      </c>
      <c r="V2103" s="13">
        <v>252</v>
      </c>
      <c r="W2103" s="14">
        <f t="shared" si="849"/>
        <v>1.0921442969999999</v>
      </c>
      <c r="X2103" s="85">
        <f t="shared" si="865"/>
        <v>2792.9886875558677</v>
      </c>
      <c r="Y2103" s="8">
        <v>0</v>
      </c>
      <c r="Z2103" s="9">
        <f t="shared" si="850"/>
        <v>0</v>
      </c>
      <c r="AA2103" s="26" t="str">
        <f t="shared" si="858"/>
        <v>INCORPJ=</v>
      </c>
      <c r="AB2103" s="70">
        <f t="shared" si="859"/>
        <v>44508</v>
      </c>
      <c r="AC2103" s="4"/>
      <c r="AD2103" s="1"/>
      <c r="AE2103" s="11"/>
      <c r="AF2103" s="5"/>
      <c r="AG2103" s="1"/>
      <c r="AH2103" s="1"/>
      <c r="AI2103" s="1"/>
      <c r="AJ2103" s="1"/>
      <c r="AK2103" s="10"/>
      <c r="AL2103" s="1"/>
      <c r="AM2103" s="1"/>
      <c r="AN2103" s="1"/>
      <c r="AO2103" s="1"/>
      <c r="AP2103" s="1"/>
      <c r="AQ2103" s="1"/>
    </row>
    <row r="2104" spans="1:43" ht="15.75" x14ac:dyDescent="0.2">
      <c r="A2104" s="67">
        <f t="shared" si="851"/>
        <v>44386</v>
      </c>
      <c r="B2104" s="8">
        <f t="shared" si="841"/>
        <v>18660.743743759063</v>
      </c>
      <c r="C2104" s="8">
        <f t="shared" si="852"/>
        <v>12022.26657881</v>
      </c>
      <c r="D2104" s="28">
        <f t="shared" si="853"/>
        <v>5739.56</v>
      </c>
      <c r="E2104" s="9">
        <f>IF(K2104=1,VLOOKUP(A2103,[1]Plan1!$AY$117:$BA$314,3),E2103)</f>
        <v>5769.98</v>
      </c>
      <c r="F2104" s="110">
        <f t="shared" si="854"/>
        <v>44363</v>
      </c>
      <c r="G2104" s="12">
        <f t="shared" si="842"/>
        <v>5.3000578441551038E-3</v>
      </c>
      <c r="H2104" s="11">
        <f t="shared" si="855"/>
        <v>44392</v>
      </c>
      <c r="I2104" s="11">
        <f t="shared" si="843"/>
        <v>44392</v>
      </c>
      <c r="J2104" s="1">
        <f t="shared" si="856"/>
        <v>22</v>
      </c>
      <c r="K2104" s="1">
        <f t="shared" si="864"/>
        <v>18</v>
      </c>
      <c r="L2104" s="8">
        <f t="shared" si="844"/>
        <v>1.0043343199999999</v>
      </c>
      <c r="M2104" s="14">
        <f t="shared" si="863"/>
        <v>1.0083006699999999</v>
      </c>
      <c r="N2104" s="14">
        <f t="shared" si="860"/>
        <v>1.3133639428695965</v>
      </c>
      <c r="O2104" s="8">
        <f t="shared" si="862"/>
        <v>1.31905648</v>
      </c>
      <c r="P2104" s="8">
        <f t="shared" si="845"/>
        <v>15858.04863506</v>
      </c>
      <c r="Q2104" s="13">
        <f t="shared" si="846"/>
        <v>0</v>
      </c>
      <c r="R2104" s="21">
        <f t="shared" si="847"/>
        <v>0</v>
      </c>
      <c r="S2104" s="8">
        <f t="shared" si="848"/>
        <v>0</v>
      </c>
      <c r="T2104" s="10">
        <f t="shared" si="857"/>
        <v>0.129804</v>
      </c>
      <c r="U2104" s="13">
        <f t="shared" si="861"/>
        <v>183</v>
      </c>
      <c r="V2104" s="13">
        <v>252</v>
      </c>
      <c r="W2104" s="14">
        <f t="shared" si="849"/>
        <v>1.0926733529999999</v>
      </c>
      <c r="X2104" s="85">
        <f t="shared" si="865"/>
        <v>2802.6951086990639</v>
      </c>
      <c r="Y2104" s="8">
        <v>0</v>
      </c>
      <c r="Z2104" s="9">
        <f t="shared" si="850"/>
        <v>0</v>
      </c>
      <c r="AA2104" s="26" t="str">
        <f t="shared" si="858"/>
        <v>INCORPJ=</v>
      </c>
      <c r="AB2104" s="70">
        <f t="shared" si="859"/>
        <v>44508</v>
      </c>
      <c r="AC2104" s="4"/>
      <c r="AD2104" s="1"/>
      <c r="AE2104" s="11"/>
      <c r="AF2104" s="5"/>
      <c r="AG2104" s="1"/>
      <c r="AH2104" s="1"/>
      <c r="AI2104" s="1"/>
      <c r="AJ2104" s="1"/>
      <c r="AK2104" s="10"/>
      <c r="AL2104" s="1"/>
      <c r="AM2104" s="1"/>
      <c r="AN2104" s="1"/>
      <c r="AO2104" s="1"/>
      <c r="AP2104" s="1"/>
      <c r="AQ2104" s="1"/>
    </row>
    <row r="2105" spans="1:43" ht="15.75" x14ac:dyDescent="0.2">
      <c r="A2105" s="67">
        <f t="shared" si="851"/>
        <v>44387</v>
      </c>
      <c r="B2105" s="8">
        <f t="shared" si="841"/>
        <v>18674.269885008787</v>
      </c>
      <c r="C2105" s="8">
        <f t="shared" si="852"/>
        <v>12022.26657881</v>
      </c>
      <c r="D2105" s="28">
        <f t="shared" si="853"/>
        <v>5739.56</v>
      </c>
      <c r="E2105" s="9">
        <f>IF(K2105=1,VLOOKUP(A2104,[1]Plan1!$AY$117:$BA$314,3),E2104)</f>
        <v>5769.98</v>
      </c>
      <c r="F2105" s="110">
        <f t="shared" si="854"/>
        <v>44363</v>
      </c>
      <c r="G2105" s="12">
        <f t="shared" si="842"/>
        <v>5.3000578441551038E-3</v>
      </c>
      <c r="H2105" s="11">
        <f t="shared" si="855"/>
        <v>44392</v>
      </c>
      <c r="I2105" s="11">
        <f t="shared" si="843"/>
        <v>44392</v>
      </c>
      <c r="J2105" s="1">
        <f t="shared" si="856"/>
        <v>22</v>
      </c>
      <c r="K2105" s="1">
        <f t="shared" si="864"/>
        <v>19</v>
      </c>
      <c r="L2105" s="8">
        <f t="shared" si="844"/>
        <v>1.0045756699999999</v>
      </c>
      <c r="M2105" s="14">
        <f t="shared" si="863"/>
        <v>1.0083006699999999</v>
      </c>
      <c r="N2105" s="14">
        <f t="shared" si="860"/>
        <v>1.3133639428695965</v>
      </c>
      <c r="O2105" s="8">
        <f t="shared" si="862"/>
        <v>1.31937346</v>
      </c>
      <c r="P2105" s="8">
        <f t="shared" si="845"/>
        <v>15861.85945312</v>
      </c>
      <c r="Q2105" s="13">
        <f t="shared" si="846"/>
        <v>0</v>
      </c>
      <c r="R2105" s="21">
        <f t="shared" si="847"/>
        <v>0</v>
      </c>
      <c r="S2105" s="8">
        <f t="shared" si="848"/>
        <v>0</v>
      </c>
      <c r="T2105" s="10">
        <f t="shared" si="857"/>
        <v>0.129804</v>
      </c>
      <c r="U2105" s="13">
        <f t="shared" si="861"/>
        <v>184</v>
      </c>
      <c r="V2105" s="13">
        <v>252</v>
      </c>
      <c r="W2105" s="14">
        <f t="shared" si="849"/>
        <v>1.093202666</v>
      </c>
      <c r="X2105" s="85">
        <f t="shared" si="865"/>
        <v>2812.4104318887876</v>
      </c>
      <c r="Y2105" s="8">
        <v>0</v>
      </c>
      <c r="Z2105" s="9">
        <f t="shared" si="850"/>
        <v>0</v>
      </c>
      <c r="AA2105" s="26" t="str">
        <f t="shared" si="858"/>
        <v>INCORPJ=</v>
      </c>
      <c r="AB2105" s="70">
        <f t="shared" si="859"/>
        <v>44508</v>
      </c>
      <c r="AC2105" s="4"/>
      <c r="AD2105" s="1"/>
      <c r="AE2105" s="11"/>
      <c r="AF2105" s="5"/>
      <c r="AG2105" s="1"/>
      <c r="AH2105" s="1"/>
      <c r="AI2105" s="1"/>
      <c r="AJ2105" s="1"/>
      <c r="AK2105" s="10"/>
      <c r="AL2105" s="1"/>
      <c r="AM2105" s="1"/>
      <c r="AN2105" s="1"/>
      <c r="AO2105" s="1"/>
      <c r="AP2105" s="1"/>
      <c r="AQ2105" s="1"/>
    </row>
    <row r="2106" spans="1:43" ht="15.75" x14ac:dyDescent="0.2">
      <c r="A2106" s="67">
        <f t="shared" si="851"/>
        <v>44388</v>
      </c>
      <c r="B2106" s="8">
        <f t="shared" si="841"/>
        <v>18674.269885008787</v>
      </c>
      <c r="C2106" s="8">
        <f t="shared" si="852"/>
        <v>12022.26657881</v>
      </c>
      <c r="D2106" s="28">
        <f t="shared" si="853"/>
        <v>5739.56</v>
      </c>
      <c r="E2106" s="9">
        <f>IF(K2106=1,VLOOKUP(A2105,[1]Plan1!$AY$117:$BA$314,3),E2105)</f>
        <v>5769.98</v>
      </c>
      <c r="F2106" s="110">
        <f t="shared" si="854"/>
        <v>44363</v>
      </c>
      <c r="G2106" s="12">
        <f t="shared" si="842"/>
        <v>5.3000578441551038E-3</v>
      </c>
      <c r="H2106" s="11">
        <f t="shared" si="855"/>
        <v>44392</v>
      </c>
      <c r="I2106" s="11">
        <f t="shared" si="843"/>
        <v>44392</v>
      </c>
      <c r="J2106" s="1">
        <f t="shared" si="856"/>
        <v>22</v>
      </c>
      <c r="K2106" s="1">
        <f t="shared" si="864"/>
        <v>19</v>
      </c>
      <c r="L2106" s="8">
        <f t="shared" si="844"/>
        <v>1.0045756699999999</v>
      </c>
      <c r="M2106" s="14">
        <f t="shared" si="863"/>
        <v>1.0083006699999999</v>
      </c>
      <c r="N2106" s="14">
        <f t="shared" si="860"/>
        <v>1.3133639428695965</v>
      </c>
      <c r="O2106" s="8">
        <f t="shared" si="862"/>
        <v>1.31937346</v>
      </c>
      <c r="P2106" s="8">
        <f t="shared" si="845"/>
        <v>15861.85945312</v>
      </c>
      <c r="Q2106" s="13">
        <f t="shared" si="846"/>
        <v>0</v>
      </c>
      <c r="R2106" s="21">
        <f t="shared" si="847"/>
        <v>0</v>
      </c>
      <c r="S2106" s="8">
        <f t="shared" si="848"/>
        <v>0</v>
      </c>
      <c r="T2106" s="10">
        <f t="shared" si="857"/>
        <v>0.129804</v>
      </c>
      <c r="U2106" s="13">
        <f t="shared" si="861"/>
        <v>184</v>
      </c>
      <c r="V2106" s="13">
        <v>252</v>
      </c>
      <c r="W2106" s="14">
        <f t="shared" si="849"/>
        <v>1.093202666</v>
      </c>
      <c r="X2106" s="85">
        <f t="shared" si="865"/>
        <v>2812.4104318887876</v>
      </c>
      <c r="Y2106" s="8">
        <v>0</v>
      </c>
      <c r="Z2106" s="9">
        <f t="shared" si="850"/>
        <v>0</v>
      </c>
      <c r="AA2106" s="26" t="str">
        <f t="shared" si="858"/>
        <v>INCORPJ=</v>
      </c>
      <c r="AB2106" s="70">
        <f t="shared" si="859"/>
        <v>44508</v>
      </c>
      <c r="AC2106" s="4"/>
      <c r="AD2106" s="1"/>
      <c r="AE2106" s="11"/>
      <c r="AF2106" s="5"/>
      <c r="AG2106" s="1"/>
      <c r="AH2106" s="1"/>
      <c r="AI2106" s="1"/>
      <c r="AJ2106" s="1"/>
      <c r="AK2106" s="10"/>
      <c r="AL2106" s="1"/>
      <c r="AM2106" s="1"/>
      <c r="AN2106" s="1"/>
      <c r="AO2106" s="1"/>
      <c r="AP2106" s="1"/>
      <c r="AQ2106" s="1"/>
    </row>
    <row r="2107" spans="1:43" ht="15.75" x14ac:dyDescent="0.2">
      <c r="A2107" s="67">
        <f t="shared" si="851"/>
        <v>44389</v>
      </c>
      <c r="B2107" s="8">
        <f t="shared" si="841"/>
        <v>18674.269885008787</v>
      </c>
      <c r="C2107" s="8">
        <f t="shared" si="852"/>
        <v>12022.26657881</v>
      </c>
      <c r="D2107" s="28">
        <f t="shared" si="853"/>
        <v>5739.56</v>
      </c>
      <c r="E2107" s="9">
        <f>IF(K2107=1,VLOOKUP(A2106,[1]Plan1!$AY$117:$BA$314,3),E2106)</f>
        <v>5769.98</v>
      </c>
      <c r="F2107" s="110">
        <f t="shared" si="854"/>
        <v>44363</v>
      </c>
      <c r="G2107" s="12">
        <f t="shared" si="842"/>
        <v>5.3000578441551038E-3</v>
      </c>
      <c r="H2107" s="11">
        <f t="shared" si="855"/>
        <v>44392</v>
      </c>
      <c r="I2107" s="11">
        <f t="shared" si="843"/>
        <v>44392</v>
      </c>
      <c r="J2107" s="1">
        <f t="shared" si="856"/>
        <v>22</v>
      </c>
      <c r="K2107" s="1">
        <f t="shared" si="864"/>
        <v>19</v>
      </c>
      <c r="L2107" s="8">
        <f t="shared" si="844"/>
        <v>1.0045756699999999</v>
      </c>
      <c r="M2107" s="14">
        <f t="shared" si="863"/>
        <v>1.0083006699999999</v>
      </c>
      <c r="N2107" s="14">
        <f t="shared" si="860"/>
        <v>1.3133639428695965</v>
      </c>
      <c r="O2107" s="8">
        <f t="shared" si="862"/>
        <v>1.31937346</v>
      </c>
      <c r="P2107" s="8">
        <f t="shared" si="845"/>
        <v>15861.85945312</v>
      </c>
      <c r="Q2107" s="13">
        <f t="shared" si="846"/>
        <v>0</v>
      </c>
      <c r="R2107" s="21">
        <f t="shared" si="847"/>
        <v>0</v>
      </c>
      <c r="S2107" s="8">
        <f t="shared" si="848"/>
        <v>0</v>
      </c>
      <c r="T2107" s="10">
        <f t="shared" si="857"/>
        <v>0.129804</v>
      </c>
      <c r="U2107" s="13">
        <f t="shared" si="861"/>
        <v>184</v>
      </c>
      <c r="V2107" s="13">
        <v>252</v>
      </c>
      <c r="W2107" s="14">
        <f t="shared" si="849"/>
        <v>1.093202666</v>
      </c>
      <c r="X2107" s="85">
        <f t="shared" si="865"/>
        <v>2812.4104318887876</v>
      </c>
      <c r="Y2107" s="8">
        <v>0</v>
      </c>
      <c r="Z2107" s="9">
        <f t="shared" si="850"/>
        <v>0</v>
      </c>
      <c r="AA2107" s="26" t="str">
        <f t="shared" si="858"/>
        <v>INCORPJ=</v>
      </c>
      <c r="AB2107" s="70">
        <f t="shared" si="859"/>
        <v>44508</v>
      </c>
      <c r="AC2107" s="4"/>
      <c r="AD2107" s="1"/>
      <c r="AE2107" s="11"/>
      <c r="AF2107" s="5"/>
      <c r="AG2107" s="1"/>
      <c r="AH2107" s="1"/>
      <c r="AI2107" s="1"/>
      <c r="AJ2107" s="1"/>
      <c r="AK2107" s="10"/>
      <c r="AL2107" s="1"/>
      <c r="AM2107" s="1"/>
      <c r="AN2107" s="1"/>
      <c r="AO2107" s="1"/>
      <c r="AP2107" s="1"/>
      <c r="AQ2107" s="1"/>
    </row>
    <row r="2108" spans="1:43" ht="15.75" x14ac:dyDescent="0.2">
      <c r="A2108" s="67">
        <f t="shared" si="851"/>
        <v>44390</v>
      </c>
      <c r="B2108" s="8">
        <f t="shared" si="841"/>
        <v>18687.805577505213</v>
      </c>
      <c r="C2108" s="8">
        <f t="shared" si="852"/>
        <v>12022.26657881</v>
      </c>
      <c r="D2108" s="28">
        <f t="shared" si="853"/>
        <v>5739.56</v>
      </c>
      <c r="E2108" s="9">
        <f>IF(K2108=1,VLOOKUP(A2107,[1]Plan1!$AY$117:$BA$314,3),E2107)</f>
        <v>5769.98</v>
      </c>
      <c r="F2108" s="110">
        <f t="shared" si="854"/>
        <v>44363</v>
      </c>
      <c r="G2108" s="12">
        <f t="shared" si="842"/>
        <v>5.3000578441551038E-3</v>
      </c>
      <c r="H2108" s="11">
        <f t="shared" si="855"/>
        <v>44392</v>
      </c>
      <c r="I2108" s="11">
        <f t="shared" si="843"/>
        <v>44392</v>
      </c>
      <c r="J2108" s="1">
        <f t="shared" si="856"/>
        <v>22</v>
      </c>
      <c r="K2108" s="1">
        <f t="shared" si="864"/>
        <v>20</v>
      </c>
      <c r="L2108" s="8">
        <f t="shared" si="844"/>
        <v>1.0048170700000001</v>
      </c>
      <c r="M2108" s="14">
        <f t="shared" si="863"/>
        <v>1.0083006699999999</v>
      </c>
      <c r="N2108" s="14">
        <f t="shared" si="860"/>
        <v>1.3133639428695965</v>
      </c>
      <c r="O2108" s="8">
        <f t="shared" si="862"/>
        <v>1.3196905000000001</v>
      </c>
      <c r="P2108" s="8">
        <f t="shared" si="845"/>
        <v>15865.670992519999</v>
      </c>
      <c r="Q2108" s="13">
        <f t="shared" si="846"/>
        <v>0</v>
      </c>
      <c r="R2108" s="21">
        <f t="shared" si="847"/>
        <v>0</v>
      </c>
      <c r="S2108" s="8">
        <f t="shared" si="848"/>
        <v>0</v>
      </c>
      <c r="T2108" s="10">
        <f t="shared" si="857"/>
        <v>0.129804</v>
      </c>
      <c r="U2108" s="13">
        <f t="shared" si="861"/>
        <v>185</v>
      </c>
      <c r="V2108" s="13">
        <v>252</v>
      </c>
      <c r="W2108" s="14">
        <f t="shared" si="849"/>
        <v>1.093732234</v>
      </c>
      <c r="X2108" s="85">
        <f t="shared" si="865"/>
        <v>2822.1345849852114</v>
      </c>
      <c r="Y2108" s="8">
        <v>0</v>
      </c>
      <c r="Z2108" s="9">
        <f t="shared" si="850"/>
        <v>0</v>
      </c>
      <c r="AA2108" s="26" t="str">
        <f t="shared" si="858"/>
        <v>INCORPJ=</v>
      </c>
      <c r="AB2108" s="70">
        <f t="shared" si="859"/>
        <v>44508</v>
      </c>
      <c r="AC2108" s="4"/>
      <c r="AD2108" s="1"/>
      <c r="AE2108" s="11"/>
      <c r="AF2108" s="5"/>
      <c r="AG2108" s="1"/>
      <c r="AH2108" s="1"/>
      <c r="AI2108" s="1"/>
      <c r="AJ2108" s="1"/>
      <c r="AK2108" s="10"/>
      <c r="AL2108" s="1"/>
      <c r="AM2108" s="1"/>
      <c r="AN2108" s="1"/>
      <c r="AO2108" s="1"/>
      <c r="AP2108" s="1"/>
      <c r="AQ2108" s="1"/>
    </row>
    <row r="2109" spans="1:43" ht="15.75" x14ac:dyDescent="0.2">
      <c r="A2109" s="67">
        <f t="shared" si="851"/>
        <v>44391</v>
      </c>
      <c r="B2109" s="8">
        <f t="shared" si="841"/>
        <v>18701.351301916453</v>
      </c>
      <c r="C2109" s="8">
        <f t="shared" si="852"/>
        <v>12022.26657881</v>
      </c>
      <c r="D2109" s="28">
        <f t="shared" si="853"/>
        <v>5739.56</v>
      </c>
      <c r="E2109" s="9">
        <f>IF(K2109=1,VLOOKUP(A2108,[1]Plan1!$AY$117:$BA$314,3),E2108)</f>
        <v>5769.98</v>
      </c>
      <c r="F2109" s="110">
        <f t="shared" si="854"/>
        <v>44363</v>
      </c>
      <c r="G2109" s="12">
        <f t="shared" si="842"/>
        <v>5.3000578441551038E-3</v>
      </c>
      <c r="H2109" s="11">
        <f t="shared" si="855"/>
        <v>44392</v>
      </c>
      <c r="I2109" s="11">
        <f t="shared" si="843"/>
        <v>44392</v>
      </c>
      <c r="J2109" s="1">
        <f t="shared" si="856"/>
        <v>22</v>
      </c>
      <c r="K2109" s="1">
        <f t="shared" si="864"/>
        <v>21</v>
      </c>
      <c r="L2109" s="8">
        <f t="shared" si="844"/>
        <v>1.0050585299999999</v>
      </c>
      <c r="M2109" s="14">
        <f t="shared" si="863"/>
        <v>1.0083006699999999</v>
      </c>
      <c r="N2109" s="14">
        <f t="shared" si="860"/>
        <v>1.3133639428695965</v>
      </c>
      <c r="O2109" s="8">
        <f t="shared" si="862"/>
        <v>1.3200076300000001</v>
      </c>
      <c r="P2109" s="8">
        <f t="shared" si="845"/>
        <v>15869.48361392</v>
      </c>
      <c r="Q2109" s="13">
        <f t="shared" si="846"/>
        <v>0</v>
      </c>
      <c r="R2109" s="21">
        <f t="shared" si="847"/>
        <v>0</v>
      </c>
      <c r="S2109" s="8">
        <f t="shared" si="848"/>
        <v>0</v>
      </c>
      <c r="T2109" s="10">
        <f t="shared" si="857"/>
        <v>0.129804</v>
      </c>
      <c r="U2109" s="13">
        <f t="shared" si="861"/>
        <v>186</v>
      </c>
      <c r="V2109" s="13">
        <v>252</v>
      </c>
      <c r="W2109" s="14">
        <f t="shared" si="849"/>
        <v>1.0942620599999999</v>
      </c>
      <c r="X2109" s="85">
        <f t="shared" si="865"/>
        <v>2831.8676879964542</v>
      </c>
      <c r="Y2109" s="8">
        <v>0</v>
      </c>
      <c r="Z2109" s="9">
        <f t="shared" si="850"/>
        <v>0</v>
      </c>
      <c r="AA2109" s="26" t="str">
        <f t="shared" si="858"/>
        <v>INCORPJ=</v>
      </c>
      <c r="AB2109" s="70">
        <f t="shared" si="859"/>
        <v>44508</v>
      </c>
      <c r="AC2109" s="4"/>
      <c r="AD2109" s="1"/>
      <c r="AE2109" s="11"/>
      <c r="AF2109" s="5"/>
      <c r="AG2109" s="1"/>
      <c r="AH2109" s="1"/>
      <c r="AI2109" s="1"/>
      <c r="AJ2109" s="1"/>
      <c r="AK2109" s="10"/>
      <c r="AL2109" s="1"/>
      <c r="AM2109" s="1"/>
      <c r="AN2109" s="1"/>
      <c r="AO2109" s="1"/>
      <c r="AP2109" s="1"/>
      <c r="AQ2109" s="1"/>
    </row>
    <row r="2110" spans="1:43" ht="15.75" x14ac:dyDescent="0.2">
      <c r="A2110" s="67">
        <f t="shared" si="851"/>
        <v>44392</v>
      </c>
      <c r="B2110" s="8">
        <f t="shared" si="841"/>
        <v>18714.906745587708</v>
      </c>
      <c r="C2110" s="8">
        <f t="shared" si="852"/>
        <v>12022.26657881</v>
      </c>
      <c r="D2110" s="28">
        <f t="shared" si="853"/>
        <v>5739.56</v>
      </c>
      <c r="E2110" s="9">
        <f>IF(K2110=1,VLOOKUP(A2109,[1]Plan1!$AY$117:$BA$314,3),E2109)</f>
        <v>5769.98</v>
      </c>
      <c r="F2110" s="110">
        <f t="shared" si="854"/>
        <v>44363</v>
      </c>
      <c r="G2110" s="12">
        <f t="shared" si="842"/>
        <v>5.3000578441551038E-3</v>
      </c>
      <c r="H2110" s="11">
        <f t="shared" si="855"/>
        <v>44424</v>
      </c>
      <c r="I2110" s="11">
        <f t="shared" si="843"/>
        <v>44392</v>
      </c>
      <c r="J2110" s="1">
        <f t="shared" si="856"/>
        <v>22</v>
      </c>
      <c r="K2110" s="1">
        <f t="shared" si="864"/>
        <v>22</v>
      </c>
      <c r="L2110" s="8">
        <f t="shared" si="844"/>
        <v>1.00530005</v>
      </c>
      <c r="M2110" s="14">
        <f t="shared" si="863"/>
        <v>1.0083006699999999</v>
      </c>
      <c r="N2110" s="14">
        <f t="shared" si="860"/>
        <v>1.3133639428695965</v>
      </c>
      <c r="O2110" s="8">
        <f t="shared" si="862"/>
        <v>1.3203248299999999</v>
      </c>
      <c r="P2110" s="8">
        <f t="shared" si="845"/>
        <v>15873.297076880001</v>
      </c>
      <c r="Q2110" s="13">
        <f t="shared" si="846"/>
        <v>0</v>
      </c>
      <c r="R2110" s="21">
        <f t="shared" si="847"/>
        <v>0</v>
      </c>
      <c r="S2110" s="8">
        <f t="shared" si="848"/>
        <v>0</v>
      </c>
      <c r="T2110" s="10">
        <f t="shared" si="857"/>
        <v>0.129804</v>
      </c>
      <c r="U2110" s="13">
        <f t="shared" si="861"/>
        <v>187</v>
      </c>
      <c r="V2110" s="13">
        <v>252</v>
      </c>
      <c r="W2110" s="14">
        <f t="shared" si="849"/>
        <v>1.094792142</v>
      </c>
      <c r="X2110" s="85">
        <f t="shared" si="865"/>
        <v>2841.6096687077097</v>
      </c>
      <c r="Y2110" s="8">
        <v>0</v>
      </c>
      <c r="Z2110" s="9">
        <f t="shared" si="850"/>
        <v>0</v>
      </c>
      <c r="AA2110" s="26" t="str">
        <f t="shared" si="858"/>
        <v>INCORPJ=</v>
      </c>
      <c r="AB2110" s="70">
        <f t="shared" si="859"/>
        <v>44508</v>
      </c>
      <c r="AC2110" s="4"/>
      <c r="AD2110" s="1"/>
      <c r="AE2110" s="11"/>
      <c r="AF2110" s="5"/>
      <c r="AG2110" s="1"/>
      <c r="AH2110" s="1"/>
      <c r="AI2110" s="1"/>
      <c r="AJ2110" s="1"/>
      <c r="AK2110" s="10"/>
      <c r="AL2110" s="1"/>
      <c r="AM2110" s="1"/>
      <c r="AN2110" s="1"/>
      <c r="AO2110" s="1"/>
      <c r="AP2110" s="1"/>
      <c r="AQ2110" s="1"/>
    </row>
    <row r="2111" spans="1:43" ht="15.75" x14ac:dyDescent="0.2">
      <c r="A2111" s="67">
        <f t="shared" si="851"/>
        <v>44393</v>
      </c>
      <c r="B2111" s="8">
        <f t="shared" si="841"/>
        <v>18732.105597343019</v>
      </c>
      <c r="C2111" s="8">
        <f t="shared" si="852"/>
        <v>12022.26657881</v>
      </c>
      <c r="D2111" s="28">
        <f t="shared" si="853"/>
        <v>5769.98</v>
      </c>
      <c r="E2111" s="9">
        <f>IF(K2111=1,VLOOKUP(A2110,[1]Plan1!$AY$117:$BA$314,3),E2110)</f>
        <v>5825.37</v>
      </c>
      <c r="F2111" s="110">
        <f t="shared" si="854"/>
        <v>44393</v>
      </c>
      <c r="G2111" s="12">
        <f t="shared" si="842"/>
        <v>9.5996866540266623E-3</v>
      </c>
      <c r="H2111" s="11">
        <f t="shared" si="855"/>
        <v>44424</v>
      </c>
      <c r="I2111" s="11">
        <f t="shared" si="843"/>
        <v>44424</v>
      </c>
      <c r="J2111" s="1">
        <f t="shared" si="856"/>
        <v>22</v>
      </c>
      <c r="K2111" s="1">
        <f t="shared" si="864"/>
        <v>1</v>
      </c>
      <c r="L2111" s="8">
        <f t="shared" si="844"/>
        <v>1.0004343600000001</v>
      </c>
      <c r="M2111" s="14">
        <f t="shared" si="863"/>
        <v>1.00530005</v>
      </c>
      <c r="N2111" s="14">
        <f t="shared" si="860"/>
        <v>1.3203248374350025</v>
      </c>
      <c r="O2111" s="8">
        <f t="shared" si="862"/>
        <v>1.3208983299999999</v>
      </c>
      <c r="P2111" s="8">
        <f t="shared" si="845"/>
        <v>15880.191846760001</v>
      </c>
      <c r="Q2111" s="13">
        <f t="shared" si="846"/>
        <v>0</v>
      </c>
      <c r="R2111" s="21">
        <f t="shared" si="847"/>
        <v>0</v>
      </c>
      <c r="S2111" s="8">
        <f t="shared" si="848"/>
        <v>0</v>
      </c>
      <c r="T2111" s="10">
        <f t="shared" si="857"/>
        <v>0.129804</v>
      </c>
      <c r="U2111" s="13">
        <f t="shared" si="861"/>
        <v>188</v>
      </c>
      <c r="V2111" s="13">
        <v>252</v>
      </c>
      <c r="W2111" s="14">
        <f t="shared" si="849"/>
        <v>1.0953224800000001</v>
      </c>
      <c r="X2111" s="85">
        <f t="shared" si="865"/>
        <v>2851.9137505830186</v>
      </c>
      <c r="Y2111" s="8">
        <v>0</v>
      </c>
      <c r="Z2111" s="9">
        <f t="shared" si="850"/>
        <v>0</v>
      </c>
      <c r="AA2111" s="26" t="str">
        <f t="shared" si="858"/>
        <v>INCORPJ=</v>
      </c>
      <c r="AB2111" s="70">
        <f t="shared" si="859"/>
        <v>44508</v>
      </c>
      <c r="AC2111" s="4"/>
      <c r="AD2111" s="1"/>
      <c r="AE2111" s="11"/>
      <c r="AF2111" s="5"/>
      <c r="AG2111" s="1"/>
      <c r="AH2111" s="1"/>
      <c r="AI2111" s="1"/>
      <c r="AJ2111" s="1"/>
      <c r="AK2111" s="10"/>
      <c r="AL2111" s="1"/>
      <c r="AM2111" s="1"/>
      <c r="AN2111" s="1"/>
      <c r="AO2111" s="1"/>
      <c r="AP2111" s="1"/>
      <c r="AQ2111" s="1"/>
    </row>
    <row r="2112" spans="1:43" ht="15.75" x14ac:dyDescent="0.2">
      <c r="A2112" s="67">
        <f t="shared" si="851"/>
        <v>44394</v>
      </c>
      <c r="B2112" s="8">
        <f t="shared" si="841"/>
        <v>18749.320286103764</v>
      </c>
      <c r="C2112" s="8">
        <f t="shared" si="852"/>
        <v>12022.26657881</v>
      </c>
      <c r="D2112" s="28">
        <f t="shared" si="853"/>
        <v>5769.98</v>
      </c>
      <c r="E2112" s="9">
        <f>IF(K2112=1,VLOOKUP(A2111,[1]Plan1!$AY$117:$BA$314,3),E2111)</f>
        <v>5825.37</v>
      </c>
      <c r="F2112" s="110">
        <f t="shared" si="854"/>
        <v>44393</v>
      </c>
      <c r="G2112" s="12">
        <f t="shared" si="842"/>
        <v>9.5996866540266623E-3</v>
      </c>
      <c r="H2112" s="11">
        <f t="shared" si="855"/>
        <v>44424</v>
      </c>
      <c r="I2112" s="11">
        <f t="shared" si="843"/>
        <v>44424</v>
      </c>
      <c r="J2112" s="1">
        <f t="shared" si="856"/>
        <v>22</v>
      </c>
      <c r="K2112" s="1">
        <f t="shared" si="864"/>
        <v>2</v>
      </c>
      <c r="L2112" s="8">
        <f t="shared" si="844"/>
        <v>1.0008689099999999</v>
      </c>
      <c r="M2112" s="14">
        <f t="shared" si="863"/>
        <v>1.00530005</v>
      </c>
      <c r="N2112" s="14">
        <f t="shared" si="860"/>
        <v>1.3203248374350025</v>
      </c>
      <c r="O2112" s="8">
        <f t="shared" si="862"/>
        <v>1.3214720799999999</v>
      </c>
      <c r="P2112" s="8">
        <f t="shared" si="845"/>
        <v>15887.08962221</v>
      </c>
      <c r="Q2112" s="13">
        <f t="shared" si="846"/>
        <v>0</v>
      </c>
      <c r="R2112" s="21">
        <f t="shared" si="847"/>
        <v>0</v>
      </c>
      <c r="S2112" s="8">
        <f t="shared" si="848"/>
        <v>0</v>
      </c>
      <c r="T2112" s="10">
        <f t="shared" si="857"/>
        <v>0.129804</v>
      </c>
      <c r="U2112" s="13">
        <f t="shared" si="861"/>
        <v>189</v>
      </c>
      <c r="V2112" s="13">
        <v>252</v>
      </c>
      <c r="W2112" s="14">
        <f t="shared" si="849"/>
        <v>1.095853076</v>
      </c>
      <c r="X2112" s="85">
        <f t="shared" si="865"/>
        <v>2862.2306638937634</v>
      </c>
      <c r="Y2112" s="8">
        <v>0</v>
      </c>
      <c r="Z2112" s="9">
        <f t="shared" si="850"/>
        <v>0</v>
      </c>
      <c r="AA2112" s="26" t="str">
        <f t="shared" si="858"/>
        <v>INCORPJ=</v>
      </c>
      <c r="AB2112" s="70">
        <f t="shared" si="859"/>
        <v>44508</v>
      </c>
      <c r="AC2112" s="4"/>
      <c r="AD2112" s="1"/>
      <c r="AE2112" s="11"/>
      <c r="AF2112" s="5"/>
      <c r="AG2112" s="1"/>
      <c r="AH2112" s="1"/>
      <c r="AI2112" s="1"/>
      <c r="AJ2112" s="1"/>
      <c r="AK2112" s="10"/>
      <c r="AL2112" s="1"/>
      <c r="AM2112" s="1"/>
      <c r="AN2112" s="1"/>
      <c r="AO2112" s="1"/>
      <c r="AP2112" s="1"/>
      <c r="AQ2112" s="1"/>
    </row>
    <row r="2113" spans="1:43" ht="15.75" x14ac:dyDescent="0.2">
      <c r="A2113" s="67">
        <f t="shared" si="851"/>
        <v>44395</v>
      </c>
      <c r="B2113" s="8">
        <f t="shared" si="841"/>
        <v>18749.320286103764</v>
      </c>
      <c r="C2113" s="8">
        <f t="shared" si="852"/>
        <v>12022.26657881</v>
      </c>
      <c r="D2113" s="28">
        <f t="shared" si="853"/>
        <v>5769.98</v>
      </c>
      <c r="E2113" s="9">
        <f>IF(K2113=1,VLOOKUP(A2112,[1]Plan1!$AY$117:$BA$314,3),E2112)</f>
        <v>5825.37</v>
      </c>
      <c r="F2113" s="110">
        <f t="shared" si="854"/>
        <v>44393</v>
      </c>
      <c r="G2113" s="12">
        <f t="shared" si="842"/>
        <v>9.5996866540266623E-3</v>
      </c>
      <c r="H2113" s="11">
        <f t="shared" si="855"/>
        <v>44424</v>
      </c>
      <c r="I2113" s="11">
        <f t="shared" si="843"/>
        <v>44424</v>
      </c>
      <c r="J2113" s="1">
        <f t="shared" si="856"/>
        <v>22</v>
      </c>
      <c r="K2113" s="1">
        <f t="shared" si="864"/>
        <v>2</v>
      </c>
      <c r="L2113" s="8">
        <f t="shared" si="844"/>
        <v>1.0008689099999999</v>
      </c>
      <c r="M2113" s="14">
        <f t="shared" si="863"/>
        <v>1.00530005</v>
      </c>
      <c r="N2113" s="14">
        <f t="shared" si="860"/>
        <v>1.3203248374350025</v>
      </c>
      <c r="O2113" s="8">
        <f t="shared" si="862"/>
        <v>1.3214720799999999</v>
      </c>
      <c r="P2113" s="8">
        <f t="shared" si="845"/>
        <v>15887.08962221</v>
      </c>
      <c r="Q2113" s="13">
        <f t="shared" si="846"/>
        <v>0</v>
      </c>
      <c r="R2113" s="21">
        <f t="shared" si="847"/>
        <v>0</v>
      </c>
      <c r="S2113" s="8">
        <f t="shared" si="848"/>
        <v>0</v>
      </c>
      <c r="T2113" s="10">
        <f t="shared" si="857"/>
        <v>0.129804</v>
      </c>
      <c r="U2113" s="13">
        <f t="shared" si="861"/>
        <v>189</v>
      </c>
      <c r="V2113" s="13">
        <v>252</v>
      </c>
      <c r="W2113" s="14">
        <f t="shared" si="849"/>
        <v>1.095853076</v>
      </c>
      <c r="X2113" s="85">
        <f t="shared" si="865"/>
        <v>2862.2306638937634</v>
      </c>
      <c r="Y2113" s="8">
        <v>0</v>
      </c>
      <c r="Z2113" s="9">
        <f t="shared" si="850"/>
        <v>0</v>
      </c>
      <c r="AA2113" s="26" t="str">
        <f t="shared" si="858"/>
        <v>INCORPJ=</v>
      </c>
      <c r="AB2113" s="70">
        <f t="shared" si="859"/>
        <v>44508</v>
      </c>
      <c r="AC2113" s="4"/>
      <c r="AD2113" s="1"/>
      <c r="AE2113" s="11"/>
      <c r="AF2113" s="5"/>
      <c r="AG2113" s="1"/>
      <c r="AH2113" s="1"/>
      <c r="AI2113" s="1"/>
      <c r="AJ2113" s="1"/>
      <c r="AK2113" s="10"/>
      <c r="AL2113" s="1"/>
      <c r="AM2113" s="1"/>
      <c r="AN2113" s="1"/>
      <c r="AO2113" s="1"/>
      <c r="AP2113" s="1"/>
      <c r="AQ2113" s="1"/>
    </row>
    <row r="2114" spans="1:43" ht="15.75" x14ac:dyDescent="0.2">
      <c r="A2114" s="67">
        <f t="shared" si="851"/>
        <v>44396</v>
      </c>
      <c r="B2114" s="8">
        <f t="shared" si="841"/>
        <v>18749.320286103764</v>
      </c>
      <c r="C2114" s="8">
        <f t="shared" si="852"/>
        <v>12022.26657881</v>
      </c>
      <c r="D2114" s="28">
        <f t="shared" si="853"/>
        <v>5769.98</v>
      </c>
      <c r="E2114" s="9">
        <f>IF(K2114=1,VLOOKUP(A2113,[1]Plan1!$AY$117:$BA$314,3),E2113)</f>
        <v>5825.37</v>
      </c>
      <c r="F2114" s="110">
        <f t="shared" si="854"/>
        <v>44393</v>
      </c>
      <c r="G2114" s="12">
        <f t="shared" si="842"/>
        <v>9.5996866540266623E-3</v>
      </c>
      <c r="H2114" s="11">
        <f t="shared" si="855"/>
        <v>44424</v>
      </c>
      <c r="I2114" s="11">
        <f t="shared" si="843"/>
        <v>44424</v>
      </c>
      <c r="J2114" s="1">
        <f t="shared" si="856"/>
        <v>22</v>
      </c>
      <c r="K2114" s="1">
        <f t="shared" si="864"/>
        <v>2</v>
      </c>
      <c r="L2114" s="8">
        <f t="shared" si="844"/>
        <v>1.0008689099999999</v>
      </c>
      <c r="M2114" s="14">
        <f t="shared" si="863"/>
        <v>1.00530005</v>
      </c>
      <c r="N2114" s="14">
        <f t="shared" si="860"/>
        <v>1.3203248374350025</v>
      </c>
      <c r="O2114" s="8">
        <f t="shared" si="862"/>
        <v>1.3214720799999999</v>
      </c>
      <c r="P2114" s="8">
        <f t="shared" si="845"/>
        <v>15887.08962221</v>
      </c>
      <c r="Q2114" s="13">
        <f t="shared" si="846"/>
        <v>0</v>
      </c>
      <c r="R2114" s="21">
        <f t="shared" si="847"/>
        <v>0</v>
      </c>
      <c r="S2114" s="8">
        <f t="shared" si="848"/>
        <v>0</v>
      </c>
      <c r="T2114" s="10">
        <f t="shared" si="857"/>
        <v>0.129804</v>
      </c>
      <c r="U2114" s="13">
        <f t="shared" si="861"/>
        <v>189</v>
      </c>
      <c r="V2114" s="13">
        <v>252</v>
      </c>
      <c r="W2114" s="14">
        <f t="shared" si="849"/>
        <v>1.095853076</v>
      </c>
      <c r="X2114" s="85">
        <f t="shared" si="865"/>
        <v>2862.2306638937634</v>
      </c>
      <c r="Y2114" s="8">
        <v>0</v>
      </c>
      <c r="Z2114" s="9">
        <f t="shared" si="850"/>
        <v>0</v>
      </c>
      <c r="AA2114" s="26" t="str">
        <f t="shared" si="858"/>
        <v>INCORPJ=</v>
      </c>
      <c r="AB2114" s="70">
        <f t="shared" si="859"/>
        <v>44508</v>
      </c>
      <c r="AC2114" s="4"/>
      <c r="AD2114" s="1"/>
      <c r="AE2114" s="11"/>
      <c r="AF2114" s="5"/>
      <c r="AG2114" s="1"/>
      <c r="AH2114" s="1"/>
      <c r="AI2114" s="1"/>
      <c r="AJ2114" s="1"/>
      <c r="AK2114" s="10"/>
      <c r="AL2114" s="1"/>
      <c r="AM2114" s="1"/>
      <c r="AN2114" s="1"/>
      <c r="AO2114" s="1"/>
      <c r="AP2114" s="1"/>
      <c r="AQ2114" s="1"/>
    </row>
    <row r="2115" spans="1:43" ht="15.75" x14ac:dyDescent="0.2">
      <c r="A2115" s="67">
        <f t="shared" si="851"/>
        <v>44397</v>
      </c>
      <c r="B2115" s="8">
        <f t="shared" si="841"/>
        <v>18766.550646572581</v>
      </c>
      <c r="C2115" s="8">
        <f t="shared" si="852"/>
        <v>12022.26657881</v>
      </c>
      <c r="D2115" s="28">
        <f t="shared" si="853"/>
        <v>5769.98</v>
      </c>
      <c r="E2115" s="9">
        <f>IF(K2115=1,VLOOKUP(A2114,[1]Plan1!$AY$117:$BA$314,3),E2114)</f>
        <v>5825.37</v>
      </c>
      <c r="F2115" s="110">
        <f t="shared" si="854"/>
        <v>44393</v>
      </c>
      <c r="G2115" s="12">
        <f t="shared" si="842"/>
        <v>9.5996866540266623E-3</v>
      </c>
      <c r="H2115" s="11">
        <f t="shared" si="855"/>
        <v>44424</v>
      </c>
      <c r="I2115" s="11">
        <f t="shared" si="843"/>
        <v>44424</v>
      </c>
      <c r="J2115" s="1">
        <f t="shared" si="856"/>
        <v>22</v>
      </c>
      <c r="K2115" s="1">
        <f t="shared" si="864"/>
        <v>3</v>
      </c>
      <c r="L2115" s="8">
        <f t="shared" si="844"/>
        <v>1.0013036500000001</v>
      </c>
      <c r="M2115" s="14">
        <f t="shared" si="863"/>
        <v>1.00530005</v>
      </c>
      <c r="N2115" s="14">
        <f t="shared" si="860"/>
        <v>1.3203248374350025</v>
      </c>
      <c r="O2115" s="8">
        <f t="shared" si="862"/>
        <v>1.3220460700000001</v>
      </c>
      <c r="P2115" s="8">
        <f t="shared" si="845"/>
        <v>15893.990282999999</v>
      </c>
      <c r="Q2115" s="13">
        <f t="shared" si="846"/>
        <v>0</v>
      </c>
      <c r="R2115" s="21">
        <f t="shared" si="847"/>
        <v>0</v>
      </c>
      <c r="S2115" s="8">
        <f t="shared" si="848"/>
        <v>0</v>
      </c>
      <c r="T2115" s="10">
        <f t="shared" si="857"/>
        <v>0.129804</v>
      </c>
      <c r="U2115" s="13">
        <f t="shared" si="861"/>
        <v>190</v>
      </c>
      <c r="V2115" s="13">
        <v>252</v>
      </c>
      <c r="W2115" s="14">
        <f t="shared" si="849"/>
        <v>1.0963839280000001</v>
      </c>
      <c r="X2115" s="85">
        <f t="shared" si="865"/>
        <v>2872.560363572582</v>
      </c>
      <c r="Y2115" s="8">
        <v>0</v>
      </c>
      <c r="Z2115" s="9">
        <f t="shared" si="850"/>
        <v>0</v>
      </c>
      <c r="AA2115" s="26" t="str">
        <f t="shared" si="858"/>
        <v>INCORPJ=</v>
      </c>
      <c r="AB2115" s="70">
        <f t="shared" si="859"/>
        <v>44508</v>
      </c>
      <c r="AC2115" s="4"/>
      <c r="AD2115" s="1"/>
      <c r="AE2115" s="11"/>
      <c r="AF2115" s="5"/>
      <c r="AG2115" s="1"/>
      <c r="AH2115" s="1"/>
      <c r="AI2115" s="1"/>
      <c r="AJ2115" s="1"/>
      <c r="AK2115" s="10"/>
      <c r="AL2115" s="1"/>
      <c r="AM2115" s="1"/>
      <c r="AN2115" s="1"/>
      <c r="AO2115" s="1"/>
      <c r="AP2115" s="1"/>
      <c r="AQ2115" s="1"/>
    </row>
    <row r="2116" spans="1:43" ht="15.75" x14ac:dyDescent="0.2">
      <c r="A2116" s="67">
        <f t="shared" si="851"/>
        <v>44398</v>
      </c>
      <c r="B2116" s="8">
        <f t="shared" si="841"/>
        <v>18783.797007718375</v>
      </c>
      <c r="C2116" s="8">
        <f t="shared" si="852"/>
        <v>12022.26657881</v>
      </c>
      <c r="D2116" s="28">
        <f t="shared" si="853"/>
        <v>5769.98</v>
      </c>
      <c r="E2116" s="9">
        <f>IF(K2116=1,VLOOKUP(A2115,[1]Plan1!$AY$117:$BA$314,3),E2115)</f>
        <v>5825.37</v>
      </c>
      <c r="F2116" s="110">
        <f t="shared" si="854"/>
        <v>44393</v>
      </c>
      <c r="G2116" s="12">
        <f t="shared" si="842"/>
        <v>9.5996866540266623E-3</v>
      </c>
      <c r="H2116" s="11">
        <f t="shared" si="855"/>
        <v>44424</v>
      </c>
      <c r="I2116" s="11">
        <f t="shared" si="843"/>
        <v>44424</v>
      </c>
      <c r="J2116" s="1">
        <f t="shared" si="856"/>
        <v>22</v>
      </c>
      <c r="K2116" s="1">
        <f t="shared" si="864"/>
        <v>4</v>
      </c>
      <c r="L2116" s="8">
        <f t="shared" si="844"/>
        <v>1.00173858</v>
      </c>
      <c r="M2116" s="14">
        <f t="shared" si="863"/>
        <v>1.00530005</v>
      </c>
      <c r="N2116" s="14">
        <f t="shared" si="860"/>
        <v>1.3203248374350025</v>
      </c>
      <c r="O2116" s="8">
        <f t="shared" si="862"/>
        <v>1.32262032</v>
      </c>
      <c r="P2116" s="8">
        <f t="shared" si="845"/>
        <v>15900.89406959</v>
      </c>
      <c r="Q2116" s="13">
        <f t="shared" si="846"/>
        <v>0</v>
      </c>
      <c r="R2116" s="21">
        <f t="shared" si="847"/>
        <v>0</v>
      </c>
      <c r="S2116" s="8">
        <f t="shared" si="848"/>
        <v>0</v>
      </c>
      <c r="T2116" s="10">
        <f t="shared" si="857"/>
        <v>0.129804</v>
      </c>
      <c r="U2116" s="13">
        <f t="shared" si="861"/>
        <v>191</v>
      </c>
      <c r="V2116" s="13">
        <v>252</v>
      </c>
      <c r="W2116" s="14">
        <f t="shared" si="849"/>
        <v>1.0969150379999999</v>
      </c>
      <c r="X2116" s="85">
        <f t="shared" si="865"/>
        <v>2882.9029381283758</v>
      </c>
      <c r="Y2116" s="8">
        <v>0</v>
      </c>
      <c r="Z2116" s="9">
        <f t="shared" si="850"/>
        <v>0</v>
      </c>
      <c r="AA2116" s="26" t="str">
        <f t="shared" si="858"/>
        <v>INCORPJ=</v>
      </c>
      <c r="AB2116" s="70">
        <f t="shared" si="859"/>
        <v>44508</v>
      </c>
      <c r="AC2116" s="4"/>
      <c r="AD2116" s="1"/>
      <c r="AE2116" s="11"/>
      <c r="AF2116" s="5"/>
      <c r="AG2116" s="1"/>
      <c r="AH2116" s="1"/>
      <c r="AI2116" s="1"/>
      <c r="AJ2116" s="1"/>
      <c r="AK2116" s="10"/>
      <c r="AL2116" s="1"/>
      <c r="AM2116" s="1"/>
      <c r="AN2116" s="1"/>
      <c r="AO2116" s="1"/>
      <c r="AP2116" s="1"/>
      <c r="AQ2116" s="1"/>
    </row>
    <row r="2117" spans="1:43" ht="15.75" x14ac:dyDescent="0.2">
      <c r="A2117" s="67">
        <f t="shared" si="851"/>
        <v>44399</v>
      </c>
      <c r="B2117" s="8">
        <f t="shared" si="841"/>
        <v>18801.059221421121</v>
      </c>
      <c r="C2117" s="8">
        <f t="shared" si="852"/>
        <v>12022.26657881</v>
      </c>
      <c r="D2117" s="28">
        <f t="shared" si="853"/>
        <v>5769.98</v>
      </c>
      <c r="E2117" s="9">
        <f>IF(K2117=1,VLOOKUP(A2116,[1]Plan1!$AY$117:$BA$314,3),E2116)</f>
        <v>5825.37</v>
      </c>
      <c r="F2117" s="110">
        <f t="shared" si="854"/>
        <v>44393</v>
      </c>
      <c r="G2117" s="12">
        <f t="shared" si="842"/>
        <v>9.5996866540266623E-3</v>
      </c>
      <c r="H2117" s="11">
        <f t="shared" si="855"/>
        <v>44424</v>
      </c>
      <c r="I2117" s="11">
        <f t="shared" si="843"/>
        <v>44424</v>
      </c>
      <c r="J2117" s="1">
        <f t="shared" si="856"/>
        <v>22</v>
      </c>
      <c r="K2117" s="1">
        <f t="shared" si="864"/>
        <v>5</v>
      </c>
      <c r="L2117" s="8">
        <f t="shared" si="844"/>
        <v>1.0021736999999999</v>
      </c>
      <c r="M2117" s="14">
        <f t="shared" si="863"/>
        <v>1.00530005</v>
      </c>
      <c r="N2117" s="14">
        <f t="shared" si="860"/>
        <v>1.3203248374350025</v>
      </c>
      <c r="O2117" s="8">
        <f t="shared" si="862"/>
        <v>1.3231948200000001</v>
      </c>
      <c r="P2117" s="8">
        <f t="shared" si="845"/>
        <v>15907.800861739999</v>
      </c>
      <c r="Q2117" s="13">
        <f t="shared" si="846"/>
        <v>0</v>
      </c>
      <c r="R2117" s="21">
        <f t="shared" si="847"/>
        <v>0</v>
      </c>
      <c r="S2117" s="8">
        <f t="shared" si="848"/>
        <v>0</v>
      </c>
      <c r="T2117" s="10">
        <f t="shared" si="857"/>
        <v>0.129804</v>
      </c>
      <c r="U2117" s="13">
        <f t="shared" si="861"/>
        <v>192</v>
      </c>
      <c r="V2117" s="13">
        <v>252</v>
      </c>
      <c r="W2117" s="14">
        <f t="shared" si="849"/>
        <v>1.0974464049999999</v>
      </c>
      <c r="X2117" s="85">
        <f t="shared" si="865"/>
        <v>2893.2583596811237</v>
      </c>
      <c r="Y2117" s="8">
        <v>0</v>
      </c>
      <c r="Z2117" s="9">
        <f t="shared" si="850"/>
        <v>0</v>
      </c>
      <c r="AA2117" s="26" t="str">
        <f t="shared" si="858"/>
        <v>INCORPJ=</v>
      </c>
      <c r="AB2117" s="70">
        <f t="shared" si="859"/>
        <v>44508</v>
      </c>
      <c r="AC2117" s="4"/>
      <c r="AD2117" s="1"/>
      <c r="AE2117" s="11"/>
      <c r="AF2117" s="5"/>
      <c r="AG2117" s="1"/>
      <c r="AH2117" s="1"/>
      <c r="AI2117" s="1"/>
      <c r="AJ2117" s="1"/>
      <c r="AK2117" s="10"/>
      <c r="AL2117" s="1"/>
      <c r="AM2117" s="1"/>
      <c r="AN2117" s="1"/>
      <c r="AO2117" s="1"/>
      <c r="AP2117" s="1"/>
      <c r="AQ2117" s="1"/>
    </row>
    <row r="2118" spans="1:43" ht="15.75" x14ac:dyDescent="0.2">
      <c r="A2118" s="67">
        <f t="shared" si="851"/>
        <v>44400</v>
      </c>
      <c r="B2118" s="8">
        <f t="shared" si="841"/>
        <v>18818.337173548131</v>
      </c>
      <c r="C2118" s="8">
        <f t="shared" si="852"/>
        <v>12022.26657881</v>
      </c>
      <c r="D2118" s="28">
        <f t="shared" si="853"/>
        <v>5769.98</v>
      </c>
      <c r="E2118" s="9">
        <f>IF(K2118=1,VLOOKUP(A2117,[1]Plan1!$AY$117:$BA$314,3),E2117)</f>
        <v>5825.37</v>
      </c>
      <c r="F2118" s="110">
        <f t="shared" si="854"/>
        <v>44393</v>
      </c>
      <c r="G2118" s="12">
        <f t="shared" si="842"/>
        <v>9.5996866540266623E-3</v>
      </c>
      <c r="H2118" s="11">
        <f t="shared" si="855"/>
        <v>44424</v>
      </c>
      <c r="I2118" s="11">
        <f t="shared" si="843"/>
        <v>44424</v>
      </c>
      <c r="J2118" s="1">
        <f t="shared" si="856"/>
        <v>22</v>
      </c>
      <c r="K2118" s="1">
        <f t="shared" si="864"/>
        <v>6</v>
      </c>
      <c r="L2118" s="8">
        <f t="shared" si="844"/>
        <v>1.0026090000000001</v>
      </c>
      <c r="M2118" s="14">
        <f t="shared" si="863"/>
        <v>1.00530005</v>
      </c>
      <c r="N2118" s="14">
        <f t="shared" si="860"/>
        <v>1.3203248374350025</v>
      </c>
      <c r="O2118" s="8">
        <f t="shared" si="862"/>
        <v>1.3237695599999999</v>
      </c>
      <c r="P2118" s="8">
        <f t="shared" si="845"/>
        <v>15914.71053923</v>
      </c>
      <c r="Q2118" s="13">
        <f t="shared" si="846"/>
        <v>0</v>
      </c>
      <c r="R2118" s="21">
        <f t="shared" si="847"/>
        <v>0</v>
      </c>
      <c r="S2118" s="8">
        <f t="shared" si="848"/>
        <v>0</v>
      </c>
      <c r="T2118" s="10">
        <f t="shared" si="857"/>
        <v>0.129804</v>
      </c>
      <c r="U2118" s="13">
        <f t="shared" si="861"/>
        <v>193</v>
      </c>
      <c r="V2118" s="13">
        <v>252</v>
      </c>
      <c r="W2118" s="14">
        <f t="shared" si="849"/>
        <v>1.0979780299999999</v>
      </c>
      <c r="X2118" s="85">
        <f t="shared" si="865"/>
        <v>2903.6266343181296</v>
      </c>
      <c r="Y2118" s="8">
        <v>0</v>
      </c>
      <c r="Z2118" s="9">
        <f t="shared" si="850"/>
        <v>0</v>
      </c>
      <c r="AA2118" s="26" t="str">
        <f t="shared" si="858"/>
        <v>INCORPJ=</v>
      </c>
      <c r="AB2118" s="70">
        <f t="shared" si="859"/>
        <v>44508</v>
      </c>
      <c r="AC2118" s="4"/>
      <c r="AD2118" s="1"/>
      <c r="AE2118" s="11"/>
      <c r="AF2118" s="5"/>
      <c r="AG2118" s="1"/>
      <c r="AH2118" s="1"/>
      <c r="AI2118" s="1"/>
      <c r="AJ2118" s="1"/>
      <c r="AK2118" s="10"/>
      <c r="AL2118" s="1"/>
      <c r="AM2118" s="1"/>
      <c r="AN2118" s="1"/>
      <c r="AO2118" s="1"/>
      <c r="AP2118" s="1"/>
      <c r="AQ2118" s="1"/>
    </row>
    <row r="2119" spans="1:43" ht="15.75" x14ac:dyDescent="0.2">
      <c r="A2119" s="67">
        <f t="shared" si="851"/>
        <v>44401</v>
      </c>
      <c r="B2119" s="8">
        <f t="shared" si="841"/>
        <v>18835.631142130507</v>
      </c>
      <c r="C2119" s="8">
        <f t="shared" si="852"/>
        <v>12022.26657881</v>
      </c>
      <c r="D2119" s="28">
        <f t="shared" si="853"/>
        <v>5769.98</v>
      </c>
      <c r="E2119" s="9">
        <f>IF(K2119=1,VLOOKUP(A2118,[1]Plan1!$AY$117:$BA$314,3),E2118)</f>
        <v>5825.37</v>
      </c>
      <c r="F2119" s="110">
        <f t="shared" si="854"/>
        <v>44393</v>
      </c>
      <c r="G2119" s="12">
        <f t="shared" si="842"/>
        <v>9.5996866540266623E-3</v>
      </c>
      <c r="H2119" s="11">
        <f t="shared" si="855"/>
        <v>44424</v>
      </c>
      <c r="I2119" s="11">
        <f t="shared" si="843"/>
        <v>44424</v>
      </c>
      <c r="J2119" s="1">
        <f t="shared" si="856"/>
        <v>22</v>
      </c>
      <c r="K2119" s="1">
        <f t="shared" si="864"/>
        <v>7</v>
      </c>
      <c r="L2119" s="8">
        <f t="shared" si="844"/>
        <v>1.0030444999999999</v>
      </c>
      <c r="M2119" s="14">
        <f t="shared" si="863"/>
        <v>1.00530005</v>
      </c>
      <c r="N2119" s="14">
        <f t="shared" si="860"/>
        <v>1.3203248374350025</v>
      </c>
      <c r="O2119" s="8">
        <f t="shared" si="862"/>
        <v>1.3243445599999999</v>
      </c>
      <c r="P2119" s="8">
        <f t="shared" si="845"/>
        <v>15921.62334251</v>
      </c>
      <c r="Q2119" s="13">
        <f t="shared" si="846"/>
        <v>0</v>
      </c>
      <c r="R2119" s="21">
        <f t="shared" si="847"/>
        <v>0</v>
      </c>
      <c r="S2119" s="8">
        <f t="shared" si="848"/>
        <v>0</v>
      </c>
      <c r="T2119" s="10">
        <f t="shared" si="857"/>
        <v>0.129804</v>
      </c>
      <c r="U2119" s="13">
        <f t="shared" si="861"/>
        <v>194</v>
      </c>
      <c r="V2119" s="13">
        <v>252</v>
      </c>
      <c r="W2119" s="14">
        <f t="shared" si="849"/>
        <v>1.0985099119999999</v>
      </c>
      <c r="X2119" s="85">
        <f t="shared" si="865"/>
        <v>2914.0077996205077</v>
      </c>
      <c r="Y2119" s="8">
        <v>0</v>
      </c>
      <c r="Z2119" s="9">
        <f t="shared" si="850"/>
        <v>0</v>
      </c>
      <c r="AA2119" s="26" t="str">
        <f t="shared" si="858"/>
        <v>INCORPJ=</v>
      </c>
      <c r="AB2119" s="70">
        <f t="shared" si="859"/>
        <v>44508</v>
      </c>
      <c r="AC2119" s="4"/>
      <c r="AD2119" s="1"/>
      <c r="AE2119" s="11"/>
      <c r="AF2119" s="5"/>
      <c r="AG2119" s="1"/>
      <c r="AH2119" s="1"/>
      <c r="AI2119" s="1"/>
      <c r="AJ2119" s="1"/>
      <c r="AK2119" s="10"/>
      <c r="AL2119" s="1"/>
      <c r="AM2119" s="1"/>
      <c r="AN2119" s="1"/>
      <c r="AO2119" s="1"/>
      <c r="AP2119" s="1"/>
      <c r="AQ2119" s="1"/>
    </row>
    <row r="2120" spans="1:43" ht="15.75" x14ac:dyDescent="0.2">
      <c r="A2120" s="67">
        <f t="shared" si="851"/>
        <v>44402</v>
      </c>
      <c r="B2120" s="8">
        <f t="shared" si="841"/>
        <v>18835.631142130507</v>
      </c>
      <c r="C2120" s="8">
        <f t="shared" si="852"/>
        <v>12022.26657881</v>
      </c>
      <c r="D2120" s="28">
        <f t="shared" si="853"/>
        <v>5769.98</v>
      </c>
      <c r="E2120" s="9">
        <f>IF(K2120=1,VLOOKUP(A2119,[1]Plan1!$AY$117:$BA$314,3),E2119)</f>
        <v>5825.37</v>
      </c>
      <c r="F2120" s="110">
        <f t="shared" si="854"/>
        <v>44393</v>
      </c>
      <c r="G2120" s="12">
        <f t="shared" si="842"/>
        <v>9.5996866540266623E-3</v>
      </c>
      <c r="H2120" s="11">
        <f t="shared" si="855"/>
        <v>44424</v>
      </c>
      <c r="I2120" s="11">
        <f t="shared" si="843"/>
        <v>44424</v>
      </c>
      <c r="J2120" s="1">
        <f t="shared" si="856"/>
        <v>22</v>
      </c>
      <c r="K2120" s="1">
        <f t="shared" si="864"/>
        <v>7</v>
      </c>
      <c r="L2120" s="8">
        <f t="shared" si="844"/>
        <v>1.0030444999999999</v>
      </c>
      <c r="M2120" s="14">
        <f t="shared" si="863"/>
        <v>1.00530005</v>
      </c>
      <c r="N2120" s="14">
        <f t="shared" si="860"/>
        <v>1.3203248374350025</v>
      </c>
      <c r="O2120" s="8">
        <f t="shared" si="862"/>
        <v>1.3243445599999999</v>
      </c>
      <c r="P2120" s="8">
        <f t="shared" si="845"/>
        <v>15921.62334251</v>
      </c>
      <c r="Q2120" s="13">
        <f t="shared" si="846"/>
        <v>0</v>
      </c>
      <c r="R2120" s="21">
        <f t="shared" si="847"/>
        <v>0</v>
      </c>
      <c r="S2120" s="8">
        <f t="shared" si="848"/>
        <v>0</v>
      </c>
      <c r="T2120" s="10">
        <f t="shared" si="857"/>
        <v>0.129804</v>
      </c>
      <c r="U2120" s="13">
        <f t="shared" si="861"/>
        <v>194</v>
      </c>
      <c r="V2120" s="13">
        <v>252</v>
      </c>
      <c r="W2120" s="14">
        <f t="shared" si="849"/>
        <v>1.0985099119999999</v>
      </c>
      <c r="X2120" s="85">
        <f t="shared" si="865"/>
        <v>2914.0077996205077</v>
      </c>
      <c r="Y2120" s="8">
        <v>0</v>
      </c>
      <c r="Z2120" s="9">
        <f t="shared" si="850"/>
        <v>0</v>
      </c>
      <c r="AA2120" s="26" t="str">
        <f t="shared" si="858"/>
        <v>INCORPJ=</v>
      </c>
      <c r="AB2120" s="70">
        <f t="shared" si="859"/>
        <v>44508</v>
      </c>
      <c r="AC2120" s="4"/>
      <c r="AD2120" s="1"/>
      <c r="AE2120" s="11"/>
      <c r="AF2120" s="5"/>
      <c r="AG2120" s="1"/>
      <c r="AH2120" s="1"/>
      <c r="AI2120" s="1"/>
      <c r="AJ2120" s="1"/>
      <c r="AK2120" s="10"/>
      <c r="AL2120" s="1"/>
      <c r="AM2120" s="1"/>
      <c r="AN2120" s="1"/>
      <c r="AO2120" s="1"/>
      <c r="AP2120" s="1"/>
      <c r="AQ2120" s="1"/>
    </row>
    <row r="2121" spans="1:43" ht="15.75" x14ac:dyDescent="0.2">
      <c r="A2121" s="67">
        <f t="shared" si="851"/>
        <v>44403</v>
      </c>
      <c r="B2121" s="8">
        <f t="shared" si="841"/>
        <v>18835.631142130507</v>
      </c>
      <c r="C2121" s="8">
        <f t="shared" si="852"/>
        <v>12022.26657881</v>
      </c>
      <c r="D2121" s="28">
        <f t="shared" si="853"/>
        <v>5769.98</v>
      </c>
      <c r="E2121" s="9">
        <f>IF(K2121=1,VLOOKUP(A2120,[1]Plan1!$AY$117:$BA$314,3),E2120)</f>
        <v>5825.37</v>
      </c>
      <c r="F2121" s="110">
        <f t="shared" si="854"/>
        <v>44393</v>
      </c>
      <c r="G2121" s="12">
        <f t="shared" si="842"/>
        <v>9.5996866540266623E-3</v>
      </c>
      <c r="H2121" s="11">
        <f t="shared" si="855"/>
        <v>44424</v>
      </c>
      <c r="I2121" s="11">
        <f t="shared" si="843"/>
        <v>44424</v>
      </c>
      <c r="J2121" s="1">
        <f t="shared" si="856"/>
        <v>22</v>
      </c>
      <c r="K2121" s="1">
        <f t="shared" si="864"/>
        <v>7</v>
      </c>
      <c r="L2121" s="8">
        <f t="shared" si="844"/>
        <v>1.0030444999999999</v>
      </c>
      <c r="M2121" s="14">
        <f t="shared" si="863"/>
        <v>1.00530005</v>
      </c>
      <c r="N2121" s="14">
        <f t="shared" si="860"/>
        <v>1.3203248374350025</v>
      </c>
      <c r="O2121" s="8">
        <f t="shared" si="862"/>
        <v>1.3243445599999999</v>
      </c>
      <c r="P2121" s="8">
        <f t="shared" si="845"/>
        <v>15921.62334251</v>
      </c>
      <c r="Q2121" s="13">
        <f t="shared" si="846"/>
        <v>0</v>
      </c>
      <c r="R2121" s="21">
        <f t="shared" si="847"/>
        <v>0</v>
      </c>
      <c r="S2121" s="8">
        <f t="shared" si="848"/>
        <v>0</v>
      </c>
      <c r="T2121" s="10">
        <f t="shared" si="857"/>
        <v>0.129804</v>
      </c>
      <c r="U2121" s="13">
        <f t="shared" si="861"/>
        <v>194</v>
      </c>
      <c r="V2121" s="13">
        <v>252</v>
      </c>
      <c r="W2121" s="14">
        <f t="shared" si="849"/>
        <v>1.0985099119999999</v>
      </c>
      <c r="X2121" s="85">
        <f t="shared" si="865"/>
        <v>2914.0077996205077</v>
      </c>
      <c r="Y2121" s="8">
        <v>0</v>
      </c>
      <c r="Z2121" s="9">
        <f t="shared" si="850"/>
        <v>0</v>
      </c>
      <c r="AA2121" s="26" t="str">
        <f t="shared" si="858"/>
        <v>INCORPJ=</v>
      </c>
      <c r="AB2121" s="70">
        <f t="shared" si="859"/>
        <v>44508</v>
      </c>
      <c r="AC2121" s="4"/>
      <c r="AD2121" s="1"/>
      <c r="AE2121" s="11"/>
      <c r="AF2121" s="5"/>
      <c r="AG2121" s="1"/>
      <c r="AH2121" s="1"/>
      <c r="AI2121" s="1"/>
      <c r="AJ2121" s="1"/>
      <c r="AK2121" s="10"/>
      <c r="AL2121" s="1"/>
      <c r="AM2121" s="1"/>
      <c r="AN2121" s="1"/>
      <c r="AO2121" s="1"/>
      <c r="AP2121" s="1"/>
      <c r="AQ2121" s="1"/>
    </row>
    <row r="2122" spans="1:43" ht="15.75" x14ac:dyDescent="0.2">
      <c r="A2122" s="67">
        <f t="shared" si="851"/>
        <v>44404</v>
      </c>
      <c r="B2122" s="8">
        <f t="shared" ref="B2122:B2185" si="866">(P2122+X2122)</f>
        <v>18852.940870857063</v>
      </c>
      <c r="C2122" s="8">
        <f t="shared" si="852"/>
        <v>12022.26657881</v>
      </c>
      <c r="D2122" s="28">
        <f t="shared" si="853"/>
        <v>5769.98</v>
      </c>
      <c r="E2122" s="9">
        <f>IF(K2122=1,VLOOKUP(A2121,[1]Plan1!$AY$117:$BA$314,3),E2121)</f>
        <v>5825.37</v>
      </c>
      <c r="F2122" s="110">
        <f t="shared" si="854"/>
        <v>44393</v>
      </c>
      <c r="G2122" s="12">
        <f t="shared" ref="G2122:G2185" si="867">(E2122/D2122)-1</f>
        <v>9.5996866540266623E-3</v>
      </c>
      <c r="H2122" s="11">
        <f t="shared" si="855"/>
        <v>44424</v>
      </c>
      <c r="I2122" s="11">
        <f t="shared" ref="I2122:I2185" si="868">IF(A2122&gt;I2121,H2122,I2121)</f>
        <v>44424</v>
      </c>
      <c r="J2122" s="1">
        <f t="shared" si="856"/>
        <v>22</v>
      </c>
      <c r="K2122" s="1">
        <f t="shared" si="864"/>
        <v>8</v>
      </c>
      <c r="L2122" s="8">
        <f t="shared" ref="L2122:L2185" si="869">TRUNC((E2122/D2122)^TRUNC((K2122/J2122),9),8)</f>
        <v>1.0034801799999999</v>
      </c>
      <c r="M2122" s="14">
        <f t="shared" si="863"/>
        <v>1.00530005</v>
      </c>
      <c r="N2122" s="14">
        <f t="shared" si="860"/>
        <v>1.3203248374350025</v>
      </c>
      <c r="O2122" s="8">
        <f t="shared" si="862"/>
        <v>1.3249198</v>
      </c>
      <c r="P2122" s="8">
        <f t="shared" ref="P2122:P2185" si="870">TRUNC(C2122*O2122,8)</f>
        <v>15928.539031140001</v>
      </c>
      <c r="Q2122" s="13">
        <f t="shared" ref="Q2122:Q2185" si="871">IF(VLOOKUP(A2122,AE$10:AM$114,9)=VLOOKUP(A2121,AE$10:AM$114,9),0,VLOOKUP(A2122,AE$10:AM$114,9))</f>
        <v>0</v>
      </c>
      <c r="R2122" s="21">
        <f t="shared" ref="R2122:R2185" si="872">IF(Q2122&gt;0,VLOOKUP($A2122,$AE$10:$AK$114,7),0)</f>
        <v>0</v>
      </c>
      <c r="S2122" s="8">
        <f t="shared" ref="S2122:S2185" si="873">IF(R2122&gt;0,TRUNC(R2122*P2122,8),0)</f>
        <v>0</v>
      </c>
      <c r="T2122" s="10">
        <f t="shared" si="857"/>
        <v>0.129804</v>
      </c>
      <c r="U2122" s="13">
        <f t="shared" si="861"/>
        <v>195</v>
      </c>
      <c r="V2122" s="13">
        <v>252</v>
      </c>
      <c r="W2122" s="14">
        <f t="shared" ref="W2122:W2185" si="874">ROUND((1+T2122)^TRUNC((U2122/V2122),9),9)</f>
        <v>1.0990420519999999</v>
      </c>
      <c r="X2122" s="85">
        <f t="shared" si="865"/>
        <v>2924.401839717063</v>
      </c>
      <c r="Y2122" s="8">
        <v>0</v>
      </c>
      <c r="Z2122" s="9">
        <f t="shared" ref="Z2122:Z2185" si="875">IF(S2122&gt;0,S2122+X2122,0)</f>
        <v>0</v>
      </c>
      <c r="AA2122" s="26" t="str">
        <f t="shared" si="858"/>
        <v>INCORPJ=</v>
      </c>
      <c r="AB2122" s="70">
        <f t="shared" si="859"/>
        <v>44508</v>
      </c>
      <c r="AC2122" s="4"/>
      <c r="AD2122" s="1"/>
      <c r="AE2122" s="11"/>
      <c r="AF2122" s="5"/>
      <c r="AG2122" s="1"/>
      <c r="AH2122" s="1"/>
      <c r="AI2122" s="1"/>
      <c r="AJ2122" s="1"/>
      <c r="AK2122" s="10"/>
      <c r="AL2122" s="1"/>
      <c r="AM2122" s="1"/>
      <c r="AN2122" s="1"/>
      <c r="AO2122" s="1"/>
      <c r="AP2122" s="1"/>
      <c r="AQ2122" s="1"/>
    </row>
    <row r="2123" spans="1:43" ht="15.75" x14ac:dyDescent="0.2">
      <c r="A2123" s="67">
        <f t="shared" ref="A2123:A2186" si="876">(A2122+1)</f>
        <v>44405</v>
      </c>
      <c r="B2123" s="8">
        <f t="shared" si="866"/>
        <v>18870.26663799824</v>
      </c>
      <c r="C2123" s="8">
        <f t="shared" ref="C2123:C2186" si="877">TRUNC(IF(Q2122&gt;0,VLOOKUP(A2122,$AE$12:$AF$114,2),C2122),8)</f>
        <v>12022.26657881</v>
      </c>
      <c r="D2123" s="28">
        <f t="shared" ref="D2123:D2186" si="878">IF(E2123=E2122,D2122,E2122)</f>
        <v>5769.98</v>
      </c>
      <c r="E2123" s="9">
        <f>IF(K2123=1,VLOOKUP(A2122,[1]Plan1!$AY$117:$BA$314,3),E2122)</f>
        <v>5825.37</v>
      </c>
      <c r="F2123" s="110">
        <f t="shared" ref="F2123:F2186" si="879">IF(D2123=D2122,F2122,A2123)</f>
        <v>44393</v>
      </c>
      <c r="G2123" s="12">
        <f t="shared" si="867"/>
        <v>9.5996866540266623E-3</v>
      </c>
      <c r="H2123" s="11">
        <f t="shared" ref="H2123:H2186" si="880">IF(DAY(A2123)=15,VLOOKUP(A2123,AJ$118:AP$450,4),H2122)</f>
        <v>44424</v>
      </c>
      <c r="I2123" s="11">
        <f t="shared" si="868"/>
        <v>44424</v>
      </c>
      <c r="J2123" s="1">
        <f t="shared" ref="J2123:J2186" si="881">IF(I2123=I2122,J2122,NETWORKDAYS(I2122,I2123,$AE$118:$AE$502)-1)</f>
        <v>22</v>
      </c>
      <c r="K2123" s="1">
        <f t="shared" si="864"/>
        <v>9</v>
      </c>
      <c r="L2123" s="8">
        <f t="shared" si="869"/>
        <v>1.0039160600000001</v>
      </c>
      <c r="M2123" s="14">
        <f t="shared" si="863"/>
        <v>1.00530005</v>
      </c>
      <c r="N2123" s="14">
        <f t="shared" si="860"/>
        <v>1.3203248374350025</v>
      </c>
      <c r="O2123" s="8">
        <f t="shared" si="862"/>
        <v>1.3254953</v>
      </c>
      <c r="P2123" s="8">
        <f t="shared" si="870"/>
        <v>15935.45784555</v>
      </c>
      <c r="Q2123" s="13">
        <f t="shared" si="871"/>
        <v>0</v>
      </c>
      <c r="R2123" s="21">
        <f t="shared" si="872"/>
        <v>0</v>
      </c>
      <c r="S2123" s="8">
        <f t="shared" si="873"/>
        <v>0</v>
      </c>
      <c r="T2123" s="10">
        <f t="shared" ref="T2123:T2186" si="882">IF(Q2122&gt;0,VLOOKUP(A2122,$AE$11:$AH$20,4),T2122)</f>
        <v>0.129804</v>
      </c>
      <c r="U2123" s="13">
        <f t="shared" si="861"/>
        <v>196</v>
      </c>
      <c r="V2123" s="13">
        <v>252</v>
      </c>
      <c r="W2123" s="14">
        <f t="shared" si="874"/>
        <v>1.0995744489999999</v>
      </c>
      <c r="X2123" s="85">
        <f t="shared" si="865"/>
        <v>2934.8087924482388</v>
      </c>
      <c r="Y2123" s="8">
        <v>0</v>
      </c>
      <c r="Z2123" s="9">
        <f t="shared" si="875"/>
        <v>0</v>
      </c>
      <c r="AA2123" s="26" t="str">
        <f t="shared" ref="AA2123:AA2186" si="883">IF($Q2122&gt;0,VLOOKUP($A2122,$AE$10:$AO$114,($AN$7)+1),AA2122)</f>
        <v>INCORPJ=</v>
      </c>
      <c r="AB2123" s="70">
        <f t="shared" ref="AB2123:AB2186" si="884">IF($Q2122&gt;0,VLOOKUP($A2122,$AE$10:$AO$114,($AO$7)+1),AB2122)</f>
        <v>44508</v>
      </c>
      <c r="AC2123" s="4"/>
      <c r="AD2123" s="1"/>
      <c r="AE2123" s="11"/>
      <c r="AF2123" s="5"/>
      <c r="AG2123" s="1"/>
      <c r="AH2123" s="1"/>
      <c r="AI2123" s="1"/>
      <c r="AJ2123" s="1"/>
      <c r="AK2123" s="10"/>
      <c r="AL2123" s="1"/>
      <c r="AM2123" s="1"/>
      <c r="AN2123" s="1"/>
      <c r="AO2123" s="1"/>
      <c r="AP2123" s="1"/>
      <c r="AQ2123" s="1"/>
    </row>
    <row r="2124" spans="1:43" ht="15.75" x14ac:dyDescent="0.2">
      <c r="A2124" s="67">
        <f t="shared" si="876"/>
        <v>44406</v>
      </c>
      <c r="B2124" s="8">
        <f t="shared" si="866"/>
        <v>18887.608186984929</v>
      </c>
      <c r="C2124" s="8">
        <f t="shared" si="877"/>
        <v>12022.26657881</v>
      </c>
      <c r="D2124" s="28">
        <f t="shared" si="878"/>
        <v>5769.98</v>
      </c>
      <c r="E2124" s="9">
        <f>IF(K2124=1,VLOOKUP(A2123,[1]Plan1!$AY$117:$BA$314,3),E2123)</f>
        <v>5825.37</v>
      </c>
      <c r="F2124" s="110">
        <f t="shared" si="879"/>
        <v>44393</v>
      </c>
      <c r="G2124" s="12">
        <f t="shared" si="867"/>
        <v>9.5996866540266623E-3</v>
      </c>
      <c r="H2124" s="11">
        <f t="shared" si="880"/>
        <v>44424</v>
      </c>
      <c r="I2124" s="11">
        <f t="shared" si="868"/>
        <v>44424</v>
      </c>
      <c r="J2124" s="1">
        <f t="shared" si="881"/>
        <v>22</v>
      </c>
      <c r="K2124" s="1">
        <f t="shared" si="864"/>
        <v>10</v>
      </c>
      <c r="L2124" s="8">
        <f t="shared" si="869"/>
        <v>1.0043521200000001</v>
      </c>
      <c r="M2124" s="14">
        <f t="shared" si="863"/>
        <v>1.00530005</v>
      </c>
      <c r="N2124" s="14">
        <f t="shared" si="860"/>
        <v>1.3203248374350025</v>
      </c>
      <c r="O2124" s="8">
        <f t="shared" si="862"/>
        <v>1.32607104</v>
      </c>
      <c r="P2124" s="8">
        <f t="shared" si="870"/>
        <v>15942.379545309999</v>
      </c>
      <c r="Q2124" s="13">
        <f t="shared" si="871"/>
        <v>0</v>
      </c>
      <c r="R2124" s="21">
        <f t="shared" si="872"/>
        <v>0</v>
      </c>
      <c r="S2124" s="8">
        <f t="shared" si="873"/>
        <v>0</v>
      </c>
      <c r="T2124" s="10">
        <f t="shared" si="882"/>
        <v>0.129804</v>
      </c>
      <c r="U2124" s="13">
        <f t="shared" si="861"/>
        <v>197</v>
      </c>
      <c r="V2124" s="13">
        <v>252</v>
      </c>
      <c r="W2124" s="14">
        <f t="shared" si="874"/>
        <v>1.1001071039999999</v>
      </c>
      <c r="X2124" s="85">
        <f t="shared" si="865"/>
        <v>2945.2286416749298</v>
      </c>
      <c r="Y2124" s="8">
        <v>0</v>
      </c>
      <c r="Z2124" s="9">
        <f t="shared" si="875"/>
        <v>0</v>
      </c>
      <c r="AA2124" s="26" t="str">
        <f t="shared" si="883"/>
        <v>INCORPJ=</v>
      </c>
      <c r="AB2124" s="70">
        <f t="shared" si="884"/>
        <v>44508</v>
      </c>
      <c r="AC2124" s="4"/>
      <c r="AD2124" s="1"/>
      <c r="AE2124" s="11"/>
      <c r="AF2124" s="5"/>
      <c r="AG2124" s="1"/>
      <c r="AH2124" s="1"/>
      <c r="AI2124" s="1"/>
      <c r="AJ2124" s="1"/>
      <c r="AK2124" s="10"/>
      <c r="AL2124" s="1"/>
      <c r="AM2124" s="1"/>
      <c r="AN2124" s="1"/>
      <c r="AO2124" s="1"/>
      <c r="AP2124" s="1"/>
      <c r="AQ2124" s="1"/>
    </row>
    <row r="2125" spans="1:43" ht="15.75" x14ac:dyDescent="0.2">
      <c r="A2125" s="67">
        <f t="shared" si="876"/>
        <v>44407</v>
      </c>
      <c r="B2125" s="8">
        <f t="shared" si="866"/>
        <v>18904.965830750996</v>
      </c>
      <c r="C2125" s="8">
        <f t="shared" si="877"/>
        <v>12022.26657881</v>
      </c>
      <c r="D2125" s="28">
        <f t="shared" si="878"/>
        <v>5769.98</v>
      </c>
      <c r="E2125" s="9">
        <f>IF(K2125=1,VLOOKUP(A2124,[1]Plan1!$AY$117:$BA$314,3),E2124)</f>
        <v>5825.37</v>
      </c>
      <c r="F2125" s="110">
        <f t="shared" si="879"/>
        <v>44393</v>
      </c>
      <c r="G2125" s="12">
        <f t="shared" si="867"/>
        <v>9.5996866540266623E-3</v>
      </c>
      <c r="H2125" s="11">
        <f t="shared" si="880"/>
        <v>44424</v>
      </c>
      <c r="I2125" s="11">
        <f t="shared" si="868"/>
        <v>44424</v>
      </c>
      <c r="J2125" s="1">
        <f t="shared" si="881"/>
        <v>22</v>
      </c>
      <c r="K2125" s="1">
        <f t="shared" si="864"/>
        <v>11</v>
      </c>
      <c r="L2125" s="8">
        <f t="shared" si="869"/>
        <v>1.00478837</v>
      </c>
      <c r="M2125" s="14">
        <f t="shared" si="863"/>
        <v>1.00530005</v>
      </c>
      <c r="N2125" s="14">
        <f t="shared" si="860"/>
        <v>1.3203248374350025</v>
      </c>
      <c r="O2125" s="8">
        <f t="shared" si="862"/>
        <v>1.3266470400000001</v>
      </c>
      <c r="P2125" s="8">
        <f t="shared" si="870"/>
        <v>15949.30437086</v>
      </c>
      <c r="Q2125" s="13">
        <f t="shared" si="871"/>
        <v>0</v>
      </c>
      <c r="R2125" s="21">
        <f t="shared" si="872"/>
        <v>0</v>
      </c>
      <c r="S2125" s="8">
        <f t="shared" si="873"/>
        <v>0</v>
      </c>
      <c r="T2125" s="10">
        <f t="shared" si="882"/>
        <v>0.129804</v>
      </c>
      <c r="U2125" s="13">
        <f t="shared" si="861"/>
        <v>198</v>
      </c>
      <c r="V2125" s="13">
        <v>252</v>
      </c>
      <c r="W2125" s="14">
        <f t="shared" si="874"/>
        <v>1.100640018</v>
      </c>
      <c r="X2125" s="85">
        <f t="shared" si="865"/>
        <v>2955.6614598909973</v>
      </c>
      <c r="Y2125" s="8">
        <v>0</v>
      </c>
      <c r="Z2125" s="9">
        <f t="shared" si="875"/>
        <v>0</v>
      </c>
      <c r="AA2125" s="26" t="str">
        <f t="shared" si="883"/>
        <v>INCORPJ=</v>
      </c>
      <c r="AB2125" s="70">
        <f t="shared" si="884"/>
        <v>44508</v>
      </c>
      <c r="AC2125" s="4"/>
      <c r="AD2125" s="1"/>
      <c r="AE2125" s="11"/>
      <c r="AF2125" s="5"/>
      <c r="AG2125" s="1"/>
      <c r="AH2125" s="1"/>
      <c r="AI2125" s="1"/>
      <c r="AJ2125" s="1"/>
      <c r="AK2125" s="10"/>
      <c r="AL2125" s="1"/>
      <c r="AM2125" s="1"/>
      <c r="AN2125" s="1"/>
      <c r="AO2125" s="1"/>
      <c r="AP2125" s="1"/>
      <c r="AQ2125" s="1"/>
    </row>
    <row r="2126" spans="1:43" ht="15.75" x14ac:dyDescent="0.2">
      <c r="A2126" s="67">
        <f t="shared" si="876"/>
        <v>44408</v>
      </c>
      <c r="B2126" s="8">
        <f t="shared" si="866"/>
        <v>18922.339403504808</v>
      </c>
      <c r="C2126" s="8">
        <f t="shared" si="877"/>
        <v>12022.26657881</v>
      </c>
      <c r="D2126" s="28">
        <f t="shared" si="878"/>
        <v>5769.98</v>
      </c>
      <c r="E2126" s="9">
        <f>IF(K2126=1,VLOOKUP(A2125,[1]Plan1!$AY$117:$BA$314,3),E2125)</f>
        <v>5825.37</v>
      </c>
      <c r="F2126" s="110">
        <f t="shared" si="879"/>
        <v>44393</v>
      </c>
      <c r="G2126" s="12">
        <f t="shared" si="867"/>
        <v>9.5996866540266623E-3</v>
      </c>
      <c r="H2126" s="11">
        <f t="shared" si="880"/>
        <v>44424</v>
      </c>
      <c r="I2126" s="11">
        <f t="shared" si="868"/>
        <v>44424</v>
      </c>
      <c r="J2126" s="1">
        <f t="shared" si="881"/>
        <v>22</v>
      </c>
      <c r="K2126" s="1">
        <f t="shared" si="864"/>
        <v>12</v>
      </c>
      <c r="L2126" s="8">
        <f t="shared" si="869"/>
        <v>1.00522482</v>
      </c>
      <c r="M2126" s="14">
        <f t="shared" si="863"/>
        <v>1.00530005</v>
      </c>
      <c r="N2126" s="14">
        <f t="shared" si="860"/>
        <v>1.3203248374350025</v>
      </c>
      <c r="O2126" s="8">
        <f t="shared" si="862"/>
        <v>1.3272232900000001</v>
      </c>
      <c r="P2126" s="8">
        <f t="shared" si="870"/>
        <v>15956.232201979999</v>
      </c>
      <c r="Q2126" s="13">
        <f t="shared" si="871"/>
        <v>0</v>
      </c>
      <c r="R2126" s="21">
        <f t="shared" si="872"/>
        <v>0</v>
      </c>
      <c r="S2126" s="8">
        <f t="shared" si="873"/>
        <v>0</v>
      </c>
      <c r="T2126" s="10">
        <f t="shared" si="882"/>
        <v>0.129804</v>
      </c>
      <c r="U2126" s="13">
        <f t="shared" si="861"/>
        <v>199</v>
      </c>
      <c r="V2126" s="13">
        <v>252</v>
      </c>
      <c r="W2126" s="14">
        <f t="shared" si="874"/>
        <v>1.1011731890000001</v>
      </c>
      <c r="X2126" s="85">
        <f t="shared" si="865"/>
        <v>2966.1072015248087</v>
      </c>
      <c r="Y2126" s="8">
        <v>0</v>
      </c>
      <c r="Z2126" s="9">
        <f t="shared" si="875"/>
        <v>0</v>
      </c>
      <c r="AA2126" s="26" t="str">
        <f t="shared" si="883"/>
        <v>INCORPJ=</v>
      </c>
      <c r="AB2126" s="70">
        <f t="shared" si="884"/>
        <v>44508</v>
      </c>
      <c r="AC2126" s="4"/>
      <c r="AD2126" s="1"/>
      <c r="AE2126" s="11"/>
      <c r="AF2126" s="5"/>
      <c r="AG2126" s="1"/>
      <c r="AH2126" s="1"/>
      <c r="AI2126" s="1"/>
      <c r="AJ2126" s="1"/>
      <c r="AK2126" s="10"/>
      <c r="AL2126" s="1"/>
      <c r="AM2126" s="1"/>
      <c r="AN2126" s="1"/>
      <c r="AO2126" s="1"/>
      <c r="AP2126" s="1"/>
      <c r="AQ2126" s="1"/>
    </row>
    <row r="2127" spans="1:43" ht="15.75" x14ac:dyDescent="0.2">
      <c r="A2127" s="67">
        <f t="shared" si="876"/>
        <v>44409</v>
      </c>
      <c r="B2127" s="8">
        <f t="shared" si="866"/>
        <v>18922.339403504808</v>
      </c>
      <c r="C2127" s="8">
        <f t="shared" si="877"/>
        <v>12022.26657881</v>
      </c>
      <c r="D2127" s="28">
        <f t="shared" si="878"/>
        <v>5769.98</v>
      </c>
      <c r="E2127" s="9">
        <f>IF(K2127=1,VLOOKUP(A2126,[1]Plan1!$AY$117:$BA$314,3),E2126)</f>
        <v>5825.37</v>
      </c>
      <c r="F2127" s="110">
        <f t="shared" si="879"/>
        <v>44393</v>
      </c>
      <c r="G2127" s="12">
        <f t="shared" si="867"/>
        <v>9.5996866540266623E-3</v>
      </c>
      <c r="H2127" s="11">
        <f t="shared" si="880"/>
        <v>44424</v>
      </c>
      <c r="I2127" s="11">
        <f t="shared" si="868"/>
        <v>44424</v>
      </c>
      <c r="J2127" s="1">
        <f t="shared" si="881"/>
        <v>22</v>
      </c>
      <c r="K2127" s="1">
        <f t="shared" si="864"/>
        <v>12</v>
      </c>
      <c r="L2127" s="8">
        <f t="shared" si="869"/>
        <v>1.00522482</v>
      </c>
      <c r="M2127" s="14">
        <f t="shared" si="863"/>
        <v>1.00530005</v>
      </c>
      <c r="N2127" s="14">
        <f t="shared" si="860"/>
        <v>1.3203248374350025</v>
      </c>
      <c r="O2127" s="8">
        <f t="shared" si="862"/>
        <v>1.3272232900000001</v>
      </c>
      <c r="P2127" s="8">
        <f t="shared" si="870"/>
        <v>15956.232201979999</v>
      </c>
      <c r="Q2127" s="13">
        <f t="shared" si="871"/>
        <v>0</v>
      </c>
      <c r="R2127" s="21">
        <f t="shared" si="872"/>
        <v>0</v>
      </c>
      <c r="S2127" s="8">
        <f t="shared" si="873"/>
        <v>0</v>
      </c>
      <c r="T2127" s="10">
        <f t="shared" si="882"/>
        <v>0.129804</v>
      </c>
      <c r="U2127" s="13">
        <f t="shared" si="861"/>
        <v>199</v>
      </c>
      <c r="V2127" s="13">
        <v>252</v>
      </c>
      <c r="W2127" s="14">
        <f t="shared" si="874"/>
        <v>1.1011731890000001</v>
      </c>
      <c r="X2127" s="85">
        <f t="shared" si="865"/>
        <v>2966.1072015248087</v>
      </c>
      <c r="Y2127" s="8">
        <v>0</v>
      </c>
      <c r="Z2127" s="9">
        <f t="shared" si="875"/>
        <v>0</v>
      </c>
      <c r="AA2127" s="26" t="str">
        <f t="shared" si="883"/>
        <v>INCORPJ=</v>
      </c>
      <c r="AB2127" s="70">
        <f t="shared" si="884"/>
        <v>44508</v>
      </c>
      <c r="AC2127" s="4"/>
      <c r="AD2127" s="1"/>
      <c r="AE2127" s="11"/>
      <c r="AF2127" s="5"/>
      <c r="AG2127" s="1"/>
      <c r="AH2127" s="1"/>
      <c r="AI2127" s="1"/>
      <c r="AJ2127" s="1"/>
      <c r="AK2127" s="10"/>
      <c r="AL2127" s="1"/>
      <c r="AM2127" s="1"/>
      <c r="AN2127" s="1"/>
      <c r="AO2127" s="1"/>
      <c r="AP2127" s="1"/>
      <c r="AQ2127" s="1"/>
    </row>
    <row r="2128" spans="1:43" ht="15.75" x14ac:dyDescent="0.2">
      <c r="A2128" s="67">
        <f t="shared" si="876"/>
        <v>44410</v>
      </c>
      <c r="B2128" s="8">
        <f t="shared" si="866"/>
        <v>18922.339403504808</v>
      </c>
      <c r="C2128" s="8">
        <f t="shared" si="877"/>
        <v>12022.26657881</v>
      </c>
      <c r="D2128" s="28">
        <f t="shared" si="878"/>
        <v>5769.98</v>
      </c>
      <c r="E2128" s="9">
        <f>IF(K2128=1,VLOOKUP(A2127,[1]Plan1!$AY$117:$BA$314,3),E2127)</f>
        <v>5825.37</v>
      </c>
      <c r="F2128" s="110">
        <f t="shared" si="879"/>
        <v>44393</v>
      </c>
      <c r="G2128" s="12">
        <f t="shared" si="867"/>
        <v>9.5996866540266623E-3</v>
      </c>
      <c r="H2128" s="11">
        <f t="shared" si="880"/>
        <v>44424</v>
      </c>
      <c r="I2128" s="11">
        <f t="shared" si="868"/>
        <v>44424</v>
      </c>
      <c r="J2128" s="1">
        <f t="shared" si="881"/>
        <v>22</v>
      </c>
      <c r="K2128" s="1">
        <f t="shared" si="864"/>
        <v>12</v>
      </c>
      <c r="L2128" s="8">
        <f t="shared" si="869"/>
        <v>1.00522482</v>
      </c>
      <c r="M2128" s="14">
        <f t="shared" si="863"/>
        <v>1.00530005</v>
      </c>
      <c r="N2128" s="14">
        <f t="shared" si="860"/>
        <v>1.3203248374350025</v>
      </c>
      <c r="O2128" s="8">
        <f t="shared" si="862"/>
        <v>1.3272232900000001</v>
      </c>
      <c r="P2128" s="8">
        <f t="shared" si="870"/>
        <v>15956.232201979999</v>
      </c>
      <c r="Q2128" s="13">
        <f t="shared" si="871"/>
        <v>0</v>
      </c>
      <c r="R2128" s="21">
        <f t="shared" si="872"/>
        <v>0</v>
      </c>
      <c r="S2128" s="8">
        <f t="shared" si="873"/>
        <v>0</v>
      </c>
      <c r="T2128" s="10">
        <f t="shared" si="882"/>
        <v>0.129804</v>
      </c>
      <c r="U2128" s="13">
        <f t="shared" si="861"/>
        <v>199</v>
      </c>
      <c r="V2128" s="13">
        <v>252</v>
      </c>
      <c r="W2128" s="14">
        <f t="shared" si="874"/>
        <v>1.1011731890000001</v>
      </c>
      <c r="X2128" s="85">
        <f t="shared" si="865"/>
        <v>2966.1072015248087</v>
      </c>
      <c r="Y2128" s="8">
        <v>0</v>
      </c>
      <c r="Z2128" s="9">
        <f t="shared" si="875"/>
        <v>0</v>
      </c>
      <c r="AA2128" s="26" t="str">
        <f t="shared" si="883"/>
        <v>INCORPJ=</v>
      </c>
      <c r="AB2128" s="70">
        <f t="shared" si="884"/>
        <v>44508</v>
      </c>
      <c r="AC2128" s="4"/>
      <c r="AD2128" s="1"/>
      <c r="AE2128" s="11"/>
      <c r="AF2128" s="5"/>
      <c r="AG2128" s="1"/>
      <c r="AH2128" s="1"/>
      <c r="AI2128" s="1"/>
      <c r="AJ2128" s="1"/>
      <c r="AK2128" s="10"/>
      <c r="AL2128" s="1"/>
      <c r="AM2128" s="1"/>
      <c r="AN2128" s="1"/>
      <c r="AO2128" s="1"/>
      <c r="AP2128" s="1"/>
      <c r="AQ2128" s="1"/>
    </row>
    <row r="2129" spans="1:43" ht="15.75" x14ac:dyDescent="0.2">
      <c r="A2129" s="67">
        <f t="shared" si="876"/>
        <v>44411</v>
      </c>
      <c r="B2129" s="8">
        <f t="shared" si="866"/>
        <v>18939.72895057335</v>
      </c>
      <c r="C2129" s="8">
        <f t="shared" si="877"/>
        <v>12022.26657881</v>
      </c>
      <c r="D2129" s="28">
        <f t="shared" si="878"/>
        <v>5769.98</v>
      </c>
      <c r="E2129" s="9">
        <f>IF(K2129=1,VLOOKUP(A2128,[1]Plan1!$AY$117:$BA$314,3),E2128)</f>
        <v>5825.37</v>
      </c>
      <c r="F2129" s="110">
        <f t="shared" si="879"/>
        <v>44393</v>
      </c>
      <c r="G2129" s="12">
        <f t="shared" si="867"/>
        <v>9.5996866540266623E-3</v>
      </c>
      <c r="H2129" s="11">
        <f t="shared" si="880"/>
        <v>44424</v>
      </c>
      <c r="I2129" s="11">
        <f t="shared" si="868"/>
        <v>44424</v>
      </c>
      <c r="J2129" s="1">
        <f t="shared" si="881"/>
        <v>22</v>
      </c>
      <c r="K2129" s="1">
        <f t="shared" si="864"/>
        <v>13</v>
      </c>
      <c r="L2129" s="8">
        <f t="shared" si="869"/>
        <v>1.0056614500000001</v>
      </c>
      <c r="M2129" s="14">
        <f t="shared" si="863"/>
        <v>1.00530005</v>
      </c>
      <c r="N2129" s="14">
        <f t="shared" si="860"/>
        <v>1.3203248374350025</v>
      </c>
      <c r="O2129" s="8">
        <f t="shared" si="862"/>
        <v>1.32779979</v>
      </c>
      <c r="P2129" s="8">
        <f t="shared" si="870"/>
        <v>15963.163038660001</v>
      </c>
      <c r="Q2129" s="13">
        <f t="shared" si="871"/>
        <v>0</v>
      </c>
      <c r="R2129" s="21">
        <f t="shared" si="872"/>
        <v>0</v>
      </c>
      <c r="S2129" s="8">
        <f t="shared" si="873"/>
        <v>0</v>
      </c>
      <c r="T2129" s="10">
        <f t="shared" si="882"/>
        <v>0.129804</v>
      </c>
      <c r="U2129" s="13">
        <f t="shared" si="861"/>
        <v>200</v>
      </c>
      <c r="V2129" s="13">
        <v>252</v>
      </c>
      <c r="W2129" s="14">
        <f t="shared" si="874"/>
        <v>1.101706619</v>
      </c>
      <c r="X2129" s="85">
        <f t="shared" si="865"/>
        <v>2976.5659119133479</v>
      </c>
      <c r="Y2129" s="8">
        <v>0</v>
      </c>
      <c r="Z2129" s="9">
        <f t="shared" si="875"/>
        <v>0</v>
      </c>
      <c r="AA2129" s="26" t="str">
        <f t="shared" si="883"/>
        <v>INCORPJ=</v>
      </c>
      <c r="AB2129" s="70">
        <f t="shared" si="884"/>
        <v>44508</v>
      </c>
      <c r="AC2129" s="4"/>
      <c r="AD2129" s="1"/>
      <c r="AE2129" s="11"/>
      <c r="AF2129" s="5"/>
      <c r="AG2129" s="1"/>
      <c r="AH2129" s="1"/>
      <c r="AI2129" s="1"/>
      <c r="AJ2129" s="1"/>
      <c r="AK2129" s="10"/>
      <c r="AL2129" s="1"/>
      <c r="AM2129" s="1"/>
      <c r="AN2129" s="1"/>
      <c r="AO2129" s="1"/>
      <c r="AP2129" s="1"/>
      <c r="AQ2129" s="1"/>
    </row>
    <row r="2130" spans="1:43" ht="15.75" x14ac:dyDescent="0.2">
      <c r="A2130" s="67">
        <f t="shared" si="876"/>
        <v>44412</v>
      </c>
      <c r="B2130" s="8">
        <f t="shared" si="866"/>
        <v>18957.134323037542</v>
      </c>
      <c r="C2130" s="8">
        <f t="shared" si="877"/>
        <v>12022.26657881</v>
      </c>
      <c r="D2130" s="28">
        <f t="shared" si="878"/>
        <v>5769.98</v>
      </c>
      <c r="E2130" s="9">
        <f>IF(K2130=1,VLOOKUP(A2129,[1]Plan1!$AY$117:$BA$314,3),E2129)</f>
        <v>5825.37</v>
      </c>
      <c r="F2130" s="110">
        <f t="shared" si="879"/>
        <v>44393</v>
      </c>
      <c r="G2130" s="12">
        <f t="shared" si="867"/>
        <v>9.5996866540266623E-3</v>
      </c>
      <c r="H2130" s="11">
        <f t="shared" si="880"/>
        <v>44424</v>
      </c>
      <c r="I2130" s="11">
        <f t="shared" si="868"/>
        <v>44424</v>
      </c>
      <c r="J2130" s="1">
        <f t="shared" si="881"/>
        <v>22</v>
      </c>
      <c r="K2130" s="1">
        <f t="shared" si="864"/>
        <v>14</v>
      </c>
      <c r="L2130" s="8">
        <f t="shared" si="869"/>
        <v>1.0060982700000001</v>
      </c>
      <c r="M2130" s="14">
        <f t="shared" si="863"/>
        <v>1.00530005</v>
      </c>
      <c r="N2130" s="14">
        <f t="shared" si="860"/>
        <v>1.3203248374350025</v>
      </c>
      <c r="O2130" s="8">
        <f t="shared" si="862"/>
        <v>1.3283765300000001</v>
      </c>
      <c r="P2130" s="8">
        <f t="shared" si="870"/>
        <v>15970.096760689999</v>
      </c>
      <c r="Q2130" s="13">
        <f t="shared" si="871"/>
        <v>0</v>
      </c>
      <c r="R2130" s="21">
        <f t="shared" si="872"/>
        <v>0</v>
      </c>
      <c r="S2130" s="8">
        <f t="shared" si="873"/>
        <v>0</v>
      </c>
      <c r="T2130" s="10">
        <f t="shared" si="882"/>
        <v>0.129804</v>
      </c>
      <c r="U2130" s="13">
        <f t="shared" si="861"/>
        <v>201</v>
      </c>
      <c r="V2130" s="13">
        <v>252</v>
      </c>
      <c r="W2130" s="14">
        <f t="shared" si="874"/>
        <v>1.102240307</v>
      </c>
      <c r="X2130" s="85">
        <f t="shared" si="865"/>
        <v>2987.0375623475447</v>
      </c>
      <c r="Y2130" s="8">
        <v>0</v>
      </c>
      <c r="Z2130" s="9">
        <f t="shared" si="875"/>
        <v>0</v>
      </c>
      <c r="AA2130" s="26" t="str">
        <f t="shared" si="883"/>
        <v>INCORPJ=</v>
      </c>
      <c r="AB2130" s="70">
        <f t="shared" si="884"/>
        <v>44508</v>
      </c>
      <c r="AC2130" s="4"/>
      <c r="AD2130" s="1"/>
      <c r="AE2130" s="11"/>
      <c r="AF2130" s="5"/>
      <c r="AG2130" s="1"/>
      <c r="AH2130" s="1"/>
      <c r="AI2130" s="1"/>
      <c r="AJ2130" s="1"/>
      <c r="AK2130" s="10"/>
      <c r="AL2130" s="1"/>
      <c r="AM2130" s="1"/>
      <c r="AN2130" s="1"/>
      <c r="AO2130" s="1"/>
      <c r="AP2130" s="1"/>
      <c r="AQ2130" s="1"/>
    </row>
    <row r="2131" spans="1:43" ht="15.75" x14ac:dyDescent="0.2">
      <c r="A2131" s="67">
        <f t="shared" si="876"/>
        <v>44413</v>
      </c>
      <c r="B2131" s="8">
        <f t="shared" si="866"/>
        <v>18974.555691614562</v>
      </c>
      <c r="C2131" s="8">
        <f t="shared" si="877"/>
        <v>12022.26657881</v>
      </c>
      <c r="D2131" s="28">
        <f t="shared" si="878"/>
        <v>5769.98</v>
      </c>
      <c r="E2131" s="9">
        <f>IF(K2131=1,VLOOKUP(A2130,[1]Plan1!$AY$117:$BA$314,3),E2130)</f>
        <v>5825.37</v>
      </c>
      <c r="F2131" s="110">
        <f t="shared" si="879"/>
        <v>44393</v>
      </c>
      <c r="G2131" s="12">
        <f t="shared" si="867"/>
        <v>9.5996866540266623E-3</v>
      </c>
      <c r="H2131" s="11">
        <f t="shared" si="880"/>
        <v>44424</v>
      </c>
      <c r="I2131" s="11">
        <f t="shared" si="868"/>
        <v>44424</v>
      </c>
      <c r="J2131" s="1">
        <f t="shared" si="881"/>
        <v>22</v>
      </c>
      <c r="K2131" s="1">
        <f t="shared" si="864"/>
        <v>15</v>
      </c>
      <c r="L2131" s="8">
        <f t="shared" si="869"/>
        <v>1.00653528</v>
      </c>
      <c r="M2131" s="14">
        <f t="shared" si="863"/>
        <v>1.00530005</v>
      </c>
      <c r="N2131" s="14">
        <f t="shared" si="860"/>
        <v>1.3203248374350025</v>
      </c>
      <c r="O2131" s="8">
        <f t="shared" si="862"/>
        <v>1.32895352</v>
      </c>
      <c r="P2131" s="8">
        <f t="shared" si="870"/>
        <v>15977.03348828</v>
      </c>
      <c r="Q2131" s="13">
        <f t="shared" si="871"/>
        <v>0</v>
      </c>
      <c r="R2131" s="21">
        <f t="shared" si="872"/>
        <v>0</v>
      </c>
      <c r="S2131" s="8">
        <f t="shared" si="873"/>
        <v>0</v>
      </c>
      <c r="T2131" s="10">
        <f t="shared" si="882"/>
        <v>0.129804</v>
      </c>
      <c r="U2131" s="13">
        <f t="shared" si="861"/>
        <v>202</v>
      </c>
      <c r="V2131" s="13">
        <v>252</v>
      </c>
      <c r="W2131" s="14">
        <f t="shared" si="874"/>
        <v>1.1027742540000001</v>
      </c>
      <c r="X2131" s="85">
        <f t="shared" si="865"/>
        <v>2997.5222033345617</v>
      </c>
      <c r="Y2131" s="8">
        <v>0</v>
      </c>
      <c r="Z2131" s="9">
        <f t="shared" si="875"/>
        <v>0</v>
      </c>
      <c r="AA2131" s="26" t="str">
        <f t="shared" si="883"/>
        <v>INCORPJ=</v>
      </c>
      <c r="AB2131" s="70">
        <f t="shared" si="884"/>
        <v>44508</v>
      </c>
      <c r="AC2131" s="4"/>
      <c r="AD2131" s="1"/>
      <c r="AE2131" s="11"/>
      <c r="AF2131" s="5"/>
      <c r="AG2131" s="1"/>
      <c r="AH2131" s="1"/>
      <c r="AI2131" s="1"/>
      <c r="AJ2131" s="1"/>
      <c r="AK2131" s="10"/>
      <c r="AL2131" s="1"/>
      <c r="AM2131" s="1"/>
      <c r="AN2131" s="1"/>
      <c r="AO2131" s="1"/>
      <c r="AP2131" s="1"/>
      <c r="AQ2131" s="1"/>
    </row>
    <row r="2132" spans="1:43" ht="15.75" x14ac:dyDescent="0.2">
      <c r="A2132" s="67">
        <f t="shared" si="876"/>
        <v>44414</v>
      </c>
      <c r="B2132" s="8">
        <f t="shared" si="866"/>
        <v>18991.993192944403</v>
      </c>
      <c r="C2132" s="8">
        <f t="shared" si="877"/>
        <v>12022.26657881</v>
      </c>
      <c r="D2132" s="28">
        <f t="shared" si="878"/>
        <v>5769.98</v>
      </c>
      <c r="E2132" s="9">
        <f>IF(K2132=1,VLOOKUP(A2131,[1]Plan1!$AY$117:$BA$314,3),E2131)</f>
        <v>5825.37</v>
      </c>
      <c r="F2132" s="110">
        <f t="shared" si="879"/>
        <v>44393</v>
      </c>
      <c r="G2132" s="12">
        <f t="shared" si="867"/>
        <v>9.5996866540266623E-3</v>
      </c>
      <c r="H2132" s="11">
        <f t="shared" si="880"/>
        <v>44424</v>
      </c>
      <c r="I2132" s="11">
        <f t="shared" si="868"/>
        <v>44424</v>
      </c>
      <c r="J2132" s="1">
        <f t="shared" si="881"/>
        <v>22</v>
      </c>
      <c r="K2132" s="1">
        <f t="shared" si="864"/>
        <v>16</v>
      </c>
      <c r="L2132" s="8">
        <f t="shared" si="869"/>
        <v>1.0069724799999999</v>
      </c>
      <c r="M2132" s="14">
        <f t="shared" si="863"/>
        <v>1.00530005</v>
      </c>
      <c r="N2132" s="14">
        <f t="shared" si="860"/>
        <v>1.3203248374350025</v>
      </c>
      <c r="O2132" s="8">
        <f t="shared" si="862"/>
        <v>1.3295307700000001</v>
      </c>
      <c r="P2132" s="8">
        <f t="shared" si="870"/>
        <v>15983.97334167</v>
      </c>
      <c r="Q2132" s="13">
        <f t="shared" si="871"/>
        <v>0</v>
      </c>
      <c r="R2132" s="21">
        <f t="shared" si="872"/>
        <v>0</v>
      </c>
      <c r="S2132" s="8">
        <f t="shared" si="873"/>
        <v>0</v>
      </c>
      <c r="T2132" s="10">
        <f t="shared" si="882"/>
        <v>0.129804</v>
      </c>
      <c r="U2132" s="13">
        <f t="shared" si="861"/>
        <v>203</v>
      </c>
      <c r="V2132" s="13">
        <v>252</v>
      </c>
      <c r="W2132" s="14">
        <f t="shared" si="874"/>
        <v>1.103308459</v>
      </c>
      <c r="X2132" s="85">
        <f t="shared" si="865"/>
        <v>3008.0198512744023</v>
      </c>
      <c r="Y2132" s="8">
        <v>0</v>
      </c>
      <c r="Z2132" s="9">
        <f t="shared" si="875"/>
        <v>0</v>
      </c>
      <c r="AA2132" s="26" t="str">
        <f t="shared" si="883"/>
        <v>INCORPJ=</v>
      </c>
      <c r="AB2132" s="70">
        <f t="shared" si="884"/>
        <v>44508</v>
      </c>
      <c r="AC2132" s="4"/>
      <c r="AD2132" s="1"/>
      <c r="AE2132" s="11"/>
      <c r="AF2132" s="5"/>
      <c r="AG2132" s="1"/>
      <c r="AH2132" s="1"/>
      <c r="AI2132" s="1"/>
      <c r="AJ2132" s="1"/>
      <c r="AK2132" s="10"/>
      <c r="AL2132" s="1"/>
      <c r="AM2132" s="1"/>
      <c r="AN2132" s="1"/>
      <c r="AO2132" s="1"/>
      <c r="AP2132" s="1"/>
      <c r="AQ2132" s="1"/>
    </row>
    <row r="2133" spans="1:43" ht="15.75" x14ac:dyDescent="0.2">
      <c r="A2133" s="67">
        <f t="shared" si="876"/>
        <v>44415</v>
      </c>
      <c r="B2133" s="8">
        <f t="shared" si="866"/>
        <v>19009.446729716576</v>
      </c>
      <c r="C2133" s="8">
        <f t="shared" si="877"/>
        <v>12022.26657881</v>
      </c>
      <c r="D2133" s="28">
        <f t="shared" si="878"/>
        <v>5769.98</v>
      </c>
      <c r="E2133" s="9">
        <f>IF(K2133=1,VLOOKUP(A2132,[1]Plan1!$AY$117:$BA$314,3),E2132)</f>
        <v>5825.37</v>
      </c>
      <c r="F2133" s="110">
        <f t="shared" si="879"/>
        <v>44393</v>
      </c>
      <c r="G2133" s="12">
        <f t="shared" si="867"/>
        <v>9.5996866540266623E-3</v>
      </c>
      <c r="H2133" s="11">
        <f t="shared" si="880"/>
        <v>44424</v>
      </c>
      <c r="I2133" s="11">
        <f t="shared" si="868"/>
        <v>44424</v>
      </c>
      <c r="J2133" s="1">
        <f t="shared" si="881"/>
        <v>22</v>
      </c>
      <c r="K2133" s="1">
        <f t="shared" si="864"/>
        <v>17</v>
      </c>
      <c r="L2133" s="8">
        <f t="shared" si="869"/>
        <v>1.00740987</v>
      </c>
      <c r="M2133" s="14">
        <f t="shared" si="863"/>
        <v>1.00530005</v>
      </c>
      <c r="N2133" s="14">
        <f t="shared" si="860"/>
        <v>1.3203248374350025</v>
      </c>
      <c r="O2133" s="8">
        <f t="shared" si="862"/>
        <v>1.33010827</v>
      </c>
      <c r="P2133" s="8">
        <f t="shared" si="870"/>
        <v>15990.91620061</v>
      </c>
      <c r="Q2133" s="13">
        <f t="shared" si="871"/>
        <v>0</v>
      </c>
      <c r="R2133" s="21">
        <f t="shared" si="872"/>
        <v>0</v>
      </c>
      <c r="S2133" s="8">
        <f t="shared" si="873"/>
        <v>0</v>
      </c>
      <c r="T2133" s="10">
        <f t="shared" si="882"/>
        <v>0.129804</v>
      </c>
      <c r="U2133" s="13">
        <f t="shared" si="861"/>
        <v>204</v>
      </c>
      <c r="V2133" s="13">
        <v>252</v>
      </c>
      <c r="W2133" s="14">
        <f t="shared" si="874"/>
        <v>1.1038429240000001</v>
      </c>
      <c r="X2133" s="85">
        <f t="shared" si="865"/>
        <v>3018.5305291065765</v>
      </c>
      <c r="Y2133" s="8">
        <v>0</v>
      </c>
      <c r="Z2133" s="9">
        <f t="shared" si="875"/>
        <v>0</v>
      </c>
      <c r="AA2133" s="26" t="str">
        <f t="shared" si="883"/>
        <v>INCORPJ=</v>
      </c>
      <c r="AB2133" s="70">
        <f t="shared" si="884"/>
        <v>44508</v>
      </c>
      <c r="AC2133" s="4"/>
      <c r="AD2133" s="1"/>
      <c r="AE2133" s="11"/>
      <c r="AF2133" s="5"/>
      <c r="AG2133" s="1"/>
      <c r="AH2133" s="1"/>
      <c r="AI2133" s="1"/>
      <c r="AJ2133" s="1"/>
      <c r="AK2133" s="10"/>
      <c r="AL2133" s="1"/>
      <c r="AM2133" s="1"/>
      <c r="AN2133" s="1"/>
      <c r="AO2133" s="1"/>
      <c r="AP2133" s="1"/>
      <c r="AQ2133" s="1"/>
    </row>
    <row r="2134" spans="1:43" ht="15.75" x14ac:dyDescent="0.2">
      <c r="A2134" s="67">
        <f t="shared" si="876"/>
        <v>44416</v>
      </c>
      <c r="B2134" s="8">
        <f t="shared" si="866"/>
        <v>19009.446729716576</v>
      </c>
      <c r="C2134" s="8">
        <f t="shared" si="877"/>
        <v>12022.26657881</v>
      </c>
      <c r="D2134" s="28">
        <f t="shared" si="878"/>
        <v>5769.98</v>
      </c>
      <c r="E2134" s="9">
        <f>IF(K2134=1,VLOOKUP(A2133,[1]Plan1!$AY$117:$BA$314,3),E2133)</f>
        <v>5825.37</v>
      </c>
      <c r="F2134" s="110">
        <f t="shared" si="879"/>
        <v>44393</v>
      </c>
      <c r="G2134" s="12">
        <f t="shared" si="867"/>
        <v>9.5996866540266623E-3</v>
      </c>
      <c r="H2134" s="11">
        <f t="shared" si="880"/>
        <v>44424</v>
      </c>
      <c r="I2134" s="11">
        <f t="shared" si="868"/>
        <v>44424</v>
      </c>
      <c r="J2134" s="1">
        <f t="shared" si="881"/>
        <v>22</v>
      </c>
      <c r="K2134" s="1">
        <f t="shared" si="864"/>
        <v>17</v>
      </c>
      <c r="L2134" s="8">
        <f t="shared" si="869"/>
        <v>1.00740987</v>
      </c>
      <c r="M2134" s="14">
        <f t="shared" si="863"/>
        <v>1.00530005</v>
      </c>
      <c r="N2134" s="14">
        <f t="shared" si="860"/>
        <v>1.3203248374350025</v>
      </c>
      <c r="O2134" s="8">
        <f t="shared" si="862"/>
        <v>1.33010827</v>
      </c>
      <c r="P2134" s="8">
        <f t="shared" si="870"/>
        <v>15990.91620061</v>
      </c>
      <c r="Q2134" s="13">
        <f t="shared" si="871"/>
        <v>0</v>
      </c>
      <c r="R2134" s="21">
        <f t="shared" si="872"/>
        <v>0</v>
      </c>
      <c r="S2134" s="8">
        <f t="shared" si="873"/>
        <v>0</v>
      </c>
      <c r="T2134" s="10">
        <f t="shared" si="882"/>
        <v>0.129804</v>
      </c>
      <c r="U2134" s="13">
        <f t="shared" si="861"/>
        <v>204</v>
      </c>
      <c r="V2134" s="13">
        <v>252</v>
      </c>
      <c r="W2134" s="14">
        <f t="shared" si="874"/>
        <v>1.1038429240000001</v>
      </c>
      <c r="X2134" s="85">
        <f t="shared" si="865"/>
        <v>3018.5305291065765</v>
      </c>
      <c r="Y2134" s="8">
        <v>0</v>
      </c>
      <c r="Z2134" s="9">
        <f t="shared" si="875"/>
        <v>0</v>
      </c>
      <c r="AA2134" s="26" t="str">
        <f t="shared" si="883"/>
        <v>INCORPJ=</v>
      </c>
      <c r="AB2134" s="70">
        <f t="shared" si="884"/>
        <v>44508</v>
      </c>
      <c r="AC2134" s="4"/>
      <c r="AD2134" s="1"/>
      <c r="AE2134" s="11"/>
      <c r="AF2134" s="5"/>
      <c r="AG2134" s="1"/>
      <c r="AH2134" s="1"/>
      <c r="AI2134" s="1"/>
      <c r="AJ2134" s="1"/>
      <c r="AK2134" s="10"/>
      <c r="AL2134" s="1"/>
      <c r="AM2134" s="1"/>
      <c r="AN2134" s="1"/>
      <c r="AO2134" s="1"/>
      <c r="AP2134" s="1"/>
      <c r="AQ2134" s="1"/>
    </row>
    <row r="2135" spans="1:43" ht="15.75" x14ac:dyDescent="0.2">
      <c r="A2135" s="67">
        <f t="shared" si="876"/>
        <v>44417</v>
      </c>
      <c r="B2135" s="8">
        <f t="shared" si="866"/>
        <v>19009.446729716576</v>
      </c>
      <c r="C2135" s="8">
        <f t="shared" si="877"/>
        <v>12022.26657881</v>
      </c>
      <c r="D2135" s="28">
        <f t="shared" si="878"/>
        <v>5769.98</v>
      </c>
      <c r="E2135" s="9">
        <f>IF(K2135=1,VLOOKUP(A2134,[1]Plan1!$AY$117:$BA$314,3),E2134)</f>
        <v>5825.37</v>
      </c>
      <c r="F2135" s="110">
        <f t="shared" si="879"/>
        <v>44393</v>
      </c>
      <c r="G2135" s="12">
        <f t="shared" si="867"/>
        <v>9.5996866540266623E-3</v>
      </c>
      <c r="H2135" s="11">
        <f t="shared" si="880"/>
        <v>44424</v>
      </c>
      <c r="I2135" s="11">
        <f t="shared" si="868"/>
        <v>44424</v>
      </c>
      <c r="J2135" s="1">
        <f t="shared" si="881"/>
        <v>22</v>
      </c>
      <c r="K2135" s="1">
        <f t="shared" si="864"/>
        <v>17</v>
      </c>
      <c r="L2135" s="8">
        <f t="shared" si="869"/>
        <v>1.00740987</v>
      </c>
      <c r="M2135" s="14">
        <f t="shared" si="863"/>
        <v>1.00530005</v>
      </c>
      <c r="N2135" s="14">
        <f t="shared" si="860"/>
        <v>1.3203248374350025</v>
      </c>
      <c r="O2135" s="8">
        <f t="shared" si="862"/>
        <v>1.33010827</v>
      </c>
      <c r="P2135" s="8">
        <f t="shared" si="870"/>
        <v>15990.91620061</v>
      </c>
      <c r="Q2135" s="13">
        <f t="shared" si="871"/>
        <v>0</v>
      </c>
      <c r="R2135" s="21">
        <f t="shared" si="872"/>
        <v>0</v>
      </c>
      <c r="S2135" s="8">
        <f t="shared" si="873"/>
        <v>0</v>
      </c>
      <c r="T2135" s="10">
        <f t="shared" si="882"/>
        <v>0.129804</v>
      </c>
      <c r="U2135" s="13">
        <f t="shared" si="861"/>
        <v>204</v>
      </c>
      <c r="V2135" s="13">
        <v>252</v>
      </c>
      <c r="W2135" s="14">
        <f t="shared" si="874"/>
        <v>1.1038429240000001</v>
      </c>
      <c r="X2135" s="85">
        <f t="shared" si="865"/>
        <v>3018.5305291065765</v>
      </c>
      <c r="Y2135" s="8">
        <v>0</v>
      </c>
      <c r="Z2135" s="9">
        <f t="shared" si="875"/>
        <v>0</v>
      </c>
      <c r="AA2135" s="26" t="str">
        <f t="shared" si="883"/>
        <v>INCORPJ=</v>
      </c>
      <c r="AB2135" s="70">
        <f t="shared" si="884"/>
        <v>44508</v>
      </c>
      <c r="AC2135" s="4"/>
      <c r="AD2135" s="1"/>
      <c r="AE2135" s="11"/>
      <c r="AF2135" s="5"/>
      <c r="AG2135" s="1"/>
      <c r="AH2135" s="1"/>
      <c r="AI2135" s="1"/>
      <c r="AJ2135" s="1"/>
      <c r="AK2135" s="10"/>
      <c r="AL2135" s="1"/>
      <c r="AM2135" s="1"/>
      <c r="AN2135" s="1"/>
      <c r="AO2135" s="1"/>
      <c r="AP2135" s="1"/>
      <c r="AQ2135" s="1"/>
    </row>
    <row r="2136" spans="1:43" ht="15.75" x14ac:dyDescent="0.2">
      <c r="A2136" s="67">
        <f t="shared" si="876"/>
        <v>44418</v>
      </c>
      <c r="B2136" s="8">
        <f t="shared" si="866"/>
        <v>19026.916421491467</v>
      </c>
      <c r="C2136" s="8">
        <f t="shared" si="877"/>
        <v>12022.26657881</v>
      </c>
      <c r="D2136" s="28">
        <f t="shared" si="878"/>
        <v>5769.98</v>
      </c>
      <c r="E2136" s="9">
        <f>IF(K2136=1,VLOOKUP(A2135,[1]Plan1!$AY$117:$BA$314,3),E2135)</f>
        <v>5825.37</v>
      </c>
      <c r="F2136" s="110">
        <f t="shared" si="879"/>
        <v>44393</v>
      </c>
      <c r="G2136" s="12">
        <f t="shared" si="867"/>
        <v>9.5996866540266623E-3</v>
      </c>
      <c r="H2136" s="11">
        <f t="shared" si="880"/>
        <v>44424</v>
      </c>
      <c r="I2136" s="11">
        <f t="shared" si="868"/>
        <v>44424</v>
      </c>
      <c r="J2136" s="1">
        <f t="shared" si="881"/>
        <v>22</v>
      </c>
      <c r="K2136" s="1">
        <f t="shared" si="864"/>
        <v>18</v>
      </c>
      <c r="L2136" s="8">
        <f t="shared" si="869"/>
        <v>1.00784746</v>
      </c>
      <c r="M2136" s="14">
        <f t="shared" si="863"/>
        <v>1.00530005</v>
      </c>
      <c r="N2136" s="14">
        <f t="shared" si="860"/>
        <v>1.3203248374350025</v>
      </c>
      <c r="O2136" s="8">
        <f t="shared" si="862"/>
        <v>1.3306860300000001</v>
      </c>
      <c r="P2136" s="8">
        <f t="shared" si="870"/>
        <v>15997.862185350001</v>
      </c>
      <c r="Q2136" s="13">
        <f t="shared" si="871"/>
        <v>0</v>
      </c>
      <c r="R2136" s="21">
        <f t="shared" si="872"/>
        <v>0</v>
      </c>
      <c r="S2136" s="8">
        <f t="shared" si="873"/>
        <v>0</v>
      </c>
      <c r="T2136" s="10">
        <f t="shared" si="882"/>
        <v>0.129804</v>
      </c>
      <c r="U2136" s="13">
        <f t="shared" si="861"/>
        <v>205</v>
      </c>
      <c r="V2136" s="13">
        <v>252</v>
      </c>
      <c r="W2136" s="14">
        <f t="shared" si="874"/>
        <v>1.104377647</v>
      </c>
      <c r="X2136" s="85">
        <f t="shared" si="865"/>
        <v>3029.0542361414664</v>
      </c>
      <c r="Y2136" s="8">
        <v>0</v>
      </c>
      <c r="Z2136" s="9">
        <f t="shared" si="875"/>
        <v>0</v>
      </c>
      <c r="AA2136" s="26" t="str">
        <f t="shared" si="883"/>
        <v>INCORPJ=</v>
      </c>
      <c r="AB2136" s="70">
        <f t="shared" si="884"/>
        <v>44508</v>
      </c>
      <c r="AC2136" s="4"/>
      <c r="AD2136" s="1"/>
      <c r="AE2136" s="11"/>
      <c r="AF2136" s="5"/>
      <c r="AG2136" s="1"/>
      <c r="AH2136" s="1"/>
      <c r="AI2136" s="1"/>
      <c r="AJ2136" s="1"/>
      <c r="AK2136" s="10"/>
      <c r="AL2136" s="1"/>
      <c r="AM2136" s="1"/>
      <c r="AN2136" s="1"/>
      <c r="AO2136" s="1"/>
      <c r="AP2136" s="1"/>
      <c r="AQ2136" s="1"/>
    </row>
    <row r="2137" spans="1:43" ht="15.75" x14ac:dyDescent="0.2">
      <c r="A2137" s="67">
        <f t="shared" si="876"/>
        <v>44419</v>
      </c>
      <c r="B2137" s="8">
        <f t="shared" si="866"/>
        <v>19044.402010600767</v>
      </c>
      <c r="C2137" s="8">
        <f t="shared" si="877"/>
        <v>12022.26657881</v>
      </c>
      <c r="D2137" s="28">
        <f t="shared" si="878"/>
        <v>5769.98</v>
      </c>
      <c r="E2137" s="9">
        <f>IF(K2137=1,VLOOKUP(A2136,[1]Plan1!$AY$117:$BA$314,3),E2136)</f>
        <v>5825.37</v>
      </c>
      <c r="F2137" s="110">
        <f t="shared" si="879"/>
        <v>44393</v>
      </c>
      <c r="G2137" s="12">
        <f t="shared" si="867"/>
        <v>9.5996866540266623E-3</v>
      </c>
      <c r="H2137" s="11">
        <f t="shared" si="880"/>
        <v>44424</v>
      </c>
      <c r="I2137" s="11">
        <f t="shared" si="868"/>
        <v>44424</v>
      </c>
      <c r="J2137" s="1">
        <f t="shared" si="881"/>
        <v>22</v>
      </c>
      <c r="K2137" s="1">
        <f t="shared" si="864"/>
        <v>19</v>
      </c>
      <c r="L2137" s="8">
        <f t="shared" si="869"/>
        <v>1.00828523</v>
      </c>
      <c r="M2137" s="14">
        <f t="shared" si="863"/>
        <v>1.00530005</v>
      </c>
      <c r="N2137" s="14">
        <f t="shared" si="860"/>
        <v>1.3203248374350025</v>
      </c>
      <c r="O2137" s="8">
        <f t="shared" si="862"/>
        <v>1.33126403</v>
      </c>
      <c r="P2137" s="8">
        <f t="shared" si="870"/>
        <v>16004.811055439999</v>
      </c>
      <c r="Q2137" s="13">
        <f t="shared" si="871"/>
        <v>0</v>
      </c>
      <c r="R2137" s="21">
        <f t="shared" si="872"/>
        <v>0</v>
      </c>
      <c r="S2137" s="8">
        <f t="shared" si="873"/>
        <v>0</v>
      </c>
      <c r="T2137" s="10">
        <f t="shared" si="882"/>
        <v>0.129804</v>
      </c>
      <c r="U2137" s="13">
        <f t="shared" si="861"/>
        <v>206</v>
      </c>
      <c r="V2137" s="13">
        <v>252</v>
      </c>
      <c r="W2137" s="14">
        <f t="shared" si="874"/>
        <v>1.104912629</v>
      </c>
      <c r="X2137" s="85">
        <f t="shared" si="865"/>
        <v>3039.5909551607683</v>
      </c>
      <c r="Y2137" s="8">
        <v>0</v>
      </c>
      <c r="Z2137" s="9">
        <f t="shared" si="875"/>
        <v>0</v>
      </c>
      <c r="AA2137" s="26" t="str">
        <f t="shared" si="883"/>
        <v>INCORPJ=</v>
      </c>
      <c r="AB2137" s="70">
        <f t="shared" si="884"/>
        <v>44508</v>
      </c>
      <c r="AC2137" s="4"/>
      <c r="AD2137" s="1"/>
      <c r="AE2137" s="11"/>
      <c r="AF2137" s="5"/>
      <c r="AG2137" s="1"/>
      <c r="AH2137" s="1"/>
      <c r="AI2137" s="1"/>
      <c r="AJ2137" s="1"/>
      <c r="AK2137" s="10"/>
      <c r="AL2137" s="1"/>
      <c r="AM2137" s="1"/>
      <c r="AN2137" s="1"/>
      <c r="AO2137" s="1"/>
      <c r="AP2137" s="1"/>
      <c r="AQ2137" s="1"/>
    </row>
    <row r="2138" spans="1:43" ht="15.75" x14ac:dyDescent="0.2">
      <c r="A2138" s="67">
        <f t="shared" si="876"/>
        <v>44420</v>
      </c>
      <c r="B2138" s="8">
        <f t="shared" si="866"/>
        <v>19061.903650940574</v>
      </c>
      <c r="C2138" s="8">
        <f t="shared" si="877"/>
        <v>12022.26657881</v>
      </c>
      <c r="D2138" s="28">
        <f t="shared" si="878"/>
        <v>5769.98</v>
      </c>
      <c r="E2138" s="9">
        <f>IF(K2138=1,VLOOKUP(A2137,[1]Plan1!$AY$117:$BA$314,3),E2137)</f>
        <v>5825.37</v>
      </c>
      <c r="F2138" s="110">
        <f t="shared" si="879"/>
        <v>44393</v>
      </c>
      <c r="G2138" s="12">
        <f t="shared" si="867"/>
        <v>9.5996866540266623E-3</v>
      </c>
      <c r="H2138" s="11">
        <f t="shared" si="880"/>
        <v>44424</v>
      </c>
      <c r="I2138" s="11">
        <f t="shared" si="868"/>
        <v>44424</v>
      </c>
      <c r="J2138" s="1">
        <f t="shared" si="881"/>
        <v>22</v>
      </c>
      <c r="K2138" s="1">
        <f t="shared" si="864"/>
        <v>20</v>
      </c>
      <c r="L2138" s="8">
        <f t="shared" si="869"/>
        <v>1.00872319</v>
      </c>
      <c r="M2138" s="14">
        <f t="shared" si="863"/>
        <v>1.00530005</v>
      </c>
      <c r="N2138" s="14">
        <f t="shared" si="860"/>
        <v>1.3203248374350025</v>
      </c>
      <c r="O2138" s="8">
        <f t="shared" si="862"/>
        <v>1.33184228</v>
      </c>
      <c r="P2138" s="8">
        <f t="shared" si="870"/>
        <v>16011.762931089999</v>
      </c>
      <c r="Q2138" s="13">
        <f t="shared" si="871"/>
        <v>0</v>
      </c>
      <c r="R2138" s="21">
        <f t="shared" si="872"/>
        <v>0</v>
      </c>
      <c r="S2138" s="8">
        <f t="shared" si="873"/>
        <v>0</v>
      </c>
      <c r="T2138" s="10">
        <f t="shared" si="882"/>
        <v>0.129804</v>
      </c>
      <c r="U2138" s="13">
        <f t="shared" si="861"/>
        <v>207</v>
      </c>
      <c r="V2138" s="13">
        <v>252</v>
      </c>
      <c r="W2138" s="14">
        <f t="shared" si="874"/>
        <v>1.1054478700000001</v>
      </c>
      <c r="X2138" s="85">
        <f t="shared" si="865"/>
        <v>3050.140719850574</v>
      </c>
      <c r="Y2138" s="8">
        <v>0</v>
      </c>
      <c r="Z2138" s="9">
        <f t="shared" si="875"/>
        <v>0</v>
      </c>
      <c r="AA2138" s="26" t="str">
        <f t="shared" si="883"/>
        <v>INCORPJ=</v>
      </c>
      <c r="AB2138" s="70">
        <f t="shared" si="884"/>
        <v>44508</v>
      </c>
      <c r="AC2138" s="4"/>
      <c r="AD2138" s="1"/>
      <c r="AE2138" s="11"/>
      <c r="AF2138" s="5"/>
      <c r="AG2138" s="1"/>
      <c r="AH2138" s="1"/>
      <c r="AI2138" s="1"/>
      <c r="AJ2138" s="1"/>
      <c r="AK2138" s="10"/>
      <c r="AL2138" s="1"/>
      <c r="AM2138" s="1"/>
      <c r="AN2138" s="1"/>
      <c r="AO2138" s="1"/>
      <c r="AP2138" s="1"/>
      <c r="AQ2138" s="1"/>
    </row>
    <row r="2139" spans="1:43" ht="15.75" x14ac:dyDescent="0.2">
      <c r="A2139" s="67">
        <f t="shared" si="876"/>
        <v>44421</v>
      </c>
      <c r="B2139" s="8">
        <f t="shared" si="866"/>
        <v>19079.421370790111</v>
      </c>
      <c r="C2139" s="8">
        <f t="shared" si="877"/>
        <v>12022.26657881</v>
      </c>
      <c r="D2139" s="28">
        <f t="shared" si="878"/>
        <v>5769.98</v>
      </c>
      <c r="E2139" s="9">
        <f>IF(K2139=1,VLOOKUP(A2138,[1]Plan1!$AY$117:$BA$314,3),E2138)</f>
        <v>5825.37</v>
      </c>
      <c r="F2139" s="110">
        <f t="shared" si="879"/>
        <v>44393</v>
      </c>
      <c r="G2139" s="12">
        <f t="shared" si="867"/>
        <v>9.5996866540266623E-3</v>
      </c>
      <c r="H2139" s="11">
        <f t="shared" si="880"/>
        <v>44424</v>
      </c>
      <c r="I2139" s="11">
        <f t="shared" si="868"/>
        <v>44424</v>
      </c>
      <c r="J2139" s="1">
        <f t="shared" si="881"/>
        <v>22</v>
      </c>
      <c r="K2139" s="1">
        <f t="shared" si="864"/>
        <v>21</v>
      </c>
      <c r="L2139" s="8">
        <f t="shared" si="869"/>
        <v>1.0091613399999999</v>
      </c>
      <c r="M2139" s="14">
        <f t="shared" si="863"/>
        <v>1.00530005</v>
      </c>
      <c r="N2139" s="14">
        <f t="shared" si="860"/>
        <v>1.3203248374350025</v>
      </c>
      <c r="O2139" s="8">
        <f t="shared" si="862"/>
        <v>1.3324207800000001</v>
      </c>
      <c r="P2139" s="8">
        <f t="shared" si="870"/>
        <v>16018.717812299999</v>
      </c>
      <c r="Q2139" s="13">
        <f t="shared" si="871"/>
        <v>0</v>
      </c>
      <c r="R2139" s="21">
        <f t="shared" si="872"/>
        <v>0</v>
      </c>
      <c r="S2139" s="8">
        <f t="shared" si="873"/>
        <v>0</v>
      </c>
      <c r="T2139" s="10">
        <f t="shared" si="882"/>
        <v>0.129804</v>
      </c>
      <c r="U2139" s="13">
        <f t="shared" si="861"/>
        <v>208</v>
      </c>
      <c r="V2139" s="13">
        <v>252</v>
      </c>
      <c r="W2139" s="14">
        <f t="shared" si="874"/>
        <v>1.105983371</v>
      </c>
      <c r="X2139" s="85">
        <f t="shared" si="865"/>
        <v>3060.7035584901114</v>
      </c>
      <c r="Y2139" s="8">
        <v>0</v>
      </c>
      <c r="Z2139" s="9">
        <f t="shared" si="875"/>
        <v>0</v>
      </c>
      <c r="AA2139" s="26" t="str">
        <f t="shared" si="883"/>
        <v>INCORPJ=</v>
      </c>
      <c r="AB2139" s="70">
        <f t="shared" si="884"/>
        <v>44508</v>
      </c>
      <c r="AC2139" s="4"/>
      <c r="AD2139" s="1"/>
      <c r="AE2139" s="11"/>
      <c r="AF2139" s="5"/>
      <c r="AG2139" s="1"/>
      <c r="AH2139" s="1"/>
      <c r="AI2139" s="1"/>
      <c r="AJ2139" s="1"/>
      <c r="AK2139" s="10"/>
      <c r="AL2139" s="1"/>
      <c r="AM2139" s="1"/>
      <c r="AN2139" s="1"/>
      <c r="AO2139" s="1"/>
      <c r="AP2139" s="1"/>
      <c r="AQ2139" s="1"/>
    </row>
    <row r="2140" spans="1:43" ht="15.75" x14ac:dyDescent="0.2">
      <c r="A2140" s="67">
        <f t="shared" si="876"/>
        <v>44422</v>
      </c>
      <c r="B2140" s="8">
        <f t="shared" si="866"/>
        <v>19096.955163935287</v>
      </c>
      <c r="C2140" s="8">
        <f t="shared" si="877"/>
        <v>12022.26657881</v>
      </c>
      <c r="D2140" s="28">
        <f t="shared" si="878"/>
        <v>5769.98</v>
      </c>
      <c r="E2140" s="9">
        <f>IF(K2140=1,VLOOKUP(A2139,[1]Plan1!$AY$117:$BA$314,3),E2139)</f>
        <v>5825.37</v>
      </c>
      <c r="F2140" s="110">
        <f t="shared" si="879"/>
        <v>44393</v>
      </c>
      <c r="G2140" s="12">
        <f t="shared" si="867"/>
        <v>9.5996866540266623E-3</v>
      </c>
      <c r="H2140" s="11">
        <f t="shared" si="880"/>
        <v>44424</v>
      </c>
      <c r="I2140" s="11">
        <f t="shared" si="868"/>
        <v>44424</v>
      </c>
      <c r="J2140" s="1">
        <f t="shared" si="881"/>
        <v>22</v>
      </c>
      <c r="K2140" s="1">
        <f t="shared" si="864"/>
        <v>22</v>
      </c>
      <c r="L2140" s="8">
        <f t="shared" si="869"/>
        <v>1.00959968</v>
      </c>
      <c r="M2140" s="14">
        <f t="shared" si="863"/>
        <v>1.00530005</v>
      </c>
      <c r="N2140" s="14">
        <f t="shared" si="860"/>
        <v>1.3203248374350025</v>
      </c>
      <c r="O2140" s="8">
        <f t="shared" si="862"/>
        <v>1.3329995299999999</v>
      </c>
      <c r="P2140" s="8">
        <f t="shared" si="870"/>
        <v>16025.67569908</v>
      </c>
      <c r="Q2140" s="13">
        <f t="shared" si="871"/>
        <v>0</v>
      </c>
      <c r="R2140" s="21">
        <f t="shared" si="872"/>
        <v>0</v>
      </c>
      <c r="S2140" s="8">
        <f t="shared" si="873"/>
        <v>0</v>
      </c>
      <c r="T2140" s="10">
        <f t="shared" si="882"/>
        <v>0.129804</v>
      </c>
      <c r="U2140" s="13">
        <f t="shared" si="861"/>
        <v>209</v>
      </c>
      <c r="V2140" s="13">
        <v>252</v>
      </c>
      <c r="W2140" s="14">
        <f t="shared" si="874"/>
        <v>1.106519131</v>
      </c>
      <c r="X2140" s="85">
        <f t="shared" si="865"/>
        <v>3071.2794648552881</v>
      </c>
      <c r="Y2140" s="8">
        <v>0</v>
      </c>
      <c r="Z2140" s="9">
        <f t="shared" si="875"/>
        <v>0</v>
      </c>
      <c r="AA2140" s="26" t="str">
        <f t="shared" si="883"/>
        <v>INCORPJ=</v>
      </c>
      <c r="AB2140" s="70">
        <f t="shared" si="884"/>
        <v>44508</v>
      </c>
      <c r="AC2140" s="4"/>
      <c r="AD2140" s="1"/>
      <c r="AE2140" s="11"/>
      <c r="AF2140" s="5"/>
      <c r="AG2140" s="1"/>
      <c r="AH2140" s="1"/>
      <c r="AI2140" s="1"/>
      <c r="AJ2140" s="1"/>
      <c r="AK2140" s="10"/>
      <c r="AL2140" s="1"/>
      <c r="AM2140" s="1"/>
      <c r="AN2140" s="1"/>
      <c r="AO2140" s="1"/>
      <c r="AP2140" s="1"/>
      <c r="AQ2140" s="1"/>
    </row>
    <row r="2141" spans="1:43" ht="15.75" x14ac:dyDescent="0.2">
      <c r="A2141" s="67">
        <f t="shared" si="876"/>
        <v>44423</v>
      </c>
      <c r="B2141" s="8">
        <f t="shared" si="866"/>
        <v>19096.955163935287</v>
      </c>
      <c r="C2141" s="8">
        <f t="shared" si="877"/>
        <v>12022.26657881</v>
      </c>
      <c r="D2141" s="28">
        <f t="shared" si="878"/>
        <v>5769.98</v>
      </c>
      <c r="E2141" s="9">
        <f>IF(K2141=1,VLOOKUP(A2140,[1]Plan1!$AY$117:$BA$314,3),E2140)</f>
        <v>5825.37</v>
      </c>
      <c r="F2141" s="110">
        <f t="shared" si="879"/>
        <v>44393</v>
      </c>
      <c r="G2141" s="12">
        <f t="shared" si="867"/>
        <v>9.5996866540266623E-3</v>
      </c>
      <c r="H2141" s="11">
        <f t="shared" si="880"/>
        <v>44454</v>
      </c>
      <c r="I2141" s="11">
        <f t="shared" si="868"/>
        <v>44424</v>
      </c>
      <c r="J2141" s="1">
        <f t="shared" si="881"/>
        <v>22</v>
      </c>
      <c r="K2141" s="1">
        <f t="shared" si="864"/>
        <v>22</v>
      </c>
      <c r="L2141" s="8">
        <f t="shared" si="869"/>
        <v>1.00959968</v>
      </c>
      <c r="M2141" s="14">
        <f t="shared" si="863"/>
        <v>1.00530005</v>
      </c>
      <c r="N2141" s="14">
        <f t="shared" si="860"/>
        <v>1.3203248374350025</v>
      </c>
      <c r="O2141" s="8">
        <f t="shared" si="862"/>
        <v>1.3329995299999999</v>
      </c>
      <c r="P2141" s="8">
        <f t="shared" si="870"/>
        <v>16025.67569908</v>
      </c>
      <c r="Q2141" s="13">
        <f t="shared" si="871"/>
        <v>0</v>
      </c>
      <c r="R2141" s="21">
        <f t="shared" si="872"/>
        <v>0</v>
      </c>
      <c r="S2141" s="8">
        <f t="shared" si="873"/>
        <v>0</v>
      </c>
      <c r="T2141" s="10">
        <f t="shared" si="882"/>
        <v>0.129804</v>
      </c>
      <c r="U2141" s="13">
        <f t="shared" si="861"/>
        <v>209</v>
      </c>
      <c r="V2141" s="13">
        <v>252</v>
      </c>
      <c r="W2141" s="14">
        <f t="shared" si="874"/>
        <v>1.106519131</v>
      </c>
      <c r="X2141" s="85">
        <f t="shared" si="865"/>
        <v>3071.2794648552881</v>
      </c>
      <c r="Y2141" s="8">
        <v>0</v>
      </c>
      <c r="Z2141" s="9">
        <f t="shared" si="875"/>
        <v>0</v>
      </c>
      <c r="AA2141" s="26" t="str">
        <f t="shared" si="883"/>
        <v>INCORPJ=</v>
      </c>
      <c r="AB2141" s="70">
        <f t="shared" si="884"/>
        <v>44508</v>
      </c>
      <c r="AC2141" s="4"/>
      <c r="AD2141" s="1"/>
      <c r="AE2141" s="11"/>
      <c r="AF2141" s="5"/>
      <c r="AG2141" s="1"/>
      <c r="AH2141" s="1"/>
      <c r="AI2141" s="1"/>
      <c r="AJ2141" s="1"/>
      <c r="AK2141" s="10"/>
      <c r="AL2141" s="1"/>
      <c r="AM2141" s="1"/>
      <c r="AN2141" s="1"/>
      <c r="AO2141" s="1"/>
      <c r="AP2141" s="1"/>
      <c r="AQ2141" s="1"/>
    </row>
    <row r="2142" spans="1:43" ht="15.75" x14ac:dyDescent="0.2">
      <c r="A2142" s="67">
        <f t="shared" si="876"/>
        <v>44424</v>
      </c>
      <c r="B2142" s="8">
        <f t="shared" si="866"/>
        <v>19096.955163935287</v>
      </c>
      <c r="C2142" s="8">
        <f t="shared" si="877"/>
        <v>12022.26657881</v>
      </c>
      <c r="D2142" s="28">
        <f t="shared" si="878"/>
        <v>5769.98</v>
      </c>
      <c r="E2142" s="9">
        <f>IF(K2142=1,VLOOKUP(A2141,[1]Plan1!$AY$117:$BA$314,3),E2141)</f>
        <v>5825.37</v>
      </c>
      <c r="F2142" s="110">
        <f t="shared" si="879"/>
        <v>44393</v>
      </c>
      <c r="G2142" s="12">
        <f t="shared" si="867"/>
        <v>9.5996866540266623E-3</v>
      </c>
      <c r="H2142" s="11">
        <f t="shared" si="880"/>
        <v>44454</v>
      </c>
      <c r="I2142" s="11">
        <f t="shared" si="868"/>
        <v>44424</v>
      </c>
      <c r="J2142" s="1">
        <f t="shared" si="881"/>
        <v>22</v>
      </c>
      <c r="K2142" s="1">
        <f t="shared" si="864"/>
        <v>22</v>
      </c>
      <c r="L2142" s="8">
        <f t="shared" si="869"/>
        <v>1.00959968</v>
      </c>
      <c r="M2142" s="14">
        <f t="shared" si="863"/>
        <v>1.00530005</v>
      </c>
      <c r="N2142" s="14">
        <f t="shared" si="860"/>
        <v>1.3203248374350025</v>
      </c>
      <c r="O2142" s="8">
        <f t="shared" si="862"/>
        <v>1.3329995299999999</v>
      </c>
      <c r="P2142" s="8">
        <f t="shared" si="870"/>
        <v>16025.67569908</v>
      </c>
      <c r="Q2142" s="13">
        <f t="shared" si="871"/>
        <v>0</v>
      </c>
      <c r="R2142" s="21">
        <f t="shared" si="872"/>
        <v>0</v>
      </c>
      <c r="S2142" s="8">
        <f t="shared" si="873"/>
        <v>0</v>
      </c>
      <c r="T2142" s="10">
        <f t="shared" si="882"/>
        <v>0.129804</v>
      </c>
      <c r="U2142" s="13">
        <f t="shared" si="861"/>
        <v>209</v>
      </c>
      <c r="V2142" s="13">
        <v>252</v>
      </c>
      <c r="W2142" s="14">
        <f t="shared" si="874"/>
        <v>1.106519131</v>
      </c>
      <c r="X2142" s="85">
        <f t="shared" si="865"/>
        <v>3071.2794648552881</v>
      </c>
      <c r="Y2142" s="8">
        <v>0</v>
      </c>
      <c r="Z2142" s="9">
        <f t="shared" si="875"/>
        <v>0</v>
      </c>
      <c r="AA2142" s="26" t="str">
        <f t="shared" si="883"/>
        <v>INCORPJ=</v>
      </c>
      <c r="AB2142" s="70">
        <f t="shared" si="884"/>
        <v>44508</v>
      </c>
      <c r="AC2142" s="4"/>
      <c r="AD2142" s="1"/>
      <c r="AE2142" s="11"/>
      <c r="AF2142" s="5"/>
      <c r="AG2142" s="1"/>
      <c r="AH2142" s="1"/>
      <c r="AI2142" s="1"/>
      <c r="AJ2142" s="1"/>
      <c r="AK2142" s="10"/>
      <c r="AL2142" s="1"/>
      <c r="AM2142" s="1"/>
      <c r="AN2142" s="1"/>
      <c r="AO2142" s="1"/>
      <c r="AP2142" s="1"/>
      <c r="AQ2142" s="1"/>
    </row>
    <row r="2143" spans="1:43" ht="15.75" x14ac:dyDescent="0.2">
      <c r="A2143" s="67">
        <f t="shared" si="876"/>
        <v>44425</v>
      </c>
      <c r="B2143" s="8">
        <f t="shared" si="866"/>
        <v>19114.088660693858</v>
      </c>
      <c r="C2143" s="8">
        <f t="shared" si="877"/>
        <v>12022.26657881</v>
      </c>
      <c r="D2143" s="28">
        <f t="shared" si="878"/>
        <v>5825.37</v>
      </c>
      <c r="E2143" s="9">
        <f>IF(K2143=1,VLOOKUP(A2142,[1]Plan1!$AY$117:$BA$314,3),E2142)</f>
        <v>5876.05</v>
      </c>
      <c r="F2143" s="110">
        <f t="shared" si="879"/>
        <v>44425</v>
      </c>
      <c r="G2143" s="12">
        <f t="shared" si="867"/>
        <v>8.699876574363552E-3</v>
      </c>
      <c r="H2143" s="11">
        <f t="shared" si="880"/>
        <v>44454</v>
      </c>
      <c r="I2143" s="11">
        <f t="shared" si="868"/>
        <v>44454</v>
      </c>
      <c r="J2143" s="1">
        <f t="shared" si="881"/>
        <v>21</v>
      </c>
      <c r="K2143" s="1">
        <f t="shared" si="864"/>
        <v>1</v>
      </c>
      <c r="L2143" s="8">
        <f t="shared" si="869"/>
        <v>1.0004125699999999</v>
      </c>
      <c r="M2143" s="14">
        <f t="shared" si="863"/>
        <v>1.00959968</v>
      </c>
      <c r="N2143" s="14">
        <f t="shared" ref="N2143:N2206" si="885">IF(I2143&gt;I2142,N2142*M2143,N2142)</f>
        <v>1.3329995333704305</v>
      </c>
      <c r="O2143" s="8">
        <f t="shared" si="862"/>
        <v>1.3335494800000001</v>
      </c>
      <c r="P2143" s="8">
        <f t="shared" si="870"/>
        <v>16032.28734459</v>
      </c>
      <c r="Q2143" s="13">
        <f t="shared" si="871"/>
        <v>0</v>
      </c>
      <c r="R2143" s="21">
        <f t="shared" si="872"/>
        <v>0</v>
      </c>
      <c r="S2143" s="8">
        <f t="shared" si="873"/>
        <v>0</v>
      </c>
      <c r="T2143" s="10">
        <f t="shared" si="882"/>
        <v>0.129804</v>
      </c>
      <c r="U2143" s="13">
        <f t="shared" si="861"/>
        <v>210</v>
      </c>
      <c r="V2143" s="13">
        <v>252</v>
      </c>
      <c r="W2143" s="14">
        <f t="shared" si="874"/>
        <v>1.1070551500000001</v>
      </c>
      <c r="X2143" s="85">
        <f t="shared" si="865"/>
        <v>3081.8013161038571</v>
      </c>
      <c r="Y2143" s="8">
        <v>0</v>
      </c>
      <c r="Z2143" s="9">
        <f t="shared" si="875"/>
        <v>0</v>
      </c>
      <c r="AA2143" s="26" t="str">
        <f t="shared" si="883"/>
        <v>INCORPJ=</v>
      </c>
      <c r="AB2143" s="70">
        <f t="shared" si="884"/>
        <v>44508</v>
      </c>
      <c r="AC2143" s="4"/>
      <c r="AD2143" s="1"/>
      <c r="AE2143" s="11"/>
      <c r="AF2143" s="5"/>
      <c r="AG2143" s="1"/>
      <c r="AH2143" s="1"/>
      <c r="AI2143" s="1"/>
      <c r="AJ2143" s="1"/>
      <c r="AK2143" s="10"/>
      <c r="AL2143" s="1"/>
      <c r="AM2143" s="1"/>
      <c r="AN2143" s="1"/>
      <c r="AO2143" s="1"/>
      <c r="AP2143" s="1"/>
      <c r="AQ2143" s="1"/>
    </row>
    <row r="2144" spans="1:43" ht="15.75" x14ac:dyDescent="0.2">
      <c r="A2144" s="67">
        <f t="shared" si="876"/>
        <v>44426</v>
      </c>
      <c r="B2144" s="8">
        <f t="shared" si="866"/>
        <v>19131.237723264989</v>
      </c>
      <c r="C2144" s="8">
        <f t="shared" si="877"/>
        <v>12022.26657881</v>
      </c>
      <c r="D2144" s="28">
        <f t="shared" si="878"/>
        <v>5825.37</v>
      </c>
      <c r="E2144" s="9">
        <f>IF(K2144=1,VLOOKUP(A2143,[1]Plan1!$AY$117:$BA$314,3),E2143)</f>
        <v>5876.05</v>
      </c>
      <c r="F2144" s="110">
        <f t="shared" si="879"/>
        <v>44425</v>
      </c>
      <c r="G2144" s="12">
        <f t="shared" si="867"/>
        <v>8.699876574363552E-3</v>
      </c>
      <c r="H2144" s="11">
        <f t="shared" si="880"/>
        <v>44454</v>
      </c>
      <c r="I2144" s="11">
        <f t="shared" si="868"/>
        <v>44454</v>
      </c>
      <c r="J2144" s="1">
        <f t="shared" si="881"/>
        <v>21</v>
      </c>
      <c r="K2144" s="1">
        <f t="shared" si="864"/>
        <v>2</v>
      </c>
      <c r="L2144" s="8">
        <f t="shared" si="869"/>
        <v>1.00082531</v>
      </c>
      <c r="M2144" s="14">
        <f t="shared" si="863"/>
        <v>1.00959968</v>
      </c>
      <c r="N2144" s="14">
        <f t="shared" si="885"/>
        <v>1.3329995333704305</v>
      </c>
      <c r="O2144" s="8">
        <f t="shared" si="862"/>
        <v>1.3340996700000001</v>
      </c>
      <c r="P2144" s="8">
        <f t="shared" si="870"/>
        <v>16038.90187544</v>
      </c>
      <c r="Q2144" s="13">
        <f t="shared" si="871"/>
        <v>0</v>
      </c>
      <c r="R2144" s="21">
        <f t="shared" si="872"/>
        <v>0</v>
      </c>
      <c r="S2144" s="8">
        <f t="shared" si="873"/>
        <v>0</v>
      </c>
      <c r="T2144" s="10">
        <f t="shared" si="882"/>
        <v>0.129804</v>
      </c>
      <c r="U2144" s="13">
        <f t="shared" si="861"/>
        <v>211</v>
      </c>
      <c r="V2144" s="13">
        <v>252</v>
      </c>
      <c r="W2144" s="14">
        <f t="shared" si="874"/>
        <v>1.107591429</v>
      </c>
      <c r="X2144" s="85">
        <f t="shared" si="865"/>
        <v>3092.3358478249875</v>
      </c>
      <c r="Y2144" s="8">
        <v>0</v>
      </c>
      <c r="Z2144" s="9">
        <f t="shared" si="875"/>
        <v>0</v>
      </c>
      <c r="AA2144" s="26" t="str">
        <f t="shared" si="883"/>
        <v>INCORPJ=</v>
      </c>
      <c r="AB2144" s="70">
        <f t="shared" si="884"/>
        <v>44508</v>
      </c>
      <c r="AC2144" s="4"/>
      <c r="AD2144" s="1"/>
      <c r="AE2144" s="11"/>
      <c r="AF2144" s="5"/>
      <c r="AG2144" s="1"/>
      <c r="AH2144" s="1"/>
      <c r="AI2144" s="1"/>
      <c r="AJ2144" s="1"/>
      <c r="AK2144" s="10"/>
      <c r="AL2144" s="1"/>
      <c r="AM2144" s="1"/>
      <c r="AN2144" s="1"/>
      <c r="AO2144" s="1"/>
      <c r="AP2144" s="1"/>
      <c r="AQ2144" s="1"/>
    </row>
    <row r="2145" spans="1:43" ht="15.75" x14ac:dyDescent="0.2">
      <c r="A2145" s="67">
        <f t="shared" si="876"/>
        <v>44427</v>
      </c>
      <c r="B2145" s="8">
        <f t="shared" si="866"/>
        <v>19148.402218733503</v>
      </c>
      <c r="C2145" s="8">
        <f t="shared" si="877"/>
        <v>12022.26657881</v>
      </c>
      <c r="D2145" s="28">
        <f t="shared" si="878"/>
        <v>5825.37</v>
      </c>
      <c r="E2145" s="9">
        <f>IF(K2145=1,VLOOKUP(A2144,[1]Plan1!$AY$117:$BA$314,3),E2144)</f>
        <v>5876.05</v>
      </c>
      <c r="F2145" s="110">
        <f t="shared" si="879"/>
        <v>44425</v>
      </c>
      <c r="G2145" s="12">
        <f t="shared" si="867"/>
        <v>8.699876574363552E-3</v>
      </c>
      <c r="H2145" s="11">
        <f t="shared" si="880"/>
        <v>44454</v>
      </c>
      <c r="I2145" s="11">
        <f t="shared" si="868"/>
        <v>44454</v>
      </c>
      <c r="J2145" s="1">
        <f t="shared" si="881"/>
        <v>21</v>
      </c>
      <c r="K2145" s="1">
        <f t="shared" si="864"/>
        <v>3</v>
      </c>
      <c r="L2145" s="8">
        <f t="shared" si="869"/>
        <v>1.00123823</v>
      </c>
      <c r="M2145" s="14">
        <f t="shared" si="863"/>
        <v>1.00959968</v>
      </c>
      <c r="N2145" s="14">
        <f t="shared" si="885"/>
        <v>1.3329995333704305</v>
      </c>
      <c r="O2145" s="8">
        <f t="shared" si="862"/>
        <v>1.33465009</v>
      </c>
      <c r="P2145" s="8">
        <f t="shared" si="870"/>
        <v>16045.51917141</v>
      </c>
      <c r="Q2145" s="13">
        <f t="shared" si="871"/>
        <v>0</v>
      </c>
      <c r="R2145" s="21">
        <f t="shared" si="872"/>
        <v>0</v>
      </c>
      <c r="S2145" s="8">
        <f t="shared" si="873"/>
        <v>0</v>
      </c>
      <c r="T2145" s="10">
        <f t="shared" si="882"/>
        <v>0.129804</v>
      </c>
      <c r="U2145" s="13">
        <f t="shared" si="861"/>
        <v>212</v>
      </c>
      <c r="V2145" s="13">
        <v>252</v>
      </c>
      <c r="W2145" s="14">
        <f t="shared" si="874"/>
        <v>1.108127968</v>
      </c>
      <c r="X2145" s="85">
        <f t="shared" si="865"/>
        <v>3102.8830473235039</v>
      </c>
      <c r="Y2145" s="8">
        <v>0</v>
      </c>
      <c r="Z2145" s="9">
        <f t="shared" si="875"/>
        <v>0</v>
      </c>
      <c r="AA2145" s="26" t="str">
        <f t="shared" si="883"/>
        <v>INCORPJ=</v>
      </c>
      <c r="AB2145" s="70">
        <f t="shared" si="884"/>
        <v>44508</v>
      </c>
      <c r="AC2145" s="4"/>
      <c r="AD2145" s="1"/>
      <c r="AE2145" s="11"/>
      <c r="AF2145" s="5"/>
      <c r="AG2145" s="1"/>
      <c r="AH2145" s="1"/>
      <c r="AI2145" s="1"/>
      <c r="AJ2145" s="1"/>
      <c r="AK2145" s="10"/>
      <c r="AL2145" s="1"/>
      <c r="AM2145" s="1"/>
      <c r="AN2145" s="1"/>
      <c r="AO2145" s="1"/>
      <c r="AP2145" s="1"/>
      <c r="AQ2145" s="1"/>
    </row>
    <row r="2146" spans="1:43" ht="15.75" x14ac:dyDescent="0.2">
      <c r="A2146" s="67">
        <f t="shared" si="876"/>
        <v>44428</v>
      </c>
      <c r="B2146" s="8">
        <f t="shared" si="866"/>
        <v>19165.581870370523</v>
      </c>
      <c r="C2146" s="8">
        <f t="shared" si="877"/>
        <v>12022.26657881</v>
      </c>
      <c r="D2146" s="28">
        <f t="shared" si="878"/>
        <v>5825.37</v>
      </c>
      <c r="E2146" s="9">
        <f>IF(K2146=1,VLOOKUP(A2145,[1]Plan1!$AY$117:$BA$314,3),E2145)</f>
        <v>5876.05</v>
      </c>
      <c r="F2146" s="110">
        <f t="shared" si="879"/>
        <v>44425</v>
      </c>
      <c r="G2146" s="12">
        <f t="shared" si="867"/>
        <v>8.699876574363552E-3</v>
      </c>
      <c r="H2146" s="11">
        <f t="shared" si="880"/>
        <v>44454</v>
      </c>
      <c r="I2146" s="11">
        <f t="shared" si="868"/>
        <v>44454</v>
      </c>
      <c r="J2146" s="1">
        <f t="shared" si="881"/>
        <v>21</v>
      </c>
      <c r="K2146" s="1">
        <f t="shared" si="864"/>
        <v>4</v>
      </c>
      <c r="L2146" s="8">
        <f t="shared" si="869"/>
        <v>1.00165131</v>
      </c>
      <c r="M2146" s="14">
        <f t="shared" si="863"/>
        <v>1.00959968</v>
      </c>
      <c r="N2146" s="14">
        <f t="shared" si="885"/>
        <v>1.3329995333704305</v>
      </c>
      <c r="O2146" s="8">
        <f t="shared" si="862"/>
        <v>1.33520072</v>
      </c>
      <c r="P2146" s="8">
        <f t="shared" si="870"/>
        <v>16052.138992050001</v>
      </c>
      <c r="Q2146" s="13">
        <f t="shared" si="871"/>
        <v>0</v>
      </c>
      <c r="R2146" s="21">
        <f t="shared" si="872"/>
        <v>0</v>
      </c>
      <c r="S2146" s="8">
        <f t="shared" si="873"/>
        <v>0</v>
      </c>
      <c r="T2146" s="10">
        <f t="shared" si="882"/>
        <v>0.129804</v>
      </c>
      <c r="U2146" s="13">
        <f t="shared" si="861"/>
        <v>213</v>
      </c>
      <c r="V2146" s="13">
        <v>252</v>
      </c>
      <c r="W2146" s="14">
        <f t="shared" si="874"/>
        <v>1.1086647670000001</v>
      </c>
      <c r="X2146" s="85">
        <f t="shared" si="865"/>
        <v>3113.4428783205203</v>
      </c>
      <c r="Y2146" s="8">
        <v>0</v>
      </c>
      <c r="Z2146" s="9">
        <f t="shared" si="875"/>
        <v>0</v>
      </c>
      <c r="AA2146" s="26" t="str">
        <f t="shared" si="883"/>
        <v>INCORPJ=</v>
      </c>
      <c r="AB2146" s="70">
        <f t="shared" si="884"/>
        <v>44508</v>
      </c>
      <c r="AC2146" s="4"/>
      <c r="AD2146" s="1"/>
      <c r="AE2146" s="11"/>
      <c r="AF2146" s="5"/>
      <c r="AG2146" s="1"/>
      <c r="AH2146" s="1"/>
      <c r="AI2146" s="1"/>
      <c r="AJ2146" s="1"/>
      <c r="AK2146" s="10"/>
      <c r="AL2146" s="1"/>
      <c r="AM2146" s="1"/>
      <c r="AN2146" s="1"/>
      <c r="AO2146" s="1"/>
      <c r="AP2146" s="1"/>
      <c r="AQ2146" s="1"/>
    </row>
    <row r="2147" spans="1:43" ht="15.75" x14ac:dyDescent="0.2">
      <c r="A2147" s="67">
        <f t="shared" si="876"/>
        <v>44429</v>
      </c>
      <c r="B2147" s="8">
        <f t="shared" si="866"/>
        <v>19182.777118943559</v>
      </c>
      <c r="C2147" s="8">
        <f t="shared" si="877"/>
        <v>12022.26657881</v>
      </c>
      <c r="D2147" s="28">
        <f t="shared" si="878"/>
        <v>5825.37</v>
      </c>
      <c r="E2147" s="9">
        <f>IF(K2147=1,VLOOKUP(A2146,[1]Plan1!$AY$117:$BA$314,3),E2146)</f>
        <v>5876.05</v>
      </c>
      <c r="F2147" s="110">
        <f t="shared" si="879"/>
        <v>44425</v>
      </c>
      <c r="G2147" s="12">
        <f t="shared" si="867"/>
        <v>8.699876574363552E-3</v>
      </c>
      <c r="H2147" s="11">
        <f t="shared" si="880"/>
        <v>44454</v>
      </c>
      <c r="I2147" s="11">
        <f t="shared" si="868"/>
        <v>44454</v>
      </c>
      <c r="J2147" s="1">
        <f t="shared" si="881"/>
        <v>21</v>
      </c>
      <c r="K2147" s="1">
        <f t="shared" si="864"/>
        <v>5</v>
      </c>
      <c r="L2147" s="8">
        <f t="shared" si="869"/>
        <v>1.00206456</v>
      </c>
      <c r="M2147" s="14">
        <f t="shared" si="863"/>
        <v>1.00959968</v>
      </c>
      <c r="N2147" s="14">
        <f t="shared" si="885"/>
        <v>1.3329995333704305</v>
      </c>
      <c r="O2147" s="8">
        <f t="shared" si="862"/>
        <v>1.3357515900000001</v>
      </c>
      <c r="P2147" s="8">
        <f t="shared" si="870"/>
        <v>16058.76169804</v>
      </c>
      <c r="Q2147" s="13">
        <f t="shared" si="871"/>
        <v>0</v>
      </c>
      <c r="R2147" s="21">
        <f t="shared" si="872"/>
        <v>0</v>
      </c>
      <c r="S2147" s="8">
        <f t="shared" si="873"/>
        <v>0</v>
      </c>
      <c r="T2147" s="10">
        <f t="shared" si="882"/>
        <v>0.129804</v>
      </c>
      <c r="U2147" s="13">
        <f t="shared" si="861"/>
        <v>214</v>
      </c>
      <c r="V2147" s="13">
        <v>252</v>
      </c>
      <c r="W2147" s="14">
        <f t="shared" si="874"/>
        <v>1.1092018260000001</v>
      </c>
      <c r="X2147" s="85">
        <f t="shared" si="865"/>
        <v>3124.0154209035572</v>
      </c>
      <c r="Y2147" s="8">
        <v>0</v>
      </c>
      <c r="Z2147" s="9">
        <f t="shared" si="875"/>
        <v>0</v>
      </c>
      <c r="AA2147" s="26" t="str">
        <f t="shared" si="883"/>
        <v>INCORPJ=</v>
      </c>
      <c r="AB2147" s="70">
        <f t="shared" si="884"/>
        <v>44508</v>
      </c>
      <c r="AC2147" s="4"/>
      <c r="AD2147" s="1"/>
      <c r="AE2147" s="11"/>
      <c r="AF2147" s="5"/>
      <c r="AG2147" s="1"/>
      <c r="AH2147" s="1"/>
      <c r="AI2147" s="1"/>
      <c r="AJ2147" s="1"/>
      <c r="AK2147" s="10"/>
      <c r="AL2147" s="1"/>
      <c r="AM2147" s="1"/>
      <c r="AN2147" s="1"/>
      <c r="AO2147" s="1"/>
      <c r="AP2147" s="1"/>
      <c r="AQ2147" s="1"/>
    </row>
    <row r="2148" spans="1:43" ht="15.75" x14ac:dyDescent="0.2">
      <c r="A2148" s="67">
        <f t="shared" si="876"/>
        <v>44430</v>
      </c>
      <c r="B2148" s="8">
        <f t="shared" si="866"/>
        <v>19182.777118943559</v>
      </c>
      <c r="C2148" s="8">
        <f t="shared" si="877"/>
        <v>12022.26657881</v>
      </c>
      <c r="D2148" s="28">
        <f t="shared" si="878"/>
        <v>5825.37</v>
      </c>
      <c r="E2148" s="9">
        <f>IF(K2148=1,VLOOKUP(A2147,[1]Plan1!$AY$117:$BA$314,3),E2147)</f>
        <v>5876.05</v>
      </c>
      <c r="F2148" s="110">
        <f t="shared" si="879"/>
        <v>44425</v>
      </c>
      <c r="G2148" s="12">
        <f t="shared" si="867"/>
        <v>8.699876574363552E-3</v>
      </c>
      <c r="H2148" s="11">
        <f t="shared" si="880"/>
        <v>44454</v>
      </c>
      <c r="I2148" s="11">
        <f t="shared" si="868"/>
        <v>44454</v>
      </c>
      <c r="J2148" s="1">
        <f t="shared" si="881"/>
        <v>21</v>
      </c>
      <c r="K2148" s="1">
        <f t="shared" si="864"/>
        <v>5</v>
      </c>
      <c r="L2148" s="8">
        <f t="shared" si="869"/>
        <v>1.00206456</v>
      </c>
      <c r="M2148" s="14">
        <f t="shared" si="863"/>
        <v>1.00959968</v>
      </c>
      <c r="N2148" s="14">
        <f t="shared" si="885"/>
        <v>1.3329995333704305</v>
      </c>
      <c r="O2148" s="8">
        <f t="shared" si="862"/>
        <v>1.3357515900000001</v>
      </c>
      <c r="P2148" s="8">
        <f t="shared" si="870"/>
        <v>16058.76169804</v>
      </c>
      <c r="Q2148" s="13">
        <f t="shared" si="871"/>
        <v>0</v>
      </c>
      <c r="R2148" s="21">
        <f t="shared" si="872"/>
        <v>0</v>
      </c>
      <c r="S2148" s="8">
        <f t="shared" si="873"/>
        <v>0</v>
      </c>
      <c r="T2148" s="10">
        <f t="shared" si="882"/>
        <v>0.129804</v>
      </c>
      <c r="U2148" s="13">
        <f t="shared" si="861"/>
        <v>214</v>
      </c>
      <c r="V2148" s="13">
        <v>252</v>
      </c>
      <c r="W2148" s="14">
        <f t="shared" si="874"/>
        <v>1.1092018260000001</v>
      </c>
      <c r="X2148" s="85">
        <f t="shared" si="865"/>
        <v>3124.0154209035572</v>
      </c>
      <c r="Y2148" s="8">
        <v>0</v>
      </c>
      <c r="Z2148" s="9">
        <f t="shared" si="875"/>
        <v>0</v>
      </c>
      <c r="AA2148" s="26" t="str">
        <f t="shared" si="883"/>
        <v>INCORPJ=</v>
      </c>
      <c r="AB2148" s="70">
        <f t="shared" si="884"/>
        <v>44508</v>
      </c>
      <c r="AC2148" s="4"/>
      <c r="AD2148" s="1"/>
      <c r="AE2148" s="11"/>
      <c r="AF2148" s="5"/>
      <c r="AG2148" s="1"/>
      <c r="AH2148" s="1"/>
      <c r="AI2148" s="1"/>
      <c r="AJ2148" s="1"/>
      <c r="AK2148" s="10"/>
      <c r="AL2148" s="1"/>
      <c r="AM2148" s="1"/>
      <c r="AN2148" s="1"/>
      <c r="AO2148" s="1"/>
      <c r="AP2148" s="1"/>
      <c r="AQ2148" s="1"/>
    </row>
    <row r="2149" spans="1:43" ht="15.75" x14ac:dyDescent="0.2">
      <c r="A2149" s="67">
        <f t="shared" si="876"/>
        <v>44431</v>
      </c>
      <c r="B2149" s="8">
        <f t="shared" si="866"/>
        <v>19182.777118943559</v>
      </c>
      <c r="C2149" s="8">
        <f t="shared" si="877"/>
        <v>12022.26657881</v>
      </c>
      <c r="D2149" s="28">
        <f t="shared" si="878"/>
        <v>5825.37</v>
      </c>
      <c r="E2149" s="9">
        <f>IF(K2149=1,VLOOKUP(A2148,[1]Plan1!$AY$117:$BA$314,3),E2148)</f>
        <v>5876.05</v>
      </c>
      <c r="F2149" s="110">
        <f t="shared" si="879"/>
        <v>44425</v>
      </c>
      <c r="G2149" s="12">
        <f t="shared" si="867"/>
        <v>8.699876574363552E-3</v>
      </c>
      <c r="H2149" s="11">
        <f t="shared" si="880"/>
        <v>44454</v>
      </c>
      <c r="I2149" s="11">
        <f t="shared" si="868"/>
        <v>44454</v>
      </c>
      <c r="J2149" s="1">
        <f t="shared" si="881"/>
        <v>21</v>
      </c>
      <c r="K2149" s="1">
        <f t="shared" si="864"/>
        <v>5</v>
      </c>
      <c r="L2149" s="8">
        <f t="shared" si="869"/>
        <v>1.00206456</v>
      </c>
      <c r="M2149" s="14">
        <f t="shared" si="863"/>
        <v>1.00959968</v>
      </c>
      <c r="N2149" s="14">
        <f t="shared" si="885"/>
        <v>1.3329995333704305</v>
      </c>
      <c r="O2149" s="8">
        <f t="shared" si="862"/>
        <v>1.3357515900000001</v>
      </c>
      <c r="P2149" s="8">
        <f t="shared" si="870"/>
        <v>16058.76169804</v>
      </c>
      <c r="Q2149" s="13">
        <f t="shared" si="871"/>
        <v>0</v>
      </c>
      <c r="R2149" s="21">
        <f t="shared" si="872"/>
        <v>0</v>
      </c>
      <c r="S2149" s="8">
        <f t="shared" si="873"/>
        <v>0</v>
      </c>
      <c r="T2149" s="10">
        <f t="shared" si="882"/>
        <v>0.129804</v>
      </c>
      <c r="U2149" s="13">
        <f t="shared" ref="U2149:U2212" si="886">IF(Q2148&gt;0,1,IF(K2149=K2148,U2148,U2148+1))</f>
        <v>214</v>
      </c>
      <c r="V2149" s="13">
        <v>252</v>
      </c>
      <c r="W2149" s="14">
        <f t="shared" si="874"/>
        <v>1.1092018260000001</v>
      </c>
      <c r="X2149" s="85">
        <f t="shared" si="865"/>
        <v>3124.0154209035572</v>
      </c>
      <c r="Y2149" s="8">
        <v>0</v>
      </c>
      <c r="Z2149" s="9">
        <f t="shared" si="875"/>
        <v>0</v>
      </c>
      <c r="AA2149" s="26" t="str">
        <f t="shared" si="883"/>
        <v>INCORPJ=</v>
      </c>
      <c r="AB2149" s="70">
        <f t="shared" si="884"/>
        <v>44508</v>
      </c>
      <c r="AC2149" s="4"/>
      <c r="AD2149" s="1"/>
      <c r="AE2149" s="11"/>
      <c r="AF2149" s="5"/>
      <c r="AG2149" s="1"/>
      <c r="AH2149" s="1"/>
      <c r="AI2149" s="1"/>
      <c r="AJ2149" s="1"/>
      <c r="AK2149" s="10"/>
      <c r="AL2149" s="1"/>
      <c r="AM2149" s="1"/>
      <c r="AN2149" s="1"/>
      <c r="AO2149" s="1"/>
      <c r="AP2149" s="1"/>
      <c r="AQ2149" s="1"/>
    </row>
    <row r="2150" spans="1:43" ht="15.75" x14ac:dyDescent="0.2">
      <c r="A2150" s="67">
        <f t="shared" si="876"/>
        <v>44432</v>
      </c>
      <c r="B2150" s="8">
        <f t="shared" si="866"/>
        <v>19199.987831353545</v>
      </c>
      <c r="C2150" s="8">
        <f t="shared" si="877"/>
        <v>12022.26657881</v>
      </c>
      <c r="D2150" s="28">
        <f t="shared" si="878"/>
        <v>5825.37</v>
      </c>
      <c r="E2150" s="9">
        <f>IF(K2150=1,VLOOKUP(A2149,[1]Plan1!$AY$117:$BA$314,3),E2149)</f>
        <v>5876.05</v>
      </c>
      <c r="F2150" s="110">
        <f t="shared" si="879"/>
        <v>44425</v>
      </c>
      <c r="G2150" s="12">
        <f t="shared" si="867"/>
        <v>8.699876574363552E-3</v>
      </c>
      <c r="H2150" s="11">
        <f t="shared" si="880"/>
        <v>44454</v>
      </c>
      <c r="I2150" s="11">
        <f t="shared" si="868"/>
        <v>44454</v>
      </c>
      <c r="J2150" s="1">
        <f t="shared" si="881"/>
        <v>21</v>
      </c>
      <c r="K2150" s="1">
        <f t="shared" si="864"/>
        <v>6</v>
      </c>
      <c r="L2150" s="8">
        <f t="shared" si="869"/>
        <v>1.00247799</v>
      </c>
      <c r="M2150" s="14">
        <f t="shared" si="863"/>
        <v>1.00959968</v>
      </c>
      <c r="N2150" s="14">
        <f t="shared" si="885"/>
        <v>1.3329995333704305</v>
      </c>
      <c r="O2150" s="8">
        <f t="shared" si="862"/>
        <v>1.3363026899999999</v>
      </c>
      <c r="P2150" s="8">
        <f t="shared" si="870"/>
        <v>16065.38716916</v>
      </c>
      <c r="Q2150" s="13">
        <f t="shared" si="871"/>
        <v>0</v>
      </c>
      <c r="R2150" s="21">
        <f t="shared" si="872"/>
        <v>0</v>
      </c>
      <c r="S2150" s="8">
        <f t="shared" si="873"/>
        <v>0</v>
      </c>
      <c r="T2150" s="10">
        <f t="shared" si="882"/>
        <v>0.129804</v>
      </c>
      <c r="U2150" s="13">
        <f t="shared" si="886"/>
        <v>215</v>
      </c>
      <c r="V2150" s="13">
        <v>252</v>
      </c>
      <c r="W2150" s="14">
        <f t="shared" si="874"/>
        <v>1.109739145</v>
      </c>
      <c r="X2150" s="85">
        <f t="shared" si="865"/>
        <v>3134.6006621935467</v>
      </c>
      <c r="Y2150" s="8">
        <v>0</v>
      </c>
      <c r="Z2150" s="9">
        <f t="shared" si="875"/>
        <v>0</v>
      </c>
      <c r="AA2150" s="26" t="str">
        <f t="shared" si="883"/>
        <v>INCORPJ=</v>
      </c>
      <c r="AB2150" s="70">
        <f t="shared" si="884"/>
        <v>44508</v>
      </c>
      <c r="AC2150" s="4"/>
      <c r="AD2150" s="1"/>
      <c r="AE2150" s="11"/>
      <c r="AF2150" s="5"/>
      <c r="AG2150" s="1"/>
      <c r="AH2150" s="1"/>
      <c r="AI2150" s="1"/>
      <c r="AJ2150" s="1"/>
      <c r="AK2150" s="10"/>
      <c r="AL2150" s="1"/>
      <c r="AM2150" s="1"/>
      <c r="AN2150" s="1"/>
      <c r="AO2150" s="1"/>
      <c r="AP2150" s="1"/>
      <c r="AQ2150" s="1"/>
    </row>
    <row r="2151" spans="1:43" ht="15.75" x14ac:dyDescent="0.2">
      <c r="A2151" s="67">
        <f t="shared" si="876"/>
        <v>44433</v>
      </c>
      <c r="B2151" s="8">
        <f t="shared" si="866"/>
        <v>19217.213730442774</v>
      </c>
      <c r="C2151" s="8">
        <f t="shared" si="877"/>
        <v>12022.26657881</v>
      </c>
      <c r="D2151" s="28">
        <f t="shared" si="878"/>
        <v>5825.37</v>
      </c>
      <c r="E2151" s="9">
        <f>IF(K2151=1,VLOOKUP(A2150,[1]Plan1!$AY$117:$BA$314,3),E2150)</f>
        <v>5876.05</v>
      </c>
      <c r="F2151" s="110">
        <f t="shared" si="879"/>
        <v>44425</v>
      </c>
      <c r="G2151" s="12">
        <f t="shared" si="867"/>
        <v>8.699876574363552E-3</v>
      </c>
      <c r="H2151" s="11">
        <f t="shared" si="880"/>
        <v>44454</v>
      </c>
      <c r="I2151" s="11">
        <f t="shared" si="868"/>
        <v>44454</v>
      </c>
      <c r="J2151" s="1">
        <f t="shared" si="881"/>
        <v>21</v>
      </c>
      <c r="K2151" s="1">
        <f t="shared" si="864"/>
        <v>7</v>
      </c>
      <c r="L2151" s="8">
        <f t="shared" si="869"/>
        <v>1.00289158</v>
      </c>
      <c r="M2151" s="14">
        <f t="shared" si="863"/>
        <v>1.00959968</v>
      </c>
      <c r="N2151" s="14">
        <f t="shared" si="885"/>
        <v>1.3329995333704305</v>
      </c>
      <c r="O2151" s="8">
        <f t="shared" si="862"/>
        <v>1.336854</v>
      </c>
      <c r="P2151" s="8">
        <f t="shared" si="870"/>
        <v>16072.01516494</v>
      </c>
      <c r="Q2151" s="13">
        <f t="shared" si="871"/>
        <v>0</v>
      </c>
      <c r="R2151" s="21">
        <f t="shared" si="872"/>
        <v>0</v>
      </c>
      <c r="S2151" s="8">
        <f t="shared" si="873"/>
        <v>0</v>
      </c>
      <c r="T2151" s="10">
        <f t="shared" si="882"/>
        <v>0.129804</v>
      </c>
      <c r="U2151" s="13">
        <f t="shared" si="886"/>
        <v>216</v>
      </c>
      <c r="V2151" s="13">
        <v>252</v>
      </c>
      <c r="W2151" s="14">
        <f t="shared" si="874"/>
        <v>1.110276724</v>
      </c>
      <c r="X2151" s="85">
        <f t="shared" si="865"/>
        <v>3145.1985655027738</v>
      </c>
      <c r="Y2151" s="8">
        <v>0</v>
      </c>
      <c r="Z2151" s="9">
        <f t="shared" si="875"/>
        <v>0</v>
      </c>
      <c r="AA2151" s="26" t="str">
        <f t="shared" si="883"/>
        <v>INCORPJ=</v>
      </c>
      <c r="AB2151" s="70">
        <f t="shared" si="884"/>
        <v>44508</v>
      </c>
      <c r="AC2151" s="4"/>
      <c r="AD2151" s="1"/>
      <c r="AE2151" s="11"/>
      <c r="AF2151" s="5"/>
      <c r="AG2151" s="1"/>
      <c r="AH2151" s="1"/>
      <c r="AI2151" s="1"/>
      <c r="AJ2151" s="1"/>
      <c r="AK2151" s="10"/>
      <c r="AL2151" s="1"/>
      <c r="AM2151" s="1"/>
      <c r="AN2151" s="1"/>
      <c r="AO2151" s="1"/>
      <c r="AP2151" s="1"/>
      <c r="AQ2151" s="1"/>
    </row>
    <row r="2152" spans="1:43" ht="15.75" x14ac:dyDescent="0.2">
      <c r="A2152" s="67">
        <f t="shared" si="876"/>
        <v>44434</v>
      </c>
      <c r="B2152" s="8">
        <f t="shared" si="866"/>
        <v>19234.455418785517</v>
      </c>
      <c r="C2152" s="8">
        <f t="shared" si="877"/>
        <v>12022.26657881</v>
      </c>
      <c r="D2152" s="28">
        <f t="shared" si="878"/>
        <v>5825.37</v>
      </c>
      <c r="E2152" s="9">
        <f>IF(K2152=1,VLOOKUP(A2151,[1]Plan1!$AY$117:$BA$314,3),E2151)</f>
        <v>5876.05</v>
      </c>
      <c r="F2152" s="110">
        <f t="shared" si="879"/>
        <v>44425</v>
      </c>
      <c r="G2152" s="12">
        <f t="shared" si="867"/>
        <v>8.699876574363552E-3</v>
      </c>
      <c r="H2152" s="11">
        <f t="shared" si="880"/>
        <v>44454</v>
      </c>
      <c r="I2152" s="11">
        <f t="shared" si="868"/>
        <v>44454</v>
      </c>
      <c r="J2152" s="1">
        <f t="shared" si="881"/>
        <v>21</v>
      </c>
      <c r="K2152" s="1">
        <f t="shared" si="864"/>
        <v>8</v>
      </c>
      <c r="L2152" s="8">
        <f t="shared" si="869"/>
        <v>1.00330535</v>
      </c>
      <c r="M2152" s="14">
        <f t="shared" si="863"/>
        <v>1.00959968</v>
      </c>
      <c r="N2152" s="14">
        <f t="shared" si="885"/>
        <v>1.3329995333704305</v>
      </c>
      <c r="O2152" s="8">
        <f t="shared" si="862"/>
        <v>1.3374055600000001</v>
      </c>
      <c r="P2152" s="8">
        <f t="shared" si="870"/>
        <v>16078.646166299999</v>
      </c>
      <c r="Q2152" s="13">
        <f t="shared" si="871"/>
        <v>0</v>
      </c>
      <c r="R2152" s="21">
        <f t="shared" si="872"/>
        <v>0</v>
      </c>
      <c r="S2152" s="8">
        <f t="shared" si="873"/>
        <v>0</v>
      </c>
      <c r="T2152" s="10">
        <f t="shared" si="882"/>
        <v>0.129804</v>
      </c>
      <c r="U2152" s="13">
        <f t="shared" si="886"/>
        <v>217</v>
      </c>
      <c r="V2152" s="13">
        <v>252</v>
      </c>
      <c r="W2152" s="14">
        <f t="shared" si="874"/>
        <v>1.110814564</v>
      </c>
      <c r="X2152" s="85">
        <f t="shared" si="865"/>
        <v>3155.8092524855174</v>
      </c>
      <c r="Y2152" s="8">
        <v>0</v>
      </c>
      <c r="Z2152" s="9">
        <f t="shared" si="875"/>
        <v>0</v>
      </c>
      <c r="AA2152" s="26" t="str">
        <f t="shared" si="883"/>
        <v>INCORPJ=</v>
      </c>
      <c r="AB2152" s="70">
        <f t="shared" si="884"/>
        <v>44508</v>
      </c>
      <c r="AC2152" s="4"/>
      <c r="AD2152" s="1"/>
      <c r="AE2152" s="11"/>
      <c r="AF2152" s="5"/>
      <c r="AG2152" s="1"/>
      <c r="AH2152" s="1"/>
      <c r="AI2152" s="1"/>
      <c r="AJ2152" s="1"/>
      <c r="AK2152" s="10"/>
      <c r="AL2152" s="1"/>
      <c r="AM2152" s="1"/>
      <c r="AN2152" s="1"/>
      <c r="AO2152" s="1"/>
      <c r="AP2152" s="1"/>
      <c r="AQ2152" s="1"/>
    </row>
    <row r="2153" spans="1:43" ht="15.75" x14ac:dyDescent="0.2">
      <c r="A2153" s="67">
        <f t="shared" si="876"/>
        <v>44435</v>
      </c>
      <c r="B2153" s="8">
        <f t="shared" si="866"/>
        <v>19251.71245818965</v>
      </c>
      <c r="C2153" s="8">
        <f t="shared" si="877"/>
        <v>12022.26657881</v>
      </c>
      <c r="D2153" s="28">
        <f t="shared" si="878"/>
        <v>5825.37</v>
      </c>
      <c r="E2153" s="9">
        <f>IF(K2153=1,VLOOKUP(A2152,[1]Plan1!$AY$117:$BA$314,3),E2152)</f>
        <v>5876.05</v>
      </c>
      <c r="F2153" s="110">
        <f t="shared" si="879"/>
        <v>44425</v>
      </c>
      <c r="G2153" s="12">
        <f t="shared" si="867"/>
        <v>8.699876574363552E-3</v>
      </c>
      <c r="H2153" s="11">
        <f t="shared" si="880"/>
        <v>44454</v>
      </c>
      <c r="I2153" s="11">
        <f t="shared" si="868"/>
        <v>44454</v>
      </c>
      <c r="J2153" s="1">
        <f t="shared" si="881"/>
        <v>21</v>
      </c>
      <c r="K2153" s="1">
        <f t="shared" si="864"/>
        <v>9</v>
      </c>
      <c r="L2153" s="8">
        <f t="shared" si="869"/>
        <v>1.00371929</v>
      </c>
      <c r="M2153" s="14">
        <f t="shared" si="863"/>
        <v>1.00959968</v>
      </c>
      <c r="N2153" s="14">
        <f t="shared" si="885"/>
        <v>1.3329995333704305</v>
      </c>
      <c r="O2153" s="8">
        <f t="shared" ref="O2153:O2216" si="887">TRUNC(TRUNC((L2153*N2153),15),8)</f>
        <v>1.33795734</v>
      </c>
      <c r="P2153" s="8">
        <f t="shared" si="870"/>
        <v>16085.279812549999</v>
      </c>
      <c r="Q2153" s="13">
        <f t="shared" si="871"/>
        <v>0</v>
      </c>
      <c r="R2153" s="21">
        <f t="shared" si="872"/>
        <v>0</v>
      </c>
      <c r="S2153" s="8">
        <f t="shared" si="873"/>
        <v>0</v>
      </c>
      <c r="T2153" s="10">
        <f t="shared" si="882"/>
        <v>0.129804</v>
      </c>
      <c r="U2153" s="13">
        <f t="shared" si="886"/>
        <v>218</v>
      </c>
      <c r="V2153" s="13">
        <v>252</v>
      </c>
      <c r="W2153" s="14">
        <f t="shared" si="874"/>
        <v>1.111352664</v>
      </c>
      <c r="X2153" s="85">
        <f t="shared" si="865"/>
        <v>3166.4326456396502</v>
      </c>
      <c r="Y2153" s="8">
        <v>0</v>
      </c>
      <c r="Z2153" s="9">
        <f t="shared" si="875"/>
        <v>0</v>
      </c>
      <c r="AA2153" s="26" t="str">
        <f t="shared" si="883"/>
        <v>INCORPJ=</v>
      </c>
      <c r="AB2153" s="70">
        <f t="shared" si="884"/>
        <v>44508</v>
      </c>
      <c r="AC2153" s="4"/>
      <c r="AD2153" s="1"/>
      <c r="AE2153" s="11"/>
      <c r="AF2153" s="5"/>
      <c r="AG2153" s="1"/>
      <c r="AH2153" s="1"/>
      <c r="AI2153" s="1"/>
      <c r="AJ2153" s="1"/>
      <c r="AK2153" s="10"/>
      <c r="AL2153" s="1"/>
      <c r="AM2153" s="1"/>
      <c r="AN2153" s="1"/>
      <c r="AO2153" s="1"/>
      <c r="AP2153" s="1"/>
      <c r="AQ2153" s="1"/>
    </row>
    <row r="2154" spans="1:43" ht="15.75" x14ac:dyDescent="0.2">
      <c r="A2154" s="67">
        <f t="shared" si="876"/>
        <v>44436</v>
      </c>
      <c r="B2154" s="8">
        <f t="shared" si="866"/>
        <v>19268.985020103766</v>
      </c>
      <c r="C2154" s="8">
        <f t="shared" si="877"/>
        <v>12022.26657881</v>
      </c>
      <c r="D2154" s="28">
        <f t="shared" si="878"/>
        <v>5825.37</v>
      </c>
      <c r="E2154" s="9">
        <f>IF(K2154=1,VLOOKUP(A2153,[1]Plan1!$AY$117:$BA$314,3),E2153)</f>
        <v>5876.05</v>
      </c>
      <c r="F2154" s="110">
        <f t="shared" si="879"/>
        <v>44425</v>
      </c>
      <c r="G2154" s="12">
        <f t="shared" si="867"/>
        <v>8.699876574363552E-3</v>
      </c>
      <c r="H2154" s="11">
        <f t="shared" si="880"/>
        <v>44454</v>
      </c>
      <c r="I2154" s="11">
        <f t="shared" si="868"/>
        <v>44454</v>
      </c>
      <c r="J2154" s="1">
        <f t="shared" si="881"/>
        <v>21</v>
      </c>
      <c r="K2154" s="1">
        <f t="shared" si="864"/>
        <v>10</v>
      </c>
      <c r="L2154" s="8">
        <f t="shared" si="869"/>
        <v>1.0041334</v>
      </c>
      <c r="M2154" s="14">
        <f t="shared" ref="M2154:M2217" si="888">IF(I2154&gt;I2153,L2153,M2153)</f>
        <v>1.00959968</v>
      </c>
      <c r="N2154" s="14">
        <f t="shared" si="885"/>
        <v>1.3329995333704305</v>
      </c>
      <c r="O2154" s="8">
        <f t="shared" si="887"/>
        <v>1.33850935</v>
      </c>
      <c r="P2154" s="8">
        <f t="shared" si="870"/>
        <v>16091.91622392</v>
      </c>
      <c r="Q2154" s="13">
        <f t="shared" si="871"/>
        <v>0</v>
      </c>
      <c r="R2154" s="21">
        <f t="shared" si="872"/>
        <v>0</v>
      </c>
      <c r="S2154" s="8">
        <f t="shared" si="873"/>
        <v>0</v>
      </c>
      <c r="T2154" s="10">
        <f t="shared" si="882"/>
        <v>0.129804</v>
      </c>
      <c r="U2154" s="13">
        <f t="shared" si="886"/>
        <v>219</v>
      </c>
      <c r="V2154" s="13">
        <v>252</v>
      </c>
      <c r="W2154" s="14">
        <f t="shared" si="874"/>
        <v>1.111891025</v>
      </c>
      <c r="X2154" s="85">
        <f t="shared" si="865"/>
        <v>3177.0687961837657</v>
      </c>
      <c r="Y2154" s="8">
        <v>0</v>
      </c>
      <c r="Z2154" s="9">
        <f t="shared" si="875"/>
        <v>0</v>
      </c>
      <c r="AA2154" s="26" t="str">
        <f t="shared" si="883"/>
        <v>INCORPJ=</v>
      </c>
      <c r="AB2154" s="70">
        <f t="shared" si="884"/>
        <v>44508</v>
      </c>
      <c r="AC2154" s="4"/>
      <c r="AD2154" s="1"/>
      <c r="AE2154" s="11"/>
      <c r="AF2154" s="5"/>
      <c r="AG2154" s="1"/>
      <c r="AH2154" s="1"/>
      <c r="AI2154" s="1"/>
      <c r="AJ2154" s="1"/>
      <c r="AK2154" s="10"/>
      <c r="AL2154" s="1"/>
      <c r="AM2154" s="1"/>
      <c r="AN2154" s="1"/>
      <c r="AO2154" s="1"/>
      <c r="AP2154" s="1"/>
      <c r="AQ2154" s="1"/>
    </row>
    <row r="2155" spans="1:43" ht="15.75" x14ac:dyDescent="0.2">
      <c r="A2155" s="67">
        <f t="shared" si="876"/>
        <v>44437</v>
      </c>
      <c r="B2155" s="8">
        <f t="shared" si="866"/>
        <v>19268.985020103766</v>
      </c>
      <c r="C2155" s="8">
        <f t="shared" si="877"/>
        <v>12022.26657881</v>
      </c>
      <c r="D2155" s="28">
        <f t="shared" si="878"/>
        <v>5825.37</v>
      </c>
      <c r="E2155" s="9">
        <f>IF(K2155=1,VLOOKUP(A2154,[1]Plan1!$AY$117:$BA$314,3),E2154)</f>
        <v>5876.05</v>
      </c>
      <c r="F2155" s="110">
        <f t="shared" si="879"/>
        <v>44425</v>
      </c>
      <c r="G2155" s="12">
        <f t="shared" si="867"/>
        <v>8.699876574363552E-3</v>
      </c>
      <c r="H2155" s="11">
        <f t="shared" si="880"/>
        <v>44454</v>
      </c>
      <c r="I2155" s="11">
        <f t="shared" si="868"/>
        <v>44454</v>
      </c>
      <c r="J2155" s="1">
        <f t="shared" si="881"/>
        <v>21</v>
      </c>
      <c r="K2155" s="1">
        <f t="shared" ref="K2155:K2218" si="889">(J2155-(NETWORKDAYS(A2155,I2155,AE$118:AE$502)-1))</f>
        <v>10</v>
      </c>
      <c r="L2155" s="8">
        <f t="shared" si="869"/>
        <v>1.0041334</v>
      </c>
      <c r="M2155" s="14">
        <f t="shared" si="888"/>
        <v>1.00959968</v>
      </c>
      <c r="N2155" s="14">
        <f t="shared" si="885"/>
        <v>1.3329995333704305</v>
      </c>
      <c r="O2155" s="8">
        <f t="shared" si="887"/>
        <v>1.33850935</v>
      </c>
      <c r="P2155" s="8">
        <f t="shared" si="870"/>
        <v>16091.91622392</v>
      </c>
      <c r="Q2155" s="13">
        <f t="shared" si="871"/>
        <v>0</v>
      </c>
      <c r="R2155" s="21">
        <f t="shared" si="872"/>
        <v>0</v>
      </c>
      <c r="S2155" s="8">
        <f t="shared" si="873"/>
        <v>0</v>
      </c>
      <c r="T2155" s="10">
        <f t="shared" si="882"/>
        <v>0.129804</v>
      </c>
      <c r="U2155" s="13">
        <f t="shared" si="886"/>
        <v>219</v>
      </c>
      <c r="V2155" s="13">
        <v>252</v>
      </c>
      <c r="W2155" s="14">
        <f t="shared" si="874"/>
        <v>1.111891025</v>
      </c>
      <c r="X2155" s="85">
        <f t="shared" si="865"/>
        <v>3177.0687961837657</v>
      </c>
      <c r="Y2155" s="8">
        <v>0</v>
      </c>
      <c r="Z2155" s="9">
        <f t="shared" si="875"/>
        <v>0</v>
      </c>
      <c r="AA2155" s="26" t="str">
        <f t="shared" si="883"/>
        <v>INCORPJ=</v>
      </c>
      <c r="AB2155" s="70">
        <f t="shared" si="884"/>
        <v>44508</v>
      </c>
      <c r="AC2155" s="4"/>
      <c r="AD2155" s="1"/>
      <c r="AE2155" s="11"/>
      <c r="AF2155" s="5"/>
      <c r="AG2155" s="1"/>
      <c r="AH2155" s="1"/>
      <c r="AI2155" s="1"/>
      <c r="AJ2155" s="1"/>
      <c r="AK2155" s="10"/>
      <c r="AL2155" s="1"/>
      <c r="AM2155" s="1"/>
      <c r="AN2155" s="1"/>
      <c r="AO2155" s="1"/>
      <c r="AP2155" s="1"/>
      <c r="AQ2155" s="1"/>
    </row>
    <row r="2156" spans="1:43" ht="15.75" x14ac:dyDescent="0.2">
      <c r="A2156" s="67">
        <f t="shared" si="876"/>
        <v>44438</v>
      </c>
      <c r="B2156" s="8">
        <f t="shared" si="866"/>
        <v>19268.985020103766</v>
      </c>
      <c r="C2156" s="8">
        <f t="shared" si="877"/>
        <v>12022.26657881</v>
      </c>
      <c r="D2156" s="28">
        <f t="shared" si="878"/>
        <v>5825.37</v>
      </c>
      <c r="E2156" s="9">
        <f>IF(K2156=1,VLOOKUP(A2155,[1]Plan1!$AY$117:$BA$314,3),E2155)</f>
        <v>5876.05</v>
      </c>
      <c r="F2156" s="110">
        <f t="shared" si="879"/>
        <v>44425</v>
      </c>
      <c r="G2156" s="12">
        <f t="shared" si="867"/>
        <v>8.699876574363552E-3</v>
      </c>
      <c r="H2156" s="11">
        <f t="shared" si="880"/>
        <v>44454</v>
      </c>
      <c r="I2156" s="11">
        <f t="shared" si="868"/>
        <v>44454</v>
      </c>
      <c r="J2156" s="1">
        <f t="shared" si="881"/>
        <v>21</v>
      </c>
      <c r="K2156" s="1">
        <f t="shared" si="889"/>
        <v>10</v>
      </c>
      <c r="L2156" s="8">
        <f t="shared" si="869"/>
        <v>1.0041334</v>
      </c>
      <c r="M2156" s="14">
        <f t="shared" si="888"/>
        <v>1.00959968</v>
      </c>
      <c r="N2156" s="14">
        <f t="shared" si="885"/>
        <v>1.3329995333704305</v>
      </c>
      <c r="O2156" s="8">
        <f t="shared" si="887"/>
        <v>1.33850935</v>
      </c>
      <c r="P2156" s="8">
        <f t="shared" si="870"/>
        <v>16091.91622392</v>
      </c>
      <c r="Q2156" s="13">
        <f t="shared" si="871"/>
        <v>0</v>
      </c>
      <c r="R2156" s="21">
        <f t="shared" si="872"/>
        <v>0</v>
      </c>
      <c r="S2156" s="8">
        <f t="shared" si="873"/>
        <v>0</v>
      </c>
      <c r="T2156" s="10">
        <f t="shared" si="882"/>
        <v>0.129804</v>
      </c>
      <c r="U2156" s="13">
        <f t="shared" si="886"/>
        <v>219</v>
      </c>
      <c r="V2156" s="13">
        <v>252</v>
      </c>
      <c r="W2156" s="14">
        <f t="shared" si="874"/>
        <v>1.111891025</v>
      </c>
      <c r="X2156" s="85">
        <f t="shared" si="865"/>
        <v>3177.0687961837657</v>
      </c>
      <c r="Y2156" s="8">
        <v>0</v>
      </c>
      <c r="Z2156" s="9">
        <f t="shared" si="875"/>
        <v>0</v>
      </c>
      <c r="AA2156" s="26" t="str">
        <f t="shared" si="883"/>
        <v>INCORPJ=</v>
      </c>
      <c r="AB2156" s="70">
        <f t="shared" si="884"/>
        <v>44508</v>
      </c>
      <c r="AC2156" s="4"/>
      <c r="AD2156" s="1"/>
      <c r="AE2156" s="11"/>
      <c r="AF2156" s="5"/>
      <c r="AG2156" s="1"/>
      <c r="AH2156" s="1"/>
      <c r="AI2156" s="1"/>
      <c r="AJ2156" s="1"/>
      <c r="AK2156" s="10"/>
      <c r="AL2156" s="1"/>
      <c r="AM2156" s="1"/>
      <c r="AN2156" s="1"/>
      <c r="AO2156" s="1"/>
      <c r="AP2156" s="1"/>
      <c r="AQ2156" s="1"/>
    </row>
    <row r="2157" spans="1:43" ht="15.75" x14ac:dyDescent="0.2">
      <c r="A2157" s="67">
        <f t="shared" si="876"/>
        <v>44439</v>
      </c>
      <c r="B2157" s="8">
        <f t="shared" si="866"/>
        <v>19286.272826903172</v>
      </c>
      <c r="C2157" s="8">
        <f t="shared" si="877"/>
        <v>12022.26657881</v>
      </c>
      <c r="D2157" s="28">
        <f t="shared" si="878"/>
        <v>5825.37</v>
      </c>
      <c r="E2157" s="9">
        <f>IF(K2157=1,VLOOKUP(A2156,[1]Plan1!$AY$117:$BA$314,3),E2156)</f>
        <v>5876.05</v>
      </c>
      <c r="F2157" s="110">
        <f t="shared" si="879"/>
        <v>44425</v>
      </c>
      <c r="G2157" s="12">
        <f t="shared" si="867"/>
        <v>8.699876574363552E-3</v>
      </c>
      <c r="H2157" s="11">
        <f t="shared" si="880"/>
        <v>44454</v>
      </c>
      <c r="I2157" s="11">
        <f t="shared" si="868"/>
        <v>44454</v>
      </c>
      <c r="J2157" s="1">
        <f t="shared" si="881"/>
        <v>21</v>
      </c>
      <c r="K2157" s="1">
        <f t="shared" si="889"/>
        <v>11</v>
      </c>
      <c r="L2157" s="8">
        <f t="shared" si="869"/>
        <v>1.00454767</v>
      </c>
      <c r="M2157" s="14">
        <f t="shared" si="888"/>
        <v>1.00959968</v>
      </c>
      <c r="N2157" s="14">
        <f t="shared" si="885"/>
        <v>1.3329995333704305</v>
      </c>
      <c r="O2157" s="8">
        <f t="shared" si="887"/>
        <v>1.3390615699999999</v>
      </c>
      <c r="P2157" s="8">
        <f t="shared" si="870"/>
        <v>16098.555159969999</v>
      </c>
      <c r="Q2157" s="13">
        <f t="shared" si="871"/>
        <v>0</v>
      </c>
      <c r="R2157" s="21">
        <f t="shared" si="872"/>
        <v>0</v>
      </c>
      <c r="S2157" s="8">
        <f t="shared" si="873"/>
        <v>0</v>
      </c>
      <c r="T2157" s="10">
        <f t="shared" si="882"/>
        <v>0.129804</v>
      </c>
      <c r="U2157" s="13">
        <f t="shared" si="886"/>
        <v>220</v>
      </c>
      <c r="V2157" s="13">
        <v>252</v>
      </c>
      <c r="W2157" s="14">
        <f t="shared" si="874"/>
        <v>1.1124296469999999</v>
      </c>
      <c r="X2157" s="85">
        <f t="shared" si="865"/>
        <v>3187.7176669331739</v>
      </c>
      <c r="Y2157" s="8">
        <v>0</v>
      </c>
      <c r="Z2157" s="9">
        <f t="shared" si="875"/>
        <v>0</v>
      </c>
      <c r="AA2157" s="26" t="str">
        <f t="shared" si="883"/>
        <v>INCORPJ=</v>
      </c>
      <c r="AB2157" s="70">
        <f t="shared" si="884"/>
        <v>44508</v>
      </c>
      <c r="AC2157" s="4"/>
      <c r="AD2157" s="1"/>
      <c r="AE2157" s="11"/>
      <c r="AF2157" s="5"/>
      <c r="AG2157" s="1"/>
      <c r="AH2157" s="1"/>
      <c r="AI2157" s="1"/>
      <c r="AJ2157" s="1"/>
      <c r="AK2157" s="10"/>
      <c r="AL2157" s="1"/>
      <c r="AM2157" s="1"/>
      <c r="AN2157" s="1"/>
      <c r="AO2157" s="1"/>
      <c r="AP2157" s="1"/>
      <c r="AQ2157" s="1"/>
    </row>
    <row r="2158" spans="1:43" ht="15.75" x14ac:dyDescent="0.2">
      <c r="A2158" s="67">
        <f t="shared" si="876"/>
        <v>44440</v>
      </c>
      <c r="B2158" s="8">
        <f t="shared" si="866"/>
        <v>19303.576320863656</v>
      </c>
      <c r="C2158" s="8">
        <f t="shared" si="877"/>
        <v>12022.26657881</v>
      </c>
      <c r="D2158" s="28">
        <f t="shared" si="878"/>
        <v>5825.37</v>
      </c>
      <c r="E2158" s="9">
        <f>IF(K2158=1,VLOOKUP(A2157,[1]Plan1!$AY$117:$BA$314,3),E2157)</f>
        <v>5876.05</v>
      </c>
      <c r="F2158" s="110">
        <f t="shared" si="879"/>
        <v>44425</v>
      </c>
      <c r="G2158" s="12">
        <f t="shared" si="867"/>
        <v>8.699876574363552E-3</v>
      </c>
      <c r="H2158" s="11">
        <f t="shared" si="880"/>
        <v>44454</v>
      </c>
      <c r="I2158" s="11">
        <f t="shared" si="868"/>
        <v>44454</v>
      </c>
      <c r="J2158" s="1">
        <f t="shared" si="881"/>
        <v>21</v>
      </c>
      <c r="K2158" s="1">
        <f t="shared" si="889"/>
        <v>12</v>
      </c>
      <c r="L2158" s="8">
        <f t="shared" si="869"/>
        <v>1.0049621200000001</v>
      </c>
      <c r="M2158" s="14">
        <f t="shared" si="888"/>
        <v>1.00959968</v>
      </c>
      <c r="N2158" s="14">
        <f t="shared" si="885"/>
        <v>1.3329995333704305</v>
      </c>
      <c r="O2158" s="8">
        <f t="shared" si="887"/>
        <v>1.3396140299999999</v>
      </c>
      <c r="P2158" s="8">
        <f t="shared" si="870"/>
        <v>16105.19698137</v>
      </c>
      <c r="Q2158" s="13">
        <f t="shared" si="871"/>
        <v>0</v>
      </c>
      <c r="R2158" s="21">
        <f t="shared" si="872"/>
        <v>0</v>
      </c>
      <c r="S2158" s="8">
        <f t="shared" si="873"/>
        <v>0</v>
      </c>
      <c r="T2158" s="10">
        <f t="shared" si="882"/>
        <v>0.129804</v>
      </c>
      <c r="U2158" s="13">
        <f t="shared" si="886"/>
        <v>221</v>
      </c>
      <c r="V2158" s="13">
        <v>252</v>
      </c>
      <c r="W2158" s="14">
        <f t="shared" si="874"/>
        <v>1.1129685300000001</v>
      </c>
      <c r="X2158" s="85">
        <f t="shared" si="865"/>
        <v>3198.3793394936574</v>
      </c>
      <c r="Y2158" s="8">
        <v>0</v>
      </c>
      <c r="Z2158" s="9">
        <f t="shared" si="875"/>
        <v>0</v>
      </c>
      <c r="AA2158" s="26" t="str">
        <f t="shared" si="883"/>
        <v>INCORPJ=</v>
      </c>
      <c r="AB2158" s="70">
        <f t="shared" si="884"/>
        <v>44508</v>
      </c>
      <c r="AC2158" s="4"/>
      <c r="AD2158" s="1"/>
      <c r="AE2158" s="11"/>
      <c r="AF2158" s="5"/>
      <c r="AG2158" s="1"/>
      <c r="AH2158" s="1"/>
      <c r="AI2158" s="1"/>
      <c r="AJ2158" s="1"/>
      <c r="AK2158" s="10"/>
      <c r="AL2158" s="1"/>
      <c r="AM2158" s="1"/>
      <c r="AN2158" s="1"/>
      <c r="AO2158" s="1"/>
      <c r="AP2158" s="1"/>
      <c r="AQ2158" s="1"/>
    </row>
    <row r="2159" spans="1:43" ht="15.75" x14ac:dyDescent="0.2">
      <c r="A2159" s="67">
        <f t="shared" si="876"/>
        <v>44441</v>
      </c>
      <c r="B2159" s="8">
        <f t="shared" si="866"/>
        <v>19320.895351075644</v>
      </c>
      <c r="C2159" s="8">
        <f t="shared" si="877"/>
        <v>12022.26657881</v>
      </c>
      <c r="D2159" s="28">
        <f t="shared" si="878"/>
        <v>5825.37</v>
      </c>
      <c r="E2159" s="9">
        <f>IF(K2159=1,VLOOKUP(A2158,[1]Plan1!$AY$117:$BA$314,3),E2158)</f>
        <v>5876.05</v>
      </c>
      <c r="F2159" s="110">
        <f t="shared" si="879"/>
        <v>44425</v>
      </c>
      <c r="G2159" s="12">
        <f t="shared" si="867"/>
        <v>8.699876574363552E-3</v>
      </c>
      <c r="H2159" s="11">
        <f t="shared" si="880"/>
        <v>44454</v>
      </c>
      <c r="I2159" s="11">
        <f t="shared" si="868"/>
        <v>44454</v>
      </c>
      <c r="J2159" s="1">
        <f t="shared" si="881"/>
        <v>21</v>
      </c>
      <c r="K2159" s="1">
        <f t="shared" si="889"/>
        <v>13</v>
      </c>
      <c r="L2159" s="8">
        <f t="shared" si="869"/>
        <v>1.00537674</v>
      </c>
      <c r="M2159" s="14">
        <f t="shared" si="888"/>
        <v>1.00959968</v>
      </c>
      <c r="N2159" s="14">
        <f t="shared" si="885"/>
        <v>1.3329995333704305</v>
      </c>
      <c r="O2159" s="8">
        <f t="shared" si="887"/>
        <v>1.34016672</v>
      </c>
      <c r="P2159" s="8">
        <f t="shared" si="870"/>
        <v>16111.841567879999</v>
      </c>
      <c r="Q2159" s="13">
        <f t="shared" si="871"/>
        <v>0</v>
      </c>
      <c r="R2159" s="21">
        <f t="shared" si="872"/>
        <v>0</v>
      </c>
      <c r="S2159" s="8">
        <f t="shared" si="873"/>
        <v>0</v>
      </c>
      <c r="T2159" s="10">
        <f t="shared" si="882"/>
        <v>0.129804</v>
      </c>
      <c r="U2159" s="13">
        <f t="shared" si="886"/>
        <v>222</v>
      </c>
      <c r="V2159" s="13">
        <v>252</v>
      </c>
      <c r="W2159" s="14">
        <f t="shared" si="874"/>
        <v>1.113507673</v>
      </c>
      <c r="X2159" s="85">
        <f t="shared" ref="X2159:X2222" si="890">TRUNC((P2159*(W2159-1)),8)+(X$1837*(O2159/O$1837)*W2159)</f>
        <v>3209.0537831956444</v>
      </c>
      <c r="Y2159" s="8">
        <v>0</v>
      </c>
      <c r="Z2159" s="9">
        <f t="shared" si="875"/>
        <v>0</v>
      </c>
      <c r="AA2159" s="26" t="str">
        <f t="shared" si="883"/>
        <v>INCORPJ=</v>
      </c>
      <c r="AB2159" s="70">
        <f t="shared" si="884"/>
        <v>44508</v>
      </c>
      <c r="AC2159" s="4"/>
      <c r="AD2159" s="1"/>
      <c r="AE2159" s="11"/>
      <c r="AF2159" s="5"/>
      <c r="AG2159" s="1"/>
      <c r="AH2159" s="1"/>
      <c r="AI2159" s="1"/>
      <c r="AJ2159" s="1"/>
      <c r="AK2159" s="10"/>
      <c r="AL2159" s="1"/>
      <c r="AM2159" s="1"/>
      <c r="AN2159" s="1"/>
      <c r="AO2159" s="1"/>
      <c r="AP2159" s="1"/>
      <c r="AQ2159" s="1"/>
    </row>
    <row r="2160" spans="1:43" ht="15.75" x14ac:dyDescent="0.2">
      <c r="A2160" s="67">
        <f t="shared" si="876"/>
        <v>44442</v>
      </c>
      <c r="B2160" s="8">
        <f t="shared" si="866"/>
        <v>19338.23010690602</v>
      </c>
      <c r="C2160" s="8">
        <f t="shared" si="877"/>
        <v>12022.26657881</v>
      </c>
      <c r="D2160" s="28">
        <f t="shared" si="878"/>
        <v>5825.37</v>
      </c>
      <c r="E2160" s="9">
        <f>IF(K2160=1,VLOOKUP(A2159,[1]Plan1!$AY$117:$BA$314,3),E2159)</f>
        <v>5876.05</v>
      </c>
      <c r="F2160" s="110">
        <f t="shared" si="879"/>
        <v>44425</v>
      </c>
      <c r="G2160" s="12">
        <f t="shared" si="867"/>
        <v>8.699876574363552E-3</v>
      </c>
      <c r="H2160" s="11">
        <f t="shared" si="880"/>
        <v>44454</v>
      </c>
      <c r="I2160" s="11">
        <f t="shared" si="868"/>
        <v>44454</v>
      </c>
      <c r="J2160" s="1">
        <f t="shared" si="881"/>
        <v>21</v>
      </c>
      <c r="K2160" s="1">
        <f t="shared" si="889"/>
        <v>14</v>
      </c>
      <c r="L2160" s="8">
        <f t="shared" si="869"/>
        <v>1.0057915399999999</v>
      </c>
      <c r="M2160" s="14">
        <f t="shared" si="888"/>
        <v>1.00959968</v>
      </c>
      <c r="N2160" s="14">
        <f t="shared" si="885"/>
        <v>1.3329995333704305</v>
      </c>
      <c r="O2160" s="8">
        <f t="shared" si="887"/>
        <v>1.34071965</v>
      </c>
      <c r="P2160" s="8">
        <f t="shared" si="870"/>
        <v>16118.489039739999</v>
      </c>
      <c r="Q2160" s="13">
        <f t="shared" si="871"/>
        <v>0</v>
      </c>
      <c r="R2160" s="21">
        <f t="shared" si="872"/>
        <v>0</v>
      </c>
      <c r="S2160" s="8">
        <f t="shared" si="873"/>
        <v>0</v>
      </c>
      <c r="T2160" s="10">
        <f t="shared" si="882"/>
        <v>0.129804</v>
      </c>
      <c r="U2160" s="13">
        <f t="shared" si="886"/>
        <v>223</v>
      </c>
      <c r="V2160" s="13">
        <v>252</v>
      </c>
      <c r="W2160" s="14">
        <f t="shared" si="874"/>
        <v>1.114047078</v>
      </c>
      <c r="X2160" s="85">
        <f t="shared" si="890"/>
        <v>3219.7410671660209</v>
      </c>
      <c r="Y2160" s="8">
        <v>0</v>
      </c>
      <c r="Z2160" s="9">
        <f t="shared" si="875"/>
        <v>0</v>
      </c>
      <c r="AA2160" s="26" t="str">
        <f t="shared" si="883"/>
        <v>INCORPJ=</v>
      </c>
      <c r="AB2160" s="70">
        <f t="shared" si="884"/>
        <v>44508</v>
      </c>
      <c r="AC2160" s="4"/>
      <c r="AD2160" s="1"/>
      <c r="AE2160" s="11"/>
      <c r="AF2160" s="5"/>
      <c r="AG2160" s="1"/>
      <c r="AH2160" s="1"/>
      <c r="AI2160" s="1"/>
      <c r="AJ2160" s="1"/>
      <c r="AK2160" s="10"/>
      <c r="AL2160" s="1"/>
      <c r="AM2160" s="1"/>
      <c r="AN2160" s="1"/>
      <c r="AO2160" s="1"/>
      <c r="AP2160" s="1"/>
      <c r="AQ2160" s="1"/>
    </row>
    <row r="2161" spans="1:43" ht="15.75" x14ac:dyDescent="0.2">
      <c r="A2161" s="67">
        <f t="shared" si="876"/>
        <v>44443</v>
      </c>
      <c r="B2161" s="8">
        <f t="shared" si="866"/>
        <v>19355.580148728495</v>
      </c>
      <c r="C2161" s="8">
        <f t="shared" si="877"/>
        <v>12022.26657881</v>
      </c>
      <c r="D2161" s="28">
        <f t="shared" si="878"/>
        <v>5825.37</v>
      </c>
      <c r="E2161" s="9">
        <f>IF(K2161=1,VLOOKUP(A2160,[1]Plan1!$AY$117:$BA$314,3),E2160)</f>
        <v>5876.05</v>
      </c>
      <c r="F2161" s="110">
        <f t="shared" si="879"/>
        <v>44425</v>
      </c>
      <c r="G2161" s="12">
        <f t="shared" si="867"/>
        <v>8.699876574363552E-3</v>
      </c>
      <c r="H2161" s="11">
        <f t="shared" si="880"/>
        <v>44454</v>
      </c>
      <c r="I2161" s="11">
        <f t="shared" si="868"/>
        <v>44454</v>
      </c>
      <c r="J2161" s="1">
        <f t="shared" si="881"/>
        <v>21</v>
      </c>
      <c r="K2161" s="1">
        <f t="shared" si="889"/>
        <v>15</v>
      </c>
      <c r="L2161" s="8">
        <f t="shared" si="869"/>
        <v>1.0062065</v>
      </c>
      <c r="M2161" s="14">
        <f t="shared" si="888"/>
        <v>1.00959968</v>
      </c>
      <c r="N2161" s="14">
        <f t="shared" si="885"/>
        <v>1.3329995333704305</v>
      </c>
      <c r="O2161" s="8">
        <f t="shared" si="887"/>
        <v>1.3412727900000001</v>
      </c>
      <c r="P2161" s="8">
        <f t="shared" si="870"/>
        <v>16125.139036279999</v>
      </c>
      <c r="Q2161" s="13">
        <f t="shared" si="871"/>
        <v>0</v>
      </c>
      <c r="R2161" s="21">
        <f t="shared" si="872"/>
        <v>0</v>
      </c>
      <c r="S2161" s="8">
        <f t="shared" si="873"/>
        <v>0</v>
      </c>
      <c r="T2161" s="10">
        <f t="shared" si="882"/>
        <v>0.129804</v>
      </c>
      <c r="U2161" s="13">
        <f t="shared" si="886"/>
        <v>224</v>
      </c>
      <c r="V2161" s="13">
        <v>252</v>
      </c>
      <c r="W2161" s="14">
        <f t="shared" si="874"/>
        <v>1.1145867439999999</v>
      </c>
      <c r="X2161" s="85">
        <f t="shared" si="890"/>
        <v>3230.4411124484968</v>
      </c>
      <c r="Y2161" s="8">
        <v>0</v>
      </c>
      <c r="Z2161" s="9">
        <f t="shared" si="875"/>
        <v>0</v>
      </c>
      <c r="AA2161" s="26" t="str">
        <f t="shared" si="883"/>
        <v>INCORPJ=</v>
      </c>
      <c r="AB2161" s="70">
        <f t="shared" si="884"/>
        <v>44508</v>
      </c>
      <c r="AC2161" s="4"/>
      <c r="AD2161" s="1"/>
      <c r="AE2161" s="11"/>
      <c r="AF2161" s="5"/>
      <c r="AG2161" s="1"/>
      <c r="AH2161" s="1"/>
      <c r="AI2161" s="1"/>
      <c r="AJ2161" s="1"/>
      <c r="AK2161" s="10"/>
      <c r="AL2161" s="1"/>
      <c r="AM2161" s="1"/>
      <c r="AN2161" s="1"/>
      <c r="AO2161" s="1"/>
      <c r="AP2161" s="1"/>
      <c r="AQ2161" s="1"/>
    </row>
    <row r="2162" spans="1:43" ht="15.75" x14ac:dyDescent="0.2">
      <c r="A2162" s="67">
        <f t="shared" si="876"/>
        <v>44444</v>
      </c>
      <c r="B2162" s="8">
        <f t="shared" si="866"/>
        <v>19355.580148728495</v>
      </c>
      <c r="C2162" s="8">
        <f t="shared" si="877"/>
        <v>12022.26657881</v>
      </c>
      <c r="D2162" s="28">
        <f t="shared" si="878"/>
        <v>5825.37</v>
      </c>
      <c r="E2162" s="9">
        <f>IF(K2162=1,VLOOKUP(A2161,[1]Plan1!$AY$117:$BA$314,3),E2161)</f>
        <v>5876.05</v>
      </c>
      <c r="F2162" s="110">
        <f t="shared" si="879"/>
        <v>44425</v>
      </c>
      <c r="G2162" s="12">
        <f t="shared" si="867"/>
        <v>8.699876574363552E-3</v>
      </c>
      <c r="H2162" s="11">
        <f t="shared" si="880"/>
        <v>44454</v>
      </c>
      <c r="I2162" s="11">
        <f t="shared" si="868"/>
        <v>44454</v>
      </c>
      <c r="J2162" s="1">
        <f t="shared" si="881"/>
        <v>21</v>
      </c>
      <c r="K2162" s="1">
        <f t="shared" si="889"/>
        <v>15</v>
      </c>
      <c r="L2162" s="8">
        <f t="shared" si="869"/>
        <v>1.0062065</v>
      </c>
      <c r="M2162" s="14">
        <f t="shared" si="888"/>
        <v>1.00959968</v>
      </c>
      <c r="N2162" s="14">
        <f t="shared" si="885"/>
        <v>1.3329995333704305</v>
      </c>
      <c r="O2162" s="8">
        <f t="shared" si="887"/>
        <v>1.3412727900000001</v>
      </c>
      <c r="P2162" s="8">
        <f t="shared" si="870"/>
        <v>16125.139036279999</v>
      </c>
      <c r="Q2162" s="13">
        <f t="shared" si="871"/>
        <v>0</v>
      </c>
      <c r="R2162" s="21">
        <f t="shared" si="872"/>
        <v>0</v>
      </c>
      <c r="S2162" s="8">
        <f t="shared" si="873"/>
        <v>0</v>
      </c>
      <c r="T2162" s="10">
        <f t="shared" si="882"/>
        <v>0.129804</v>
      </c>
      <c r="U2162" s="13">
        <f t="shared" si="886"/>
        <v>224</v>
      </c>
      <c r="V2162" s="13">
        <v>252</v>
      </c>
      <c r="W2162" s="14">
        <f t="shared" si="874"/>
        <v>1.1145867439999999</v>
      </c>
      <c r="X2162" s="85">
        <f t="shared" si="890"/>
        <v>3230.4411124484968</v>
      </c>
      <c r="Y2162" s="8">
        <v>0</v>
      </c>
      <c r="Z2162" s="9">
        <f t="shared" si="875"/>
        <v>0</v>
      </c>
      <c r="AA2162" s="26" t="str">
        <f t="shared" si="883"/>
        <v>INCORPJ=</v>
      </c>
      <c r="AB2162" s="70">
        <f t="shared" si="884"/>
        <v>44508</v>
      </c>
      <c r="AC2162" s="4"/>
      <c r="AD2162" s="1"/>
      <c r="AE2162" s="11"/>
      <c r="AF2162" s="5"/>
      <c r="AG2162" s="1"/>
      <c r="AH2162" s="1"/>
      <c r="AI2162" s="1"/>
      <c r="AJ2162" s="1"/>
      <c r="AK2162" s="10"/>
      <c r="AL2162" s="1"/>
      <c r="AM2162" s="1"/>
      <c r="AN2162" s="1"/>
      <c r="AO2162" s="1"/>
      <c r="AP2162" s="1"/>
      <c r="AQ2162" s="1"/>
    </row>
    <row r="2163" spans="1:43" ht="15.75" x14ac:dyDescent="0.2">
      <c r="A2163" s="67">
        <f t="shared" si="876"/>
        <v>44445</v>
      </c>
      <c r="B2163" s="8">
        <f t="shared" si="866"/>
        <v>19355.580148728495</v>
      </c>
      <c r="C2163" s="8">
        <f t="shared" si="877"/>
        <v>12022.26657881</v>
      </c>
      <c r="D2163" s="28">
        <f t="shared" si="878"/>
        <v>5825.37</v>
      </c>
      <c r="E2163" s="9">
        <f>IF(K2163=1,VLOOKUP(A2162,[1]Plan1!$AY$117:$BA$314,3),E2162)</f>
        <v>5876.05</v>
      </c>
      <c r="F2163" s="110">
        <f t="shared" si="879"/>
        <v>44425</v>
      </c>
      <c r="G2163" s="12">
        <f t="shared" si="867"/>
        <v>8.699876574363552E-3</v>
      </c>
      <c r="H2163" s="11">
        <f t="shared" si="880"/>
        <v>44454</v>
      </c>
      <c r="I2163" s="11">
        <f t="shared" si="868"/>
        <v>44454</v>
      </c>
      <c r="J2163" s="1">
        <f t="shared" si="881"/>
        <v>21</v>
      </c>
      <c r="K2163" s="1">
        <f t="shared" si="889"/>
        <v>15</v>
      </c>
      <c r="L2163" s="8">
        <f t="shared" si="869"/>
        <v>1.0062065</v>
      </c>
      <c r="M2163" s="14">
        <f t="shared" si="888"/>
        <v>1.00959968</v>
      </c>
      <c r="N2163" s="14">
        <f t="shared" si="885"/>
        <v>1.3329995333704305</v>
      </c>
      <c r="O2163" s="8">
        <f t="shared" si="887"/>
        <v>1.3412727900000001</v>
      </c>
      <c r="P2163" s="8">
        <f t="shared" si="870"/>
        <v>16125.139036279999</v>
      </c>
      <c r="Q2163" s="13">
        <f t="shared" si="871"/>
        <v>0</v>
      </c>
      <c r="R2163" s="21">
        <f t="shared" si="872"/>
        <v>0</v>
      </c>
      <c r="S2163" s="8">
        <f t="shared" si="873"/>
        <v>0</v>
      </c>
      <c r="T2163" s="10">
        <f t="shared" si="882"/>
        <v>0.129804</v>
      </c>
      <c r="U2163" s="13">
        <f t="shared" si="886"/>
        <v>224</v>
      </c>
      <c r="V2163" s="13">
        <v>252</v>
      </c>
      <c r="W2163" s="14">
        <f t="shared" si="874"/>
        <v>1.1145867439999999</v>
      </c>
      <c r="X2163" s="85">
        <f t="shared" si="890"/>
        <v>3230.4411124484968</v>
      </c>
      <c r="Y2163" s="8">
        <v>0</v>
      </c>
      <c r="Z2163" s="9">
        <f t="shared" si="875"/>
        <v>0</v>
      </c>
      <c r="AA2163" s="26" t="str">
        <f t="shared" si="883"/>
        <v>INCORPJ=</v>
      </c>
      <c r="AB2163" s="70">
        <f t="shared" si="884"/>
        <v>44508</v>
      </c>
      <c r="AC2163" s="4"/>
      <c r="AD2163" s="1"/>
      <c r="AE2163" s="11"/>
      <c r="AF2163" s="5"/>
      <c r="AG2163" s="1"/>
      <c r="AH2163" s="1"/>
      <c r="AI2163" s="1"/>
      <c r="AJ2163" s="1"/>
      <c r="AK2163" s="10"/>
      <c r="AL2163" s="1"/>
      <c r="AM2163" s="1"/>
      <c r="AN2163" s="1"/>
      <c r="AO2163" s="1"/>
      <c r="AP2163" s="1"/>
      <c r="AQ2163" s="1"/>
    </row>
    <row r="2164" spans="1:43" ht="15.75" x14ac:dyDescent="0.2">
      <c r="A2164" s="67">
        <f t="shared" si="876"/>
        <v>44446</v>
      </c>
      <c r="B2164" s="8">
        <f t="shared" si="866"/>
        <v>19372.945792667124</v>
      </c>
      <c r="C2164" s="8">
        <f t="shared" si="877"/>
        <v>12022.26657881</v>
      </c>
      <c r="D2164" s="28">
        <f t="shared" si="878"/>
        <v>5825.37</v>
      </c>
      <c r="E2164" s="9">
        <f>IF(K2164=1,VLOOKUP(A2163,[1]Plan1!$AY$117:$BA$314,3),E2163)</f>
        <v>5876.05</v>
      </c>
      <c r="F2164" s="110">
        <f t="shared" si="879"/>
        <v>44425</v>
      </c>
      <c r="G2164" s="12">
        <f t="shared" si="867"/>
        <v>8.699876574363552E-3</v>
      </c>
      <c r="H2164" s="11">
        <f t="shared" si="880"/>
        <v>44454</v>
      </c>
      <c r="I2164" s="11">
        <f t="shared" si="868"/>
        <v>44454</v>
      </c>
      <c r="J2164" s="1">
        <f t="shared" si="881"/>
        <v>21</v>
      </c>
      <c r="K2164" s="1">
        <f t="shared" si="889"/>
        <v>16</v>
      </c>
      <c r="L2164" s="8">
        <f t="shared" si="869"/>
        <v>1.0066216299999999</v>
      </c>
      <c r="M2164" s="14">
        <f t="shared" si="888"/>
        <v>1.00959968</v>
      </c>
      <c r="N2164" s="14">
        <f t="shared" si="885"/>
        <v>1.3329995333704305</v>
      </c>
      <c r="O2164" s="8">
        <f t="shared" si="887"/>
        <v>1.3418261600000001</v>
      </c>
      <c r="P2164" s="8">
        <f t="shared" si="870"/>
        <v>16131.791797940001</v>
      </c>
      <c r="Q2164" s="13">
        <f t="shared" si="871"/>
        <v>0</v>
      </c>
      <c r="R2164" s="21">
        <f t="shared" si="872"/>
        <v>0</v>
      </c>
      <c r="S2164" s="8">
        <f t="shared" si="873"/>
        <v>0</v>
      </c>
      <c r="T2164" s="10">
        <f t="shared" si="882"/>
        <v>0.129804</v>
      </c>
      <c r="U2164" s="13">
        <f t="shared" si="886"/>
        <v>225</v>
      </c>
      <c r="V2164" s="13">
        <v>252</v>
      </c>
      <c r="W2164" s="14">
        <f t="shared" si="874"/>
        <v>1.1151266719999999</v>
      </c>
      <c r="X2164" s="85">
        <f t="shared" si="890"/>
        <v>3241.1539947271217</v>
      </c>
      <c r="Y2164" s="8">
        <v>0</v>
      </c>
      <c r="Z2164" s="9">
        <f t="shared" si="875"/>
        <v>0</v>
      </c>
      <c r="AA2164" s="26" t="str">
        <f t="shared" si="883"/>
        <v>INCORPJ=</v>
      </c>
      <c r="AB2164" s="70">
        <f t="shared" si="884"/>
        <v>44508</v>
      </c>
      <c r="AC2164" s="4"/>
      <c r="AD2164" s="1"/>
      <c r="AE2164" s="11"/>
      <c r="AF2164" s="5"/>
      <c r="AG2164" s="1"/>
      <c r="AH2164" s="1"/>
      <c r="AI2164" s="1"/>
      <c r="AJ2164" s="1"/>
      <c r="AK2164" s="10"/>
      <c r="AL2164" s="1"/>
      <c r="AM2164" s="1"/>
      <c r="AN2164" s="1"/>
      <c r="AO2164" s="1"/>
      <c r="AP2164" s="1"/>
      <c r="AQ2164" s="1"/>
    </row>
    <row r="2165" spans="1:43" ht="15.75" x14ac:dyDescent="0.2">
      <c r="A2165" s="67">
        <f t="shared" si="876"/>
        <v>44447</v>
      </c>
      <c r="B2165" s="8">
        <f t="shared" si="866"/>
        <v>19372.945792667124</v>
      </c>
      <c r="C2165" s="8">
        <f t="shared" si="877"/>
        <v>12022.26657881</v>
      </c>
      <c r="D2165" s="28">
        <f t="shared" si="878"/>
        <v>5825.37</v>
      </c>
      <c r="E2165" s="9">
        <f>IF(K2165=1,VLOOKUP(A2164,[1]Plan1!$AY$117:$BA$314,3),E2164)</f>
        <v>5876.05</v>
      </c>
      <c r="F2165" s="110">
        <f t="shared" si="879"/>
        <v>44425</v>
      </c>
      <c r="G2165" s="12">
        <f t="shared" si="867"/>
        <v>8.699876574363552E-3</v>
      </c>
      <c r="H2165" s="11">
        <f t="shared" si="880"/>
        <v>44454</v>
      </c>
      <c r="I2165" s="11">
        <f t="shared" si="868"/>
        <v>44454</v>
      </c>
      <c r="J2165" s="1">
        <f t="shared" si="881"/>
        <v>21</v>
      </c>
      <c r="K2165" s="1">
        <f t="shared" si="889"/>
        <v>16</v>
      </c>
      <c r="L2165" s="8">
        <f t="shared" si="869"/>
        <v>1.0066216299999999</v>
      </c>
      <c r="M2165" s="14">
        <f t="shared" si="888"/>
        <v>1.00959968</v>
      </c>
      <c r="N2165" s="14">
        <f t="shared" si="885"/>
        <v>1.3329995333704305</v>
      </c>
      <c r="O2165" s="8">
        <f t="shared" si="887"/>
        <v>1.3418261600000001</v>
      </c>
      <c r="P2165" s="8">
        <f t="shared" si="870"/>
        <v>16131.791797940001</v>
      </c>
      <c r="Q2165" s="13">
        <f t="shared" si="871"/>
        <v>0</v>
      </c>
      <c r="R2165" s="21">
        <f t="shared" si="872"/>
        <v>0</v>
      </c>
      <c r="S2165" s="8">
        <f t="shared" si="873"/>
        <v>0</v>
      </c>
      <c r="T2165" s="10">
        <f t="shared" si="882"/>
        <v>0.129804</v>
      </c>
      <c r="U2165" s="13">
        <f t="shared" si="886"/>
        <v>225</v>
      </c>
      <c r="V2165" s="13">
        <v>252</v>
      </c>
      <c r="W2165" s="14">
        <f t="shared" si="874"/>
        <v>1.1151266719999999</v>
      </c>
      <c r="X2165" s="85">
        <f t="shared" si="890"/>
        <v>3241.1539947271217</v>
      </c>
      <c r="Y2165" s="8">
        <v>0</v>
      </c>
      <c r="Z2165" s="9">
        <f t="shared" si="875"/>
        <v>0</v>
      </c>
      <c r="AA2165" s="26" t="str">
        <f t="shared" si="883"/>
        <v>INCORPJ=</v>
      </c>
      <c r="AB2165" s="70">
        <f t="shared" si="884"/>
        <v>44508</v>
      </c>
      <c r="AC2165" s="4"/>
      <c r="AD2165" s="1"/>
      <c r="AE2165" s="11"/>
      <c r="AF2165" s="5"/>
      <c r="AG2165" s="1"/>
      <c r="AH2165" s="1"/>
      <c r="AI2165" s="1"/>
      <c r="AJ2165" s="1"/>
      <c r="AK2165" s="10"/>
      <c r="AL2165" s="1"/>
      <c r="AM2165" s="1"/>
      <c r="AN2165" s="1"/>
      <c r="AO2165" s="1"/>
      <c r="AP2165" s="1"/>
      <c r="AQ2165" s="1"/>
    </row>
    <row r="2166" spans="1:43" ht="15.75" x14ac:dyDescent="0.2">
      <c r="A2166" s="67">
        <f t="shared" si="876"/>
        <v>44448</v>
      </c>
      <c r="B2166" s="8">
        <f t="shared" si="866"/>
        <v>19390.327176236136</v>
      </c>
      <c r="C2166" s="8">
        <f t="shared" si="877"/>
        <v>12022.26657881</v>
      </c>
      <c r="D2166" s="28">
        <f t="shared" si="878"/>
        <v>5825.37</v>
      </c>
      <c r="E2166" s="9">
        <f>IF(K2166=1,VLOOKUP(A2165,[1]Plan1!$AY$117:$BA$314,3),E2165)</f>
        <v>5876.05</v>
      </c>
      <c r="F2166" s="110">
        <f t="shared" si="879"/>
        <v>44425</v>
      </c>
      <c r="G2166" s="12">
        <f t="shared" si="867"/>
        <v>8.699876574363552E-3</v>
      </c>
      <c r="H2166" s="11">
        <f t="shared" si="880"/>
        <v>44454</v>
      </c>
      <c r="I2166" s="11">
        <f t="shared" si="868"/>
        <v>44454</v>
      </c>
      <c r="J2166" s="1">
        <f t="shared" si="881"/>
        <v>21</v>
      </c>
      <c r="K2166" s="1">
        <f t="shared" si="889"/>
        <v>17</v>
      </c>
      <c r="L2166" s="8">
        <f t="shared" si="869"/>
        <v>1.0070369400000001</v>
      </c>
      <c r="M2166" s="14">
        <f t="shared" si="888"/>
        <v>1.00959968</v>
      </c>
      <c r="N2166" s="14">
        <f t="shared" si="885"/>
        <v>1.3329995333704305</v>
      </c>
      <c r="O2166" s="8">
        <f t="shared" si="887"/>
        <v>1.34237977</v>
      </c>
      <c r="P2166" s="8">
        <f t="shared" si="870"/>
        <v>16138.44744494</v>
      </c>
      <c r="Q2166" s="13">
        <f t="shared" si="871"/>
        <v>0</v>
      </c>
      <c r="R2166" s="21">
        <f t="shared" si="872"/>
        <v>0</v>
      </c>
      <c r="S2166" s="8">
        <f t="shared" si="873"/>
        <v>0</v>
      </c>
      <c r="T2166" s="10">
        <f t="shared" si="882"/>
        <v>0.129804</v>
      </c>
      <c r="U2166" s="13">
        <f t="shared" si="886"/>
        <v>226</v>
      </c>
      <c r="V2166" s="13">
        <v>252</v>
      </c>
      <c r="W2166" s="14">
        <f t="shared" si="874"/>
        <v>1.115666861</v>
      </c>
      <c r="X2166" s="85">
        <f t="shared" si="890"/>
        <v>3251.8797312961351</v>
      </c>
      <c r="Y2166" s="8">
        <v>0</v>
      </c>
      <c r="Z2166" s="9">
        <f t="shared" si="875"/>
        <v>0</v>
      </c>
      <c r="AA2166" s="26" t="str">
        <f t="shared" si="883"/>
        <v>INCORPJ=</v>
      </c>
      <c r="AB2166" s="70">
        <f t="shared" si="884"/>
        <v>44508</v>
      </c>
      <c r="AC2166" s="4"/>
      <c r="AD2166" s="1"/>
      <c r="AE2166" s="11"/>
      <c r="AF2166" s="5"/>
      <c r="AG2166" s="1"/>
      <c r="AH2166" s="1"/>
      <c r="AI2166" s="1"/>
      <c r="AJ2166" s="1"/>
      <c r="AK2166" s="10"/>
      <c r="AL2166" s="1"/>
      <c r="AM2166" s="1"/>
      <c r="AN2166" s="1"/>
      <c r="AO2166" s="1"/>
      <c r="AP2166" s="1"/>
      <c r="AQ2166" s="1"/>
    </row>
    <row r="2167" spans="1:43" ht="15.75" x14ac:dyDescent="0.2">
      <c r="A2167" s="67">
        <f t="shared" si="876"/>
        <v>44449</v>
      </c>
      <c r="B2167" s="8">
        <f t="shared" si="866"/>
        <v>19407.723893936425</v>
      </c>
      <c r="C2167" s="8">
        <f t="shared" si="877"/>
        <v>12022.26657881</v>
      </c>
      <c r="D2167" s="28">
        <f t="shared" si="878"/>
        <v>5825.37</v>
      </c>
      <c r="E2167" s="9">
        <f>IF(K2167=1,VLOOKUP(A2166,[1]Plan1!$AY$117:$BA$314,3),E2166)</f>
        <v>5876.05</v>
      </c>
      <c r="F2167" s="110">
        <f t="shared" si="879"/>
        <v>44425</v>
      </c>
      <c r="G2167" s="12">
        <f t="shared" si="867"/>
        <v>8.699876574363552E-3</v>
      </c>
      <c r="H2167" s="11">
        <f t="shared" si="880"/>
        <v>44454</v>
      </c>
      <c r="I2167" s="11">
        <f t="shared" si="868"/>
        <v>44454</v>
      </c>
      <c r="J2167" s="1">
        <f t="shared" si="881"/>
        <v>21</v>
      </c>
      <c r="K2167" s="1">
        <f t="shared" si="889"/>
        <v>18</v>
      </c>
      <c r="L2167" s="8">
        <f t="shared" si="869"/>
        <v>1.00745241</v>
      </c>
      <c r="M2167" s="14">
        <f t="shared" si="888"/>
        <v>1.00959968</v>
      </c>
      <c r="N2167" s="14">
        <f t="shared" si="885"/>
        <v>1.3329995333704305</v>
      </c>
      <c r="O2167" s="8">
        <f t="shared" si="887"/>
        <v>1.3429335899999999</v>
      </c>
      <c r="P2167" s="8">
        <f t="shared" si="870"/>
        <v>16145.105616610001</v>
      </c>
      <c r="Q2167" s="13">
        <f t="shared" si="871"/>
        <v>0</v>
      </c>
      <c r="R2167" s="21">
        <f t="shared" si="872"/>
        <v>0</v>
      </c>
      <c r="S2167" s="8">
        <f t="shared" si="873"/>
        <v>0</v>
      </c>
      <c r="T2167" s="10">
        <f t="shared" si="882"/>
        <v>0.129804</v>
      </c>
      <c r="U2167" s="13">
        <f t="shared" si="886"/>
        <v>227</v>
      </c>
      <c r="V2167" s="13">
        <v>252</v>
      </c>
      <c r="W2167" s="14">
        <f t="shared" si="874"/>
        <v>1.116207312</v>
      </c>
      <c r="X2167" s="85">
        <f t="shared" si="890"/>
        <v>3262.618277326424</v>
      </c>
      <c r="Y2167" s="8">
        <v>0</v>
      </c>
      <c r="Z2167" s="9">
        <f t="shared" si="875"/>
        <v>0</v>
      </c>
      <c r="AA2167" s="26" t="str">
        <f t="shared" si="883"/>
        <v>INCORPJ=</v>
      </c>
      <c r="AB2167" s="70">
        <f t="shared" si="884"/>
        <v>44508</v>
      </c>
      <c r="AC2167" s="4"/>
      <c r="AD2167" s="1"/>
      <c r="AE2167" s="11"/>
      <c r="AF2167" s="5"/>
      <c r="AG2167" s="1"/>
      <c r="AH2167" s="1"/>
      <c r="AI2167" s="1"/>
      <c r="AJ2167" s="1"/>
      <c r="AK2167" s="10"/>
      <c r="AL2167" s="1"/>
      <c r="AM2167" s="1"/>
      <c r="AN2167" s="1"/>
      <c r="AO2167" s="1"/>
      <c r="AP2167" s="1"/>
      <c r="AQ2167" s="1"/>
    </row>
    <row r="2168" spans="1:43" ht="15.75" x14ac:dyDescent="0.2">
      <c r="A2168" s="67">
        <f t="shared" si="876"/>
        <v>44450</v>
      </c>
      <c r="B2168" s="8">
        <f t="shared" si="866"/>
        <v>19425.136389562402</v>
      </c>
      <c r="C2168" s="8">
        <f t="shared" si="877"/>
        <v>12022.26657881</v>
      </c>
      <c r="D2168" s="28">
        <f t="shared" si="878"/>
        <v>5825.37</v>
      </c>
      <c r="E2168" s="9">
        <f>IF(K2168=1,VLOOKUP(A2167,[1]Plan1!$AY$117:$BA$314,3),E2167)</f>
        <v>5876.05</v>
      </c>
      <c r="F2168" s="110">
        <f t="shared" si="879"/>
        <v>44425</v>
      </c>
      <c r="G2168" s="12">
        <f t="shared" si="867"/>
        <v>8.699876574363552E-3</v>
      </c>
      <c r="H2168" s="11">
        <f t="shared" si="880"/>
        <v>44454</v>
      </c>
      <c r="I2168" s="11">
        <f t="shared" si="868"/>
        <v>44454</v>
      </c>
      <c r="J2168" s="1">
        <f t="shared" si="881"/>
        <v>21</v>
      </c>
      <c r="K2168" s="1">
        <f t="shared" si="889"/>
        <v>19</v>
      </c>
      <c r="L2168" s="8">
        <f t="shared" si="869"/>
        <v>1.0078680600000001</v>
      </c>
      <c r="M2168" s="14">
        <f t="shared" si="888"/>
        <v>1.00959968</v>
      </c>
      <c r="N2168" s="14">
        <f t="shared" si="885"/>
        <v>1.3329995333704305</v>
      </c>
      <c r="O2168" s="8">
        <f t="shared" si="887"/>
        <v>1.3434876499999999</v>
      </c>
      <c r="P2168" s="8">
        <f t="shared" si="870"/>
        <v>16151.76667363</v>
      </c>
      <c r="Q2168" s="13">
        <f t="shared" si="871"/>
        <v>0</v>
      </c>
      <c r="R2168" s="21">
        <f t="shared" si="872"/>
        <v>0</v>
      </c>
      <c r="S2168" s="8">
        <f t="shared" si="873"/>
        <v>0</v>
      </c>
      <c r="T2168" s="10">
        <f t="shared" si="882"/>
        <v>0.129804</v>
      </c>
      <c r="U2168" s="13">
        <f t="shared" si="886"/>
        <v>228</v>
      </c>
      <c r="V2168" s="13">
        <v>252</v>
      </c>
      <c r="W2168" s="14">
        <f t="shared" si="874"/>
        <v>1.1167480249999999</v>
      </c>
      <c r="X2168" s="85">
        <f t="shared" si="890"/>
        <v>3273.369715932401</v>
      </c>
      <c r="Y2168" s="8">
        <v>0</v>
      </c>
      <c r="Z2168" s="9">
        <f t="shared" si="875"/>
        <v>0</v>
      </c>
      <c r="AA2168" s="26" t="str">
        <f t="shared" si="883"/>
        <v>INCORPJ=</v>
      </c>
      <c r="AB2168" s="70">
        <f t="shared" si="884"/>
        <v>44508</v>
      </c>
      <c r="AC2168" s="4"/>
      <c r="AD2168" s="1"/>
      <c r="AE2168" s="11"/>
      <c r="AF2168" s="5"/>
      <c r="AG2168" s="1"/>
      <c r="AH2168" s="1"/>
      <c r="AI2168" s="1"/>
      <c r="AJ2168" s="1"/>
      <c r="AK2168" s="10"/>
      <c r="AL2168" s="1"/>
      <c r="AM2168" s="1"/>
      <c r="AN2168" s="1"/>
      <c r="AO2168" s="1"/>
      <c r="AP2168" s="1"/>
      <c r="AQ2168" s="1"/>
    </row>
    <row r="2169" spans="1:43" ht="15.75" x14ac:dyDescent="0.2">
      <c r="A2169" s="67">
        <f t="shared" si="876"/>
        <v>44451</v>
      </c>
      <c r="B2169" s="8">
        <f t="shared" si="866"/>
        <v>19425.136389562402</v>
      </c>
      <c r="C2169" s="8">
        <f t="shared" si="877"/>
        <v>12022.26657881</v>
      </c>
      <c r="D2169" s="28">
        <f t="shared" si="878"/>
        <v>5825.37</v>
      </c>
      <c r="E2169" s="9">
        <f>IF(K2169=1,VLOOKUP(A2168,[1]Plan1!$AY$117:$BA$314,3),E2168)</f>
        <v>5876.05</v>
      </c>
      <c r="F2169" s="110">
        <f t="shared" si="879"/>
        <v>44425</v>
      </c>
      <c r="G2169" s="12">
        <f t="shared" si="867"/>
        <v>8.699876574363552E-3</v>
      </c>
      <c r="H2169" s="11">
        <f t="shared" si="880"/>
        <v>44454</v>
      </c>
      <c r="I2169" s="11">
        <f t="shared" si="868"/>
        <v>44454</v>
      </c>
      <c r="J2169" s="1">
        <f t="shared" si="881"/>
        <v>21</v>
      </c>
      <c r="K2169" s="1">
        <f t="shared" si="889"/>
        <v>19</v>
      </c>
      <c r="L2169" s="8">
        <f t="shared" si="869"/>
        <v>1.0078680600000001</v>
      </c>
      <c r="M2169" s="14">
        <f t="shared" si="888"/>
        <v>1.00959968</v>
      </c>
      <c r="N2169" s="14">
        <f t="shared" si="885"/>
        <v>1.3329995333704305</v>
      </c>
      <c r="O2169" s="8">
        <f t="shared" si="887"/>
        <v>1.3434876499999999</v>
      </c>
      <c r="P2169" s="8">
        <f t="shared" si="870"/>
        <v>16151.76667363</v>
      </c>
      <c r="Q2169" s="13">
        <f t="shared" si="871"/>
        <v>0</v>
      </c>
      <c r="R2169" s="21">
        <f t="shared" si="872"/>
        <v>0</v>
      </c>
      <c r="S2169" s="8">
        <f t="shared" si="873"/>
        <v>0</v>
      </c>
      <c r="T2169" s="10">
        <f t="shared" si="882"/>
        <v>0.129804</v>
      </c>
      <c r="U2169" s="13">
        <f t="shared" si="886"/>
        <v>228</v>
      </c>
      <c r="V2169" s="13">
        <v>252</v>
      </c>
      <c r="W2169" s="14">
        <f t="shared" si="874"/>
        <v>1.1167480249999999</v>
      </c>
      <c r="X2169" s="85">
        <f t="shared" si="890"/>
        <v>3273.369715932401</v>
      </c>
      <c r="Y2169" s="8">
        <v>0</v>
      </c>
      <c r="Z2169" s="9">
        <f t="shared" si="875"/>
        <v>0</v>
      </c>
      <c r="AA2169" s="26" t="str">
        <f t="shared" si="883"/>
        <v>INCORPJ=</v>
      </c>
      <c r="AB2169" s="70">
        <f t="shared" si="884"/>
        <v>44508</v>
      </c>
      <c r="AC2169" s="4"/>
      <c r="AD2169" s="1"/>
      <c r="AE2169" s="11"/>
      <c r="AF2169" s="5"/>
      <c r="AG2169" s="1"/>
      <c r="AH2169" s="1"/>
      <c r="AI2169" s="1"/>
      <c r="AJ2169" s="1"/>
      <c r="AK2169" s="10"/>
      <c r="AL2169" s="1"/>
      <c r="AM2169" s="1"/>
      <c r="AN2169" s="1"/>
      <c r="AO2169" s="1"/>
      <c r="AP2169" s="1"/>
      <c r="AQ2169" s="1"/>
    </row>
    <row r="2170" spans="1:43" ht="15.75" x14ac:dyDescent="0.2">
      <c r="A2170" s="67">
        <f t="shared" si="876"/>
        <v>44452</v>
      </c>
      <c r="B2170" s="8">
        <f t="shared" si="866"/>
        <v>19425.136389562402</v>
      </c>
      <c r="C2170" s="8">
        <f t="shared" si="877"/>
        <v>12022.26657881</v>
      </c>
      <c r="D2170" s="28">
        <f t="shared" si="878"/>
        <v>5825.37</v>
      </c>
      <c r="E2170" s="9">
        <f>IF(K2170=1,VLOOKUP(A2169,[1]Plan1!$AY$117:$BA$314,3),E2169)</f>
        <v>5876.05</v>
      </c>
      <c r="F2170" s="110">
        <f t="shared" si="879"/>
        <v>44425</v>
      </c>
      <c r="G2170" s="12">
        <f t="shared" si="867"/>
        <v>8.699876574363552E-3</v>
      </c>
      <c r="H2170" s="11">
        <f t="shared" si="880"/>
        <v>44454</v>
      </c>
      <c r="I2170" s="11">
        <f t="shared" si="868"/>
        <v>44454</v>
      </c>
      <c r="J2170" s="1">
        <f t="shared" si="881"/>
        <v>21</v>
      </c>
      <c r="K2170" s="1">
        <f t="shared" si="889"/>
        <v>19</v>
      </c>
      <c r="L2170" s="8">
        <f t="shared" si="869"/>
        <v>1.0078680600000001</v>
      </c>
      <c r="M2170" s="14">
        <f t="shared" si="888"/>
        <v>1.00959968</v>
      </c>
      <c r="N2170" s="14">
        <f t="shared" si="885"/>
        <v>1.3329995333704305</v>
      </c>
      <c r="O2170" s="8">
        <f t="shared" si="887"/>
        <v>1.3434876499999999</v>
      </c>
      <c r="P2170" s="8">
        <f t="shared" si="870"/>
        <v>16151.76667363</v>
      </c>
      <c r="Q2170" s="13">
        <f t="shared" si="871"/>
        <v>0</v>
      </c>
      <c r="R2170" s="21">
        <f t="shared" si="872"/>
        <v>0</v>
      </c>
      <c r="S2170" s="8">
        <f t="shared" si="873"/>
        <v>0</v>
      </c>
      <c r="T2170" s="10">
        <f t="shared" si="882"/>
        <v>0.129804</v>
      </c>
      <c r="U2170" s="13">
        <f t="shared" si="886"/>
        <v>228</v>
      </c>
      <c r="V2170" s="13">
        <v>252</v>
      </c>
      <c r="W2170" s="14">
        <f t="shared" si="874"/>
        <v>1.1167480249999999</v>
      </c>
      <c r="X2170" s="85">
        <f t="shared" si="890"/>
        <v>3273.369715932401</v>
      </c>
      <c r="Y2170" s="8">
        <v>0</v>
      </c>
      <c r="Z2170" s="9">
        <f t="shared" si="875"/>
        <v>0</v>
      </c>
      <c r="AA2170" s="26" t="str">
        <f t="shared" si="883"/>
        <v>INCORPJ=</v>
      </c>
      <c r="AB2170" s="70">
        <f t="shared" si="884"/>
        <v>44508</v>
      </c>
      <c r="AC2170" s="4"/>
      <c r="AD2170" s="1"/>
      <c r="AE2170" s="11"/>
      <c r="AF2170" s="5"/>
      <c r="AG2170" s="1"/>
      <c r="AH2170" s="1"/>
      <c r="AI2170" s="1"/>
      <c r="AJ2170" s="1"/>
      <c r="AK2170" s="10"/>
      <c r="AL2170" s="1"/>
      <c r="AM2170" s="1"/>
      <c r="AN2170" s="1"/>
      <c r="AO2170" s="1"/>
      <c r="AP2170" s="1"/>
      <c r="AQ2170" s="1"/>
    </row>
    <row r="2171" spans="1:43" ht="15.75" x14ac:dyDescent="0.2">
      <c r="A2171" s="67">
        <f t="shared" si="876"/>
        <v>44453</v>
      </c>
      <c r="B2171" s="8">
        <f t="shared" si="866"/>
        <v>19442.564511759854</v>
      </c>
      <c r="C2171" s="8">
        <f t="shared" si="877"/>
        <v>12022.26657881</v>
      </c>
      <c r="D2171" s="28">
        <f t="shared" si="878"/>
        <v>5825.37</v>
      </c>
      <c r="E2171" s="9">
        <f>IF(K2171=1,VLOOKUP(A2170,[1]Plan1!$AY$117:$BA$314,3),E2170)</f>
        <v>5876.05</v>
      </c>
      <c r="F2171" s="110">
        <f t="shared" si="879"/>
        <v>44425</v>
      </c>
      <c r="G2171" s="12">
        <f t="shared" si="867"/>
        <v>8.699876574363552E-3</v>
      </c>
      <c r="H2171" s="11">
        <f t="shared" si="880"/>
        <v>44454</v>
      </c>
      <c r="I2171" s="11">
        <f t="shared" si="868"/>
        <v>44454</v>
      </c>
      <c r="J2171" s="1">
        <f t="shared" si="881"/>
        <v>21</v>
      </c>
      <c r="K2171" s="1">
        <f t="shared" si="889"/>
        <v>20</v>
      </c>
      <c r="L2171" s="8">
        <f t="shared" si="869"/>
        <v>1.00828388</v>
      </c>
      <c r="M2171" s="14">
        <f t="shared" si="888"/>
        <v>1.00959968</v>
      </c>
      <c r="N2171" s="14">
        <f t="shared" si="885"/>
        <v>1.3329995333704305</v>
      </c>
      <c r="O2171" s="8">
        <f t="shared" si="887"/>
        <v>1.3440419400000001</v>
      </c>
      <c r="P2171" s="8">
        <f t="shared" si="870"/>
        <v>16158.43049578</v>
      </c>
      <c r="Q2171" s="13">
        <f t="shared" si="871"/>
        <v>0</v>
      </c>
      <c r="R2171" s="21">
        <f t="shared" si="872"/>
        <v>0</v>
      </c>
      <c r="S2171" s="8">
        <f t="shared" si="873"/>
        <v>0</v>
      </c>
      <c r="T2171" s="10">
        <f t="shared" si="882"/>
        <v>0.129804</v>
      </c>
      <c r="U2171" s="13">
        <f t="shared" si="886"/>
        <v>229</v>
      </c>
      <c r="V2171" s="13">
        <v>252</v>
      </c>
      <c r="W2171" s="14">
        <f t="shared" si="874"/>
        <v>1.1172889989999999</v>
      </c>
      <c r="X2171" s="85">
        <f t="shared" si="890"/>
        <v>3284.1340159798528</v>
      </c>
      <c r="Y2171" s="8">
        <v>0</v>
      </c>
      <c r="Z2171" s="9">
        <f t="shared" si="875"/>
        <v>0</v>
      </c>
      <c r="AA2171" s="26" t="str">
        <f t="shared" si="883"/>
        <v>INCORPJ=</v>
      </c>
      <c r="AB2171" s="70">
        <f t="shared" si="884"/>
        <v>44508</v>
      </c>
      <c r="AC2171" s="4"/>
      <c r="AD2171" s="1"/>
      <c r="AE2171" s="11"/>
      <c r="AF2171" s="5"/>
      <c r="AG2171" s="1"/>
      <c r="AH2171" s="1"/>
      <c r="AI2171" s="1"/>
      <c r="AJ2171" s="1"/>
      <c r="AK2171" s="10"/>
      <c r="AL2171" s="1"/>
      <c r="AM2171" s="1"/>
      <c r="AN2171" s="1"/>
      <c r="AO2171" s="1"/>
      <c r="AP2171" s="1"/>
      <c r="AQ2171" s="1"/>
    </row>
    <row r="2172" spans="1:43" ht="15.75" x14ac:dyDescent="0.2">
      <c r="A2172" s="67">
        <f t="shared" si="876"/>
        <v>44454</v>
      </c>
      <c r="B2172" s="8">
        <f t="shared" si="866"/>
        <v>19460.008161033751</v>
      </c>
      <c r="C2172" s="8">
        <f t="shared" si="877"/>
        <v>12022.26657881</v>
      </c>
      <c r="D2172" s="28">
        <f t="shared" si="878"/>
        <v>5825.37</v>
      </c>
      <c r="E2172" s="9">
        <f>IF(K2172=1,VLOOKUP(A2171,[1]Plan1!$AY$117:$BA$314,3),E2171)</f>
        <v>5876.05</v>
      </c>
      <c r="F2172" s="110">
        <f t="shared" si="879"/>
        <v>44425</v>
      </c>
      <c r="G2172" s="12">
        <f t="shared" si="867"/>
        <v>8.699876574363552E-3</v>
      </c>
      <c r="H2172" s="11">
        <f t="shared" si="880"/>
        <v>44484</v>
      </c>
      <c r="I2172" s="11">
        <f t="shared" si="868"/>
        <v>44454</v>
      </c>
      <c r="J2172" s="1">
        <f t="shared" si="881"/>
        <v>21</v>
      </c>
      <c r="K2172" s="1">
        <f t="shared" si="889"/>
        <v>21</v>
      </c>
      <c r="L2172" s="8">
        <f t="shared" si="869"/>
        <v>1.0086998700000001</v>
      </c>
      <c r="M2172" s="14">
        <f t="shared" si="888"/>
        <v>1.00959968</v>
      </c>
      <c r="N2172" s="14">
        <f t="shared" si="885"/>
        <v>1.3329995333704305</v>
      </c>
      <c r="O2172" s="8">
        <f t="shared" si="887"/>
        <v>1.3445964500000001</v>
      </c>
      <c r="P2172" s="8">
        <f t="shared" si="870"/>
        <v>16165.09696282</v>
      </c>
      <c r="Q2172" s="13">
        <f t="shared" si="871"/>
        <v>0</v>
      </c>
      <c r="R2172" s="21">
        <f t="shared" si="872"/>
        <v>0</v>
      </c>
      <c r="S2172" s="8">
        <f t="shared" si="873"/>
        <v>0</v>
      </c>
      <c r="T2172" s="10">
        <f t="shared" si="882"/>
        <v>0.129804</v>
      </c>
      <c r="U2172" s="13">
        <f t="shared" si="886"/>
        <v>230</v>
      </c>
      <c r="V2172" s="13">
        <v>252</v>
      </c>
      <c r="W2172" s="14">
        <f t="shared" si="874"/>
        <v>1.1178302360000001</v>
      </c>
      <c r="X2172" s="85">
        <f t="shared" si="890"/>
        <v>3294.9111982137492</v>
      </c>
      <c r="Y2172" s="8">
        <v>0</v>
      </c>
      <c r="Z2172" s="9">
        <f t="shared" si="875"/>
        <v>0</v>
      </c>
      <c r="AA2172" s="26" t="str">
        <f t="shared" si="883"/>
        <v>INCORPJ=</v>
      </c>
      <c r="AB2172" s="70">
        <f t="shared" si="884"/>
        <v>44508</v>
      </c>
      <c r="AC2172" s="4"/>
      <c r="AD2172" s="1"/>
      <c r="AE2172" s="11"/>
      <c r="AF2172" s="5"/>
      <c r="AG2172" s="1"/>
      <c r="AH2172" s="1"/>
      <c r="AI2172" s="1"/>
      <c r="AJ2172" s="1"/>
      <c r="AK2172" s="10"/>
      <c r="AL2172" s="1"/>
      <c r="AM2172" s="1"/>
      <c r="AN2172" s="1"/>
      <c r="AO2172" s="1"/>
      <c r="AP2172" s="1"/>
      <c r="AQ2172" s="1"/>
    </row>
    <row r="2173" spans="1:43" ht="15.75" x14ac:dyDescent="0.2">
      <c r="A2173" s="67">
        <f t="shared" si="876"/>
        <v>44455</v>
      </c>
      <c r="B2173" s="8">
        <f t="shared" si="866"/>
        <v>19480.130158276625</v>
      </c>
      <c r="C2173" s="8">
        <f t="shared" si="877"/>
        <v>12022.26657881</v>
      </c>
      <c r="D2173" s="28">
        <f t="shared" si="878"/>
        <v>5876.05</v>
      </c>
      <c r="E2173" s="9">
        <f>IF(K2173=1,VLOOKUP(A2172,[1]Plan1!$AY$117:$BA$314,3),E2172)</f>
        <v>5944.21</v>
      </c>
      <c r="F2173" s="110">
        <f t="shared" si="879"/>
        <v>44455</v>
      </c>
      <c r="G2173" s="12">
        <f t="shared" si="867"/>
        <v>1.159962900247602E-2</v>
      </c>
      <c r="H2173" s="11">
        <f t="shared" si="880"/>
        <v>44484</v>
      </c>
      <c r="I2173" s="11">
        <f t="shared" si="868"/>
        <v>44484</v>
      </c>
      <c r="J2173" s="1">
        <f t="shared" si="881"/>
        <v>21</v>
      </c>
      <c r="K2173" s="1">
        <f t="shared" si="889"/>
        <v>1</v>
      </c>
      <c r="L2173" s="8">
        <f t="shared" si="869"/>
        <v>1.0005493299999999</v>
      </c>
      <c r="M2173" s="14">
        <f t="shared" si="888"/>
        <v>1.0086998700000001</v>
      </c>
      <c r="N2173" s="14">
        <f t="shared" si="885"/>
        <v>1.3445964560208141</v>
      </c>
      <c r="O2173" s="8">
        <f t="shared" si="887"/>
        <v>1.3453350799999999</v>
      </c>
      <c r="P2173" s="8">
        <f t="shared" si="870"/>
        <v>16173.976969580001</v>
      </c>
      <c r="Q2173" s="13">
        <f t="shared" si="871"/>
        <v>0</v>
      </c>
      <c r="R2173" s="21">
        <f t="shared" si="872"/>
        <v>0</v>
      </c>
      <c r="S2173" s="8">
        <f t="shared" si="873"/>
        <v>0</v>
      </c>
      <c r="T2173" s="10">
        <f t="shared" si="882"/>
        <v>0.129804</v>
      </c>
      <c r="U2173" s="13">
        <f t="shared" si="886"/>
        <v>231</v>
      </c>
      <c r="V2173" s="13">
        <v>252</v>
      </c>
      <c r="W2173" s="14">
        <f t="shared" si="874"/>
        <v>1.118371735</v>
      </c>
      <c r="X2173" s="85">
        <f t="shared" si="890"/>
        <v>3306.1531886966222</v>
      </c>
      <c r="Y2173" s="8">
        <v>0</v>
      </c>
      <c r="Z2173" s="9">
        <f t="shared" si="875"/>
        <v>0</v>
      </c>
      <c r="AA2173" s="26" t="str">
        <f t="shared" si="883"/>
        <v>INCORPJ=</v>
      </c>
      <c r="AB2173" s="70">
        <f t="shared" si="884"/>
        <v>44508</v>
      </c>
      <c r="AC2173" s="4"/>
      <c r="AD2173" s="1"/>
      <c r="AE2173" s="11"/>
      <c r="AF2173" s="5"/>
      <c r="AG2173" s="1"/>
      <c r="AH2173" s="1"/>
      <c r="AI2173" s="1"/>
      <c r="AJ2173" s="1"/>
      <c r="AK2173" s="10"/>
      <c r="AL2173" s="1"/>
      <c r="AM2173" s="1"/>
      <c r="AN2173" s="1"/>
      <c r="AO2173" s="1"/>
      <c r="AP2173" s="1"/>
      <c r="AQ2173" s="1"/>
    </row>
    <row r="2174" spans="1:43" ht="15.75" x14ac:dyDescent="0.2">
      <c r="A2174" s="67">
        <f t="shared" si="876"/>
        <v>44456</v>
      </c>
      <c r="B2174" s="8">
        <f t="shared" si="866"/>
        <v>19500.273018109518</v>
      </c>
      <c r="C2174" s="8">
        <f t="shared" si="877"/>
        <v>12022.26657881</v>
      </c>
      <c r="D2174" s="28">
        <f t="shared" si="878"/>
        <v>5876.05</v>
      </c>
      <c r="E2174" s="9">
        <f>IF(K2174=1,VLOOKUP(A2173,[1]Plan1!$AY$117:$BA$314,3),E2173)</f>
        <v>5944.21</v>
      </c>
      <c r="F2174" s="110">
        <f t="shared" si="879"/>
        <v>44455</v>
      </c>
      <c r="G2174" s="12">
        <f t="shared" si="867"/>
        <v>1.159962900247602E-2</v>
      </c>
      <c r="H2174" s="11">
        <f t="shared" si="880"/>
        <v>44484</v>
      </c>
      <c r="I2174" s="11">
        <f t="shared" si="868"/>
        <v>44484</v>
      </c>
      <c r="J2174" s="1">
        <f t="shared" si="881"/>
        <v>21</v>
      </c>
      <c r="K2174" s="1">
        <f t="shared" si="889"/>
        <v>2</v>
      </c>
      <c r="L2174" s="8">
        <f t="shared" si="869"/>
        <v>1.0010989699999999</v>
      </c>
      <c r="M2174" s="14">
        <f t="shared" si="888"/>
        <v>1.0086998700000001</v>
      </c>
      <c r="N2174" s="14">
        <f t="shared" si="885"/>
        <v>1.3445964560208141</v>
      </c>
      <c r="O2174" s="8">
        <f t="shared" si="887"/>
        <v>1.3460741199999999</v>
      </c>
      <c r="P2174" s="8">
        <f t="shared" si="870"/>
        <v>16182.861905469999</v>
      </c>
      <c r="Q2174" s="13">
        <f t="shared" si="871"/>
        <v>0</v>
      </c>
      <c r="R2174" s="21">
        <f t="shared" si="872"/>
        <v>0</v>
      </c>
      <c r="S2174" s="8">
        <f t="shared" si="873"/>
        <v>0</v>
      </c>
      <c r="T2174" s="10">
        <f t="shared" si="882"/>
        <v>0.129804</v>
      </c>
      <c r="U2174" s="13">
        <f t="shared" si="886"/>
        <v>232</v>
      </c>
      <c r="V2174" s="13">
        <v>252</v>
      </c>
      <c r="W2174" s="14">
        <f t="shared" si="874"/>
        <v>1.118913496</v>
      </c>
      <c r="X2174" s="85">
        <f t="shared" si="890"/>
        <v>3317.4111126395201</v>
      </c>
      <c r="Y2174" s="8">
        <v>0</v>
      </c>
      <c r="Z2174" s="9">
        <f t="shared" si="875"/>
        <v>0</v>
      </c>
      <c r="AA2174" s="26" t="str">
        <f t="shared" si="883"/>
        <v>INCORPJ=</v>
      </c>
      <c r="AB2174" s="70">
        <f t="shared" si="884"/>
        <v>44508</v>
      </c>
      <c r="AC2174" s="4"/>
      <c r="AD2174" s="1"/>
      <c r="AE2174" s="11"/>
      <c r="AF2174" s="5"/>
      <c r="AG2174" s="1"/>
      <c r="AH2174" s="1"/>
      <c r="AI2174" s="1"/>
      <c r="AJ2174" s="1"/>
      <c r="AK2174" s="10"/>
      <c r="AL2174" s="1"/>
      <c r="AM2174" s="1"/>
      <c r="AN2174" s="1"/>
      <c r="AO2174" s="1"/>
      <c r="AP2174" s="1"/>
      <c r="AQ2174" s="1"/>
    </row>
    <row r="2175" spans="1:43" ht="15.75" x14ac:dyDescent="0.2">
      <c r="A2175" s="67">
        <f t="shared" si="876"/>
        <v>44457</v>
      </c>
      <c r="B2175" s="8">
        <f t="shared" si="866"/>
        <v>19520.436756666044</v>
      </c>
      <c r="C2175" s="8">
        <f t="shared" si="877"/>
        <v>12022.26657881</v>
      </c>
      <c r="D2175" s="28">
        <f t="shared" si="878"/>
        <v>5876.05</v>
      </c>
      <c r="E2175" s="9">
        <f>IF(K2175=1,VLOOKUP(A2174,[1]Plan1!$AY$117:$BA$314,3),E2174)</f>
        <v>5944.21</v>
      </c>
      <c r="F2175" s="110">
        <f t="shared" si="879"/>
        <v>44455</v>
      </c>
      <c r="G2175" s="12">
        <f t="shared" si="867"/>
        <v>1.159962900247602E-2</v>
      </c>
      <c r="H2175" s="11">
        <f t="shared" si="880"/>
        <v>44484</v>
      </c>
      <c r="I2175" s="11">
        <f t="shared" si="868"/>
        <v>44484</v>
      </c>
      <c r="J2175" s="1">
        <f t="shared" si="881"/>
        <v>21</v>
      </c>
      <c r="K2175" s="1">
        <f t="shared" si="889"/>
        <v>3</v>
      </c>
      <c r="L2175" s="8">
        <f t="shared" si="869"/>
        <v>1.0016489099999999</v>
      </c>
      <c r="M2175" s="14">
        <f t="shared" si="888"/>
        <v>1.0086998700000001</v>
      </c>
      <c r="N2175" s="14">
        <f t="shared" si="885"/>
        <v>1.3445964560208141</v>
      </c>
      <c r="O2175" s="8">
        <f t="shared" si="887"/>
        <v>1.3468135699999999</v>
      </c>
      <c r="P2175" s="8">
        <f t="shared" si="870"/>
        <v>16191.75177049</v>
      </c>
      <c r="Q2175" s="13">
        <f t="shared" si="871"/>
        <v>0</v>
      </c>
      <c r="R2175" s="21">
        <f t="shared" si="872"/>
        <v>0</v>
      </c>
      <c r="S2175" s="8">
        <f t="shared" si="873"/>
        <v>0</v>
      </c>
      <c r="T2175" s="10">
        <f t="shared" si="882"/>
        <v>0.129804</v>
      </c>
      <c r="U2175" s="13">
        <f t="shared" si="886"/>
        <v>233</v>
      </c>
      <c r="V2175" s="13">
        <v>252</v>
      </c>
      <c r="W2175" s="14">
        <f t="shared" si="874"/>
        <v>1.119455519</v>
      </c>
      <c r="X2175" s="85">
        <f t="shared" si="890"/>
        <v>3328.6849861760443</v>
      </c>
      <c r="Y2175" s="8">
        <v>0</v>
      </c>
      <c r="Z2175" s="9">
        <f t="shared" si="875"/>
        <v>0</v>
      </c>
      <c r="AA2175" s="26" t="str">
        <f t="shared" si="883"/>
        <v>INCORPJ=</v>
      </c>
      <c r="AB2175" s="70">
        <f t="shared" si="884"/>
        <v>44508</v>
      </c>
      <c r="AC2175" s="4"/>
      <c r="AD2175" s="1"/>
      <c r="AE2175" s="11"/>
      <c r="AF2175" s="5"/>
      <c r="AG2175" s="1"/>
      <c r="AH2175" s="1"/>
      <c r="AI2175" s="1"/>
      <c r="AJ2175" s="1"/>
      <c r="AK2175" s="10"/>
      <c r="AL2175" s="1"/>
      <c r="AM2175" s="1"/>
      <c r="AN2175" s="1"/>
      <c r="AO2175" s="1"/>
      <c r="AP2175" s="1"/>
      <c r="AQ2175" s="1"/>
    </row>
    <row r="2176" spans="1:43" ht="15.75" x14ac:dyDescent="0.2">
      <c r="A2176" s="67">
        <f t="shared" si="876"/>
        <v>44458</v>
      </c>
      <c r="B2176" s="8">
        <f t="shared" si="866"/>
        <v>19520.436756666044</v>
      </c>
      <c r="C2176" s="8">
        <f t="shared" si="877"/>
        <v>12022.26657881</v>
      </c>
      <c r="D2176" s="28">
        <f t="shared" si="878"/>
        <v>5876.05</v>
      </c>
      <c r="E2176" s="9">
        <f>IF(K2176=1,VLOOKUP(A2175,[1]Plan1!$AY$117:$BA$314,3),E2175)</f>
        <v>5944.21</v>
      </c>
      <c r="F2176" s="110">
        <f t="shared" si="879"/>
        <v>44455</v>
      </c>
      <c r="G2176" s="12">
        <f t="shared" si="867"/>
        <v>1.159962900247602E-2</v>
      </c>
      <c r="H2176" s="11">
        <f t="shared" si="880"/>
        <v>44484</v>
      </c>
      <c r="I2176" s="11">
        <f t="shared" si="868"/>
        <v>44484</v>
      </c>
      <c r="J2176" s="1">
        <f t="shared" si="881"/>
        <v>21</v>
      </c>
      <c r="K2176" s="1">
        <f t="shared" si="889"/>
        <v>3</v>
      </c>
      <c r="L2176" s="8">
        <f t="shared" si="869"/>
        <v>1.0016489099999999</v>
      </c>
      <c r="M2176" s="14">
        <f t="shared" si="888"/>
        <v>1.0086998700000001</v>
      </c>
      <c r="N2176" s="14">
        <f t="shared" si="885"/>
        <v>1.3445964560208141</v>
      </c>
      <c r="O2176" s="8">
        <f t="shared" si="887"/>
        <v>1.3468135699999999</v>
      </c>
      <c r="P2176" s="8">
        <f t="shared" si="870"/>
        <v>16191.75177049</v>
      </c>
      <c r="Q2176" s="13">
        <f t="shared" si="871"/>
        <v>0</v>
      </c>
      <c r="R2176" s="21">
        <f t="shared" si="872"/>
        <v>0</v>
      </c>
      <c r="S2176" s="8">
        <f t="shared" si="873"/>
        <v>0</v>
      </c>
      <c r="T2176" s="10">
        <f t="shared" si="882"/>
        <v>0.129804</v>
      </c>
      <c r="U2176" s="13">
        <f t="shared" si="886"/>
        <v>233</v>
      </c>
      <c r="V2176" s="13">
        <v>252</v>
      </c>
      <c r="W2176" s="14">
        <f t="shared" si="874"/>
        <v>1.119455519</v>
      </c>
      <c r="X2176" s="85">
        <f t="shared" si="890"/>
        <v>3328.6849861760443</v>
      </c>
      <c r="Y2176" s="8">
        <v>0</v>
      </c>
      <c r="Z2176" s="9">
        <f t="shared" si="875"/>
        <v>0</v>
      </c>
      <c r="AA2176" s="26" t="str">
        <f t="shared" si="883"/>
        <v>INCORPJ=</v>
      </c>
      <c r="AB2176" s="70">
        <f t="shared" si="884"/>
        <v>44508</v>
      </c>
      <c r="AC2176" s="4"/>
      <c r="AD2176" s="1"/>
      <c r="AE2176" s="11"/>
      <c r="AF2176" s="5"/>
      <c r="AG2176" s="1"/>
      <c r="AH2176" s="1"/>
      <c r="AI2176" s="1"/>
      <c r="AJ2176" s="1"/>
      <c r="AK2176" s="10"/>
      <c r="AL2176" s="1"/>
      <c r="AM2176" s="1"/>
      <c r="AN2176" s="1"/>
      <c r="AO2176" s="1"/>
      <c r="AP2176" s="1"/>
      <c r="AQ2176" s="1"/>
    </row>
    <row r="2177" spans="1:43" ht="15.75" x14ac:dyDescent="0.2">
      <c r="A2177" s="67">
        <f t="shared" si="876"/>
        <v>44459</v>
      </c>
      <c r="B2177" s="8">
        <f t="shared" si="866"/>
        <v>19520.436756666044</v>
      </c>
      <c r="C2177" s="8">
        <f t="shared" si="877"/>
        <v>12022.26657881</v>
      </c>
      <c r="D2177" s="28">
        <f t="shared" si="878"/>
        <v>5876.05</v>
      </c>
      <c r="E2177" s="9">
        <f>IF(K2177=1,VLOOKUP(A2176,[1]Plan1!$AY$117:$BA$314,3),E2176)</f>
        <v>5944.21</v>
      </c>
      <c r="F2177" s="110">
        <f t="shared" si="879"/>
        <v>44455</v>
      </c>
      <c r="G2177" s="12">
        <f t="shared" si="867"/>
        <v>1.159962900247602E-2</v>
      </c>
      <c r="H2177" s="11">
        <f t="shared" si="880"/>
        <v>44484</v>
      </c>
      <c r="I2177" s="11">
        <f t="shared" si="868"/>
        <v>44484</v>
      </c>
      <c r="J2177" s="1">
        <f t="shared" si="881"/>
        <v>21</v>
      </c>
      <c r="K2177" s="1">
        <f t="shared" si="889"/>
        <v>3</v>
      </c>
      <c r="L2177" s="8">
        <f t="shared" si="869"/>
        <v>1.0016489099999999</v>
      </c>
      <c r="M2177" s="14">
        <f t="shared" si="888"/>
        <v>1.0086998700000001</v>
      </c>
      <c r="N2177" s="14">
        <f t="shared" si="885"/>
        <v>1.3445964560208141</v>
      </c>
      <c r="O2177" s="8">
        <f t="shared" si="887"/>
        <v>1.3468135699999999</v>
      </c>
      <c r="P2177" s="8">
        <f t="shared" si="870"/>
        <v>16191.75177049</v>
      </c>
      <c r="Q2177" s="13">
        <f t="shared" si="871"/>
        <v>0</v>
      </c>
      <c r="R2177" s="21">
        <f t="shared" si="872"/>
        <v>0</v>
      </c>
      <c r="S2177" s="8">
        <f t="shared" si="873"/>
        <v>0</v>
      </c>
      <c r="T2177" s="10">
        <f t="shared" si="882"/>
        <v>0.129804</v>
      </c>
      <c r="U2177" s="13">
        <f t="shared" si="886"/>
        <v>233</v>
      </c>
      <c r="V2177" s="13">
        <v>252</v>
      </c>
      <c r="W2177" s="14">
        <f t="shared" si="874"/>
        <v>1.119455519</v>
      </c>
      <c r="X2177" s="85">
        <f t="shared" si="890"/>
        <v>3328.6849861760443</v>
      </c>
      <c r="Y2177" s="8">
        <v>0</v>
      </c>
      <c r="Z2177" s="9">
        <f t="shared" si="875"/>
        <v>0</v>
      </c>
      <c r="AA2177" s="26" t="str">
        <f t="shared" si="883"/>
        <v>INCORPJ=</v>
      </c>
      <c r="AB2177" s="70">
        <f t="shared" si="884"/>
        <v>44508</v>
      </c>
      <c r="AC2177" s="4"/>
      <c r="AD2177" s="1"/>
      <c r="AE2177" s="11"/>
      <c r="AF2177" s="5"/>
      <c r="AG2177" s="1"/>
      <c r="AH2177" s="1"/>
      <c r="AI2177" s="1"/>
      <c r="AJ2177" s="1"/>
      <c r="AK2177" s="10"/>
      <c r="AL2177" s="1"/>
      <c r="AM2177" s="1"/>
      <c r="AN2177" s="1"/>
      <c r="AO2177" s="1"/>
      <c r="AP2177" s="1"/>
      <c r="AQ2177" s="1"/>
    </row>
    <row r="2178" spans="1:43" ht="15.75" x14ac:dyDescent="0.2">
      <c r="A2178" s="67">
        <f t="shared" si="876"/>
        <v>44460</v>
      </c>
      <c r="B2178" s="8">
        <f t="shared" si="866"/>
        <v>19540.621262547746</v>
      </c>
      <c r="C2178" s="8">
        <f t="shared" si="877"/>
        <v>12022.26657881</v>
      </c>
      <c r="D2178" s="28">
        <f t="shared" si="878"/>
        <v>5876.05</v>
      </c>
      <c r="E2178" s="9">
        <f>IF(K2178=1,VLOOKUP(A2177,[1]Plan1!$AY$117:$BA$314,3),E2177)</f>
        <v>5944.21</v>
      </c>
      <c r="F2178" s="110">
        <f t="shared" si="879"/>
        <v>44455</v>
      </c>
      <c r="G2178" s="12">
        <f t="shared" si="867"/>
        <v>1.159962900247602E-2</v>
      </c>
      <c r="H2178" s="11">
        <f t="shared" si="880"/>
        <v>44484</v>
      </c>
      <c r="I2178" s="11">
        <f t="shared" si="868"/>
        <v>44484</v>
      </c>
      <c r="J2178" s="1">
        <f t="shared" si="881"/>
        <v>21</v>
      </c>
      <c r="K2178" s="1">
        <f t="shared" si="889"/>
        <v>4</v>
      </c>
      <c r="L2178" s="8">
        <f t="shared" si="869"/>
        <v>1.00219915</v>
      </c>
      <c r="M2178" s="14">
        <f t="shared" si="888"/>
        <v>1.0086998700000001</v>
      </c>
      <c r="N2178" s="14">
        <f t="shared" si="885"/>
        <v>1.3445964560208141</v>
      </c>
      <c r="O2178" s="8">
        <f t="shared" si="887"/>
        <v>1.3475534199999999</v>
      </c>
      <c r="P2178" s="8">
        <f t="shared" si="870"/>
        <v>16200.646444419999</v>
      </c>
      <c r="Q2178" s="13">
        <f t="shared" si="871"/>
        <v>0</v>
      </c>
      <c r="R2178" s="21">
        <f t="shared" si="872"/>
        <v>0</v>
      </c>
      <c r="S2178" s="8">
        <f t="shared" si="873"/>
        <v>0</v>
      </c>
      <c r="T2178" s="10">
        <f t="shared" si="882"/>
        <v>0.129804</v>
      </c>
      <c r="U2178" s="13">
        <f t="shared" si="886"/>
        <v>234</v>
      </c>
      <c r="V2178" s="13">
        <v>252</v>
      </c>
      <c r="W2178" s="14">
        <f t="shared" si="874"/>
        <v>1.1199978049999999</v>
      </c>
      <c r="X2178" s="85">
        <f t="shared" si="890"/>
        <v>3339.974818127745</v>
      </c>
      <c r="Y2178" s="8">
        <v>0</v>
      </c>
      <c r="Z2178" s="9">
        <f t="shared" si="875"/>
        <v>0</v>
      </c>
      <c r="AA2178" s="26" t="str">
        <f t="shared" si="883"/>
        <v>INCORPJ=</v>
      </c>
      <c r="AB2178" s="70">
        <f t="shared" si="884"/>
        <v>44508</v>
      </c>
      <c r="AC2178" s="4"/>
      <c r="AD2178" s="1"/>
      <c r="AE2178" s="11"/>
      <c r="AF2178" s="5"/>
      <c r="AG2178" s="1"/>
      <c r="AH2178" s="1"/>
      <c r="AI2178" s="1"/>
      <c r="AJ2178" s="1"/>
      <c r="AK2178" s="10"/>
      <c r="AL2178" s="1"/>
      <c r="AM2178" s="1"/>
      <c r="AN2178" s="1"/>
      <c r="AO2178" s="1"/>
      <c r="AP2178" s="1"/>
      <c r="AQ2178" s="1"/>
    </row>
    <row r="2179" spans="1:43" ht="15.75" x14ac:dyDescent="0.2">
      <c r="A2179" s="67">
        <f t="shared" si="876"/>
        <v>44461</v>
      </c>
      <c r="B2179" s="8">
        <f t="shared" si="866"/>
        <v>19560.826551736416</v>
      </c>
      <c r="C2179" s="8">
        <f t="shared" si="877"/>
        <v>12022.26657881</v>
      </c>
      <c r="D2179" s="28">
        <f t="shared" si="878"/>
        <v>5876.05</v>
      </c>
      <c r="E2179" s="9">
        <f>IF(K2179=1,VLOOKUP(A2178,[1]Plan1!$AY$117:$BA$314,3),E2178)</f>
        <v>5944.21</v>
      </c>
      <c r="F2179" s="110">
        <f t="shared" si="879"/>
        <v>44455</v>
      </c>
      <c r="G2179" s="12">
        <f t="shared" si="867"/>
        <v>1.159962900247602E-2</v>
      </c>
      <c r="H2179" s="11">
        <f t="shared" si="880"/>
        <v>44484</v>
      </c>
      <c r="I2179" s="11">
        <f t="shared" si="868"/>
        <v>44484</v>
      </c>
      <c r="J2179" s="1">
        <f t="shared" si="881"/>
        <v>21</v>
      </c>
      <c r="K2179" s="1">
        <f t="shared" si="889"/>
        <v>5</v>
      </c>
      <c r="L2179" s="8">
        <f t="shared" si="869"/>
        <v>1.0027496899999999</v>
      </c>
      <c r="M2179" s="14">
        <f t="shared" si="888"/>
        <v>1.0086998700000001</v>
      </c>
      <c r="N2179" s="14">
        <f t="shared" si="885"/>
        <v>1.3445964560208141</v>
      </c>
      <c r="O2179" s="8">
        <f t="shared" si="887"/>
        <v>1.3482936700000001</v>
      </c>
      <c r="P2179" s="8">
        <f t="shared" si="870"/>
        <v>16209.54592726</v>
      </c>
      <c r="Q2179" s="13">
        <f t="shared" si="871"/>
        <v>0</v>
      </c>
      <c r="R2179" s="21">
        <f t="shared" si="872"/>
        <v>0</v>
      </c>
      <c r="S2179" s="8">
        <f t="shared" si="873"/>
        <v>0</v>
      </c>
      <c r="T2179" s="10">
        <f t="shared" si="882"/>
        <v>0.129804</v>
      </c>
      <c r="U2179" s="13">
        <f t="shared" si="886"/>
        <v>235</v>
      </c>
      <c r="V2179" s="13">
        <v>252</v>
      </c>
      <c r="W2179" s="14">
        <f t="shared" si="874"/>
        <v>1.1205403540000001</v>
      </c>
      <c r="X2179" s="85">
        <f t="shared" si="890"/>
        <v>3351.2806244764161</v>
      </c>
      <c r="Y2179" s="8">
        <v>0</v>
      </c>
      <c r="Z2179" s="9">
        <f t="shared" si="875"/>
        <v>0</v>
      </c>
      <c r="AA2179" s="26" t="str">
        <f t="shared" si="883"/>
        <v>INCORPJ=</v>
      </c>
      <c r="AB2179" s="70">
        <f t="shared" si="884"/>
        <v>44508</v>
      </c>
      <c r="AC2179" s="4"/>
      <c r="AD2179" s="1"/>
      <c r="AE2179" s="11"/>
      <c r="AF2179" s="5"/>
      <c r="AG2179" s="1"/>
      <c r="AH2179" s="1"/>
      <c r="AI2179" s="1"/>
      <c r="AJ2179" s="1"/>
      <c r="AK2179" s="10"/>
      <c r="AL2179" s="1"/>
      <c r="AM2179" s="1"/>
      <c r="AN2179" s="1"/>
      <c r="AO2179" s="1"/>
      <c r="AP2179" s="1"/>
      <c r="AQ2179" s="1"/>
    </row>
    <row r="2180" spans="1:43" ht="15.75" x14ac:dyDescent="0.2">
      <c r="A2180" s="67">
        <f t="shared" si="876"/>
        <v>44462</v>
      </c>
      <c r="B2180" s="8">
        <f t="shared" si="866"/>
        <v>19581.053075661595</v>
      </c>
      <c r="C2180" s="8">
        <f t="shared" si="877"/>
        <v>12022.26657881</v>
      </c>
      <c r="D2180" s="28">
        <f t="shared" si="878"/>
        <v>5876.05</v>
      </c>
      <c r="E2180" s="9">
        <f>IF(K2180=1,VLOOKUP(A2179,[1]Plan1!$AY$117:$BA$314,3),E2179)</f>
        <v>5944.21</v>
      </c>
      <c r="F2180" s="110">
        <f t="shared" si="879"/>
        <v>44455</v>
      </c>
      <c r="G2180" s="12">
        <f t="shared" si="867"/>
        <v>1.159962900247602E-2</v>
      </c>
      <c r="H2180" s="11">
        <f t="shared" si="880"/>
        <v>44484</v>
      </c>
      <c r="I2180" s="11">
        <f t="shared" si="868"/>
        <v>44484</v>
      </c>
      <c r="J2180" s="1">
        <f t="shared" si="881"/>
        <v>21</v>
      </c>
      <c r="K2180" s="1">
        <f t="shared" si="889"/>
        <v>6</v>
      </c>
      <c r="L2180" s="8">
        <f t="shared" si="869"/>
        <v>1.0033005399999999</v>
      </c>
      <c r="M2180" s="14">
        <f t="shared" si="888"/>
        <v>1.0086998700000001</v>
      </c>
      <c r="N2180" s="14">
        <f t="shared" si="885"/>
        <v>1.3445964560208141</v>
      </c>
      <c r="O2180" s="8">
        <f t="shared" si="887"/>
        <v>1.3490343499999999</v>
      </c>
      <c r="P2180" s="8">
        <f t="shared" si="870"/>
        <v>16218.45057967</v>
      </c>
      <c r="Q2180" s="13">
        <f t="shared" si="871"/>
        <v>0</v>
      </c>
      <c r="R2180" s="21">
        <f t="shared" si="872"/>
        <v>0</v>
      </c>
      <c r="S2180" s="8">
        <f t="shared" si="873"/>
        <v>0</v>
      </c>
      <c r="T2180" s="10">
        <f t="shared" si="882"/>
        <v>0.129804</v>
      </c>
      <c r="U2180" s="13">
        <f t="shared" si="886"/>
        <v>236</v>
      </c>
      <c r="V2180" s="13">
        <v>252</v>
      </c>
      <c r="W2180" s="14">
        <f t="shared" si="874"/>
        <v>1.121083166</v>
      </c>
      <c r="X2180" s="85">
        <f t="shared" si="890"/>
        <v>3362.6024959915972</v>
      </c>
      <c r="Y2180" s="8">
        <v>0</v>
      </c>
      <c r="Z2180" s="9">
        <f t="shared" si="875"/>
        <v>0</v>
      </c>
      <c r="AA2180" s="26" t="str">
        <f t="shared" si="883"/>
        <v>INCORPJ=</v>
      </c>
      <c r="AB2180" s="70">
        <f t="shared" si="884"/>
        <v>44508</v>
      </c>
      <c r="AC2180" s="4"/>
      <c r="AD2180" s="1"/>
      <c r="AE2180" s="11"/>
      <c r="AF2180" s="5"/>
      <c r="AG2180" s="1"/>
      <c r="AH2180" s="1"/>
      <c r="AI2180" s="1"/>
      <c r="AJ2180" s="1"/>
      <c r="AK2180" s="10"/>
      <c r="AL2180" s="1"/>
      <c r="AM2180" s="1"/>
      <c r="AN2180" s="1"/>
      <c r="AO2180" s="1"/>
      <c r="AP2180" s="1"/>
      <c r="AQ2180" s="1"/>
    </row>
    <row r="2181" spans="1:43" ht="15.75" x14ac:dyDescent="0.2">
      <c r="A2181" s="67">
        <f t="shared" si="876"/>
        <v>44463</v>
      </c>
      <c r="B2181" s="8">
        <f t="shared" si="866"/>
        <v>19601.300107382638</v>
      </c>
      <c r="C2181" s="8">
        <f t="shared" si="877"/>
        <v>12022.26657881</v>
      </c>
      <c r="D2181" s="28">
        <f t="shared" si="878"/>
        <v>5876.05</v>
      </c>
      <c r="E2181" s="9">
        <f>IF(K2181=1,VLOOKUP(A2180,[1]Plan1!$AY$117:$BA$314,3),E2180)</f>
        <v>5944.21</v>
      </c>
      <c r="F2181" s="110">
        <f t="shared" si="879"/>
        <v>44455</v>
      </c>
      <c r="G2181" s="12">
        <f t="shared" si="867"/>
        <v>1.159962900247602E-2</v>
      </c>
      <c r="H2181" s="11">
        <f t="shared" si="880"/>
        <v>44484</v>
      </c>
      <c r="I2181" s="11">
        <f t="shared" si="868"/>
        <v>44484</v>
      </c>
      <c r="J2181" s="1">
        <f t="shared" si="881"/>
        <v>21</v>
      </c>
      <c r="K2181" s="1">
        <f t="shared" si="889"/>
        <v>7</v>
      </c>
      <c r="L2181" s="8">
        <f t="shared" si="869"/>
        <v>1.0038516799999999</v>
      </c>
      <c r="M2181" s="14">
        <f t="shared" si="888"/>
        <v>1.0086998700000001</v>
      </c>
      <c r="N2181" s="14">
        <f t="shared" si="885"/>
        <v>1.3445964560208141</v>
      </c>
      <c r="O2181" s="8">
        <f t="shared" si="887"/>
        <v>1.3497754099999999</v>
      </c>
      <c r="P2181" s="8">
        <f t="shared" si="870"/>
        <v>16227.35980054</v>
      </c>
      <c r="Q2181" s="13">
        <f t="shared" si="871"/>
        <v>0</v>
      </c>
      <c r="R2181" s="21">
        <f t="shared" si="872"/>
        <v>0</v>
      </c>
      <c r="S2181" s="8">
        <f t="shared" si="873"/>
        <v>0</v>
      </c>
      <c r="T2181" s="10">
        <f t="shared" si="882"/>
        <v>0.129804</v>
      </c>
      <c r="U2181" s="13">
        <f t="shared" si="886"/>
        <v>237</v>
      </c>
      <c r="V2181" s="13">
        <v>252</v>
      </c>
      <c r="W2181" s="14">
        <f t="shared" si="874"/>
        <v>1.1216262400000001</v>
      </c>
      <c r="X2181" s="85">
        <f t="shared" si="890"/>
        <v>3373.9403068426391</v>
      </c>
      <c r="Y2181" s="8">
        <v>0</v>
      </c>
      <c r="Z2181" s="9">
        <f t="shared" si="875"/>
        <v>0</v>
      </c>
      <c r="AA2181" s="26" t="str">
        <f t="shared" si="883"/>
        <v>INCORPJ=</v>
      </c>
      <c r="AB2181" s="70">
        <f t="shared" si="884"/>
        <v>44508</v>
      </c>
      <c r="AC2181" s="4"/>
      <c r="AD2181" s="1"/>
      <c r="AE2181" s="11"/>
      <c r="AF2181" s="5"/>
      <c r="AG2181" s="1"/>
      <c r="AH2181" s="1"/>
      <c r="AI2181" s="1"/>
      <c r="AJ2181" s="1"/>
      <c r="AK2181" s="10"/>
      <c r="AL2181" s="1"/>
      <c r="AM2181" s="1"/>
      <c r="AN2181" s="1"/>
      <c r="AO2181" s="1"/>
      <c r="AP2181" s="1"/>
      <c r="AQ2181" s="1"/>
    </row>
    <row r="2182" spans="1:43" ht="15.75" x14ac:dyDescent="0.2">
      <c r="A2182" s="67">
        <f t="shared" si="876"/>
        <v>44464</v>
      </c>
      <c r="B2182" s="8">
        <f t="shared" si="866"/>
        <v>19621.568133306431</v>
      </c>
      <c r="C2182" s="8">
        <f t="shared" si="877"/>
        <v>12022.26657881</v>
      </c>
      <c r="D2182" s="28">
        <f t="shared" si="878"/>
        <v>5876.05</v>
      </c>
      <c r="E2182" s="9">
        <f>IF(K2182=1,VLOOKUP(A2181,[1]Plan1!$AY$117:$BA$314,3),E2181)</f>
        <v>5944.21</v>
      </c>
      <c r="F2182" s="110">
        <f t="shared" si="879"/>
        <v>44455</v>
      </c>
      <c r="G2182" s="12">
        <f t="shared" si="867"/>
        <v>1.159962900247602E-2</v>
      </c>
      <c r="H2182" s="11">
        <f t="shared" si="880"/>
        <v>44484</v>
      </c>
      <c r="I2182" s="11">
        <f t="shared" si="868"/>
        <v>44484</v>
      </c>
      <c r="J2182" s="1">
        <f t="shared" si="881"/>
        <v>21</v>
      </c>
      <c r="K2182" s="1">
        <f t="shared" si="889"/>
        <v>8</v>
      </c>
      <c r="L2182" s="8">
        <f t="shared" si="869"/>
        <v>1.00440313</v>
      </c>
      <c r="M2182" s="14">
        <f t="shared" si="888"/>
        <v>1.0086998700000001</v>
      </c>
      <c r="N2182" s="14">
        <f t="shared" si="885"/>
        <v>1.3445964560208141</v>
      </c>
      <c r="O2182" s="8">
        <f t="shared" si="887"/>
        <v>1.35051688</v>
      </c>
      <c r="P2182" s="8">
        <f t="shared" si="870"/>
        <v>16236.27395054</v>
      </c>
      <c r="Q2182" s="13">
        <f t="shared" si="871"/>
        <v>0</v>
      </c>
      <c r="R2182" s="21">
        <f t="shared" si="872"/>
        <v>0</v>
      </c>
      <c r="S2182" s="8">
        <f t="shared" si="873"/>
        <v>0</v>
      </c>
      <c r="T2182" s="10">
        <f t="shared" si="882"/>
        <v>0.129804</v>
      </c>
      <c r="U2182" s="13">
        <f t="shared" si="886"/>
        <v>238</v>
      </c>
      <c r="V2182" s="13">
        <v>252</v>
      </c>
      <c r="W2182" s="14">
        <f t="shared" si="874"/>
        <v>1.1221695780000001</v>
      </c>
      <c r="X2182" s="85">
        <f t="shared" si="890"/>
        <v>3385.2941827664317</v>
      </c>
      <c r="Y2182" s="8">
        <v>0</v>
      </c>
      <c r="Z2182" s="9">
        <f t="shared" si="875"/>
        <v>0</v>
      </c>
      <c r="AA2182" s="26" t="str">
        <f t="shared" si="883"/>
        <v>INCORPJ=</v>
      </c>
      <c r="AB2182" s="70">
        <f t="shared" si="884"/>
        <v>44508</v>
      </c>
      <c r="AC2182" s="4"/>
      <c r="AD2182" s="1"/>
      <c r="AE2182" s="11"/>
      <c r="AF2182" s="5"/>
      <c r="AG2182" s="1"/>
      <c r="AH2182" s="1"/>
      <c r="AI2182" s="1"/>
      <c r="AJ2182" s="1"/>
      <c r="AK2182" s="10"/>
      <c r="AL2182" s="1"/>
      <c r="AM2182" s="1"/>
      <c r="AN2182" s="1"/>
      <c r="AO2182" s="1"/>
      <c r="AP2182" s="1"/>
      <c r="AQ2182" s="1"/>
    </row>
    <row r="2183" spans="1:43" ht="15.75" x14ac:dyDescent="0.2">
      <c r="A2183" s="67">
        <f t="shared" si="876"/>
        <v>44465</v>
      </c>
      <c r="B2183" s="8">
        <f t="shared" si="866"/>
        <v>19621.568133306431</v>
      </c>
      <c r="C2183" s="8">
        <f t="shared" si="877"/>
        <v>12022.26657881</v>
      </c>
      <c r="D2183" s="28">
        <f t="shared" si="878"/>
        <v>5876.05</v>
      </c>
      <c r="E2183" s="9">
        <f>IF(K2183=1,VLOOKUP(A2182,[1]Plan1!$AY$117:$BA$314,3),E2182)</f>
        <v>5944.21</v>
      </c>
      <c r="F2183" s="110">
        <f t="shared" si="879"/>
        <v>44455</v>
      </c>
      <c r="G2183" s="12">
        <f t="shared" si="867"/>
        <v>1.159962900247602E-2</v>
      </c>
      <c r="H2183" s="11">
        <f t="shared" si="880"/>
        <v>44484</v>
      </c>
      <c r="I2183" s="11">
        <f t="shared" si="868"/>
        <v>44484</v>
      </c>
      <c r="J2183" s="1">
        <f t="shared" si="881"/>
        <v>21</v>
      </c>
      <c r="K2183" s="1">
        <f t="shared" si="889"/>
        <v>8</v>
      </c>
      <c r="L2183" s="8">
        <f t="shared" si="869"/>
        <v>1.00440313</v>
      </c>
      <c r="M2183" s="14">
        <f t="shared" si="888"/>
        <v>1.0086998700000001</v>
      </c>
      <c r="N2183" s="14">
        <f t="shared" si="885"/>
        <v>1.3445964560208141</v>
      </c>
      <c r="O2183" s="8">
        <f t="shared" si="887"/>
        <v>1.35051688</v>
      </c>
      <c r="P2183" s="8">
        <f t="shared" si="870"/>
        <v>16236.27395054</v>
      </c>
      <c r="Q2183" s="13">
        <f t="shared" si="871"/>
        <v>0</v>
      </c>
      <c r="R2183" s="21">
        <f t="shared" si="872"/>
        <v>0</v>
      </c>
      <c r="S2183" s="8">
        <f t="shared" si="873"/>
        <v>0</v>
      </c>
      <c r="T2183" s="10">
        <f t="shared" si="882"/>
        <v>0.129804</v>
      </c>
      <c r="U2183" s="13">
        <f t="shared" si="886"/>
        <v>238</v>
      </c>
      <c r="V2183" s="13">
        <v>252</v>
      </c>
      <c r="W2183" s="14">
        <f t="shared" si="874"/>
        <v>1.1221695780000001</v>
      </c>
      <c r="X2183" s="85">
        <f t="shared" si="890"/>
        <v>3385.2941827664317</v>
      </c>
      <c r="Y2183" s="8">
        <v>0</v>
      </c>
      <c r="Z2183" s="9">
        <f t="shared" si="875"/>
        <v>0</v>
      </c>
      <c r="AA2183" s="26" t="str">
        <f t="shared" si="883"/>
        <v>INCORPJ=</v>
      </c>
      <c r="AB2183" s="70">
        <f t="shared" si="884"/>
        <v>44508</v>
      </c>
      <c r="AC2183" s="4"/>
      <c r="AD2183" s="1"/>
      <c r="AE2183" s="11"/>
      <c r="AF2183" s="5"/>
      <c r="AG2183" s="1"/>
      <c r="AH2183" s="1"/>
      <c r="AI2183" s="1"/>
      <c r="AJ2183" s="1"/>
      <c r="AK2183" s="10"/>
      <c r="AL2183" s="1"/>
      <c r="AM2183" s="1"/>
      <c r="AN2183" s="1"/>
      <c r="AO2183" s="1"/>
      <c r="AP2183" s="1"/>
      <c r="AQ2183" s="1"/>
    </row>
    <row r="2184" spans="1:43" ht="15.75" x14ac:dyDescent="0.2">
      <c r="A2184" s="67">
        <f t="shared" si="876"/>
        <v>44466</v>
      </c>
      <c r="B2184" s="8">
        <f t="shared" si="866"/>
        <v>19621.568133306431</v>
      </c>
      <c r="C2184" s="8">
        <f t="shared" si="877"/>
        <v>12022.26657881</v>
      </c>
      <c r="D2184" s="28">
        <f t="shared" si="878"/>
        <v>5876.05</v>
      </c>
      <c r="E2184" s="9">
        <f>IF(K2184=1,VLOOKUP(A2183,[1]Plan1!$AY$117:$BA$314,3),E2183)</f>
        <v>5944.21</v>
      </c>
      <c r="F2184" s="110">
        <f t="shared" si="879"/>
        <v>44455</v>
      </c>
      <c r="G2184" s="12">
        <f t="shared" si="867"/>
        <v>1.159962900247602E-2</v>
      </c>
      <c r="H2184" s="11">
        <f t="shared" si="880"/>
        <v>44484</v>
      </c>
      <c r="I2184" s="11">
        <f t="shared" si="868"/>
        <v>44484</v>
      </c>
      <c r="J2184" s="1">
        <f t="shared" si="881"/>
        <v>21</v>
      </c>
      <c r="K2184" s="1">
        <f t="shared" si="889"/>
        <v>8</v>
      </c>
      <c r="L2184" s="8">
        <f t="shared" si="869"/>
        <v>1.00440313</v>
      </c>
      <c r="M2184" s="14">
        <f t="shared" si="888"/>
        <v>1.0086998700000001</v>
      </c>
      <c r="N2184" s="14">
        <f t="shared" si="885"/>
        <v>1.3445964560208141</v>
      </c>
      <c r="O2184" s="8">
        <f t="shared" si="887"/>
        <v>1.35051688</v>
      </c>
      <c r="P2184" s="8">
        <f t="shared" si="870"/>
        <v>16236.27395054</v>
      </c>
      <c r="Q2184" s="13">
        <f t="shared" si="871"/>
        <v>0</v>
      </c>
      <c r="R2184" s="21">
        <f t="shared" si="872"/>
        <v>0</v>
      </c>
      <c r="S2184" s="8">
        <f t="shared" si="873"/>
        <v>0</v>
      </c>
      <c r="T2184" s="10">
        <f t="shared" si="882"/>
        <v>0.129804</v>
      </c>
      <c r="U2184" s="13">
        <f t="shared" si="886"/>
        <v>238</v>
      </c>
      <c r="V2184" s="13">
        <v>252</v>
      </c>
      <c r="W2184" s="14">
        <f t="shared" si="874"/>
        <v>1.1221695780000001</v>
      </c>
      <c r="X2184" s="85">
        <f t="shared" si="890"/>
        <v>3385.2941827664317</v>
      </c>
      <c r="Y2184" s="8">
        <v>0</v>
      </c>
      <c r="Z2184" s="9">
        <f t="shared" si="875"/>
        <v>0</v>
      </c>
      <c r="AA2184" s="26" t="str">
        <f t="shared" si="883"/>
        <v>INCORPJ=</v>
      </c>
      <c r="AB2184" s="70">
        <f t="shared" si="884"/>
        <v>44508</v>
      </c>
      <c r="AC2184" s="4"/>
      <c r="AD2184" s="1"/>
      <c r="AE2184" s="11"/>
      <c r="AF2184" s="5"/>
      <c r="AG2184" s="1"/>
      <c r="AH2184" s="1"/>
      <c r="AI2184" s="1"/>
      <c r="AJ2184" s="1"/>
      <c r="AK2184" s="10"/>
      <c r="AL2184" s="1"/>
      <c r="AM2184" s="1"/>
      <c r="AN2184" s="1"/>
      <c r="AO2184" s="1"/>
      <c r="AP2184" s="1"/>
      <c r="AQ2184" s="1"/>
    </row>
    <row r="2185" spans="1:43" ht="15.75" x14ac:dyDescent="0.2">
      <c r="A2185" s="67">
        <f t="shared" si="876"/>
        <v>44467</v>
      </c>
      <c r="B2185" s="8">
        <f t="shared" si="866"/>
        <v>19641.857442912715</v>
      </c>
      <c r="C2185" s="8">
        <f t="shared" si="877"/>
        <v>12022.26657881</v>
      </c>
      <c r="D2185" s="28">
        <f t="shared" si="878"/>
        <v>5876.05</v>
      </c>
      <c r="E2185" s="9">
        <f>IF(K2185=1,VLOOKUP(A2184,[1]Plan1!$AY$117:$BA$314,3),E2184)</f>
        <v>5944.21</v>
      </c>
      <c r="F2185" s="110">
        <f t="shared" si="879"/>
        <v>44455</v>
      </c>
      <c r="G2185" s="12">
        <f t="shared" si="867"/>
        <v>1.159962900247602E-2</v>
      </c>
      <c r="H2185" s="11">
        <f t="shared" si="880"/>
        <v>44484</v>
      </c>
      <c r="I2185" s="11">
        <f t="shared" si="868"/>
        <v>44484</v>
      </c>
      <c r="J2185" s="1">
        <f t="shared" si="881"/>
        <v>21</v>
      </c>
      <c r="K2185" s="1">
        <f t="shared" si="889"/>
        <v>9</v>
      </c>
      <c r="L2185" s="8">
        <f t="shared" si="869"/>
        <v>1.00495489</v>
      </c>
      <c r="M2185" s="14">
        <f t="shared" si="888"/>
        <v>1.0086998700000001</v>
      </c>
      <c r="N2185" s="14">
        <f t="shared" si="885"/>
        <v>1.3445964560208141</v>
      </c>
      <c r="O2185" s="8">
        <f t="shared" si="887"/>
        <v>1.35125878</v>
      </c>
      <c r="P2185" s="8">
        <f t="shared" si="870"/>
        <v>16245.19327011</v>
      </c>
      <c r="Q2185" s="13">
        <f t="shared" si="871"/>
        <v>0</v>
      </c>
      <c r="R2185" s="21">
        <f t="shared" si="872"/>
        <v>0</v>
      </c>
      <c r="S2185" s="8">
        <f t="shared" si="873"/>
        <v>0</v>
      </c>
      <c r="T2185" s="10">
        <f t="shared" si="882"/>
        <v>0.129804</v>
      </c>
      <c r="U2185" s="13">
        <f t="shared" si="886"/>
        <v>239</v>
      </c>
      <c r="V2185" s="13">
        <v>252</v>
      </c>
      <c r="W2185" s="14">
        <f t="shared" si="874"/>
        <v>1.122713179</v>
      </c>
      <c r="X2185" s="85">
        <f t="shared" si="890"/>
        <v>3396.6641728027166</v>
      </c>
      <c r="Y2185" s="8">
        <v>0</v>
      </c>
      <c r="Z2185" s="9">
        <f t="shared" si="875"/>
        <v>0</v>
      </c>
      <c r="AA2185" s="26" t="str">
        <f t="shared" si="883"/>
        <v>INCORPJ=</v>
      </c>
      <c r="AB2185" s="70">
        <f t="shared" si="884"/>
        <v>44508</v>
      </c>
      <c r="AC2185" s="4"/>
      <c r="AD2185" s="1"/>
      <c r="AE2185" s="11"/>
      <c r="AF2185" s="5"/>
      <c r="AG2185" s="1"/>
      <c r="AH2185" s="1"/>
      <c r="AI2185" s="1"/>
      <c r="AJ2185" s="1"/>
      <c r="AK2185" s="10"/>
      <c r="AL2185" s="1"/>
      <c r="AM2185" s="1"/>
      <c r="AN2185" s="1"/>
      <c r="AO2185" s="1"/>
      <c r="AP2185" s="1"/>
      <c r="AQ2185" s="1"/>
    </row>
    <row r="2186" spans="1:43" ht="15.75" x14ac:dyDescent="0.2">
      <c r="A2186" s="67">
        <f t="shared" si="876"/>
        <v>44468</v>
      </c>
      <c r="B2186" s="8">
        <f t="shared" ref="B2186:B2249" si="891">(P2186+X2186)</f>
        <v>19662.167616564006</v>
      </c>
      <c r="C2186" s="8">
        <f t="shared" si="877"/>
        <v>12022.26657881</v>
      </c>
      <c r="D2186" s="28">
        <f t="shared" si="878"/>
        <v>5876.05</v>
      </c>
      <c r="E2186" s="9">
        <f>IF(K2186=1,VLOOKUP(A2185,[1]Plan1!$AY$117:$BA$314,3),E2185)</f>
        <v>5944.21</v>
      </c>
      <c r="F2186" s="110">
        <f t="shared" si="879"/>
        <v>44455</v>
      </c>
      <c r="G2186" s="12">
        <f t="shared" ref="G2186:G2249" si="892">(E2186/D2186)-1</f>
        <v>1.159962900247602E-2</v>
      </c>
      <c r="H2186" s="11">
        <f t="shared" si="880"/>
        <v>44484</v>
      </c>
      <c r="I2186" s="11">
        <f t="shared" ref="I2186:I2249" si="893">IF(A2186&gt;I2185,H2186,I2185)</f>
        <v>44484</v>
      </c>
      <c r="J2186" s="1">
        <f t="shared" si="881"/>
        <v>21</v>
      </c>
      <c r="K2186" s="1">
        <f t="shared" si="889"/>
        <v>10</v>
      </c>
      <c r="L2186" s="8">
        <f t="shared" ref="L2186:L2249" si="894">TRUNC((E2186/D2186)^TRUNC((K2186/J2186),9),8)</f>
        <v>1.00550695</v>
      </c>
      <c r="M2186" s="14">
        <f t="shared" si="888"/>
        <v>1.0086998700000001</v>
      </c>
      <c r="N2186" s="14">
        <f t="shared" si="885"/>
        <v>1.3445964560208141</v>
      </c>
      <c r="O2186" s="8">
        <f t="shared" si="887"/>
        <v>1.35200108</v>
      </c>
      <c r="P2186" s="8">
        <f t="shared" ref="P2186:P2249" si="895">TRUNC(C2186*O2186,8)</f>
        <v>16254.11739859</v>
      </c>
      <c r="Q2186" s="13">
        <f t="shared" ref="Q2186:Q2249" si="896">IF(VLOOKUP(A2186,AE$10:AM$114,9)=VLOOKUP(A2185,AE$10:AM$114,9),0,VLOOKUP(A2186,AE$10:AM$114,9))</f>
        <v>0</v>
      </c>
      <c r="R2186" s="21">
        <f t="shared" ref="R2186:R2249" si="897">IF(Q2186&gt;0,VLOOKUP($A2186,$AE$10:$AK$114,7),0)</f>
        <v>0</v>
      </c>
      <c r="S2186" s="8">
        <f t="shared" ref="S2186:S2249" si="898">IF(R2186&gt;0,TRUNC(R2186*P2186,8),0)</f>
        <v>0</v>
      </c>
      <c r="T2186" s="10">
        <f t="shared" si="882"/>
        <v>0.129804</v>
      </c>
      <c r="U2186" s="13">
        <f t="shared" si="886"/>
        <v>240</v>
      </c>
      <c r="V2186" s="13">
        <v>252</v>
      </c>
      <c r="W2186" s="14">
        <f t="shared" ref="W2186:W2249" si="899">ROUND((1+T2186)^TRUNC((U2186/V2186),9),9)</f>
        <v>1.123257043</v>
      </c>
      <c r="X2186" s="85">
        <f t="shared" si="890"/>
        <v>3408.050217974006</v>
      </c>
      <c r="Y2186" s="8">
        <v>0</v>
      </c>
      <c r="Z2186" s="9">
        <f t="shared" ref="Z2186:Z2249" si="900">IF(S2186&gt;0,S2186+X2186,0)</f>
        <v>0</v>
      </c>
      <c r="AA2186" s="26" t="str">
        <f t="shared" si="883"/>
        <v>INCORPJ=</v>
      </c>
      <c r="AB2186" s="70">
        <f t="shared" si="884"/>
        <v>44508</v>
      </c>
      <c r="AC2186" s="4"/>
      <c r="AD2186" s="1"/>
      <c r="AE2186" s="11"/>
      <c r="AF2186" s="5"/>
      <c r="AG2186" s="1"/>
      <c r="AH2186" s="1"/>
      <c r="AI2186" s="1"/>
      <c r="AJ2186" s="1"/>
      <c r="AK2186" s="10"/>
      <c r="AL2186" s="1"/>
      <c r="AM2186" s="1"/>
      <c r="AN2186" s="1"/>
      <c r="AO2186" s="1"/>
      <c r="AP2186" s="1"/>
      <c r="AQ2186" s="1"/>
    </row>
    <row r="2187" spans="1:43" ht="15.75" x14ac:dyDescent="0.2">
      <c r="A2187" s="67">
        <f t="shared" ref="A2187:A2250" si="901">(A2186+1)</f>
        <v>44469</v>
      </c>
      <c r="B2187" s="8">
        <f t="shared" si="891"/>
        <v>19682.498687816802</v>
      </c>
      <c r="C2187" s="8">
        <f t="shared" ref="C2187:C2250" si="902">TRUNC(IF(Q2186&gt;0,VLOOKUP(A2186,$AE$12:$AF$114,2),C2186),8)</f>
        <v>12022.26657881</v>
      </c>
      <c r="D2187" s="28">
        <f t="shared" ref="D2187:D2250" si="903">IF(E2187=E2186,D2186,E2186)</f>
        <v>5876.05</v>
      </c>
      <c r="E2187" s="9">
        <f>IF(K2187=1,VLOOKUP(A2186,[1]Plan1!$AY$117:$BA$314,3),E2186)</f>
        <v>5944.21</v>
      </c>
      <c r="F2187" s="110">
        <f t="shared" ref="F2187:F2250" si="904">IF(D2187=D2186,F2186,A2187)</f>
        <v>44455</v>
      </c>
      <c r="G2187" s="12">
        <f t="shared" si="892"/>
        <v>1.159962900247602E-2</v>
      </c>
      <c r="H2187" s="11">
        <f t="shared" ref="H2187:H2250" si="905">IF(DAY(A2187)=15,VLOOKUP(A2187,AJ$118:AP$450,4),H2186)</f>
        <v>44484</v>
      </c>
      <c r="I2187" s="11">
        <f t="shared" si="893"/>
        <v>44484</v>
      </c>
      <c r="J2187" s="1">
        <f t="shared" ref="J2187:J2250" si="906">IF(I2187=I2186,J2186,NETWORKDAYS(I2186,I2187,$AE$118:$AE$502)-1)</f>
        <v>21</v>
      </c>
      <c r="K2187" s="1">
        <f t="shared" si="889"/>
        <v>11</v>
      </c>
      <c r="L2187" s="8">
        <f t="shared" si="894"/>
        <v>1.0060593099999999</v>
      </c>
      <c r="M2187" s="14">
        <f t="shared" si="888"/>
        <v>1.0086998700000001</v>
      </c>
      <c r="N2187" s="14">
        <f t="shared" si="885"/>
        <v>1.3445964560208141</v>
      </c>
      <c r="O2187" s="8">
        <f t="shared" si="887"/>
        <v>1.35274378</v>
      </c>
      <c r="P2187" s="8">
        <f t="shared" si="895"/>
        <v>16263.04633598</v>
      </c>
      <c r="Q2187" s="13">
        <f t="shared" si="896"/>
        <v>0</v>
      </c>
      <c r="R2187" s="21">
        <f t="shared" si="897"/>
        <v>0</v>
      </c>
      <c r="S2187" s="8">
        <f t="shared" si="898"/>
        <v>0</v>
      </c>
      <c r="T2187" s="10">
        <f t="shared" ref="T2187:T2250" si="907">IF(Q2186&gt;0,VLOOKUP(A2186,$AE$11:$AH$20,4),T2186)</f>
        <v>0.129804</v>
      </c>
      <c r="U2187" s="13">
        <f t="shared" si="886"/>
        <v>241</v>
      </c>
      <c r="V2187" s="13">
        <v>252</v>
      </c>
      <c r="W2187" s="14">
        <f t="shared" si="899"/>
        <v>1.123801171</v>
      </c>
      <c r="X2187" s="85">
        <f t="shared" si="890"/>
        <v>3419.4523518368032</v>
      </c>
      <c r="Y2187" s="8">
        <v>0</v>
      </c>
      <c r="Z2187" s="9">
        <f t="shared" si="900"/>
        <v>0</v>
      </c>
      <c r="AA2187" s="26" t="str">
        <f t="shared" ref="AA2187:AA2250" si="908">IF($Q2186&gt;0,VLOOKUP($A2186,$AE$10:$AO$114,($AN$7)+1),AA2186)</f>
        <v>INCORPJ=</v>
      </c>
      <c r="AB2187" s="70">
        <f t="shared" ref="AB2187:AB2250" si="909">IF($Q2186&gt;0,VLOOKUP($A2186,$AE$10:$AO$114,($AO$7)+1),AB2186)</f>
        <v>44508</v>
      </c>
      <c r="AC2187" s="4"/>
      <c r="AD2187" s="1"/>
      <c r="AE2187" s="11"/>
      <c r="AF2187" s="5"/>
      <c r="AG2187" s="1"/>
      <c r="AH2187" s="1"/>
      <c r="AI2187" s="1"/>
      <c r="AJ2187" s="1"/>
      <c r="AK2187" s="10"/>
      <c r="AL2187" s="1"/>
      <c r="AM2187" s="1"/>
      <c r="AN2187" s="1"/>
      <c r="AO2187" s="1"/>
      <c r="AP2187" s="1"/>
      <c r="AQ2187" s="1"/>
    </row>
    <row r="2188" spans="1:43" ht="15.75" x14ac:dyDescent="0.2">
      <c r="A2188" s="67">
        <f t="shared" si="901"/>
        <v>44470</v>
      </c>
      <c r="B2188" s="8">
        <f t="shared" si="891"/>
        <v>19702.850655207229</v>
      </c>
      <c r="C2188" s="8">
        <f t="shared" si="902"/>
        <v>12022.26657881</v>
      </c>
      <c r="D2188" s="28">
        <f t="shared" si="903"/>
        <v>5876.05</v>
      </c>
      <c r="E2188" s="9">
        <f>IF(K2188=1,VLOOKUP(A2187,[1]Plan1!$AY$117:$BA$314,3),E2187)</f>
        <v>5944.21</v>
      </c>
      <c r="F2188" s="110">
        <f t="shared" si="904"/>
        <v>44455</v>
      </c>
      <c r="G2188" s="12">
        <f t="shared" si="892"/>
        <v>1.159962900247602E-2</v>
      </c>
      <c r="H2188" s="11">
        <f t="shared" si="905"/>
        <v>44484</v>
      </c>
      <c r="I2188" s="11">
        <f t="shared" si="893"/>
        <v>44484</v>
      </c>
      <c r="J2188" s="1">
        <f t="shared" si="906"/>
        <v>21</v>
      </c>
      <c r="K2188" s="1">
        <f t="shared" si="889"/>
        <v>12</v>
      </c>
      <c r="L2188" s="8">
        <f t="shared" si="894"/>
        <v>1.00661197</v>
      </c>
      <c r="M2188" s="14">
        <f t="shared" si="888"/>
        <v>1.0086998700000001</v>
      </c>
      <c r="N2188" s="14">
        <f t="shared" si="885"/>
        <v>1.3445964560208141</v>
      </c>
      <c r="O2188" s="8">
        <f t="shared" si="887"/>
        <v>1.3534868799999999</v>
      </c>
      <c r="P2188" s="8">
        <f t="shared" si="895"/>
        <v>16271.980082280001</v>
      </c>
      <c r="Q2188" s="13">
        <f t="shared" si="896"/>
        <v>0</v>
      </c>
      <c r="R2188" s="21">
        <f t="shared" si="897"/>
        <v>0</v>
      </c>
      <c r="S2188" s="8">
        <f t="shared" si="898"/>
        <v>0</v>
      </c>
      <c r="T2188" s="10">
        <f t="shared" si="907"/>
        <v>0.129804</v>
      </c>
      <c r="U2188" s="13">
        <f t="shared" si="886"/>
        <v>242</v>
      </c>
      <c r="V2188" s="13">
        <v>252</v>
      </c>
      <c r="W2188" s="14">
        <f t="shared" si="899"/>
        <v>1.124345562</v>
      </c>
      <c r="X2188" s="85">
        <f t="shared" si="890"/>
        <v>3430.8705729272269</v>
      </c>
      <c r="Y2188" s="8">
        <v>0</v>
      </c>
      <c r="Z2188" s="9">
        <f t="shared" si="900"/>
        <v>0</v>
      </c>
      <c r="AA2188" s="26" t="str">
        <f t="shared" si="908"/>
        <v>INCORPJ=</v>
      </c>
      <c r="AB2188" s="70">
        <f t="shared" si="909"/>
        <v>44508</v>
      </c>
      <c r="AC2188" s="4"/>
      <c r="AD2188" s="1"/>
      <c r="AE2188" s="11"/>
      <c r="AF2188" s="5"/>
      <c r="AG2188" s="1"/>
      <c r="AH2188" s="1"/>
      <c r="AI2188" s="1"/>
      <c r="AJ2188" s="1"/>
      <c r="AK2188" s="10"/>
      <c r="AL2188" s="1"/>
      <c r="AM2188" s="1"/>
      <c r="AN2188" s="1"/>
      <c r="AO2188" s="1"/>
      <c r="AP2188" s="1"/>
      <c r="AQ2188" s="1"/>
    </row>
    <row r="2189" spans="1:43" ht="15.75" x14ac:dyDescent="0.2">
      <c r="A2189" s="67">
        <f t="shared" si="901"/>
        <v>44471</v>
      </c>
      <c r="B2189" s="8">
        <f t="shared" si="891"/>
        <v>19723.223843592859</v>
      </c>
      <c r="C2189" s="8">
        <f t="shared" si="902"/>
        <v>12022.26657881</v>
      </c>
      <c r="D2189" s="28">
        <f t="shared" si="903"/>
        <v>5876.05</v>
      </c>
      <c r="E2189" s="9">
        <f>IF(K2189=1,VLOOKUP(A2188,[1]Plan1!$AY$117:$BA$314,3),E2188)</f>
        <v>5944.21</v>
      </c>
      <c r="F2189" s="110">
        <f t="shared" si="904"/>
        <v>44455</v>
      </c>
      <c r="G2189" s="12">
        <f t="shared" si="892"/>
        <v>1.159962900247602E-2</v>
      </c>
      <c r="H2189" s="11">
        <f t="shared" si="905"/>
        <v>44484</v>
      </c>
      <c r="I2189" s="11">
        <f t="shared" si="893"/>
        <v>44484</v>
      </c>
      <c r="J2189" s="1">
        <f t="shared" si="906"/>
        <v>21</v>
      </c>
      <c r="K2189" s="1">
        <f t="shared" si="889"/>
        <v>13</v>
      </c>
      <c r="L2189" s="8">
        <f t="shared" si="894"/>
        <v>1.00716494</v>
      </c>
      <c r="M2189" s="14">
        <f t="shared" si="888"/>
        <v>1.0086998700000001</v>
      </c>
      <c r="N2189" s="14">
        <f t="shared" si="885"/>
        <v>1.3445964560208141</v>
      </c>
      <c r="O2189" s="8">
        <f t="shared" si="887"/>
        <v>1.3542304000000001</v>
      </c>
      <c r="P2189" s="8">
        <f t="shared" si="895"/>
        <v>16280.918877919999</v>
      </c>
      <c r="Q2189" s="13">
        <f t="shared" si="896"/>
        <v>0</v>
      </c>
      <c r="R2189" s="21">
        <f t="shared" si="897"/>
        <v>0</v>
      </c>
      <c r="S2189" s="8">
        <f t="shared" si="898"/>
        <v>0</v>
      </c>
      <c r="T2189" s="10">
        <f t="shared" si="907"/>
        <v>0.129804</v>
      </c>
      <c r="U2189" s="13">
        <f t="shared" si="886"/>
        <v>243</v>
      </c>
      <c r="V2189" s="13">
        <v>252</v>
      </c>
      <c r="W2189" s="14">
        <f t="shared" si="899"/>
        <v>1.1248902169999999</v>
      </c>
      <c r="X2189" s="85">
        <f t="shared" si="890"/>
        <v>3442.304965672859</v>
      </c>
      <c r="Y2189" s="8">
        <v>0</v>
      </c>
      <c r="Z2189" s="9">
        <f t="shared" si="900"/>
        <v>0</v>
      </c>
      <c r="AA2189" s="26" t="str">
        <f t="shared" si="908"/>
        <v>INCORPJ=</v>
      </c>
      <c r="AB2189" s="70">
        <f t="shared" si="909"/>
        <v>44508</v>
      </c>
      <c r="AC2189" s="4"/>
      <c r="AD2189" s="1"/>
      <c r="AE2189" s="11"/>
      <c r="AF2189" s="5"/>
      <c r="AG2189" s="1"/>
      <c r="AH2189" s="1"/>
      <c r="AI2189" s="1"/>
      <c r="AJ2189" s="1"/>
      <c r="AK2189" s="10"/>
      <c r="AL2189" s="1"/>
      <c r="AM2189" s="1"/>
      <c r="AN2189" s="1"/>
      <c r="AO2189" s="1"/>
      <c r="AP2189" s="1"/>
      <c r="AQ2189" s="1"/>
    </row>
    <row r="2190" spans="1:43" ht="15.75" x14ac:dyDescent="0.2">
      <c r="A2190" s="67">
        <f t="shared" si="901"/>
        <v>44472</v>
      </c>
      <c r="B2190" s="8">
        <f t="shared" si="891"/>
        <v>19723.223843592859</v>
      </c>
      <c r="C2190" s="8">
        <f t="shared" si="902"/>
        <v>12022.26657881</v>
      </c>
      <c r="D2190" s="28">
        <f t="shared" si="903"/>
        <v>5876.05</v>
      </c>
      <c r="E2190" s="9">
        <f>IF(K2190=1,VLOOKUP(A2189,[1]Plan1!$AY$117:$BA$314,3),E2189)</f>
        <v>5944.21</v>
      </c>
      <c r="F2190" s="110">
        <f t="shared" si="904"/>
        <v>44455</v>
      </c>
      <c r="G2190" s="12">
        <f t="shared" si="892"/>
        <v>1.159962900247602E-2</v>
      </c>
      <c r="H2190" s="11">
        <f t="shared" si="905"/>
        <v>44484</v>
      </c>
      <c r="I2190" s="11">
        <f t="shared" si="893"/>
        <v>44484</v>
      </c>
      <c r="J2190" s="1">
        <f t="shared" si="906"/>
        <v>21</v>
      </c>
      <c r="K2190" s="1">
        <f t="shared" si="889"/>
        <v>13</v>
      </c>
      <c r="L2190" s="8">
        <f t="shared" si="894"/>
        <v>1.00716494</v>
      </c>
      <c r="M2190" s="14">
        <f t="shared" si="888"/>
        <v>1.0086998700000001</v>
      </c>
      <c r="N2190" s="14">
        <f t="shared" si="885"/>
        <v>1.3445964560208141</v>
      </c>
      <c r="O2190" s="8">
        <f t="shared" si="887"/>
        <v>1.3542304000000001</v>
      </c>
      <c r="P2190" s="8">
        <f t="shared" si="895"/>
        <v>16280.918877919999</v>
      </c>
      <c r="Q2190" s="13">
        <f t="shared" si="896"/>
        <v>0</v>
      </c>
      <c r="R2190" s="21">
        <f t="shared" si="897"/>
        <v>0</v>
      </c>
      <c r="S2190" s="8">
        <f t="shared" si="898"/>
        <v>0</v>
      </c>
      <c r="T2190" s="10">
        <f t="shared" si="907"/>
        <v>0.129804</v>
      </c>
      <c r="U2190" s="13">
        <f t="shared" si="886"/>
        <v>243</v>
      </c>
      <c r="V2190" s="13">
        <v>252</v>
      </c>
      <c r="W2190" s="14">
        <f t="shared" si="899"/>
        <v>1.1248902169999999</v>
      </c>
      <c r="X2190" s="85">
        <f t="shared" si="890"/>
        <v>3442.304965672859</v>
      </c>
      <c r="Y2190" s="8">
        <v>0</v>
      </c>
      <c r="Z2190" s="9">
        <f t="shared" si="900"/>
        <v>0</v>
      </c>
      <c r="AA2190" s="26" t="str">
        <f t="shared" si="908"/>
        <v>INCORPJ=</v>
      </c>
      <c r="AB2190" s="70">
        <f t="shared" si="909"/>
        <v>44508</v>
      </c>
      <c r="AC2190" s="4"/>
      <c r="AD2190" s="1"/>
      <c r="AE2190" s="11"/>
      <c r="AF2190" s="5"/>
      <c r="AG2190" s="1"/>
      <c r="AH2190" s="1"/>
      <c r="AI2190" s="1"/>
      <c r="AJ2190" s="1"/>
      <c r="AK2190" s="10"/>
      <c r="AL2190" s="1"/>
      <c r="AM2190" s="1"/>
      <c r="AN2190" s="1"/>
      <c r="AO2190" s="1"/>
      <c r="AP2190" s="1"/>
      <c r="AQ2190" s="1"/>
    </row>
    <row r="2191" spans="1:43" ht="15.75" x14ac:dyDescent="0.2">
      <c r="A2191" s="67">
        <f t="shared" si="901"/>
        <v>44473</v>
      </c>
      <c r="B2191" s="8">
        <f t="shared" si="891"/>
        <v>19723.223843592859</v>
      </c>
      <c r="C2191" s="8">
        <f t="shared" si="902"/>
        <v>12022.26657881</v>
      </c>
      <c r="D2191" s="28">
        <f t="shared" si="903"/>
        <v>5876.05</v>
      </c>
      <c r="E2191" s="9">
        <f>IF(K2191=1,VLOOKUP(A2190,[1]Plan1!$AY$117:$BA$314,3),E2190)</f>
        <v>5944.21</v>
      </c>
      <c r="F2191" s="110">
        <f t="shared" si="904"/>
        <v>44455</v>
      </c>
      <c r="G2191" s="12">
        <f t="shared" si="892"/>
        <v>1.159962900247602E-2</v>
      </c>
      <c r="H2191" s="11">
        <f t="shared" si="905"/>
        <v>44484</v>
      </c>
      <c r="I2191" s="11">
        <f t="shared" si="893"/>
        <v>44484</v>
      </c>
      <c r="J2191" s="1">
        <f t="shared" si="906"/>
        <v>21</v>
      </c>
      <c r="K2191" s="1">
        <f t="shared" si="889"/>
        <v>13</v>
      </c>
      <c r="L2191" s="8">
        <f t="shared" si="894"/>
        <v>1.00716494</v>
      </c>
      <c r="M2191" s="14">
        <f t="shared" si="888"/>
        <v>1.0086998700000001</v>
      </c>
      <c r="N2191" s="14">
        <f t="shared" si="885"/>
        <v>1.3445964560208141</v>
      </c>
      <c r="O2191" s="8">
        <f t="shared" si="887"/>
        <v>1.3542304000000001</v>
      </c>
      <c r="P2191" s="8">
        <f t="shared" si="895"/>
        <v>16280.918877919999</v>
      </c>
      <c r="Q2191" s="13">
        <f t="shared" si="896"/>
        <v>0</v>
      </c>
      <c r="R2191" s="21">
        <f t="shared" si="897"/>
        <v>0</v>
      </c>
      <c r="S2191" s="8">
        <f t="shared" si="898"/>
        <v>0</v>
      </c>
      <c r="T2191" s="10">
        <f t="shared" si="907"/>
        <v>0.129804</v>
      </c>
      <c r="U2191" s="13">
        <f t="shared" si="886"/>
        <v>243</v>
      </c>
      <c r="V2191" s="13">
        <v>252</v>
      </c>
      <c r="W2191" s="14">
        <f t="shared" si="899"/>
        <v>1.1248902169999999</v>
      </c>
      <c r="X2191" s="85">
        <f t="shared" si="890"/>
        <v>3442.304965672859</v>
      </c>
      <c r="Y2191" s="8">
        <v>0</v>
      </c>
      <c r="Z2191" s="9">
        <f t="shared" si="900"/>
        <v>0</v>
      </c>
      <c r="AA2191" s="26" t="str">
        <f t="shared" si="908"/>
        <v>INCORPJ=</v>
      </c>
      <c r="AB2191" s="70">
        <f t="shared" si="909"/>
        <v>44508</v>
      </c>
      <c r="AC2191" s="4"/>
      <c r="AD2191" s="1"/>
      <c r="AE2191" s="11"/>
      <c r="AF2191" s="5"/>
      <c r="AG2191" s="1"/>
      <c r="AH2191" s="1"/>
      <c r="AI2191" s="1"/>
      <c r="AJ2191" s="1"/>
      <c r="AK2191" s="10"/>
      <c r="AL2191" s="1"/>
      <c r="AM2191" s="1"/>
      <c r="AN2191" s="1"/>
      <c r="AO2191" s="1"/>
      <c r="AP2191" s="1"/>
      <c r="AQ2191" s="1"/>
    </row>
    <row r="2192" spans="1:43" ht="15.75" x14ac:dyDescent="0.2">
      <c r="A2192" s="67">
        <f t="shared" si="901"/>
        <v>44474</v>
      </c>
      <c r="B2192" s="8">
        <f t="shared" si="891"/>
        <v>19743.618123793778</v>
      </c>
      <c r="C2192" s="8">
        <f t="shared" si="902"/>
        <v>12022.26657881</v>
      </c>
      <c r="D2192" s="28">
        <f t="shared" si="903"/>
        <v>5876.05</v>
      </c>
      <c r="E2192" s="9">
        <f>IF(K2192=1,VLOOKUP(A2191,[1]Plan1!$AY$117:$BA$314,3),E2191)</f>
        <v>5944.21</v>
      </c>
      <c r="F2192" s="110">
        <f t="shared" si="904"/>
        <v>44455</v>
      </c>
      <c r="G2192" s="12">
        <f t="shared" si="892"/>
        <v>1.159962900247602E-2</v>
      </c>
      <c r="H2192" s="11">
        <f t="shared" si="905"/>
        <v>44484</v>
      </c>
      <c r="I2192" s="11">
        <f t="shared" si="893"/>
        <v>44484</v>
      </c>
      <c r="J2192" s="1">
        <f t="shared" si="906"/>
        <v>21</v>
      </c>
      <c r="K2192" s="1">
        <f t="shared" si="889"/>
        <v>14</v>
      </c>
      <c r="L2192" s="8">
        <f t="shared" si="894"/>
        <v>1.0077182099999999</v>
      </c>
      <c r="M2192" s="14">
        <f t="shared" si="888"/>
        <v>1.0086998700000001</v>
      </c>
      <c r="N2192" s="14">
        <f t="shared" si="885"/>
        <v>1.3445964560208141</v>
      </c>
      <c r="O2192" s="8">
        <f t="shared" si="887"/>
        <v>1.3549743299999999</v>
      </c>
      <c r="P2192" s="8">
        <f t="shared" si="895"/>
        <v>16289.862602699999</v>
      </c>
      <c r="Q2192" s="13">
        <f t="shared" si="896"/>
        <v>0</v>
      </c>
      <c r="R2192" s="21">
        <f t="shared" si="897"/>
        <v>0</v>
      </c>
      <c r="S2192" s="8">
        <f t="shared" si="898"/>
        <v>0</v>
      </c>
      <c r="T2192" s="10">
        <f t="shared" si="907"/>
        <v>0.129804</v>
      </c>
      <c r="U2192" s="13">
        <f t="shared" si="886"/>
        <v>244</v>
      </c>
      <c r="V2192" s="13">
        <v>252</v>
      </c>
      <c r="W2192" s="14">
        <f t="shared" si="899"/>
        <v>1.1254351359999999</v>
      </c>
      <c r="X2192" s="85">
        <f t="shared" si="890"/>
        <v>3453.7555210937799</v>
      </c>
      <c r="Y2192" s="8">
        <v>0</v>
      </c>
      <c r="Z2192" s="9">
        <f t="shared" si="900"/>
        <v>0</v>
      </c>
      <c r="AA2192" s="26" t="str">
        <f t="shared" si="908"/>
        <v>INCORPJ=</v>
      </c>
      <c r="AB2192" s="70">
        <f t="shared" si="909"/>
        <v>44508</v>
      </c>
      <c r="AC2192" s="4"/>
      <c r="AD2192" s="1"/>
      <c r="AE2192" s="11"/>
      <c r="AF2192" s="5"/>
      <c r="AG2192" s="1"/>
      <c r="AH2192" s="1"/>
      <c r="AI2192" s="1"/>
      <c r="AJ2192" s="1"/>
      <c r="AK2192" s="10"/>
      <c r="AL2192" s="1"/>
      <c r="AM2192" s="1"/>
      <c r="AN2192" s="1"/>
      <c r="AO2192" s="1"/>
      <c r="AP2192" s="1"/>
      <c r="AQ2192" s="1"/>
    </row>
    <row r="2193" spans="1:43" ht="15.75" x14ac:dyDescent="0.2">
      <c r="A2193" s="67">
        <f t="shared" si="901"/>
        <v>44475</v>
      </c>
      <c r="B2193" s="8">
        <f t="shared" si="891"/>
        <v>19764.033366310516</v>
      </c>
      <c r="C2193" s="8">
        <f t="shared" si="902"/>
        <v>12022.26657881</v>
      </c>
      <c r="D2193" s="28">
        <f t="shared" si="903"/>
        <v>5876.05</v>
      </c>
      <c r="E2193" s="9">
        <f>IF(K2193=1,VLOOKUP(A2192,[1]Plan1!$AY$117:$BA$314,3),E2192)</f>
        <v>5944.21</v>
      </c>
      <c r="F2193" s="110">
        <f t="shared" si="904"/>
        <v>44455</v>
      </c>
      <c r="G2193" s="12">
        <f t="shared" si="892"/>
        <v>1.159962900247602E-2</v>
      </c>
      <c r="H2193" s="11">
        <f t="shared" si="905"/>
        <v>44484</v>
      </c>
      <c r="I2193" s="11">
        <f t="shared" si="893"/>
        <v>44484</v>
      </c>
      <c r="J2193" s="1">
        <f t="shared" si="906"/>
        <v>21</v>
      </c>
      <c r="K2193" s="1">
        <f t="shared" si="889"/>
        <v>15</v>
      </c>
      <c r="L2193" s="8">
        <f t="shared" si="894"/>
        <v>1.0082717800000001</v>
      </c>
      <c r="M2193" s="14">
        <f t="shared" si="888"/>
        <v>1.0086998700000001</v>
      </c>
      <c r="N2193" s="14">
        <f t="shared" si="885"/>
        <v>1.3445964560208141</v>
      </c>
      <c r="O2193" s="8">
        <f t="shared" si="887"/>
        <v>1.35571866</v>
      </c>
      <c r="P2193" s="8">
        <f t="shared" si="895"/>
        <v>16298.81113638</v>
      </c>
      <c r="Q2193" s="13">
        <f t="shared" si="896"/>
        <v>0</v>
      </c>
      <c r="R2193" s="21">
        <f t="shared" si="897"/>
        <v>0</v>
      </c>
      <c r="S2193" s="8">
        <f t="shared" si="898"/>
        <v>0</v>
      </c>
      <c r="T2193" s="10">
        <f t="shared" si="907"/>
        <v>0.129804</v>
      </c>
      <c r="U2193" s="13">
        <f t="shared" si="886"/>
        <v>245</v>
      </c>
      <c r="V2193" s="13">
        <v>252</v>
      </c>
      <c r="W2193" s="14">
        <f t="shared" si="899"/>
        <v>1.125980319</v>
      </c>
      <c r="X2193" s="85">
        <f t="shared" si="890"/>
        <v>3465.2222299305167</v>
      </c>
      <c r="Y2193" s="8">
        <v>0</v>
      </c>
      <c r="Z2193" s="9">
        <f t="shared" si="900"/>
        <v>0</v>
      </c>
      <c r="AA2193" s="26" t="str">
        <f t="shared" si="908"/>
        <v>INCORPJ=</v>
      </c>
      <c r="AB2193" s="70">
        <f t="shared" si="909"/>
        <v>44508</v>
      </c>
      <c r="AC2193" s="4"/>
      <c r="AD2193" s="1"/>
      <c r="AE2193" s="11"/>
      <c r="AF2193" s="5"/>
      <c r="AG2193" s="1"/>
      <c r="AH2193" s="1"/>
      <c r="AI2193" s="1"/>
      <c r="AJ2193" s="1"/>
      <c r="AK2193" s="10"/>
      <c r="AL2193" s="1"/>
      <c r="AM2193" s="1"/>
      <c r="AN2193" s="1"/>
      <c r="AO2193" s="1"/>
      <c r="AP2193" s="1"/>
      <c r="AQ2193" s="1"/>
    </row>
    <row r="2194" spans="1:43" ht="15.75" x14ac:dyDescent="0.2">
      <c r="A2194" s="67">
        <f t="shared" si="901"/>
        <v>44476</v>
      </c>
      <c r="B2194" s="8">
        <f t="shared" si="891"/>
        <v>19784.469733112808</v>
      </c>
      <c r="C2194" s="8">
        <f t="shared" si="902"/>
        <v>12022.26657881</v>
      </c>
      <c r="D2194" s="28">
        <f t="shared" si="903"/>
        <v>5876.05</v>
      </c>
      <c r="E2194" s="9">
        <f>IF(K2194=1,VLOOKUP(A2193,[1]Plan1!$AY$117:$BA$314,3),E2193)</f>
        <v>5944.21</v>
      </c>
      <c r="F2194" s="110">
        <f t="shared" si="904"/>
        <v>44455</v>
      </c>
      <c r="G2194" s="12">
        <f t="shared" si="892"/>
        <v>1.159962900247602E-2</v>
      </c>
      <c r="H2194" s="11">
        <f t="shared" si="905"/>
        <v>44484</v>
      </c>
      <c r="I2194" s="11">
        <f t="shared" si="893"/>
        <v>44484</v>
      </c>
      <c r="J2194" s="1">
        <f t="shared" si="906"/>
        <v>21</v>
      </c>
      <c r="K2194" s="1">
        <f t="shared" si="889"/>
        <v>16</v>
      </c>
      <c r="L2194" s="8">
        <f t="shared" si="894"/>
        <v>1.0088256600000001</v>
      </c>
      <c r="M2194" s="14">
        <f t="shared" si="888"/>
        <v>1.0086998700000001</v>
      </c>
      <c r="N2194" s="14">
        <f t="shared" si="885"/>
        <v>1.3445964560208141</v>
      </c>
      <c r="O2194" s="8">
        <f t="shared" si="887"/>
        <v>1.3564634</v>
      </c>
      <c r="P2194" s="8">
        <f t="shared" si="895"/>
        <v>16307.764599190001</v>
      </c>
      <c r="Q2194" s="13">
        <f t="shared" si="896"/>
        <v>0</v>
      </c>
      <c r="R2194" s="21">
        <f t="shared" si="897"/>
        <v>0</v>
      </c>
      <c r="S2194" s="8">
        <f t="shared" si="898"/>
        <v>0</v>
      </c>
      <c r="T2194" s="10">
        <f t="shared" si="907"/>
        <v>0.129804</v>
      </c>
      <c r="U2194" s="13">
        <f t="shared" si="886"/>
        <v>246</v>
      </c>
      <c r="V2194" s="13">
        <v>252</v>
      </c>
      <c r="W2194" s="14">
        <f t="shared" si="899"/>
        <v>1.1265257660000001</v>
      </c>
      <c r="X2194" s="85">
        <f t="shared" si="890"/>
        <v>3476.7051339228069</v>
      </c>
      <c r="Y2194" s="8">
        <v>0</v>
      </c>
      <c r="Z2194" s="9">
        <f t="shared" si="900"/>
        <v>0</v>
      </c>
      <c r="AA2194" s="26" t="str">
        <f t="shared" si="908"/>
        <v>INCORPJ=</v>
      </c>
      <c r="AB2194" s="70">
        <f t="shared" si="909"/>
        <v>44508</v>
      </c>
      <c r="AC2194" s="4"/>
      <c r="AD2194" s="1"/>
      <c r="AE2194" s="11"/>
      <c r="AF2194" s="5"/>
      <c r="AG2194" s="1"/>
      <c r="AH2194" s="1"/>
      <c r="AI2194" s="1"/>
      <c r="AJ2194" s="1"/>
      <c r="AK2194" s="10"/>
      <c r="AL2194" s="1"/>
      <c r="AM2194" s="1"/>
      <c r="AN2194" s="1"/>
      <c r="AO2194" s="1"/>
      <c r="AP2194" s="1"/>
      <c r="AQ2194" s="1"/>
    </row>
    <row r="2195" spans="1:43" ht="15.75" x14ac:dyDescent="0.2">
      <c r="A2195" s="67">
        <f t="shared" si="901"/>
        <v>44477</v>
      </c>
      <c r="B2195" s="8">
        <f t="shared" si="891"/>
        <v>19804.927240526718</v>
      </c>
      <c r="C2195" s="8">
        <f t="shared" si="902"/>
        <v>12022.26657881</v>
      </c>
      <c r="D2195" s="28">
        <f t="shared" si="903"/>
        <v>5876.05</v>
      </c>
      <c r="E2195" s="9">
        <f>IF(K2195=1,VLOOKUP(A2194,[1]Plan1!$AY$117:$BA$314,3),E2194)</f>
        <v>5944.21</v>
      </c>
      <c r="F2195" s="110">
        <f t="shared" si="904"/>
        <v>44455</v>
      </c>
      <c r="G2195" s="12">
        <f t="shared" si="892"/>
        <v>1.159962900247602E-2</v>
      </c>
      <c r="H2195" s="11">
        <f t="shared" si="905"/>
        <v>44484</v>
      </c>
      <c r="I2195" s="11">
        <f t="shared" si="893"/>
        <v>44484</v>
      </c>
      <c r="J2195" s="1">
        <f t="shared" si="906"/>
        <v>21</v>
      </c>
      <c r="K2195" s="1">
        <f t="shared" si="889"/>
        <v>17</v>
      </c>
      <c r="L2195" s="8">
        <f t="shared" si="894"/>
        <v>1.00937984</v>
      </c>
      <c r="M2195" s="14">
        <f t="shared" si="888"/>
        <v>1.0086998700000001</v>
      </c>
      <c r="N2195" s="14">
        <f t="shared" si="885"/>
        <v>1.3445964560208141</v>
      </c>
      <c r="O2195" s="8">
        <f t="shared" si="887"/>
        <v>1.35720855</v>
      </c>
      <c r="P2195" s="8">
        <f t="shared" si="895"/>
        <v>16316.722991140001</v>
      </c>
      <c r="Q2195" s="13">
        <f t="shared" si="896"/>
        <v>0</v>
      </c>
      <c r="R2195" s="21">
        <f t="shared" si="897"/>
        <v>0</v>
      </c>
      <c r="S2195" s="8">
        <f t="shared" si="898"/>
        <v>0</v>
      </c>
      <c r="T2195" s="10">
        <f t="shared" si="907"/>
        <v>0.129804</v>
      </c>
      <c r="U2195" s="13">
        <f t="shared" si="886"/>
        <v>247</v>
      </c>
      <c r="V2195" s="13">
        <v>252</v>
      </c>
      <c r="W2195" s="14">
        <f t="shared" si="899"/>
        <v>1.1270714770000001</v>
      </c>
      <c r="X2195" s="85">
        <f t="shared" si="890"/>
        <v>3488.2042493867193</v>
      </c>
      <c r="Y2195" s="8">
        <v>0</v>
      </c>
      <c r="Z2195" s="9">
        <f t="shared" si="900"/>
        <v>0</v>
      </c>
      <c r="AA2195" s="26" t="str">
        <f t="shared" si="908"/>
        <v>INCORPJ=</v>
      </c>
      <c r="AB2195" s="70">
        <f t="shared" si="909"/>
        <v>44508</v>
      </c>
      <c r="AC2195" s="4"/>
      <c r="AD2195" s="1"/>
      <c r="AE2195" s="11"/>
      <c r="AF2195" s="5"/>
      <c r="AG2195" s="1"/>
      <c r="AH2195" s="1"/>
      <c r="AI2195" s="1"/>
      <c r="AJ2195" s="1"/>
      <c r="AK2195" s="10"/>
      <c r="AL2195" s="1"/>
      <c r="AM2195" s="1"/>
      <c r="AN2195" s="1"/>
      <c r="AO2195" s="1"/>
      <c r="AP2195" s="1"/>
      <c r="AQ2195" s="1"/>
    </row>
    <row r="2196" spans="1:43" ht="15.75" x14ac:dyDescent="0.2">
      <c r="A2196" s="67">
        <f t="shared" si="901"/>
        <v>44478</v>
      </c>
      <c r="B2196" s="8">
        <f t="shared" si="891"/>
        <v>19825.406050858419</v>
      </c>
      <c r="C2196" s="8">
        <f t="shared" si="902"/>
        <v>12022.26657881</v>
      </c>
      <c r="D2196" s="28">
        <f t="shared" si="903"/>
        <v>5876.05</v>
      </c>
      <c r="E2196" s="9">
        <f>IF(K2196=1,VLOOKUP(A2195,[1]Plan1!$AY$117:$BA$314,3),E2195)</f>
        <v>5944.21</v>
      </c>
      <c r="F2196" s="110">
        <f t="shared" si="904"/>
        <v>44455</v>
      </c>
      <c r="G2196" s="12">
        <f t="shared" si="892"/>
        <v>1.159962900247602E-2</v>
      </c>
      <c r="H2196" s="11">
        <f t="shared" si="905"/>
        <v>44484</v>
      </c>
      <c r="I2196" s="11">
        <f t="shared" si="893"/>
        <v>44484</v>
      </c>
      <c r="J2196" s="1">
        <f t="shared" si="906"/>
        <v>21</v>
      </c>
      <c r="K2196" s="1">
        <f t="shared" si="889"/>
        <v>18</v>
      </c>
      <c r="L2196" s="8">
        <f t="shared" si="894"/>
        <v>1.0099343300000001</v>
      </c>
      <c r="M2196" s="14">
        <f t="shared" si="888"/>
        <v>1.0086998700000001</v>
      </c>
      <c r="N2196" s="14">
        <f t="shared" si="885"/>
        <v>1.3445964560208141</v>
      </c>
      <c r="O2196" s="8">
        <f t="shared" si="887"/>
        <v>1.35795412</v>
      </c>
      <c r="P2196" s="8">
        <f t="shared" si="895"/>
        <v>16325.68643243</v>
      </c>
      <c r="Q2196" s="13">
        <f t="shared" si="896"/>
        <v>0</v>
      </c>
      <c r="R2196" s="21">
        <f t="shared" si="897"/>
        <v>0</v>
      </c>
      <c r="S2196" s="8">
        <f t="shared" si="898"/>
        <v>0</v>
      </c>
      <c r="T2196" s="10">
        <f t="shared" si="907"/>
        <v>0.129804</v>
      </c>
      <c r="U2196" s="13">
        <f t="shared" si="886"/>
        <v>248</v>
      </c>
      <c r="V2196" s="13">
        <v>252</v>
      </c>
      <c r="W2196" s="14">
        <f t="shared" si="899"/>
        <v>1.127617452</v>
      </c>
      <c r="X2196" s="85">
        <f t="shared" si="890"/>
        <v>3499.719618428418</v>
      </c>
      <c r="Y2196" s="8">
        <v>0</v>
      </c>
      <c r="Z2196" s="9">
        <f t="shared" si="900"/>
        <v>0</v>
      </c>
      <c r="AA2196" s="26" t="str">
        <f t="shared" si="908"/>
        <v>INCORPJ=</v>
      </c>
      <c r="AB2196" s="70">
        <f t="shared" si="909"/>
        <v>44508</v>
      </c>
      <c r="AC2196" s="4"/>
      <c r="AD2196" s="1"/>
      <c r="AE2196" s="11"/>
      <c r="AF2196" s="5"/>
      <c r="AG2196" s="1"/>
      <c r="AH2196" s="1"/>
      <c r="AI2196" s="1"/>
      <c r="AJ2196" s="1"/>
      <c r="AK2196" s="10"/>
      <c r="AL2196" s="1"/>
      <c r="AM2196" s="1"/>
      <c r="AN2196" s="1"/>
      <c r="AO2196" s="1"/>
      <c r="AP2196" s="1"/>
      <c r="AQ2196" s="1"/>
    </row>
    <row r="2197" spans="1:43" ht="15.75" x14ac:dyDescent="0.2">
      <c r="A2197" s="67">
        <f t="shared" si="901"/>
        <v>44479</v>
      </c>
      <c r="B2197" s="8">
        <f t="shared" si="891"/>
        <v>19825.406050858419</v>
      </c>
      <c r="C2197" s="8">
        <f t="shared" si="902"/>
        <v>12022.26657881</v>
      </c>
      <c r="D2197" s="28">
        <f t="shared" si="903"/>
        <v>5876.05</v>
      </c>
      <c r="E2197" s="9">
        <f>IF(K2197=1,VLOOKUP(A2196,[1]Plan1!$AY$117:$BA$314,3),E2196)</f>
        <v>5944.21</v>
      </c>
      <c r="F2197" s="110">
        <f t="shared" si="904"/>
        <v>44455</v>
      </c>
      <c r="G2197" s="12">
        <f t="shared" si="892"/>
        <v>1.159962900247602E-2</v>
      </c>
      <c r="H2197" s="11">
        <f t="shared" si="905"/>
        <v>44484</v>
      </c>
      <c r="I2197" s="11">
        <f t="shared" si="893"/>
        <v>44484</v>
      </c>
      <c r="J2197" s="1">
        <f t="shared" si="906"/>
        <v>21</v>
      </c>
      <c r="K2197" s="1">
        <f t="shared" si="889"/>
        <v>18</v>
      </c>
      <c r="L2197" s="8">
        <f t="shared" si="894"/>
        <v>1.0099343300000001</v>
      </c>
      <c r="M2197" s="14">
        <f t="shared" si="888"/>
        <v>1.0086998700000001</v>
      </c>
      <c r="N2197" s="14">
        <f t="shared" si="885"/>
        <v>1.3445964560208141</v>
      </c>
      <c r="O2197" s="8">
        <f t="shared" si="887"/>
        <v>1.35795412</v>
      </c>
      <c r="P2197" s="8">
        <f t="shared" si="895"/>
        <v>16325.68643243</v>
      </c>
      <c r="Q2197" s="13">
        <f t="shared" si="896"/>
        <v>0</v>
      </c>
      <c r="R2197" s="21">
        <f t="shared" si="897"/>
        <v>0</v>
      </c>
      <c r="S2197" s="8">
        <f t="shared" si="898"/>
        <v>0</v>
      </c>
      <c r="T2197" s="10">
        <f t="shared" si="907"/>
        <v>0.129804</v>
      </c>
      <c r="U2197" s="13">
        <f t="shared" si="886"/>
        <v>248</v>
      </c>
      <c r="V2197" s="13">
        <v>252</v>
      </c>
      <c r="W2197" s="14">
        <f t="shared" si="899"/>
        <v>1.127617452</v>
      </c>
      <c r="X2197" s="85">
        <f t="shared" si="890"/>
        <v>3499.719618428418</v>
      </c>
      <c r="Y2197" s="8">
        <v>0</v>
      </c>
      <c r="Z2197" s="9">
        <f t="shared" si="900"/>
        <v>0</v>
      </c>
      <c r="AA2197" s="26" t="str">
        <f t="shared" si="908"/>
        <v>INCORPJ=</v>
      </c>
      <c r="AB2197" s="70">
        <f t="shared" si="909"/>
        <v>44508</v>
      </c>
      <c r="AC2197" s="4"/>
      <c r="AD2197" s="1"/>
      <c r="AE2197" s="11"/>
      <c r="AF2197" s="5"/>
      <c r="AG2197" s="1"/>
      <c r="AH2197" s="1"/>
      <c r="AI2197" s="1"/>
      <c r="AJ2197" s="1"/>
      <c r="AK2197" s="10"/>
      <c r="AL2197" s="1"/>
      <c r="AM2197" s="1"/>
      <c r="AN2197" s="1"/>
      <c r="AO2197" s="1"/>
      <c r="AP2197" s="1"/>
      <c r="AQ2197" s="1"/>
    </row>
    <row r="2198" spans="1:43" ht="15.75" x14ac:dyDescent="0.2">
      <c r="A2198" s="67">
        <f t="shared" si="901"/>
        <v>44480</v>
      </c>
      <c r="B2198" s="8">
        <f t="shared" si="891"/>
        <v>19825.406050858419</v>
      </c>
      <c r="C2198" s="8">
        <f t="shared" si="902"/>
        <v>12022.26657881</v>
      </c>
      <c r="D2198" s="28">
        <f t="shared" si="903"/>
        <v>5876.05</v>
      </c>
      <c r="E2198" s="9">
        <f>IF(K2198=1,VLOOKUP(A2197,[1]Plan1!$AY$117:$BA$314,3),E2197)</f>
        <v>5944.21</v>
      </c>
      <c r="F2198" s="110">
        <f t="shared" si="904"/>
        <v>44455</v>
      </c>
      <c r="G2198" s="12">
        <f t="shared" si="892"/>
        <v>1.159962900247602E-2</v>
      </c>
      <c r="H2198" s="11">
        <f t="shared" si="905"/>
        <v>44484</v>
      </c>
      <c r="I2198" s="11">
        <f t="shared" si="893"/>
        <v>44484</v>
      </c>
      <c r="J2198" s="1">
        <f t="shared" si="906"/>
        <v>21</v>
      </c>
      <c r="K2198" s="1">
        <f t="shared" si="889"/>
        <v>18</v>
      </c>
      <c r="L2198" s="8">
        <f t="shared" si="894"/>
        <v>1.0099343300000001</v>
      </c>
      <c r="M2198" s="14">
        <f t="shared" si="888"/>
        <v>1.0086998700000001</v>
      </c>
      <c r="N2198" s="14">
        <f t="shared" si="885"/>
        <v>1.3445964560208141</v>
      </c>
      <c r="O2198" s="8">
        <f t="shared" si="887"/>
        <v>1.35795412</v>
      </c>
      <c r="P2198" s="8">
        <f t="shared" si="895"/>
        <v>16325.68643243</v>
      </c>
      <c r="Q2198" s="13">
        <f t="shared" si="896"/>
        <v>0</v>
      </c>
      <c r="R2198" s="21">
        <f t="shared" si="897"/>
        <v>0</v>
      </c>
      <c r="S2198" s="8">
        <f t="shared" si="898"/>
        <v>0</v>
      </c>
      <c r="T2198" s="10">
        <f t="shared" si="907"/>
        <v>0.129804</v>
      </c>
      <c r="U2198" s="13">
        <f t="shared" si="886"/>
        <v>248</v>
      </c>
      <c r="V2198" s="13">
        <v>252</v>
      </c>
      <c r="W2198" s="14">
        <f t="shared" si="899"/>
        <v>1.127617452</v>
      </c>
      <c r="X2198" s="85">
        <f t="shared" si="890"/>
        <v>3499.719618428418</v>
      </c>
      <c r="Y2198" s="8">
        <v>0</v>
      </c>
      <c r="Z2198" s="9">
        <f t="shared" si="900"/>
        <v>0</v>
      </c>
      <c r="AA2198" s="26" t="str">
        <f t="shared" si="908"/>
        <v>INCORPJ=</v>
      </c>
      <c r="AB2198" s="70">
        <f t="shared" si="909"/>
        <v>44508</v>
      </c>
      <c r="AC2198" s="4"/>
      <c r="AD2198" s="1"/>
      <c r="AE2198" s="11"/>
      <c r="AF2198" s="5"/>
      <c r="AG2198" s="1"/>
      <c r="AH2198" s="1"/>
      <c r="AI2198" s="1"/>
      <c r="AJ2198" s="1"/>
      <c r="AK2198" s="10"/>
      <c r="AL2198" s="1"/>
      <c r="AM2198" s="1"/>
      <c r="AN2198" s="1"/>
      <c r="AO2198" s="1"/>
      <c r="AP2198" s="1"/>
      <c r="AQ2198" s="1"/>
    </row>
    <row r="2199" spans="1:43" ht="15.75" x14ac:dyDescent="0.2">
      <c r="A2199" s="67">
        <f t="shared" si="901"/>
        <v>44481</v>
      </c>
      <c r="B2199" s="8">
        <f t="shared" si="891"/>
        <v>19845.90576008338</v>
      </c>
      <c r="C2199" s="8">
        <f t="shared" si="902"/>
        <v>12022.26657881</v>
      </c>
      <c r="D2199" s="28">
        <f t="shared" si="903"/>
        <v>5876.05</v>
      </c>
      <c r="E2199" s="9">
        <f>IF(K2199=1,VLOOKUP(A2198,[1]Plan1!$AY$117:$BA$314,3),E2198)</f>
        <v>5944.21</v>
      </c>
      <c r="F2199" s="110">
        <f t="shared" si="904"/>
        <v>44455</v>
      </c>
      <c r="G2199" s="12">
        <f t="shared" si="892"/>
        <v>1.159962900247602E-2</v>
      </c>
      <c r="H2199" s="11">
        <f t="shared" si="905"/>
        <v>44484</v>
      </c>
      <c r="I2199" s="11">
        <f t="shared" si="893"/>
        <v>44484</v>
      </c>
      <c r="J2199" s="1">
        <f t="shared" si="906"/>
        <v>21</v>
      </c>
      <c r="K2199" s="1">
        <f t="shared" si="889"/>
        <v>19</v>
      </c>
      <c r="L2199" s="8">
        <f t="shared" si="894"/>
        <v>1.0104891199999999</v>
      </c>
      <c r="M2199" s="14">
        <f t="shared" si="888"/>
        <v>1.0086998700000001</v>
      </c>
      <c r="N2199" s="14">
        <f t="shared" si="885"/>
        <v>1.3445964560208141</v>
      </c>
      <c r="O2199" s="8">
        <f t="shared" si="887"/>
        <v>1.35870008</v>
      </c>
      <c r="P2199" s="8">
        <f t="shared" si="895"/>
        <v>16334.65456241</v>
      </c>
      <c r="Q2199" s="13">
        <f t="shared" si="896"/>
        <v>0</v>
      </c>
      <c r="R2199" s="21">
        <f t="shared" si="897"/>
        <v>0</v>
      </c>
      <c r="S2199" s="8">
        <f t="shared" si="898"/>
        <v>0</v>
      </c>
      <c r="T2199" s="10">
        <f t="shared" si="907"/>
        <v>0.129804</v>
      </c>
      <c r="U2199" s="13">
        <f t="shared" si="886"/>
        <v>249</v>
      </c>
      <c r="V2199" s="13">
        <v>252</v>
      </c>
      <c r="W2199" s="14">
        <f t="shared" si="899"/>
        <v>1.128163692</v>
      </c>
      <c r="X2199" s="85">
        <f t="shared" si="890"/>
        <v>3511.2511976733799</v>
      </c>
      <c r="Y2199" s="8">
        <v>0</v>
      </c>
      <c r="Z2199" s="9">
        <f t="shared" si="900"/>
        <v>0</v>
      </c>
      <c r="AA2199" s="26" t="str">
        <f t="shared" si="908"/>
        <v>INCORPJ=</v>
      </c>
      <c r="AB2199" s="70">
        <f t="shared" si="909"/>
        <v>44508</v>
      </c>
      <c r="AC2199" s="4"/>
      <c r="AD2199" s="1"/>
      <c r="AE2199" s="11"/>
      <c r="AF2199" s="5"/>
      <c r="AG2199" s="1"/>
      <c r="AH2199" s="1"/>
      <c r="AI2199" s="1"/>
      <c r="AJ2199" s="1"/>
      <c r="AK2199" s="10"/>
      <c r="AL2199" s="1"/>
      <c r="AM2199" s="1"/>
      <c r="AN2199" s="1"/>
      <c r="AO2199" s="1"/>
      <c r="AP2199" s="1"/>
      <c r="AQ2199" s="1"/>
    </row>
    <row r="2200" spans="1:43" ht="15.75" x14ac:dyDescent="0.2">
      <c r="A2200" s="67">
        <f t="shared" si="901"/>
        <v>44482</v>
      </c>
      <c r="B2200" s="8">
        <f t="shared" si="891"/>
        <v>19845.90576008338</v>
      </c>
      <c r="C2200" s="8">
        <f t="shared" si="902"/>
        <v>12022.26657881</v>
      </c>
      <c r="D2200" s="28">
        <f t="shared" si="903"/>
        <v>5876.05</v>
      </c>
      <c r="E2200" s="9">
        <f>IF(K2200=1,VLOOKUP(A2199,[1]Plan1!$AY$117:$BA$314,3),E2199)</f>
        <v>5944.21</v>
      </c>
      <c r="F2200" s="110">
        <f t="shared" si="904"/>
        <v>44455</v>
      </c>
      <c r="G2200" s="12">
        <f t="shared" si="892"/>
        <v>1.159962900247602E-2</v>
      </c>
      <c r="H2200" s="11">
        <f t="shared" si="905"/>
        <v>44484</v>
      </c>
      <c r="I2200" s="11">
        <f t="shared" si="893"/>
        <v>44484</v>
      </c>
      <c r="J2200" s="1">
        <f t="shared" si="906"/>
        <v>21</v>
      </c>
      <c r="K2200" s="1">
        <f t="shared" si="889"/>
        <v>19</v>
      </c>
      <c r="L2200" s="8">
        <f t="shared" si="894"/>
        <v>1.0104891199999999</v>
      </c>
      <c r="M2200" s="14">
        <f t="shared" si="888"/>
        <v>1.0086998700000001</v>
      </c>
      <c r="N2200" s="14">
        <f t="shared" si="885"/>
        <v>1.3445964560208141</v>
      </c>
      <c r="O2200" s="8">
        <f t="shared" si="887"/>
        <v>1.35870008</v>
      </c>
      <c r="P2200" s="8">
        <f t="shared" si="895"/>
        <v>16334.65456241</v>
      </c>
      <c r="Q2200" s="13">
        <f t="shared" si="896"/>
        <v>0</v>
      </c>
      <c r="R2200" s="21">
        <f t="shared" si="897"/>
        <v>0</v>
      </c>
      <c r="S2200" s="8">
        <f t="shared" si="898"/>
        <v>0</v>
      </c>
      <c r="T2200" s="10">
        <f t="shared" si="907"/>
        <v>0.129804</v>
      </c>
      <c r="U2200" s="13">
        <f t="shared" si="886"/>
        <v>249</v>
      </c>
      <c r="V2200" s="13">
        <v>252</v>
      </c>
      <c r="W2200" s="14">
        <f t="shared" si="899"/>
        <v>1.128163692</v>
      </c>
      <c r="X2200" s="85">
        <f t="shared" si="890"/>
        <v>3511.2511976733799</v>
      </c>
      <c r="Y2200" s="8">
        <v>0</v>
      </c>
      <c r="Z2200" s="9">
        <f t="shared" si="900"/>
        <v>0</v>
      </c>
      <c r="AA2200" s="26" t="str">
        <f t="shared" si="908"/>
        <v>INCORPJ=</v>
      </c>
      <c r="AB2200" s="70">
        <f t="shared" si="909"/>
        <v>44508</v>
      </c>
      <c r="AC2200" s="4"/>
      <c r="AD2200" s="1"/>
      <c r="AE2200" s="11"/>
      <c r="AF2200" s="5"/>
      <c r="AG2200" s="1"/>
      <c r="AH2200" s="1"/>
      <c r="AI2200" s="1"/>
      <c r="AJ2200" s="1"/>
      <c r="AK2200" s="10"/>
      <c r="AL2200" s="1"/>
      <c r="AM2200" s="1"/>
      <c r="AN2200" s="1"/>
      <c r="AO2200" s="1"/>
      <c r="AP2200" s="1"/>
      <c r="AQ2200" s="1"/>
    </row>
    <row r="2201" spans="1:43" ht="15.75" x14ac:dyDescent="0.2">
      <c r="A2201" s="67">
        <f t="shared" si="901"/>
        <v>44483</v>
      </c>
      <c r="B2201" s="8">
        <f t="shared" si="891"/>
        <v>19866.426968669621</v>
      </c>
      <c r="C2201" s="8">
        <f t="shared" si="902"/>
        <v>12022.26657881</v>
      </c>
      <c r="D2201" s="28">
        <f t="shared" si="903"/>
        <v>5876.05</v>
      </c>
      <c r="E2201" s="9">
        <f>IF(K2201=1,VLOOKUP(A2200,[1]Plan1!$AY$117:$BA$314,3),E2200)</f>
        <v>5944.21</v>
      </c>
      <c r="F2201" s="110">
        <f t="shared" si="904"/>
        <v>44455</v>
      </c>
      <c r="G2201" s="12">
        <f t="shared" si="892"/>
        <v>1.159962900247602E-2</v>
      </c>
      <c r="H2201" s="11">
        <f t="shared" si="905"/>
        <v>44484</v>
      </c>
      <c r="I2201" s="11">
        <f t="shared" si="893"/>
        <v>44484</v>
      </c>
      <c r="J2201" s="1">
        <f t="shared" si="906"/>
        <v>21</v>
      </c>
      <c r="K2201" s="1">
        <f t="shared" si="889"/>
        <v>20</v>
      </c>
      <c r="L2201" s="8">
        <f t="shared" si="894"/>
        <v>1.01104422</v>
      </c>
      <c r="M2201" s="14">
        <f t="shared" si="888"/>
        <v>1.0086998700000001</v>
      </c>
      <c r="N2201" s="14">
        <f t="shared" si="885"/>
        <v>1.3445964560208141</v>
      </c>
      <c r="O2201" s="8">
        <f t="shared" si="887"/>
        <v>1.35944647</v>
      </c>
      <c r="P2201" s="8">
        <f t="shared" si="895"/>
        <v>16343.62786196</v>
      </c>
      <c r="Q2201" s="13">
        <f t="shared" si="896"/>
        <v>0</v>
      </c>
      <c r="R2201" s="21">
        <f t="shared" si="897"/>
        <v>0</v>
      </c>
      <c r="S2201" s="8">
        <f t="shared" si="898"/>
        <v>0</v>
      </c>
      <c r="T2201" s="10">
        <f t="shared" si="907"/>
        <v>0.129804</v>
      </c>
      <c r="U2201" s="13">
        <f t="shared" si="886"/>
        <v>250</v>
      </c>
      <c r="V2201" s="13">
        <v>252</v>
      </c>
      <c r="W2201" s="14">
        <f t="shared" si="899"/>
        <v>1.128710197</v>
      </c>
      <c r="X2201" s="85">
        <f t="shared" si="890"/>
        <v>3522.7991067096223</v>
      </c>
      <c r="Y2201" s="8">
        <v>0</v>
      </c>
      <c r="Z2201" s="9">
        <f t="shared" si="900"/>
        <v>0</v>
      </c>
      <c r="AA2201" s="26" t="str">
        <f t="shared" si="908"/>
        <v>INCORPJ=</v>
      </c>
      <c r="AB2201" s="70">
        <f t="shared" si="909"/>
        <v>44508</v>
      </c>
      <c r="AC2201" s="4"/>
      <c r="AD2201" s="1"/>
      <c r="AE2201" s="11"/>
      <c r="AF2201" s="5"/>
      <c r="AG2201" s="1"/>
      <c r="AH2201" s="1"/>
      <c r="AI2201" s="1"/>
      <c r="AJ2201" s="1"/>
      <c r="AK2201" s="10"/>
      <c r="AL2201" s="1"/>
      <c r="AM2201" s="1"/>
      <c r="AN2201" s="1"/>
      <c r="AO2201" s="1"/>
      <c r="AP2201" s="1"/>
      <c r="AQ2201" s="1"/>
    </row>
    <row r="2202" spans="1:43" ht="15.75" x14ac:dyDescent="0.25">
      <c r="A2202" s="71">
        <f t="shared" si="901"/>
        <v>44484</v>
      </c>
      <c r="B2202" s="72">
        <f t="shared" si="891"/>
        <v>19886.969237215999</v>
      </c>
      <c r="C2202" s="72">
        <f t="shared" si="902"/>
        <v>12022.26657881</v>
      </c>
      <c r="D2202" s="73">
        <f t="shared" si="903"/>
        <v>5876.05</v>
      </c>
      <c r="E2202" s="9">
        <f>IF(K2202=1,VLOOKUP(A2201,[1]Plan1!$AY$117:$BA$314,3),E2201)</f>
        <v>5944.21</v>
      </c>
      <c r="F2202" s="111">
        <f t="shared" si="904"/>
        <v>44455</v>
      </c>
      <c r="G2202" s="76">
        <f t="shared" si="892"/>
        <v>1.159962900247602E-2</v>
      </c>
      <c r="H2202" s="75">
        <f t="shared" si="905"/>
        <v>44516</v>
      </c>
      <c r="I2202" s="75">
        <f t="shared" si="893"/>
        <v>44484</v>
      </c>
      <c r="J2202" s="77">
        <f t="shared" si="906"/>
        <v>21</v>
      </c>
      <c r="K2202" s="77">
        <f t="shared" si="889"/>
        <v>21</v>
      </c>
      <c r="L2202" s="72">
        <f t="shared" si="894"/>
        <v>1.0115996199999999</v>
      </c>
      <c r="M2202" s="78">
        <f t="shared" si="888"/>
        <v>1.0086998700000001</v>
      </c>
      <c r="N2202" s="78">
        <f t="shared" si="885"/>
        <v>1.3445964560208141</v>
      </c>
      <c r="O2202" s="72">
        <f t="shared" si="887"/>
        <v>1.36019326</v>
      </c>
      <c r="P2202" s="72">
        <f t="shared" si="895"/>
        <v>16352.60597042</v>
      </c>
      <c r="Q2202" s="79">
        <v>0</v>
      </c>
      <c r="R2202" s="80">
        <f t="shared" si="897"/>
        <v>0</v>
      </c>
      <c r="S2202" s="72">
        <f t="shared" si="898"/>
        <v>0</v>
      </c>
      <c r="T2202" s="81">
        <f t="shared" si="907"/>
        <v>0.129804</v>
      </c>
      <c r="U2202" s="79">
        <f t="shared" si="886"/>
        <v>251</v>
      </c>
      <c r="V2202" s="79">
        <v>252</v>
      </c>
      <c r="W2202" s="78">
        <f t="shared" si="899"/>
        <v>1.129256966</v>
      </c>
      <c r="X2202" s="85">
        <f t="shared" si="890"/>
        <v>3534.3632667959982</v>
      </c>
      <c r="Y2202" s="72">
        <v>0</v>
      </c>
      <c r="Z2202" s="74">
        <f t="shared" si="900"/>
        <v>0</v>
      </c>
      <c r="AA2202" s="82" t="str">
        <f t="shared" si="908"/>
        <v>INCORPJ=</v>
      </c>
      <c r="AB2202" s="150">
        <f t="shared" si="909"/>
        <v>44508</v>
      </c>
      <c r="AC2202" s="4"/>
      <c r="AD2202" s="1"/>
      <c r="AE2202" s="11"/>
      <c r="AF2202" s="5"/>
      <c r="AG2202" s="1"/>
      <c r="AH2202" s="1"/>
      <c r="AI2202" s="1"/>
      <c r="AJ2202" s="1"/>
      <c r="AK2202" s="10"/>
      <c r="AL2202" s="1"/>
      <c r="AM2202" s="1"/>
      <c r="AN2202" s="1"/>
      <c r="AO2202" s="1"/>
      <c r="AP2202" s="1"/>
      <c r="AQ2202" s="1"/>
    </row>
    <row r="2203" spans="1:43" ht="15.75" x14ac:dyDescent="0.2">
      <c r="A2203" s="67">
        <f t="shared" si="901"/>
        <v>44485</v>
      </c>
      <c r="B2203" s="8">
        <f t="shared" si="891"/>
        <v>19908.964366238768</v>
      </c>
      <c r="C2203" s="8">
        <f t="shared" si="902"/>
        <v>12022.26657881</v>
      </c>
      <c r="D2203" s="28">
        <f t="shared" si="903"/>
        <v>5944.21</v>
      </c>
      <c r="E2203" s="9">
        <f>IF(K2203=1,VLOOKUP(A2202,[1]Plan1!$AY$117:$BA$314,3),E2202)</f>
        <v>6018.51</v>
      </c>
      <c r="F2203" s="110">
        <f t="shared" si="904"/>
        <v>44485</v>
      </c>
      <c r="G2203" s="12">
        <f t="shared" si="892"/>
        <v>1.2499558393798349E-2</v>
      </c>
      <c r="H2203" s="11">
        <f t="shared" si="905"/>
        <v>44516</v>
      </c>
      <c r="I2203" s="11">
        <f t="shared" si="893"/>
        <v>44516</v>
      </c>
      <c r="J2203" s="1">
        <f t="shared" si="906"/>
        <v>20</v>
      </c>
      <c r="K2203" s="1">
        <f t="shared" si="889"/>
        <v>1</v>
      </c>
      <c r="L2203" s="8">
        <f t="shared" si="894"/>
        <v>1.00062129</v>
      </c>
      <c r="M2203" s="14">
        <f t="shared" si="888"/>
        <v>1.0115996199999999</v>
      </c>
      <c r="N2203" s="14">
        <f t="shared" si="885"/>
        <v>1.3601932639640022</v>
      </c>
      <c r="O2203" s="8">
        <f t="shared" si="887"/>
        <v>1.36103833</v>
      </c>
      <c r="P2203" s="8">
        <f t="shared" si="895"/>
        <v>16362.765627229999</v>
      </c>
      <c r="Q2203" s="13">
        <f t="shared" si="896"/>
        <v>0</v>
      </c>
      <c r="R2203" s="21">
        <f t="shared" si="897"/>
        <v>0</v>
      </c>
      <c r="S2203" s="8">
        <f t="shared" si="898"/>
        <v>0</v>
      </c>
      <c r="T2203" s="10">
        <f t="shared" si="907"/>
        <v>0.129804</v>
      </c>
      <c r="U2203" s="13">
        <f t="shared" si="886"/>
        <v>252</v>
      </c>
      <c r="V2203" s="13">
        <v>252</v>
      </c>
      <c r="W2203" s="14">
        <f t="shared" si="899"/>
        <v>1.129804</v>
      </c>
      <c r="X2203" s="85">
        <f t="shared" si="890"/>
        <v>3546.1987390087697</v>
      </c>
      <c r="Y2203" s="8">
        <v>0</v>
      </c>
      <c r="Z2203" s="9">
        <f t="shared" si="900"/>
        <v>0</v>
      </c>
      <c r="AA2203" s="26" t="str">
        <f t="shared" si="908"/>
        <v>INCORPJ=</v>
      </c>
      <c r="AB2203" s="70">
        <f t="shared" si="909"/>
        <v>44508</v>
      </c>
      <c r="AC2203" s="4"/>
      <c r="AD2203" s="1"/>
      <c r="AE2203" s="11"/>
      <c r="AF2203" s="5"/>
      <c r="AG2203" s="1"/>
      <c r="AH2203" s="1"/>
      <c r="AI2203" s="1"/>
      <c r="AJ2203" s="1"/>
      <c r="AK2203" s="10"/>
      <c r="AL2203" s="1"/>
      <c r="AM2203" s="1"/>
      <c r="AN2203" s="1"/>
      <c r="AO2203" s="1"/>
      <c r="AP2203" s="1"/>
      <c r="AQ2203" s="1"/>
    </row>
    <row r="2204" spans="1:43" ht="15.75" x14ac:dyDescent="0.2">
      <c r="A2204" s="67">
        <f t="shared" si="901"/>
        <v>44486</v>
      </c>
      <c r="B2204" s="8">
        <f t="shared" si="891"/>
        <v>19908.964366238768</v>
      </c>
      <c r="C2204" s="8">
        <f t="shared" si="902"/>
        <v>12022.26657881</v>
      </c>
      <c r="D2204" s="28">
        <f t="shared" si="903"/>
        <v>5944.21</v>
      </c>
      <c r="E2204" s="9">
        <f>IF(K2204=1,VLOOKUP(A2203,[1]Plan1!$AY$117:$BA$314,3),E2203)</f>
        <v>6018.51</v>
      </c>
      <c r="F2204" s="110">
        <f t="shared" si="904"/>
        <v>44485</v>
      </c>
      <c r="G2204" s="12">
        <f t="shared" si="892"/>
        <v>1.2499558393798349E-2</v>
      </c>
      <c r="H2204" s="11">
        <f t="shared" si="905"/>
        <v>44516</v>
      </c>
      <c r="I2204" s="11">
        <f t="shared" si="893"/>
        <v>44516</v>
      </c>
      <c r="J2204" s="1">
        <f t="shared" si="906"/>
        <v>20</v>
      </c>
      <c r="K2204" s="1">
        <f t="shared" si="889"/>
        <v>1</v>
      </c>
      <c r="L2204" s="8">
        <f t="shared" si="894"/>
        <v>1.00062129</v>
      </c>
      <c r="M2204" s="14">
        <f t="shared" si="888"/>
        <v>1.0115996199999999</v>
      </c>
      <c r="N2204" s="14">
        <f t="shared" si="885"/>
        <v>1.3601932639640022</v>
      </c>
      <c r="O2204" s="8">
        <f t="shared" si="887"/>
        <v>1.36103833</v>
      </c>
      <c r="P2204" s="8">
        <f t="shared" si="895"/>
        <v>16362.765627229999</v>
      </c>
      <c r="Q2204" s="13">
        <f t="shared" si="896"/>
        <v>0</v>
      </c>
      <c r="R2204" s="21">
        <f t="shared" si="897"/>
        <v>0</v>
      </c>
      <c r="S2204" s="8">
        <f t="shared" si="898"/>
        <v>0</v>
      </c>
      <c r="T2204" s="10">
        <f t="shared" si="907"/>
        <v>0.129804</v>
      </c>
      <c r="U2204" s="13">
        <f t="shared" si="886"/>
        <v>252</v>
      </c>
      <c r="V2204" s="13">
        <v>252</v>
      </c>
      <c r="W2204" s="14">
        <f t="shared" si="899"/>
        <v>1.129804</v>
      </c>
      <c r="X2204" s="85">
        <f t="shared" si="890"/>
        <v>3546.1987390087697</v>
      </c>
      <c r="Y2204" s="8">
        <v>0</v>
      </c>
      <c r="Z2204" s="9">
        <f t="shared" si="900"/>
        <v>0</v>
      </c>
      <c r="AA2204" s="26" t="str">
        <f t="shared" si="908"/>
        <v>INCORPJ=</v>
      </c>
      <c r="AB2204" s="70">
        <f t="shared" si="909"/>
        <v>44508</v>
      </c>
      <c r="AC2204" s="4"/>
      <c r="AD2204" s="1"/>
      <c r="AE2204" s="11"/>
      <c r="AF2204" s="5"/>
      <c r="AG2204" s="1"/>
      <c r="AH2204" s="1"/>
      <c r="AI2204" s="1"/>
      <c r="AJ2204" s="1"/>
      <c r="AK2204" s="10"/>
      <c r="AL2204" s="1"/>
      <c r="AM2204" s="1"/>
      <c r="AN2204" s="1"/>
      <c r="AO2204" s="1"/>
      <c r="AP2204" s="1"/>
      <c r="AQ2204" s="1"/>
    </row>
    <row r="2205" spans="1:43" ht="15.75" x14ac:dyDescent="0.2">
      <c r="A2205" s="67">
        <f t="shared" si="901"/>
        <v>44487</v>
      </c>
      <c r="B2205" s="8">
        <f t="shared" si="891"/>
        <v>19908.964366238768</v>
      </c>
      <c r="C2205" s="8">
        <f t="shared" si="902"/>
        <v>12022.26657881</v>
      </c>
      <c r="D2205" s="28">
        <f t="shared" si="903"/>
        <v>5944.21</v>
      </c>
      <c r="E2205" s="9">
        <f>IF(K2205=1,VLOOKUP(A2204,[1]Plan1!$AY$117:$BA$314,3),E2204)</f>
        <v>6018.51</v>
      </c>
      <c r="F2205" s="110">
        <f t="shared" si="904"/>
        <v>44485</v>
      </c>
      <c r="G2205" s="12">
        <f t="shared" si="892"/>
        <v>1.2499558393798349E-2</v>
      </c>
      <c r="H2205" s="11">
        <f t="shared" si="905"/>
        <v>44516</v>
      </c>
      <c r="I2205" s="11">
        <f t="shared" si="893"/>
        <v>44516</v>
      </c>
      <c r="J2205" s="1">
        <f t="shared" si="906"/>
        <v>20</v>
      </c>
      <c r="K2205" s="1">
        <f t="shared" si="889"/>
        <v>1</v>
      </c>
      <c r="L2205" s="8">
        <f t="shared" si="894"/>
        <v>1.00062129</v>
      </c>
      <c r="M2205" s="14">
        <f t="shared" si="888"/>
        <v>1.0115996199999999</v>
      </c>
      <c r="N2205" s="14">
        <f t="shared" si="885"/>
        <v>1.3601932639640022</v>
      </c>
      <c r="O2205" s="8">
        <f t="shared" si="887"/>
        <v>1.36103833</v>
      </c>
      <c r="P2205" s="8">
        <f t="shared" si="895"/>
        <v>16362.765627229999</v>
      </c>
      <c r="Q2205" s="13">
        <f t="shared" si="896"/>
        <v>0</v>
      </c>
      <c r="R2205" s="21">
        <f t="shared" si="897"/>
        <v>0</v>
      </c>
      <c r="S2205" s="8">
        <f t="shared" si="898"/>
        <v>0</v>
      </c>
      <c r="T2205" s="10">
        <f t="shared" si="907"/>
        <v>0.129804</v>
      </c>
      <c r="U2205" s="13">
        <f t="shared" si="886"/>
        <v>252</v>
      </c>
      <c r="V2205" s="13">
        <v>252</v>
      </c>
      <c r="W2205" s="14">
        <f t="shared" si="899"/>
        <v>1.129804</v>
      </c>
      <c r="X2205" s="85">
        <f t="shared" si="890"/>
        <v>3546.1987390087697</v>
      </c>
      <c r="Y2205" s="8">
        <v>0</v>
      </c>
      <c r="Z2205" s="9">
        <f t="shared" si="900"/>
        <v>0</v>
      </c>
      <c r="AA2205" s="26" t="str">
        <f t="shared" si="908"/>
        <v>INCORPJ=</v>
      </c>
      <c r="AB2205" s="70">
        <f t="shared" si="909"/>
        <v>44508</v>
      </c>
      <c r="AC2205" s="4"/>
      <c r="AD2205" s="1"/>
      <c r="AE2205" s="11"/>
      <c r="AF2205" s="5"/>
      <c r="AG2205" s="1"/>
      <c r="AH2205" s="1"/>
      <c r="AI2205" s="1"/>
      <c r="AJ2205" s="1"/>
      <c r="AK2205" s="10"/>
      <c r="AL2205" s="1"/>
      <c r="AM2205" s="1"/>
      <c r="AN2205" s="1"/>
      <c r="AO2205" s="1"/>
      <c r="AP2205" s="1"/>
      <c r="AQ2205" s="1"/>
    </row>
    <row r="2206" spans="1:43" ht="15.75" x14ac:dyDescent="0.2">
      <c r="A2206" s="67">
        <f t="shared" si="901"/>
        <v>44488</v>
      </c>
      <c r="B2206" s="8">
        <f t="shared" si="891"/>
        <v>19930.984187577153</v>
      </c>
      <c r="C2206" s="8">
        <f t="shared" si="902"/>
        <v>12022.26657881</v>
      </c>
      <c r="D2206" s="28">
        <f t="shared" si="903"/>
        <v>5944.21</v>
      </c>
      <c r="E2206" s="9">
        <f>IF(K2206=1,VLOOKUP(A2205,[1]Plan1!$AY$117:$BA$314,3),E2205)</f>
        <v>6018.51</v>
      </c>
      <c r="F2206" s="110">
        <f t="shared" si="904"/>
        <v>44485</v>
      </c>
      <c r="G2206" s="12">
        <f t="shared" si="892"/>
        <v>1.2499558393798349E-2</v>
      </c>
      <c r="H2206" s="11">
        <f t="shared" si="905"/>
        <v>44516</v>
      </c>
      <c r="I2206" s="11">
        <f t="shared" si="893"/>
        <v>44516</v>
      </c>
      <c r="J2206" s="1">
        <f t="shared" si="906"/>
        <v>20</v>
      </c>
      <c r="K2206" s="1">
        <f t="shared" si="889"/>
        <v>2</v>
      </c>
      <c r="L2206" s="8">
        <f t="shared" si="894"/>
        <v>1.00124298</v>
      </c>
      <c r="M2206" s="14">
        <f t="shared" si="888"/>
        <v>1.0115996199999999</v>
      </c>
      <c r="N2206" s="14">
        <f t="shared" si="885"/>
        <v>1.3601932639640022</v>
      </c>
      <c r="O2206" s="8">
        <f t="shared" si="887"/>
        <v>1.36188395</v>
      </c>
      <c r="P2206" s="8">
        <f t="shared" si="895"/>
        <v>16372.931896300001</v>
      </c>
      <c r="Q2206" s="13">
        <f t="shared" si="896"/>
        <v>0</v>
      </c>
      <c r="R2206" s="21">
        <f t="shared" si="897"/>
        <v>0</v>
      </c>
      <c r="S2206" s="8">
        <f t="shared" si="898"/>
        <v>0</v>
      </c>
      <c r="T2206" s="10">
        <f t="shared" si="907"/>
        <v>0.129804</v>
      </c>
      <c r="U2206" s="13">
        <f t="shared" si="886"/>
        <v>253</v>
      </c>
      <c r="V2206" s="13">
        <v>252</v>
      </c>
      <c r="W2206" s="14">
        <f t="shared" si="899"/>
        <v>1.130351299</v>
      </c>
      <c r="X2206" s="85">
        <f t="shared" si="890"/>
        <v>3558.0522912771512</v>
      </c>
      <c r="Y2206" s="8">
        <v>0</v>
      </c>
      <c r="Z2206" s="9">
        <f t="shared" si="900"/>
        <v>0</v>
      </c>
      <c r="AA2206" s="26" t="str">
        <f t="shared" si="908"/>
        <v>INCORPJ=</v>
      </c>
      <c r="AB2206" s="70">
        <f t="shared" si="909"/>
        <v>44508</v>
      </c>
      <c r="AC2206" s="4"/>
      <c r="AD2206" s="1"/>
      <c r="AE2206" s="11"/>
      <c r="AF2206" s="5"/>
      <c r="AG2206" s="1"/>
      <c r="AH2206" s="1"/>
      <c r="AI2206" s="1"/>
      <c r="AJ2206" s="1"/>
      <c r="AK2206" s="10"/>
      <c r="AL2206" s="1"/>
      <c r="AM2206" s="1"/>
      <c r="AN2206" s="1"/>
      <c r="AO2206" s="1"/>
      <c r="AP2206" s="1"/>
      <c r="AQ2206" s="1"/>
    </row>
    <row r="2207" spans="1:43" ht="15.75" x14ac:dyDescent="0.2">
      <c r="A2207" s="67">
        <f t="shared" si="901"/>
        <v>44489</v>
      </c>
      <c r="B2207" s="8">
        <f t="shared" si="891"/>
        <v>19953.027989498965</v>
      </c>
      <c r="C2207" s="8">
        <f t="shared" si="902"/>
        <v>12022.26657881</v>
      </c>
      <c r="D2207" s="28">
        <f t="shared" si="903"/>
        <v>5944.21</v>
      </c>
      <c r="E2207" s="9">
        <f>IF(K2207=1,VLOOKUP(A2206,[1]Plan1!$AY$117:$BA$314,3),E2206)</f>
        <v>6018.51</v>
      </c>
      <c r="F2207" s="110">
        <f t="shared" si="904"/>
        <v>44485</v>
      </c>
      <c r="G2207" s="12">
        <f t="shared" si="892"/>
        <v>1.2499558393798349E-2</v>
      </c>
      <c r="H2207" s="11">
        <f t="shared" si="905"/>
        <v>44516</v>
      </c>
      <c r="I2207" s="11">
        <f t="shared" si="893"/>
        <v>44516</v>
      </c>
      <c r="J2207" s="1">
        <f t="shared" si="906"/>
        <v>20</v>
      </c>
      <c r="K2207" s="1">
        <f t="shared" si="889"/>
        <v>3</v>
      </c>
      <c r="L2207" s="8">
        <f t="shared" si="894"/>
        <v>1.00186504</v>
      </c>
      <c r="M2207" s="14">
        <f t="shared" si="888"/>
        <v>1.0115996199999999</v>
      </c>
      <c r="N2207" s="14">
        <f t="shared" ref="N2207:N2270" si="910">IF(I2207&gt;I2206,N2206*M2207,N2206)</f>
        <v>1.3601932639640022</v>
      </c>
      <c r="O2207" s="8">
        <f t="shared" si="887"/>
        <v>1.36273007</v>
      </c>
      <c r="P2207" s="8">
        <f t="shared" si="895"/>
        <v>16383.104176500001</v>
      </c>
      <c r="Q2207" s="13">
        <f t="shared" si="896"/>
        <v>0</v>
      </c>
      <c r="R2207" s="21">
        <f t="shared" si="897"/>
        <v>0</v>
      </c>
      <c r="S2207" s="8">
        <f t="shared" si="898"/>
        <v>0</v>
      </c>
      <c r="T2207" s="10">
        <f t="shared" si="907"/>
        <v>0.129804</v>
      </c>
      <c r="U2207" s="13">
        <f t="shared" si="886"/>
        <v>254</v>
      </c>
      <c r="V2207" s="13">
        <v>252</v>
      </c>
      <c r="W2207" s="14">
        <f t="shared" si="899"/>
        <v>1.1308988630000001</v>
      </c>
      <c r="X2207" s="85">
        <f t="shared" si="890"/>
        <v>3569.9238129989626</v>
      </c>
      <c r="Y2207" s="8">
        <v>0</v>
      </c>
      <c r="Z2207" s="9">
        <f t="shared" si="900"/>
        <v>0</v>
      </c>
      <c r="AA2207" s="26" t="str">
        <f t="shared" si="908"/>
        <v>INCORPJ=</v>
      </c>
      <c r="AB2207" s="70">
        <f t="shared" si="909"/>
        <v>44508</v>
      </c>
      <c r="AC2207" s="4"/>
      <c r="AD2207" s="1"/>
      <c r="AE2207" s="11"/>
      <c r="AF2207" s="5"/>
      <c r="AG2207" s="1"/>
      <c r="AH2207" s="1"/>
      <c r="AI2207" s="1"/>
      <c r="AJ2207" s="1"/>
      <c r="AK2207" s="10"/>
      <c r="AL2207" s="1"/>
      <c r="AM2207" s="1"/>
      <c r="AN2207" s="1"/>
      <c r="AO2207" s="1"/>
      <c r="AP2207" s="1"/>
      <c r="AQ2207" s="1"/>
    </row>
    <row r="2208" spans="1:43" ht="15.75" x14ac:dyDescent="0.2">
      <c r="A2208" s="67">
        <f t="shared" si="901"/>
        <v>44490</v>
      </c>
      <c r="B2208" s="8">
        <f t="shared" si="891"/>
        <v>19975.096541461768</v>
      </c>
      <c r="C2208" s="8">
        <f t="shared" si="902"/>
        <v>12022.26657881</v>
      </c>
      <c r="D2208" s="28">
        <f t="shared" si="903"/>
        <v>5944.21</v>
      </c>
      <c r="E2208" s="9">
        <f>IF(K2208=1,VLOOKUP(A2207,[1]Plan1!$AY$117:$BA$314,3),E2207)</f>
        <v>6018.51</v>
      </c>
      <c r="F2208" s="110">
        <f t="shared" si="904"/>
        <v>44485</v>
      </c>
      <c r="G2208" s="12">
        <f t="shared" si="892"/>
        <v>1.2499558393798349E-2</v>
      </c>
      <c r="H2208" s="11">
        <f t="shared" si="905"/>
        <v>44516</v>
      </c>
      <c r="I2208" s="11">
        <f t="shared" si="893"/>
        <v>44516</v>
      </c>
      <c r="J2208" s="1">
        <f t="shared" si="906"/>
        <v>20</v>
      </c>
      <c r="K2208" s="1">
        <f t="shared" si="889"/>
        <v>4</v>
      </c>
      <c r="L2208" s="8">
        <f t="shared" si="894"/>
        <v>1.0024875</v>
      </c>
      <c r="M2208" s="14">
        <f t="shared" si="888"/>
        <v>1.0115996199999999</v>
      </c>
      <c r="N2208" s="14">
        <f t="shared" si="910"/>
        <v>1.3601932639640022</v>
      </c>
      <c r="O2208" s="8">
        <f t="shared" si="887"/>
        <v>1.3635767400000001</v>
      </c>
      <c r="P2208" s="8">
        <f t="shared" si="895"/>
        <v>16393.28306894</v>
      </c>
      <c r="Q2208" s="13">
        <f t="shared" si="896"/>
        <v>0</v>
      </c>
      <c r="R2208" s="21">
        <f t="shared" si="897"/>
        <v>0</v>
      </c>
      <c r="S2208" s="8">
        <f t="shared" si="898"/>
        <v>0</v>
      </c>
      <c r="T2208" s="10">
        <f t="shared" si="907"/>
        <v>0.129804</v>
      </c>
      <c r="U2208" s="13">
        <f t="shared" si="886"/>
        <v>255</v>
      </c>
      <c r="V2208" s="13">
        <v>252</v>
      </c>
      <c r="W2208" s="14">
        <f t="shared" si="899"/>
        <v>1.131446693</v>
      </c>
      <c r="X2208" s="85">
        <f t="shared" si="890"/>
        <v>3581.8134725217683</v>
      </c>
      <c r="Y2208" s="8">
        <v>0</v>
      </c>
      <c r="Z2208" s="9">
        <f t="shared" si="900"/>
        <v>0</v>
      </c>
      <c r="AA2208" s="26" t="str">
        <f t="shared" si="908"/>
        <v>INCORPJ=</v>
      </c>
      <c r="AB2208" s="70">
        <f t="shared" si="909"/>
        <v>44508</v>
      </c>
      <c r="AC2208" s="4"/>
      <c r="AD2208" s="1"/>
      <c r="AE2208" s="11"/>
      <c r="AF2208" s="5"/>
      <c r="AG2208" s="1"/>
      <c r="AH2208" s="1"/>
      <c r="AI2208" s="1"/>
      <c r="AJ2208" s="1"/>
      <c r="AK2208" s="10"/>
      <c r="AL2208" s="1"/>
      <c r="AM2208" s="1"/>
      <c r="AN2208" s="1"/>
      <c r="AO2208" s="1"/>
      <c r="AP2208" s="1"/>
      <c r="AQ2208" s="1"/>
    </row>
    <row r="2209" spans="1:43" ht="15.75" x14ac:dyDescent="0.2">
      <c r="A2209" s="67">
        <f t="shared" si="901"/>
        <v>44491</v>
      </c>
      <c r="B2209" s="8">
        <f t="shared" si="891"/>
        <v>19997.189260014642</v>
      </c>
      <c r="C2209" s="8">
        <f t="shared" si="902"/>
        <v>12022.26657881</v>
      </c>
      <c r="D2209" s="28">
        <f t="shared" si="903"/>
        <v>5944.21</v>
      </c>
      <c r="E2209" s="9">
        <f>IF(K2209=1,VLOOKUP(A2208,[1]Plan1!$AY$117:$BA$314,3),E2208)</f>
        <v>6018.51</v>
      </c>
      <c r="F2209" s="110">
        <f t="shared" si="904"/>
        <v>44485</v>
      </c>
      <c r="G2209" s="12">
        <f t="shared" si="892"/>
        <v>1.2499558393798349E-2</v>
      </c>
      <c r="H2209" s="11">
        <f t="shared" si="905"/>
        <v>44516</v>
      </c>
      <c r="I2209" s="11">
        <f t="shared" si="893"/>
        <v>44516</v>
      </c>
      <c r="J2209" s="1">
        <f t="shared" si="906"/>
        <v>20</v>
      </c>
      <c r="K2209" s="1">
        <f t="shared" si="889"/>
        <v>5</v>
      </c>
      <c r="L2209" s="8">
        <f t="shared" si="894"/>
        <v>1.0031103400000001</v>
      </c>
      <c r="M2209" s="14">
        <f t="shared" si="888"/>
        <v>1.0115996199999999</v>
      </c>
      <c r="N2209" s="14">
        <f t="shared" si="910"/>
        <v>1.3601932639640022</v>
      </c>
      <c r="O2209" s="8">
        <f t="shared" si="887"/>
        <v>1.3644239199999999</v>
      </c>
      <c r="P2209" s="8">
        <f t="shared" si="895"/>
        <v>16403.46809274</v>
      </c>
      <c r="Q2209" s="13">
        <f t="shared" si="896"/>
        <v>0</v>
      </c>
      <c r="R2209" s="21">
        <f t="shared" si="897"/>
        <v>0</v>
      </c>
      <c r="S2209" s="8">
        <f t="shared" si="898"/>
        <v>0</v>
      </c>
      <c r="T2209" s="10">
        <f t="shared" si="907"/>
        <v>0.129804</v>
      </c>
      <c r="U2209" s="13">
        <f t="shared" si="886"/>
        <v>256</v>
      </c>
      <c r="V2209" s="13">
        <v>252</v>
      </c>
      <c r="W2209" s="14">
        <f t="shared" si="899"/>
        <v>1.1319947880000001</v>
      </c>
      <c r="X2209" s="85">
        <f t="shared" si="890"/>
        <v>3593.7211672746416</v>
      </c>
      <c r="Y2209" s="8">
        <v>0</v>
      </c>
      <c r="Z2209" s="9">
        <f t="shared" si="900"/>
        <v>0</v>
      </c>
      <c r="AA2209" s="26" t="str">
        <f t="shared" si="908"/>
        <v>INCORPJ=</v>
      </c>
      <c r="AB2209" s="70">
        <f t="shared" si="909"/>
        <v>44508</v>
      </c>
      <c r="AC2209" s="4"/>
      <c r="AD2209" s="1"/>
      <c r="AE2209" s="11"/>
      <c r="AF2209" s="5"/>
      <c r="AG2209" s="1"/>
      <c r="AH2209" s="1"/>
      <c r="AI2209" s="1"/>
      <c r="AJ2209" s="1"/>
      <c r="AK2209" s="10"/>
      <c r="AL2209" s="1"/>
      <c r="AM2209" s="1"/>
      <c r="AN2209" s="1"/>
      <c r="AO2209" s="1"/>
      <c r="AP2209" s="1"/>
      <c r="AQ2209" s="1"/>
    </row>
    <row r="2210" spans="1:43" ht="15.75" x14ac:dyDescent="0.2">
      <c r="A2210" s="67">
        <f t="shared" si="901"/>
        <v>44492</v>
      </c>
      <c r="B2210" s="8">
        <f t="shared" si="891"/>
        <v>20019.306604621288</v>
      </c>
      <c r="C2210" s="8">
        <f t="shared" si="902"/>
        <v>12022.26657881</v>
      </c>
      <c r="D2210" s="28">
        <f t="shared" si="903"/>
        <v>5944.21</v>
      </c>
      <c r="E2210" s="9">
        <f>IF(K2210=1,VLOOKUP(A2209,[1]Plan1!$AY$117:$BA$314,3),E2209)</f>
        <v>6018.51</v>
      </c>
      <c r="F2210" s="110">
        <f t="shared" si="904"/>
        <v>44485</v>
      </c>
      <c r="G2210" s="12">
        <f t="shared" si="892"/>
        <v>1.2499558393798349E-2</v>
      </c>
      <c r="H2210" s="11">
        <f t="shared" si="905"/>
        <v>44516</v>
      </c>
      <c r="I2210" s="11">
        <f t="shared" si="893"/>
        <v>44516</v>
      </c>
      <c r="J2210" s="1">
        <f t="shared" si="906"/>
        <v>20</v>
      </c>
      <c r="K2210" s="1">
        <f t="shared" si="889"/>
        <v>6</v>
      </c>
      <c r="L2210" s="8">
        <f t="shared" si="894"/>
        <v>1.0037335700000001</v>
      </c>
      <c r="M2210" s="14">
        <f t="shared" si="888"/>
        <v>1.0115996199999999</v>
      </c>
      <c r="N2210" s="14">
        <f t="shared" si="910"/>
        <v>1.3601932639640022</v>
      </c>
      <c r="O2210" s="8">
        <f t="shared" si="887"/>
        <v>1.36527164</v>
      </c>
      <c r="P2210" s="8">
        <f t="shared" si="895"/>
        <v>16413.659608559999</v>
      </c>
      <c r="Q2210" s="13">
        <f t="shared" si="896"/>
        <v>0</v>
      </c>
      <c r="R2210" s="21">
        <f t="shared" si="897"/>
        <v>0</v>
      </c>
      <c r="S2210" s="8">
        <f t="shared" si="898"/>
        <v>0</v>
      </c>
      <c r="T2210" s="10">
        <f t="shared" si="907"/>
        <v>0.129804</v>
      </c>
      <c r="U2210" s="13">
        <f t="shared" si="886"/>
        <v>257</v>
      </c>
      <c r="V2210" s="13">
        <v>252</v>
      </c>
      <c r="W2210" s="14">
        <f t="shared" si="899"/>
        <v>1.1325431480000001</v>
      </c>
      <c r="X2210" s="85">
        <f t="shared" si="890"/>
        <v>3605.6469960612894</v>
      </c>
      <c r="Y2210" s="8">
        <v>0</v>
      </c>
      <c r="Z2210" s="9">
        <f t="shared" si="900"/>
        <v>0</v>
      </c>
      <c r="AA2210" s="26" t="str">
        <f t="shared" si="908"/>
        <v>INCORPJ=</v>
      </c>
      <c r="AB2210" s="70">
        <f t="shared" si="909"/>
        <v>44508</v>
      </c>
      <c r="AC2210" s="4"/>
      <c r="AD2210" s="1"/>
      <c r="AE2210" s="11"/>
      <c r="AF2210" s="5"/>
      <c r="AG2210" s="1"/>
      <c r="AH2210" s="1"/>
      <c r="AI2210" s="1"/>
      <c r="AJ2210" s="1"/>
      <c r="AK2210" s="10"/>
      <c r="AL2210" s="1"/>
      <c r="AM2210" s="1"/>
      <c r="AN2210" s="1"/>
      <c r="AO2210" s="1"/>
      <c r="AP2210" s="1"/>
      <c r="AQ2210" s="1"/>
    </row>
    <row r="2211" spans="1:43" ht="15.75" x14ac:dyDescent="0.2">
      <c r="A2211" s="67">
        <f t="shared" si="901"/>
        <v>44493</v>
      </c>
      <c r="B2211" s="8">
        <f t="shared" si="891"/>
        <v>20019.306604621288</v>
      </c>
      <c r="C2211" s="8">
        <f t="shared" si="902"/>
        <v>12022.26657881</v>
      </c>
      <c r="D2211" s="28">
        <f t="shared" si="903"/>
        <v>5944.21</v>
      </c>
      <c r="E2211" s="9">
        <f>IF(K2211=1,VLOOKUP(A2210,[1]Plan1!$AY$117:$BA$314,3),E2210)</f>
        <v>6018.51</v>
      </c>
      <c r="F2211" s="110">
        <f t="shared" si="904"/>
        <v>44485</v>
      </c>
      <c r="G2211" s="12">
        <f t="shared" si="892"/>
        <v>1.2499558393798349E-2</v>
      </c>
      <c r="H2211" s="11">
        <f t="shared" si="905"/>
        <v>44516</v>
      </c>
      <c r="I2211" s="11">
        <f t="shared" si="893"/>
        <v>44516</v>
      </c>
      <c r="J2211" s="1">
        <f t="shared" si="906"/>
        <v>20</v>
      </c>
      <c r="K2211" s="1">
        <f t="shared" si="889"/>
        <v>6</v>
      </c>
      <c r="L2211" s="8">
        <f t="shared" si="894"/>
        <v>1.0037335700000001</v>
      </c>
      <c r="M2211" s="14">
        <f t="shared" si="888"/>
        <v>1.0115996199999999</v>
      </c>
      <c r="N2211" s="14">
        <f t="shared" si="910"/>
        <v>1.3601932639640022</v>
      </c>
      <c r="O2211" s="8">
        <f t="shared" si="887"/>
        <v>1.36527164</v>
      </c>
      <c r="P2211" s="8">
        <f t="shared" si="895"/>
        <v>16413.659608559999</v>
      </c>
      <c r="Q2211" s="13">
        <f t="shared" si="896"/>
        <v>0</v>
      </c>
      <c r="R2211" s="21">
        <f t="shared" si="897"/>
        <v>0</v>
      </c>
      <c r="S2211" s="8">
        <f t="shared" si="898"/>
        <v>0</v>
      </c>
      <c r="T2211" s="10">
        <f t="shared" si="907"/>
        <v>0.129804</v>
      </c>
      <c r="U2211" s="13">
        <f t="shared" si="886"/>
        <v>257</v>
      </c>
      <c r="V2211" s="13">
        <v>252</v>
      </c>
      <c r="W2211" s="14">
        <f t="shared" si="899"/>
        <v>1.1325431480000001</v>
      </c>
      <c r="X2211" s="85">
        <f t="shared" si="890"/>
        <v>3605.6469960612894</v>
      </c>
      <c r="Y2211" s="8">
        <v>0</v>
      </c>
      <c r="Z2211" s="9">
        <f t="shared" si="900"/>
        <v>0</v>
      </c>
      <c r="AA2211" s="26" t="str">
        <f t="shared" si="908"/>
        <v>INCORPJ=</v>
      </c>
      <c r="AB2211" s="70">
        <f t="shared" si="909"/>
        <v>44508</v>
      </c>
      <c r="AC2211" s="4"/>
      <c r="AD2211" s="1"/>
      <c r="AE2211" s="11"/>
      <c r="AF2211" s="5"/>
      <c r="AG2211" s="1"/>
      <c r="AH2211" s="1"/>
      <c r="AI2211" s="1"/>
      <c r="AJ2211" s="1"/>
      <c r="AK2211" s="10"/>
      <c r="AL2211" s="1"/>
      <c r="AM2211" s="1"/>
      <c r="AN2211" s="1"/>
      <c r="AO2211" s="1"/>
      <c r="AP2211" s="1"/>
      <c r="AQ2211" s="1"/>
    </row>
    <row r="2212" spans="1:43" ht="15.75" x14ac:dyDescent="0.2">
      <c r="A2212" s="67">
        <f t="shared" si="901"/>
        <v>44494</v>
      </c>
      <c r="B2212" s="8">
        <f t="shared" si="891"/>
        <v>20019.306604621288</v>
      </c>
      <c r="C2212" s="8">
        <f t="shared" si="902"/>
        <v>12022.26657881</v>
      </c>
      <c r="D2212" s="28">
        <f t="shared" si="903"/>
        <v>5944.21</v>
      </c>
      <c r="E2212" s="9">
        <f>IF(K2212=1,VLOOKUP(A2211,[1]Plan1!$AY$117:$BA$314,3),E2211)</f>
        <v>6018.51</v>
      </c>
      <c r="F2212" s="110">
        <f t="shared" si="904"/>
        <v>44485</v>
      </c>
      <c r="G2212" s="12">
        <f t="shared" si="892"/>
        <v>1.2499558393798349E-2</v>
      </c>
      <c r="H2212" s="11">
        <f t="shared" si="905"/>
        <v>44516</v>
      </c>
      <c r="I2212" s="11">
        <f t="shared" si="893"/>
        <v>44516</v>
      </c>
      <c r="J2212" s="1">
        <f t="shared" si="906"/>
        <v>20</v>
      </c>
      <c r="K2212" s="1">
        <f t="shared" si="889"/>
        <v>6</v>
      </c>
      <c r="L2212" s="8">
        <f t="shared" si="894"/>
        <v>1.0037335700000001</v>
      </c>
      <c r="M2212" s="14">
        <f t="shared" si="888"/>
        <v>1.0115996199999999</v>
      </c>
      <c r="N2212" s="14">
        <f t="shared" si="910"/>
        <v>1.3601932639640022</v>
      </c>
      <c r="O2212" s="8">
        <f t="shared" si="887"/>
        <v>1.36527164</v>
      </c>
      <c r="P2212" s="8">
        <f t="shared" si="895"/>
        <v>16413.659608559999</v>
      </c>
      <c r="Q2212" s="13">
        <f t="shared" si="896"/>
        <v>0</v>
      </c>
      <c r="R2212" s="21">
        <f t="shared" si="897"/>
        <v>0</v>
      </c>
      <c r="S2212" s="8">
        <f t="shared" si="898"/>
        <v>0</v>
      </c>
      <c r="T2212" s="10">
        <f t="shared" si="907"/>
        <v>0.129804</v>
      </c>
      <c r="U2212" s="13">
        <f t="shared" si="886"/>
        <v>257</v>
      </c>
      <c r="V2212" s="13">
        <v>252</v>
      </c>
      <c r="W2212" s="14">
        <f t="shared" si="899"/>
        <v>1.1325431480000001</v>
      </c>
      <c r="X2212" s="85">
        <f t="shared" si="890"/>
        <v>3605.6469960612894</v>
      </c>
      <c r="Y2212" s="8">
        <v>0</v>
      </c>
      <c r="Z2212" s="9">
        <f t="shared" si="900"/>
        <v>0</v>
      </c>
      <c r="AA2212" s="26" t="str">
        <f t="shared" si="908"/>
        <v>INCORPJ=</v>
      </c>
      <c r="AB2212" s="70">
        <f t="shared" si="909"/>
        <v>44508</v>
      </c>
      <c r="AC2212" s="4"/>
      <c r="AD2212" s="1"/>
      <c r="AE2212" s="11"/>
      <c r="AF2212" s="5"/>
      <c r="AG2212" s="1"/>
      <c r="AH2212" s="1"/>
      <c r="AI2212" s="1"/>
      <c r="AJ2212" s="1"/>
      <c r="AK2212" s="10"/>
      <c r="AL2212" s="1"/>
      <c r="AM2212" s="1"/>
      <c r="AN2212" s="1"/>
      <c r="AO2212" s="1"/>
      <c r="AP2212" s="1"/>
      <c r="AQ2212" s="1"/>
    </row>
    <row r="2213" spans="1:43" ht="15.75" x14ac:dyDescent="0.2">
      <c r="A2213" s="67">
        <f t="shared" si="901"/>
        <v>44495</v>
      </c>
      <c r="B2213" s="8">
        <f t="shared" si="891"/>
        <v>20041.448319819981</v>
      </c>
      <c r="C2213" s="8">
        <f t="shared" si="902"/>
        <v>12022.26657881</v>
      </c>
      <c r="D2213" s="28">
        <f t="shared" si="903"/>
        <v>5944.21</v>
      </c>
      <c r="E2213" s="9">
        <f>IF(K2213=1,VLOOKUP(A2212,[1]Plan1!$AY$117:$BA$314,3),E2212)</f>
        <v>6018.51</v>
      </c>
      <c r="F2213" s="110">
        <f t="shared" si="904"/>
        <v>44485</v>
      </c>
      <c r="G2213" s="12">
        <f t="shared" si="892"/>
        <v>1.2499558393798349E-2</v>
      </c>
      <c r="H2213" s="11">
        <f t="shared" si="905"/>
        <v>44516</v>
      </c>
      <c r="I2213" s="11">
        <f t="shared" si="893"/>
        <v>44516</v>
      </c>
      <c r="J2213" s="1">
        <f t="shared" si="906"/>
        <v>20</v>
      </c>
      <c r="K2213" s="1">
        <f t="shared" si="889"/>
        <v>7</v>
      </c>
      <c r="L2213" s="8">
        <f t="shared" si="894"/>
        <v>1.0043571899999999</v>
      </c>
      <c r="M2213" s="14">
        <f t="shared" si="888"/>
        <v>1.0115996199999999</v>
      </c>
      <c r="N2213" s="14">
        <f t="shared" si="910"/>
        <v>1.3601932639640022</v>
      </c>
      <c r="O2213" s="8">
        <f t="shared" si="887"/>
        <v>1.3661198800000001</v>
      </c>
      <c r="P2213" s="8">
        <f t="shared" si="895"/>
        <v>16423.857375970001</v>
      </c>
      <c r="Q2213" s="13">
        <f t="shared" si="896"/>
        <v>0</v>
      </c>
      <c r="R2213" s="21">
        <f t="shared" si="897"/>
        <v>0</v>
      </c>
      <c r="S2213" s="8">
        <f t="shared" si="898"/>
        <v>0</v>
      </c>
      <c r="T2213" s="10">
        <f t="shared" si="907"/>
        <v>0.129804</v>
      </c>
      <c r="U2213" s="13">
        <f t="shared" ref="U2213:U2276" si="911">IF(Q2212&gt;0,1,IF(K2213=K2212,U2212,U2212+1))</f>
        <v>258</v>
      </c>
      <c r="V2213" s="13">
        <v>252</v>
      </c>
      <c r="W2213" s="14">
        <f t="shared" si="899"/>
        <v>1.1330917739999999</v>
      </c>
      <c r="X2213" s="85">
        <f t="shared" si="890"/>
        <v>3617.5909438499802</v>
      </c>
      <c r="Y2213" s="8">
        <v>0</v>
      </c>
      <c r="Z2213" s="9">
        <f t="shared" si="900"/>
        <v>0</v>
      </c>
      <c r="AA2213" s="26" t="str">
        <f t="shared" si="908"/>
        <v>INCORPJ=</v>
      </c>
      <c r="AB2213" s="70">
        <f t="shared" si="909"/>
        <v>44508</v>
      </c>
      <c r="AC2213" s="4"/>
      <c r="AD2213" s="1"/>
      <c r="AE2213" s="11"/>
      <c r="AF2213" s="5"/>
      <c r="AG2213" s="1"/>
      <c r="AH2213" s="1"/>
      <c r="AI2213" s="1"/>
      <c r="AJ2213" s="1"/>
      <c r="AK2213" s="10"/>
      <c r="AL2213" s="1"/>
      <c r="AM2213" s="1"/>
      <c r="AN2213" s="1"/>
      <c r="AO2213" s="1"/>
      <c r="AP2213" s="1"/>
      <c r="AQ2213" s="1"/>
    </row>
    <row r="2214" spans="1:43" ht="15.75" x14ac:dyDescent="0.2">
      <c r="A2214" s="67">
        <f t="shared" si="901"/>
        <v>44496</v>
      </c>
      <c r="B2214" s="8">
        <f t="shared" si="891"/>
        <v>20063.614425408381</v>
      </c>
      <c r="C2214" s="8">
        <f t="shared" si="902"/>
        <v>12022.26657881</v>
      </c>
      <c r="D2214" s="28">
        <f t="shared" si="903"/>
        <v>5944.21</v>
      </c>
      <c r="E2214" s="9">
        <f>IF(K2214=1,VLOOKUP(A2213,[1]Plan1!$AY$117:$BA$314,3),E2213)</f>
        <v>6018.51</v>
      </c>
      <c r="F2214" s="110">
        <f t="shared" si="904"/>
        <v>44485</v>
      </c>
      <c r="G2214" s="12">
        <f t="shared" si="892"/>
        <v>1.2499558393798349E-2</v>
      </c>
      <c r="H2214" s="11">
        <f t="shared" si="905"/>
        <v>44516</v>
      </c>
      <c r="I2214" s="11">
        <f t="shared" si="893"/>
        <v>44516</v>
      </c>
      <c r="J2214" s="1">
        <f t="shared" si="906"/>
        <v>20</v>
      </c>
      <c r="K2214" s="1">
        <f t="shared" si="889"/>
        <v>8</v>
      </c>
      <c r="L2214" s="8">
        <f t="shared" si="894"/>
        <v>1.0049811900000001</v>
      </c>
      <c r="M2214" s="14">
        <f t="shared" si="888"/>
        <v>1.0115996199999999</v>
      </c>
      <c r="N2214" s="14">
        <f t="shared" si="910"/>
        <v>1.3601932639640022</v>
      </c>
      <c r="O2214" s="8">
        <f t="shared" si="887"/>
        <v>1.3669686400000001</v>
      </c>
      <c r="P2214" s="8">
        <f t="shared" si="895"/>
        <v>16434.06139495</v>
      </c>
      <c r="Q2214" s="13">
        <f t="shared" si="896"/>
        <v>0</v>
      </c>
      <c r="R2214" s="21">
        <f t="shared" si="897"/>
        <v>0</v>
      </c>
      <c r="S2214" s="8">
        <f t="shared" si="898"/>
        <v>0</v>
      </c>
      <c r="T2214" s="10">
        <f t="shared" si="907"/>
        <v>0.129804</v>
      </c>
      <c r="U2214" s="13">
        <f t="shared" si="911"/>
        <v>259</v>
      </c>
      <c r="V2214" s="13">
        <v>252</v>
      </c>
      <c r="W2214" s="14">
        <f t="shared" si="899"/>
        <v>1.133640666</v>
      </c>
      <c r="X2214" s="85">
        <f t="shared" si="890"/>
        <v>3629.5530304583799</v>
      </c>
      <c r="Y2214" s="8">
        <v>0</v>
      </c>
      <c r="Z2214" s="9">
        <f t="shared" si="900"/>
        <v>0</v>
      </c>
      <c r="AA2214" s="26" t="str">
        <f t="shared" si="908"/>
        <v>INCORPJ=</v>
      </c>
      <c r="AB2214" s="70">
        <f t="shared" si="909"/>
        <v>44508</v>
      </c>
      <c r="AC2214" s="4"/>
      <c r="AD2214" s="1"/>
      <c r="AE2214" s="11"/>
      <c r="AF2214" s="5"/>
      <c r="AG2214" s="1"/>
      <c r="AH2214" s="1"/>
      <c r="AI2214" s="1"/>
      <c r="AJ2214" s="1"/>
      <c r="AK2214" s="10"/>
      <c r="AL2214" s="1"/>
      <c r="AM2214" s="1"/>
      <c r="AN2214" s="1"/>
      <c r="AO2214" s="1"/>
      <c r="AP2214" s="1"/>
      <c r="AQ2214" s="1"/>
    </row>
    <row r="2215" spans="1:43" ht="15.75" x14ac:dyDescent="0.2">
      <c r="A2215" s="67">
        <f t="shared" si="901"/>
        <v>44497</v>
      </c>
      <c r="B2215" s="8">
        <f t="shared" si="891"/>
        <v>20085.805234955478</v>
      </c>
      <c r="C2215" s="8">
        <f t="shared" si="902"/>
        <v>12022.26657881</v>
      </c>
      <c r="D2215" s="28">
        <f t="shared" si="903"/>
        <v>5944.21</v>
      </c>
      <c r="E2215" s="9">
        <f>IF(K2215=1,VLOOKUP(A2214,[1]Plan1!$AY$117:$BA$314,3),E2214)</f>
        <v>6018.51</v>
      </c>
      <c r="F2215" s="110">
        <f t="shared" si="904"/>
        <v>44485</v>
      </c>
      <c r="G2215" s="12">
        <f t="shared" si="892"/>
        <v>1.2499558393798349E-2</v>
      </c>
      <c r="H2215" s="11">
        <f t="shared" si="905"/>
        <v>44516</v>
      </c>
      <c r="I2215" s="11">
        <f t="shared" si="893"/>
        <v>44516</v>
      </c>
      <c r="J2215" s="1">
        <f t="shared" si="906"/>
        <v>20</v>
      </c>
      <c r="K2215" s="1">
        <f t="shared" si="889"/>
        <v>9</v>
      </c>
      <c r="L2215" s="8">
        <f t="shared" si="894"/>
        <v>1.00560559</v>
      </c>
      <c r="M2215" s="14">
        <f t="shared" si="888"/>
        <v>1.0115996199999999</v>
      </c>
      <c r="N2215" s="14">
        <f t="shared" si="910"/>
        <v>1.3601932639640022</v>
      </c>
      <c r="O2215" s="8">
        <f t="shared" si="887"/>
        <v>1.3678179399999999</v>
      </c>
      <c r="P2215" s="8">
        <f t="shared" si="895"/>
        <v>16444.271905950001</v>
      </c>
      <c r="Q2215" s="13">
        <f t="shared" si="896"/>
        <v>0</v>
      </c>
      <c r="R2215" s="21">
        <f t="shared" si="897"/>
        <v>0</v>
      </c>
      <c r="S2215" s="8">
        <f t="shared" si="898"/>
        <v>0</v>
      </c>
      <c r="T2215" s="10">
        <f t="shared" si="907"/>
        <v>0.129804</v>
      </c>
      <c r="U2215" s="13">
        <f t="shared" si="911"/>
        <v>260</v>
      </c>
      <c r="V2215" s="13">
        <v>252</v>
      </c>
      <c r="W2215" s="14">
        <f t="shared" si="899"/>
        <v>1.1341898239999999</v>
      </c>
      <c r="X2215" s="85">
        <f t="shared" si="890"/>
        <v>3641.5333290054778</v>
      </c>
      <c r="Y2215" s="8">
        <v>0</v>
      </c>
      <c r="Z2215" s="9">
        <f t="shared" si="900"/>
        <v>0</v>
      </c>
      <c r="AA2215" s="26" t="str">
        <f t="shared" si="908"/>
        <v>INCORPJ=</v>
      </c>
      <c r="AB2215" s="70">
        <f t="shared" si="909"/>
        <v>44508</v>
      </c>
      <c r="AC2215" s="4"/>
      <c r="AD2215" s="1"/>
      <c r="AE2215" s="11"/>
      <c r="AF2215" s="5"/>
      <c r="AG2215" s="1"/>
      <c r="AH2215" s="1"/>
      <c r="AI2215" s="1"/>
      <c r="AJ2215" s="1"/>
      <c r="AK2215" s="10"/>
      <c r="AL2215" s="1"/>
      <c r="AM2215" s="1"/>
      <c r="AN2215" s="1"/>
      <c r="AO2215" s="1"/>
      <c r="AP2215" s="1"/>
      <c r="AQ2215" s="1"/>
    </row>
    <row r="2216" spans="1:43" ht="15.75" x14ac:dyDescent="0.2">
      <c r="A2216" s="67">
        <f t="shared" si="901"/>
        <v>44498</v>
      </c>
      <c r="B2216" s="8">
        <f t="shared" si="891"/>
        <v>20108.020604129706</v>
      </c>
      <c r="C2216" s="8">
        <f t="shared" si="902"/>
        <v>12022.26657881</v>
      </c>
      <c r="D2216" s="28">
        <f t="shared" si="903"/>
        <v>5944.21</v>
      </c>
      <c r="E2216" s="9">
        <f>IF(K2216=1,VLOOKUP(A2215,[1]Plan1!$AY$117:$BA$314,3),E2215)</f>
        <v>6018.51</v>
      </c>
      <c r="F2216" s="110">
        <f t="shared" si="904"/>
        <v>44485</v>
      </c>
      <c r="G2216" s="12">
        <f t="shared" si="892"/>
        <v>1.2499558393798349E-2</v>
      </c>
      <c r="H2216" s="11">
        <f t="shared" si="905"/>
        <v>44516</v>
      </c>
      <c r="I2216" s="11">
        <f t="shared" si="893"/>
        <v>44516</v>
      </c>
      <c r="J2216" s="1">
        <f t="shared" si="906"/>
        <v>20</v>
      </c>
      <c r="K2216" s="1">
        <f t="shared" si="889"/>
        <v>10</v>
      </c>
      <c r="L2216" s="8">
        <f t="shared" si="894"/>
        <v>1.0062303699999999</v>
      </c>
      <c r="M2216" s="14">
        <f t="shared" si="888"/>
        <v>1.0115996199999999</v>
      </c>
      <c r="N2216" s="14">
        <f t="shared" si="910"/>
        <v>1.3601932639640022</v>
      </c>
      <c r="O2216" s="8">
        <f t="shared" si="887"/>
        <v>1.3686677700000001</v>
      </c>
      <c r="P2216" s="8">
        <f t="shared" si="895"/>
        <v>16454.488788760002</v>
      </c>
      <c r="Q2216" s="13">
        <f t="shared" si="896"/>
        <v>0</v>
      </c>
      <c r="R2216" s="21">
        <f t="shared" si="897"/>
        <v>0</v>
      </c>
      <c r="S2216" s="8">
        <f t="shared" si="898"/>
        <v>0</v>
      </c>
      <c r="T2216" s="10">
        <f t="shared" si="907"/>
        <v>0.129804</v>
      </c>
      <c r="U2216" s="13">
        <f t="shared" si="911"/>
        <v>261</v>
      </c>
      <c r="V2216" s="13">
        <v>252</v>
      </c>
      <c r="W2216" s="14">
        <f t="shared" si="899"/>
        <v>1.134739247</v>
      </c>
      <c r="X2216" s="85">
        <f t="shared" si="890"/>
        <v>3653.5318153697035</v>
      </c>
      <c r="Y2216" s="8">
        <v>0</v>
      </c>
      <c r="Z2216" s="9">
        <f t="shared" si="900"/>
        <v>0</v>
      </c>
      <c r="AA2216" s="26" t="str">
        <f t="shared" si="908"/>
        <v>INCORPJ=</v>
      </c>
      <c r="AB2216" s="70">
        <f t="shared" si="909"/>
        <v>44508</v>
      </c>
      <c r="AC2216" s="4"/>
      <c r="AD2216" s="1"/>
      <c r="AE2216" s="11"/>
      <c r="AF2216" s="5"/>
      <c r="AG2216" s="1"/>
      <c r="AH2216" s="1"/>
      <c r="AI2216" s="1"/>
      <c r="AJ2216" s="1"/>
      <c r="AK2216" s="10"/>
      <c r="AL2216" s="1"/>
      <c r="AM2216" s="1"/>
      <c r="AN2216" s="1"/>
      <c r="AO2216" s="1"/>
      <c r="AP2216" s="1"/>
      <c r="AQ2216" s="1"/>
    </row>
    <row r="2217" spans="1:43" ht="15.75" x14ac:dyDescent="0.2">
      <c r="A2217" s="67">
        <f t="shared" si="901"/>
        <v>44499</v>
      </c>
      <c r="B2217" s="8">
        <f t="shared" si="891"/>
        <v>20130.260147475965</v>
      </c>
      <c r="C2217" s="8">
        <f t="shared" si="902"/>
        <v>12022.26657881</v>
      </c>
      <c r="D2217" s="28">
        <f t="shared" si="903"/>
        <v>5944.21</v>
      </c>
      <c r="E2217" s="9">
        <f>IF(K2217=1,VLOOKUP(A2216,[1]Plan1!$AY$117:$BA$314,3),E2216)</f>
        <v>6018.51</v>
      </c>
      <c r="F2217" s="110">
        <f t="shared" si="904"/>
        <v>44485</v>
      </c>
      <c r="G2217" s="12">
        <f t="shared" si="892"/>
        <v>1.2499558393798349E-2</v>
      </c>
      <c r="H2217" s="11">
        <f t="shared" si="905"/>
        <v>44516</v>
      </c>
      <c r="I2217" s="11">
        <f t="shared" si="893"/>
        <v>44516</v>
      </c>
      <c r="J2217" s="1">
        <f t="shared" si="906"/>
        <v>20</v>
      </c>
      <c r="K2217" s="1">
        <f t="shared" si="889"/>
        <v>11</v>
      </c>
      <c r="L2217" s="8">
        <f t="shared" si="894"/>
        <v>1.0068555299999999</v>
      </c>
      <c r="M2217" s="14">
        <f t="shared" si="888"/>
        <v>1.0115996199999999</v>
      </c>
      <c r="N2217" s="14">
        <f t="shared" si="910"/>
        <v>1.3601932639640022</v>
      </c>
      <c r="O2217" s="8">
        <f t="shared" ref="O2217:O2280" si="912">TRUNC(TRUNC((L2217*N2217),15),8)</f>
        <v>1.3695181000000001</v>
      </c>
      <c r="P2217" s="8">
        <f t="shared" si="895"/>
        <v>16464.711682699999</v>
      </c>
      <c r="Q2217" s="13">
        <f t="shared" si="896"/>
        <v>0</v>
      </c>
      <c r="R2217" s="21">
        <f t="shared" si="897"/>
        <v>0</v>
      </c>
      <c r="S2217" s="8">
        <f t="shared" si="898"/>
        <v>0</v>
      </c>
      <c r="T2217" s="10">
        <f t="shared" si="907"/>
        <v>0.129804</v>
      </c>
      <c r="U2217" s="13">
        <f t="shared" si="911"/>
        <v>262</v>
      </c>
      <c r="V2217" s="13">
        <v>252</v>
      </c>
      <c r="W2217" s="14">
        <f t="shared" si="899"/>
        <v>1.1352889370000001</v>
      </c>
      <c r="X2217" s="85">
        <f t="shared" si="890"/>
        <v>3665.5484647759649</v>
      </c>
      <c r="Y2217" s="8">
        <v>0</v>
      </c>
      <c r="Z2217" s="9">
        <f t="shared" si="900"/>
        <v>0</v>
      </c>
      <c r="AA2217" s="26" t="str">
        <f t="shared" si="908"/>
        <v>INCORPJ=</v>
      </c>
      <c r="AB2217" s="70">
        <f t="shared" si="909"/>
        <v>44508</v>
      </c>
      <c r="AC2217" s="4"/>
      <c r="AD2217" s="1"/>
      <c r="AE2217" s="11"/>
      <c r="AF2217" s="5"/>
      <c r="AG2217" s="1"/>
      <c r="AH2217" s="1"/>
      <c r="AI2217" s="1"/>
      <c r="AJ2217" s="1"/>
      <c r="AK2217" s="10"/>
      <c r="AL2217" s="1"/>
      <c r="AM2217" s="1"/>
      <c r="AN2217" s="1"/>
      <c r="AO2217" s="1"/>
      <c r="AP2217" s="1"/>
      <c r="AQ2217" s="1"/>
    </row>
    <row r="2218" spans="1:43" ht="15.75" x14ac:dyDescent="0.2">
      <c r="A2218" s="67">
        <f t="shared" si="901"/>
        <v>44500</v>
      </c>
      <c r="B2218" s="8">
        <f t="shared" si="891"/>
        <v>20130.260147475965</v>
      </c>
      <c r="C2218" s="8">
        <f t="shared" si="902"/>
        <v>12022.26657881</v>
      </c>
      <c r="D2218" s="28">
        <f t="shared" si="903"/>
        <v>5944.21</v>
      </c>
      <c r="E2218" s="9">
        <f>IF(K2218=1,VLOOKUP(A2217,[1]Plan1!$AY$117:$BA$314,3),E2217)</f>
        <v>6018.51</v>
      </c>
      <c r="F2218" s="110">
        <f t="shared" si="904"/>
        <v>44485</v>
      </c>
      <c r="G2218" s="12">
        <f t="shared" si="892"/>
        <v>1.2499558393798349E-2</v>
      </c>
      <c r="H2218" s="11">
        <f t="shared" si="905"/>
        <v>44516</v>
      </c>
      <c r="I2218" s="11">
        <f t="shared" si="893"/>
        <v>44516</v>
      </c>
      <c r="J2218" s="1">
        <f t="shared" si="906"/>
        <v>20</v>
      </c>
      <c r="K2218" s="1">
        <f t="shared" si="889"/>
        <v>11</v>
      </c>
      <c r="L2218" s="8">
        <f t="shared" si="894"/>
        <v>1.0068555299999999</v>
      </c>
      <c r="M2218" s="14">
        <f t="shared" ref="M2218:M2281" si="913">IF(I2218&gt;I2217,L2217,M2217)</f>
        <v>1.0115996199999999</v>
      </c>
      <c r="N2218" s="14">
        <f t="shared" si="910"/>
        <v>1.3601932639640022</v>
      </c>
      <c r="O2218" s="8">
        <f t="shared" si="912"/>
        <v>1.3695181000000001</v>
      </c>
      <c r="P2218" s="8">
        <f t="shared" si="895"/>
        <v>16464.711682699999</v>
      </c>
      <c r="Q2218" s="13">
        <f t="shared" si="896"/>
        <v>0</v>
      </c>
      <c r="R2218" s="21">
        <f t="shared" si="897"/>
        <v>0</v>
      </c>
      <c r="S2218" s="8">
        <f t="shared" si="898"/>
        <v>0</v>
      </c>
      <c r="T2218" s="10">
        <f t="shared" si="907"/>
        <v>0.129804</v>
      </c>
      <c r="U2218" s="13">
        <f t="shared" si="911"/>
        <v>262</v>
      </c>
      <c r="V2218" s="13">
        <v>252</v>
      </c>
      <c r="W2218" s="14">
        <f t="shared" si="899"/>
        <v>1.1352889370000001</v>
      </c>
      <c r="X2218" s="85">
        <f t="shared" si="890"/>
        <v>3665.5484647759649</v>
      </c>
      <c r="Y2218" s="8">
        <v>0</v>
      </c>
      <c r="Z2218" s="9">
        <f t="shared" si="900"/>
        <v>0</v>
      </c>
      <c r="AA2218" s="26" t="str">
        <f t="shared" si="908"/>
        <v>INCORPJ=</v>
      </c>
      <c r="AB2218" s="70">
        <f t="shared" si="909"/>
        <v>44508</v>
      </c>
      <c r="AC2218" s="4"/>
      <c r="AD2218" s="1"/>
      <c r="AE2218" s="11"/>
      <c r="AF2218" s="5"/>
      <c r="AG2218" s="1"/>
      <c r="AH2218" s="1"/>
      <c r="AI2218" s="1"/>
      <c r="AJ2218" s="1"/>
      <c r="AK2218" s="10"/>
      <c r="AL2218" s="1"/>
      <c r="AM2218" s="1"/>
      <c r="AN2218" s="1"/>
      <c r="AO2218" s="1"/>
      <c r="AP2218" s="1"/>
      <c r="AQ2218" s="1"/>
    </row>
    <row r="2219" spans="1:43" ht="15.75" x14ac:dyDescent="0.2">
      <c r="A2219" s="67">
        <f t="shared" si="901"/>
        <v>44501</v>
      </c>
      <c r="B2219" s="8">
        <f t="shared" si="891"/>
        <v>20130.260147475965</v>
      </c>
      <c r="C2219" s="8">
        <f t="shared" si="902"/>
        <v>12022.26657881</v>
      </c>
      <c r="D2219" s="28">
        <f t="shared" si="903"/>
        <v>5944.21</v>
      </c>
      <c r="E2219" s="9">
        <f>IF(K2219=1,VLOOKUP(A2218,[1]Plan1!$AY$117:$BA$314,3),E2218)</f>
        <v>6018.51</v>
      </c>
      <c r="F2219" s="110">
        <f t="shared" si="904"/>
        <v>44485</v>
      </c>
      <c r="G2219" s="12">
        <f t="shared" si="892"/>
        <v>1.2499558393798349E-2</v>
      </c>
      <c r="H2219" s="11">
        <f t="shared" si="905"/>
        <v>44516</v>
      </c>
      <c r="I2219" s="11">
        <f t="shared" si="893"/>
        <v>44516</v>
      </c>
      <c r="J2219" s="1">
        <f t="shared" si="906"/>
        <v>20</v>
      </c>
      <c r="K2219" s="1">
        <f t="shared" ref="K2219:K2282" si="914">(J2219-(NETWORKDAYS(A2219,I2219,AE$118:AE$502)-1))</f>
        <v>11</v>
      </c>
      <c r="L2219" s="8">
        <f t="shared" si="894"/>
        <v>1.0068555299999999</v>
      </c>
      <c r="M2219" s="14">
        <f t="shared" si="913"/>
        <v>1.0115996199999999</v>
      </c>
      <c r="N2219" s="14">
        <f t="shared" si="910"/>
        <v>1.3601932639640022</v>
      </c>
      <c r="O2219" s="8">
        <f t="shared" si="912"/>
        <v>1.3695181000000001</v>
      </c>
      <c r="P2219" s="8">
        <f t="shared" si="895"/>
        <v>16464.711682699999</v>
      </c>
      <c r="Q2219" s="13">
        <f t="shared" si="896"/>
        <v>0</v>
      </c>
      <c r="R2219" s="21">
        <f t="shared" si="897"/>
        <v>0</v>
      </c>
      <c r="S2219" s="8">
        <f t="shared" si="898"/>
        <v>0</v>
      </c>
      <c r="T2219" s="10">
        <f t="shared" si="907"/>
        <v>0.129804</v>
      </c>
      <c r="U2219" s="13">
        <f t="shared" si="911"/>
        <v>262</v>
      </c>
      <c r="V2219" s="13">
        <v>252</v>
      </c>
      <c r="W2219" s="14">
        <f t="shared" si="899"/>
        <v>1.1352889370000001</v>
      </c>
      <c r="X2219" s="85">
        <f t="shared" si="890"/>
        <v>3665.5484647759649</v>
      </c>
      <c r="Y2219" s="8">
        <v>0</v>
      </c>
      <c r="Z2219" s="9">
        <f t="shared" si="900"/>
        <v>0</v>
      </c>
      <c r="AA2219" s="26" t="str">
        <f t="shared" si="908"/>
        <v>INCORPJ=</v>
      </c>
      <c r="AB2219" s="70">
        <f t="shared" si="909"/>
        <v>44508</v>
      </c>
      <c r="AC2219" s="4"/>
      <c r="AD2219" s="1"/>
      <c r="AE2219" s="11"/>
      <c r="AF2219" s="5"/>
      <c r="AG2219" s="1"/>
      <c r="AH2219" s="1"/>
      <c r="AI2219" s="1"/>
      <c r="AJ2219" s="1"/>
      <c r="AK2219" s="10"/>
      <c r="AL2219" s="1"/>
      <c r="AM2219" s="1"/>
      <c r="AN2219" s="1"/>
      <c r="AO2219" s="1"/>
      <c r="AP2219" s="1"/>
      <c r="AQ2219" s="1"/>
    </row>
    <row r="2220" spans="1:43" ht="15.75" x14ac:dyDescent="0.2">
      <c r="A2220" s="67">
        <f t="shared" si="901"/>
        <v>44502</v>
      </c>
      <c r="B2220" s="8">
        <f t="shared" si="891"/>
        <v>20152.524749092583</v>
      </c>
      <c r="C2220" s="8">
        <f t="shared" si="902"/>
        <v>12022.26657881</v>
      </c>
      <c r="D2220" s="28">
        <f t="shared" si="903"/>
        <v>5944.21</v>
      </c>
      <c r="E2220" s="9">
        <f>IF(K2220=1,VLOOKUP(A2219,[1]Plan1!$AY$117:$BA$314,3),E2219)</f>
        <v>6018.51</v>
      </c>
      <c r="F2220" s="110">
        <f t="shared" si="904"/>
        <v>44485</v>
      </c>
      <c r="G2220" s="12">
        <f t="shared" si="892"/>
        <v>1.2499558393798349E-2</v>
      </c>
      <c r="H2220" s="11">
        <f t="shared" si="905"/>
        <v>44516</v>
      </c>
      <c r="I2220" s="11">
        <f t="shared" si="893"/>
        <v>44516</v>
      </c>
      <c r="J2220" s="1">
        <f t="shared" si="906"/>
        <v>20</v>
      </c>
      <c r="K2220" s="1">
        <f t="shared" si="914"/>
        <v>12</v>
      </c>
      <c r="L2220" s="8">
        <f t="shared" si="894"/>
        <v>1.00748109</v>
      </c>
      <c r="M2220" s="14">
        <f t="shared" si="913"/>
        <v>1.0115996199999999</v>
      </c>
      <c r="N2220" s="14">
        <f t="shared" si="910"/>
        <v>1.3601932639640022</v>
      </c>
      <c r="O2220" s="8">
        <f t="shared" si="912"/>
        <v>1.37036899</v>
      </c>
      <c r="P2220" s="8">
        <f t="shared" si="895"/>
        <v>16474.94130911</v>
      </c>
      <c r="Q2220" s="13">
        <f t="shared" si="896"/>
        <v>0</v>
      </c>
      <c r="R2220" s="21">
        <f t="shared" si="897"/>
        <v>0</v>
      </c>
      <c r="S2220" s="8">
        <f t="shared" si="898"/>
        <v>0</v>
      </c>
      <c r="T2220" s="10">
        <f t="shared" si="907"/>
        <v>0.129804</v>
      </c>
      <c r="U2220" s="13">
        <f t="shared" si="911"/>
        <v>263</v>
      </c>
      <c r="V2220" s="13">
        <v>252</v>
      </c>
      <c r="W2220" s="14">
        <f t="shared" si="899"/>
        <v>1.1358388930000001</v>
      </c>
      <c r="X2220" s="85">
        <f t="shared" si="890"/>
        <v>3677.5834399825821</v>
      </c>
      <c r="Y2220" s="8">
        <v>0</v>
      </c>
      <c r="Z2220" s="9">
        <f t="shared" si="900"/>
        <v>0</v>
      </c>
      <c r="AA2220" s="26" t="str">
        <f t="shared" si="908"/>
        <v>INCORPJ=</v>
      </c>
      <c r="AB2220" s="70">
        <f t="shared" si="909"/>
        <v>44508</v>
      </c>
      <c r="AC2220" s="4"/>
      <c r="AD2220" s="1"/>
      <c r="AE2220" s="11"/>
      <c r="AF2220" s="5"/>
      <c r="AG2220" s="1"/>
      <c r="AH2220" s="1"/>
      <c r="AI2220" s="1"/>
      <c r="AJ2220" s="1"/>
      <c r="AK2220" s="10"/>
      <c r="AL2220" s="1"/>
      <c r="AM2220" s="1"/>
      <c r="AN2220" s="1"/>
      <c r="AO2220" s="1"/>
      <c r="AP2220" s="1"/>
      <c r="AQ2220" s="1"/>
    </row>
    <row r="2221" spans="1:43" ht="15.75" x14ac:dyDescent="0.2">
      <c r="A2221" s="67">
        <f t="shared" si="901"/>
        <v>44503</v>
      </c>
      <c r="B2221" s="8">
        <f t="shared" si="891"/>
        <v>20152.524749092583</v>
      </c>
      <c r="C2221" s="8">
        <f t="shared" si="902"/>
        <v>12022.26657881</v>
      </c>
      <c r="D2221" s="28">
        <f t="shared" si="903"/>
        <v>5944.21</v>
      </c>
      <c r="E2221" s="9">
        <f>IF(K2221=1,VLOOKUP(A2220,[1]Plan1!$AY$117:$BA$314,3),E2220)</f>
        <v>6018.51</v>
      </c>
      <c r="F2221" s="110">
        <f t="shared" si="904"/>
        <v>44485</v>
      </c>
      <c r="G2221" s="12">
        <f t="shared" si="892"/>
        <v>1.2499558393798349E-2</v>
      </c>
      <c r="H2221" s="11">
        <f t="shared" si="905"/>
        <v>44516</v>
      </c>
      <c r="I2221" s="11">
        <f t="shared" si="893"/>
        <v>44516</v>
      </c>
      <c r="J2221" s="1">
        <f t="shared" si="906"/>
        <v>20</v>
      </c>
      <c r="K2221" s="1">
        <f t="shared" si="914"/>
        <v>12</v>
      </c>
      <c r="L2221" s="8">
        <f t="shared" si="894"/>
        <v>1.00748109</v>
      </c>
      <c r="M2221" s="14">
        <f t="shared" si="913"/>
        <v>1.0115996199999999</v>
      </c>
      <c r="N2221" s="14">
        <f t="shared" si="910"/>
        <v>1.3601932639640022</v>
      </c>
      <c r="O2221" s="8">
        <f t="shared" si="912"/>
        <v>1.37036899</v>
      </c>
      <c r="P2221" s="8">
        <f t="shared" si="895"/>
        <v>16474.94130911</v>
      </c>
      <c r="Q2221" s="13">
        <f t="shared" si="896"/>
        <v>0</v>
      </c>
      <c r="R2221" s="21">
        <f t="shared" si="897"/>
        <v>0</v>
      </c>
      <c r="S2221" s="8">
        <f t="shared" si="898"/>
        <v>0</v>
      </c>
      <c r="T2221" s="10">
        <f t="shared" si="907"/>
        <v>0.129804</v>
      </c>
      <c r="U2221" s="13">
        <f t="shared" si="911"/>
        <v>263</v>
      </c>
      <c r="V2221" s="13">
        <v>252</v>
      </c>
      <c r="W2221" s="14">
        <f t="shared" si="899"/>
        <v>1.1358388930000001</v>
      </c>
      <c r="X2221" s="85">
        <f t="shared" si="890"/>
        <v>3677.5834399825821</v>
      </c>
      <c r="Y2221" s="8">
        <v>0</v>
      </c>
      <c r="Z2221" s="9">
        <f t="shared" si="900"/>
        <v>0</v>
      </c>
      <c r="AA2221" s="26" t="str">
        <f t="shared" si="908"/>
        <v>INCORPJ=</v>
      </c>
      <c r="AB2221" s="70">
        <f t="shared" si="909"/>
        <v>44508</v>
      </c>
      <c r="AC2221" s="4"/>
      <c r="AD2221" s="1"/>
      <c r="AE2221" s="11"/>
      <c r="AF2221" s="5"/>
      <c r="AG2221" s="1"/>
      <c r="AH2221" s="1"/>
      <c r="AI2221" s="1"/>
      <c r="AJ2221" s="1"/>
      <c r="AK2221" s="10"/>
      <c r="AL2221" s="1"/>
      <c r="AM2221" s="1"/>
      <c r="AN2221" s="1"/>
      <c r="AO2221" s="1"/>
      <c r="AP2221" s="1"/>
      <c r="AQ2221" s="1"/>
    </row>
    <row r="2222" spans="1:43" ht="15.75" x14ac:dyDescent="0.2">
      <c r="A2222" s="67">
        <f t="shared" si="901"/>
        <v>44504</v>
      </c>
      <c r="B2222" s="8">
        <f t="shared" si="891"/>
        <v>20174.813858987905</v>
      </c>
      <c r="C2222" s="8">
        <f t="shared" si="902"/>
        <v>12022.26657881</v>
      </c>
      <c r="D2222" s="28">
        <f t="shared" si="903"/>
        <v>5944.21</v>
      </c>
      <c r="E2222" s="9">
        <f>IF(K2222=1,VLOOKUP(A2221,[1]Plan1!$AY$117:$BA$314,3),E2221)</f>
        <v>6018.51</v>
      </c>
      <c r="F2222" s="110">
        <f t="shared" si="904"/>
        <v>44485</v>
      </c>
      <c r="G2222" s="12">
        <f t="shared" si="892"/>
        <v>1.2499558393798349E-2</v>
      </c>
      <c r="H2222" s="11">
        <f t="shared" si="905"/>
        <v>44516</v>
      </c>
      <c r="I2222" s="11">
        <f t="shared" si="893"/>
        <v>44516</v>
      </c>
      <c r="J2222" s="1">
        <f t="shared" si="906"/>
        <v>20</v>
      </c>
      <c r="K2222" s="1">
        <f t="shared" si="914"/>
        <v>13</v>
      </c>
      <c r="L2222" s="8">
        <f t="shared" si="894"/>
        <v>1.0081070400000001</v>
      </c>
      <c r="M2222" s="14">
        <f t="shared" si="913"/>
        <v>1.0115996199999999</v>
      </c>
      <c r="N2222" s="14">
        <f t="shared" si="910"/>
        <v>1.3601932639640022</v>
      </c>
      <c r="O2222" s="8">
        <f t="shared" si="912"/>
        <v>1.3712203999999999</v>
      </c>
      <c r="P2222" s="8">
        <f t="shared" si="895"/>
        <v>16485.177187099998</v>
      </c>
      <c r="Q2222" s="13">
        <f t="shared" si="896"/>
        <v>0</v>
      </c>
      <c r="R2222" s="21">
        <f t="shared" si="897"/>
        <v>0</v>
      </c>
      <c r="S2222" s="8">
        <f t="shared" si="898"/>
        <v>0</v>
      </c>
      <c r="T2222" s="10">
        <f t="shared" si="907"/>
        <v>0.129804</v>
      </c>
      <c r="U2222" s="13">
        <f t="shared" si="911"/>
        <v>264</v>
      </c>
      <c r="V2222" s="13">
        <v>252</v>
      </c>
      <c r="W2222" s="14">
        <f t="shared" si="899"/>
        <v>1.1363891159999999</v>
      </c>
      <c r="X2222" s="85">
        <f t="shared" si="890"/>
        <v>3689.6366718879062</v>
      </c>
      <c r="Y2222" s="8">
        <v>0</v>
      </c>
      <c r="Z2222" s="9">
        <f t="shared" si="900"/>
        <v>0</v>
      </c>
      <c r="AA2222" s="26" t="str">
        <f t="shared" si="908"/>
        <v>INCORPJ=</v>
      </c>
      <c r="AB2222" s="70">
        <f t="shared" si="909"/>
        <v>44508</v>
      </c>
      <c r="AC2222" s="4"/>
      <c r="AD2222" s="1"/>
      <c r="AE2222" s="11"/>
      <c r="AF2222" s="5"/>
      <c r="AG2222" s="1"/>
      <c r="AH2222" s="1"/>
      <c r="AI2222" s="1"/>
      <c r="AJ2222" s="1"/>
      <c r="AK2222" s="10"/>
      <c r="AL2222" s="1"/>
      <c r="AM2222" s="1"/>
      <c r="AN2222" s="1"/>
      <c r="AO2222" s="1"/>
      <c r="AP2222" s="1"/>
      <c r="AQ2222" s="1"/>
    </row>
    <row r="2223" spans="1:43" ht="15.75" x14ac:dyDescent="0.2">
      <c r="A2223" s="67">
        <f t="shared" si="901"/>
        <v>44505</v>
      </c>
      <c r="B2223" s="8">
        <f t="shared" si="891"/>
        <v>20197.127479307561</v>
      </c>
      <c r="C2223" s="8">
        <f t="shared" si="902"/>
        <v>12022.26657881</v>
      </c>
      <c r="D2223" s="28">
        <f t="shared" si="903"/>
        <v>5944.21</v>
      </c>
      <c r="E2223" s="9">
        <f>IF(K2223=1,VLOOKUP(A2222,[1]Plan1!$AY$117:$BA$314,3),E2222)</f>
        <v>6018.51</v>
      </c>
      <c r="F2223" s="110">
        <f t="shared" si="904"/>
        <v>44485</v>
      </c>
      <c r="G2223" s="12">
        <f t="shared" si="892"/>
        <v>1.2499558393798349E-2</v>
      </c>
      <c r="H2223" s="11">
        <f t="shared" si="905"/>
        <v>44516</v>
      </c>
      <c r="I2223" s="11">
        <f t="shared" si="893"/>
        <v>44516</v>
      </c>
      <c r="J2223" s="1">
        <f t="shared" si="906"/>
        <v>20</v>
      </c>
      <c r="K2223" s="1">
        <f t="shared" si="914"/>
        <v>14</v>
      </c>
      <c r="L2223" s="8">
        <f t="shared" si="894"/>
        <v>1.0087333700000001</v>
      </c>
      <c r="M2223" s="14">
        <f t="shared" si="913"/>
        <v>1.0115996199999999</v>
      </c>
      <c r="N2223" s="14">
        <f t="shared" si="910"/>
        <v>1.3601932639640022</v>
      </c>
      <c r="O2223" s="8">
        <f t="shared" si="912"/>
        <v>1.37207233</v>
      </c>
      <c r="P2223" s="8">
        <f t="shared" si="895"/>
        <v>16495.419316660002</v>
      </c>
      <c r="Q2223" s="13">
        <f t="shared" si="896"/>
        <v>0</v>
      </c>
      <c r="R2223" s="21">
        <f t="shared" si="897"/>
        <v>0</v>
      </c>
      <c r="S2223" s="8">
        <f t="shared" si="898"/>
        <v>0</v>
      </c>
      <c r="T2223" s="10">
        <f t="shared" si="907"/>
        <v>0.129804</v>
      </c>
      <c r="U2223" s="13">
        <f t="shared" si="911"/>
        <v>265</v>
      </c>
      <c r="V2223" s="13">
        <v>252</v>
      </c>
      <c r="W2223" s="14">
        <f t="shared" si="899"/>
        <v>1.136939605</v>
      </c>
      <c r="X2223" s="85">
        <f t="shared" ref="X2223:X2226" si="915">TRUNC((P2223*(W2223-1)),8)+(X$1837*(O2223/O$1837)*W2223)</f>
        <v>3701.7081626475583</v>
      </c>
      <c r="Y2223" s="8">
        <v>0</v>
      </c>
      <c r="Z2223" s="9">
        <f t="shared" si="900"/>
        <v>0</v>
      </c>
      <c r="AA2223" s="26" t="str">
        <f t="shared" si="908"/>
        <v>INCORPJ=</v>
      </c>
      <c r="AB2223" s="70">
        <f t="shared" si="909"/>
        <v>44508</v>
      </c>
      <c r="AC2223" s="4"/>
      <c r="AD2223" s="1"/>
      <c r="AE2223" s="11"/>
      <c r="AF2223" s="5"/>
      <c r="AG2223" s="1"/>
      <c r="AH2223" s="1"/>
      <c r="AI2223" s="1"/>
      <c r="AJ2223" s="1"/>
      <c r="AK2223" s="10"/>
      <c r="AL2223" s="1"/>
      <c r="AM2223" s="1"/>
      <c r="AN2223" s="1"/>
      <c r="AO2223" s="1"/>
      <c r="AP2223" s="1"/>
      <c r="AQ2223" s="1"/>
    </row>
    <row r="2224" spans="1:43" ht="15.75" x14ac:dyDescent="0.2">
      <c r="A2224" s="67">
        <f t="shared" si="901"/>
        <v>44506</v>
      </c>
      <c r="B2224" s="8">
        <f t="shared" si="891"/>
        <v>20219.46579504526</v>
      </c>
      <c r="C2224" s="8">
        <f t="shared" si="902"/>
        <v>12022.26657881</v>
      </c>
      <c r="D2224" s="28">
        <f t="shared" si="903"/>
        <v>5944.21</v>
      </c>
      <c r="E2224" s="9">
        <f>IF(K2224=1,VLOOKUP(A2223,[1]Plan1!$AY$117:$BA$314,3),E2223)</f>
        <v>6018.51</v>
      </c>
      <c r="F2224" s="110">
        <f t="shared" si="904"/>
        <v>44485</v>
      </c>
      <c r="G2224" s="12">
        <f t="shared" si="892"/>
        <v>1.2499558393798349E-2</v>
      </c>
      <c r="H2224" s="11">
        <f t="shared" si="905"/>
        <v>44516</v>
      </c>
      <c r="I2224" s="11">
        <f t="shared" si="893"/>
        <v>44516</v>
      </c>
      <c r="J2224" s="1">
        <f t="shared" si="906"/>
        <v>20</v>
      </c>
      <c r="K2224" s="1">
        <f t="shared" si="914"/>
        <v>15</v>
      </c>
      <c r="L2224" s="8">
        <f t="shared" si="894"/>
        <v>1.0093600899999999</v>
      </c>
      <c r="M2224" s="14">
        <f t="shared" si="913"/>
        <v>1.0115996199999999</v>
      </c>
      <c r="N2224" s="14">
        <f t="shared" si="910"/>
        <v>1.3601932639640022</v>
      </c>
      <c r="O2224" s="8">
        <f t="shared" si="912"/>
        <v>1.3729247899999999</v>
      </c>
      <c r="P2224" s="8">
        <f t="shared" si="895"/>
        <v>16505.66781803</v>
      </c>
      <c r="Q2224" s="13">
        <f t="shared" si="896"/>
        <v>0</v>
      </c>
      <c r="R2224" s="21">
        <f t="shared" si="897"/>
        <v>0</v>
      </c>
      <c r="S2224" s="8">
        <f t="shared" si="898"/>
        <v>0</v>
      </c>
      <c r="T2224" s="10">
        <f t="shared" si="907"/>
        <v>0.129804</v>
      </c>
      <c r="U2224" s="13">
        <f t="shared" si="911"/>
        <v>266</v>
      </c>
      <c r="V2224" s="13">
        <v>252</v>
      </c>
      <c r="W2224" s="14">
        <f t="shared" si="899"/>
        <v>1.137490361</v>
      </c>
      <c r="X2224" s="85">
        <f t="shared" si="915"/>
        <v>3713.7979770152597</v>
      </c>
      <c r="Y2224" s="8">
        <v>0</v>
      </c>
      <c r="Z2224" s="9">
        <f t="shared" si="900"/>
        <v>0</v>
      </c>
      <c r="AA2224" s="26" t="str">
        <f t="shared" si="908"/>
        <v>INCORPJ=</v>
      </c>
      <c r="AB2224" s="70">
        <f t="shared" si="909"/>
        <v>44508</v>
      </c>
      <c r="AC2224" s="4"/>
      <c r="AD2224" s="1"/>
      <c r="AE2224" s="11"/>
      <c r="AF2224" s="5"/>
      <c r="AG2224" s="1"/>
      <c r="AH2224" s="1"/>
      <c r="AI2224" s="1"/>
      <c r="AJ2224" s="1"/>
      <c r="AK2224" s="10"/>
      <c r="AL2224" s="1"/>
      <c r="AM2224" s="1"/>
      <c r="AN2224" s="1"/>
      <c r="AO2224" s="1"/>
      <c r="AP2224" s="1"/>
      <c r="AQ2224" s="1"/>
    </row>
    <row r="2225" spans="1:43" ht="15.75" x14ac:dyDescent="0.2">
      <c r="A2225" s="67">
        <f t="shared" si="901"/>
        <v>44507</v>
      </c>
      <c r="B2225" s="8">
        <f t="shared" si="891"/>
        <v>20219.46579504526</v>
      </c>
      <c r="C2225" s="8">
        <f t="shared" si="902"/>
        <v>12022.26657881</v>
      </c>
      <c r="D2225" s="28">
        <f t="shared" si="903"/>
        <v>5944.21</v>
      </c>
      <c r="E2225" s="9">
        <f>IF(K2225=1,VLOOKUP(A2224,[1]Plan1!$AY$117:$BA$314,3),E2224)</f>
        <v>6018.51</v>
      </c>
      <c r="F2225" s="110">
        <f t="shared" si="904"/>
        <v>44485</v>
      </c>
      <c r="G2225" s="12">
        <f t="shared" si="892"/>
        <v>1.2499558393798349E-2</v>
      </c>
      <c r="H2225" s="11">
        <f t="shared" si="905"/>
        <v>44516</v>
      </c>
      <c r="I2225" s="11">
        <f t="shared" si="893"/>
        <v>44516</v>
      </c>
      <c r="J2225" s="1">
        <f t="shared" si="906"/>
        <v>20</v>
      </c>
      <c r="K2225" s="1">
        <f t="shared" si="914"/>
        <v>15</v>
      </c>
      <c r="L2225" s="8">
        <f t="shared" si="894"/>
        <v>1.0093600899999999</v>
      </c>
      <c r="M2225" s="14">
        <f t="shared" si="913"/>
        <v>1.0115996199999999</v>
      </c>
      <c r="N2225" s="14">
        <f t="shared" si="910"/>
        <v>1.3601932639640022</v>
      </c>
      <c r="O2225" s="8">
        <f t="shared" si="912"/>
        <v>1.3729247899999999</v>
      </c>
      <c r="P2225" s="8">
        <f t="shared" si="895"/>
        <v>16505.66781803</v>
      </c>
      <c r="Q2225" s="13">
        <f t="shared" si="896"/>
        <v>0</v>
      </c>
      <c r="R2225" s="21">
        <f t="shared" si="897"/>
        <v>0</v>
      </c>
      <c r="S2225" s="8">
        <f t="shared" si="898"/>
        <v>0</v>
      </c>
      <c r="T2225" s="10">
        <f t="shared" si="907"/>
        <v>0.129804</v>
      </c>
      <c r="U2225" s="13">
        <f t="shared" si="911"/>
        <v>266</v>
      </c>
      <c r="V2225" s="13">
        <v>252</v>
      </c>
      <c r="W2225" s="14">
        <f t="shared" si="899"/>
        <v>1.137490361</v>
      </c>
      <c r="X2225" s="85">
        <f t="shared" si="915"/>
        <v>3713.7979770152597</v>
      </c>
      <c r="Y2225" s="8">
        <v>0</v>
      </c>
      <c r="Z2225" s="9">
        <f t="shared" si="900"/>
        <v>0</v>
      </c>
      <c r="AA2225" s="26" t="str">
        <f t="shared" si="908"/>
        <v>INCORPJ=</v>
      </c>
      <c r="AB2225" s="70">
        <f t="shared" si="909"/>
        <v>44508</v>
      </c>
      <c r="AC2225" s="4"/>
      <c r="AD2225" s="1"/>
      <c r="AE2225" s="11"/>
      <c r="AF2225" s="5"/>
      <c r="AG2225" s="1"/>
      <c r="AH2225" s="1"/>
      <c r="AI2225" s="1"/>
      <c r="AJ2225" s="1"/>
      <c r="AK2225" s="10"/>
      <c r="AL2225" s="1"/>
      <c r="AM2225" s="1"/>
      <c r="AN2225" s="1"/>
      <c r="AO2225" s="1"/>
      <c r="AP2225" s="1"/>
      <c r="AQ2225" s="1"/>
    </row>
    <row r="2226" spans="1:43" ht="15.75" x14ac:dyDescent="0.25">
      <c r="A2226" s="71">
        <f t="shared" si="901"/>
        <v>44508</v>
      </c>
      <c r="B2226" s="72">
        <f t="shared" si="891"/>
        <v>20219.46579504526</v>
      </c>
      <c r="C2226" s="72">
        <f t="shared" si="902"/>
        <v>12022.26657881</v>
      </c>
      <c r="D2226" s="73">
        <f t="shared" si="903"/>
        <v>5944.21</v>
      </c>
      <c r="E2226" s="9">
        <f>IF(K2226=1,VLOOKUP(A2225,[1]Plan1!$AY$117:$BA$314,3),E2225)</f>
        <v>6018.51</v>
      </c>
      <c r="F2226" s="111">
        <f t="shared" si="904"/>
        <v>44485</v>
      </c>
      <c r="G2226" s="76">
        <f t="shared" si="892"/>
        <v>1.2499558393798349E-2</v>
      </c>
      <c r="H2226" s="75">
        <f t="shared" si="905"/>
        <v>44516</v>
      </c>
      <c r="I2226" s="75">
        <f t="shared" si="893"/>
        <v>44516</v>
      </c>
      <c r="J2226" s="77">
        <f t="shared" si="906"/>
        <v>20</v>
      </c>
      <c r="K2226" s="77">
        <f t="shared" si="914"/>
        <v>15</v>
      </c>
      <c r="L2226" s="72">
        <f t="shared" si="894"/>
        <v>1.0093600899999999</v>
      </c>
      <c r="M2226" s="78">
        <f t="shared" si="913"/>
        <v>1.0115996199999999</v>
      </c>
      <c r="N2226" s="78">
        <f t="shared" si="910"/>
        <v>1.3601932639640022</v>
      </c>
      <c r="O2226" s="72">
        <f t="shared" si="912"/>
        <v>1.3729247899999999</v>
      </c>
      <c r="P2226" s="72">
        <f t="shared" si="895"/>
        <v>16505.66781803</v>
      </c>
      <c r="Q2226" s="79">
        <v>6</v>
      </c>
      <c r="R2226" s="80">
        <f t="shared" si="897"/>
        <v>0</v>
      </c>
      <c r="S2226" s="72">
        <f t="shared" si="898"/>
        <v>0</v>
      </c>
      <c r="T2226" s="81">
        <f t="shared" si="907"/>
        <v>0.129804</v>
      </c>
      <c r="U2226" s="79">
        <f t="shared" si="911"/>
        <v>266</v>
      </c>
      <c r="V2226" s="79">
        <v>252</v>
      </c>
      <c r="W2226" s="78">
        <f t="shared" si="899"/>
        <v>1.137490361</v>
      </c>
      <c r="X2226" s="85">
        <f t="shared" si="915"/>
        <v>3713.7979770152597</v>
      </c>
      <c r="Y2226" s="72">
        <v>0</v>
      </c>
      <c r="Z2226" s="74">
        <f t="shared" si="900"/>
        <v>0</v>
      </c>
      <c r="AA2226" s="82" t="str">
        <f t="shared" si="908"/>
        <v>INCORPJ=</v>
      </c>
      <c r="AB2226" s="150">
        <f t="shared" si="909"/>
        <v>44508</v>
      </c>
      <c r="AC2226" s="4"/>
      <c r="AD2226" s="1"/>
      <c r="AE2226" s="11"/>
      <c r="AF2226" s="5"/>
      <c r="AG2226" s="1"/>
      <c r="AH2226" s="1"/>
      <c r="AI2226" s="1"/>
      <c r="AJ2226" s="1"/>
      <c r="AK2226" s="10"/>
      <c r="AL2226" s="1"/>
      <c r="AM2226" s="1"/>
      <c r="AN2226" s="1"/>
      <c r="AO2226" s="1"/>
      <c r="AP2226" s="1"/>
      <c r="AQ2226" s="1"/>
    </row>
    <row r="2227" spans="1:43" ht="18.75" x14ac:dyDescent="0.2">
      <c r="A2227" s="67">
        <f t="shared" si="901"/>
        <v>44509</v>
      </c>
      <c r="B2227" s="8">
        <f t="shared" si="891"/>
        <v>20237.084639779998</v>
      </c>
      <c r="C2227" s="223">
        <f>C2226+(X$2226/O$2226)</f>
        <v>14727.293106166433</v>
      </c>
      <c r="D2227" s="28">
        <f t="shared" si="903"/>
        <v>5944.21</v>
      </c>
      <c r="E2227" s="9">
        <f>IF(K2227=1,VLOOKUP(A2226,[1]Plan1!$AY$117:$BA$314,3),E2226)</f>
        <v>6018.51</v>
      </c>
      <c r="F2227" s="110">
        <f t="shared" si="904"/>
        <v>44485</v>
      </c>
      <c r="G2227" s="12">
        <f t="shared" si="892"/>
        <v>1.2499558393798349E-2</v>
      </c>
      <c r="H2227" s="11">
        <f t="shared" si="905"/>
        <v>44516</v>
      </c>
      <c r="I2227" s="11">
        <f t="shared" si="893"/>
        <v>44516</v>
      </c>
      <c r="J2227" s="1">
        <f t="shared" si="906"/>
        <v>20</v>
      </c>
      <c r="K2227" s="1">
        <f t="shared" si="914"/>
        <v>16</v>
      </c>
      <c r="L2227" s="8">
        <f t="shared" si="894"/>
        <v>1.0099872000000001</v>
      </c>
      <c r="M2227" s="14">
        <f t="shared" si="913"/>
        <v>1.0115996199999999</v>
      </c>
      <c r="N2227" s="14">
        <f t="shared" si="910"/>
        <v>1.3601932639640022</v>
      </c>
      <c r="O2227" s="8">
        <f t="shared" si="912"/>
        <v>1.3737777799999999</v>
      </c>
      <c r="P2227" s="8">
        <f t="shared" si="895"/>
        <v>20232.028028789999</v>
      </c>
      <c r="Q2227" s="13">
        <f t="shared" si="896"/>
        <v>0</v>
      </c>
      <c r="R2227" s="21">
        <f t="shared" si="897"/>
        <v>0</v>
      </c>
      <c r="S2227" s="8">
        <f t="shared" si="898"/>
        <v>0</v>
      </c>
      <c r="T2227" s="195">
        <v>6.5000000000000002E-2</v>
      </c>
      <c r="U2227" s="13">
        <f t="shared" si="911"/>
        <v>1</v>
      </c>
      <c r="V2227" s="13">
        <v>252</v>
      </c>
      <c r="W2227" s="14">
        <f t="shared" si="899"/>
        <v>1.0002499309999999</v>
      </c>
      <c r="X2227" s="224">
        <f>TRUNC((P2227*(W2227-1)),8)</f>
        <v>5.0566109900000002</v>
      </c>
      <c r="Y2227" s="8">
        <v>0</v>
      </c>
      <c r="Z2227" s="9">
        <f t="shared" si="900"/>
        <v>0</v>
      </c>
      <c r="AA2227" s="26" t="s">
        <v>89</v>
      </c>
      <c r="AB2227" s="70">
        <v>45169</v>
      </c>
      <c r="AC2227" s="4"/>
      <c r="AD2227" s="1"/>
      <c r="AE2227" s="11"/>
      <c r="AF2227" s="5"/>
      <c r="AG2227" s="1"/>
      <c r="AH2227" s="1"/>
      <c r="AI2227" s="1"/>
      <c r="AJ2227" s="1"/>
      <c r="AK2227" s="10"/>
      <c r="AL2227" s="1"/>
      <c r="AM2227" s="1"/>
      <c r="AN2227" s="1"/>
      <c r="AO2227" s="1"/>
      <c r="AP2227" s="1"/>
      <c r="AQ2227" s="1"/>
    </row>
    <row r="2228" spans="1:43" x14ac:dyDescent="0.2">
      <c r="A2228" s="67">
        <f t="shared" si="901"/>
        <v>44510</v>
      </c>
      <c r="B2228" s="8">
        <f t="shared" si="891"/>
        <v>20254.719143369999</v>
      </c>
      <c r="C2228" s="8">
        <f t="shared" si="902"/>
        <v>14727.293106159999</v>
      </c>
      <c r="D2228" s="28">
        <f t="shared" si="903"/>
        <v>5944.21</v>
      </c>
      <c r="E2228" s="9">
        <f>IF(K2228=1,VLOOKUP(A2227,[1]Plan1!$AY$117:$BA$314,3),E2227)</f>
        <v>6018.51</v>
      </c>
      <c r="F2228" s="110">
        <f t="shared" si="904"/>
        <v>44485</v>
      </c>
      <c r="G2228" s="12">
        <f t="shared" si="892"/>
        <v>1.2499558393798349E-2</v>
      </c>
      <c r="H2228" s="11">
        <f t="shared" si="905"/>
        <v>44516</v>
      </c>
      <c r="I2228" s="11">
        <f t="shared" si="893"/>
        <v>44516</v>
      </c>
      <c r="J2228" s="1">
        <f t="shared" si="906"/>
        <v>20</v>
      </c>
      <c r="K2228" s="1">
        <f t="shared" si="914"/>
        <v>17</v>
      </c>
      <c r="L2228" s="8">
        <f t="shared" si="894"/>
        <v>1.01061471</v>
      </c>
      <c r="M2228" s="14">
        <f t="shared" si="913"/>
        <v>1.0115996199999999</v>
      </c>
      <c r="N2228" s="14">
        <f t="shared" si="910"/>
        <v>1.3601932639640022</v>
      </c>
      <c r="O2228" s="8">
        <f t="shared" si="912"/>
        <v>1.37463132</v>
      </c>
      <c r="P2228" s="8">
        <f t="shared" si="895"/>
        <v>20244.59836254</v>
      </c>
      <c r="Q2228" s="13">
        <f t="shared" si="896"/>
        <v>0</v>
      </c>
      <c r="R2228" s="21">
        <f t="shared" si="897"/>
        <v>0</v>
      </c>
      <c r="S2228" s="8">
        <f t="shared" si="898"/>
        <v>0</v>
      </c>
      <c r="T2228" s="10">
        <f t="shared" si="907"/>
        <v>6.5000000000000002E-2</v>
      </c>
      <c r="U2228" s="13">
        <f t="shared" si="911"/>
        <v>2</v>
      </c>
      <c r="V2228" s="13">
        <v>252</v>
      </c>
      <c r="W2228" s="14">
        <f t="shared" si="899"/>
        <v>1.000499925</v>
      </c>
      <c r="X2228" s="224">
        <f t="shared" ref="X2228:X2291" si="916">TRUNC((P2228*(W2228-1)),8)</f>
        <v>10.120780829999999</v>
      </c>
      <c r="Y2228" s="8">
        <v>0</v>
      </c>
      <c r="Z2228" s="9">
        <f t="shared" si="900"/>
        <v>0</v>
      </c>
      <c r="AA2228" s="26" t="str">
        <f t="shared" si="908"/>
        <v>INCORPJ=</v>
      </c>
      <c r="AB2228" s="70">
        <f t="shared" si="909"/>
        <v>45169</v>
      </c>
      <c r="AC2228" s="4"/>
      <c r="AD2228" s="1"/>
      <c r="AE2228" s="11"/>
      <c r="AF2228" s="5"/>
      <c r="AG2228" s="1"/>
      <c r="AH2228" s="1"/>
      <c r="AI2228" s="1"/>
      <c r="AJ2228" s="1"/>
      <c r="AK2228" s="10"/>
      <c r="AL2228" s="1"/>
      <c r="AM2228" s="1"/>
      <c r="AN2228" s="1"/>
      <c r="AO2228" s="1"/>
      <c r="AP2228" s="1"/>
      <c r="AQ2228" s="1"/>
    </row>
    <row r="2229" spans="1:43" x14ac:dyDescent="0.2">
      <c r="A2229" s="67">
        <f t="shared" si="901"/>
        <v>44511</v>
      </c>
      <c r="B2229" s="8">
        <f t="shared" si="891"/>
        <v>20272.368704479999</v>
      </c>
      <c r="C2229" s="8">
        <f t="shared" si="902"/>
        <v>14727.293106159999</v>
      </c>
      <c r="D2229" s="28">
        <f t="shared" si="903"/>
        <v>5944.21</v>
      </c>
      <c r="E2229" s="9">
        <f>IF(K2229=1,VLOOKUP(A2228,[1]Plan1!$AY$117:$BA$314,3),E2228)</f>
        <v>6018.51</v>
      </c>
      <c r="F2229" s="110">
        <f t="shared" si="904"/>
        <v>44485</v>
      </c>
      <c r="G2229" s="12">
        <f t="shared" si="892"/>
        <v>1.2499558393798349E-2</v>
      </c>
      <c r="H2229" s="11">
        <f t="shared" si="905"/>
        <v>44516</v>
      </c>
      <c r="I2229" s="11">
        <f t="shared" si="893"/>
        <v>44516</v>
      </c>
      <c r="J2229" s="1">
        <f t="shared" si="906"/>
        <v>20</v>
      </c>
      <c r="K2229" s="1">
        <f t="shared" si="914"/>
        <v>18</v>
      </c>
      <c r="L2229" s="8">
        <f t="shared" si="894"/>
        <v>1.0112426000000001</v>
      </c>
      <c r="M2229" s="14">
        <f t="shared" si="913"/>
        <v>1.0115996199999999</v>
      </c>
      <c r="N2229" s="14">
        <f t="shared" si="910"/>
        <v>1.3601932639640022</v>
      </c>
      <c r="O2229" s="8">
        <f t="shared" si="912"/>
        <v>1.37548537</v>
      </c>
      <c r="P2229" s="8">
        <f t="shared" si="895"/>
        <v>20257.17620722</v>
      </c>
      <c r="Q2229" s="13">
        <f t="shared" si="896"/>
        <v>0</v>
      </c>
      <c r="R2229" s="21">
        <f t="shared" si="897"/>
        <v>0</v>
      </c>
      <c r="S2229" s="8">
        <f t="shared" si="898"/>
        <v>0</v>
      </c>
      <c r="T2229" s="10">
        <f t="shared" si="907"/>
        <v>6.5000000000000002E-2</v>
      </c>
      <c r="U2229" s="13">
        <f t="shared" si="911"/>
        <v>3</v>
      </c>
      <c r="V2229" s="13">
        <v>252</v>
      </c>
      <c r="W2229" s="14">
        <f t="shared" si="899"/>
        <v>1.000749981</v>
      </c>
      <c r="X2229" s="224">
        <f t="shared" si="916"/>
        <v>15.19249726</v>
      </c>
      <c r="Y2229" s="8">
        <v>0</v>
      </c>
      <c r="Z2229" s="9">
        <f t="shared" si="900"/>
        <v>0</v>
      </c>
      <c r="AA2229" s="26" t="str">
        <f t="shared" si="908"/>
        <v>INCORPJ=</v>
      </c>
      <c r="AB2229" s="70">
        <f t="shared" si="909"/>
        <v>45169</v>
      </c>
      <c r="AC2229" s="4"/>
      <c r="AD2229" s="1"/>
      <c r="AE2229" s="11"/>
      <c r="AF2229" s="5"/>
      <c r="AG2229" s="1"/>
      <c r="AH2229" s="1"/>
      <c r="AI2229" s="1"/>
      <c r="AJ2229" s="1"/>
      <c r="AK2229" s="10"/>
      <c r="AL2229" s="1"/>
      <c r="AM2229" s="1"/>
      <c r="AN2229" s="1"/>
      <c r="AO2229" s="1"/>
      <c r="AP2229" s="1"/>
      <c r="AQ2229" s="1"/>
    </row>
    <row r="2230" spans="1:43" x14ac:dyDescent="0.2">
      <c r="A2230" s="67">
        <f t="shared" si="901"/>
        <v>44512</v>
      </c>
      <c r="B2230" s="8">
        <f t="shared" si="891"/>
        <v>20290.033646190001</v>
      </c>
      <c r="C2230" s="8">
        <f t="shared" si="902"/>
        <v>14727.293106159999</v>
      </c>
      <c r="D2230" s="28">
        <f t="shared" si="903"/>
        <v>5944.21</v>
      </c>
      <c r="E2230" s="9">
        <f>IF(K2230=1,VLOOKUP(A2229,[1]Plan1!$AY$117:$BA$314,3),E2229)</f>
        <v>6018.51</v>
      </c>
      <c r="F2230" s="110">
        <f t="shared" si="904"/>
        <v>44485</v>
      </c>
      <c r="G2230" s="12">
        <f t="shared" si="892"/>
        <v>1.2499558393798349E-2</v>
      </c>
      <c r="H2230" s="11">
        <f t="shared" si="905"/>
        <v>44516</v>
      </c>
      <c r="I2230" s="11">
        <f t="shared" si="893"/>
        <v>44516</v>
      </c>
      <c r="J2230" s="1">
        <f t="shared" si="906"/>
        <v>20</v>
      </c>
      <c r="K2230" s="1">
        <f t="shared" si="914"/>
        <v>19</v>
      </c>
      <c r="L2230" s="8">
        <f t="shared" si="894"/>
        <v>1.01187088</v>
      </c>
      <c r="M2230" s="14">
        <f t="shared" si="913"/>
        <v>1.0115996199999999</v>
      </c>
      <c r="N2230" s="14">
        <f t="shared" si="910"/>
        <v>1.3601932639640022</v>
      </c>
      <c r="O2230" s="8">
        <f t="shared" si="912"/>
        <v>1.37633995</v>
      </c>
      <c r="P2230" s="8">
        <f t="shared" si="895"/>
        <v>20269.761857360001</v>
      </c>
      <c r="Q2230" s="13">
        <f t="shared" si="896"/>
        <v>0</v>
      </c>
      <c r="R2230" s="21">
        <f t="shared" si="897"/>
        <v>0</v>
      </c>
      <c r="S2230" s="8">
        <f t="shared" si="898"/>
        <v>0</v>
      </c>
      <c r="T2230" s="10">
        <f t="shared" si="907"/>
        <v>6.5000000000000002E-2</v>
      </c>
      <c r="U2230" s="13">
        <f t="shared" si="911"/>
        <v>4</v>
      </c>
      <c r="V2230" s="13">
        <v>252</v>
      </c>
      <c r="W2230" s="14">
        <f t="shared" si="899"/>
        <v>1.0010000999999999</v>
      </c>
      <c r="X2230" s="224">
        <f t="shared" si="916"/>
        <v>20.271788829999998</v>
      </c>
      <c r="Y2230" s="8">
        <v>0</v>
      </c>
      <c r="Z2230" s="9">
        <f t="shared" si="900"/>
        <v>0</v>
      </c>
      <c r="AA2230" s="26" t="str">
        <f t="shared" si="908"/>
        <v>INCORPJ=</v>
      </c>
      <c r="AB2230" s="70">
        <f t="shared" si="909"/>
        <v>45169</v>
      </c>
      <c r="AC2230" s="4"/>
      <c r="AD2230" s="1"/>
      <c r="AE2230" s="11"/>
      <c r="AF2230" s="5"/>
      <c r="AG2230" s="1"/>
      <c r="AH2230" s="1"/>
      <c r="AI2230" s="1"/>
      <c r="AJ2230" s="1"/>
      <c r="AK2230" s="10"/>
      <c r="AL2230" s="1"/>
      <c r="AM2230" s="1"/>
      <c r="AN2230" s="1"/>
      <c r="AO2230" s="1"/>
      <c r="AP2230" s="1"/>
      <c r="AQ2230" s="1"/>
    </row>
    <row r="2231" spans="1:43" x14ac:dyDescent="0.2">
      <c r="A2231" s="67">
        <f t="shared" si="901"/>
        <v>44513</v>
      </c>
      <c r="B2231" s="8">
        <f t="shared" si="891"/>
        <v>20307.713956450003</v>
      </c>
      <c r="C2231" s="8">
        <f t="shared" si="902"/>
        <v>14727.293106159999</v>
      </c>
      <c r="D2231" s="28">
        <f t="shared" si="903"/>
        <v>5944.21</v>
      </c>
      <c r="E2231" s="9">
        <f>IF(K2231=1,VLOOKUP(A2230,[1]Plan1!$AY$117:$BA$314,3),E2230)</f>
        <v>6018.51</v>
      </c>
      <c r="F2231" s="110">
        <f t="shared" si="904"/>
        <v>44485</v>
      </c>
      <c r="G2231" s="12">
        <f t="shared" si="892"/>
        <v>1.2499558393798349E-2</v>
      </c>
      <c r="H2231" s="11">
        <f t="shared" si="905"/>
        <v>44516</v>
      </c>
      <c r="I2231" s="11">
        <f t="shared" si="893"/>
        <v>44516</v>
      </c>
      <c r="J2231" s="1">
        <f t="shared" si="906"/>
        <v>20</v>
      </c>
      <c r="K2231" s="1">
        <f t="shared" si="914"/>
        <v>20</v>
      </c>
      <c r="L2231" s="8">
        <f t="shared" si="894"/>
        <v>1.01249955</v>
      </c>
      <c r="M2231" s="14">
        <f t="shared" si="913"/>
        <v>1.0115996199999999</v>
      </c>
      <c r="N2231" s="14">
        <f t="shared" si="910"/>
        <v>1.3601932639640022</v>
      </c>
      <c r="O2231" s="8">
        <f t="shared" si="912"/>
        <v>1.37719506</v>
      </c>
      <c r="P2231" s="8">
        <f t="shared" si="895"/>
        <v>20282.355312970001</v>
      </c>
      <c r="Q2231" s="13">
        <f t="shared" si="896"/>
        <v>0</v>
      </c>
      <c r="R2231" s="21">
        <f t="shared" si="897"/>
        <v>0</v>
      </c>
      <c r="S2231" s="8">
        <f t="shared" si="898"/>
        <v>0</v>
      </c>
      <c r="T2231" s="10">
        <f t="shared" si="907"/>
        <v>6.5000000000000002E-2</v>
      </c>
      <c r="U2231" s="13">
        <f t="shared" si="911"/>
        <v>5</v>
      </c>
      <c r="V2231" s="13">
        <v>252</v>
      </c>
      <c r="W2231" s="14">
        <f t="shared" si="899"/>
        <v>1.0012502809999999</v>
      </c>
      <c r="X2231" s="224">
        <f t="shared" si="916"/>
        <v>25.358643480000001</v>
      </c>
      <c r="Y2231" s="8">
        <v>0</v>
      </c>
      <c r="Z2231" s="9">
        <f t="shared" si="900"/>
        <v>0</v>
      </c>
      <c r="AA2231" s="26" t="str">
        <f t="shared" si="908"/>
        <v>INCORPJ=</v>
      </c>
      <c r="AB2231" s="70">
        <f t="shared" si="909"/>
        <v>45169</v>
      </c>
      <c r="AC2231" s="4"/>
      <c r="AD2231" s="1"/>
      <c r="AE2231" s="11"/>
      <c r="AF2231" s="5"/>
      <c r="AG2231" s="1"/>
      <c r="AH2231" s="1"/>
      <c r="AI2231" s="1"/>
      <c r="AJ2231" s="1"/>
      <c r="AK2231" s="10"/>
      <c r="AL2231" s="1"/>
      <c r="AM2231" s="1"/>
      <c r="AN2231" s="1"/>
      <c r="AO2231" s="1"/>
      <c r="AP2231" s="1"/>
      <c r="AQ2231" s="1"/>
    </row>
    <row r="2232" spans="1:43" x14ac:dyDescent="0.2">
      <c r="A2232" s="67">
        <f t="shared" si="901"/>
        <v>44514</v>
      </c>
      <c r="B2232" s="8">
        <f t="shared" si="891"/>
        <v>20307.713956450003</v>
      </c>
      <c r="C2232" s="8">
        <f t="shared" si="902"/>
        <v>14727.293106159999</v>
      </c>
      <c r="D2232" s="28">
        <f t="shared" si="903"/>
        <v>5944.21</v>
      </c>
      <c r="E2232" s="9">
        <f>IF(K2232=1,VLOOKUP(A2231,[1]Plan1!$AY$117:$BA$314,3),E2231)</f>
        <v>6018.51</v>
      </c>
      <c r="F2232" s="110">
        <f t="shared" si="904"/>
        <v>44485</v>
      </c>
      <c r="G2232" s="12">
        <f t="shared" si="892"/>
        <v>1.2499558393798349E-2</v>
      </c>
      <c r="H2232" s="11">
        <f t="shared" si="905"/>
        <v>44516</v>
      </c>
      <c r="I2232" s="11">
        <f t="shared" si="893"/>
        <v>44516</v>
      </c>
      <c r="J2232" s="1">
        <f t="shared" si="906"/>
        <v>20</v>
      </c>
      <c r="K2232" s="1">
        <f t="shared" si="914"/>
        <v>20</v>
      </c>
      <c r="L2232" s="8">
        <f t="shared" si="894"/>
        <v>1.01249955</v>
      </c>
      <c r="M2232" s="14">
        <f t="shared" si="913"/>
        <v>1.0115996199999999</v>
      </c>
      <c r="N2232" s="14">
        <f t="shared" si="910"/>
        <v>1.3601932639640022</v>
      </c>
      <c r="O2232" s="8">
        <f t="shared" si="912"/>
        <v>1.37719506</v>
      </c>
      <c r="P2232" s="8">
        <f t="shared" si="895"/>
        <v>20282.355312970001</v>
      </c>
      <c r="Q2232" s="13">
        <f t="shared" si="896"/>
        <v>0</v>
      </c>
      <c r="R2232" s="21">
        <f t="shared" si="897"/>
        <v>0</v>
      </c>
      <c r="S2232" s="8">
        <f t="shared" si="898"/>
        <v>0</v>
      </c>
      <c r="T2232" s="10">
        <f t="shared" si="907"/>
        <v>6.5000000000000002E-2</v>
      </c>
      <c r="U2232" s="13">
        <f t="shared" si="911"/>
        <v>5</v>
      </c>
      <c r="V2232" s="13">
        <v>252</v>
      </c>
      <c r="W2232" s="14">
        <f t="shared" si="899"/>
        <v>1.0012502809999999</v>
      </c>
      <c r="X2232" s="224">
        <f t="shared" si="916"/>
        <v>25.358643480000001</v>
      </c>
      <c r="Y2232" s="8">
        <v>0</v>
      </c>
      <c r="Z2232" s="9">
        <f t="shared" si="900"/>
        <v>0</v>
      </c>
      <c r="AA2232" s="26" t="str">
        <f t="shared" si="908"/>
        <v>INCORPJ=</v>
      </c>
      <c r="AB2232" s="70">
        <f t="shared" si="909"/>
        <v>45169</v>
      </c>
      <c r="AC2232" s="4"/>
      <c r="AD2232" s="1"/>
      <c r="AE2232" s="11"/>
      <c r="AF2232" s="5"/>
      <c r="AG2232" s="1"/>
      <c r="AH2232" s="1"/>
      <c r="AI2232" s="1"/>
      <c r="AJ2232" s="1"/>
      <c r="AK2232" s="10"/>
      <c r="AL2232" s="1"/>
      <c r="AM2232" s="1"/>
      <c r="AN2232" s="1"/>
      <c r="AO2232" s="1"/>
      <c r="AP2232" s="1"/>
      <c r="AQ2232" s="1"/>
    </row>
    <row r="2233" spans="1:43" x14ac:dyDescent="0.2">
      <c r="A2233" s="67">
        <f t="shared" si="901"/>
        <v>44515</v>
      </c>
      <c r="B2233" s="8">
        <f t="shared" si="891"/>
        <v>20307.713956450003</v>
      </c>
      <c r="C2233" s="8">
        <f t="shared" si="902"/>
        <v>14727.293106159999</v>
      </c>
      <c r="D2233" s="28">
        <f t="shared" si="903"/>
        <v>5944.21</v>
      </c>
      <c r="E2233" s="9">
        <f>IF(K2233=1,VLOOKUP(A2232,[1]Plan1!$AY$117:$BA$314,3),E2232)</f>
        <v>6018.51</v>
      </c>
      <c r="F2233" s="110">
        <f t="shared" si="904"/>
        <v>44485</v>
      </c>
      <c r="G2233" s="12">
        <f t="shared" si="892"/>
        <v>1.2499558393798349E-2</v>
      </c>
      <c r="H2233" s="11">
        <f t="shared" si="905"/>
        <v>44545</v>
      </c>
      <c r="I2233" s="11">
        <f t="shared" si="893"/>
        <v>44516</v>
      </c>
      <c r="J2233" s="1">
        <f t="shared" si="906"/>
        <v>20</v>
      </c>
      <c r="K2233" s="1">
        <f t="shared" si="914"/>
        <v>20</v>
      </c>
      <c r="L2233" s="8">
        <f t="shared" si="894"/>
        <v>1.01249955</v>
      </c>
      <c r="M2233" s="14">
        <f t="shared" si="913"/>
        <v>1.0115996199999999</v>
      </c>
      <c r="N2233" s="14">
        <f t="shared" si="910"/>
        <v>1.3601932639640022</v>
      </c>
      <c r="O2233" s="8">
        <f t="shared" si="912"/>
        <v>1.37719506</v>
      </c>
      <c r="P2233" s="8">
        <f t="shared" si="895"/>
        <v>20282.355312970001</v>
      </c>
      <c r="Q2233" s="13">
        <f t="shared" si="896"/>
        <v>0</v>
      </c>
      <c r="R2233" s="21">
        <f t="shared" si="897"/>
        <v>0</v>
      </c>
      <c r="S2233" s="8">
        <f t="shared" si="898"/>
        <v>0</v>
      </c>
      <c r="T2233" s="10">
        <f t="shared" si="907"/>
        <v>6.5000000000000002E-2</v>
      </c>
      <c r="U2233" s="13">
        <f t="shared" si="911"/>
        <v>5</v>
      </c>
      <c r="V2233" s="13">
        <v>252</v>
      </c>
      <c r="W2233" s="14">
        <f t="shared" si="899"/>
        <v>1.0012502809999999</v>
      </c>
      <c r="X2233" s="224">
        <f t="shared" si="916"/>
        <v>25.358643480000001</v>
      </c>
      <c r="Y2233" s="8">
        <v>0</v>
      </c>
      <c r="Z2233" s="9">
        <f t="shared" si="900"/>
        <v>0</v>
      </c>
      <c r="AA2233" s="26" t="str">
        <f t="shared" si="908"/>
        <v>INCORPJ=</v>
      </c>
      <c r="AB2233" s="70">
        <f t="shared" si="909"/>
        <v>45169</v>
      </c>
      <c r="AC2233" s="4"/>
      <c r="AD2233" s="1"/>
      <c r="AE2233" s="11"/>
      <c r="AF2233" s="5"/>
      <c r="AG2233" s="1"/>
      <c r="AH2233" s="1"/>
      <c r="AI2233" s="1"/>
      <c r="AJ2233" s="1"/>
      <c r="AK2233" s="10"/>
      <c r="AL2233" s="1"/>
      <c r="AM2233" s="1"/>
      <c r="AN2233" s="1"/>
      <c r="AO2233" s="1"/>
      <c r="AP2233" s="1"/>
      <c r="AQ2233" s="1"/>
    </row>
    <row r="2234" spans="1:43" x14ac:dyDescent="0.2">
      <c r="A2234" s="67">
        <f t="shared" si="901"/>
        <v>44516</v>
      </c>
      <c r="B2234" s="8">
        <f t="shared" si="891"/>
        <v>20307.713956450003</v>
      </c>
      <c r="C2234" s="8">
        <f t="shared" si="902"/>
        <v>14727.293106159999</v>
      </c>
      <c r="D2234" s="28">
        <f t="shared" si="903"/>
        <v>5944.21</v>
      </c>
      <c r="E2234" s="9">
        <f>IF(K2234=1,VLOOKUP(A2233,[1]Plan1!$AY$117:$BA$314,3),E2233)</f>
        <v>6018.51</v>
      </c>
      <c r="F2234" s="110">
        <f t="shared" si="904"/>
        <v>44485</v>
      </c>
      <c r="G2234" s="12">
        <f t="shared" si="892"/>
        <v>1.2499558393798349E-2</v>
      </c>
      <c r="H2234" s="11">
        <f t="shared" si="905"/>
        <v>44545</v>
      </c>
      <c r="I2234" s="11">
        <f t="shared" si="893"/>
        <v>44516</v>
      </c>
      <c r="J2234" s="1">
        <f t="shared" si="906"/>
        <v>20</v>
      </c>
      <c r="K2234" s="1">
        <f t="shared" si="914"/>
        <v>20</v>
      </c>
      <c r="L2234" s="8">
        <f t="shared" si="894"/>
        <v>1.01249955</v>
      </c>
      <c r="M2234" s="14">
        <f t="shared" si="913"/>
        <v>1.0115996199999999</v>
      </c>
      <c r="N2234" s="14">
        <f t="shared" si="910"/>
        <v>1.3601932639640022</v>
      </c>
      <c r="O2234" s="8">
        <f t="shared" si="912"/>
        <v>1.37719506</v>
      </c>
      <c r="P2234" s="8">
        <f t="shared" si="895"/>
        <v>20282.355312970001</v>
      </c>
      <c r="Q2234" s="13">
        <f t="shared" si="896"/>
        <v>0</v>
      </c>
      <c r="R2234" s="21">
        <f t="shared" si="897"/>
        <v>0</v>
      </c>
      <c r="S2234" s="8">
        <f t="shared" si="898"/>
        <v>0</v>
      </c>
      <c r="T2234" s="10">
        <f t="shared" si="907"/>
        <v>6.5000000000000002E-2</v>
      </c>
      <c r="U2234" s="13">
        <f t="shared" si="911"/>
        <v>5</v>
      </c>
      <c r="V2234" s="13">
        <v>252</v>
      </c>
      <c r="W2234" s="14">
        <f t="shared" si="899"/>
        <v>1.0012502809999999</v>
      </c>
      <c r="X2234" s="224">
        <f t="shared" si="916"/>
        <v>25.358643480000001</v>
      </c>
      <c r="Y2234" s="8">
        <v>0</v>
      </c>
      <c r="Z2234" s="9">
        <f t="shared" si="900"/>
        <v>0</v>
      </c>
      <c r="AA2234" s="26" t="str">
        <f t="shared" si="908"/>
        <v>INCORPJ=</v>
      </c>
      <c r="AB2234" s="70">
        <f t="shared" si="909"/>
        <v>45169</v>
      </c>
      <c r="AC2234" s="4"/>
      <c r="AD2234" s="1"/>
      <c r="AE2234" s="11"/>
      <c r="AF2234" s="5"/>
      <c r="AG2234" s="1"/>
      <c r="AH2234" s="1"/>
      <c r="AI2234" s="1"/>
      <c r="AJ2234" s="1"/>
      <c r="AK2234" s="10"/>
      <c r="AL2234" s="1"/>
      <c r="AM2234" s="1"/>
      <c r="AN2234" s="1"/>
      <c r="AO2234" s="1"/>
      <c r="AP2234" s="1"/>
      <c r="AQ2234" s="1"/>
    </row>
    <row r="2235" spans="1:43" x14ac:dyDescent="0.2">
      <c r="A2235" s="67">
        <f t="shared" si="901"/>
        <v>44517</v>
      </c>
      <c r="B2235" s="8">
        <f t="shared" si="891"/>
        <v>20321.937804420002</v>
      </c>
      <c r="C2235" s="8">
        <f t="shared" si="902"/>
        <v>14727.293106159999</v>
      </c>
      <c r="D2235" s="28">
        <f t="shared" si="903"/>
        <v>6018.51</v>
      </c>
      <c r="E2235" s="9">
        <f>IF(K2235=1,VLOOKUP(A2234,[1]Plan1!$AY$117:$BA$314,3),E2234)</f>
        <v>6075.69</v>
      </c>
      <c r="F2235" s="110">
        <f t="shared" si="904"/>
        <v>44517</v>
      </c>
      <c r="G2235" s="12">
        <f t="shared" si="892"/>
        <v>9.5006903702077317E-3</v>
      </c>
      <c r="H2235" s="11">
        <f t="shared" si="905"/>
        <v>44545</v>
      </c>
      <c r="I2235" s="11">
        <f t="shared" si="893"/>
        <v>44545</v>
      </c>
      <c r="J2235" s="1">
        <f t="shared" si="906"/>
        <v>21</v>
      </c>
      <c r="K2235" s="1">
        <f t="shared" si="914"/>
        <v>1</v>
      </c>
      <c r="L2235" s="8">
        <f t="shared" si="894"/>
        <v>1.00045037</v>
      </c>
      <c r="M2235" s="14">
        <f t="shared" si="913"/>
        <v>1.01249955</v>
      </c>
      <c r="N2235" s="14">
        <f t="shared" si="910"/>
        <v>1.3771950676765834</v>
      </c>
      <c r="O2235" s="8">
        <f t="shared" si="912"/>
        <v>1.3778153099999999</v>
      </c>
      <c r="P2235" s="8">
        <f t="shared" si="895"/>
        <v>20291.48991652</v>
      </c>
      <c r="Q2235" s="13">
        <f t="shared" si="896"/>
        <v>0</v>
      </c>
      <c r="R2235" s="21">
        <f t="shared" si="897"/>
        <v>0</v>
      </c>
      <c r="S2235" s="8">
        <f t="shared" si="898"/>
        <v>0</v>
      </c>
      <c r="T2235" s="10">
        <f t="shared" si="907"/>
        <v>6.5000000000000002E-2</v>
      </c>
      <c r="U2235" s="13">
        <f t="shared" si="911"/>
        <v>6</v>
      </c>
      <c r="V2235" s="13">
        <v>252</v>
      </c>
      <c r="W2235" s="14">
        <f t="shared" si="899"/>
        <v>1.001500525</v>
      </c>
      <c r="X2235" s="224">
        <f t="shared" si="916"/>
        <v>30.447887900000001</v>
      </c>
      <c r="Y2235" s="8">
        <v>0</v>
      </c>
      <c r="Z2235" s="9">
        <f t="shared" si="900"/>
        <v>0</v>
      </c>
      <c r="AA2235" s="26" t="str">
        <f t="shared" si="908"/>
        <v>INCORPJ=</v>
      </c>
      <c r="AB2235" s="70">
        <f t="shared" si="909"/>
        <v>45169</v>
      </c>
      <c r="AC2235" s="4"/>
      <c r="AD2235" s="1"/>
      <c r="AE2235" s="11"/>
      <c r="AF2235" s="5"/>
      <c r="AG2235" s="1"/>
      <c r="AH2235" s="1"/>
      <c r="AI2235" s="1"/>
      <c r="AJ2235" s="1"/>
      <c r="AK2235" s="10"/>
      <c r="AL2235" s="1"/>
      <c r="AM2235" s="1"/>
      <c r="AN2235" s="1"/>
      <c r="AO2235" s="1"/>
      <c r="AP2235" s="1"/>
      <c r="AQ2235" s="1"/>
    </row>
    <row r="2236" spans="1:43" x14ac:dyDescent="0.2">
      <c r="A2236" s="67">
        <f t="shared" si="901"/>
        <v>44518</v>
      </c>
      <c r="B2236" s="8">
        <f t="shared" si="891"/>
        <v>20336.17190872</v>
      </c>
      <c r="C2236" s="8">
        <f t="shared" si="902"/>
        <v>14727.293106159999</v>
      </c>
      <c r="D2236" s="28">
        <f t="shared" si="903"/>
        <v>6018.51</v>
      </c>
      <c r="E2236" s="9">
        <f>IF(K2236=1,VLOOKUP(A2235,[1]Plan1!$AY$117:$BA$314,3),E2235)</f>
        <v>6075.69</v>
      </c>
      <c r="F2236" s="110">
        <f t="shared" si="904"/>
        <v>44517</v>
      </c>
      <c r="G2236" s="12">
        <f t="shared" si="892"/>
        <v>9.5006903702077317E-3</v>
      </c>
      <c r="H2236" s="11">
        <f t="shared" si="905"/>
        <v>44545</v>
      </c>
      <c r="I2236" s="11">
        <f t="shared" si="893"/>
        <v>44545</v>
      </c>
      <c r="J2236" s="1">
        <f t="shared" si="906"/>
        <v>21</v>
      </c>
      <c r="K2236" s="1">
        <f t="shared" si="914"/>
        <v>2</v>
      </c>
      <c r="L2236" s="8">
        <f t="shared" si="894"/>
        <v>1.0009009600000001</v>
      </c>
      <c r="M2236" s="14">
        <f t="shared" si="913"/>
        <v>1.01249955</v>
      </c>
      <c r="N2236" s="14">
        <f t="shared" si="910"/>
        <v>1.3771950676765834</v>
      </c>
      <c r="O2236" s="8">
        <f t="shared" si="912"/>
        <v>1.37843586</v>
      </c>
      <c r="P2236" s="8">
        <f t="shared" si="895"/>
        <v>20300.628938260001</v>
      </c>
      <c r="Q2236" s="13">
        <f t="shared" si="896"/>
        <v>0</v>
      </c>
      <c r="R2236" s="21">
        <f t="shared" si="897"/>
        <v>0</v>
      </c>
      <c r="S2236" s="8">
        <f t="shared" si="898"/>
        <v>0</v>
      </c>
      <c r="T2236" s="10">
        <f t="shared" si="907"/>
        <v>6.5000000000000002E-2</v>
      </c>
      <c r="U2236" s="13">
        <f t="shared" si="911"/>
        <v>7</v>
      </c>
      <c r="V2236" s="13">
        <v>252</v>
      </c>
      <c r="W2236" s="14">
        <f t="shared" si="899"/>
        <v>1.0017508310000001</v>
      </c>
      <c r="X2236" s="224">
        <f t="shared" si="916"/>
        <v>35.542970459999999</v>
      </c>
      <c r="Y2236" s="8">
        <v>0</v>
      </c>
      <c r="Z2236" s="9">
        <f t="shared" si="900"/>
        <v>0</v>
      </c>
      <c r="AA2236" s="26" t="str">
        <f t="shared" si="908"/>
        <v>INCORPJ=</v>
      </c>
      <c r="AB2236" s="70">
        <f t="shared" si="909"/>
        <v>45169</v>
      </c>
      <c r="AC2236" s="4"/>
      <c r="AD2236" s="1"/>
      <c r="AE2236" s="11"/>
      <c r="AF2236" s="5"/>
      <c r="AG2236" s="1"/>
      <c r="AH2236" s="1"/>
      <c r="AI2236" s="1"/>
      <c r="AJ2236" s="1"/>
      <c r="AK2236" s="10"/>
      <c r="AL2236" s="1"/>
      <c r="AM2236" s="1"/>
      <c r="AN2236" s="1"/>
      <c r="AO2236" s="1"/>
      <c r="AP2236" s="1"/>
      <c r="AQ2236" s="1"/>
    </row>
    <row r="2237" spans="1:43" x14ac:dyDescent="0.2">
      <c r="A2237" s="67">
        <f t="shared" si="901"/>
        <v>44519</v>
      </c>
      <c r="B2237" s="8">
        <f t="shared" si="891"/>
        <v>20350.415704389998</v>
      </c>
      <c r="C2237" s="8">
        <f t="shared" si="902"/>
        <v>14727.293106159999</v>
      </c>
      <c r="D2237" s="28">
        <f t="shared" si="903"/>
        <v>6018.51</v>
      </c>
      <c r="E2237" s="9">
        <f>IF(K2237=1,VLOOKUP(A2236,[1]Plan1!$AY$117:$BA$314,3),E2236)</f>
        <v>6075.69</v>
      </c>
      <c r="F2237" s="110">
        <f t="shared" si="904"/>
        <v>44517</v>
      </c>
      <c r="G2237" s="12">
        <f t="shared" si="892"/>
        <v>9.5006903702077317E-3</v>
      </c>
      <c r="H2237" s="11">
        <f t="shared" si="905"/>
        <v>44545</v>
      </c>
      <c r="I2237" s="11">
        <f t="shared" si="893"/>
        <v>44545</v>
      </c>
      <c r="J2237" s="1">
        <f t="shared" si="906"/>
        <v>21</v>
      </c>
      <c r="K2237" s="1">
        <f t="shared" si="914"/>
        <v>3</v>
      </c>
      <c r="L2237" s="8">
        <f t="shared" si="894"/>
        <v>1.00135174</v>
      </c>
      <c r="M2237" s="14">
        <f t="shared" si="913"/>
        <v>1.01249955</v>
      </c>
      <c r="N2237" s="14">
        <f t="shared" si="910"/>
        <v>1.3771950676765834</v>
      </c>
      <c r="O2237" s="8">
        <f t="shared" si="912"/>
        <v>1.37905667</v>
      </c>
      <c r="P2237" s="8">
        <f t="shared" si="895"/>
        <v>20309.771789089998</v>
      </c>
      <c r="Q2237" s="13">
        <f t="shared" si="896"/>
        <v>0</v>
      </c>
      <c r="R2237" s="21">
        <f t="shared" si="897"/>
        <v>0</v>
      </c>
      <c r="S2237" s="8">
        <f t="shared" si="898"/>
        <v>0</v>
      </c>
      <c r="T2237" s="10">
        <f t="shared" si="907"/>
        <v>6.5000000000000002E-2</v>
      </c>
      <c r="U2237" s="13">
        <f t="shared" si="911"/>
        <v>8</v>
      </c>
      <c r="V2237" s="13">
        <v>252</v>
      </c>
      <c r="W2237" s="14">
        <f t="shared" si="899"/>
        <v>1.0020012</v>
      </c>
      <c r="X2237" s="224">
        <f t="shared" si="916"/>
        <v>40.643915300000003</v>
      </c>
      <c r="Y2237" s="8">
        <v>0</v>
      </c>
      <c r="Z2237" s="9">
        <f t="shared" si="900"/>
        <v>0</v>
      </c>
      <c r="AA2237" s="26" t="str">
        <f t="shared" si="908"/>
        <v>INCORPJ=</v>
      </c>
      <c r="AB2237" s="70">
        <f t="shared" si="909"/>
        <v>45169</v>
      </c>
      <c r="AC2237" s="4"/>
      <c r="AD2237" s="1"/>
      <c r="AE2237" s="11"/>
      <c r="AF2237" s="5"/>
      <c r="AG2237" s="1"/>
      <c r="AH2237" s="1"/>
      <c r="AI2237" s="1"/>
      <c r="AJ2237" s="1"/>
      <c r="AK2237" s="10"/>
      <c r="AL2237" s="1"/>
      <c r="AM2237" s="1"/>
      <c r="AN2237" s="1"/>
      <c r="AO2237" s="1"/>
      <c r="AP2237" s="1"/>
      <c r="AQ2237" s="1"/>
    </row>
    <row r="2238" spans="1:43" x14ac:dyDescent="0.2">
      <c r="A2238" s="67">
        <f t="shared" si="901"/>
        <v>44520</v>
      </c>
      <c r="B2238" s="8">
        <f t="shared" si="891"/>
        <v>20364.66961854</v>
      </c>
      <c r="C2238" s="8">
        <f t="shared" si="902"/>
        <v>14727.293106159999</v>
      </c>
      <c r="D2238" s="28">
        <f t="shared" si="903"/>
        <v>6018.51</v>
      </c>
      <c r="E2238" s="9">
        <f>IF(K2238=1,VLOOKUP(A2237,[1]Plan1!$AY$117:$BA$314,3),E2237)</f>
        <v>6075.69</v>
      </c>
      <c r="F2238" s="110">
        <f t="shared" si="904"/>
        <v>44517</v>
      </c>
      <c r="G2238" s="12">
        <f t="shared" si="892"/>
        <v>9.5006903702077317E-3</v>
      </c>
      <c r="H2238" s="11">
        <f t="shared" si="905"/>
        <v>44545</v>
      </c>
      <c r="I2238" s="11">
        <f t="shared" si="893"/>
        <v>44545</v>
      </c>
      <c r="J2238" s="1">
        <f t="shared" si="906"/>
        <v>21</v>
      </c>
      <c r="K2238" s="1">
        <f t="shared" si="914"/>
        <v>4</v>
      </c>
      <c r="L2238" s="8">
        <f t="shared" si="894"/>
        <v>1.0018027300000001</v>
      </c>
      <c r="M2238" s="14">
        <f t="shared" si="913"/>
        <v>1.01249955</v>
      </c>
      <c r="N2238" s="14">
        <f t="shared" si="910"/>
        <v>1.3771950676765834</v>
      </c>
      <c r="O2238" s="8">
        <f t="shared" si="912"/>
        <v>1.37967777</v>
      </c>
      <c r="P2238" s="8">
        <f t="shared" si="895"/>
        <v>20318.918910839999</v>
      </c>
      <c r="Q2238" s="13">
        <f t="shared" si="896"/>
        <v>0</v>
      </c>
      <c r="R2238" s="21">
        <f t="shared" si="897"/>
        <v>0</v>
      </c>
      <c r="S2238" s="8">
        <f t="shared" si="898"/>
        <v>0</v>
      </c>
      <c r="T2238" s="10">
        <f t="shared" si="907"/>
        <v>6.5000000000000002E-2</v>
      </c>
      <c r="U2238" s="13">
        <f t="shared" si="911"/>
        <v>9</v>
      </c>
      <c r="V2238" s="13">
        <v>252</v>
      </c>
      <c r="W2238" s="14">
        <f t="shared" si="899"/>
        <v>1.002251631</v>
      </c>
      <c r="X2238" s="224">
        <f t="shared" si="916"/>
        <v>45.7507077</v>
      </c>
      <c r="Y2238" s="8">
        <v>0</v>
      </c>
      <c r="Z2238" s="9">
        <f t="shared" si="900"/>
        <v>0</v>
      </c>
      <c r="AA2238" s="26" t="str">
        <f t="shared" si="908"/>
        <v>INCORPJ=</v>
      </c>
      <c r="AB2238" s="70">
        <f t="shared" si="909"/>
        <v>45169</v>
      </c>
      <c r="AC2238" s="4"/>
      <c r="AD2238" s="1"/>
      <c r="AE2238" s="11"/>
      <c r="AF2238" s="5"/>
      <c r="AG2238" s="1"/>
      <c r="AH2238" s="1"/>
      <c r="AI2238" s="1"/>
      <c r="AJ2238" s="1"/>
      <c r="AK2238" s="10"/>
      <c r="AL2238" s="1"/>
      <c r="AM2238" s="1"/>
      <c r="AN2238" s="1"/>
      <c r="AO2238" s="1"/>
      <c r="AP2238" s="1"/>
      <c r="AQ2238" s="1"/>
    </row>
    <row r="2239" spans="1:43" x14ac:dyDescent="0.2">
      <c r="A2239" s="67">
        <f t="shared" si="901"/>
        <v>44521</v>
      </c>
      <c r="B2239" s="8">
        <f t="shared" si="891"/>
        <v>20364.66961854</v>
      </c>
      <c r="C2239" s="8">
        <f t="shared" si="902"/>
        <v>14727.293106159999</v>
      </c>
      <c r="D2239" s="28">
        <f t="shared" si="903"/>
        <v>6018.51</v>
      </c>
      <c r="E2239" s="9">
        <f>IF(K2239=1,VLOOKUP(A2238,[1]Plan1!$AY$117:$BA$314,3),E2238)</f>
        <v>6075.69</v>
      </c>
      <c r="F2239" s="110">
        <f t="shared" si="904"/>
        <v>44517</v>
      </c>
      <c r="G2239" s="12">
        <f t="shared" si="892"/>
        <v>9.5006903702077317E-3</v>
      </c>
      <c r="H2239" s="11">
        <f t="shared" si="905"/>
        <v>44545</v>
      </c>
      <c r="I2239" s="11">
        <f t="shared" si="893"/>
        <v>44545</v>
      </c>
      <c r="J2239" s="1">
        <f t="shared" si="906"/>
        <v>21</v>
      </c>
      <c r="K2239" s="1">
        <f t="shared" si="914"/>
        <v>4</v>
      </c>
      <c r="L2239" s="8">
        <f t="shared" si="894"/>
        <v>1.0018027300000001</v>
      </c>
      <c r="M2239" s="14">
        <f t="shared" si="913"/>
        <v>1.01249955</v>
      </c>
      <c r="N2239" s="14">
        <f t="shared" si="910"/>
        <v>1.3771950676765834</v>
      </c>
      <c r="O2239" s="8">
        <f t="shared" si="912"/>
        <v>1.37967777</v>
      </c>
      <c r="P2239" s="8">
        <f t="shared" si="895"/>
        <v>20318.918910839999</v>
      </c>
      <c r="Q2239" s="13">
        <f t="shared" si="896"/>
        <v>0</v>
      </c>
      <c r="R2239" s="21">
        <f t="shared" si="897"/>
        <v>0</v>
      </c>
      <c r="S2239" s="8">
        <f t="shared" si="898"/>
        <v>0</v>
      </c>
      <c r="T2239" s="10">
        <f t="shared" si="907"/>
        <v>6.5000000000000002E-2</v>
      </c>
      <c r="U2239" s="13">
        <f t="shared" si="911"/>
        <v>9</v>
      </c>
      <c r="V2239" s="13">
        <v>252</v>
      </c>
      <c r="W2239" s="14">
        <f t="shared" si="899"/>
        <v>1.002251631</v>
      </c>
      <c r="X2239" s="224">
        <f t="shared" si="916"/>
        <v>45.7507077</v>
      </c>
      <c r="Y2239" s="8">
        <v>0</v>
      </c>
      <c r="Z2239" s="9">
        <f t="shared" si="900"/>
        <v>0</v>
      </c>
      <c r="AA2239" s="26" t="str">
        <f t="shared" si="908"/>
        <v>INCORPJ=</v>
      </c>
      <c r="AB2239" s="70">
        <f t="shared" si="909"/>
        <v>45169</v>
      </c>
      <c r="AC2239" s="4"/>
      <c r="AD2239" s="1"/>
      <c r="AE2239" s="11"/>
      <c r="AF2239" s="5"/>
      <c r="AG2239" s="1"/>
      <c r="AH2239" s="1"/>
      <c r="AI2239" s="1"/>
      <c r="AJ2239" s="1"/>
      <c r="AK2239" s="10"/>
      <c r="AL2239" s="1"/>
      <c r="AM2239" s="1"/>
      <c r="AN2239" s="1"/>
      <c r="AO2239" s="1"/>
      <c r="AP2239" s="1"/>
      <c r="AQ2239" s="1"/>
    </row>
    <row r="2240" spans="1:43" x14ac:dyDescent="0.2">
      <c r="A2240" s="67">
        <f t="shared" si="901"/>
        <v>44522</v>
      </c>
      <c r="B2240" s="8">
        <f t="shared" si="891"/>
        <v>20364.66961854</v>
      </c>
      <c r="C2240" s="8">
        <f t="shared" si="902"/>
        <v>14727.293106159999</v>
      </c>
      <c r="D2240" s="28">
        <f t="shared" si="903"/>
        <v>6018.51</v>
      </c>
      <c r="E2240" s="9">
        <f>IF(K2240=1,VLOOKUP(A2239,[1]Plan1!$AY$117:$BA$314,3),E2239)</f>
        <v>6075.69</v>
      </c>
      <c r="F2240" s="110">
        <f t="shared" si="904"/>
        <v>44517</v>
      </c>
      <c r="G2240" s="12">
        <f t="shared" si="892"/>
        <v>9.5006903702077317E-3</v>
      </c>
      <c r="H2240" s="11">
        <f t="shared" si="905"/>
        <v>44545</v>
      </c>
      <c r="I2240" s="11">
        <f t="shared" si="893"/>
        <v>44545</v>
      </c>
      <c r="J2240" s="1">
        <f t="shared" si="906"/>
        <v>21</v>
      </c>
      <c r="K2240" s="1">
        <f t="shared" si="914"/>
        <v>4</v>
      </c>
      <c r="L2240" s="8">
        <f t="shared" si="894"/>
        <v>1.0018027300000001</v>
      </c>
      <c r="M2240" s="14">
        <f t="shared" si="913"/>
        <v>1.01249955</v>
      </c>
      <c r="N2240" s="14">
        <f t="shared" si="910"/>
        <v>1.3771950676765834</v>
      </c>
      <c r="O2240" s="8">
        <f t="shared" si="912"/>
        <v>1.37967777</v>
      </c>
      <c r="P2240" s="8">
        <f t="shared" si="895"/>
        <v>20318.918910839999</v>
      </c>
      <c r="Q2240" s="13">
        <f t="shared" si="896"/>
        <v>0</v>
      </c>
      <c r="R2240" s="21">
        <f t="shared" si="897"/>
        <v>0</v>
      </c>
      <c r="S2240" s="8">
        <f t="shared" si="898"/>
        <v>0</v>
      </c>
      <c r="T2240" s="10">
        <f t="shared" si="907"/>
        <v>6.5000000000000002E-2</v>
      </c>
      <c r="U2240" s="13">
        <f t="shared" si="911"/>
        <v>9</v>
      </c>
      <c r="V2240" s="13">
        <v>252</v>
      </c>
      <c r="W2240" s="14">
        <f t="shared" si="899"/>
        <v>1.002251631</v>
      </c>
      <c r="X2240" s="224">
        <f t="shared" si="916"/>
        <v>45.7507077</v>
      </c>
      <c r="Y2240" s="8">
        <v>0</v>
      </c>
      <c r="Z2240" s="9">
        <f t="shared" si="900"/>
        <v>0</v>
      </c>
      <c r="AA2240" s="26" t="str">
        <f t="shared" si="908"/>
        <v>INCORPJ=</v>
      </c>
      <c r="AB2240" s="70">
        <f t="shared" si="909"/>
        <v>45169</v>
      </c>
      <c r="AC2240" s="4"/>
      <c r="AD2240" s="1"/>
      <c r="AE2240" s="11"/>
      <c r="AF2240" s="5"/>
      <c r="AG2240" s="1"/>
      <c r="AH2240" s="1"/>
      <c r="AI2240" s="1"/>
      <c r="AJ2240" s="1"/>
      <c r="AK2240" s="10"/>
      <c r="AL2240" s="1"/>
      <c r="AM2240" s="1"/>
      <c r="AN2240" s="1"/>
      <c r="AO2240" s="1"/>
      <c r="AP2240" s="1"/>
      <c r="AQ2240" s="1"/>
    </row>
    <row r="2241" spans="1:43" x14ac:dyDescent="0.2">
      <c r="A2241" s="67">
        <f t="shared" si="901"/>
        <v>44523</v>
      </c>
      <c r="B2241" s="8">
        <f t="shared" si="891"/>
        <v>20378.933528759997</v>
      </c>
      <c r="C2241" s="8">
        <f t="shared" si="902"/>
        <v>14727.293106159999</v>
      </c>
      <c r="D2241" s="28">
        <f t="shared" si="903"/>
        <v>6018.51</v>
      </c>
      <c r="E2241" s="9">
        <f>IF(K2241=1,VLOOKUP(A2240,[1]Plan1!$AY$117:$BA$314,3),E2240)</f>
        <v>6075.69</v>
      </c>
      <c r="F2241" s="110">
        <f t="shared" si="904"/>
        <v>44517</v>
      </c>
      <c r="G2241" s="12">
        <f t="shared" si="892"/>
        <v>9.5006903702077317E-3</v>
      </c>
      <c r="H2241" s="11">
        <f t="shared" si="905"/>
        <v>44545</v>
      </c>
      <c r="I2241" s="11">
        <f t="shared" si="893"/>
        <v>44545</v>
      </c>
      <c r="J2241" s="1">
        <f t="shared" si="906"/>
        <v>21</v>
      </c>
      <c r="K2241" s="1">
        <f t="shared" si="914"/>
        <v>5</v>
      </c>
      <c r="L2241" s="8">
        <f t="shared" si="894"/>
        <v>1.00225392</v>
      </c>
      <c r="M2241" s="14">
        <f t="shared" si="913"/>
        <v>1.01249955</v>
      </c>
      <c r="N2241" s="14">
        <f t="shared" si="910"/>
        <v>1.3771950676765834</v>
      </c>
      <c r="O2241" s="8">
        <f t="shared" si="912"/>
        <v>1.3802991499999999</v>
      </c>
      <c r="P2241" s="8">
        <f t="shared" si="895"/>
        <v>20328.070156229998</v>
      </c>
      <c r="Q2241" s="13">
        <f t="shared" si="896"/>
        <v>0</v>
      </c>
      <c r="R2241" s="21">
        <f t="shared" si="897"/>
        <v>0</v>
      </c>
      <c r="S2241" s="8">
        <f t="shared" si="898"/>
        <v>0</v>
      </c>
      <c r="T2241" s="10">
        <f t="shared" si="907"/>
        <v>6.5000000000000002E-2</v>
      </c>
      <c r="U2241" s="13">
        <f t="shared" si="911"/>
        <v>10</v>
      </c>
      <c r="V2241" s="13">
        <v>252</v>
      </c>
      <c r="W2241" s="14">
        <f t="shared" si="899"/>
        <v>1.0025021249999999</v>
      </c>
      <c r="X2241" s="224">
        <f t="shared" si="916"/>
        <v>50.863372529999999</v>
      </c>
      <c r="Y2241" s="8">
        <v>0</v>
      </c>
      <c r="Z2241" s="9">
        <f t="shared" si="900"/>
        <v>0</v>
      </c>
      <c r="AA2241" s="26" t="str">
        <f t="shared" si="908"/>
        <v>INCORPJ=</v>
      </c>
      <c r="AB2241" s="70">
        <f t="shared" si="909"/>
        <v>45169</v>
      </c>
      <c r="AC2241" s="4"/>
      <c r="AD2241" s="1"/>
      <c r="AE2241" s="11"/>
      <c r="AF2241" s="5"/>
      <c r="AG2241" s="1"/>
      <c r="AH2241" s="1"/>
      <c r="AI2241" s="1"/>
      <c r="AJ2241" s="1"/>
      <c r="AK2241" s="10"/>
      <c r="AL2241" s="1"/>
      <c r="AM2241" s="1"/>
      <c r="AN2241" s="1"/>
      <c r="AO2241" s="1"/>
      <c r="AP2241" s="1"/>
      <c r="AQ2241" s="1"/>
    </row>
    <row r="2242" spans="1:43" x14ac:dyDescent="0.2">
      <c r="A2242" s="67">
        <f t="shared" si="901"/>
        <v>44524</v>
      </c>
      <c r="B2242" s="8">
        <f t="shared" si="891"/>
        <v>20393.207587559999</v>
      </c>
      <c r="C2242" s="8">
        <f t="shared" si="902"/>
        <v>14727.293106159999</v>
      </c>
      <c r="D2242" s="28">
        <f t="shared" si="903"/>
        <v>6018.51</v>
      </c>
      <c r="E2242" s="9">
        <f>IF(K2242=1,VLOOKUP(A2241,[1]Plan1!$AY$117:$BA$314,3),E2241)</f>
        <v>6075.69</v>
      </c>
      <c r="F2242" s="110">
        <f t="shared" si="904"/>
        <v>44517</v>
      </c>
      <c r="G2242" s="12">
        <f t="shared" si="892"/>
        <v>9.5006903702077317E-3</v>
      </c>
      <c r="H2242" s="11">
        <f t="shared" si="905"/>
        <v>44545</v>
      </c>
      <c r="I2242" s="11">
        <f t="shared" si="893"/>
        <v>44545</v>
      </c>
      <c r="J2242" s="1">
        <f t="shared" si="906"/>
        <v>21</v>
      </c>
      <c r="K2242" s="1">
        <f t="shared" si="914"/>
        <v>6</v>
      </c>
      <c r="L2242" s="8">
        <f t="shared" si="894"/>
        <v>1.00270532</v>
      </c>
      <c r="M2242" s="14">
        <f t="shared" si="913"/>
        <v>1.01249955</v>
      </c>
      <c r="N2242" s="14">
        <f t="shared" si="910"/>
        <v>1.3771950676765834</v>
      </c>
      <c r="O2242" s="8">
        <f t="shared" si="912"/>
        <v>1.38092082</v>
      </c>
      <c r="P2242" s="8">
        <f t="shared" si="895"/>
        <v>20337.225672529999</v>
      </c>
      <c r="Q2242" s="13">
        <f t="shared" si="896"/>
        <v>0</v>
      </c>
      <c r="R2242" s="21">
        <f t="shared" si="897"/>
        <v>0</v>
      </c>
      <c r="S2242" s="8">
        <f t="shared" si="898"/>
        <v>0</v>
      </c>
      <c r="T2242" s="10">
        <f t="shared" si="907"/>
        <v>6.5000000000000002E-2</v>
      </c>
      <c r="U2242" s="13">
        <f t="shared" si="911"/>
        <v>11</v>
      </c>
      <c r="V2242" s="13">
        <v>252</v>
      </c>
      <c r="W2242" s="14">
        <f t="shared" si="899"/>
        <v>1.0027526819999999</v>
      </c>
      <c r="X2242" s="224">
        <f t="shared" si="916"/>
        <v>55.981915030000003</v>
      </c>
      <c r="Y2242" s="8">
        <v>0</v>
      </c>
      <c r="Z2242" s="9">
        <f t="shared" si="900"/>
        <v>0</v>
      </c>
      <c r="AA2242" s="26" t="str">
        <f t="shared" si="908"/>
        <v>INCORPJ=</v>
      </c>
      <c r="AB2242" s="70">
        <f t="shared" si="909"/>
        <v>45169</v>
      </c>
      <c r="AC2242" s="4"/>
      <c r="AD2242" s="1"/>
      <c r="AE2242" s="11"/>
      <c r="AF2242" s="5"/>
      <c r="AG2242" s="1"/>
      <c r="AH2242" s="1"/>
      <c r="AI2242" s="1"/>
      <c r="AJ2242" s="1"/>
      <c r="AK2242" s="10"/>
      <c r="AL2242" s="1"/>
      <c r="AM2242" s="1"/>
      <c r="AN2242" s="1"/>
      <c r="AO2242" s="1"/>
      <c r="AP2242" s="1"/>
      <c r="AQ2242" s="1"/>
    </row>
    <row r="2243" spans="1:43" x14ac:dyDescent="0.2">
      <c r="A2243" s="67">
        <f t="shared" si="901"/>
        <v>44525</v>
      </c>
      <c r="B2243" s="8">
        <f t="shared" si="891"/>
        <v>20407.491484119997</v>
      </c>
      <c r="C2243" s="8">
        <f t="shared" si="902"/>
        <v>14727.293106159999</v>
      </c>
      <c r="D2243" s="28">
        <f t="shared" si="903"/>
        <v>6018.51</v>
      </c>
      <c r="E2243" s="9">
        <f>IF(K2243=1,VLOOKUP(A2242,[1]Plan1!$AY$117:$BA$314,3),E2242)</f>
        <v>6075.69</v>
      </c>
      <c r="F2243" s="110">
        <f t="shared" si="904"/>
        <v>44517</v>
      </c>
      <c r="G2243" s="12">
        <f t="shared" si="892"/>
        <v>9.5006903702077317E-3</v>
      </c>
      <c r="H2243" s="11">
        <f t="shared" si="905"/>
        <v>44545</v>
      </c>
      <c r="I2243" s="11">
        <f t="shared" si="893"/>
        <v>44545</v>
      </c>
      <c r="J2243" s="1">
        <f t="shared" si="906"/>
        <v>21</v>
      </c>
      <c r="K2243" s="1">
        <f t="shared" si="914"/>
        <v>7</v>
      </c>
      <c r="L2243" s="8">
        <f t="shared" si="894"/>
        <v>1.0031569199999999</v>
      </c>
      <c r="M2243" s="14">
        <f t="shared" si="913"/>
        <v>1.01249955</v>
      </c>
      <c r="N2243" s="14">
        <f t="shared" si="910"/>
        <v>1.3771950676765834</v>
      </c>
      <c r="O2243" s="8">
        <f t="shared" si="912"/>
        <v>1.3815427600000001</v>
      </c>
      <c r="P2243" s="8">
        <f t="shared" si="895"/>
        <v>20346.385165209998</v>
      </c>
      <c r="Q2243" s="13">
        <f t="shared" si="896"/>
        <v>0</v>
      </c>
      <c r="R2243" s="21">
        <f t="shared" si="897"/>
        <v>0</v>
      </c>
      <c r="S2243" s="8">
        <f t="shared" si="898"/>
        <v>0</v>
      </c>
      <c r="T2243" s="10">
        <f t="shared" si="907"/>
        <v>6.5000000000000002E-2</v>
      </c>
      <c r="U2243" s="13">
        <f t="shared" si="911"/>
        <v>12</v>
      </c>
      <c r="V2243" s="13">
        <v>252</v>
      </c>
      <c r="W2243" s="14">
        <f t="shared" si="899"/>
        <v>1.0030033009999999</v>
      </c>
      <c r="X2243" s="224">
        <f t="shared" si="916"/>
        <v>61.106318909999999</v>
      </c>
      <c r="Y2243" s="8">
        <v>0</v>
      </c>
      <c r="Z2243" s="9">
        <f t="shared" si="900"/>
        <v>0</v>
      </c>
      <c r="AA2243" s="26" t="str">
        <f t="shared" si="908"/>
        <v>INCORPJ=</v>
      </c>
      <c r="AB2243" s="70">
        <f t="shared" si="909"/>
        <v>45169</v>
      </c>
      <c r="AC2243" s="4"/>
      <c r="AD2243" s="1"/>
      <c r="AE2243" s="11"/>
      <c r="AF2243" s="5"/>
      <c r="AG2243" s="1"/>
      <c r="AH2243" s="1"/>
      <c r="AI2243" s="1"/>
      <c r="AJ2243" s="1"/>
      <c r="AK2243" s="10"/>
      <c r="AL2243" s="1"/>
      <c r="AM2243" s="1"/>
      <c r="AN2243" s="1"/>
      <c r="AO2243" s="1"/>
      <c r="AP2243" s="1"/>
      <c r="AQ2243" s="1"/>
    </row>
    <row r="2244" spans="1:43" x14ac:dyDescent="0.2">
      <c r="A2244" s="67">
        <f t="shared" si="901"/>
        <v>44526</v>
      </c>
      <c r="B2244" s="8">
        <f t="shared" si="891"/>
        <v>20421.785243459999</v>
      </c>
      <c r="C2244" s="8">
        <f t="shared" si="902"/>
        <v>14727.293106159999</v>
      </c>
      <c r="D2244" s="28">
        <f t="shared" si="903"/>
        <v>6018.51</v>
      </c>
      <c r="E2244" s="9">
        <f>IF(K2244=1,VLOOKUP(A2243,[1]Plan1!$AY$117:$BA$314,3),E2243)</f>
        <v>6075.69</v>
      </c>
      <c r="F2244" s="110">
        <f t="shared" si="904"/>
        <v>44517</v>
      </c>
      <c r="G2244" s="12">
        <f t="shared" si="892"/>
        <v>9.5006903702077317E-3</v>
      </c>
      <c r="H2244" s="11">
        <f t="shared" si="905"/>
        <v>44545</v>
      </c>
      <c r="I2244" s="11">
        <f t="shared" si="893"/>
        <v>44545</v>
      </c>
      <c r="J2244" s="1">
        <f t="shared" si="906"/>
        <v>21</v>
      </c>
      <c r="K2244" s="1">
        <f t="shared" si="914"/>
        <v>8</v>
      </c>
      <c r="L2244" s="8">
        <f t="shared" si="894"/>
        <v>1.0036087199999999</v>
      </c>
      <c r="M2244" s="14">
        <f t="shared" si="913"/>
        <v>1.01249955</v>
      </c>
      <c r="N2244" s="14">
        <f t="shared" si="910"/>
        <v>1.3771950676765834</v>
      </c>
      <c r="O2244" s="8">
        <f t="shared" si="912"/>
        <v>1.38216497</v>
      </c>
      <c r="P2244" s="8">
        <f t="shared" si="895"/>
        <v>20355.548634250001</v>
      </c>
      <c r="Q2244" s="13">
        <f t="shared" si="896"/>
        <v>0</v>
      </c>
      <c r="R2244" s="21">
        <f t="shared" si="897"/>
        <v>0</v>
      </c>
      <c r="S2244" s="8">
        <f t="shared" si="898"/>
        <v>0</v>
      </c>
      <c r="T2244" s="10">
        <f t="shared" si="907"/>
        <v>6.5000000000000002E-2</v>
      </c>
      <c r="U2244" s="13">
        <f t="shared" si="911"/>
        <v>13</v>
      </c>
      <c r="V2244" s="13">
        <v>252</v>
      </c>
      <c r="W2244" s="14">
        <f t="shared" si="899"/>
        <v>1.003253983</v>
      </c>
      <c r="X2244" s="224">
        <f t="shared" si="916"/>
        <v>66.236609209999997</v>
      </c>
      <c r="Y2244" s="8">
        <v>0</v>
      </c>
      <c r="Z2244" s="9">
        <f t="shared" si="900"/>
        <v>0</v>
      </c>
      <c r="AA2244" s="26" t="str">
        <f t="shared" si="908"/>
        <v>INCORPJ=</v>
      </c>
      <c r="AB2244" s="70">
        <f t="shared" si="909"/>
        <v>45169</v>
      </c>
      <c r="AC2244" s="4"/>
      <c r="AD2244" s="1"/>
      <c r="AE2244" s="11"/>
      <c r="AF2244" s="5"/>
      <c r="AG2244" s="1"/>
      <c r="AH2244" s="1"/>
      <c r="AI2244" s="1"/>
      <c r="AJ2244" s="1"/>
      <c r="AK2244" s="10"/>
      <c r="AL2244" s="1"/>
      <c r="AM2244" s="1"/>
      <c r="AN2244" s="1"/>
      <c r="AO2244" s="1"/>
      <c r="AP2244" s="1"/>
      <c r="AQ2244" s="1"/>
    </row>
    <row r="2245" spans="1:43" x14ac:dyDescent="0.2">
      <c r="A2245" s="67">
        <f t="shared" si="901"/>
        <v>44527</v>
      </c>
      <c r="B2245" s="8">
        <f t="shared" si="891"/>
        <v>20436.089145529997</v>
      </c>
      <c r="C2245" s="8">
        <f t="shared" si="902"/>
        <v>14727.293106159999</v>
      </c>
      <c r="D2245" s="28">
        <f t="shared" si="903"/>
        <v>6018.51</v>
      </c>
      <c r="E2245" s="9">
        <f>IF(K2245=1,VLOOKUP(A2244,[1]Plan1!$AY$117:$BA$314,3),E2244)</f>
        <v>6075.69</v>
      </c>
      <c r="F2245" s="110">
        <f t="shared" si="904"/>
        <v>44517</v>
      </c>
      <c r="G2245" s="12">
        <f t="shared" si="892"/>
        <v>9.5006903702077317E-3</v>
      </c>
      <c r="H2245" s="11">
        <f t="shared" si="905"/>
        <v>44545</v>
      </c>
      <c r="I2245" s="11">
        <f t="shared" si="893"/>
        <v>44545</v>
      </c>
      <c r="J2245" s="1">
        <f t="shared" si="906"/>
        <v>21</v>
      </c>
      <c r="K2245" s="1">
        <f t="shared" si="914"/>
        <v>9</v>
      </c>
      <c r="L2245" s="8">
        <f t="shared" si="894"/>
        <v>1.00406072</v>
      </c>
      <c r="M2245" s="14">
        <f t="shared" si="913"/>
        <v>1.01249955</v>
      </c>
      <c r="N2245" s="14">
        <f t="shared" si="910"/>
        <v>1.3771950676765834</v>
      </c>
      <c r="O2245" s="8">
        <f t="shared" si="912"/>
        <v>1.38278747</v>
      </c>
      <c r="P2245" s="8">
        <f t="shared" si="895"/>
        <v>20364.716374209998</v>
      </c>
      <c r="Q2245" s="13">
        <f t="shared" si="896"/>
        <v>0</v>
      </c>
      <c r="R2245" s="21">
        <f t="shared" si="897"/>
        <v>0</v>
      </c>
      <c r="S2245" s="8">
        <f t="shared" si="898"/>
        <v>0</v>
      </c>
      <c r="T2245" s="10">
        <f t="shared" si="907"/>
        <v>6.5000000000000002E-2</v>
      </c>
      <c r="U2245" s="13">
        <f t="shared" si="911"/>
        <v>14</v>
      </c>
      <c r="V2245" s="13">
        <v>252</v>
      </c>
      <c r="W2245" s="14">
        <f t="shared" si="899"/>
        <v>1.0035047269999999</v>
      </c>
      <c r="X2245" s="224">
        <f t="shared" si="916"/>
        <v>71.372771319999998</v>
      </c>
      <c r="Y2245" s="8">
        <v>0</v>
      </c>
      <c r="Z2245" s="9">
        <f t="shared" si="900"/>
        <v>0</v>
      </c>
      <c r="AA2245" s="26" t="str">
        <f t="shared" si="908"/>
        <v>INCORPJ=</v>
      </c>
      <c r="AB2245" s="70">
        <f t="shared" si="909"/>
        <v>45169</v>
      </c>
      <c r="AC2245" s="4"/>
      <c r="AD2245" s="1"/>
      <c r="AE2245" s="11"/>
      <c r="AF2245" s="5"/>
      <c r="AG2245" s="1"/>
      <c r="AH2245" s="1"/>
      <c r="AI2245" s="1"/>
      <c r="AJ2245" s="1"/>
      <c r="AK2245" s="10"/>
      <c r="AL2245" s="1"/>
      <c r="AM2245" s="1"/>
      <c r="AN2245" s="1"/>
      <c r="AO2245" s="1"/>
      <c r="AP2245" s="1"/>
      <c r="AQ2245" s="1"/>
    </row>
    <row r="2246" spans="1:43" x14ac:dyDescent="0.2">
      <c r="A2246" s="67">
        <f t="shared" si="901"/>
        <v>44528</v>
      </c>
      <c r="B2246" s="8">
        <f t="shared" si="891"/>
        <v>20436.089145529997</v>
      </c>
      <c r="C2246" s="8">
        <f t="shared" si="902"/>
        <v>14727.293106159999</v>
      </c>
      <c r="D2246" s="28">
        <f t="shared" si="903"/>
        <v>6018.51</v>
      </c>
      <c r="E2246" s="9">
        <f>IF(K2246=1,VLOOKUP(A2245,[1]Plan1!$AY$117:$BA$314,3),E2245)</f>
        <v>6075.69</v>
      </c>
      <c r="F2246" s="110">
        <f t="shared" si="904"/>
        <v>44517</v>
      </c>
      <c r="G2246" s="12">
        <f t="shared" si="892"/>
        <v>9.5006903702077317E-3</v>
      </c>
      <c r="H2246" s="11">
        <f t="shared" si="905"/>
        <v>44545</v>
      </c>
      <c r="I2246" s="11">
        <f t="shared" si="893"/>
        <v>44545</v>
      </c>
      <c r="J2246" s="1">
        <f t="shared" si="906"/>
        <v>21</v>
      </c>
      <c r="K2246" s="1">
        <f t="shared" si="914"/>
        <v>9</v>
      </c>
      <c r="L2246" s="8">
        <f t="shared" si="894"/>
        <v>1.00406072</v>
      </c>
      <c r="M2246" s="14">
        <f t="shared" si="913"/>
        <v>1.01249955</v>
      </c>
      <c r="N2246" s="14">
        <f t="shared" si="910"/>
        <v>1.3771950676765834</v>
      </c>
      <c r="O2246" s="8">
        <f t="shared" si="912"/>
        <v>1.38278747</v>
      </c>
      <c r="P2246" s="8">
        <f t="shared" si="895"/>
        <v>20364.716374209998</v>
      </c>
      <c r="Q2246" s="13">
        <f t="shared" si="896"/>
        <v>0</v>
      </c>
      <c r="R2246" s="21">
        <f t="shared" si="897"/>
        <v>0</v>
      </c>
      <c r="S2246" s="8">
        <f t="shared" si="898"/>
        <v>0</v>
      </c>
      <c r="T2246" s="10">
        <f t="shared" si="907"/>
        <v>6.5000000000000002E-2</v>
      </c>
      <c r="U2246" s="13">
        <f t="shared" si="911"/>
        <v>14</v>
      </c>
      <c r="V2246" s="13">
        <v>252</v>
      </c>
      <c r="W2246" s="14">
        <f t="shared" si="899"/>
        <v>1.0035047269999999</v>
      </c>
      <c r="X2246" s="224">
        <f t="shared" si="916"/>
        <v>71.372771319999998</v>
      </c>
      <c r="Y2246" s="8">
        <v>0</v>
      </c>
      <c r="Z2246" s="9">
        <f t="shared" si="900"/>
        <v>0</v>
      </c>
      <c r="AA2246" s="26" t="str">
        <f t="shared" si="908"/>
        <v>INCORPJ=</v>
      </c>
      <c r="AB2246" s="70">
        <f t="shared" si="909"/>
        <v>45169</v>
      </c>
      <c r="AC2246" s="4"/>
      <c r="AD2246" s="1"/>
      <c r="AE2246" s="11"/>
      <c r="AF2246" s="5"/>
      <c r="AG2246" s="1"/>
      <c r="AH2246" s="1"/>
      <c r="AI2246" s="1"/>
      <c r="AJ2246" s="1"/>
      <c r="AK2246" s="10"/>
      <c r="AL2246" s="1"/>
      <c r="AM2246" s="1"/>
      <c r="AN2246" s="1"/>
      <c r="AO2246" s="1"/>
      <c r="AP2246" s="1"/>
      <c r="AQ2246" s="1"/>
    </row>
    <row r="2247" spans="1:43" x14ac:dyDescent="0.2">
      <c r="A2247" s="67">
        <f t="shared" si="901"/>
        <v>44529</v>
      </c>
      <c r="B2247" s="8">
        <f t="shared" si="891"/>
        <v>20436.089145529997</v>
      </c>
      <c r="C2247" s="8">
        <f t="shared" si="902"/>
        <v>14727.293106159999</v>
      </c>
      <c r="D2247" s="28">
        <f t="shared" si="903"/>
        <v>6018.51</v>
      </c>
      <c r="E2247" s="9">
        <f>IF(K2247=1,VLOOKUP(A2246,[1]Plan1!$AY$117:$BA$314,3),E2246)</f>
        <v>6075.69</v>
      </c>
      <c r="F2247" s="110">
        <f t="shared" si="904"/>
        <v>44517</v>
      </c>
      <c r="G2247" s="12">
        <f t="shared" si="892"/>
        <v>9.5006903702077317E-3</v>
      </c>
      <c r="H2247" s="11">
        <f t="shared" si="905"/>
        <v>44545</v>
      </c>
      <c r="I2247" s="11">
        <f t="shared" si="893"/>
        <v>44545</v>
      </c>
      <c r="J2247" s="1">
        <f t="shared" si="906"/>
        <v>21</v>
      </c>
      <c r="K2247" s="1">
        <f t="shared" si="914"/>
        <v>9</v>
      </c>
      <c r="L2247" s="8">
        <f t="shared" si="894"/>
        <v>1.00406072</v>
      </c>
      <c r="M2247" s="14">
        <f t="shared" si="913"/>
        <v>1.01249955</v>
      </c>
      <c r="N2247" s="14">
        <f t="shared" si="910"/>
        <v>1.3771950676765834</v>
      </c>
      <c r="O2247" s="8">
        <f t="shared" si="912"/>
        <v>1.38278747</v>
      </c>
      <c r="P2247" s="8">
        <f t="shared" si="895"/>
        <v>20364.716374209998</v>
      </c>
      <c r="Q2247" s="13">
        <f t="shared" si="896"/>
        <v>0</v>
      </c>
      <c r="R2247" s="21">
        <f t="shared" si="897"/>
        <v>0</v>
      </c>
      <c r="S2247" s="8">
        <f t="shared" si="898"/>
        <v>0</v>
      </c>
      <c r="T2247" s="10">
        <f t="shared" si="907"/>
        <v>6.5000000000000002E-2</v>
      </c>
      <c r="U2247" s="13">
        <f t="shared" si="911"/>
        <v>14</v>
      </c>
      <c r="V2247" s="13">
        <v>252</v>
      </c>
      <c r="W2247" s="14">
        <f t="shared" si="899"/>
        <v>1.0035047269999999</v>
      </c>
      <c r="X2247" s="224">
        <f t="shared" si="916"/>
        <v>71.372771319999998</v>
      </c>
      <c r="Y2247" s="8">
        <v>0</v>
      </c>
      <c r="Z2247" s="9">
        <f t="shared" si="900"/>
        <v>0</v>
      </c>
      <c r="AA2247" s="26" t="str">
        <f t="shared" si="908"/>
        <v>INCORPJ=</v>
      </c>
      <c r="AB2247" s="70">
        <f t="shared" si="909"/>
        <v>45169</v>
      </c>
      <c r="AC2247" s="4"/>
      <c r="AD2247" s="1"/>
      <c r="AE2247" s="11"/>
      <c r="AF2247" s="5"/>
      <c r="AG2247" s="1"/>
      <c r="AH2247" s="1"/>
      <c r="AI2247" s="1"/>
      <c r="AJ2247" s="1"/>
      <c r="AK2247" s="10"/>
      <c r="AL2247" s="1"/>
      <c r="AM2247" s="1"/>
      <c r="AN2247" s="1"/>
      <c r="AO2247" s="1"/>
      <c r="AP2247" s="1"/>
      <c r="AQ2247" s="1"/>
    </row>
    <row r="2248" spans="1:43" x14ac:dyDescent="0.2">
      <c r="A2248" s="67">
        <f t="shared" si="901"/>
        <v>44530</v>
      </c>
      <c r="B2248" s="8">
        <f t="shared" si="891"/>
        <v>20450.403067789997</v>
      </c>
      <c r="C2248" s="8">
        <f t="shared" si="902"/>
        <v>14727.293106159999</v>
      </c>
      <c r="D2248" s="28">
        <f t="shared" si="903"/>
        <v>6018.51</v>
      </c>
      <c r="E2248" s="9">
        <f>IF(K2248=1,VLOOKUP(A2247,[1]Plan1!$AY$117:$BA$314,3),E2247)</f>
        <v>6075.69</v>
      </c>
      <c r="F2248" s="110">
        <f t="shared" si="904"/>
        <v>44517</v>
      </c>
      <c r="G2248" s="12">
        <f t="shared" si="892"/>
        <v>9.5006903702077317E-3</v>
      </c>
      <c r="H2248" s="11">
        <f t="shared" si="905"/>
        <v>44545</v>
      </c>
      <c r="I2248" s="11">
        <f t="shared" si="893"/>
        <v>44545</v>
      </c>
      <c r="J2248" s="1">
        <f t="shared" si="906"/>
        <v>21</v>
      </c>
      <c r="K2248" s="1">
        <f t="shared" si="914"/>
        <v>10</v>
      </c>
      <c r="L2248" s="8">
        <f t="shared" si="894"/>
        <v>1.00451293</v>
      </c>
      <c r="M2248" s="14">
        <f t="shared" si="913"/>
        <v>1.01249955</v>
      </c>
      <c r="N2248" s="14">
        <f t="shared" si="910"/>
        <v>1.3771950676765834</v>
      </c>
      <c r="O2248" s="8">
        <f t="shared" si="912"/>
        <v>1.3834102500000001</v>
      </c>
      <c r="P2248" s="8">
        <f t="shared" si="895"/>
        <v>20373.888237809999</v>
      </c>
      <c r="Q2248" s="13">
        <f t="shared" si="896"/>
        <v>0</v>
      </c>
      <c r="R2248" s="21">
        <f t="shared" si="897"/>
        <v>0</v>
      </c>
      <c r="S2248" s="8">
        <f t="shared" si="898"/>
        <v>0</v>
      </c>
      <c r="T2248" s="10">
        <f t="shared" si="907"/>
        <v>6.5000000000000002E-2</v>
      </c>
      <c r="U2248" s="13">
        <f t="shared" si="911"/>
        <v>15</v>
      </c>
      <c r="V2248" s="13">
        <v>252</v>
      </c>
      <c r="W2248" s="14">
        <f t="shared" si="899"/>
        <v>1.0037555339999999</v>
      </c>
      <c r="X2248" s="224">
        <f t="shared" si="916"/>
        <v>76.514829980000002</v>
      </c>
      <c r="Y2248" s="8">
        <v>0</v>
      </c>
      <c r="Z2248" s="9">
        <f t="shared" si="900"/>
        <v>0</v>
      </c>
      <c r="AA2248" s="26" t="str">
        <f t="shared" si="908"/>
        <v>INCORPJ=</v>
      </c>
      <c r="AB2248" s="70">
        <f t="shared" si="909"/>
        <v>45169</v>
      </c>
      <c r="AC2248" s="4"/>
      <c r="AD2248" s="1"/>
      <c r="AE2248" s="11"/>
      <c r="AF2248" s="5"/>
      <c r="AG2248" s="1"/>
      <c r="AH2248" s="1"/>
      <c r="AI2248" s="1"/>
      <c r="AJ2248" s="1"/>
      <c r="AK2248" s="10"/>
      <c r="AL2248" s="1"/>
      <c r="AM2248" s="1"/>
      <c r="AN2248" s="1"/>
      <c r="AO2248" s="1"/>
      <c r="AP2248" s="1"/>
      <c r="AQ2248" s="1"/>
    </row>
    <row r="2249" spans="1:43" x14ac:dyDescent="0.2">
      <c r="A2249" s="67">
        <f t="shared" si="901"/>
        <v>44531</v>
      </c>
      <c r="B2249" s="8">
        <f t="shared" si="891"/>
        <v>20464.726867230002</v>
      </c>
      <c r="C2249" s="8">
        <f t="shared" si="902"/>
        <v>14727.293106159999</v>
      </c>
      <c r="D2249" s="28">
        <f t="shared" si="903"/>
        <v>6018.51</v>
      </c>
      <c r="E2249" s="9">
        <f>IF(K2249=1,VLOOKUP(A2248,[1]Plan1!$AY$117:$BA$314,3),E2248)</f>
        <v>6075.69</v>
      </c>
      <c r="F2249" s="110">
        <f t="shared" si="904"/>
        <v>44517</v>
      </c>
      <c r="G2249" s="12">
        <f t="shared" si="892"/>
        <v>9.5006903702077317E-3</v>
      </c>
      <c r="H2249" s="11">
        <f t="shared" si="905"/>
        <v>44545</v>
      </c>
      <c r="I2249" s="11">
        <f t="shared" si="893"/>
        <v>44545</v>
      </c>
      <c r="J2249" s="1">
        <f t="shared" si="906"/>
        <v>21</v>
      </c>
      <c r="K2249" s="1">
        <f t="shared" si="914"/>
        <v>11</v>
      </c>
      <c r="L2249" s="8">
        <f t="shared" si="894"/>
        <v>1.00496534</v>
      </c>
      <c r="M2249" s="14">
        <f t="shared" si="913"/>
        <v>1.01249955</v>
      </c>
      <c r="N2249" s="14">
        <f t="shared" si="910"/>
        <v>1.3771950676765834</v>
      </c>
      <c r="O2249" s="8">
        <f t="shared" si="912"/>
        <v>1.3840333</v>
      </c>
      <c r="P2249" s="8">
        <f t="shared" si="895"/>
        <v>20383.06407778</v>
      </c>
      <c r="Q2249" s="13">
        <f t="shared" si="896"/>
        <v>0</v>
      </c>
      <c r="R2249" s="21">
        <f t="shared" si="897"/>
        <v>0</v>
      </c>
      <c r="S2249" s="8">
        <f t="shared" si="898"/>
        <v>0</v>
      </c>
      <c r="T2249" s="10">
        <f t="shared" si="907"/>
        <v>6.5000000000000002E-2</v>
      </c>
      <c r="U2249" s="13">
        <f t="shared" si="911"/>
        <v>16</v>
      </c>
      <c r="V2249" s="13">
        <v>252</v>
      </c>
      <c r="W2249" s="14">
        <f t="shared" si="899"/>
        <v>1.0040064040000001</v>
      </c>
      <c r="X2249" s="224">
        <f t="shared" si="916"/>
        <v>81.662789450000005</v>
      </c>
      <c r="Y2249" s="8">
        <v>0</v>
      </c>
      <c r="Z2249" s="9">
        <f t="shared" si="900"/>
        <v>0</v>
      </c>
      <c r="AA2249" s="26" t="str">
        <f t="shared" si="908"/>
        <v>INCORPJ=</v>
      </c>
      <c r="AB2249" s="70">
        <f t="shared" si="909"/>
        <v>45169</v>
      </c>
      <c r="AC2249" s="4"/>
      <c r="AD2249" s="1"/>
      <c r="AE2249" s="11"/>
      <c r="AF2249" s="5"/>
      <c r="AG2249" s="1"/>
      <c r="AH2249" s="1"/>
      <c r="AI2249" s="1"/>
      <c r="AJ2249" s="1"/>
      <c r="AK2249" s="10"/>
      <c r="AL2249" s="1"/>
      <c r="AM2249" s="1"/>
      <c r="AN2249" s="1"/>
      <c r="AO2249" s="1"/>
      <c r="AP2249" s="1"/>
      <c r="AQ2249" s="1"/>
    </row>
    <row r="2250" spans="1:43" x14ac:dyDescent="0.2">
      <c r="A2250" s="67">
        <f t="shared" si="901"/>
        <v>44532</v>
      </c>
      <c r="B2250" s="8">
        <f t="shared" ref="B2250:B2313" si="917">(P2250+X2250)</f>
        <v>20479.060992259998</v>
      </c>
      <c r="C2250" s="8">
        <f t="shared" si="902"/>
        <v>14727.293106159999</v>
      </c>
      <c r="D2250" s="28">
        <f t="shared" si="903"/>
        <v>6018.51</v>
      </c>
      <c r="E2250" s="9">
        <f>IF(K2250=1,VLOOKUP(A2249,[1]Plan1!$AY$117:$BA$314,3),E2249)</f>
        <v>6075.69</v>
      </c>
      <c r="F2250" s="110">
        <f t="shared" si="904"/>
        <v>44517</v>
      </c>
      <c r="G2250" s="12">
        <f t="shared" ref="G2250:G2313" si="918">(E2250/D2250)-1</f>
        <v>9.5006903702077317E-3</v>
      </c>
      <c r="H2250" s="11">
        <f t="shared" si="905"/>
        <v>44545</v>
      </c>
      <c r="I2250" s="11">
        <f t="shared" ref="I2250:I2313" si="919">IF(A2250&gt;I2249,H2250,I2249)</f>
        <v>44545</v>
      </c>
      <c r="J2250" s="1">
        <f t="shared" si="906"/>
        <v>21</v>
      </c>
      <c r="K2250" s="1">
        <f t="shared" si="914"/>
        <v>12</v>
      </c>
      <c r="L2250" s="8">
        <f t="shared" ref="L2250:L2313" si="920">TRUNC((E2250/D2250)^TRUNC((K2250/J2250),9),8)</f>
        <v>1.0054179599999999</v>
      </c>
      <c r="M2250" s="14">
        <f t="shared" si="913"/>
        <v>1.01249955</v>
      </c>
      <c r="N2250" s="14">
        <f t="shared" si="910"/>
        <v>1.3771950676765834</v>
      </c>
      <c r="O2250" s="8">
        <f t="shared" si="912"/>
        <v>1.3846566499999999</v>
      </c>
      <c r="P2250" s="8">
        <f t="shared" ref="P2250:P2313" si="921">TRUNC(C2250*O2250,8)</f>
        <v>20392.244335939999</v>
      </c>
      <c r="Q2250" s="13">
        <f t="shared" ref="Q2250:Q2313" si="922">IF(VLOOKUP(A2250,AE$10:AM$114,9)=VLOOKUP(A2249,AE$10:AM$114,9),0,VLOOKUP(A2250,AE$10:AM$114,9))</f>
        <v>0</v>
      </c>
      <c r="R2250" s="21">
        <f t="shared" ref="R2250:R2313" si="923">IF(Q2250&gt;0,VLOOKUP($A2250,$AE$10:$AK$114,7),0)</f>
        <v>0</v>
      </c>
      <c r="S2250" s="8">
        <f t="shared" ref="S2250:S2313" si="924">IF(R2250&gt;0,TRUNC(R2250*P2250,8),0)</f>
        <v>0</v>
      </c>
      <c r="T2250" s="10">
        <f t="shared" si="907"/>
        <v>6.5000000000000002E-2</v>
      </c>
      <c r="U2250" s="13">
        <f t="shared" si="911"/>
        <v>17</v>
      </c>
      <c r="V2250" s="13">
        <v>252</v>
      </c>
      <c r="W2250" s="14">
        <f t="shared" ref="W2250:W2313" si="925">ROUND((1+T2250)^TRUNC((U2250/V2250),9),9)</f>
        <v>1.0042573370000001</v>
      </c>
      <c r="X2250" s="224">
        <f t="shared" si="916"/>
        <v>86.816656320000007</v>
      </c>
      <c r="Y2250" s="8">
        <v>0</v>
      </c>
      <c r="Z2250" s="9">
        <f t="shared" ref="Z2250:Z2313" si="926">IF(S2250&gt;0,S2250+X2250,0)</f>
        <v>0</v>
      </c>
      <c r="AA2250" s="26" t="str">
        <f t="shared" si="908"/>
        <v>INCORPJ=</v>
      </c>
      <c r="AB2250" s="70">
        <f t="shared" si="909"/>
        <v>45169</v>
      </c>
      <c r="AC2250" s="4"/>
      <c r="AD2250" s="1"/>
      <c r="AE2250" s="11"/>
      <c r="AF2250" s="5"/>
      <c r="AG2250" s="1"/>
      <c r="AH2250" s="1"/>
      <c r="AI2250" s="1"/>
      <c r="AJ2250" s="1"/>
      <c r="AK2250" s="10"/>
      <c r="AL2250" s="1"/>
      <c r="AM2250" s="1"/>
      <c r="AN2250" s="1"/>
      <c r="AO2250" s="1"/>
      <c r="AP2250" s="1"/>
      <c r="AQ2250" s="1"/>
    </row>
    <row r="2251" spans="1:43" x14ac:dyDescent="0.2">
      <c r="A2251" s="67">
        <f t="shared" ref="A2251:A2314" si="927">(A2250+1)</f>
        <v>44533</v>
      </c>
      <c r="B2251" s="8">
        <f t="shared" si="917"/>
        <v>20493.404983730001</v>
      </c>
      <c r="C2251" s="8">
        <f t="shared" ref="C2251:C2314" si="928">TRUNC(IF(Q2250&gt;0,VLOOKUP(A2250,$AE$12:$AF$114,2),C2250),8)</f>
        <v>14727.293106159999</v>
      </c>
      <c r="D2251" s="28">
        <f t="shared" ref="D2251:D2314" si="929">IF(E2251=E2250,D2250,E2250)</f>
        <v>6018.51</v>
      </c>
      <c r="E2251" s="9">
        <f>IF(K2251=1,VLOOKUP(A2250,[1]Plan1!$AY$117:$BA$314,3),E2250)</f>
        <v>6075.69</v>
      </c>
      <c r="F2251" s="110">
        <f t="shared" ref="F2251:F2314" si="930">IF(D2251=D2250,F2250,A2251)</f>
        <v>44517</v>
      </c>
      <c r="G2251" s="12">
        <f t="shared" si="918"/>
        <v>9.5006903702077317E-3</v>
      </c>
      <c r="H2251" s="11">
        <f t="shared" ref="H2251:H2314" si="931">IF(DAY(A2251)=15,VLOOKUP(A2251,AJ$118:AP$450,4),H2250)</f>
        <v>44545</v>
      </c>
      <c r="I2251" s="11">
        <f t="shared" si="919"/>
        <v>44545</v>
      </c>
      <c r="J2251" s="1">
        <f t="shared" ref="J2251:J2314" si="932">IF(I2251=I2250,J2250,NETWORKDAYS(I2250,I2251,$AE$118:$AE$502)-1)</f>
        <v>21</v>
      </c>
      <c r="K2251" s="1">
        <f t="shared" si="914"/>
        <v>13</v>
      </c>
      <c r="L2251" s="8">
        <f t="shared" si="920"/>
        <v>1.00587078</v>
      </c>
      <c r="M2251" s="14">
        <f t="shared" si="913"/>
        <v>1.01249955</v>
      </c>
      <c r="N2251" s="14">
        <f t="shared" si="910"/>
        <v>1.3771950676765834</v>
      </c>
      <c r="O2251" s="8">
        <f t="shared" si="912"/>
        <v>1.38528027</v>
      </c>
      <c r="P2251" s="8">
        <f t="shared" si="921"/>
        <v>20401.428570470001</v>
      </c>
      <c r="Q2251" s="13">
        <f t="shared" si="922"/>
        <v>0</v>
      </c>
      <c r="R2251" s="21">
        <f t="shared" si="923"/>
        <v>0</v>
      </c>
      <c r="S2251" s="8">
        <f t="shared" si="924"/>
        <v>0</v>
      </c>
      <c r="T2251" s="10">
        <f t="shared" ref="T2251:T2314" si="933">IF(Q2250&gt;0,VLOOKUP(A2250,$AE$11:$AH$20,4),T2250)</f>
        <v>6.5000000000000002E-2</v>
      </c>
      <c r="U2251" s="13">
        <f t="shared" si="911"/>
        <v>18</v>
      </c>
      <c r="V2251" s="13">
        <v>252</v>
      </c>
      <c r="W2251" s="14">
        <f t="shared" si="925"/>
        <v>1.0045083319999999</v>
      </c>
      <c r="X2251" s="224">
        <f t="shared" si="916"/>
        <v>91.976413260000001</v>
      </c>
      <c r="Y2251" s="8">
        <v>0</v>
      </c>
      <c r="Z2251" s="9">
        <f t="shared" si="926"/>
        <v>0</v>
      </c>
      <c r="AA2251" s="26" t="str">
        <f t="shared" ref="AA2251:AA2314" si="934">IF($Q2250&gt;0,VLOOKUP($A2250,$AE$10:$AO$114,($AN$7)+1),AA2250)</f>
        <v>INCORPJ=</v>
      </c>
      <c r="AB2251" s="70">
        <f t="shared" ref="AB2251:AB2314" si="935">IF($Q2250&gt;0,VLOOKUP($A2250,$AE$10:$AO$114,($AO$7)+1),AB2250)</f>
        <v>45169</v>
      </c>
      <c r="AC2251" s="4"/>
      <c r="AD2251" s="1"/>
      <c r="AE2251" s="11"/>
      <c r="AF2251" s="5"/>
      <c r="AG2251" s="1"/>
      <c r="AH2251" s="1"/>
      <c r="AI2251" s="1"/>
      <c r="AJ2251" s="1"/>
      <c r="AK2251" s="10"/>
      <c r="AL2251" s="1"/>
      <c r="AM2251" s="1"/>
      <c r="AN2251" s="1"/>
      <c r="AO2251" s="1"/>
      <c r="AP2251" s="1"/>
      <c r="AQ2251" s="1"/>
    </row>
    <row r="2252" spans="1:43" x14ac:dyDescent="0.2">
      <c r="A2252" s="67">
        <f t="shared" si="927"/>
        <v>44534</v>
      </c>
      <c r="B2252" s="8">
        <f t="shared" si="917"/>
        <v>20507.75901473</v>
      </c>
      <c r="C2252" s="8">
        <f t="shared" si="928"/>
        <v>14727.293106159999</v>
      </c>
      <c r="D2252" s="28">
        <f t="shared" si="929"/>
        <v>6018.51</v>
      </c>
      <c r="E2252" s="9">
        <f>IF(K2252=1,VLOOKUP(A2251,[1]Plan1!$AY$117:$BA$314,3),E2251)</f>
        <v>6075.69</v>
      </c>
      <c r="F2252" s="110">
        <f t="shared" si="930"/>
        <v>44517</v>
      </c>
      <c r="G2252" s="12">
        <f t="shared" si="918"/>
        <v>9.5006903702077317E-3</v>
      </c>
      <c r="H2252" s="11">
        <f t="shared" si="931"/>
        <v>44545</v>
      </c>
      <c r="I2252" s="11">
        <f t="shared" si="919"/>
        <v>44545</v>
      </c>
      <c r="J2252" s="1">
        <f t="shared" si="932"/>
        <v>21</v>
      </c>
      <c r="K2252" s="1">
        <f t="shared" si="914"/>
        <v>14</v>
      </c>
      <c r="L2252" s="8">
        <f t="shared" si="920"/>
        <v>1.0063238000000001</v>
      </c>
      <c r="M2252" s="14">
        <f t="shared" si="913"/>
        <v>1.01249955</v>
      </c>
      <c r="N2252" s="14">
        <f t="shared" si="910"/>
        <v>1.3771950676765834</v>
      </c>
      <c r="O2252" s="8">
        <f t="shared" si="912"/>
        <v>1.3859041700000001</v>
      </c>
      <c r="P2252" s="8">
        <f t="shared" si="921"/>
        <v>20410.616928629999</v>
      </c>
      <c r="Q2252" s="13">
        <f t="shared" si="922"/>
        <v>0</v>
      </c>
      <c r="R2252" s="21">
        <f t="shared" si="923"/>
        <v>0</v>
      </c>
      <c r="S2252" s="8">
        <f t="shared" si="924"/>
        <v>0</v>
      </c>
      <c r="T2252" s="10">
        <f t="shared" si="933"/>
        <v>6.5000000000000002E-2</v>
      </c>
      <c r="U2252" s="13">
        <f t="shared" si="911"/>
        <v>19</v>
      </c>
      <c r="V2252" s="13">
        <v>252</v>
      </c>
      <c r="W2252" s="14">
        <f t="shared" si="925"/>
        <v>1.00475939</v>
      </c>
      <c r="X2252" s="224">
        <f t="shared" si="916"/>
        <v>97.1420861</v>
      </c>
      <c r="Y2252" s="8">
        <v>0</v>
      </c>
      <c r="Z2252" s="9">
        <f t="shared" si="926"/>
        <v>0</v>
      </c>
      <c r="AA2252" s="26" t="str">
        <f t="shared" si="934"/>
        <v>INCORPJ=</v>
      </c>
      <c r="AB2252" s="70">
        <f t="shared" si="935"/>
        <v>45169</v>
      </c>
      <c r="AC2252" s="4"/>
      <c r="AD2252" s="1"/>
      <c r="AE2252" s="11"/>
      <c r="AF2252" s="5"/>
      <c r="AG2252" s="1"/>
      <c r="AH2252" s="1"/>
      <c r="AI2252" s="1"/>
      <c r="AJ2252" s="1"/>
      <c r="AK2252" s="10"/>
      <c r="AL2252" s="1"/>
      <c r="AM2252" s="1"/>
      <c r="AN2252" s="1"/>
      <c r="AO2252" s="1"/>
      <c r="AP2252" s="1"/>
      <c r="AQ2252" s="1"/>
    </row>
    <row r="2253" spans="1:43" x14ac:dyDescent="0.2">
      <c r="A2253" s="67">
        <f t="shared" si="927"/>
        <v>44535</v>
      </c>
      <c r="B2253" s="8">
        <f t="shared" si="917"/>
        <v>20507.75901473</v>
      </c>
      <c r="C2253" s="8">
        <f t="shared" si="928"/>
        <v>14727.293106159999</v>
      </c>
      <c r="D2253" s="28">
        <f t="shared" si="929"/>
        <v>6018.51</v>
      </c>
      <c r="E2253" s="9">
        <f>IF(K2253=1,VLOOKUP(A2252,[1]Plan1!$AY$117:$BA$314,3),E2252)</f>
        <v>6075.69</v>
      </c>
      <c r="F2253" s="110">
        <f t="shared" si="930"/>
        <v>44517</v>
      </c>
      <c r="G2253" s="12">
        <f t="shared" si="918"/>
        <v>9.5006903702077317E-3</v>
      </c>
      <c r="H2253" s="11">
        <f t="shared" si="931"/>
        <v>44545</v>
      </c>
      <c r="I2253" s="11">
        <f t="shared" si="919"/>
        <v>44545</v>
      </c>
      <c r="J2253" s="1">
        <f t="shared" si="932"/>
        <v>21</v>
      </c>
      <c r="K2253" s="1">
        <f t="shared" si="914"/>
        <v>14</v>
      </c>
      <c r="L2253" s="8">
        <f t="shared" si="920"/>
        <v>1.0063238000000001</v>
      </c>
      <c r="M2253" s="14">
        <f t="shared" si="913"/>
        <v>1.01249955</v>
      </c>
      <c r="N2253" s="14">
        <f t="shared" si="910"/>
        <v>1.3771950676765834</v>
      </c>
      <c r="O2253" s="8">
        <f t="shared" si="912"/>
        <v>1.3859041700000001</v>
      </c>
      <c r="P2253" s="8">
        <f t="shared" si="921"/>
        <v>20410.616928629999</v>
      </c>
      <c r="Q2253" s="13">
        <f t="shared" si="922"/>
        <v>0</v>
      </c>
      <c r="R2253" s="21">
        <f t="shared" si="923"/>
        <v>0</v>
      </c>
      <c r="S2253" s="8">
        <f t="shared" si="924"/>
        <v>0</v>
      </c>
      <c r="T2253" s="10">
        <f t="shared" si="933"/>
        <v>6.5000000000000002E-2</v>
      </c>
      <c r="U2253" s="13">
        <f t="shared" si="911"/>
        <v>19</v>
      </c>
      <c r="V2253" s="13">
        <v>252</v>
      </c>
      <c r="W2253" s="14">
        <f t="shared" si="925"/>
        <v>1.00475939</v>
      </c>
      <c r="X2253" s="224">
        <f t="shared" si="916"/>
        <v>97.1420861</v>
      </c>
      <c r="Y2253" s="8">
        <v>0</v>
      </c>
      <c r="Z2253" s="9">
        <f t="shared" si="926"/>
        <v>0</v>
      </c>
      <c r="AA2253" s="26" t="str">
        <f t="shared" si="934"/>
        <v>INCORPJ=</v>
      </c>
      <c r="AB2253" s="70">
        <f t="shared" si="935"/>
        <v>45169</v>
      </c>
      <c r="AC2253" s="4"/>
      <c r="AD2253" s="1"/>
      <c r="AE2253" s="11"/>
      <c r="AF2253" s="5"/>
      <c r="AG2253" s="1"/>
      <c r="AH2253" s="1"/>
      <c r="AI2253" s="1"/>
      <c r="AJ2253" s="1"/>
      <c r="AK2253" s="10"/>
      <c r="AL2253" s="1"/>
      <c r="AM2253" s="1"/>
      <c r="AN2253" s="1"/>
      <c r="AO2253" s="1"/>
      <c r="AP2253" s="1"/>
      <c r="AQ2253" s="1"/>
    </row>
    <row r="2254" spans="1:43" x14ac:dyDescent="0.2">
      <c r="A2254" s="67">
        <f t="shared" si="927"/>
        <v>44536</v>
      </c>
      <c r="B2254" s="8">
        <f t="shared" si="917"/>
        <v>20507.75901473</v>
      </c>
      <c r="C2254" s="8">
        <f t="shared" si="928"/>
        <v>14727.293106159999</v>
      </c>
      <c r="D2254" s="28">
        <f t="shared" si="929"/>
        <v>6018.51</v>
      </c>
      <c r="E2254" s="9">
        <f>IF(K2254=1,VLOOKUP(A2253,[1]Plan1!$AY$117:$BA$314,3),E2253)</f>
        <v>6075.69</v>
      </c>
      <c r="F2254" s="110">
        <f t="shared" si="930"/>
        <v>44517</v>
      </c>
      <c r="G2254" s="12">
        <f t="shared" si="918"/>
        <v>9.5006903702077317E-3</v>
      </c>
      <c r="H2254" s="11">
        <f t="shared" si="931"/>
        <v>44545</v>
      </c>
      <c r="I2254" s="11">
        <f t="shared" si="919"/>
        <v>44545</v>
      </c>
      <c r="J2254" s="1">
        <f t="shared" si="932"/>
        <v>21</v>
      </c>
      <c r="K2254" s="1">
        <f t="shared" si="914"/>
        <v>14</v>
      </c>
      <c r="L2254" s="8">
        <f t="shared" si="920"/>
        <v>1.0063238000000001</v>
      </c>
      <c r="M2254" s="14">
        <f t="shared" si="913"/>
        <v>1.01249955</v>
      </c>
      <c r="N2254" s="14">
        <f t="shared" si="910"/>
        <v>1.3771950676765834</v>
      </c>
      <c r="O2254" s="8">
        <f t="shared" si="912"/>
        <v>1.3859041700000001</v>
      </c>
      <c r="P2254" s="8">
        <f t="shared" si="921"/>
        <v>20410.616928629999</v>
      </c>
      <c r="Q2254" s="13">
        <f t="shared" si="922"/>
        <v>0</v>
      </c>
      <c r="R2254" s="21">
        <f t="shared" si="923"/>
        <v>0</v>
      </c>
      <c r="S2254" s="8">
        <f t="shared" si="924"/>
        <v>0</v>
      </c>
      <c r="T2254" s="10">
        <f t="shared" si="933"/>
        <v>6.5000000000000002E-2</v>
      </c>
      <c r="U2254" s="13">
        <f t="shared" si="911"/>
        <v>19</v>
      </c>
      <c r="V2254" s="13">
        <v>252</v>
      </c>
      <c r="W2254" s="14">
        <f t="shared" si="925"/>
        <v>1.00475939</v>
      </c>
      <c r="X2254" s="224">
        <f t="shared" si="916"/>
        <v>97.1420861</v>
      </c>
      <c r="Y2254" s="8">
        <v>0</v>
      </c>
      <c r="Z2254" s="9">
        <f t="shared" si="926"/>
        <v>0</v>
      </c>
      <c r="AA2254" s="26" t="str">
        <f t="shared" si="934"/>
        <v>INCORPJ=</v>
      </c>
      <c r="AB2254" s="70">
        <f t="shared" si="935"/>
        <v>45169</v>
      </c>
      <c r="AC2254" s="4"/>
      <c r="AD2254" s="1"/>
      <c r="AE2254" s="11"/>
      <c r="AF2254" s="5"/>
      <c r="AG2254" s="1"/>
      <c r="AH2254" s="1"/>
      <c r="AI2254" s="1"/>
      <c r="AJ2254" s="1"/>
      <c r="AK2254" s="10"/>
      <c r="AL2254" s="1"/>
      <c r="AM2254" s="1"/>
      <c r="AN2254" s="1"/>
      <c r="AO2254" s="1"/>
      <c r="AP2254" s="1"/>
      <c r="AQ2254" s="1"/>
    </row>
    <row r="2255" spans="1:43" x14ac:dyDescent="0.2">
      <c r="A2255" s="67">
        <f t="shared" si="927"/>
        <v>44537</v>
      </c>
      <c r="B2255" s="8">
        <f t="shared" si="917"/>
        <v>20522.123090110003</v>
      </c>
      <c r="C2255" s="8">
        <f t="shared" si="928"/>
        <v>14727.293106159999</v>
      </c>
      <c r="D2255" s="28">
        <f t="shared" si="929"/>
        <v>6018.51</v>
      </c>
      <c r="E2255" s="9">
        <f>IF(K2255=1,VLOOKUP(A2254,[1]Plan1!$AY$117:$BA$314,3),E2254)</f>
        <v>6075.69</v>
      </c>
      <c r="F2255" s="110">
        <f t="shared" si="930"/>
        <v>44517</v>
      </c>
      <c r="G2255" s="12">
        <f t="shared" si="918"/>
        <v>9.5006903702077317E-3</v>
      </c>
      <c r="H2255" s="11">
        <f t="shared" si="931"/>
        <v>44545</v>
      </c>
      <c r="I2255" s="11">
        <f t="shared" si="919"/>
        <v>44545</v>
      </c>
      <c r="J2255" s="1">
        <f t="shared" si="932"/>
        <v>21</v>
      </c>
      <c r="K2255" s="1">
        <f t="shared" si="914"/>
        <v>15</v>
      </c>
      <c r="L2255" s="8">
        <f t="shared" si="920"/>
        <v>1.0067770300000001</v>
      </c>
      <c r="M2255" s="14">
        <f t="shared" si="913"/>
        <v>1.01249955</v>
      </c>
      <c r="N2255" s="14">
        <f t="shared" si="910"/>
        <v>1.3771950676765834</v>
      </c>
      <c r="O2255" s="8">
        <f t="shared" si="912"/>
        <v>1.3865283500000001</v>
      </c>
      <c r="P2255" s="8">
        <f t="shared" si="921"/>
        <v>20419.809410450001</v>
      </c>
      <c r="Q2255" s="13">
        <f t="shared" si="922"/>
        <v>0</v>
      </c>
      <c r="R2255" s="21">
        <f t="shared" si="923"/>
        <v>0</v>
      </c>
      <c r="S2255" s="8">
        <f t="shared" si="924"/>
        <v>0</v>
      </c>
      <c r="T2255" s="10">
        <f t="shared" si="933"/>
        <v>6.5000000000000002E-2</v>
      </c>
      <c r="U2255" s="13">
        <f t="shared" si="911"/>
        <v>20</v>
      </c>
      <c r="V2255" s="13">
        <v>252</v>
      </c>
      <c r="W2255" s="14">
        <f t="shared" si="925"/>
        <v>1.0050105110000001</v>
      </c>
      <c r="X2255" s="224">
        <f t="shared" si="916"/>
        <v>102.31367966000001</v>
      </c>
      <c r="Y2255" s="8">
        <v>0</v>
      </c>
      <c r="Z2255" s="9">
        <f t="shared" si="926"/>
        <v>0</v>
      </c>
      <c r="AA2255" s="26" t="str">
        <f t="shared" si="934"/>
        <v>INCORPJ=</v>
      </c>
      <c r="AB2255" s="70">
        <f t="shared" si="935"/>
        <v>45169</v>
      </c>
      <c r="AC2255" s="4"/>
      <c r="AD2255" s="1"/>
      <c r="AE2255" s="11"/>
      <c r="AF2255" s="5"/>
      <c r="AG2255" s="1"/>
      <c r="AH2255" s="1"/>
      <c r="AI2255" s="1"/>
      <c r="AJ2255" s="1"/>
      <c r="AK2255" s="10"/>
      <c r="AL2255" s="1"/>
      <c r="AM2255" s="1"/>
      <c r="AN2255" s="1"/>
      <c r="AO2255" s="1"/>
      <c r="AP2255" s="1"/>
      <c r="AQ2255" s="1"/>
    </row>
    <row r="2256" spans="1:43" x14ac:dyDescent="0.2">
      <c r="A2256" s="67">
        <f t="shared" si="927"/>
        <v>44538</v>
      </c>
      <c r="B2256" s="8">
        <f t="shared" si="917"/>
        <v>20536.497342320003</v>
      </c>
      <c r="C2256" s="8">
        <f t="shared" si="928"/>
        <v>14727.293106159999</v>
      </c>
      <c r="D2256" s="28">
        <f t="shared" si="929"/>
        <v>6018.51</v>
      </c>
      <c r="E2256" s="9">
        <f>IF(K2256=1,VLOOKUP(A2255,[1]Plan1!$AY$117:$BA$314,3),E2255)</f>
        <v>6075.69</v>
      </c>
      <c r="F2256" s="110">
        <f t="shared" si="930"/>
        <v>44517</v>
      </c>
      <c r="G2256" s="12">
        <f t="shared" si="918"/>
        <v>9.5006903702077317E-3</v>
      </c>
      <c r="H2256" s="11">
        <f t="shared" si="931"/>
        <v>44545</v>
      </c>
      <c r="I2256" s="11">
        <f t="shared" si="919"/>
        <v>44545</v>
      </c>
      <c r="J2256" s="1">
        <f t="shared" si="932"/>
        <v>21</v>
      </c>
      <c r="K2256" s="1">
        <f t="shared" si="914"/>
        <v>16</v>
      </c>
      <c r="L2256" s="8">
        <f t="shared" si="920"/>
        <v>1.0072304599999999</v>
      </c>
      <c r="M2256" s="14">
        <f t="shared" si="913"/>
        <v>1.01249955</v>
      </c>
      <c r="N2256" s="14">
        <f t="shared" si="910"/>
        <v>1.3771950676765834</v>
      </c>
      <c r="O2256" s="8">
        <f t="shared" si="912"/>
        <v>1.3871528200000001</v>
      </c>
      <c r="P2256" s="8">
        <f t="shared" si="921"/>
        <v>20429.006163170001</v>
      </c>
      <c r="Q2256" s="13">
        <f t="shared" si="922"/>
        <v>0</v>
      </c>
      <c r="R2256" s="21">
        <f t="shared" si="923"/>
        <v>0</v>
      </c>
      <c r="S2256" s="8">
        <f t="shared" si="924"/>
        <v>0</v>
      </c>
      <c r="T2256" s="10">
        <f t="shared" si="933"/>
        <v>6.5000000000000002E-2</v>
      </c>
      <c r="U2256" s="13">
        <f t="shared" si="911"/>
        <v>21</v>
      </c>
      <c r="V2256" s="13">
        <v>252</v>
      </c>
      <c r="W2256" s="14">
        <f t="shared" si="925"/>
        <v>1.0052616940000001</v>
      </c>
      <c r="X2256" s="224">
        <f t="shared" si="916"/>
        <v>107.49117914999999</v>
      </c>
      <c r="Y2256" s="8">
        <v>0</v>
      </c>
      <c r="Z2256" s="9">
        <f t="shared" si="926"/>
        <v>0</v>
      </c>
      <c r="AA2256" s="26" t="str">
        <f t="shared" si="934"/>
        <v>INCORPJ=</v>
      </c>
      <c r="AB2256" s="70">
        <f t="shared" si="935"/>
        <v>45169</v>
      </c>
      <c r="AC2256" s="4"/>
      <c r="AD2256" s="1"/>
      <c r="AE2256" s="11"/>
      <c r="AF2256" s="5"/>
      <c r="AG2256" s="1"/>
      <c r="AH2256" s="1"/>
      <c r="AI2256" s="1"/>
      <c r="AJ2256" s="1"/>
      <c r="AK2256" s="10"/>
      <c r="AL2256" s="1"/>
      <c r="AM2256" s="1"/>
      <c r="AN2256" s="1"/>
      <c r="AO2256" s="1"/>
      <c r="AP2256" s="1"/>
      <c r="AQ2256" s="1"/>
    </row>
    <row r="2257" spans="1:43" x14ac:dyDescent="0.2">
      <c r="A2257" s="67">
        <f t="shared" si="927"/>
        <v>44539</v>
      </c>
      <c r="B2257" s="8">
        <f t="shared" si="917"/>
        <v>20550.881669090002</v>
      </c>
      <c r="C2257" s="8">
        <f t="shared" si="928"/>
        <v>14727.293106159999</v>
      </c>
      <c r="D2257" s="28">
        <f t="shared" si="929"/>
        <v>6018.51</v>
      </c>
      <c r="E2257" s="9">
        <f>IF(K2257=1,VLOOKUP(A2256,[1]Plan1!$AY$117:$BA$314,3),E2256)</f>
        <v>6075.69</v>
      </c>
      <c r="F2257" s="110">
        <f t="shared" si="930"/>
        <v>44517</v>
      </c>
      <c r="G2257" s="12">
        <f t="shared" si="918"/>
        <v>9.5006903702077317E-3</v>
      </c>
      <c r="H2257" s="11">
        <f t="shared" si="931"/>
        <v>44545</v>
      </c>
      <c r="I2257" s="11">
        <f t="shared" si="919"/>
        <v>44545</v>
      </c>
      <c r="J2257" s="1">
        <f t="shared" si="932"/>
        <v>21</v>
      </c>
      <c r="K2257" s="1">
        <f t="shared" si="914"/>
        <v>17</v>
      </c>
      <c r="L2257" s="8">
        <f t="shared" si="920"/>
        <v>1.0076841000000001</v>
      </c>
      <c r="M2257" s="14">
        <f t="shared" si="913"/>
        <v>1.01249955</v>
      </c>
      <c r="N2257" s="14">
        <f t="shared" si="910"/>
        <v>1.3771950676765834</v>
      </c>
      <c r="O2257" s="8">
        <f t="shared" si="912"/>
        <v>1.3877775699999999</v>
      </c>
      <c r="P2257" s="8">
        <f t="shared" si="921"/>
        <v>20438.207039540001</v>
      </c>
      <c r="Q2257" s="13">
        <f t="shared" si="922"/>
        <v>0</v>
      </c>
      <c r="R2257" s="21">
        <f t="shared" si="923"/>
        <v>0</v>
      </c>
      <c r="S2257" s="8">
        <f t="shared" si="924"/>
        <v>0</v>
      </c>
      <c r="T2257" s="10">
        <f t="shared" si="933"/>
        <v>6.5000000000000002E-2</v>
      </c>
      <c r="U2257" s="13">
        <f t="shared" si="911"/>
        <v>22</v>
      </c>
      <c r="V2257" s="13">
        <v>252</v>
      </c>
      <c r="W2257" s="14">
        <f t="shared" si="925"/>
        <v>1.0055129410000001</v>
      </c>
      <c r="X2257" s="224">
        <f t="shared" si="916"/>
        <v>112.67462955000001</v>
      </c>
      <c r="Y2257" s="8">
        <v>0</v>
      </c>
      <c r="Z2257" s="9">
        <f t="shared" si="926"/>
        <v>0</v>
      </c>
      <c r="AA2257" s="26" t="str">
        <f t="shared" si="934"/>
        <v>INCORPJ=</v>
      </c>
      <c r="AB2257" s="70">
        <f t="shared" si="935"/>
        <v>45169</v>
      </c>
      <c r="AC2257" s="4"/>
      <c r="AD2257" s="1"/>
      <c r="AE2257" s="11"/>
      <c r="AF2257" s="5"/>
      <c r="AG2257" s="1"/>
      <c r="AH2257" s="1"/>
      <c r="AI2257" s="1"/>
      <c r="AJ2257" s="1"/>
      <c r="AK2257" s="10"/>
      <c r="AL2257" s="1"/>
      <c r="AM2257" s="1"/>
      <c r="AN2257" s="1"/>
      <c r="AO2257" s="1"/>
      <c r="AP2257" s="1"/>
      <c r="AQ2257" s="1"/>
    </row>
    <row r="2258" spans="1:43" x14ac:dyDescent="0.2">
      <c r="A2258" s="67">
        <f t="shared" si="927"/>
        <v>44540</v>
      </c>
      <c r="B2258" s="8">
        <f t="shared" si="917"/>
        <v>20565.27588628</v>
      </c>
      <c r="C2258" s="8">
        <f t="shared" si="928"/>
        <v>14727.293106159999</v>
      </c>
      <c r="D2258" s="28">
        <f t="shared" si="929"/>
        <v>6018.51</v>
      </c>
      <c r="E2258" s="9">
        <f>IF(K2258=1,VLOOKUP(A2257,[1]Plan1!$AY$117:$BA$314,3),E2257)</f>
        <v>6075.69</v>
      </c>
      <c r="F2258" s="110">
        <f t="shared" si="930"/>
        <v>44517</v>
      </c>
      <c r="G2258" s="12">
        <f t="shared" si="918"/>
        <v>9.5006903702077317E-3</v>
      </c>
      <c r="H2258" s="11">
        <f t="shared" si="931"/>
        <v>44545</v>
      </c>
      <c r="I2258" s="11">
        <f t="shared" si="919"/>
        <v>44545</v>
      </c>
      <c r="J2258" s="1">
        <f t="shared" si="932"/>
        <v>21</v>
      </c>
      <c r="K2258" s="1">
        <f t="shared" si="914"/>
        <v>18</v>
      </c>
      <c r="L2258" s="8">
        <f t="shared" si="920"/>
        <v>1.0081379399999999</v>
      </c>
      <c r="M2258" s="14">
        <f t="shared" si="913"/>
        <v>1.01249955</v>
      </c>
      <c r="N2258" s="14">
        <f t="shared" si="910"/>
        <v>1.3771950676765834</v>
      </c>
      <c r="O2258" s="8">
        <f t="shared" si="912"/>
        <v>1.3884025900000001</v>
      </c>
      <c r="P2258" s="8">
        <f t="shared" si="921"/>
        <v>20447.411892280001</v>
      </c>
      <c r="Q2258" s="13">
        <f t="shared" si="922"/>
        <v>0</v>
      </c>
      <c r="R2258" s="21">
        <f t="shared" si="923"/>
        <v>0</v>
      </c>
      <c r="S2258" s="8">
        <f t="shared" si="924"/>
        <v>0</v>
      </c>
      <c r="T2258" s="10">
        <f t="shared" si="933"/>
        <v>6.5000000000000002E-2</v>
      </c>
      <c r="U2258" s="13">
        <f t="shared" si="911"/>
        <v>23</v>
      </c>
      <c r="V2258" s="13">
        <v>252</v>
      </c>
      <c r="W2258" s="14">
        <f t="shared" si="925"/>
        <v>1.0057642499999999</v>
      </c>
      <c r="X2258" s="224">
        <f t="shared" si="916"/>
        <v>117.86399400000001</v>
      </c>
      <c r="Y2258" s="8">
        <v>0</v>
      </c>
      <c r="Z2258" s="9">
        <f t="shared" si="926"/>
        <v>0</v>
      </c>
      <c r="AA2258" s="26" t="str">
        <f t="shared" si="934"/>
        <v>INCORPJ=</v>
      </c>
      <c r="AB2258" s="70">
        <f t="shared" si="935"/>
        <v>45169</v>
      </c>
      <c r="AC2258" s="4"/>
      <c r="AD2258" s="1"/>
      <c r="AE2258" s="11"/>
      <c r="AF2258" s="5"/>
      <c r="AG2258" s="1"/>
      <c r="AH2258" s="1"/>
      <c r="AI2258" s="1"/>
      <c r="AJ2258" s="1"/>
      <c r="AK2258" s="10"/>
      <c r="AL2258" s="1"/>
      <c r="AM2258" s="1"/>
      <c r="AN2258" s="1"/>
      <c r="AO2258" s="1"/>
      <c r="AP2258" s="1"/>
      <c r="AQ2258" s="1"/>
    </row>
    <row r="2259" spans="1:43" x14ac:dyDescent="0.2">
      <c r="A2259" s="67">
        <f t="shared" si="927"/>
        <v>44541</v>
      </c>
      <c r="B2259" s="8">
        <f t="shared" si="917"/>
        <v>20579.68031535</v>
      </c>
      <c r="C2259" s="8">
        <f t="shared" si="928"/>
        <v>14727.293106159999</v>
      </c>
      <c r="D2259" s="28">
        <f t="shared" si="929"/>
        <v>6018.51</v>
      </c>
      <c r="E2259" s="9">
        <f>IF(K2259=1,VLOOKUP(A2258,[1]Plan1!$AY$117:$BA$314,3),E2258)</f>
        <v>6075.69</v>
      </c>
      <c r="F2259" s="110">
        <f t="shared" si="930"/>
        <v>44517</v>
      </c>
      <c r="G2259" s="12">
        <f t="shared" si="918"/>
        <v>9.5006903702077317E-3</v>
      </c>
      <c r="H2259" s="11">
        <f t="shared" si="931"/>
        <v>44545</v>
      </c>
      <c r="I2259" s="11">
        <f t="shared" si="919"/>
        <v>44545</v>
      </c>
      <c r="J2259" s="1">
        <f t="shared" si="932"/>
        <v>21</v>
      </c>
      <c r="K2259" s="1">
        <f t="shared" si="914"/>
        <v>19</v>
      </c>
      <c r="L2259" s="8">
        <f t="shared" si="920"/>
        <v>1.0085919800000001</v>
      </c>
      <c r="M2259" s="14">
        <f t="shared" si="913"/>
        <v>1.01249955</v>
      </c>
      <c r="N2259" s="14">
        <f t="shared" si="910"/>
        <v>1.3771950676765834</v>
      </c>
      <c r="O2259" s="8">
        <f t="shared" si="912"/>
        <v>1.3890279000000001</v>
      </c>
      <c r="P2259" s="8">
        <f t="shared" si="921"/>
        <v>20456.621015929999</v>
      </c>
      <c r="Q2259" s="13">
        <f t="shared" si="922"/>
        <v>0</v>
      </c>
      <c r="R2259" s="21">
        <f t="shared" si="923"/>
        <v>0</v>
      </c>
      <c r="S2259" s="8">
        <f t="shared" si="924"/>
        <v>0</v>
      </c>
      <c r="T2259" s="10">
        <f t="shared" si="933"/>
        <v>6.5000000000000002E-2</v>
      </c>
      <c r="U2259" s="13">
        <f t="shared" si="911"/>
        <v>24</v>
      </c>
      <c r="V2259" s="13">
        <v>252</v>
      </c>
      <c r="W2259" s="14">
        <f t="shared" si="925"/>
        <v>1.0060156220000001</v>
      </c>
      <c r="X2259" s="224">
        <f t="shared" si="916"/>
        <v>123.05929942</v>
      </c>
      <c r="Y2259" s="8">
        <v>0</v>
      </c>
      <c r="Z2259" s="9">
        <f t="shared" si="926"/>
        <v>0</v>
      </c>
      <c r="AA2259" s="26" t="str">
        <f t="shared" si="934"/>
        <v>INCORPJ=</v>
      </c>
      <c r="AB2259" s="70">
        <f t="shared" si="935"/>
        <v>45169</v>
      </c>
      <c r="AC2259" s="4"/>
      <c r="AD2259" s="1"/>
      <c r="AE2259" s="11"/>
      <c r="AF2259" s="5"/>
      <c r="AG2259" s="1"/>
      <c r="AH2259" s="1"/>
      <c r="AI2259" s="1"/>
      <c r="AJ2259" s="1"/>
      <c r="AK2259" s="10"/>
      <c r="AL2259" s="1"/>
      <c r="AM2259" s="1"/>
      <c r="AN2259" s="1"/>
      <c r="AO2259" s="1"/>
      <c r="AP2259" s="1"/>
      <c r="AQ2259" s="1"/>
    </row>
    <row r="2260" spans="1:43" x14ac:dyDescent="0.2">
      <c r="A2260" s="67">
        <f t="shared" si="927"/>
        <v>44542</v>
      </c>
      <c r="B2260" s="8">
        <f t="shared" si="917"/>
        <v>20579.68031535</v>
      </c>
      <c r="C2260" s="8">
        <f t="shared" si="928"/>
        <v>14727.293106159999</v>
      </c>
      <c r="D2260" s="28">
        <f t="shared" si="929"/>
        <v>6018.51</v>
      </c>
      <c r="E2260" s="9">
        <f>IF(K2260=1,VLOOKUP(A2259,[1]Plan1!$AY$117:$BA$314,3),E2259)</f>
        <v>6075.69</v>
      </c>
      <c r="F2260" s="110">
        <f t="shared" si="930"/>
        <v>44517</v>
      </c>
      <c r="G2260" s="12">
        <f t="shared" si="918"/>
        <v>9.5006903702077317E-3</v>
      </c>
      <c r="H2260" s="11">
        <f t="shared" si="931"/>
        <v>44545</v>
      </c>
      <c r="I2260" s="11">
        <f t="shared" si="919"/>
        <v>44545</v>
      </c>
      <c r="J2260" s="1">
        <f t="shared" si="932"/>
        <v>21</v>
      </c>
      <c r="K2260" s="1">
        <f t="shared" si="914"/>
        <v>19</v>
      </c>
      <c r="L2260" s="8">
        <f t="shared" si="920"/>
        <v>1.0085919800000001</v>
      </c>
      <c r="M2260" s="14">
        <f t="shared" si="913"/>
        <v>1.01249955</v>
      </c>
      <c r="N2260" s="14">
        <f t="shared" si="910"/>
        <v>1.3771950676765834</v>
      </c>
      <c r="O2260" s="8">
        <f t="shared" si="912"/>
        <v>1.3890279000000001</v>
      </c>
      <c r="P2260" s="8">
        <f t="shared" si="921"/>
        <v>20456.621015929999</v>
      </c>
      <c r="Q2260" s="13">
        <f t="shared" si="922"/>
        <v>0</v>
      </c>
      <c r="R2260" s="21">
        <f t="shared" si="923"/>
        <v>0</v>
      </c>
      <c r="S2260" s="8">
        <f t="shared" si="924"/>
        <v>0</v>
      </c>
      <c r="T2260" s="10">
        <f t="shared" si="933"/>
        <v>6.5000000000000002E-2</v>
      </c>
      <c r="U2260" s="13">
        <f t="shared" si="911"/>
        <v>24</v>
      </c>
      <c r="V2260" s="13">
        <v>252</v>
      </c>
      <c r="W2260" s="14">
        <f t="shared" si="925"/>
        <v>1.0060156220000001</v>
      </c>
      <c r="X2260" s="224">
        <f t="shared" si="916"/>
        <v>123.05929942</v>
      </c>
      <c r="Y2260" s="8">
        <v>0</v>
      </c>
      <c r="Z2260" s="9">
        <f t="shared" si="926"/>
        <v>0</v>
      </c>
      <c r="AA2260" s="26" t="str">
        <f t="shared" si="934"/>
        <v>INCORPJ=</v>
      </c>
      <c r="AB2260" s="70">
        <f t="shared" si="935"/>
        <v>45169</v>
      </c>
      <c r="AC2260" s="4"/>
      <c r="AD2260" s="1"/>
      <c r="AE2260" s="11"/>
      <c r="AF2260" s="5"/>
      <c r="AG2260" s="1"/>
      <c r="AH2260" s="1"/>
      <c r="AI2260" s="1"/>
      <c r="AJ2260" s="1"/>
      <c r="AK2260" s="10"/>
      <c r="AL2260" s="1"/>
      <c r="AM2260" s="1"/>
      <c r="AN2260" s="1"/>
      <c r="AO2260" s="1"/>
      <c r="AP2260" s="1"/>
      <c r="AQ2260" s="1"/>
    </row>
    <row r="2261" spans="1:43" x14ac:dyDescent="0.2">
      <c r="A2261" s="67">
        <f t="shared" si="927"/>
        <v>44543</v>
      </c>
      <c r="B2261" s="8">
        <f t="shared" si="917"/>
        <v>20579.68031535</v>
      </c>
      <c r="C2261" s="8">
        <f t="shared" si="928"/>
        <v>14727.293106159999</v>
      </c>
      <c r="D2261" s="28">
        <f t="shared" si="929"/>
        <v>6018.51</v>
      </c>
      <c r="E2261" s="9">
        <f>IF(K2261=1,VLOOKUP(A2260,[1]Plan1!$AY$117:$BA$314,3),E2260)</f>
        <v>6075.69</v>
      </c>
      <c r="F2261" s="110">
        <f t="shared" si="930"/>
        <v>44517</v>
      </c>
      <c r="G2261" s="12">
        <f t="shared" si="918"/>
        <v>9.5006903702077317E-3</v>
      </c>
      <c r="H2261" s="11">
        <f t="shared" si="931"/>
        <v>44545</v>
      </c>
      <c r="I2261" s="11">
        <f t="shared" si="919"/>
        <v>44545</v>
      </c>
      <c r="J2261" s="1">
        <f t="shared" si="932"/>
        <v>21</v>
      </c>
      <c r="K2261" s="1">
        <f t="shared" si="914"/>
        <v>19</v>
      </c>
      <c r="L2261" s="8">
        <f t="shared" si="920"/>
        <v>1.0085919800000001</v>
      </c>
      <c r="M2261" s="14">
        <f t="shared" si="913"/>
        <v>1.01249955</v>
      </c>
      <c r="N2261" s="14">
        <f t="shared" si="910"/>
        <v>1.3771950676765834</v>
      </c>
      <c r="O2261" s="8">
        <f t="shared" si="912"/>
        <v>1.3890279000000001</v>
      </c>
      <c r="P2261" s="8">
        <f t="shared" si="921"/>
        <v>20456.621015929999</v>
      </c>
      <c r="Q2261" s="13">
        <f t="shared" si="922"/>
        <v>0</v>
      </c>
      <c r="R2261" s="21">
        <f t="shared" si="923"/>
        <v>0</v>
      </c>
      <c r="S2261" s="8">
        <f t="shared" si="924"/>
        <v>0</v>
      </c>
      <c r="T2261" s="10">
        <f t="shared" si="933"/>
        <v>6.5000000000000002E-2</v>
      </c>
      <c r="U2261" s="13">
        <f t="shared" si="911"/>
        <v>24</v>
      </c>
      <c r="V2261" s="13">
        <v>252</v>
      </c>
      <c r="W2261" s="14">
        <f t="shared" si="925"/>
        <v>1.0060156220000001</v>
      </c>
      <c r="X2261" s="224">
        <f t="shared" si="916"/>
        <v>123.05929942</v>
      </c>
      <c r="Y2261" s="8">
        <v>0</v>
      </c>
      <c r="Z2261" s="9">
        <f t="shared" si="926"/>
        <v>0</v>
      </c>
      <c r="AA2261" s="26" t="str">
        <f t="shared" si="934"/>
        <v>INCORPJ=</v>
      </c>
      <c r="AB2261" s="70">
        <f t="shared" si="935"/>
        <v>45169</v>
      </c>
      <c r="AC2261" s="4"/>
      <c r="AD2261" s="1"/>
      <c r="AE2261" s="11"/>
      <c r="AF2261" s="5"/>
      <c r="AG2261" s="1"/>
      <c r="AH2261" s="1"/>
      <c r="AI2261" s="1"/>
      <c r="AJ2261" s="1"/>
      <c r="AK2261" s="10"/>
      <c r="AL2261" s="1"/>
      <c r="AM2261" s="1"/>
      <c r="AN2261" s="1"/>
      <c r="AO2261" s="1"/>
      <c r="AP2261" s="1"/>
      <c r="AQ2261" s="1"/>
    </row>
    <row r="2262" spans="1:43" x14ac:dyDescent="0.2">
      <c r="A2262" s="67">
        <f t="shared" si="927"/>
        <v>44544</v>
      </c>
      <c r="B2262" s="8">
        <f t="shared" si="917"/>
        <v>20594.09479263</v>
      </c>
      <c r="C2262" s="8">
        <f t="shared" si="928"/>
        <v>14727.293106159999</v>
      </c>
      <c r="D2262" s="28">
        <f t="shared" si="929"/>
        <v>6018.51</v>
      </c>
      <c r="E2262" s="9">
        <f>IF(K2262=1,VLOOKUP(A2261,[1]Plan1!$AY$117:$BA$314,3),E2261)</f>
        <v>6075.69</v>
      </c>
      <c r="F2262" s="110">
        <f t="shared" si="930"/>
        <v>44517</v>
      </c>
      <c r="G2262" s="12">
        <f t="shared" si="918"/>
        <v>9.5006903702077317E-3</v>
      </c>
      <c r="H2262" s="11">
        <f t="shared" si="931"/>
        <v>44545</v>
      </c>
      <c r="I2262" s="11">
        <f t="shared" si="919"/>
        <v>44545</v>
      </c>
      <c r="J2262" s="1">
        <f t="shared" si="932"/>
        <v>21</v>
      </c>
      <c r="K2262" s="1">
        <f t="shared" si="914"/>
        <v>20</v>
      </c>
      <c r="L2262" s="8">
        <f t="shared" si="920"/>
        <v>1.00904623</v>
      </c>
      <c r="M2262" s="14">
        <f t="shared" si="913"/>
        <v>1.01249955</v>
      </c>
      <c r="N2262" s="14">
        <f t="shared" si="910"/>
        <v>1.3771950676765834</v>
      </c>
      <c r="O2262" s="8">
        <f t="shared" si="912"/>
        <v>1.3896534899999999</v>
      </c>
      <c r="P2262" s="8">
        <f t="shared" si="921"/>
        <v>20465.83426322</v>
      </c>
      <c r="Q2262" s="13">
        <f t="shared" si="922"/>
        <v>0</v>
      </c>
      <c r="R2262" s="21">
        <f t="shared" si="923"/>
        <v>0</v>
      </c>
      <c r="S2262" s="8">
        <f t="shared" si="924"/>
        <v>0</v>
      </c>
      <c r="T2262" s="10">
        <f t="shared" si="933"/>
        <v>6.5000000000000002E-2</v>
      </c>
      <c r="U2262" s="13">
        <f t="shared" si="911"/>
        <v>25</v>
      </c>
      <c r="V2262" s="13">
        <v>252</v>
      </c>
      <c r="W2262" s="14">
        <f t="shared" si="925"/>
        <v>1.006267056</v>
      </c>
      <c r="X2262" s="224">
        <f t="shared" si="916"/>
        <v>128.26052941</v>
      </c>
      <c r="Y2262" s="8">
        <v>0</v>
      </c>
      <c r="Z2262" s="9">
        <f t="shared" si="926"/>
        <v>0</v>
      </c>
      <c r="AA2262" s="26" t="str">
        <f t="shared" si="934"/>
        <v>INCORPJ=</v>
      </c>
      <c r="AB2262" s="70">
        <f t="shared" si="935"/>
        <v>45169</v>
      </c>
      <c r="AC2262" s="4"/>
      <c r="AD2262" s="1"/>
      <c r="AE2262" s="11"/>
      <c r="AF2262" s="5"/>
      <c r="AG2262" s="1"/>
      <c r="AH2262" s="1"/>
      <c r="AI2262" s="1"/>
      <c r="AJ2262" s="1"/>
      <c r="AK2262" s="10"/>
      <c r="AL2262" s="1"/>
      <c r="AM2262" s="1"/>
      <c r="AN2262" s="1"/>
      <c r="AO2262" s="1"/>
      <c r="AP2262" s="1"/>
      <c r="AQ2262" s="1"/>
    </row>
    <row r="2263" spans="1:43" x14ac:dyDescent="0.2">
      <c r="A2263" s="67">
        <f t="shared" si="927"/>
        <v>44545</v>
      </c>
      <c r="B2263" s="8">
        <f t="shared" si="917"/>
        <v>20608.519512120001</v>
      </c>
      <c r="C2263" s="8">
        <f t="shared" si="928"/>
        <v>14727.293106159999</v>
      </c>
      <c r="D2263" s="28">
        <f t="shared" si="929"/>
        <v>6018.51</v>
      </c>
      <c r="E2263" s="9">
        <f>IF(K2263=1,VLOOKUP(A2262,[1]Plan1!$AY$117:$BA$314,3),E2262)</f>
        <v>6075.69</v>
      </c>
      <c r="F2263" s="110">
        <f t="shared" si="930"/>
        <v>44517</v>
      </c>
      <c r="G2263" s="12">
        <f t="shared" si="918"/>
        <v>9.5006903702077317E-3</v>
      </c>
      <c r="H2263" s="11">
        <f t="shared" si="931"/>
        <v>44578</v>
      </c>
      <c r="I2263" s="11">
        <f t="shared" si="919"/>
        <v>44545</v>
      </c>
      <c r="J2263" s="1">
        <f t="shared" si="932"/>
        <v>21</v>
      </c>
      <c r="K2263" s="1">
        <f t="shared" si="914"/>
        <v>21</v>
      </c>
      <c r="L2263" s="8">
        <f t="shared" si="920"/>
        <v>1.0095006900000001</v>
      </c>
      <c r="M2263" s="14">
        <f t="shared" si="913"/>
        <v>1.01249955</v>
      </c>
      <c r="N2263" s="14">
        <f t="shared" si="910"/>
        <v>1.3771950676765834</v>
      </c>
      <c r="O2263" s="8">
        <f t="shared" si="912"/>
        <v>1.39027937</v>
      </c>
      <c r="P2263" s="8">
        <f t="shared" si="921"/>
        <v>20475.05178143</v>
      </c>
      <c r="Q2263" s="13">
        <f t="shared" si="922"/>
        <v>0</v>
      </c>
      <c r="R2263" s="21">
        <f t="shared" si="923"/>
        <v>0</v>
      </c>
      <c r="S2263" s="8">
        <f t="shared" si="924"/>
        <v>0</v>
      </c>
      <c r="T2263" s="10">
        <f t="shared" si="933"/>
        <v>6.5000000000000002E-2</v>
      </c>
      <c r="U2263" s="13">
        <f t="shared" si="911"/>
        <v>26</v>
      </c>
      <c r="V2263" s="13">
        <v>252</v>
      </c>
      <c r="W2263" s="14">
        <f t="shared" si="925"/>
        <v>1.0065185539999999</v>
      </c>
      <c r="X2263" s="224">
        <f t="shared" si="916"/>
        <v>133.46773069</v>
      </c>
      <c r="Y2263" s="8">
        <v>0</v>
      </c>
      <c r="Z2263" s="9">
        <f t="shared" si="926"/>
        <v>0</v>
      </c>
      <c r="AA2263" s="26" t="str">
        <f t="shared" si="934"/>
        <v>INCORPJ=</v>
      </c>
      <c r="AB2263" s="70">
        <f t="shared" si="935"/>
        <v>45169</v>
      </c>
      <c r="AC2263" s="4"/>
      <c r="AD2263" s="1"/>
      <c r="AE2263" s="11"/>
      <c r="AF2263" s="5"/>
      <c r="AG2263" s="1"/>
      <c r="AH2263" s="1"/>
      <c r="AI2263" s="1"/>
      <c r="AJ2263" s="1"/>
      <c r="AK2263" s="10"/>
      <c r="AL2263" s="1"/>
      <c r="AM2263" s="1"/>
      <c r="AN2263" s="1"/>
      <c r="AO2263" s="1"/>
      <c r="AP2263" s="1"/>
      <c r="AQ2263" s="1"/>
    </row>
    <row r="2264" spans="1:43" x14ac:dyDescent="0.2">
      <c r="A2264" s="67">
        <f t="shared" si="927"/>
        <v>44546</v>
      </c>
      <c r="B2264" s="8">
        <f t="shared" si="917"/>
        <v>20620.189647409999</v>
      </c>
      <c r="C2264" s="8">
        <f t="shared" si="928"/>
        <v>14727.293106159999</v>
      </c>
      <c r="D2264" s="28">
        <f t="shared" si="929"/>
        <v>6075.69</v>
      </c>
      <c r="E2264" s="9">
        <f>IF(K2264=1,VLOOKUP(A2263,[1]Plan1!$AY$117:$BA$314,3),E2263)</f>
        <v>6120.04</v>
      </c>
      <c r="F2264" s="110">
        <f t="shared" si="930"/>
        <v>44546</v>
      </c>
      <c r="G2264" s="12">
        <f t="shared" si="918"/>
        <v>7.2995824342585447E-3</v>
      </c>
      <c r="H2264" s="11">
        <f t="shared" si="931"/>
        <v>44578</v>
      </c>
      <c r="I2264" s="11">
        <f t="shared" si="919"/>
        <v>44578</v>
      </c>
      <c r="J2264" s="1">
        <f t="shared" si="932"/>
        <v>23</v>
      </c>
      <c r="K2264" s="1">
        <f t="shared" si="914"/>
        <v>1</v>
      </c>
      <c r="L2264" s="8">
        <f t="shared" si="920"/>
        <v>1.0003162699999999</v>
      </c>
      <c r="M2264" s="14">
        <f t="shared" si="913"/>
        <v>1.0095006900000001</v>
      </c>
      <c r="N2264" s="14">
        <f t="shared" si="910"/>
        <v>1.3902793710841077</v>
      </c>
      <c r="O2264" s="8">
        <f t="shared" si="912"/>
        <v>1.3907190700000001</v>
      </c>
      <c r="P2264" s="8">
        <f t="shared" si="921"/>
        <v>20481.527372209999</v>
      </c>
      <c r="Q2264" s="13">
        <f t="shared" si="922"/>
        <v>0</v>
      </c>
      <c r="R2264" s="21">
        <f t="shared" si="923"/>
        <v>0</v>
      </c>
      <c r="S2264" s="8">
        <f t="shared" si="924"/>
        <v>0</v>
      </c>
      <c r="T2264" s="10">
        <f t="shared" si="933"/>
        <v>6.5000000000000002E-2</v>
      </c>
      <c r="U2264" s="13">
        <f t="shared" si="911"/>
        <v>27</v>
      </c>
      <c r="V2264" s="13">
        <v>252</v>
      </c>
      <c r="W2264" s="14">
        <f t="shared" si="925"/>
        <v>1.006770114</v>
      </c>
      <c r="X2264" s="224">
        <f t="shared" si="916"/>
        <v>138.66227520000001</v>
      </c>
      <c r="Y2264" s="8">
        <v>0</v>
      </c>
      <c r="Z2264" s="9">
        <f t="shared" si="926"/>
        <v>0</v>
      </c>
      <c r="AA2264" s="26" t="str">
        <f t="shared" si="934"/>
        <v>INCORPJ=</v>
      </c>
      <c r="AB2264" s="70">
        <f t="shared" si="935"/>
        <v>45169</v>
      </c>
      <c r="AC2264" s="4"/>
      <c r="AD2264" s="1"/>
      <c r="AE2264" s="11"/>
      <c r="AF2264" s="5"/>
      <c r="AG2264" s="1"/>
      <c r="AH2264" s="1"/>
      <c r="AI2264" s="1"/>
      <c r="AJ2264" s="1"/>
      <c r="AK2264" s="10"/>
      <c r="AL2264" s="1"/>
      <c r="AM2264" s="1"/>
      <c r="AN2264" s="1"/>
      <c r="AO2264" s="1"/>
      <c r="AP2264" s="1"/>
      <c r="AQ2264" s="1"/>
    </row>
    <row r="2265" spans="1:43" x14ac:dyDescent="0.2">
      <c r="A2265" s="67">
        <f t="shared" si="927"/>
        <v>44547</v>
      </c>
      <c r="B2265" s="8">
        <f t="shared" si="917"/>
        <v>20631.866428230001</v>
      </c>
      <c r="C2265" s="8">
        <f t="shared" si="928"/>
        <v>14727.293106159999</v>
      </c>
      <c r="D2265" s="28">
        <f t="shared" si="929"/>
        <v>6075.69</v>
      </c>
      <c r="E2265" s="9">
        <f>IF(K2265=1,VLOOKUP(A2264,[1]Plan1!$AY$117:$BA$314,3),E2264)</f>
        <v>6120.04</v>
      </c>
      <c r="F2265" s="110">
        <f t="shared" si="930"/>
        <v>44546</v>
      </c>
      <c r="G2265" s="12">
        <f t="shared" si="918"/>
        <v>7.2995824342585447E-3</v>
      </c>
      <c r="H2265" s="11">
        <f t="shared" si="931"/>
        <v>44578</v>
      </c>
      <c r="I2265" s="11">
        <f t="shared" si="919"/>
        <v>44578</v>
      </c>
      <c r="J2265" s="1">
        <f t="shared" si="932"/>
        <v>23</v>
      </c>
      <c r="K2265" s="1">
        <f t="shared" si="914"/>
        <v>2</v>
      </c>
      <c r="L2265" s="8">
        <f t="shared" si="920"/>
        <v>1.0006326400000001</v>
      </c>
      <c r="M2265" s="14">
        <f t="shared" si="913"/>
        <v>1.0095006900000001</v>
      </c>
      <c r="N2265" s="14">
        <f t="shared" si="910"/>
        <v>1.3902793710841077</v>
      </c>
      <c r="O2265" s="8">
        <f t="shared" si="912"/>
        <v>1.3911589099999999</v>
      </c>
      <c r="P2265" s="8">
        <f t="shared" si="921"/>
        <v>20488.005024810001</v>
      </c>
      <c r="Q2265" s="13">
        <f t="shared" si="922"/>
        <v>0</v>
      </c>
      <c r="R2265" s="21">
        <f t="shared" si="923"/>
        <v>0</v>
      </c>
      <c r="S2265" s="8">
        <f t="shared" si="924"/>
        <v>0</v>
      </c>
      <c r="T2265" s="10">
        <f t="shared" si="933"/>
        <v>6.5000000000000002E-2</v>
      </c>
      <c r="U2265" s="13">
        <f t="shared" si="911"/>
        <v>28</v>
      </c>
      <c r="V2265" s="13">
        <v>252</v>
      </c>
      <c r="W2265" s="14">
        <f t="shared" si="925"/>
        <v>1.0070217379999999</v>
      </c>
      <c r="X2265" s="224">
        <f t="shared" si="916"/>
        <v>143.86140341999999</v>
      </c>
      <c r="Y2265" s="8">
        <v>0</v>
      </c>
      <c r="Z2265" s="9">
        <f t="shared" si="926"/>
        <v>0</v>
      </c>
      <c r="AA2265" s="26" t="str">
        <f t="shared" si="934"/>
        <v>INCORPJ=</v>
      </c>
      <c r="AB2265" s="70">
        <f t="shared" si="935"/>
        <v>45169</v>
      </c>
      <c r="AC2265" s="4"/>
      <c r="AD2265" s="1"/>
      <c r="AE2265" s="11"/>
      <c r="AF2265" s="5"/>
      <c r="AG2265" s="1"/>
      <c r="AH2265" s="1"/>
      <c r="AI2265" s="1"/>
      <c r="AJ2265" s="1"/>
      <c r="AK2265" s="10"/>
      <c r="AL2265" s="1"/>
      <c r="AM2265" s="1"/>
      <c r="AN2265" s="1"/>
      <c r="AO2265" s="1"/>
      <c r="AP2265" s="1"/>
      <c r="AQ2265" s="1"/>
    </row>
    <row r="2266" spans="1:43" x14ac:dyDescent="0.2">
      <c r="A2266" s="67">
        <f t="shared" si="927"/>
        <v>44548</v>
      </c>
      <c r="B2266" s="8">
        <f t="shared" si="917"/>
        <v>20643.549816390001</v>
      </c>
      <c r="C2266" s="8">
        <f t="shared" si="928"/>
        <v>14727.293106159999</v>
      </c>
      <c r="D2266" s="28">
        <f t="shared" si="929"/>
        <v>6075.69</v>
      </c>
      <c r="E2266" s="9">
        <f>IF(K2266=1,VLOOKUP(A2265,[1]Plan1!$AY$117:$BA$314,3),E2265)</f>
        <v>6120.04</v>
      </c>
      <c r="F2266" s="110">
        <f t="shared" si="930"/>
        <v>44546</v>
      </c>
      <c r="G2266" s="12">
        <f t="shared" si="918"/>
        <v>7.2995824342585447E-3</v>
      </c>
      <c r="H2266" s="11">
        <f t="shared" si="931"/>
        <v>44578</v>
      </c>
      <c r="I2266" s="11">
        <f t="shared" si="919"/>
        <v>44578</v>
      </c>
      <c r="J2266" s="1">
        <f t="shared" si="932"/>
        <v>23</v>
      </c>
      <c r="K2266" s="1">
        <f t="shared" si="914"/>
        <v>3</v>
      </c>
      <c r="L2266" s="8">
        <f t="shared" si="920"/>
        <v>1.0009491100000001</v>
      </c>
      <c r="M2266" s="14">
        <f t="shared" si="913"/>
        <v>1.0095006900000001</v>
      </c>
      <c r="N2266" s="14">
        <f t="shared" si="910"/>
        <v>1.3902793710841077</v>
      </c>
      <c r="O2266" s="8">
        <f t="shared" si="912"/>
        <v>1.39159889</v>
      </c>
      <c r="P2266" s="8">
        <f t="shared" si="921"/>
        <v>20494.48473923</v>
      </c>
      <c r="Q2266" s="13">
        <f t="shared" si="922"/>
        <v>0</v>
      </c>
      <c r="R2266" s="21">
        <f t="shared" si="923"/>
        <v>0</v>
      </c>
      <c r="S2266" s="8">
        <f t="shared" si="924"/>
        <v>0</v>
      </c>
      <c r="T2266" s="10">
        <f t="shared" si="933"/>
        <v>6.5000000000000002E-2</v>
      </c>
      <c r="U2266" s="13">
        <f t="shared" si="911"/>
        <v>29</v>
      </c>
      <c r="V2266" s="13">
        <v>252</v>
      </c>
      <c r="W2266" s="14">
        <f t="shared" si="925"/>
        <v>1.0072734240000001</v>
      </c>
      <c r="X2266" s="224">
        <f t="shared" si="916"/>
        <v>149.06507715999999</v>
      </c>
      <c r="Y2266" s="8">
        <v>0</v>
      </c>
      <c r="Z2266" s="9">
        <f t="shared" si="926"/>
        <v>0</v>
      </c>
      <c r="AA2266" s="26" t="str">
        <f t="shared" si="934"/>
        <v>INCORPJ=</v>
      </c>
      <c r="AB2266" s="70">
        <f t="shared" si="935"/>
        <v>45169</v>
      </c>
      <c r="AC2266" s="4"/>
      <c r="AD2266" s="1"/>
      <c r="AE2266" s="11"/>
      <c r="AF2266" s="5"/>
      <c r="AG2266" s="1"/>
      <c r="AH2266" s="1"/>
      <c r="AI2266" s="1"/>
      <c r="AJ2266" s="1"/>
      <c r="AK2266" s="10"/>
      <c r="AL2266" s="1"/>
      <c r="AM2266" s="1"/>
      <c r="AN2266" s="1"/>
      <c r="AO2266" s="1"/>
      <c r="AP2266" s="1"/>
      <c r="AQ2266" s="1"/>
    </row>
    <row r="2267" spans="1:43" x14ac:dyDescent="0.2">
      <c r="A2267" s="67">
        <f t="shared" si="927"/>
        <v>44549</v>
      </c>
      <c r="B2267" s="8">
        <f t="shared" si="917"/>
        <v>20643.549816390001</v>
      </c>
      <c r="C2267" s="8">
        <f t="shared" si="928"/>
        <v>14727.293106159999</v>
      </c>
      <c r="D2267" s="28">
        <f t="shared" si="929"/>
        <v>6075.69</v>
      </c>
      <c r="E2267" s="9">
        <f>IF(K2267=1,VLOOKUP(A2266,[1]Plan1!$AY$117:$BA$314,3),E2266)</f>
        <v>6120.04</v>
      </c>
      <c r="F2267" s="110">
        <f t="shared" si="930"/>
        <v>44546</v>
      </c>
      <c r="G2267" s="12">
        <f t="shared" si="918"/>
        <v>7.2995824342585447E-3</v>
      </c>
      <c r="H2267" s="11">
        <f t="shared" si="931"/>
        <v>44578</v>
      </c>
      <c r="I2267" s="11">
        <f t="shared" si="919"/>
        <v>44578</v>
      </c>
      <c r="J2267" s="1">
        <f t="shared" si="932"/>
        <v>23</v>
      </c>
      <c r="K2267" s="1">
        <f t="shared" si="914"/>
        <v>3</v>
      </c>
      <c r="L2267" s="8">
        <f t="shared" si="920"/>
        <v>1.0009491100000001</v>
      </c>
      <c r="M2267" s="14">
        <f t="shared" si="913"/>
        <v>1.0095006900000001</v>
      </c>
      <c r="N2267" s="14">
        <f t="shared" si="910"/>
        <v>1.3902793710841077</v>
      </c>
      <c r="O2267" s="8">
        <f t="shared" si="912"/>
        <v>1.39159889</v>
      </c>
      <c r="P2267" s="8">
        <f t="shared" si="921"/>
        <v>20494.48473923</v>
      </c>
      <c r="Q2267" s="13">
        <f t="shared" si="922"/>
        <v>0</v>
      </c>
      <c r="R2267" s="21">
        <f t="shared" si="923"/>
        <v>0</v>
      </c>
      <c r="S2267" s="8">
        <f t="shared" si="924"/>
        <v>0</v>
      </c>
      <c r="T2267" s="10">
        <f t="shared" si="933"/>
        <v>6.5000000000000002E-2</v>
      </c>
      <c r="U2267" s="13">
        <f t="shared" si="911"/>
        <v>29</v>
      </c>
      <c r="V2267" s="13">
        <v>252</v>
      </c>
      <c r="W2267" s="14">
        <f t="shared" si="925"/>
        <v>1.0072734240000001</v>
      </c>
      <c r="X2267" s="224">
        <f t="shared" si="916"/>
        <v>149.06507715999999</v>
      </c>
      <c r="Y2267" s="8">
        <v>0</v>
      </c>
      <c r="Z2267" s="9">
        <f t="shared" si="926"/>
        <v>0</v>
      </c>
      <c r="AA2267" s="26" t="str">
        <f t="shared" si="934"/>
        <v>INCORPJ=</v>
      </c>
      <c r="AB2267" s="70">
        <f t="shared" si="935"/>
        <v>45169</v>
      </c>
      <c r="AC2267" s="4"/>
      <c r="AD2267" s="1"/>
      <c r="AE2267" s="11"/>
      <c r="AF2267" s="5"/>
      <c r="AG2267" s="1"/>
      <c r="AH2267" s="1"/>
      <c r="AI2267" s="1"/>
      <c r="AJ2267" s="1"/>
      <c r="AK2267" s="10"/>
      <c r="AL2267" s="1"/>
      <c r="AM2267" s="1"/>
      <c r="AN2267" s="1"/>
      <c r="AO2267" s="1"/>
      <c r="AP2267" s="1"/>
      <c r="AQ2267" s="1"/>
    </row>
    <row r="2268" spans="1:43" x14ac:dyDescent="0.2">
      <c r="A2268" s="67">
        <f t="shared" si="927"/>
        <v>44550</v>
      </c>
      <c r="B2268" s="8">
        <f t="shared" si="917"/>
        <v>20643.549816390001</v>
      </c>
      <c r="C2268" s="8">
        <f t="shared" si="928"/>
        <v>14727.293106159999</v>
      </c>
      <c r="D2268" s="28">
        <f t="shared" si="929"/>
        <v>6075.69</v>
      </c>
      <c r="E2268" s="9">
        <f>IF(K2268=1,VLOOKUP(A2267,[1]Plan1!$AY$117:$BA$314,3),E2267)</f>
        <v>6120.04</v>
      </c>
      <c r="F2268" s="110">
        <f t="shared" si="930"/>
        <v>44546</v>
      </c>
      <c r="G2268" s="12">
        <f t="shared" si="918"/>
        <v>7.2995824342585447E-3</v>
      </c>
      <c r="H2268" s="11">
        <f t="shared" si="931"/>
        <v>44578</v>
      </c>
      <c r="I2268" s="11">
        <f t="shared" si="919"/>
        <v>44578</v>
      </c>
      <c r="J2268" s="1">
        <f t="shared" si="932"/>
        <v>23</v>
      </c>
      <c r="K2268" s="1">
        <f t="shared" si="914"/>
        <v>3</v>
      </c>
      <c r="L2268" s="8">
        <f t="shared" si="920"/>
        <v>1.0009491100000001</v>
      </c>
      <c r="M2268" s="14">
        <f t="shared" si="913"/>
        <v>1.0095006900000001</v>
      </c>
      <c r="N2268" s="14">
        <f t="shared" si="910"/>
        <v>1.3902793710841077</v>
      </c>
      <c r="O2268" s="8">
        <f t="shared" si="912"/>
        <v>1.39159889</v>
      </c>
      <c r="P2268" s="8">
        <f t="shared" si="921"/>
        <v>20494.48473923</v>
      </c>
      <c r="Q2268" s="13">
        <f t="shared" si="922"/>
        <v>0</v>
      </c>
      <c r="R2268" s="21">
        <f t="shared" si="923"/>
        <v>0</v>
      </c>
      <c r="S2268" s="8">
        <f t="shared" si="924"/>
        <v>0</v>
      </c>
      <c r="T2268" s="10">
        <f t="shared" si="933"/>
        <v>6.5000000000000002E-2</v>
      </c>
      <c r="U2268" s="13">
        <f t="shared" si="911"/>
        <v>29</v>
      </c>
      <c r="V2268" s="13">
        <v>252</v>
      </c>
      <c r="W2268" s="14">
        <f t="shared" si="925"/>
        <v>1.0072734240000001</v>
      </c>
      <c r="X2268" s="224">
        <f t="shared" si="916"/>
        <v>149.06507715999999</v>
      </c>
      <c r="Y2268" s="8">
        <v>0</v>
      </c>
      <c r="Z2268" s="9">
        <f t="shared" si="926"/>
        <v>0</v>
      </c>
      <c r="AA2268" s="26" t="str">
        <f t="shared" si="934"/>
        <v>INCORPJ=</v>
      </c>
      <c r="AB2268" s="70">
        <f t="shared" si="935"/>
        <v>45169</v>
      </c>
      <c r="AC2268" s="4"/>
      <c r="AD2268" s="1"/>
      <c r="AE2268" s="11"/>
      <c r="AF2268" s="5"/>
      <c r="AG2268" s="1"/>
      <c r="AH2268" s="1"/>
      <c r="AI2268" s="1"/>
      <c r="AJ2268" s="1"/>
      <c r="AK2268" s="10"/>
      <c r="AL2268" s="1"/>
      <c r="AM2268" s="1"/>
      <c r="AN2268" s="1"/>
      <c r="AO2268" s="1"/>
      <c r="AP2268" s="1"/>
      <c r="AQ2268" s="1"/>
    </row>
    <row r="2269" spans="1:43" x14ac:dyDescent="0.2">
      <c r="A2269" s="67">
        <f t="shared" si="927"/>
        <v>44551</v>
      </c>
      <c r="B2269" s="8">
        <f t="shared" si="917"/>
        <v>20655.239835160002</v>
      </c>
      <c r="C2269" s="8">
        <f t="shared" si="928"/>
        <v>14727.293106159999</v>
      </c>
      <c r="D2269" s="28">
        <f t="shared" si="929"/>
        <v>6075.69</v>
      </c>
      <c r="E2269" s="9">
        <f>IF(K2269=1,VLOOKUP(A2268,[1]Plan1!$AY$117:$BA$314,3),E2268)</f>
        <v>6120.04</v>
      </c>
      <c r="F2269" s="110">
        <f t="shared" si="930"/>
        <v>44546</v>
      </c>
      <c r="G2269" s="12">
        <f t="shared" si="918"/>
        <v>7.2995824342585447E-3</v>
      </c>
      <c r="H2269" s="11">
        <f t="shared" si="931"/>
        <v>44578</v>
      </c>
      <c r="I2269" s="11">
        <f t="shared" si="919"/>
        <v>44578</v>
      </c>
      <c r="J2269" s="1">
        <f t="shared" si="932"/>
        <v>23</v>
      </c>
      <c r="K2269" s="1">
        <f t="shared" si="914"/>
        <v>4</v>
      </c>
      <c r="L2269" s="8">
        <f t="shared" si="920"/>
        <v>1.0012656799999999</v>
      </c>
      <c r="M2269" s="14">
        <f t="shared" si="913"/>
        <v>1.0095006900000001</v>
      </c>
      <c r="N2269" s="14">
        <f t="shared" si="910"/>
        <v>1.3902793710841077</v>
      </c>
      <c r="O2269" s="8">
        <f t="shared" si="912"/>
        <v>1.39203901</v>
      </c>
      <c r="P2269" s="8">
        <f t="shared" si="921"/>
        <v>20500.966515470001</v>
      </c>
      <c r="Q2269" s="13">
        <f t="shared" si="922"/>
        <v>0</v>
      </c>
      <c r="R2269" s="21">
        <f t="shared" si="923"/>
        <v>0</v>
      </c>
      <c r="S2269" s="8">
        <f t="shared" si="924"/>
        <v>0</v>
      </c>
      <c r="T2269" s="10">
        <f t="shared" si="933"/>
        <v>6.5000000000000002E-2</v>
      </c>
      <c r="U2269" s="13">
        <f t="shared" si="911"/>
        <v>30</v>
      </c>
      <c r="V2269" s="13">
        <v>252</v>
      </c>
      <c r="W2269" s="14">
        <f t="shared" si="925"/>
        <v>1.0075251730000001</v>
      </c>
      <c r="X2269" s="224">
        <f t="shared" si="916"/>
        <v>154.27331968999999</v>
      </c>
      <c r="Y2269" s="8">
        <v>0</v>
      </c>
      <c r="Z2269" s="9">
        <f t="shared" si="926"/>
        <v>0</v>
      </c>
      <c r="AA2269" s="26" t="str">
        <f t="shared" si="934"/>
        <v>INCORPJ=</v>
      </c>
      <c r="AB2269" s="70">
        <f t="shared" si="935"/>
        <v>45169</v>
      </c>
      <c r="AC2269" s="4"/>
      <c r="AD2269" s="1"/>
      <c r="AE2269" s="11"/>
      <c r="AF2269" s="5"/>
      <c r="AG2269" s="1"/>
      <c r="AH2269" s="1"/>
      <c r="AI2269" s="1"/>
      <c r="AJ2269" s="1"/>
      <c r="AK2269" s="10"/>
      <c r="AL2269" s="1"/>
      <c r="AM2269" s="1"/>
      <c r="AN2269" s="1"/>
      <c r="AO2269" s="1"/>
      <c r="AP2269" s="1"/>
      <c r="AQ2269" s="1"/>
    </row>
    <row r="2270" spans="1:43" x14ac:dyDescent="0.2">
      <c r="A2270" s="67">
        <f t="shared" si="927"/>
        <v>44552</v>
      </c>
      <c r="B2270" s="8">
        <f t="shared" si="917"/>
        <v>20666.936487319999</v>
      </c>
      <c r="C2270" s="8">
        <f t="shared" si="928"/>
        <v>14727.293106159999</v>
      </c>
      <c r="D2270" s="28">
        <f t="shared" si="929"/>
        <v>6075.69</v>
      </c>
      <c r="E2270" s="9">
        <f>IF(K2270=1,VLOOKUP(A2269,[1]Plan1!$AY$117:$BA$314,3),E2269)</f>
        <v>6120.04</v>
      </c>
      <c r="F2270" s="110">
        <f t="shared" si="930"/>
        <v>44546</v>
      </c>
      <c r="G2270" s="12">
        <f t="shared" si="918"/>
        <v>7.2995824342585447E-3</v>
      </c>
      <c r="H2270" s="11">
        <f t="shared" si="931"/>
        <v>44578</v>
      </c>
      <c r="I2270" s="11">
        <f t="shared" si="919"/>
        <v>44578</v>
      </c>
      <c r="J2270" s="1">
        <f t="shared" si="932"/>
        <v>23</v>
      </c>
      <c r="K2270" s="1">
        <f t="shared" si="914"/>
        <v>5</v>
      </c>
      <c r="L2270" s="8">
        <f t="shared" si="920"/>
        <v>1.0015823500000001</v>
      </c>
      <c r="M2270" s="14">
        <f t="shared" si="913"/>
        <v>1.0095006900000001</v>
      </c>
      <c r="N2270" s="14">
        <f t="shared" si="910"/>
        <v>1.3902793710841077</v>
      </c>
      <c r="O2270" s="8">
        <f t="shared" si="912"/>
        <v>1.3924792699999999</v>
      </c>
      <c r="P2270" s="8">
        <f t="shared" si="921"/>
        <v>20507.45035354</v>
      </c>
      <c r="Q2270" s="13">
        <f t="shared" si="922"/>
        <v>0</v>
      </c>
      <c r="R2270" s="21">
        <f t="shared" si="923"/>
        <v>0</v>
      </c>
      <c r="S2270" s="8">
        <f t="shared" si="924"/>
        <v>0</v>
      </c>
      <c r="T2270" s="10">
        <f t="shared" si="933"/>
        <v>6.5000000000000002E-2</v>
      </c>
      <c r="U2270" s="13">
        <f t="shared" si="911"/>
        <v>31</v>
      </c>
      <c r="V2270" s="13">
        <v>252</v>
      </c>
      <c r="W2270" s="14">
        <f t="shared" si="925"/>
        <v>1.007776985</v>
      </c>
      <c r="X2270" s="224">
        <f t="shared" si="916"/>
        <v>159.48613377999999</v>
      </c>
      <c r="Y2270" s="8">
        <v>0</v>
      </c>
      <c r="Z2270" s="9">
        <f t="shared" si="926"/>
        <v>0</v>
      </c>
      <c r="AA2270" s="26" t="str">
        <f t="shared" si="934"/>
        <v>INCORPJ=</v>
      </c>
      <c r="AB2270" s="70">
        <f t="shared" si="935"/>
        <v>45169</v>
      </c>
      <c r="AC2270" s="4"/>
      <c r="AD2270" s="1"/>
      <c r="AE2270" s="11"/>
      <c r="AF2270" s="5"/>
      <c r="AG2270" s="1"/>
      <c r="AH2270" s="1"/>
      <c r="AI2270" s="1"/>
      <c r="AJ2270" s="1"/>
      <c r="AK2270" s="10"/>
      <c r="AL2270" s="1"/>
      <c r="AM2270" s="1"/>
      <c r="AN2270" s="1"/>
      <c r="AO2270" s="1"/>
      <c r="AP2270" s="1"/>
      <c r="AQ2270" s="1"/>
    </row>
    <row r="2271" spans="1:43" x14ac:dyDescent="0.2">
      <c r="A2271" s="67">
        <f t="shared" si="927"/>
        <v>44553</v>
      </c>
      <c r="B2271" s="8">
        <f t="shared" si="917"/>
        <v>20678.63977564</v>
      </c>
      <c r="C2271" s="8">
        <f t="shared" si="928"/>
        <v>14727.293106159999</v>
      </c>
      <c r="D2271" s="28">
        <f t="shared" si="929"/>
        <v>6075.69</v>
      </c>
      <c r="E2271" s="9">
        <f>IF(K2271=1,VLOOKUP(A2270,[1]Plan1!$AY$117:$BA$314,3),E2270)</f>
        <v>6120.04</v>
      </c>
      <c r="F2271" s="110">
        <f t="shared" si="930"/>
        <v>44546</v>
      </c>
      <c r="G2271" s="12">
        <f t="shared" si="918"/>
        <v>7.2995824342585447E-3</v>
      </c>
      <c r="H2271" s="11">
        <f t="shared" si="931"/>
        <v>44578</v>
      </c>
      <c r="I2271" s="11">
        <f t="shared" si="919"/>
        <v>44578</v>
      </c>
      <c r="J2271" s="1">
        <f t="shared" si="932"/>
        <v>23</v>
      </c>
      <c r="K2271" s="1">
        <f t="shared" si="914"/>
        <v>6</v>
      </c>
      <c r="L2271" s="8">
        <f t="shared" si="920"/>
        <v>1.00189912</v>
      </c>
      <c r="M2271" s="14">
        <f t="shared" si="913"/>
        <v>1.0095006900000001</v>
      </c>
      <c r="N2271" s="14">
        <f t="shared" ref="N2271:N2334" si="936">IF(I2271&gt;I2270,N2270*M2271,N2270)</f>
        <v>1.3902793710841077</v>
      </c>
      <c r="O2271" s="8">
        <f t="shared" si="912"/>
        <v>1.3929196699999999</v>
      </c>
      <c r="P2271" s="8">
        <f t="shared" si="921"/>
        <v>20513.936253420001</v>
      </c>
      <c r="Q2271" s="13">
        <f t="shared" si="922"/>
        <v>0</v>
      </c>
      <c r="R2271" s="21">
        <f t="shared" si="923"/>
        <v>0</v>
      </c>
      <c r="S2271" s="8">
        <f t="shared" si="924"/>
        <v>0</v>
      </c>
      <c r="T2271" s="10">
        <f t="shared" si="933"/>
        <v>6.5000000000000002E-2</v>
      </c>
      <c r="U2271" s="13">
        <f t="shared" si="911"/>
        <v>32</v>
      </c>
      <c r="V2271" s="13">
        <v>252</v>
      </c>
      <c r="W2271" s="14">
        <f t="shared" si="925"/>
        <v>1.00802886</v>
      </c>
      <c r="X2271" s="224">
        <f t="shared" si="916"/>
        <v>164.70352222</v>
      </c>
      <c r="Y2271" s="8">
        <v>0</v>
      </c>
      <c r="Z2271" s="9">
        <f t="shared" si="926"/>
        <v>0</v>
      </c>
      <c r="AA2271" s="26" t="str">
        <f t="shared" si="934"/>
        <v>INCORPJ=</v>
      </c>
      <c r="AB2271" s="70">
        <f t="shared" si="935"/>
        <v>45169</v>
      </c>
      <c r="AC2271" s="4"/>
      <c r="AD2271" s="1"/>
      <c r="AE2271" s="11"/>
      <c r="AF2271" s="5"/>
      <c r="AG2271" s="1"/>
      <c r="AH2271" s="1"/>
      <c r="AI2271" s="1"/>
      <c r="AJ2271" s="1"/>
      <c r="AK2271" s="10"/>
      <c r="AL2271" s="1"/>
      <c r="AM2271" s="1"/>
      <c r="AN2271" s="1"/>
      <c r="AO2271" s="1"/>
      <c r="AP2271" s="1"/>
      <c r="AQ2271" s="1"/>
    </row>
    <row r="2272" spans="1:43" x14ac:dyDescent="0.2">
      <c r="A2272" s="67">
        <f t="shared" si="927"/>
        <v>44554</v>
      </c>
      <c r="B2272" s="8">
        <f t="shared" si="917"/>
        <v>20690.349702919997</v>
      </c>
      <c r="C2272" s="8">
        <f t="shared" si="928"/>
        <v>14727.293106159999</v>
      </c>
      <c r="D2272" s="28">
        <f t="shared" si="929"/>
        <v>6075.69</v>
      </c>
      <c r="E2272" s="9">
        <f>IF(K2272=1,VLOOKUP(A2271,[1]Plan1!$AY$117:$BA$314,3),E2271)</f>
        <v>6120.04</v>
      </c>
      <c r="F2272" s="110">
        <f t="shared" si="930"/>
        <v>44546</v>
      </c>
      <c r="G2272" s="12">
        <f t="shared" si="918"/>
        <v>7.2995824342585447E-3</v>
      </c>
      <c r="H2272" s="11">
        <f t="shared" si="931"/>
        <v>44578</v>
      </c>
      <c r="I2272" s="11">
        <f t="shared" si="919"/>
        <v>44578</v>
      </c>
      <c r="J2272" s="1">
        <f t="shared" si="932"/>
        <v>23</v>
      </c>
      <c r="K2272" s="1">
        <f t="shared" si="914"/>
        <v>7</v>
      </c>
      <c r="L2272" s="8">
        <f t="shared" si="920"/>
        <v>1.0022159900000001</v>
      </c>
      <c r="M2272" s="14">
        <f t="shared" si="913"/>
        <v>1.0095006900000001</v>
      </c>
      <c r="N2272" s="14">
        <f t="shared" si="936"/>
        <v>1.3902793710841077</v>
      </c>
      <c r="O2272" s="8">
        <f t="shared" si="912"/>
        <v>1.39336021</v>
      </c>
      <c r="P2272" s="8">
        <f t="shared" si="921"/>
        <v>20520.424215129999</v>
      </c>
      <c r="Q2272" s="13">
        <f t="shared" si="922"/>
        <v>0</v>
      </c>
      <c r="R2272" s="21">
        <f t="shared" si="923"/>
        <v>0</v>
      </c>
      <c r="S2272" s="8">
        <f t="shared" si="924"/>
        <v>0</v>
      </c>
      <c r="T2272" s="10">
        <f t="shared" si="933"/>
        <v>6.5000000000000002E-2</v>
      </c>
      <c r="U2272" s="13">
        <f t="shared" si="911"/>
        <v>33</v>
      </c>
      <c r="V2272" s="13">
        <v>252</v>
      </c>
      <c r="W2272" s="14">
        <f t="shared" si="925"/>
        <v>1.0082807979999999</v>
      </c>
      <c r="X2272" s="224">
        <f t="shared" si="916"/>
        <v>169.92548779000001</v>
      </c>
      <c r="Y2272" s="8">
        <v>0</v>
      </c>
      <c r="Z2272" s="9">
        <f t="shared" si="926"/>
        <v>0</v>
      </c>
      <c r="AA2272" s="26" t="str">
        <f t="shared" si="934"/>
        <v>INCORPJ=</v>
      </c>
      <c r="AB2272" s="70">
        <f t="shared" si="935"/>
        <v>45169</v>
      </c>
      <c r="AC2272" s="4"/>
      <c r="AD2272" s="1"/>
      <c r="AE2272" s="11"/>
      <c r="AF2272" s="5"/>
      <c r="AG2272" s="1"/>
      <c r="AH2272" s="1"/>
      <c r="AI2272" s="1"/>
      <c r="AJ2272" s="1"/>
      <c r="AK2272" s="10"/>
      <c r="AL2272" s="1"/>
      <c r="AM2272" s="1"/>
      <c r="AN2272" s="1"/>
      <c r="AO2272" s="1"/>
      <c r="AP2272" s="1"/>
      <c r="AQ2272" s="1"/>
    </row>
    <row r="2273" spans="1:43" x14ac:dyDescent="0.2">
      <c r="A2273" s="67">
        <f t="shared" si="927"/>
        <v>44555</v>
      </c>
      <c r="B2273" s="8">
        <f t="shared" si="917"/>
        <v>20702.06625141</v>
      </c>
      <c r="C2273" s="8">
        <f t="shared" si="928"/>
        <v>14727.293106159999</v>
      </c>
      <c r="D2273" s="28">
        <f t="shared" si="929"/>
        <v>6075.69</v>
      </c>
      <c r="E2273" s="9">
        <f>IF(K2273=1,VLOOKUP(A2272,[1]Plan1!$AY$117:$BA$314,3),E2272)</f>
        <v>6120.04</v>
      </c>
      <c r="F2273" s="110">
        <f t="shared" si="930"/>
        <v>44546</v>
      </c>
      <c r="G2273" s="12">
        <f t="shared" si="918"/>
        <v>7.2995824342585447E-3</v>
      </c>
      <c r="H2273" s="11">
        <f t="shared" si="931"/>
        <v>44578</v>
      </c>
      <c r="I2273" s="11">
        <f t="shared" si="919"/>
        <v>44578</v>
      </c>
      <c r="J2273" s="1">
        <f t="shared" si="932"/>
        <v>23</v>
      </c>
      <c r="K2273" s="1">
        <f t="shared" si="914"/>
        <v>8</v>
      </c>
      <c r="L2273" s="8">
        <f t="shared" si="920"/>
        <v>1.0025329599999999</v>
      </c>
      <c r="M2273" s="14">
        <f t="shared" si="913"/>
        <v>1.0095006900000001</v>
      </c>
      <c r="N2273" s="14">
        <f t="shared" si="936"/>
        <v>1.3902793710841077</v>
      </c>
      <c r="O2273" s="8">
        <f t="shared" si="912"/>
        <v>1.3938008900000001</v>
      </c>
      <c r="P2273" s="8">
        <f t="shared" si="921"/>
        <v>20526.914238649999</v>
      </c>
      <c r="Q2273" s="13">
        <f t="shared" si="922"/>
        <v>0</v>
      </c>
      <c r="R2273" s="21">
        <f t="shared" si="923"/>
        <v>0</v>
      </c>
      <c r="S2273" s="8">
        <f t="shared" si="924"/>
        <v>0</v>
      </c>
      <c r="T2273" s="10">
        <f t="shared" si="933"/>
        <v>6.5000000000000002E-2</v>
      </c>
      <c r="U2273" s="13">
        <f t="shared" si="911"/>
        <v>34</v>
      </c>
      <c r="V2273" s="13">
        <v>252</v>
      </c>
      <c r="W2273" s="14">
        <f t="shared" si="925"/>
        <v>1.0085327980000001</v>
      </c>
      <c r="X2273" s="224">
        <f t="shared" si="916"/>
        <v>175.15201275999999</v>
      </c>
      <c r="Y2273" s="8">
        <v>0</v>
      </c>
      <c r="Z2273" s="9">
        <f t="shared" si="926"/>
        <v>0</v>
      </c>
      <c r="AA2273" s="26" t="str">
        <f t="shared" si="934"/>
        <v>INCORPJ=</v>
      </c>
      <c r="AB2273" s="70">
        <f t="shared" si="935"/>
        <v>45169</v>
      </c>
      <c r="AC2273" s="4"/>
      <c r="AD2273" s="1"/>
      <c r="AE2273" s="11"/>
      <c r="AF2273" s="5"/>
      <c r="AG2273" s="1"/>
      <c r="AH2273" s="1"/>
      <c r="AI2273" s="1"/>
      <c r="AJ2273" s="1"/>
      <c r="AK2273" s="10"/>
      <c r="AL2273" s="1"/>
      <c r="AM2273" s="1"/>
      <c r="AN2273" s="1"/>
      <c r="AO2273" s="1"/>
      <c r="AP2273" s="1"/>
      <c r="AQ2273" s="1"/>
    </row>
    <row r="2274" spans="1:43" x14ac:dyDescent="0.2">
      <c r="A2274" s="67">
        <f t="shared" si="927"/>
        <v>44556</v>
      </c>
      <c r="B2274" s="8">
        <f t="shared" si="917"/>
        <v>20702.06625141</v>
      </c>
      <c r="C2274" s="8">
        <f t="shared" si="928"/>
        <v>14727.293106159999</v>
      </c>
      <c r="D2274" s="28">
        <f t="shared" si="929"/>
        <v>6075.69</v>
      </c>
      <c r="E2274" s="9">
        <f>IF(K2274=1,VLOOKUP(A2273,[1]Plan1!$AY$117:$BA$314,3),E2273)</f>
        <v>6120.04</v>
      </c>
      <c r="F2274" s="110">
        <f t="shared" si="930"/>
        <v>44546</v>
      </c>
      <c r="G2274" s="12">
        <f t="shared" si="918"/>
        <v>7.2995824342585447E-3</v>
      </c>
      <c r="H2274" s="11">
        <f t="shared" si="931"/>
        <v>44578</v>
      </c>
      <c r="I2274" s="11">
        <f t="shared" si="919"/>
        <v>44578</v>
      </c>
      <c r="J2274" s="1">
        <f t="shared" si="932"/>
        <v>23</v>
      </c>
      <c r="K2274" s="1">
        <f t="shared" si="914"/>
        <v>8</v>
      </c>
      <c r="L2274" s="8">
        <f t="shared" si="920"/>
        <v>1.0025329599999999</v>
      </c>
      <c r="M2274" s="14">
        <f t="shared" si="913"/>
        <v>1.0095006900000001</v>
      </c>
      <c r="N2274" s="14">
        <f t="shared" si="936"/>
        <v>1.3902793710841077</v>
      </c>
      <c r="O2274" s="8">
        <f t="shared" si="912"/>
        <v>1.3938008900000001</v>
      </c>
      <c r="P2274" s="8">
        <f t="shared" si="921"/>
        <v>20526.914238649999</v>
      </c>
      <c r="Q2274" s="13">
        <f t="shared" si="922"/>
        <v>0</v>
      </c>
      <c r="R2274" s="21">
        <f t="shared" si="923"/>
        <v>0</v>
      </c>
      <c r="S2274" s="8">
        <f t="shared" si="924"/>
        <v>0</v>
      </c>
      <c r="T2274" s="10">
        <f t="shared" si="933"/>
        <v>6.5000000000000002E-2</v>
      </c>
      <c r="U2274" s="13">
        <f t="shared" si="911"/>
        <v>34</v>
      </c>
      <c r="V2274" s="13">
        <v>252</v>
      </c>
      <c r="W2274" s="14">
        <f t="shared" si="925"/>
        <v>1.0085327980000001</v>
      </c>
      <c r="X2274" s="224">
        <f t="shared" si="916"/>
        <v>175.15201275999999</v>
      </c>
      <c r="Y2274" s="8">
        <v>0</v>
      </c>
      <c r="Z2274" s="9">
        <f t="shared" si="926"/>
        <v>0</v>
      </c>
      <c r="AA2274" s="26" t="str">
        <f t="shared" si="934"/>
        <v>INCORPJ=</v>
      </c>
      <c r="AB2274" s="70">
        <f t="shared" si="935"/>
        <v>45169</v>
      </c>
      <c r="AC2274" s="4"/>
      <c r="AD2274" s="1"/>
      <c r="AE2274" s="11"/>
      <c r="AF2274" s="5"/>
      <c r="AG2274" s="1"/>
      <c r="AH2274" s="1"/>
      <c r="AI2274" s="1"/>
      <c r="AJ2274" s="1"/>
      <c r="AK2274" s="10"/>
      <c r="AL2274" s="1"/>
      <c r="AM2274" s="1"/>
      <c r="AN2274" s="1"/>
      <c r="AO2274" s="1"/>
      <c r="AP2274" s="1"/>
      <c r="AQ2274" s="1"/>
    </row>
    <row r="2275" spans="1:43" x14ac:dyDescent="0.2">
      <c r="A2275" s="67">
        <f t="shared" si="927"/>
        <v>44557</v>
      </c>
      <c r="B2275" s="8">
        <f t="shared" si="917"/>
        <v>20702.06625141</v>
      </c>
      <c r="C2275" s="8">
        <f t="shared" si="928"/>
        <v>14727.293106159999</v>
      </c>
      <c r="D2275" s="28">
        <f t="shared" si="929"/>
        <v>6075.69</v>
      </c>
      <c r="E2275" s="9">
        <f>IF(K2275=1,VLOOKUP(A2274,[1]Plan1!$AY$117:$BA$314,3),E2274)</f>
        <v>6120.04</v>
      </c>
      <c r="F2275" s="110">
        <f t="shared" si="930"/>
        <v>44546</v>
      </c>
      <c r="G2275" s="12">
        <f t="shared" si="918"/>
        <v>7.2995824342585447E-3</v>
      </c>
      <c r="H2275" s="11">
        <f t="shared" si="931"/>
        <v>44578</v>
      </c>
      <c r="I2275" s="11">
        <f t="shared" si="919"/>
        <v>44578</v>
      </c>
      <c r="J2275" s="1">
        <f t="shared" si="932"/>
        <v>23</v>
      </c>
      <c r="K2275" s="1">
        <f t="shared" si="914"/>
        <v>8</v>
      </c>
      <c r="L2275" s="8">
        <f t="shared" si="920"/>
        <v>1.0025329599999999</v>
      </c>
      <c r="M2275" s="14">
        <f t="shared" si="913"/>
        <v>1.0095006900000001</v>
      </c>
      <c r="N2275" s="14">
        <f t="shared" si="936"/>
        <v>1.3902793710841077</v>
      </c>
      <c r="O2275" s="8">
        <f t="shared" si="912"/>
        <v>1.3938008900000001</v>
      </c>
      <c r="P2275" s="8">
        <f t="shared" si="921"/>
        <v>20526.914238649999</v>
      </c>
      <c r="Q2275" s="13">
        <f t="shared" si="922"/>
        <v>0</v>
      </c>
      <c r="R2275" s="21">
        <f t="shared" si="923"/>
        <v>0</v>
      </c>
      <c r="S2275" s="8">
        <f t="shared" si="924"/>
        <v>0</v>
      </c>
      <c r="T2275" s="10">
        <f t="shared" si="933"/>
        <v>6.5000000000000002E-2</v>
      </c>
      <c r="U2275" s="13">
        <f t="shared" si="911"/>
        <v>34</v>
      </c>
      <c r="V2275" s="13">
        <v>252</v>
      </c>
      <c r="W2275" s="14">
        <f t="shared" si="925"/>
        <v>1.0085327980000001</v>
      </c>
      <c r="X2275" s="224">
        <f t="shared" si="916"/>
        <v>175.15201275999999</v>
      </c>
      <c r="Y2275" s="8">
        <v>0</v>
      </c>
      <c r="Z2275" s="9">
        <f t="shared" si="926"/>
        <v>0</v>
      </c>
      <c r="AA2275" s="26" t="str">
        <f t="shared" si="934"/>
        <v>INCORPJ=</v>
      </c>
      <c r="AB2275" s="70">
        <f t="shared" si="935"/>
        <v>45169</v>
      </c>
      <c r="AC2275" s="4"/>
      <c r="AD2275" s="1"/>
      <c r="AE2275" s="11"/>
      <c r="AF2275" s="5"/>
      <c r="AG2275" s="1"/>
      <c r="AH2275" s="1"/>
      <c r="AI2275" s="1"/>
      <c r="AJ2275" s="1"/>
      <c r="AK2275" s="10"/>
      <c r="AL2275" s="1"/>
      <c r="AM2275" s="1"/>
      <c r="AN2275" s="1"/>
      <c r="AO2275" s="1"/>
      <c r="AP2275" s="1"/>
      <c r="AQ2275" s="1"/>
    </row>
    <row r="2276" spans="1:43" x14ac:dyDescent="0.2">
      <c r="A2276" s="67">
        <f t="shared" si="927"/>
        <v>44558</v>
      </c>
      <c r="B2276" s="8">
        <f t="shared" si="917"/>
        <v>20713.78931638</v>
      </c>
      <c r="C2276" s="8">
        <f t="shared" si="928"/>
        <v>14727.293106159999</v>
      </c>
      <c r="D2276" s="28">
        <f t="shared" si="929"/>
        <v>6075.69</v>
      </c>
      <c r="E2276" s="9">
        <f>IF(K2276=1,VLOOKUP(A2275,[1]Plan1!$AY$117:$BA$314,3),E2275)</f>
        <v>6120.04</v>
      </c>
      <c r="F2276" s="110">
        <f t="shared" si="930"/>
        <v>44546</v>
      </c>
      <c r="G2276" s="12">
        <f t="shared" si="918"/>
        <v>7.2995824342585447E-3</v>
      </c>
      <c r="H2276" s="11">
        <f t="shared" si="931"/>
        <v>44578</v>
      </c>
      <c r="I2276" s="11">
        <f t="shared" si="919"/>
        <v>44578</v>
      </c>
      <c r="J2276" s="1">
        <f t="shared" si="932"/>
        <v>23</v>
      </c>
      <c r="K2276" s="1">
        <f t="shared" si="914"/>
        <v>9</v>
      </c>
      <c r="L2276" s="8">
        <f t="shared" si="920"/>
        <v>1.0028500300000001</v>
      </c>
      <c r="M2276" s="14">
        <f t="shared" si="913"/>
        <v>1.0095006900000001</v>
      </c>
      <c r="N2276" s="14">
        <f t="shared" si="936"/>
        <v>1.3902793710841077</v>
      </c>
      <c r="O2276" s="8">
        <f t="shared" si="912"/>
        <v>1.3942417</v>
      </c>
      <c r="P2276" s="8">
        <f t="shared" si="921"/>
        <v>20533.406176730001</v>
      </c>
      <c r="Q2276" s="13">
        <f t="shared" si="922"/>
        <v>0</v>
      </c>
      <c r="R2276" s="21">
        <f t="shared" si="923"/>
        <v>0</v>
      </c>
      <c r="S2276" s="8">
        <f t="shared" si="924"/>
        <v>0</v>
      </c>
      <c r="T2276" s="10">
        <f t="shared" si="933"/>
        <v>6.5000000000000002E-2</v>
      </c>
      <c r="U2276" s="13">
        <f t="shared" si="911"/>
        <v>35</v>
      </c>
      <c r="V2276" s="13">
        <v>252</v>
      </c>
      <c r="W2276" s="14">
        <f t="shared" si="925"/>
        <v>1.0087848619999999</v>
      </c>
      <c r="X2276" s="224">
        <f t="shared" si="916"/>
        <v>180.38313965</v>
      </c>
      <c r="Y2276" s="8">
        <v>0</v>
      </c>
      <c r="Z2276" s="9">
        <f t="shared" si="926"/>
        <v>0</v>
      </c>
      <c r="AA2276" s="26" t="str">
        <f t="shared" si="934"/>
        <v>INCORPJ=</v>
      </c>
      <c r="AB2276" s="70">
        <f t="shared" si="935"/>
        <v>45169</v>
      </c>
      <c r="AC2276" s="4"/>
      <c r="AD2276" s="1"/>
      <c r="AE2276" s="11"/>
      <c r="AF2276" s="5"/>
      <c r="AG2276" s="1"/>
      <c r="AH2276" s="1"/>
      <c r="AI2276" s="1"/>
      <c r="AJ2276" s="1"/>
      <c r="AK2276" s="10"/>
      <c r="AL2276" s="1"/>
      <c r="AM2276" s="1"/>
      <c r="AN2276" s="1"/>
      <c r="AO2276" s="1"/>
      <c r="AP2276" s="1"/>
      <c r="AQ2276" s="1"/>
    </row>
    <row r="2277" spans="1:43" x14ac:dyDescent="0.2">
      <c r="A2277" s="67">
        <f t="shared" si="927"/>
        <v>44559</v>
      </c>
      <c r="B2277" s="8">
        <f t="shared" si="917"/>
        <v>20725.519177170001</v>
      </c>
      <c r="C2277" s="8">
        <f t="shared" si="928"/>
        <v>14727.293106159999</v>
      </c>
      <c r="D2277" s="28">
        <f t="shared" si="929"/>
        <v>6075.69</v>
      </c>
      <c r="E2277" s="9">
        <f>IF(K2277=1,VLOOKUP(A2276,[1]Plan1!$AY$117:$BA$314,3),E2276)</f>
        <v>6120.04</v>
      </c>
      <c r="F2277" s="110">
        <f t="shared" si="930"/>
        <v>44546</v>
      </c>
      <c r="G2277" s="12">
        <f t="shared" si="918"/>
        <v>7.2995824342585447E-3</v>
      </c>
      <c r="H2277" s="11">
        <f t="shared" si="931"/>
        <v>44578</v>
      </c>
      <c r="I2277" s="11">
        <f t="shared" si="919"/>
        <v>44578</v>
      </c>
      <c r="J2277" s="1">
        <f t="shared" si="932"/>
        <v>23</v>
      </c>
      <c r="K2277" s="1">
        <f t="shared" si="914"/>
        <v>10</v>
      </c>
      <c r="L2277" s="8">
        <f t="shared" si="920"/>
        <v>1.0031672</v>
      </c>
      <c r="M2277" s="14">
        <f t="shared" si="913"/>
        <v>1.0095006900000001</v>
      </c>
      <c r="N2277" s="14">
        <f t="shared" si="936"/>
        <v>1.3902793710841077</v>
      </c>
      <c r="O2277" s="8">
        <f t="shared" si="912"/>
        <v>1.39468266</v>
      </c>
      <c r="P2277" s="8">
        <f t="shared" si="921"/>
        <v>20539.90032389</v>
      </c>
      <c r="Q2277" s="13">
        <f t="shared" si="922"/>
        <v>0</v>
      </c>
      <c r="R2277" s="21">
        <f t="shared" si="923"/>
        <v>0</v>
      </c>
      <c r="S2277" s="8">
        <f t="shared" si="924"/>
        <v>0</v>
      </c>
      <c r="T2277" s="10">
        <f t="shared" si="933"/>
        <v>6.5000000000000002E-2</v>
      </c>
      <c r="U2277" s="13">
        <f t="shared" ref="U2277:U2340" si="937">IF(Q2276&gt;0,1,IF(K2277=K2276,U2276,U2276+1))</f>
        <v>36</v>
      </c>
      <c r="V2277" s="13">
        <v>252</v>
      </c>
      <c r="W2277" s="14">
        <f t="shared" si="925"/>
        <v>1.0090369889999999</v>
      </c>
      <c r="X2277" s="224">
        <f t="shared" si="916"/>
        <v>185.61885328</v>
      </c>
      <c r="Y2277" s="8">
        <v>0</v>
      </c>
      <c r="Z2277" s="9">
        <f t="shared" si="926"/>
        <v>0</v>
      </c>
      <c r="AA2277" s="26" t="str">
        <f t="shared" si="934"/>
        <v>INCORPJ=</v>
      </c>
      <c r="AB2277" s="70">
        <f t="shared" si="935"/>
        <v>45169</v>
      </c>
      <c r="AC2277" s="4"/>
      <c r="AD2277" s="1"/>
      <c r="AE2277" s="11"/>
      <c r="AF2277" s="5"/>
      <c r="AG2277" s="1"/>
      <c r="AH2277" s="1"/>
      <c r="AI2277" s="1"/>
      <c r="AJ2277" s="1"/>
      <c r="AK2277" s="10"/>
      <c r="AL2277" s="1"/>
      <c r="AM2277" s="1"/>
      <c r="AN2277" s="1"/>
      <c r="AO2277" s="1"/>
      <c r="AP2277" s="1"/>
      <c r="AQ2277" s="1"/>
    </row>
    <row r="2278" spans="1:43" x14ac:dyDescent="0.2">
      <c r="A2278" s="67">
        <f t="shared" si="927"/>
        <v>44560</v>
      </c>
      <c r="B2278" s="8">
        <f t="shared" si="917"/>
        <v>20737.25583672</v>
      </c>
      <c r="C2278" s="8">
        <f t="shared" si="928"/>
        <v>14727.293106159999</v>
      </c>
      <c r="D2278" s="28">
        <f t="shared" si="929"/>
        <v>6075.69</v>
      </c>
      <c r="E2278" s="9">
        <f>IF(K2278=1,VLOOKUP(A2277,[1]Plan1!$AY$117:$BA$314,3),E2277)</f>
        <v>6120.04</v>
      </c>
      <c r="F2278" s="110">
        <f t="shared" si="930"/>
        <v>44546</v>
      </c>
      <c r="G2278" s="12">
        <f t="shared" si="918"/>
        <v>7.2995824342585447E-3</v>
      </c>
      <c r="H2278" s="11">
        <f t="shared" si="931"/>
        <v>44578</v>
      </c>
      <c r="I2278" s="11">
        <f t="shared" si="919"/>
        <v>44578</v>
      </c>
      <c r="J2278" s="1">
        <f t="shared" si="932"/>
        <v>23</v>
      </c>
      <c r="K2278" s="1">
        <f t="shared" si="914"/>
        <v>11</v>
      </c>
      <c r="L2278" s="8">
        <f t="shared" si="920"/>
        <v>1.00348448</v>
      </c>
      <c r="M2278" s="14">
        <f t="shared" si="913"/>
        <v>1.0095006900000001</v>
      </c>
      <c r="N2278" s="14">
        <f t="shared" si="936"/>
        <v>1.3902793710841077</v>
      </c>
      <c r="O2278" s="8">
        <f t="shared" si="912"/>
        <v>1.3951237700000001</v>
      </c>
      <c r="P2278" s="8">
        <f t="shared" si="921"/>
        <v>20546.39668016</v>
      </c>
      <c r="Q2278" s="13">
        <f t="shared" si="922"/>
        <v>0</v>
      </c>
      <c r="R2278" s="21">
        <f t="shared" si="923"/>
        <v>0</v>
      </c>
      <c r="S2278" s="8">
        <f t="shared" si="924"/>
        <v>0</v>
      </c>
      <c r="T2278" s="10">
        <f t="shared" si="933"/>
        <v>6.5000000000000002E-2</v>
      </c>
      <c r="U2278" s="13">
        <f t="shared" si="937"/>
        <v>37</v>
      </c>
      <c r="V2278" s="13">
        <v>252</v>
      </c>
      <c r="W2278" s="14">
        <f t="shared" si="925"/>
        <v>1.009289179</v>
      </c>
      <c r="X2278" s="224">
        <f t="shared" si="916"/>
        <v>190.85915656</v>
      </c>
      <c r="Y2278" s="8">
        <v>0</v>
      </c>
      <c r="Z2278" s="9">
        <f t="shared" si="926"/>
        <v>0</v>
      </c>
      <c r="AA2278" s="26" t="str">
        <f t="shared" si="934"/>
        <v>INCORPJ=</v>
      </c>
      <c r="AB2278" s="70">
        <f t="shared" si="935"/>
        <v>45169</v>
      </c>
      <c r="AC2278" s="4"/>
      <c r="AD2278" s="1"/>
      <c r="AE2278" s="11"/>
      <c r="AF2278" s="5"/>
      <c r="AG2278" s="1"/>
      <c r="AH2278" s="1"/>
      <c r="AI2278" s="1"/>
      <c r="AJ2278" s="1"/>
      <c r="AK2278" s="10"/>
      <c r="AL2278" s="1"/>
      <c r="AM2278" s="1"/>
      <c r="AN2278" s="1"/>
      <c r="AO2278" s="1"/>
      <c r="AP2278" s="1"/>
      <c r="AQ2278" s="1"/>
    </row>
    <row r="2279" spans="1:43" x14ac:dyDescent="0.2">
      <c r="A2279" s="67">
        <f t="shared" si="927"/>
        <v>44561</v>
      </c>
      <c r="B2279" s="8">
        <f t="shared" si="917"/>
        <v>20748.99885186</v>
      </c>
      <c r="C2279" s="8">
        <f t="shared" si="928"/>
        <v>14727.293106159999</v>
      </c>
      <c r="D2279" s="28">
        <f t="shared" si="929"/>
        <v>6075.69</v>
      </c>
      <c r="E2279" s="9">
        <f>IF(K2279=1,VLOOKUP(A2278,[1]Plan1!$AY$117:$BA$314,3),E2278)</f>
        <v>6120.04</v>
      </c>
      <c r="F2279" s="110">
        <f t="shared" si="930"/>
        <v>44546</v>
      </c>
      <c r="G2279" s="12">
        <f t="shared" si="918"/>
        <v>7.2995824342585447E-3</v>
      </c>
      <c r="H2279" s="11">
        <f t="shared" si="931"/>
        <v>44578</v>
      </c>
      <c r="I2279" s="11">
        <f t="shared" si="919"/>
        <v>44578</v>
      </c>
      <c r="J2279" s="1">
        <f t="shared" si="932"/>
        <v>23</v>
      </c>
      <c r="K2279" s="1">
        <f t="shared" si="914"/>
        <v>12</v>
      </c>
      <c r="L2279" s="8">
        <f t="shared" si="920"/>
        <v>1.0038018500000001</v>
      </c>
      <c r="M2279" s="14">
        <f t="shared" si="913"/>
        <v>1.0095006900000001</v>
      </c>
      <c r="N2279" s="14">
        <f t="shared" si="936"/>
        <v>1.3902793710841077</v>
      </c>
      <c r="O2279" s="8">
        <f t="shared" si="912"/>
        <v>1.3955649999999999</v>
      </c>
      <c r="P2279" s="8">
        <f t="shared" si="921"/>
        <v>20552.89480369</v>
      </c>
      <c r="Q2279" s="13">
        <f t="shared" si="922"/>
        <v>0</v>
      </c>
      <c r="R2279" s="21">
        <f t="shared" si="923"/>
        <v>0</v>
      </c>
      <c r="S2279" s="8">
        <f t="shared" si="924"/>
        <v>0</v>
      </c>
      <c r="T2279" s="10">
        <f t="shared" si="933"/>
        <v>6.5000000000000002E-2</v>
      </c>
      <c r="U2279" s="13">
        <f t="shared" si="937"/>
        <v>38</v>
      </c>
      <c r="V2279" s="13">
        <v>252</v>
      </c>
      <c r="W2279" s="14">
        <f t="shared" si="925"/>
        <v>1.009541432</v>
      </c>
      <c r="X2279" s="224">
        <f t="shared" si="916"/>
        <v>196.10404817</v>
      </c>
      <c r="Y2279" s="8">
        <v>0</v>
      </c>
      <c r="Z2279" s="9">
        <f t="shared" si="926"/>
        <v>0</v>
      </c>
      <c r="AA2279" s="26" t="str">
        <f t="shared" si="934"/>
        <v>INCORPJ=</v>
      </c>
      <c r="AB2279" s="70">
        <f t="shared" si="935"/>
        <v>45169</v>
      </c>
      <c r="AC2279" s="4"/>
      <c r="AD2279" s="1"/>
      <c r="AE2279" s="11"/>
      <c r="AF2279" s="5"/>
      <c r="AG2279" s="1"/>
      <c r="AH2279" s="1"/>
      <c r="AI2279" s="1"/>
      <c r="AJ2279" s="1"/>
      <c r="AK2279" s="10"/>
      <c r="AL2279" s="1"/>
      <c r="AM2279" s="1"/>
      <c r="AN2279" s="1"/>
      <c r="AO2279" s="1"/>
      <c r="AP2279" s="1"/>
      <c r="AQ2279" s="1"/>
    </row>
    <row r="2280" spans="1:43" x14ac:dyDescent="0.2">
      <c r="A2280" s="67">
        <f t="shared" si="927"/>
        <v>44562</v>
      </c>
      <c r="B2280" s="8">
        <f t="shared" si="917"/>
        <v>20760.748522599999</v>
      </c>
      <c r="C2280" s="8">
        <f t="shared" si="928"/>
        <v>14727.293106159999</v>
      </c>
      <c r="D2280" s="28">
        <f t="shared" si="929"/>
        <v>6075.69</v>
      </c>
      <c r="E2280" s="9">
        <f>IF(K2280=1,VLOOKUP(A2279,[1]Plan1!$AY$117:$BA$314,3),E2279)</f>
        <v>6120.04</v>
      </c>
      <c r="F2280" s="110">
        <f t="shared" si="930"/>
        <v>44546</v>
      </c>
      <c r="G2280" s="12">
        <f t="shared" si="918"/>
        <v>7.2995824342585447E-3</v>
      </c>
      <c r="H2280" s="11">
        <f t="shared" si="931"/>
        <v>44578</v>
      </c>
      <c r="I2280" s="11">
        <f t="shared" si="919"/>
        <v>44578</v>
      </c>
      <c r="J2280" s="1">
        <f t="shared" si="932"/>
        <v>23</v>
      </c>
      <c r="K2280" s="1">
        <f t="shared" si="914"/>
        <v>13</v>
      </c>
      <c r="L2280" s="8">
        <f t="shared" si="920"/>
        <v>1.00411932</v>
      </c>
      <c r="M2280" s="14">
        <f t="shared" si="913"/>
        <v>1.0095006900000001</v>
      </c>
      <c r="N2280" s="14">
        <f t="shared" si="936"/>
        <v>1.3902793710841077</v>
      </c>
      <c r="O2280" s="8">
        <f t="shared" si="912"/>
        <v>1.3960063700000001</v>
      </c>
      <c r="P2280" s="8">
        <f t="shared" si="921"/>
        <v>20559.394989050001</v>
      </c>
      <c r="Q2280" s="13">
        <f t="shared" si="922"/>
        <v>0</v>
      </c>
      <c r="R2280" s="21">
        <f t="shared" si="923"/>
        <v>0</v>
      </c>
      <c r="S2280" s="8">
        <f t="shared" si="924"/>
        <v>0</v>
      </c>
      <c r="T2280" s="10">
        <f t="shared" si="933"/>
        <v>6.5000000000000002E-2</v>
      </c>
      <c r="U2280" s="13">
        <f t="shared" si="937"/>
        <v>39</v>
      </c>
      <c r="V2280" s="13">
        <v>252</v>
      </c>
      <c r="W2280" s="14">
        <f t="shared" si="925"/>
        <v>1.0097937480000001</v>
      </c>
      <c r="X2280" s="224">
        <f t="shared" si="916"/>
        <v>201.35353355000001</v>
      </c>
      <c r="Y2280" s="8">
        <v>0</v>
      </c>
      <c r="Z2280" s="9">
        <f t="shared" si="926"/>
        <v>0</v>
      </c>
      <c r="AA2280" s="26" t="str">
        <f t="shared" si="934"/>
        <v>INCORPJ=</v>
      </c>
      <c r="AB2280" s="70">
        <f t="shared" si="935"/>
        <v>45169</v>
      </c>
      <c r="AC2280" s="4"/>
      <c r="AD2280" s="1"/>
      <c r="AE2280" s="11"/>
      <c r="AF2280" s="5"/>
      <c r="AG2280" s="1"/>
      <c r="AH2280" s="1"/>
      <c r="AI2280" s="1"/>
      <c r="AJ2280" s="1"/>
      <c r="AK2280" s="10"/>
      <c r="AL2280" s="1"/>
      <c r="AM2280" s="1"/>
      <c r="AN2280" s="1"/>
      <c r="AO2280" s="1"/>
      <c r="AP2280" s="1"/>
      <c r="AQ2280" s="1"/>
    </row>
    <row r="2281" spans="1:43" x14ac:dyDescent="0.2">
      <c r="A2281" s="67">
        <f t="shared" si="927"/>
        <v>44563</v>
      </c>
      <c r="B2281" s="8">
        <f t="shared" si="917"/>
        <v>20760.748522599999</v>
      </c>
      <c r="C2281" s="8">
        <f t="shared" si="928"/>
        <v>14727.293106159999</v>
      </c>
      <c r="D2281" s="28">
        <f t="shared" si="929"/>
        <v>6075.69</v>
      </c>
      <c r="E2281" s="9">
        <f>IF(K2281=1,VLOOKUP(A2280,[1]Plan1!$AY$117:$BA$314,3),E2280)</f>
        <v>6120.04</v>
      </c>
      <c r="F2281" s="110">
        <f t="shared" si="930"/>
        <v>44546</v>
      </c>
      <c r="G2281" s="12">
        <f t="shared" si="918"/>
        <v>7.2995824342585447E-3</v>
      </c>
      <c r="H2281" s="11">
        <f t="shared" si="931"/>
        <v>44578</v>
      </c>
      <c r="I2281" s="11">
        <f t="shared" si="919"/>
        <v>44578</v>
      </c>
      <c r="J2281" s="1">
        <f t="shared" si="932"/>
        <v>23</v>
      </c>
      <c r="K2281" s="1">
        <f t="shared" si="914"/>
        <v>13</v>
      </c>
      <c r="L2281" s="8">
        <f t="shared" si="920"/>
        <v>1.00411932</v>
      </c>
      <c r="M2281" s="14">
        <f t="shared" si="913"/>
        <v>1.0095006900000001</v>
      </c>
      <c r="N2281" s="14">
        <f t="shared" si="936"/>
        <v>1.3902793710841077</v>
      </c>
      <c r="O2281" s="8">
        <f t="shared" ref="O2281:O2344" si="938">TRUNC(TRUNC((L2281*N2281),15),8)</f>
        <v>1.3960063700000001</v>
      </c>
      <c r="P2281" s="8">
        <f t="shared" si="921"/>
        <v>20559.394989050001</v>
      </c>
      <c r="Q2281" s="13">
        <f t="shared" si="922"/>
        <v>0</v>
      </c>
      <c r="R2281" s="21">
        <f t="shared" si="923"/>
        <v>0</v>
      </c>
      <c r="S2281" s="8">
        <f t="shared" si="924"/>
        <v>0</v>
      </c>
      <c r="T2281" s="10">
        <f t="shared" si="933"/>
        <v>6.5000000000000002E-2</v>
      </c>
      <c r="U2281" s="13">
        <f t="shared" si="937"/>
        <v>39</v>
      </c>
      <c r="V2281" s="13">
        <v>252</v>
      </c>
      <c r="W2281" s="14">
        <f t="shared" si="925"/>
        <v>1.0097937480000001</v>
      </c>
      <c r="X2281" s="224">
        <f t="shared" si="916"/>
        <v>201.35353355000001</v>
      </c>
      <c r="Y2281" s="8">
        <v>0</v>
      </c>
      <c r="Z2281" s="9">
        <f t="shared" si="926"/>
        <v>0</v>
      </c>
      <c r="AA2281" s="26" t="str">
        <f t="shared" si="934"/>
        <v>INCORPJ=</v>
      </c>
      <c r="AB2281" s="70">
        <f t="shared" si="935"/>
        <v>45169</v>
      </c>
      <c r="AC2281" s="4"/>
      <c r="AD2281" s="1"/>
      <c r="AE2281" s="11"/>
      <c r="AF2281" s="5"/>
      <c r="AG2281" s="1"/>
      <c r="AH2281" s="1"/>
      <c r="AI2281" s="1"/>
      <c r="AJ2281" s="1"/>
      <c r="AK2281" s="10"/>
      <c r="AL2281" s="1"/>
      <c r="AM2281" s="1"/>
      <c r="AN2281" s="1"/>
      <c r="AO2281" s="1"/>
      <c r="AP2281" s="1"/>
      <c r="AQ2281" s="1"/>
    </row>
    <row r="2282" spans="1:43" x14ac:dyDescent="0.2">
      <c r="A2282" s="67">
        <f t="shared" si="927"/>
        <v>44564</v>
      </c>
      <c r="B2282" s="8">
        <f t="shared" si="917"/>
        <v>20760.748522599999</v>
      </c>
      <c r="C2282" s="8">
        <f t="shared" si="928"/>
        <v>14727.293106159999</v>
      </c>
      <c r="D2282" s="28">
        <f t="shared" si="929"/>
        <v>6075.69</v>
      </c>
      <c r="E2282" s="9">
        <f>IF(K2282=1,VLOOKUP(A2281,[1]Plan1!$AY$117:$BA$314,3),E2281)</f>
        <v>6120.04</v>
      </c>
      <c r="F2282" s="110">
        <f t="shared" si="930"/>
        <v>44546</v>
      </c>
      <c r="G2282" s="12">
        <f t="shared" si="918"/>
        <v>7.2995824342585447E-3</v>
      </c>
      <c r="H2282" s="11">
        <f t="shared" si="931"/>
        <v>44578</v>
      </c>
      <c r="I2282" s="11">
        <f t="shared" si="919"/>
        <v>44578</v>
      </c>
      <c r="J2282" s="1">
        <f t="shared" si="932"/>
        <v>23</v>
      </c>
      <c r="K2282" s="1">
        <f t="shared" si="914"/>
        <v>13</v>
      </c>
      <c r="L2282" s="8">
        <f t="shared" si="920"/>
        <v>1.00411932</v>
      </c>
      <c r="M2282" s="14">
        <f t="shared" ref="M2282:M2345" si="939">IF(I2282&gt;I2281,L2281,M2281)</f>
        <v>1.0095006900000001</v>
      </c>
      <c r="N2282" s="14">
        <f t="shared" si="936"/>
        <v>1.3902793710841077</v>
      </c>
      <c r="O2282" s="8">
        <f t="shared" si="938"/>
        <v>1.3960063700000001</v>
      </c>
      <c r="P2282" s="8">
        <f t="shared" si="921"/>
        <v>20559.394989050001</v>
      </c>
      <c r="Q2282" s="13">
        <f t="shared" si="922"/>
        <v>0</v>
      </c>
      <c r="R2282" s="21">
        <f t="shared" si="923"/>
        <v>0</v>
      </c>
      <c r="S2282" s="8">
        <f t="shared" si="924"/>
        <v>0</v>
      </c>
      <c r="T2282" s="10">
        <f t="shared" si="933"/>
        <v>6.5000000000000002E-2</v>
      </c>
      <c r="U2282" s="13">
        <f t="shared" si="937"/>
        <v>39</v>
      </c>
      <c r="V2282" s="13">
        <v>252</v>
      </c>
      <c r="W2282" s="14">
        <f t="shared" si="925"/>
        <v>1.0097937480000001</v>
      </c>
      <c r="X2282" s="224">
        <f t="shared" si="916"/>
        <v>201.35353355000001</v>
      </c>
      <c r="Y2282" s="8">
        <v>0</v>
      </c>
      <c r="Z2282" s="9">
        <f t="shared" si="926"/>
        <v>0</v>
      </c>
      <c r="AA2282" s="26" t="str">
        <f t="shared" si="934"/>
        <v>INCORPJ=</v>
      </c>
      <c r="AB2282" s="70">
        <f t="shared" si="935"/>
        <v>45169</v>
      </c>
      <c r="AC2282" s="4"/>
      <c r="AD2282" s="1"/>
      <c r="AE2282" s="11"/>
      <c r="AF2282" s="5"/>
      <c r="AG2282" s="1"/>
      <c r="AH2282" s="1"/>
      <c r="AI2282" s="1"/>
      <c r="AJ2282" s="1"/>
      <c r="AK2282" s="10"/>
      <c r="AL2282" s="1"/>
      <c r="AM2282" s="1"/>
      <c r="AN2282" s="1"/>
      <c r="AO2282" s="1"/>
      <c r="AP2282" s="1"/>
      <c r="AQ2282" s="1"/>
    </row>
    <row r="2283" spans="1:43" x14ac:dyDescent="0.2">
      <c r="A2283" s="67">
        <f t="shared" si="927"/>
        <v>44565</v>
      </c>
      <c r="B2283" s="8">
        <f t="shared" si="917"/>
        <v>20772.504851730002</v>
      </c>
      <c r="C2283" s="8">
        <f t="shared" si="928"/>
        <v>14727.293106159999</v>
      </c>
      <c r="D2283" s="28">
        <f t="shared" si="929"/>
        <v>6075.69</v>
      </c>
      <c r="E2283" s="9">
        <f>IF(K2283=1,VLOOKUP(A2282,[1]Plan1!$AY$117:$BA$314,3),E2282)</f>
        <v>6120.04</v>
      </c>
      <c r="F2283" s="110">
        <f t="shared" si="930"/>
        <v>44546</v>
      </c>
      <c r="G2283" s="12">
        <f t="shared" si="918"/>
        <v>7.2995824342585447E-3</v>
      </c>
      <c r="H2283" s="11">
        <f t="shared" si="931"/>
        <v>44578</v>
      </c>
      <c r="I2283" s="11">
        <f t="shared" si="919"/>
        <v>44578</v>
      </c>
      <c r="J2283" s="1">
        <f t="shared" si="932"/>
        <v>23</v>
      </c>
      <c r="K2283" s="1">
        <f t="shared" ref="K2283:K2346" si="940">(J2283-(NETWORKDAYS(A2283,I2283,AE$118:AE$502)-1))</f>
        <v>14</v>
      </c>
      <c r="L2283" s="8">
        <f t="shared" si="920"/>
        <v>1.00443689</v>
      </c>
      <c r="M2283" s="14">
        <f t="shared" si="939"/>
        <v>1.0095006900000001</v>
      </c>
      <c r="N2283" s="14">
        <f t="shared" si="936"/>
        <v>1.3902793710841077</v>
      </c>
      <c r="O2283" s="8">
        <f t="shared" si="938"/>
        <v>1.39644788</v>
      </c>
      <c r="P2283" s="8">
        <f t="shared" si="921"/>
        <v>20565.897236230001</v>
      </c>
      <c r="Q2283" s="13">
        <f t="shared" si="922"/>
        <v>0</v>
      </c>
      <c r="R2283" s="21">
        <f t="shared" si="923"/>
        <v>0</v>
      </c>
      <c r="S2283" s="8">
        <f t="shared" si="924"/>
        <v>0</v>
      </c>
      <c r="T2283" s="10">
        <f t="shared" si="933"/>
        <v>6.5000000000000002E-2</v>
      </c>
      <c r="U2283" s="13">
        <f t="shared" si="937"/>
        <v>40</v>
      </c>
      <c r="V2283" s="13">
        <v>252</v>
      </c>
      <c r="W2283" s="14">
        <f t="shared" si="925"/>
        <v>1.0100461270000001</v>
      </c>
      <c r="X2283" s="224">
        <f t="shared" si="916"/>
        <v>206.60761550000001</v>
      </c>
      <c r="Y2283" s="8">
        <v>0</v>
      </c>
      <c r="Z2283" s="9">
        <f t="shared" si="926"/>
        <v>0</v>
      </c>
      <c r="AA2283" s="26" t="str">
        <f t="shared" si="934"/>
        <v>INCORPJ=</v>
      </c>
      <c r="AB2283" s="70">
        <f t="shared" si="935"/>
        <v>45169</v>
      </c>
      <c r="AC2283" s="4"/>
      <c r="AD2283" s="1"/>
      <c r="AE2283" s="11"/>
      <c r="AF2283" s="5"/>
      <c r="AG2283" s="1"/>
      <c r="AH2283" s="1"/>
      <c r="AI2283" s="1"/>
      <c r="AJ2283" s="1"/>
      <c r="AK2283" s="10"/>
      <c r="AL2283" s="1"/>
      <c r="AM2283" s="1"/>
      <c r="AN2283" s="1"/>
      <c r="AO2283" s="1"/>
      <c r="AP2283" s="1"/>
      <c r="AQ2283" s="1"/>
    </row>
    <row r="2284" spans="1:43" x14ac:dyDescent="0.2">
      <c r="A2284" s="67">
        <f t="shared" si="927"/>
        <v>44566</v>
      </c>
      <c r="B2284" s="8">
        <f t="shared" si="917"/>
        <v>20784.268139619999</v>
      </c>
      <c r="C2284" s="8">
        <f t="shared" si="928"/>
        <v>14727.293106159999</v>
      </c>
      <c r="D2284" s="28">
        <f t="shared" si="929"/>
        <v>6075.69</v>
      </c>
      <c r="E2284" s="9">
        <f>IF(K2284=1,VLOOKUP(A2283,[1]Plan1!$AY$117:$BA$314,3),E2283)</f>
        <v>6120.04</v>
      </c>
      <c r="F2284" s="110">
        <f t="shared" si="930"/>
        <v>44546</v>
      </c>
      <c r="G2284" s="12">
        <f t="shared" si="918"/>
        <v>7.2995824342585447E-3</v>
      </c>
      <c r="H2284" s="11">
        <f t="shared" si="931"/>
        <v>44578</v>
      </c>
      <c r="I2284" s="11">
        <f t="shared" si="919"/>
        <v>44578</v>
      </c>
      <c r="J2284" s="1">
        <f t="shared" si="932"/>
        <v>23</v>
      </c>
      <c r="K2284" s="1">
        <f t="shared" si="940"/>
        <v>15</v>
      </c>
      <c r="L2284" s="8">
        <f t="shared" si="920"/>
        <v>1.00475457</v>
      </c>
      <c r="M2284" s="14">
        <f t="shared" si="939"/>
        <v>1.0095006900000001</v>
      </c>
      <c r="N2284" s="14">
        <f t="shared" si="936"/>
        <v>1.3902793710841077</v>
      </c>
      <c r="O2284" s="8">
        <f t="shared" si="938"/>
        <v>1.39688955</v>
      </c>
      <c r="P2284" s="8">
        <f t="shared" si="921"/>
        <v>20572.401839779999</v>
      </c>
      <c r="Q2284" s="13">
        <f t="shared" si="922"/>
        <v>0</v>
      </c>
      <c r="R2284" s="21">
        <f t="shared" si="923"/>
        <v>0</v>
      </c>
      <c r="S2284" s="8">
        <f t="shared" si="924"/>
        <v>0</v>
      </c>
      <c r="T2284" s="10">
        <f t="shared" si="933"/>
        <v>6.5000000000000002E-2</v>
      </c>
      <c r="U2284" s="13">
        <f t="shared" si="937"/>
        <v>41</v>
      </c>
      <c r="V2284" s="13">
        <v>252</v>
      </c>
      <c r="W2284" s="14">
        <f t="shared" si="925"/>
        <v>1.0102985689999999</v>
      </c>
      <c r="X2284" s="224">
        <f t="shared" si="916"/>
        <v>211.86629984000001</v>
      </c>
      <c r="Y2284" s="8">
        <v>0</v>
      </c>
      <c r="Z2284" s="9">
        <f t="shared" si="926"/>
        <v>0</v>
      </c>
      <c r="AA2284" s="26" t="str">
        <f t="shared" si="934"/>
        <v>INCORPJ=</v>
      </c>
      <c r="AB2284" s="70">
        <f t="shared" si="935"/>
        <v>45169</v>
      </c>
      <c r="AC2284" s="4"/>
      <c r="AD2284" s="1"/>
      <c r="AE2284" s="11"/>
      <c r="AF2284" s="5"/>
      <c r="AG2284" s="1"/>
      <c r="AH2284" s="1"/>
      <c r="AI2284" s="1"/>
      <c r="AJ2284" s="1"/>
      <c r="AK2284" s="10"/>
      <c r="AL2284" s="1"/>
      <c r="AM2284" s="1"/>
      <c r="AN2284" s="1"/>
      <c r="AO2284" s="1"/>
      <c r="AP2284" s="1"/>
      <c r="AQ2284" s="1"/>
    </row>
    <row r="2285" spans="1:43" x14ac:dyDescent="0.2">
      <c r="A2285" s="67">
        <f t="shared" si="927"/>
        <v>44567</v>
      </c>
      <c r="B2285" s="8">
        <f t="shared" si="917"/>
        <v>20796.03779396</v>
      </c>
      <c r="C2285" s="8">
        <f t="shared" si="928"/>
        <v>14727.293106159999</v>
      </c>
      <c r="D2285" s="28">
        <f t="shared" si="929"/>
        <v>6075.69</v>
      </c>
      <c r="E2285" s="9">
        <f>IF(K2285=1,VLOOKUP(A2284,[1]Plan1!$AY$117:$BA$314,3),E2284)</f>
        <v>6120.04</v>
      </c>
      <c r="F2285" s="110">
        <f t="shared" si="930"/>
        <v>44546</v>
      </c>
      <c r="G2285" s="12">
        <f t="shared" si="918"/>
        <v>7.2995824342585447E-3</v>
      </c>
      <c r="H2285" s="11">
        <f t="shared" si="931"/>
        <v>44578</v>
      </c>
      <c r="I2285" s="11">
        <f t="shared" si="919"/>
        <v>44578</v>
      </c>
      <c r="J2285" s="1">
        <f t="shared" si="932"/>
        <v>23</v>
      </c>
      <c r="K2285" s="1">
        <f t="shared" si="940"/>
        <v>16</v>
      </c>
      <c r="L2285" s="8">
        <f t="shared" si="920"/>
        <v>1.0050723399999999</v>
      </c>
      <c r="M2285" s="14">
        <f t="shared" si="939"/>
        <v>1.0095006900000001</v>
      </c>
      <c r="N2285" s="14">
        <f t="shared" si="936"/>
        <v>1.3902793710841077</v>
      </c>
      <c r="O2285" s="8">
        <f t="shared" si="938"/>
        <v>1.39733134</v>
      </c>
      <c r="P2285" s="8">
        <f t="shared" si="921"/>
        <v>20578.908210599999</v>
      </c>
      <c r="Q2285" s="13">
        <f t="shared" si="922"/>
        <v>0</v>
      </c>
      <c r="R2285" s="21">
        <f t="shared" si="923"/>
        <v>0</v>
      </c>
      <c r="S2285" s="8">
        <f t="shared" si="924"/>
        <v>0</v>
      </c>
      <c r="T2285" s="10">
        <f t="shared" si="933"/>
        <v>6.5000000000000002E-2</v>
      </c>
      <c r="U2285" s="13">
        <f t="shared" si="937"/>
        <v>42</v>
      </c>
      <c r="V2285" s="13">
        <v>252</v>
      </c>
      <c r="W2285" s="14">
        <f t="shared" si="925"/>
        <v>1.0105510740000001</v>
      </c>
      <c r="X2285" s="224">
        <f t="shared" si="916"/>
        <v>217.12958336</v>
      </c>
      <c r="Y2285" s="8">
        <v>0</v>
      </c>
      <c r="Z2285" s="9">
        <f t="shared" si="926"/>
        <v>0</v>
      </c>
      <c r="AA2285" s="26" t="str">
        <f t="shared" si="934"/>
        <v>INCORPJ=</v>
      </c>
      <c r="AB2285" s="70">
        <f t="shared" si="935"/>
        <v>45169</v>
      </c>
      <c r="AC2285" s="4"/>
      <c r="AD2285" s="1"/>
      <c r="AE2285" s="11"/>
      <c r="AF2285" s="5"/>
      <c r="AG2285" s="1"/>
      <c r="AH2285" s="1"/>
      <c r="AI2285" s="1"/>
      <c r="AJ2285" s="1"/>
      <c r="AK2285" s="10"/>
      <c r="AL2285" s="1"/>
      <c r="AM2285" s="1"/>
      <c r="AN2285" s="1"/>
      <c r="AO2285" s="1"/>
      <c r="AP2285" s="1"/>
      <c r="AQ2285" s="1"/>
    </row>
    <row r="2286" spans="1:43" x14ac:dyDescent="0.2">
      <c r="A2286" s="67">
        <f t="shared" si="927"/>
        <v>44568</v>
      </c>
      <c r="B2286" s="8">
        <f t="shared" si="917"/>
        <v>20807.814263929999</v>
      </c>
      <c r="C2286" s="8">
        <f t="shared" si="928"/>
        <v>14727.293106159999</v>
      </c>
      <c r="D2286" s="28">
        <f t="shared" si="929"/>
        <v>6075.69</v>
      </c>
      <c r="E2286" s="9">
        <f>IF(K2286=1,VLOOKUP(A2285,[1]Plan1!$AY$117:$BA$314,3),E2285)</f>
        <v>6120.04</v>
      </c>
      <c r="F2286" s="110">
        <f t="shared" si="930"/>
        <v>44546</v>
      </c>
      <c r="G2286" s="12">
        <f t="shared" si="918"/>
        <v>7.2995824342585447E-3</v>
      </c>
      <c r="H2286" s="11">
        <f t="shared" si="931"/>
        <v>44578</v>
      </c>
      <c r="I2286" s="11">
        <f t="shared" si="919"/>
        <v>44578</v>
      </c>
      <c r="J2286" s="1">
        <f t="shared" si="932"/>
        <v>23</v>
      </c>
      <c r="K2286" s="1">
        <f t="shared" si="940"/>
        <v>17</v>
      </c>
      <c r="L2286" s="8">
        <f t="shared" si="920"/>
        <v>1.00539022</v>
      </c>
      <c r="M2286" s="14">
        <f t="shared" si="939"/>
        <v>1.0095006900000001</v>
      </c>
      <c r="N2286" s="14">
        <f t="shared" si="936"/>
        <v>1.3902793710841077</v>
      </c>
      <c r="O2286" s="8">
        <f t="shared" si="938"/>
        <v>1.39777328</v>
      </c>
      <c r="P2286" s="8">
        <f t="shared" si="921"/>
        <v>20585.41679051</v>
      </c>
      <c r="Q2286" s="13">
        <f t="shared" si="922"/>
        <v>0</v>
      </c>
      <c r="R2286" s="21">
        <f t="shared" si="923"/>
        <v>0</v>
      </c>
      <c r="S2286" s="8">
        <f t="shared" si="924"/>
        <v>0</v>
      </c>
      <c r="T2286" s="10">
        <f t="shared" si="933"/>
        <v>6.5000000000000002E-2</v>
      </c>
      <c r="U2286" s="13">
        <f t="shared" si="937"/>
        <v>43</v>
      </c>
      <c r="V2286" s="13">
        <v>252</v>
      </c>
      <c r="W2286" s="14">
        <f t="shared" si="925"/>
        <v>1.0108036419999999</v>
      </c>
      <c r="X2286" s="224">
        <f t="shared" si="916"/>
        <v>222.39747342000001</v>
      </c>
      <c r="Y2286" s="8">
        <v>0</v>
      </c>
      <c r="Z2286" s="9">
        <f t="shared" si="926"/>
        <v>0</v>
      </c>
      <c r="AA2286" s="26" t="str">
        <f t="shared" si="934"/>
        <v>INCORPJ=</v>
      </c>
      <c r="AB2286" s="70">
        <f t="shared" si="935"/>
        <v>45169</v>
      </c>
      <c r="AC2286" s="4"/>
      <c r="AD2286" s="1"/>
      <c r="AE2286" s="11"/>
      <c r="AF2286" s="5"/>
      <c r="AG2286" s="1"/>
      <c r="AH2286" s="1"/>
      <c r="AI2286" s="1"/>
      <c r="AJ2286" s="1"/>
      <c r="AK2286" s="10"/>
      <c r="AL2286" s="1"/>
      <c r="AM2286" s="1"/>
      <c r="AN2286" s="1"/>
      <c r="AO2286" s="1"/>
      <c r="AP2286" s="1"/>
      <c r="AQ2286" s="1"/>
    </row>
    <row r="2287" spans="1:43" x14ac:dyDescent="0.2">
      <c r="A2287" s="67">
        <f t="shared" si="927"/>
        <v>44569</v>
      </c>
      <c r="B2287" s="8">
        <f t="shared" si="917"/>
        <v>20819.597126320001</v>
      </c>
      <c r="C2287" s="8">
        <f t="shared" si="928"/>
        <v>14727.293106159999</v>
      </c>
      <c r="D2287" s="28">
        <f t="shared" si="929"/>
        <v>6075.69</v>
      </c>
      <c r="E2287" s="9">
        <f>IF(K2287=1,VLOOKUP(A2286,[1]Plan1!$AY$117:$BA$314,3),E2286)</f>
        <v>6120.04</v>
      </c>
      <c r="F2287" s="110">
        <f t="shared" si="930"/>
        <v>44546</v>
      </c>
      <c r="G2287" s="12">
        <f t="shared" si="918"/>
        <v>7.2995824342585447E-3</v>
      </c>
      <c r="H2287" s="11">
        <f t="shared" si="931"/>
        <v>44578</v>
      </c>
      <c r="I2287" s="11">
        <f t="shared" si="919"/>
        <v>44578</v>
      </c>
      <c r="J2287" s="1">
        <f t="shared" si="932"/>
        <v>23</v>
      </c>
      <c r="K2287" s="1">
        <f t="shared" si="940"/>
        <v>18</v>
      </c>
      <c r="L2287" s="8">
        <f t="shared" si="920"/>
        <v>1.00570819</v>
      </c>
      <c r="M2287" s="14">
        <f t="shared" si="939"/>
        <v>1.0095006900000001</v>
      </c>
      <c r="N2287" s="14">
        <f t="shared" si="936"/>
        <v>1.3902793710841077</v>
      </c>
      <c r="O2287" s="8">
        <f t="shared" si="938"/>
        <v>1.3982153399999999</v>
      </c>
      <c r="P2287" s="8">
        <f t="shared" si="921"/>
        <v>20591.9271377</v>
      </c>
      <c r="Q2287" s="13">
        <f t="shared" si="922"/>
        <v>0</v>
      </c>
      <c r="R2287" s="21">
        <f t="shared" si="923"/>
        <v>0</v>
      </c>
      <c r="S2287" s="8">
        <f t="shared" si="924"/>
        <v>0</v>
      </c>
      <c r="T2287" s="10">
        <f t="shared" si="933"/>
        <v>6.5000000000000002E-2</v>
      </c>
      <c r="U2287" s="13">
        <f t="shared" si="937"/>
        <v>44</v>
      </c>
      <c r="V2287" s="13">
        <v>252</v>
      </c>
      <c r="W2287" s="14">
        <f t="shared" si="925"/>
        <v>1.011056274</v>
      </c>
      <c r="X2287" s="224">
        <f t="shared" si="916"/>
        <v>227.66998862</v>
      </c>
      <c r="Y2287" s="8">
        <v>0</v>
      </c>
      <c r="Z2287" s="9">
        <f t="shared" si="926"/>
        <v>0</v>
      </c>
      <c r="AA2287" s="26" t="str">
        <f t="shared" si="934"/>
        <v>INCORPJ=</v>
      </c>
      <c r="AB2287" s="70">
        <f t="shared" si="935"/>
        <v>45169</v>
      </c>
      <c r="AC2287" s="4"/>
      <c r="AD2287" s="1"/>
      <c r="AE2287" s="11"/>
      <c r="AF2287" s="5"/>
      <c r="AG2287" s="1"/>
      <c r="AH2287" s="1"/>
      <c r="AI2287" s="1"/>
      <c r="AJ2287" s="1"/>
      <c r="AK2287" s="10"/>
      <c r="AL2287" s="1"/>
      <c r="AM2287" s="1"/>
      <c r="AN2287" s="1"/>
      <c r="AO2287" s="1"/>
      <c r="AP2287" s="1"/>
      <c r="AQ2287" s="1"/>
    </row>
    <row r="2288" spans="1:43" x14ac:dyDescent="0.2">
      <c r="A2288" s="67">
        <f t="shared" si="927"/>
        <v>44570</v>
      </c>
      <c r="B2288" s="8">
        <f t="shared" si="917"/>
        <v>20819.597126320001</v>
      </c>
      <c r="C2288" s="8">
        <f t="shared" si="928"/>
        <v>14727.293106159999</v>
      </c>
      <c r="D2288" s="28">
        <f t="shared" si="929"/>
        <v>6075.69</v>
      </c>
      <c r="E2288" s="9">
        <f>IF(K2288=1,VLOOKUP(A2287,[1]Plan1!$AY$117:$BA$314,3),E2287)</f>
        <v>6120.04</v>
      </c>
      <c r="F2288" s="110">
        <f t="shared" si="930"/>
        <v>44546</v>
      </c>
      <c r="G2288" s="12">
        <f t="shared" si="918"/>
        <v>7.2995824342585447E-3</v>
      </c>
      <c r="H2288" s="11">
        <f t="shared" si="931"/>
        <v>44578</v>
      </c>
      <c r="I2288" s="11">
        <f t="shared" si="919"/>
        <v>44578</v>
      </c>
      <c r="J2288" s="1">
        <f t="shared" si="932"/>
        <v>23</v>
      </c>
      <c r="K2288" s="1">
        <f t="shared" si="940"/>
        <v>18</v>
      </c>
      <c r="L2288" s="8">
        <f t="shared" si="920"/>
        <v>1.00570819</v>
      </c>
      <c r="M2288" s="14">
        <f t="shared" si="939"/>
        <v>1.0095006900000001</v>
      </c>
      <c r="N2288" s="14">
        <f t="shared" si="936"/>
        <v>1.3902793710841077</v>
      </c>
      <c r="O2288" s="8">
        <f t="shared" si="938"/>
        <v>1.3982153399999999</v>
      </c>
      <c r="P2288" s="8">
        <f t="shared" si="921"/>
        <v>20591.9271377</v>
      </c>
      <c r="Q2288" s="13">
        <f t="shared" si="922"/>
        <v>0</v>
      </c>
      <c r="R2288" s="21">
        <f t="shared" si="923"/>
        <v>0</v>
      </c>
      <c r="S2288" s="8">
        <f t="shared" si="924"/>
        <v>0</v>
      </c>
      <c r="T2288" s="10">
        <f t="shared" si="933"/>
        <v>6.5000000000000002E-2</v>
      </c>
      <c r="U2288" s="13">
        <f t="shared" si="937"/>
        <v>44</v>
      </c>
      <c r="V2288" s="13">
        <v>252</v>
      </c>
      <c r="W2288" s="14">
        <f t="shared" si="925"/>
        <v>1.011056274</v>
      </c>
      <c r="X2288" s="224">
        <f t="shared" si="916"/>
        <v>227.66998862</v>
      </c>
      <c r="Y2288" s="8">
        <v>0</v>
      </c>
      <c r="Z2288" s="9">
        <f t="shared" si="926"/>
        <v>0</v>
      </c>
      <c r="AA2288" s="26" t="str">
        <f t="shared" si="934"/>
        <v>INCORPJ=</v>
      </c>
      <c r="AB2288" s="70">
        <f t="shared" si="935"/>
        <v>45169</v>
      </c>
      <c r="AC2288" s="4"/>
      <c r="AD2288" s="1"/>
      <c r="AE2288" s="11"/>
      <c r="AF2288" s="5"/>
      <c r="AG2288" s="1"/>
      <c r="AH2288" s="1"/>
      <c r="AI2288" s="1"/>
      <c r="AJ2288" s="1"/>
      <c r="AK2288" s="10"/>
      <c r="AL2288" s="1"/>
      <c r="AM2288" s="1"/>
      <c r="AN2288" s="1"/>
      <c r="AO2288" s="1"/>
      <c r="AP2288" s="1"/>
      <c r="AQ2288" s="1"/>
    </row>
    <row r="2289" spans="1:43" x14ac:dyDescent="0.2">
      <c r="A2289" s="67">
        <f t="shared" si="927"/>
        <v>44571</v>
      </c>
      <c r="B2289" s="8">
        <f t="shared" si="917"/>
        <v>20819.597126320001</v>
      </c>
      <c r="C2289" s="8">
        <f t="shared" si="928"/>
        <v>14727.293106159999</v>
      </c>
      <c r="D2289" s="28">
        <f t="shared" si="929"/>
        <v>6075.69</v>
      </c>
      <c r="E2289" s="9">
        <f>IF(K2289=1,VLOOKUP(A2288,[1]Plan1!$AY$117:$BA$314,3),E2288)</f>
        <v>6120.04</v>
      </c>
      <c r="F2289" s="110">
        <f t="shared" si="930"/>
        <v>44546</v>
      </c>
      <c r="G2289" s="12">
        <f t="shared" si="918"/>
        <v>7.2995824342585447E-3</v>
      </c>
      <c r="H2289" s="11">
        <f t="shared" si="931"/>
        <v>44578</v>
      </c>
      <c r="I2289" s="11">
        <f t="shared" si="919"/>
        <v>44578</v>
      </c>
      <c r="J2289" s="1">
        <f t="shared" si="932"/>
        <v>23</v>
      </c>
      <c r="K2289" s="1">
        <f t="shared" si="940"/>
        <v>18</v>
      </c>
      <c r="L2289" s="8">
        <f t="shared" si="920"/>
        <v>1.00570819</v>
      </c>
      <c r="M2289" s="14">
        <f t="shared" si="939"/>
        <v>1.0095006900000001</v>
      </c>
      <c r="N2289" s="14">
        <f t="shared" si="936"/>
        <v>1.3902793710841077</v>
      </c>
      <c r="O2289" s="8">
        <f t="shared" si="938"/>
        <v>1.3982153399999999</v>
      </c>
      <c r="P2289" s="8">
        <f t="shared" si="921"/>
        <v>20591.9271377</v>
      </c>
      <c r="Q2289" s="13">
        <f t="shared" si="922"/>
        <v>0</v>
      </c>
      <c r="R2289" s="21">
        <f t="shared" si="923"/>
        <v>0</v>
      </c>
      <c r="S2289" s="8">
        <f t="shared" si="924"/>
        <v>0</v>
      </c>
      <c r="T2289" s="10">
        <f t="shared" si="933"/>
        <v>6.5000000000000002E-2</v>
      </c>
      <c r="U2289" s="13">
        <f t="shared" si="937"/>
        <v>44</v>
      </c>
      <c r="V2289" s="13">
        <v>252</v>
      </c>
      <c r="W2289" s="14">
        <f t="shared" si="925"/>
        <v>1.011056274</v>
      </c>
      <c r="X2289" s="224">
        <f t="shared" si="916"/>
        <v>227.66998862</v>
      </c>
      <c r="Y2289" s="8">
        <v>0</v>
      </c>
      <c r="Z2289" s="9">
        <f t="shared" si="926"/>
        <v>0</v>
      </c>
      <c r="AA2289" s="26" t="str">
        <f t="shared" si="934"/>
        <v>INCORPJ=</v>
      </c>
      <c r="AB2289" s="70">
        <f t="shared" si="935"/>
        <v>45169</v>
      </c>
      <c r="AC2289" s="4"/>
      <c r="AD2289" s="1"/>
      <c r="AE2289" s="11"/>
      <c r="AF2289" s="5"/>
      <c r="AG2289" s="1"/>
      <c r="AH2289" s="1"/>
      <c r="AI2289" s="1"/>
      <c r="AJ2289" s="1"/>
      <c r="AK2289" s="10"/>
      <c r="AL2289" s="1"/>
      <c r="AM2289" s="1"/>
      <c r="AN2289" s="1"/>
      <c r="AO2289" s="1"/>
      <c r="AP2289" s="1"/>
      <c r="AQ2289" s="1"/>
    </row>
    <row r="2290" spans="1:43" x14ac:dyDescent="0.2">
      <c r="A2290" s="67">
        <f t="shared" si="927"/>
        <v>44572</v>
      </c>
      <c r="B2290" s="8">
        <f t="shared" si="917"/>
        <v>20831.38693827</v>
      </c>
      <c r="C2290" s="8">
        <f t="shared" si="928"/>
        <v>14727.293106159999</v>
      </c>
      <c r="D2290" s="28">
        <f t="shared" si="929"/>
        <v>6075.69</v>
      </c>
      <c r="E2290" s="9">
        <f>IF(K2290=1,VLOOKUP(A2289,[1]Plan1!$AY$117:$BA$314,3),E2289)</f>
        <v>6120.04</v>
      </c>
      <c r="F2290" s="110">
        <f t="shared" si="930"/>
        <v>44546</v>
      </c>
      <c r="G2290" s="12">
        <f t="shared" si="918"/>
        <v>7.2995824342585447E-3</v>
      </c>
      <c r="H2290" s="11">
        <f t="shared" si="931"/>
        <v>44578</v>
      </c>
      <c r="I2290" s="11">
        <f t="shared" si="919"/>
        <v>44578</v>
      </c>
      <c r="J2290" s="1">
        <f t="shared" si="932"/>
        <v>23</v>
      </c>
      <c r="K2290" s="1">
        <f t="shared" si="940"/>
        <v>19</v>
      </c>
      <c r="L2290" s="8">
        <f t="shared" si="920"/>
        <v>1.00602627</v>
      </c>
      <c r="M2290" s="14">
        <f t="shared" si="939"/>
        <v>1.0095006900000001</v>
      </c>
      <c r="N2290" s="14">
        <f t="shared" si="936"/>
        <v>1.3902793710841077</v>
      </c>
      <c r="O2290" s="8">
        <f t="shared" si="938"/>
        <v>1.39865756</v>
      </c>
      <c r="P2290" s="8">
        <f t="shared" si="921"/>
        <v>20598.439841259999</v>
      </c>
      <c r="Q2290" s="13">
        <f t="shared" si="922"/>
        <v>0</v>
      </c>
      <c r="R2290" s="21">
        <f t="shared" si="923"/>
        <v>0</v>
      </c>
      <c r="S2290" s="8">
        <f t="shared" si="924"/>
        <v>0</v>
      </c>
      <c r="T2290" s="10">
        <f t="shared" si="933"/>
        <v>6.5000000000000002E-2</v>
      </c>
      <c r="U2290" s="13">
        <f t="shared" si="937"/>
        <v>45</v>
      </c>
      <c r="V2290" s="13">
        <v>252</v>
      </c>
      <c r="W2290" s="14">
        <f t="shared" si="925"/>
        <v>1.011308968</v>
      </c>
      <c r="X2290" s="224">
        <f t="shared" si="916"/>
        <v>232.94709700999999</v>
      </c>
      <c r="Y2290" s="8">
        <v>0</v>
      </c>
      <c r="Z2290" s="9">
        <f t="shared" si="926"/>
        <v>0</v>
      </c>
      <c r="AA2290" s="26" t="str">
        <f t="shared" si="934"/>
        <v>INCORPJ=</v>
      </c>
      <c r="AB2290" s="70">
        <f t="shared" si="935"/>
        <v>45169</v>
      </c>
      <c r="AC2290" s="4"/>
      <c r="AD2290" s="1"/>
      <c r="AE2290" s="11"/>
      <c r="AF2290" s="5"/>
      <c r="AG2290" s="1"/>
      <c r="AH2290" s="1"/>
      <c r="AI2290" s="1"/>
      <c r="AJ2290" s="1"/>
      <c r="AK2290" s="10"/>
      <c r="AL2290" s="1"/>
      <c r="AM2290" s="1"/>
      <c r="AN2290" s="1"/>
      <c r="AO2290" s="1"/>
      <c r="AP2290" s="1"/>
      <c r="AQ2290" s="1"/>
    </row>
    <row r="2291" spans="1:43" x14ac:dyDescent="0.2">
      <c r="A2291" s="67">
        <f t="shared" si="927"/>
        <v>44573</v>
      </c>
      <c r="B2291" s="8">
        <f t="shared" si="917"/>
        <v>20843.183297070002</v>
      </c>
      <c r="C2291" s="8">
        <f t="shared" si="928"/>
        <v>14727.293106159999</v>
      </c>
      <c r="D2291" s="28">
        <f t="shared" si="929"/>
        <v>6075.69</v>
      </c>
      <c r="E2291" s="9">
        <f>IF(K2291=1,VLOOKUP(A2290,[1]Plan1!$AY$117:$BA$314,3),E2290)</f>
        <v>6120.04</v>
      </c>
      <c r="F2291" s="110">
        <f t="shared" si="930"/>
        <v>44546</v>
      </c>
      <c r="G2291" s="12">
        <f t="shared" si="918"/>
        <v>7.2995824342585447E-3</v>
      </c>
      <c r="H2291" s="11">
        <f t="shared" si="931"/>
        <v>44578</v>
      </c>
      <c r="I2291" s="11">
        <f t="shared" si="919"/>
        <v>44578</v>
      </c>
      <c r="J2291" s="1">
        <f t="shared" si="932"/>
        <v>23</v>
      </c>
      <c r="K2291" s="1">
        <f t="shared" si="940"/>
        <v>20</v>
      </c>
      <c r="L2291" s="8">
        <f t="shared" si="920"/>
        <v>1.0063444399999999</v>
      </c>
      <c r="M2291" s="14">
        <f t="shared" si="939"/>
        <v>1.0095006900000001</v>
      </c>
      <c r="N2291" s="14">
        <f t="shared" si="936"/>
        <v>1.3902793710841077</v>
      </c>
      <c r="O2291" s="8">
        <f t="shared" si="938"/>
        <v>1.3990999099999999</v>
      </c>
      <c r="P2291" s="8">
        <f t="shared" si="921"/>
        <v>20604.954459370001</v>
      </c>
      <c r="Q2291" s="13">
        <f t="shared" si="922"/>
        <v>0</v>
      </c>
      <c r="R2291" s="21">
        <f t="shared" si="923"/>
        <v>0</v>
      </c>
      <c r="S2291" s="8">
        <f t="shared" si="924"/>
        <v>0</v>
      </c>
      <c r="T2291" s="10">
        <f t="shared" si="933"/>
        <v>6.5000000000000002E-2</v>
      </c>
      <c r="U2291" s="13">
        <f t="shared" si="937"/>
        <v>46</v>
      </c>
      <c r="V2291" s="13">
        <v>252</v>
      </c>
      <c r="W2291" s="14">
        <f t="shared" si="925"/>
        <v>1.011561726</v>
      </c>
      <c r="X2291" s="224">
        <f t="shared" si="916"/>
        <v>238.22883770000001</v>
      </c>
      <c r="Y2291" s="8">
        <v>0</v>
      </c>
      <c r="Z2291" s="9">
        <f t="shared" si="926"/>
        <v>0</v>
      </c>
      <c r="AA2291" s="26" t="str">
        <f t="shared" si="934"/>
        <v>INCORPJ=</v>
      </c>
      <c r="AB2291" s="70">
        <f t="shared" si="935"/>
        <v>45169</v>
      </c>
      <c r="AC2291" s="4"/>
      <c r="AD2291" s="1"/>
      <c r="AE2291" s="11"/>
      <c r="AF2291" s="5"/>
      <c r="AG2291" s="1"/>
      <c r="AH2291" s="1"/>
      <c r="AI2291" s="1"/>
      <c r="AJ2291" s="1"/>
      <c r="AK2291" s="10"/>
      <c r="AL2291" s="1"/>
      <c r="AM2291" s="1"/>
      <c r="AN2291" s="1"/>
      <c r="AO2291" s="1"/>
      <c r="AP2291" s="1"/>
      <c r="AQ2291" s="1"/>
    </row>
    <row r="2292" spans="1:43" x14ac:dyDescent="0.2">
      <c r="A2292" s="67">
        <f t="shared" si="927"/>
        <v>44574</v>
      </c>
      <c r="B2292" s="8">
        <f t="shared" si="917"/>
        <v>20854.986482819997</v>
      </c>
      <c r="C2292" s="8">
        <f t="shared" si="928"/>
        <v>14727.293106159999</v>
      </c>
      <c r="D2292" s="28">
        <f t="shared" si="929"/>
        <v>6075.69</v>
      </c>
      <c r="E2292" s="9">
        <f>IF(K2292=1,VLOOKUP(A2291,[1]Plan1!$AY$117:$BA$314,3),E2291)</f>
        <v>6120.04</v>
      </c>
      <c r="F2292" s="110">
        <f t="shared" si="930"/>
        <v>44546</v>
      </c>
      <c r="G2292" s="12">
        <f t="shared" si="918"/>
        <v>7.2995824342585447E-3</v>
      </c>
      <c r="H2292" s="11">
        <f t="shared" si="931"/>
        <v>44578</v>
      </c>
      <c r="I2292" s="11">
        <f t="shared" si="919"/>
        <v>44578</v>
      </c>
      <c r="J2292" s="1">
        <f t="shared" si="932"/>
        <v>23</v>
      </c>
      <c r="K2292" s="1">
        <f t="shared" si="940"/>
        <v>21</v>
      </c>
      <c r="L2292" s="8">
        <f t="shared" si="920"/>
        <v>1.00666272</v>
      </c>
      <c r="M2292" s="14">
        <f t="shared" si="939"/>
        <v>1.0095006900000001</v>
      </c>
      <c r="N2292" s="14">
        <f t="shared" si="936"/>
        <v>1.3902793710841077</v>
      </c>
      <c r="O2292" s="8">
        <f t="shared" si="938"/>
        <v>1.39954241</v>
      </c>
      <c r="P2292" s="8">
        <f t="shared" si="921"/>
        <v>20611.471286569998</v>
      </c>
      <c r="Q2292" s="13">
        <f t="shared" si="922"/>
        <v>0</v>
      </c>
      <c r="R2292" s="21">
        <f t="shared" si="923"/>
        <v>0</v>
      </c>
      <c r="S2292" s="8">
        <f t="shared" si="924"/>
        <v>0</v>
      </c>
      <c r="T2292" s="10">
        <f t="shared" si="933"/>
        <v>6.5000000000000002E-2</v>
      </c>
      <c r="U2292" s="13">
        <f t="shared" si="937"/>
        <v>47</v>
      </c>
      <c r="V2292" s="13">
        <v>252</v>
      </c>
      <c r="W2292" s="14">
        <f t="shared" si="925"/>
        <v>1.011814547</v>
      </c>
      <c r="X2292" s="224">
        <f t="shared" ref="X2292:X2355" si="941">TRUNC((P2292*(W2292-1)),8)</f>
        <v>243.51519625</v>
      </c>
      <c r="Y2292" s="8">
        <v>0</v>
      </c>
      <c r="Z2292" s="9">
        <f t="shared" si="926"/>
        <v>0</v>
      </c>
      <c r="AA2292" s="26" t="str">
        <f t="shared" si="934"/>
        <v>INCORPJ=</v>
      </c>
      <c r="AB2292" s="70">
        <f t="shared" si="935"/>
        <v>45169</v>
      </c>
      <c r="AC2292" s="4"/>
      <c r="AD2292" s="1"/>
      <c r="AE2292" s="11"/>
      <c r="AF2292" s="5"/>
      <c r="AG2292" s="1"/>
      <c r="AH2292" s="1"/>
      <c r="AI2292" s="1"/>
      <c r="AJ2292" s="1"/>
      <c r="AK2292" s="10"/>
      <c r="AL2292" s="1"/>
      <c r="AM2292" s="1"/>
      <c r="AN2292" s="1"/>
      <c r="AO2292" s="1"/>
      <c r="AP2292" s="1"/>
      <c r="AQ2292" s="1"/>
    </row>
    <row r="2293" spans="1:43" x14ac:dyDescent="0.2">
      <c r="A2293" s="67">
        <f t="shared" si="927"/>
        <v>44575</v>
      </c>
      <c r="B2293" s="8">
        <f t="shared" si="917"/>
        <v>20866.796349389999</v>
      </c>
      <c r="C2293" s="8">
        <f t="shared" si="928"/>
        <v>14727.293106159999</v>
      </c>
      <c r="D2293" s="28">
        <f t="shared" si="929"/>
        <v>6075.69</v>
      </c>
      <c r="E2293" s="9">
        <f>IF(K2293=1,VLOOKUP(A2292,[1]Plan1!$AY$117:$BA$314,3),E2292)</f>
        <v>6120.04</v>
      </c>
      <c r="F2293" s="110">
        <f t="shared" si="930"/>
        <v>44546</v>
      </c>
      <c r="G2293" s="12">
        <f t="shared" si="918"/>
        <v>7.2995824342585447E-3</v>
      </c>
      <c r="H2293" s="11">
        <f t="shared" si="931"/>
        <v>44578</v>
      </c>
      <c r="I2293" s="11">
        <f t="shared" si="919"/>
        <v>44578</v>
      </c>
      <c r="J2293" s="1">
        <f t="shared" si="932"/>
        <v>23</v>
      </c>
      <c r="K2293" s="1">
        <f t="shared" si="940"/>
        <v>22</v>
      </c>
      <c r="L2293" s="8">
        <f t="shared" si="920"/>
        <v>1.0069811</v>
      </c>
      <c r="M2293" s="14">
        <f t="shared" si="939"/>
        <v>1.0095006900000001</v>
      </c>
      <c r="N2293" s="14">
        <f t="shared" si="936"/>
        <v>1.3902793710841077</v>
      </c>
      <c r="O2293" s="8">
        <f t="shared" si="938"/>
        <v>1.39998505</v>
      </c>
      <c r="P2293" s="8">
        <f t="shared" si="921"/>
        <v>20617.990175589999</v>
      </c>
      <c r="Q2293" s="13">
        <f t="shared" si="922"/>
        <v>0</v>
      </c>
      <c r="R2293" s="21">
        <f t="shared" si="923"/>
        <v>0</v>
      </c>
      <c r="S2293" s="8">
        <f t="shared" si="924"/>
        <v>0</v>
      </c>
      <c r="T2293" s="10">
        <f t="shared" si="933"/>
        <v>6.5000000000000002E-2</v>
      </c>
      <c r="U2293" s="13">
        <f t="shared" si="937"/>
        <v>48</v>
      </c>
      <c r="V2293" s="13">
        <v>252</v>
      </c>
      <c r="W2293" s="14">
        <f t="shared" si="925"/>
        <v>1.012067431</v>
      </c>
      <c r="X2293" s="224">
        <f t="shared" si="941"/>
        <v>248.80617380000001</v>
      </c>
      <c r="Y2293" s="8">
        <v>0</v>
      </c>
      <c r="Z2293" s="9">
        <f t="shared" si="926"/>
        <v>0</v>
      </c>
      <c r="AA2293" s="26" t="str">
        <f t="shared" si="934"/>
        <v>INCORPJ=</v>
      </c>
      <c r="AB2293" s="70">
        <f t="shared" si="935"/>
        <v>45169</v>
      </c>
      <c r="AC2293" s="4"/>
      <c r="AD2293" s="1"/>
      <c r="AE2293" s="11"/>
      <c r="AF2293" s="5"/>
      <c r="AG2293" s="1"/>
      <c r="AH2293" s="1"/>
      <c r="AI2293" s="1"/>
      <c r="AJ2293" s="1"/>
      <c r="AK2293" s="10"/>
      <c r="AL2293" s="1"/>
      <c r="AM2293" s="1"/>
      <c r="AN2293" s="1"/>
      <c r="AO2293" s="1"/>
      <c r="AP2293" s="1"/>
      <c r="AQ2293" s="1"/>
    </row>
    <row r="2294" spans="1:43" x14ac:dyDescent="0.2">
      <c r="A2294" s="67">
        <f t="shared" si="927"/>
        <v>44576</v>
      </c>
      <c r="B2294" s="8">
        <f t="shared" si="917"/>
        <v>20878.612750480002</v>
      </c>
      <c r="C2294" s="8">
        <f t="shared" si="928"/>
        <v>14727.293106159999</v>
      </c>
      <c r="D2294" s="28">
        <f t="shared" si="929"/>
        <v>6075.69</v>
      </c>
      <c r="E2294" s="9">
        <f>IF(K2294=1,VLOOKUP(A2293,[1]Plan1!$AY$117:$BA$314,3),E2293)</f>
        <v>6120.04</v>
      </c>
      <c r="F2294" s="110">
        <f t="shared" si="930"/>
        <v>44546</v>
      </c>
      <c r="G2294" s="12">
        <f t="shared" si="918"/>
        <v>7.2995824342585447E-3</v>
      </c>
      <c r="H2294" s="11">
        <f t="shared" si="931"/>
        <v>44607</v>
      </c>
      <c r="I2294" s="11">
        <f t="shared" si="919"/>
        <v>44578</v>
      </c>
      <c r="J2294" s="1">
        <f t="shared" si="932"/>
        <v>23</v>
      </c>
      <c r="K2294" s="1">
        <f t="shared" si="940"/>
        <v>23</v>
      </c>
      <c r="L2294" s="8">
        <f t="shared" si="920"/>
        <v>1.00729958</v>
      </c>
      <c r="M2294" s="14">
        <f t="shared" si="939"/>
        <v>1.0095006900000001</v>
      </c>
      <c r="N2294" s="14">
        <f t="shared" si="936"/>
        <v>1.3902793710841077</v>
      </c>
      <c r="O2294" s="8">
        <f t="shared" si="938"/>
        <v>1.40042782</v>
      </c>
      <c r="P2294" s="8">
        <f t="shared" si="921"/>
        <v>20624.510979160001</v>
      </c>
      <c r="Q2294" s="13">
        <f t="shared" si="922"/>
        <v>0</v>
      </c>
      <c r="R2294" s="21">
        <f t="shared" si="923"/>
        <v>0</v>
      </c>
      <c r="S2294" s="8">
        <f t="shared" si="924"/>
        <v>0</v>
      </c>
      <c r="T2294" s="10">
        <f t="shared" si="933"/>
        <v>6.5000000000000002E-2</v>
      </c>
      <c r="U2294" s="13">
        <f t="shared" si="937"/>
        <v>49</v>
      </c>
      <c r="V2294" s="13">
        <v>252</v>
      </c>
      <c r="W2294" s="14">
        <f t="shared" si="925"/>
        <v>1.0123203780000001</v>
      </c>
      <c r="X2294" s="224">
        <f t="shared" si="941"/>
        <v>254.10177132000001</v>
      </c>
      <c r="Y2294" s="8">
        <v>0</v>
      </c>
      <c r="Z2294" s="9">
        <f t="shared" si="926"/>
        <v>0</v>
      </c>
      <c r="AA2294" s="26" t="str">
        <f t="shared" si="934"/>
        <v>INCORPJ=</v>
      </c>
      <c r="AB2294" s="70">
        <f t="shared" si="935"/>
        <v>45169</v>
      </c>
      <c r="AC2294" s="4"/>
      <c r="AD2294" s="1"/>
      <c r="AE2294" s="11"/>
      <c r="AF2294" s="5"/>
      <c r="AG2294" s="1"/>
      <c r="AH2294" s="1"/>
      <c r="AI2294" s="1"/>
      <c r="AJ2294" s="1"/>
      <c r="AK2294" s="10"/>
      <c r="AL2294" s="1"/>
      <c r="AM2294" s="1"/>
      <c r="AN2294" s="1"/>
      <c r="AO2294" s="1"/>
      <c r="AP2294" s="1"/>
      <c r="AQ2294" s="1"/>
    </row>
    <row r="2295" spans="1:43" x14ac:dyDescent="0.2">
      <c r="A2295" s="67">
        <f t="shared" si="927"/>
        <v>44577</v>
      </c>
      <c r="B2295" s="8">
        <f t="shared" si="917"/>
        <v>20878.612750480002</v>
      </c>
      <c r="C2295" s="8">
        <f t="shared" si="928"/>
        <v>14727.293106159999</v>
      </c>
      <c r="D2295" s="28">
        <f t="shared" si="929"/>
        <v>6075.69</v>
      </c>
      <c r="E2295" s="9">
        <f>IF(K2295=1,VLOOKUP(A2294,[1]Plan1!$AY$117:$BA$314,3),E2294)</f>
        <v>6120.04</v>
      </c>
      <c r="F2295" s="110">
        <f t="shared" si="930"/>
        <v>44546</v>
      </c>
      <c r="G2295" s="12">
        <f t="shared" si="918"/>
        <v>7.2995824342585447E-3</v>
      </c>
      <c r="H2295" s="11">
        <f t="shared" si="931"/>
        <v>44607</v>
      </c>
      <c r="I2295" s="11">
        <f t="shared" si="919"/>
        <v>44578</v>
      </c>
      <c r="J2295" s="1">
        <f t="shared" si="932"/>
        <v>23</v>
      </c>
      <c r="K2295" s="1">
        <f t="shared" si="940"/>
        <v>23</v>
      </c>
      <c r="L2295" s="8">
        <f t="shared" si="920"/>
        <v>1.00729958</v>
      </c>
      <c r="M2295" s="14">
        <f t="shared" si="939"/>
        <v>1.0095006900000001</v>
      </c>
      <c r="N2295" s="14">
        <f t="shared" si="936"/>
        <v>1.3902793710841077</v>
      </c>
      <c r="O2295" s="8">
        <f t="shared" si="938"/>
        <v>1.40042782</v>
      </c>
      <c r="P2295" s="8">
        <f t="shared" si="921"/>
        <v>20624.510979160001</v>
      </c>
      <c r="Q2295" s="13">
        <f t="shared" si="922"/>
        <v>0</v>
      </c>
      <c r="R2295" s="21">
        <f t="shared" si="923"/>
        <v>0</v>
      </c>
      <c r="S2295" s="8">
        <f t="shared" si="924"/>
        <v>0</v>
      </c>
      <c r="T2295" s="10">
        <f t="shared" si="933"/>
        <v>6.5000000000000002E-2</v>
      </c>
      <c r="U2295" s="13">
        <f t="shared" si="937"/>
        <v>49</v>
      </c>
      <c r="V2295" s="13">
        <v>252</v>
      </c>
      <c r="W2295" s="14">
        <f t="shared" si="925"/>
        <v>1.0123203780000001</v>
      </c>
      <c r="X2295" s="224">
        <f t="shared" si="941"/>
        <v>254.10177132000001</v>
      </c>
      <c r="Y2295" s="8">
        <v>0</v>
      </c>
      <c r="Z2295" s="9">
        <f t="shared" si="926"/>
        <v>0</v>
      </c>
      <c r="AA2295" s="26" t="str">
        <f t="shared" si="934"/>
        <v>INCORPJ=</v>
      </c>
      <c r="AB2295" s="70">
        <f t="shared" si="935"/>
        <v>45169</v>
      </c>
      <c r="AC2295" s="4"/>
      <c r="AD2295" s="1"/>
      <c r="AE2295" s="11"/>
      <c r="AF2295" s="5"/>
      <c r="AG2295" s="1"/>
      <c r="AH2295" s="1"/>
      <c r="AI2295" s="1"/>
      <c r="AJ2295" s="1"/>
      <c r="AK2295" s="10"/>
      <c r="AL2295" s="1"/>
      <c r="AM2295" s="1"/>
      <c r="AN2295" s="1"/>
      <c r="AO2295" s="1"/>
      <c r="AP2295" s="1"/>
      <c r="AQ2295" s="1"/>
    </row>
    <row r="2296" spans="1:43" x14ac:dyDescent="0.2">
      <c r="A2296" s="67">
        <f t="shared" si="927"/>
        <v>44578</v>
      </c>
      <c r="B2296" s="8">
        <f t="shared" si="917"/>
        <v>20878.612750480002</v>
      </c>
      <c r="C2296" s="8">
        <f t="shared" si="928"/>
        <v>14727.293106159999</v>
      </c>
      <c r="D2296" s="28">
        <f t="shared" si="929"/>
        <v>6075.69</v>
      </c>
      <c r="E2296" s="9">
        <f>IF(K2296=1,VLOOKUP(A2295,[1]Plan1!$AY$117:$BA$314,3),E2295)</f>
        <v>6120.04</v>
      </c>
      <c r="F2296" s="110">
        <f t="shared" si="930"/>
        <v>44546</v>
      </c>
      <c r="G2296" s="12">
        <f t="shared" si="918"/>
        <v>7.2995824342585447E-3</v>
      </c>
      <c r="H2296" s="11">
        <f t="shared" si="931"/>
        <v>44607</v>
      </c>
      <c r="I2296" s="11">
        <f t="shared" si="919"/>
        <v>44578</v>
      </c>
      <c r="J2296" s="1">
        <f t="shared" si="932"/>
        <v>23</v>
      </c>
      <c r="K2296" s="1">
        <f t="shared" si="940"/>
        <v>23</v>
      </c>
      <c r="L2296" s="8">
        <f t="shared" si="920"/>
        <v>1.00729958</v>
      </c>
      <c r="M2296" s="14">
        <f t="shared" si="939"/>
        <v>1.0095006900000001</v>
      </c>
      <c r="N2296" s="14">
        <f t="shared" si="936"/>
        <v>1.3902793710841077</v>
      </c>
      <c r="O2296" s="8">
        <f t="shared" si="938"/>
        <v>1.40042782</v>
      </c>
      <c r="P2296" s="8">
        <f t="shared" si="921"/>
        <v>20624.510979160001</v>
      </c>
      <c r="Q2296" s="13">
        <f t="shared" si="922"/>
        <v>0</v>
      </c>
      <c r="R2296" s="21">
        <f t="shared" si="923"/>
        <v>0</v>
      </c>
      <c r="S2296" s="8">
        <f t="shared" si="924"/>
        <v>0</v>
      </c>
      <c r="T2296" s="10">
        <f t="shared" si="933"/>
        <v>6.5000000000000002E-2</v>
      </c>
      <c r="U2296" s="13">
        <f t="shared" si="937"/>
        <v>49</v>
      </c>
      <c r="V2296" s="13">
        <v>252</v>
      </c>
      <c r="W2296" s="14">
        <f t="shared" si="925"/>
        <v>1.0123203780000001</v>
      </c>
      <c r="X2296" s="224">
        <f t="shared" si="941"/>
        <v>254.10177132000001</v>
      </c>
      <c r="Y2296" s="8">
        <v>0</v>
      </c>
      <c r="Z2296" s="9">
        <f t="shared" si="926"/>
        <v>0</v>
      </c>
      <c r="AA2296" s="26" t="str">
        <f t="shared" si="934"/>
        <v>INCORPJ=</v>
      </c>
      <c r="AB2296" s="70">
        <f t="shared" si="935"/>
        <v>45169</v>
      </c>
      <c r="AC2296" s="4"/>
      <c r="AD2296" s="1"/>
      <c r="AE2296" s="11"/>
      <c r="AF2296" s="5"/>
      <c r="AG2296" s="1"/>
      <c r="AH2296" s="1"/>
      <c r="AI2296" s="1"/>
      <c r="AJ2296" s="1"/>
      <c r="AK2296" s="10"/>
      <c r="AL2296" s="1"/>
      <c r="AM2296" s="1"/>
      <c r="AN2296" s="1"/>
      <c r="AO2296" s="1"/>
      <c r="AP2296" s="1"/>
      <c r="AQ2296" s="1"/>
    </row>
    <row r="2297" spans="1:43" x14ac:dyDescent="0.2">
      <c r="A2297" s="67">
        <f t="shared" si="927"/>
        <v>44579</v>
      </c>
      <c r="B2297" s="8">
        <f t="shared" si="917"/>
        <v>20889.187515460002</v>
      </c>
      <c r="C2297" s="8">
        <f t="shared" si="928"/>
        <v>14727.293106159999</v>
      </c>
      <c r="D2297" s="28">
        <f t="shared" si="929"/>
        <v>6120.04</v>
      </c>
      <c r="E2297" s="9">
        <f>IF(K2297=1,VLOOKUP(A2296,[1]Plan1!$AY$117:$BA$314,3),E2296)</f>
        <v>6153.09</v>
      </c>
      <c r="F2297" s="110">
        <f t="shared" si="930"/>
        <v>44579</v>
      </c>
      <c r="G2297" s="12">
        <f t="shared" si="918"/>
        <v>5.4002915013626751E-3</v>
      </c>
      <c r="H2297" s="11">
        <f t="shared" si="931"/>
        <v>44607</v>
      </c>
      <c r="I2297" s="11">
        <f t="shared" si="919"/>
        <v>44607</v>
      </c>
      <c r="J2297" s="1">
        <f t="shared" si="932"/>
        <v>21</v>
      </c>
      <c r="K2297" s="1">
        <f t="shared" si="940"/>
        <v>1</v>
      </c>
      <c r="L2297" s="8">
        <f t="shared" si="920"/>
        <v>1.0002564899999999</v>
      </c>
      <c r="M2297" s="14">
        <f t="shared" si="939"/>
        <v>1.00729958</v>
      </c>
      <c r="N2297" s="14">
        <f t="shared" si="936"/>
        <v>1.4004278265756858</v>
      </c>
      <c r="O2297" s="8">
        <f t="shared" si="938"/>
        <v>1.4007870200000001</v>
      </c>
      <c r="P2297" s="8">
        <f t="shared" si="921"/>
        <v>20629.801022840002</v>
      </c>
      <c r="Q2297" s="13">
        <f t="shared" si="922"/>
        <v>0</v>
      </c>
      <c r="R2297" s="21">
        <f t="shared" si="923"/>
        <v>0</v>
      </c>
      <c r="S2297" s="8">
        <f t="shared" si="924"/>
        <v>0</v>
      </c>
      <c r="T2297" s="10">
        <f t="shared" si="933"/>
        <v>6.5000000000000002E-2</v>
      </c>
      <c r="U2297" s="13">
        <f t="shared" si="937"/>
        <v>50</v>
      </c>
      <c r="V2297" s="13">
        <v>252</v>
      </c>
      <c r="W2297" s="14">
        <f t="shared" si="925"/>
        <v>1.0125733880000001</v>
      </c>
      <c r="X2297" s="224">
        <f t="shared" si="941"/>
        <v>259.38649262000001</v>
      </c>
      <c r="Y2297" s="8">
        <v>0</v>
      </c>
      <c r="Z2297" s="9">
        <f t="shared" si="926"/>
        <v>0</v>
      </c>
      <c r="AA2297" s="26" t="str">
        <f t="shared" si="934"/>
        <v>INCORPJ=</v>
      </c>
      <c r="AB2297" s="70">
        <f t="shared" si="935"/>
        <v>45169</v>
      </c>
      <c r="AC2297" s="4"/>
      <c r="AD2297" s="1"/>
      <c r="AE2297" s="11"/>
      <c r="AF2297" s="5"/>
      <c r="AG2297" s="1"/>
      <c r="AH2297" s="1"/>
      <c r="AI2297" s="1"/>
      <c r="AJ2297" s="1"/>
      <c r="AK2297" s="10"/>
      <c r="AL2297" s="1"/>
      <c r="AM2297" s="1"/>
      <c r="AN2297" s="1"/>
      <c r="AO2297" s="1"/>
      <c r="AP2297" s="1"/>
      <c r="AQ2297" s="1"/>
    </row>
    <row r="2298" spans="1:43" x14ac:dyDescent="0.2">
      <c r="A2298" s="67">
        <f t="shared" si="927"/>
        <v>44580</v>
      </c>
      <c r="B2298" s="8">
        <f t="shared" si="917"/>
        <v>20899.767918739999</v>
      </c>
      <c r="C2298" s="8">
        <f t="shared" si="928"/>
        <v>14727.293106159999</v>
      </c>
      <c r="D2298" s="28">
        <f t="shared" si="929"/>
        <v>6120.04</v>
      </c>
      <c r="E2298" s="9">
        <f>IF(K2298=1,VLOOKUP(A2297,[1]Plan1!$AY$117:$BA$314,3),E2297)</f>
        <v>6153.09</v>
      </c>
      <c r="F2298" s="110">
        <f t="shared" si="930"/>
        <v>44579</v>
      </c>
      <c r="G2298" s="12">
        <f t="shared" si="918"/>
        <v>5.4002915013626751E-3</v>
      </c>
      <c r="H2298" s="11">
        <f t="shared" si="931"/>
        <v>44607</v>
      </c>
      <c r="I2298" s="11">
        <f t="shared" si="919"/>
        <v>44607</v>
      </c>
      <c r="J2298" s="1">
        <f t="shared" si="932"/>
        <v>21</v>
      </c>
      <c r="K2298" s="1">
        <f t="shared" si="940"/>
        <v>2</v>
      </c>
      <c r="L2298" s="8">
        <f t="shared" si="920"/>
        <v>1.0005130600000001</v>
      </c>
      <c r="M2298" s="14">
        <f t="shared" si="939"/>
        <v>1.00729958</v>
      </c>
      <c r="N2298" s="14">
        <f t="shared" si="936"/>
        <v>1.4004278265756858</v>
      </c>
      <c r="O2298" s="8">
        <f t="shared" si="938"/>
        <v>1.40114633</v>
      </c>
      <c r="P2298" s="8">
        <f t="shared" si="921"/>
        <v>20635.092686529999</v>
      </c>
      <c r="Q2298" s="13">
        <f t="shared" si="922"/>
        <v>0</v>
      </c>
      <c r="R2298" s="21">
        <f t="shared" si="923"/>
        <v>0</v>
      </c>
      <c r="S2298" s="8">
        <f t="shared" si="924"/>
        <v>0</v>
      </c>
      <c r="T2298" s="10">
        <f t="shared" si="933"/>
        <v>6.5000000000000002E-2</v>
      </c>
      <c r="U2298" s="13">
        <f t="shared" si="937"/>
        <v>51</v>
      </c>
      <c r="V2298" s="13">
        <v>252</v>
      </c>
      <c r="W2298" s="14">
        <f t="shared" si="925"/>
        <v>1.012826462</v>
      </c>
      <c r="X2298" s="224">
        <f t="shared" si="941"/>
        <v>264.67523220999999</v>
      </c>
      <c r="Y2298" s="8">
        <v>0</v>
      </c>
      <c r="Z2298" s="9">
        <f t="shared" si="926"/>
        <v>0</v>
      </c>
      <c r="AA2298" s="26" t="str">
        <f t="shared" si="934"/>
        <v>INCORPJ=</v>
      </c>
      <c r="AB2298" s="70">
        <f t="shared" si="935"/>
        <v>45169</v>
      </c>
      <c r="AC2298" s="4"/>
      <c r="AD2298" s="1"/>
      <c r="AE2298" s="11"/>
      <c r="AF2298" s="5"/>
      <c r="AG2298" s="1"/>
      <c r="AH2298" s="1"/>
      <c r="AI2298" s="1"/>
      <c r="AJ2298" s="1"/>
      <c r="AK2298" s="10"/>
      <c r="AL2298" s="1"/>
      <c r="AM2298" s="1"/>
      <c r="AN2298" s="1"/>
      <c r="AO2298" s="1"/>
      <c r="AP2298" s="1"/>
      <c r="AQ2298" s="1"/>
    </row>
    <row r="2299" spans="1:43" x14ac:dyDescent="0.2">
      <c r="A2299" s="67">
        <f t="shared" si="927"/>
        <v>44581</v>
      </c>
      <c r="B2299" s="8">
        <f t="shared" si="917"/>
        <v>20910.353494300001</v>
      </c>
      <c r="C2299" s="8">
        <f t="shared" si="928"/>
        <v>14727.293106159999</v>
      </c>
      <c r="D2299" s="28">
        <f t="shared" si="929"/>
        <v>6120.04</v>
      </c>
      <c r="E2299" s="9">
        <f>IF(K2299=1,VLOOKUP(A2298,[1]Plan1!$AY$117:$BA$314,3),E2298)</f>
        <v>6153.09</v>
      </c>
      <c r="F2299" s="110">
        <f t="shared" si="930"/>
        <v>44579</v>
      </c>
      <c r="G2299" s="12">
        <f t="shared" si="918"/>
        <v>5.4002915013626751E-3</v>
      </c>
      <c r="H2299" s="11">
        <f t="shared" si="931"/>
        <v>44607</v>
      </c>
      <c r="I2299" s="11">
        <f t="shared" si="919"/>
        <v>44607</v>
      </c>
      <c r="J2299" s="1">
        <f t="shared" si="932"/>
        <v>21</v>
      </c>
      <c r="K2299" s="1">
        <f t="shared" si="940"/>
        <v>3</v>
      </c>
      <c r="L2299" s="8">
        <f t="shared" si="920"/>
        <v>1.00076969</v>
      </c>
      <c r="M2299" s="14">
        <f t="shared" si="939"/>
        <v>1.00729958</v>
      </c>
      <c r="N2299" s="14">
        <f t="shared" si="936"/>
        <v>1.4004278265756858</v>
      </c>
      <c r="O2299" s="8">
        <f t="shared" si="938"/>
        <v>1.4015057200000001</v>
      </c>
      <c r="P2299" s="8">
        <f t="shared" si="921"/>
        <v>20640.385528390001</v>
      </c>
      <c r="Q2299" s="13">
        <f t="shared" si="922"/>
        <v>0</v>
      </c>
      <c r="R2299" s="21">
        <f t="shared" si="923"/>
        <v>0</v>
      </c>
      <c r="S2299" s="8">
        <f t="shared" si="924"/>
        <v>0</v>
      </c>
      <c r="T2299" s="10">
        <f t="shared" si="933"/>
        <v>6.5000000000000002E-2</v>
      </c>
      <c r="U2299" s="13">
        <f t="shared" si="937"/>
        <v>52</v>
      </c>
      <c r="V2299" s="13">
        <v>252</v>
      </c>
      <c r="W2299" s="14">
        <f t="shared" si="925"/>
        <v>1.0130795990000001</v>
      </c>
      <c r="X2299" s="224">
        <f t="shared" si="941"/>
        <v>269.96796590999998</v>
      </c>
      <c r="Y2299" s="8">
        <v>0</v>
      </c>
      <c r="Z2299" s="9">
        <f t="shared" si="926"/>
        <v>0</v>
      </c>
      <c r="AA2299" s="26" t="str">
        <f t="shared" si="934"/>
        <v>INCORPJ=</v>
      </c>
      <c r="AB2299" s="70">
        <f t="shared" si="935"/>
        <v>45169</v>
      </c>
      <c r="AC2299" s="4"/>
      <c r="AD2299" s="1"/>
      <c r="AE2299" s="11"/>
      <c r="AF2299" s="5"/>
      <c r="AG2299" s="1"/>
      <c r="AH2299" s="1"/>
      <c r="AI2299" s="1"/>
      <c r="AJ2299" s="1"/>
      <c r="AK2299" s="10"/>
      <c r="AL2299" s="1"/>
      <c r="AM2299" s="1"/>
      <c r="AN2299" s="1"/>
      <c r="AO2299" s="1"/>
      <c r="AP2299" s="1"/>
      <c r="AQ2299" s="1"/>
    </row>
    <row r="2300" spans="1:43" x14ac:dyDescent="0.2">
      <c r="A2300" s="67">
        <f t="shared" si="927"/>
        <v>44582</v>
      </c>
      <c r="B2300" s="8">
        <f t="shared" si="917"/>
        <v>20920.944244080001</v>
      </c>
      <c r="C2300" s="8">
        <f t="shared" si="928"/>
        <v>14727.293106159999</v>
      </c>
      <c r="D2300" s="28">
        <f t="shared" si="929"/>
        <v>6120.04</v>
      </c>
      <c r="E2300" s="9">
        <f>IF(K2300=1,VLOOKUP(A2299,[1]Plan1!$AY$117:$BA$314,3),E2299)</f>
        <v>6153.09</v>
      </c>
      <c r="F2300" s="110">
        <f t="shared" si="930"/>
        <v>44579</v>
      </c>
      <c r="G2300" s="12">
        <f t="shared" si="918"/>
        <v>5.4002915013626751E-3</v>
      </c>
      <c r="H2300" s="11">
        <f t="shared" si="931"/>
        <v>44607</v>
      </c>
      <c r="I2300" s="11">
        <f t="shared" si="919"/>
        <v>44607</v>
      </c>
      <c r="J2300" s="1">
        <f t="shared" si="932"/>
        <v>21</v>
      </c>
      <c r="K2300" s="1">
        <f t="shared" si="940"/>
        <v>4</v>
      </c>
      <c r="L2300" s="8">
        <f t="shared" si="920"/>
        <v>1.0010263800000001</v>
      </c>
      <c r="M2300" s="14">
        <f t="shared" si="939"/>
        <v>1.00729958</v>
      </c>
      <c r="N2300" s="14">
        <f t="shared" si="936"/>
        <v>1.4004278265756858</v>
      </c>
      <c r="O2300" s="8">
        <f t="shared" si="938"/>
        <v>1.4018651900000001</v>
      </c>
      <c r="P2300" s="8">
        <f t="shared" si="921"/>
        <v>20645.67954845</v>
      </c>
      <c r="Q2300" s="13">
        <f t="shared" si="922"/>
        <v>0</v>
      </c>
      <c r="R2300" s="21">
        <f t="shared" si="923"/>
        <v>0</v>
      </c>
      <c r="S2300" s="8">
        <f t="shared" si="924"/>
        <v>0</v>
      </c>
      <c r="T2300" s="10">
        <f t="shared" si="933"/>
        <v>6.5000000000000002E-2</v>
      </c>
      <c r="U2300" s="13">
        <f t="shared" si="937"/>
        <v>53</v>
      </c>
      <c r="V2300" s="13">
        <v>252</v>
      </c>
      <c r="W2300" s="14">
        <f t="shared" si="925"/>
        <v>1.0133327990000001</v>
      </c>
      <c r="X2300" s="224">
        <f t="shared" si="941"/>
        <v>275.26469563000001</v>
      </c>
      <c r="Y2300" s="8">
        <v>0</v>
      </c>
      <c r="Z2300" s="9">
        <f t="shared" si="926"/>
        <v>0</v>
      </c>
      <c r="AA2300" s="26" t="str">
        <f t="shared" si="934"/>
        <v>INCORPJ=</v>
      </c>
      <c r="AB2300" s="70">
        <f t="shared" si="935"/>
        <v>45169</v>
      </c>
      <c r="AC2300" s="4"/>
      <c r="AD2300" s="1"/>
      <c r="AE2300" s="11"/>
      <c r="AF2300" s="5"/>
      <c r="AG2300" s="1"/>
      <c r="AH2300" s="1"/>
      <c r="AI2300" s="1"/>
      <c r="AJ2300" s="1"/>
      <c r="AK2300" s="10"/>
      <c r="AL2300" s="1"/>
      <c r="AM2300" s="1"/>
      <c r="AN2300" s="1"/>
      <c r="AO2300" s="1"/>
      <c r="AP2300" s="1"/>
      <c r="AQ2300" s="1"/>
    </row>
    <row r="2301" spans="1:43" x14ac:dyDescent="0.2">
      <c r="A2301" s="67">
        <f t="shared" si="927"/>
        <v>44583</v>
      </c>
      <c r="B2301" s="8">
        <f t="shared" si="917"/>
        <v>20931.54063842</v>
      </c>
      <c r="C2301" s="8">
        <f t="shared" si="928"/>
        <v>14727.293106159999</v>
      </c>
      <c r="D2301" s="28">
        <f t="shared" si="929"/>
        <v>6120.04</v>
      </c>
      <c r="E2301" s="9">
        <f>IF(K2301=1,VLOOKUP(A2300,[1]Plan1!$AY$117:$BA$314,3),E2300)</f>
        <v>6153.09</v>
      </c>
      <c r="F2301" s="110">
        <f t="shared" si="930"/>
        <v>44579</v>
      </c>
      <c r="G2301" s="12">
        <f t="shared" si="918"/>
        <v>5.4002915013626751E-3</v>
      </c>
      <c r="H2301" s="11">
        <f t="shared" si="931"/>
        <v>44607</v>
      </c>
      <c r="I2301" s="11">
        <f t="shared" si="919"/>
        <v>44607</v>
      </c>
      <c r="J2301" s="1">
        <f t="shared" si="932"/>
        <v>21</v>
      </c>
      <c r="K2301" s="1">
        <f t="shared" si="940"/>
        <v>5</v>
      </c>
      <c r="L2301" s="8">
        <f t="shared" si="920"/>
        <v>1.00128314</v>
      </c>
      <c r="M2301" s="14">
        <f t="shared" si="939"/>
        <v>1.00729958</v>
      </c>
      <c r="N2301" s="14">
        <f t="shared" si="936"/>
        <v>1.4004278265756858</v>
      </c>
      <c r="O2301" s="8">
        <f t="shared" si="938"/>
        <v>1.4022247699999999</v>
      </c>
      <c r="P2301" s="8">
        <f t="shared" si="921"/>
        <v>20650.975188500001</v>
      </c>
      <c r="Q2301" s="13">
        <f t="shared" si="922"/>
        <v>0</v>
      </c>
      <c r="R2301" s="21">
        <f t="shared" si="923"/>
        <v>0</v>
      </c>
      <c r="S2301" s="8">
        <f t="shared" si="924"/>
        <v>0</v>
      </c>
      <c r="T2301" s="10">
        <f t="shared" si="933"/>
        <v>6.5000000000000002E-2</v>
      </c>
      <c r="U2301" s="13">
        <f t="shared" si="937"/>
        <v>54</v>
      </c>
      <c r="V2301" s="13">
        <v>252</v>
      </c>
      <c r="W2301" s="14">
        <f t="shared" si="925"/>
        <v>1.013586063</v>
      </c>
      <c r="X2301" s="224">
        <f t="shared" si="941"/>
        <v>280.56544991999999</v>
      </c>
      <c r="Y2301" s="8">
        <v>0</v>
      </c>
      <c r="Z2301" s="9">
        <f t="shared" si="926"/>
        <v>0</v>
      </c>
      <c r="AA2301" s="26" t="str">
        <f t="shared" si="934"/>
        <v>INCORPJ=</v>
      </c>
      <c r="AB2301" s="70">
        <f t="shared" si="935"/>
        <v>45169</v>
      </c>
      <c r="AC2301" s="4"/>
      <c r="AD2301" s="1"/>
      <c r="AE2301" s="11"/>
      <c r="AF2301" s="5"/>
      <c r="AG2301" s="1"/>
      <c r="AH2301" s="1"/>
      <c r="AI2301" s="1"/>
      <c r="AJ2301" s="1"/>
      <c r="AK2301" s="10"/>
      <c r="AL2301" s="1"/>
      <c r="AM2301" s="1"/>
      <c r="AN2301" s="1"/>
      <c r="AO2301" s="1"/>
      <c r="AP2301" s="1"/>
      <c r="AQ2301" s="1"/>
    </row>
    <row r="2302" spans="1:43" x14ac:dyDescent="0.2">
      <c r="A2302" s="67">
        <f t="shared" si="927"/>
        <v>44584</v>
      </c>
      <c r="B2302" s="8">
        <f t="shared" si="917"/>
        <v>20931.54063842</v>
      </c>
      <c r="C2302" s="8">
        <f t="shared" si="928"/>
        <v>14727.293106159999</v>
      </c>
      <c r="D2302" s="28">
        <f t="shared" si="929"/>
        <v>6120.04</v>
      </c>
      <c r="E2302" s="9">
        <f>IF(K2302=1,VLOOKUP(A2301,[1]Plan1!$AY$117:$BA$314,3),E2301)</f>
        <v>6153.09</v>
      </c>
      <c r="F2302" s="110">
        <f t="shared" si="930"/>
        <v>44579</v>
      </c>
      <c r="G2302" s="12">
        <f t="shared" si="918"/>
        <v>5.4002915013626751E-3</v>
      </c>
      <c r="H2302" s="11">
        <f t="shared" si="931"/>
        <v>44607</v>
      </c>
      <c r="I2302" s="11">
        <f t="shared" si="919"/>
        <v>44607</v>
      </c>
      <c r="J2302" s="1">
        <f t="shared" si="932"/>
        <v>21</v>
      </c>
      <c r="K2302" s="1">
        <f t="shared" si="940"/>
        <v>5</v>
      </c>
      <c r="L2302" s="8">
        <f t="shared" si="920"/>
        <v>1.00128314</v>
      </c>
      <c r="M2302" s="14">
        <f t="shared" si="939"/>
        <v>1.00729958</v>
      </c>
      <c r="N2302" s="14">
        <f t="shared" si="936"/>
        <v>1.4004278265756858</v>
      </c>
      <c r="O2302" s="8">
        <f t="shared" si="938"/>
        <v>1.4022247699999999</v>
      </c>
      <c r="P2302" s="8">
        <f t="shared" si="921"/>
        <v>20650.975188500001</v>
      </c>
      <c r="Q2302" s="13">
        <f t="shared" si="922"/>
        <v>0</v>
      </c>
      <c r="R2302" s="21">
        <f t="shared" si="923"/>
        <v>0</v>
      </c>
      <c r="S2302" s="8">
        <f t="shared" si="924"/>
        <v>0</v>
      </c>
      <c r="T2302" s="10">
        <f t="shared" si="933"/>
        <v>6.5000000000000002E-2</v>
      </c>
      <c r="U2302" s="13">
        <f t="shared" si="937"/>
        <v>54</v>
      </c>
      <c r="V2302" s="13">
        <v>252</v>
      </c>
      <c r="W2302" s="14">
        <f t="shared" si="925"/>
        <v>1.013586063</v>
      </c>
      <c r="X2302" s="224">
        <f t="shared" si="941"/>
        <v>280.56544991999999</v>
      </c>
      <c r="Y2302" s="8">
        <v>0</v>
      </c>
      <c r="Z2302" s="9">
        <f t="shared" si="926"/>
        <v>0</v>
      </c>
      <c r="AA2302" s="26" t="str">
        <f t="shared" si="934"/>
        <v>INCORPJ=</v>
      </c>
      <c r="AB2302" s="70">
        <f t="shared" si="935"/>
        <v>45169</v>
      </c>
      <c r="AC2302" s="4"/>
      <c r="AD2302" s="1"/>
      <c r="AE2302" s="11"/>
      <c r="AF2302" s="5"/>
      <c r="AG2302" s="1"/>
      <c r="AH2302" s="1"/>
      <c r="AI2302" s="1"/>
      <c r="AJ2302" s="1"/>
      <c r="AK2302" s="10"/>
      <c r="AL2302" s="1"/>
      <c r="AM2302" s="1"/>
      <c r="AN2302" s="1"/>
      <c r="AO2302" s="1"/>
      <c r="AP2302" s="1"/>
      <c r="AQ2302" s="1"/>
    </row>
    <row r="2303" spans="1:43" x14ac:dyDescent="0.2">
      <c r="A2303" s="67">
        <f t="shared" si="927"/>
        <v>44585</v>
      </c>
      <c r="B2303" s="8">
        <f t="shared" si="917"/>
        <v>20931.54063842</v>
      </c>
      <c r="C2303" s="8">
        <f t="shared" si="928"/>
        <v>14727.293106159999</v>
      </c>
      <c r="D2303" s="28">
        <f t="shared" si="929"/>
        <v>6120.04</v>
      </c>
      <c r="E2303" s="9">
        <f>IF(K2303=1,VLOOKUP(A2302,[1]Plan1!$AY$117:$BA$314,3),E2302)</f>
        <v>6153.09</v>
      </c>
      <c r="F2303" s="110">
        <f t="shared" si="930"/>
        <v>44579</v>
      </c>
      <c r="G2303" s="12">
        <f t="shared" si="918"/>
        <v>5.4002915013626751E-3</v>
      </c>
      <c r="H2303" s="11">
        <f t="shared" si="931"/>
        <v>44607</v>
      </c>
      <c r="I2303" s="11">
        <f t="shared" si="919"/>
        <v>44607</v>
      </c>
      <c r="J2303" s="1">
        <f t="shared" si="932"/>
        <v>21</v>
      </c>
      <c r="K2303" s="1">
        <f t="shared" si="940"/>
        <v>5</v>
      </c>
      <c r="L2303" s="8">
        <f t="shared" si="920"/>
        <v>1.00128314</v>
      </c>
      <c r="M2303" s="14">
        <f t="shared" si="939"/>
        <v>1.00729958</v>
      </c>
      <c r="N2303" s="14">
        <f t="shared" si="936"/>
        <v>1.4004278265756858</v>
      </c>
      <c r="O2303" s="8">
        <f t="shared" si="938"/>
        <v>1.4022247699999999</v>
      </c>
      <c r="P2303" s="8">
        <f t="shared" si="921"/>
        <v>20650.975188500001</v>
      </c>
      <c r="Q2303" s="13">
        <f t="shared" si="922"/>
        <v>0</v>
      </c>
      <c r="R2303" s="21">
        <f t="shared" si="923"/>
        <v>0</v>
      </c>
      <c r="S2303" s="8">
        <f t="shared" si="924"/>
        <v>0</v>
      </c>
      <c r="T2303" s="10">
        <f t="shared" si="933"/>
        <v>6.5000000000000002E-2</v>
      </c>
      <c r="U2303" s="13">
        <f t="shared" si="937"/>
        <v>54</v>
      </c>
      <c r="V2303" s="13">
        <v>252</v>
      </c>
      <c r="W2303" s="14">
        <f t="shared" si="925"/>
        <v>1.013586063</v>
      </c>
      <c r="X2303" s="224">
        <f t="shared" si="941"/>
        <v>280.56544991999999</v>
      </c>
      <c r="Y2303" s="8">
        <v>0</v>
      </c>
      <c r="Z2303" s="9">
        <f t="shared" si="926"/>
        <v>0</v>
      </c>
      <c r="AA2303" s="26" t="str">
        <f t="shared" si="934"/>
        <v>INCORPJ=</v>
      </c>
      <c r="AB2303" s="70">
        <f t="shared" si="935"/>
        <v>45169</v>
      </c>
      <c r="AC2303" s="4"/>
      <c r="AD2303" s="1"/>
      <c r="AE2303" s="11"/>
      <c r="AF2303" s="5"/>
      <c r="AG2303" s="1"/>
      <c r="AH2303" s="1"/>
      <c r="AI2303" s="1"/>
      <c r="AJ2303" s="1"/>
      <c r="AK2303" s="10"/>
      <c r="AL2303" s="1"/>
      <c r="AM2303" s="1"/>
      <c r="AN2303" s="1"/>
      <c r="AO2303" s="1"/>
      <c r="AP2303" s="1"/>
      <c r="AQ2303" s="1"/>
    </row>
    <row r="2304" spans="1:43" x14ac:dyDescent="0.2">
      <c r="A2304" s="67">
        <f t="shared" si="927"/>
        <v>44586</v>
      </c>
      <c r="B2304" s="8">
        <f t="shared" si="917"/>
        <v>20942.142360289999</v>
      </c>
      <c r="C2304" s="8">
        <f t="shared" si="928"/>
        <v>14727.293106159999</v>
      </c>
      <c r="D2304" s="28">
        <f t="shared" si="929"/>
        <v>6120.04</v>
      </c>
      <c r="E2304" s="9">
        <f>IF(K2304=1,VLOOKUP(A2303,[1]Plan1!$AY$117:$BA$314,3),E2303)</f>
        <v>6153.09</v>
      </c>
      <c r="F2304" s="110">
        <f t="shared" si="930"/>
        <v>44579</v>
      </c>
      <c r="G2304" s="12">
        <f t="shared" si="918"/>
        <v>5.4002915013626751E-3</v>
      </c>
      <c r="H2304" s="11">
        <f t="shared" si="931"/>
        <v>44607</v>
      </c>
      <c r="I2304" s="11">
        <f t="shared" si="919"/>
        <v>44607</v>
      </c>
      <c r="J2304" s="1">
        <f t="shared" si="932"/>
        <v>21</v>
      </c>
      <c r="K2304" s="1">
        <f t="shared" si="940"/>
        <v>6</v>
      </c>
      <c r="L2304" s="8">
        <f t="shared" si="920"/>
        <v>1.0015399700000001</v>
      </c>
      <c r="M2304" s="14">
        <f t="shared" si="939"/>
        <v>1.00729958</v>
      </c>
      <c r="N2304" s="14">
        <f t="shared" si="936"/>
        <v>1.4004278265756858</v>
      </c>
      <c r="O2304" s="8">
        <f t="shared" si="938"/>
        <v>1.40258444</v>
      </c>
      <c r="P2304" s="8">
        <f t="shared" si="921"/>
        <v>20656.272154009999</v>
      </c>
      <c r="Q2304" s="13">
        <f t="shared" si="922"/>
        <v>0</v>
      </c>
      <c r="R2304" s="21">
        <f t="shared" si="923"/>
        <v>0</v>
      </c>
      <c r="S2304" s="8">
        <f t="shared" si="924"/>
        <v>0</v>
      </c>
      <c r="T2304" s="10">
        <f t="shared" si="933"/>
        <v>6.5000000000000002E-2</v>
      </c>
      <c r="U2304" s="13">
        <f t="shared" si="937"/>
        <v>55</v>
      </c>
      <c r="V2304" s="13">
        <v>252</v>
      </c>
      <c r="W2304" s="14">
        <f t="shared" si="925"/>
        <v>1.01383939</v>
      </c>
      <c r="X2304" s="224">
        <f t="shared" si="941"/>
        <v>285.87020627999999</v>
      </c>
      <c r="Y2304" s="8">
        <v>0</v>
      </c>
      <c r="Z2304" s="9">
        <f t="shared" si="926"/>
        <v>0</v>
      </c>
      <c r="AA2304" s="26" t="str">
        <f t="shared" si="934"/>
        <v>INCORPJ=</v>
      </c>
      <c r="AB2304" s="70">
        <f t="shared" si="935"/>
        <v>45169</v>
      </c>
      <c r="AC2304" s="4"/>
      <c r="AD2304" s="1"/>
      <c r="AE2304" s="11"/>
      <c r="AF2304" s="5"/>
      <c r="AG2304" s="1"/>
      <c r="AH2304" s="1"/>
      <c r="AI2304" s="1"/>
      <c r="AJ2304" s="1"/>
      <c r="AK2304" s="10"/>
      <c r="AL2304" s="1"/>
      <c r="AM2304" s="1"/>
      <c r="AN2304" s="1"/>
      <c r="AO2304" s="1"/>
      <c r="AP2304" s="1"/>
      <c r="AQ2304" s="1"/>
    </row>
    <row r="2305" spans="1:43" x14ac:dyDescent="0.2">
      <c r="A2305" s="67">
        <f t="shared" si="927"/>
        <v>44587</v>
      </c>
      <c r="B2305" s="8">
        <f t="shared" si="917"/>
        <v>20952.749262370002</v>
      </c>
      <c r="C2305" s="8">
        <f t="shared" si="928"/>
        <v>14727.293106159999</v>
      </c>
      <c r="D2305" s="28">
        <f t="shared" si="929"/>
        <v>6120.04</v>
      </c>
      <c r="E2305" s="9">
        <f>IF(K2305=1,VLOOKUP(A2304,[1]Plan1!$AY$117:$BA$314,3),E2304)</f>
        <v>6153.09</v>
      </c>
      <c r="F2305" s="110">
        <f t="shared" si="930"/>
        <v>44579</v>
      </c>
      <c r="G2305" s="12">
        <f t="shared" si="918"/>
        <v>5.4002915013626751E-3</v>
      </c>
      <c r="H2305" s="11">
        <f t="shared" si="931"/>
        <v>44607</v>
      </c>
      <c r="I2305" s="11">
        <f t="shared" si="919"/>
        <v>44607</v>
      </c>
      <c r="J2305" s="1">
        <f t="shared" si="932"/>
        <v>21</v>
      </c>
      <c r="K2305" s="1">
        <f t="shared" si="940"/>
        <v>7</v>
      </c>
      <c r="L2305" s="8">
        <f t="shared" si="920"/>
        <v>1.00179686</v>
      </c>
      <c r="M2305" s="14">
        <f t="shared" si="939"/>
        <v>1.00729958</v>
      </c>
      <c r="N2305" s="14">
        <f t="shared" si="936"/>
        <v>1.4004278265756858</v>
      </c>
      <c r="O2305" s="8">
        <f t="shared" si="938"/>
        <v>1.4029441899999999</v>
      </c>
      <c r="P2305" s="8">
        <f t="shared" si="921"/>
        <v>20661.570297710001</v>
      </c>
      <c r="Q2305" s="13">
        <f t="shared" si="922"/>
        <v>0</v>
      </c>
      <c r="R2305" s="21">
        <f t="shared" si="923"/>
        <v>0</v>
      </c>
      <c r="S2305" s="8">
        <f t="shared" si="924"/>
        <v>0</v>
      </c>
      <c r="T2305" s="10">
        <f t="shared" si="933"/>
        <v>6.5000000000000002E-2</v>
      </c>
      <c r="U2305" s="13">
        <f t="shared" si="937"/>
        <v>56</v>
      </c>
      <c r="V2305" s="13">
        <v>252</v>
      </c>
      <c r="W2305" s="14">
        <f t="shared" si="925"/>
        <v>1.0140927799999999</v>
      </c>
      <c r="X2305" s="224">
        <f t="shared" si="941"/>
        <v>291.17896466000002</v>
      </c>
      <c r="Y2305" s="8">
        <v>0</v>
      </c>
      <c r="Z2305" s="9">
        <f t="shared" si="926"/>
        <v>0</v>
      </c>
      <c r="AA2305" s="26" t="str">
        <f t="shared" si="934"/>
        <v>INCORPJ=</v>
      </c>
      <c r="AB2305" s="70">
        <f t="shared" si="935"/>
        <v>45169</v>
      </c>
      <c r="AC2305" s="4"/>
      <c r="AD2305" s="1"/>
      <c r="AE2305" s="11"/>
      <c r="AF2305" s="5"/>
      <c r="AG2305" s="1"/>
      <c r="AH2305" s="1"/>
      <c r="AI2305" s="1"/>
      <c r="AJ2305" s="1"/>
      <c r="AK2305" s="10"/>
      <c r="AL2305" s="1"/>
      <c r="AM2305" s="1"/>
      <c r="AN2305" s="1"/>
      <c r="AO2305" s="1"/>
      <c r="AP2305" s="1"/>
      <c r="AQ2305" s="1"/>
    </row>
    <row r="2306" spans="1:43" x14ac:dyDescent="0.2">
      <c r="A2306" s="67">
        <f t="shared" si="927"/>
        <v>44588</v>
      </c>
      <c r="B2306" s="8">
        <f t="shared" si="917"/>
        <v>20963.361794690001</v>
      </c>
      <c r="C2306" s="8">
        <f t="shared" si="928"/>
        <v>14727.293106159999</v>
      </c>
      <c r="D2306" s="28">
        <f t="shared" si="929"/>
        <v>6120.04</v>
      </c>
      <c r="E2306" s="9">
        <f>IF(K2306=1,VLOOKUP(A2305,[1]Plan1!$AY$117:$BA$314,3),E2305)</f>
        <v>6153.09</v>
      </c>
      <c r="F2306" s="110">
        <f t="shared" si="930"/>
        <v>44579</v>
      </c>
      <c r="G2306" s="12">
        <f t="shared" si="918"/>
        <v>5.4002915013626751E-3</v>
      </c>
      <c r="H2306" s="11">
        <f t="shared" si="931"/>
        <v>44607</v>
      </c>
      <c r="I2306" s="11">
        <f t="shared" si="919"/>
        <v>44607</v>
      </c>
      <c r="J2306" s="1">
        <f t="shared" si="932"/>
        <v>21</v>
      </c>
      <c r="K2306" s="1">
        <f t="shared" si="940"/>
        <v>8</v>
      </c>
      <c r="L2306" s="8">
        <f t="shared" si="920"/>
        <v>1.00205382</v>
      </c>
      <c r="M2306" s="14">
        <f t="shared" si="939"/>
        <v>1.00729958</v>
      </c>
      <c r="N2306" s="14">
        <f t="shared" si="936"/>
        <v>1.4004278265756858</v>
      </c>
      <c r="O2306" s="8">
        <f t="shared" si="938"/>
        <v>1.40330405</v>
      </c>
      <c r="P2306" s="8">
        <f t="shared" si="921"/>
        <v>20666.870061410002</v>
      </c>
      <c r="Q2306" s="13">
        <f t="shared" si="922"/>
        <v>0</v>
      </c>
      <c r="R2306" s="21">
        <f t="shared" si="923"/>
        <v>0</v>
      </c>
      <c r="S2306" s="8">
        <f t="shared" si="924"/>
        <v>0</v>
      </c>
      <c r="T2306" s="10">
        <f t="shared" si="933"/>
        <v>6.5000000000000002E-2</v>
      </c>
      <c r="U2306" s="13">
        <f t="shared" si="937"/>
        <v>57</v>
      </c>
      <c r="V2306" s="13">
        <v>252</v>
      </c>
      <c r="W2306" s="14">
        <f t="shared" si="925"/>
        <v>1.0143462329999999</v>
      </c>
      <c r="X2306" s="224">
        <f t="shared" si="941"/>
        <v>296.49173328000001</v>
      </c>
      <c r="Y2306" s="8">
        <v>0</v>
      </c>
      <c r="Z2306" s="9">
        <f t="shared" si="926"/>
        <v>0</v>
      </c>
      <c r="AA2306" s="26" t="str">
        <f t="shared" si="934"/>
        <v>INCORPJ=</v>
      </c>
      <c r="AB2306" s="70">
        <f t="shared" si="935"/>
        <v>45169</v>
      </c>
      <c r="AC2306" s="4"/>
      <c r="AD2306" s="1"/>
      <c r="AE2306" s="11"/>
      <c r="AF2306" s="5"/>
      <c r="AG2306" s="1"/>
      <c r="AH2306" s="1"/>
      <c r="AI2306" s="1"/>
      <c r="AJ2306" s="1"/>
      <c r="AK2306" s="10"/>
      <c r="AL2306" s="1"/>
      <c r="AM2306" s="1"/>
      <c r="AN2306" s="1"/>
      <c r="AO2306" s="1"/>
      <c r="AP2306" s="1"/>
      <c r="AQ2306" s="1"/>
    </row>
    <row r="2307" spans="1:43" x14ac:dyDescent="0.2">
      <c r="A2307" s="67">
        <f t="shared" si="927"/>
        <v>44589</v>
      </c>
      <c r="B2307" s="8">
        <f t="shared" si="917"/>
        <v>20973.97953189</v>
      </c>
      <c r="C2307" s="8">
        <f t="shared" si="928"/>
        <v>14727.293106159999</v>
      </c>
      <c r="D2307" s="28">
        <f t="shared" si="929"/>
        <v>6120.04</v>
      </c>
      <c r="E2307" s="9">
        <f>IF(K2307=1,VLOOKUP(A2306,[1]Plan1!$AY$117:$BA$314,3),E2306)</f>
        <v>6153.09</v>
      </c>
      <c r="F2307" s="110">
        <f t="shared" si="930"/>
        <v>44579</v>
      </c>
      <c r="G2307" s="12">
        <f t="shared" si="918"/>
        <v>5.4002915013626751E-3</v>
      </c>
      <c r="H2307" s="11">
        <f t="shared" si="931"/>
        <v>44607</v>
      </c>
      <c r="I2307" s="11">
        <f t="shared" si="919"/>
        <v>44607</v>
      </c>
      <c r="J2307" s="1">
        <f t="shared" si="932"/>
        <v>21</v>
      </c>
      <c r="K2307" s="1">
        <f t="shared" si="940"/>
        <v>9</v>
      </c>
      <c r="L2307" s="8">
        <f t="shared" si="920"/>
        <v>1.00231084</v>
      </c>
      <c r="M2307" s="14">
        <f t="shared" si="939"/>
        <v>1.00729958</v>
      </c>
      <c r="N2307" s="14">
        <f t="shared" si="936"/>
        <v>1.4004278265756858</v>
      </c>
      <c r="O2307" s="8">
        <f t="shared" si="938"/>
        <v>1.4036639900000001</v>
      </c>
      <c r="P2307" s="8">
        <f t="shared" si="921"/>
        <v>20672.171003290001</v>
      </c>
      <c r="Q2307" s="13">
        <f t="shared" si="922"/>
        <v>0</v>
      </c>
      <c r="R2307" s="21">
        <f t="shared" si="923"/>
        <v>0</v>
      </c>
      <c r="S2307" s="8">
        <f t="shared" si="924"/>
        <v>0</v>
      </c>
      <c r="T2307" s="10">
        <f t="shared" si="933"/>
        <v>6.5000000000000002E-2</v>
      </c>
      <c r="U2307" s="13">
        <f t="shared" si="937"/>
        <v>58</v>
      </c>
      <c r="V2307" s="13">
        <v>252</v>
      </c>
      <c r="W2307" s="14">
        <f t="shared" si="925"/>
        <v>1.0145997499999999</v>
      </c>
      <c r="X2307" s="224">
        <f t="shared" si="941"/>
        <v>301.80852859999999</v>
      </c>
      <c r="Y2307" s="8">
        <v>0</v>
      </c>
      <c r="Z2307" s="9">
        <f t="shared" si="926"/>
        <v>0</v>
      </c>
      <c r="AA2307" s="26" t="str">
        <f t="shared" si="934"/>
        <v>INCORPJ=</v>
      </c>
      <c r="AB2307" s="70">
        <f t="shared" si="935"/>
        <v>45169</v>
      </c>
      <c r="AC2307" s="4"/>
      <c r="AD2307" s="1"/>
      <c r="AE2307" s="11"/>
      <c r="AF2307" s="5"/>
      <c r="AG2307" s="1"/>
      <c r="AH2307" s="1"/>
      <c r="AI2307" s="1"/>
      <c r="AJ2307" s="1"/>
      <c r="AK2307" s="10"/>
      <c r="AL2307" s="1"/>
      <c r="AM2307" s="1"/>
      <c r="AN2307" s="1"/>
      <c r="AO2307" s="1"/>
      <c r="AP2307" s="1"/>
      <c r="AQ2307" s="1"/>
    </row>
    <row r="2308" spans="1:43" x14ac:dyDescent="0.2">
      <c r="A2308" s="67">
        <f t="shared" si="927"/>
        <v>44590</v>
      </c>
      <c r="B2308" s="8">
        <f t="shared" si="917"/>
        <v>20984.602903589999</v>
      </c>
      <c r="C2308" s="8">
        <f t="shared" si="928"/>
        <v>14727.293106159999</v>
      </c>
      <c r="D2308" s="28">
        <f t="shared" si="929"/>
        <v>6120.04</v>
      </c>
      <c r="E2308" s="9">
        <f>IF(K2308=1,VLOOKUP(A2307,[1]Plan1!$AY$117:$BA$314,3),E2307)</f>
        <v>6153.09</v>
      </c>
      <c r="F2308" s="110">
        <f t="shared" si="930"/>
        <v>44579</v>
      </c>
      <c r="G2308" s="12">
        <f t="shared" si="918"/>
        <v>5.4002915013626751E-3</v>
      </c>
      <c r="H2308" s="11">
        <f t="shared" si="931"/>
        <v>44607</v>
      </c>
      <c r="I2308" s="11">
        <f t="shared" si="919"/>
        <v>44607</v>
      </c>
      <c r="J2308" s="1">
        <f t="shared" si="932"/>
        <v>21</v>
      </c>
      <c r="K2308" s="1">
        <f t="shared" si="940"/>
        <v>10</v>
      </c>
      <c r="L2308" s="8">
        <f t="shared" si="920"/>
        <v>1.00256794</v>
      </c>
      <c r="M2308" s="14">
        <f t="shared" si="939"/>
        <v>1.00729958</v>
      </c>
      <c r="N2308" s="14">
        <f t="shared" si="936"/>
        <v>1.4004278265756858</v>
      </c>
      <c r="O2308" s="8">
        <f t="shared" si="938"/>
        <v>1.4040240399999999</v>
      </c>
      <c r="P2308" s="8">
        <f t="shared" si="921"/>
        <v>20677.473565169999</v>
      </c>
      <c r="Q2308" s="13">
        <f t="shared" si="922"/>
        <v>0</v>
      </c>
      <c r="R2308" s="21">
        <f t="shared" si="923"/>
        <v>0</v>
      </c>
      <c r="S2308" s="8">
        <f t="shared" si="924"/>
        <v>0</v>
      </c>
      <c r="T2308" s="10">
        <f t="shared" si="933"/>
        <v>6.5000000000000002E-2</v>
      </c>
      <c r="U2308" s="13">
        <f t="shared" si="937"/>
        <v>59</v>
      </c>
      <c r="V2308" s="13">
        <v>252</v>
      </c>
      <c r="W2308" s="14">
        <f t="shared" si="925"/>
        <v>1.01485333</v>
      </c>
      <c r="X2308" s="224">
        <f t="shared" si="941"/>
        <v>307.12933842000001</v>
      </c>
      <c r="Y2308" s="8">
        <v>0</v>
      </c>
      <c r="Z2308" s="9">
        <f t="shared" si="926"/>
        <v>0</v>
      </c>
      <c r="AA2308" s="26" t="str">
        <f t="shared" si="934"/>
        <v>INCORPJ=</v>
      </c>
      <c r="AB2308" s="70">
        <f t="shared" si="935"/>
        <v>45169</v>
      </c>
      <c r="AC2308" s="4"/>
      <c r="AD2308" s="1"/>
      <c r="AE2308" s="11"/>
      <c r="AF2308" s="5"/>
      <c r="AG2308" s="1"/>
      <c r="AH2308" s="1"/>
      <c r="AI2308" s="1"/>
      <c r="AJ2308" s="1"/>
      <c r="AK2308" s="10"/>
      <c r="AL2308" s="1"/>
      <c r="AM2308" s="1"/>
      <c r="AN2308" s="1"/>
      <c r="AO2308" s="1"/>
      <c r="AP2308" s="1"/>
      <c r="AQ2308" s="1"/>
    </row>
    <row r="2309" spans="1:43" x14ac:dyDescent="0.2">
      <c r="A2309" s="67">
        <f t="shared" si="927"/>
        <v>44591</v>
      </c>
      <c r="B2309" s="8">
        <f t="shared" si="917"/>
        <v>20984.602903589999</v>
      </c>
      <c r="C2309" s="8">
        <f t="shared" si="928"/>
        <v>14727.293106159999</v>
      </c>
      <c r="D2309" s="28">
        <f t="shared" si="929"/>
        <v>6120.04</v>
      </c>
      <c r="E2309" s="9">
        <f>IF(K2309=1,VLOOKUP(A2308,[1]Plan1!$AY$117:$BA$314,3),E2308)</f>
        <v>6153.09</v>
      </c>
      <c r="F2309" s="110">
        <f t="shared" si="930"/>
        <v>44579</v>
      </c>
      <c r="G2309" s="12">
        <f t="shared" si="918"/>
        <v>5.4002915013626751E-3</v>
      </c>
      <c r="H2309" s="11">
        <f t="shared" si="931"/>
        <v>44607</v>
      </c>
      <c r="I2309" s="11">
        <f t="shared" si="919"/>
        <v>44607</v>
      </c>
      <c r="J2309" s="1">
        <f t="shared" si="932"/>
        <v>21</v>
      </c>
      <c r="K2309" s="1">
        <f t="shared" si="940"/>
        <v>10</v>
      </c>
      <c r="L2309" s="8">
        <f t="shared" si="920"/>
        <v>1.00256794</v>
      </c>
      <c r="M2309" s="14">
        <f t="shared" si="939"/>
        <v>1.00729958</v>
      </c>
      <c r="N2309" s="14">
        <f t="shared" si="936"/>
        <v>1.4004278265756858</v>
      </c>
      <c r="O2309" s="8">
        <f t="shared" si="938"/>
        <v>1.4040240399999999</v>
      </c>
      <c r="P2309" s="8">
        <f t="shared" si="921"/>
        <v>20677.473565169999</v>
      </c>
      <c r="Q2309" s="13">
        <f t="shared" si="922"/>
        <v>0</v>
      </c>
      <c r="R2309" s="21">
        <f t="shared" si="923"/>
        <v>0</v>
      </c>
      <c r="S2309" s="8">
        <f t="shared" si="924"/>
        <v>0</v>
      </c>
      <c r="T2309" s="10">
        <f t="shared" si="933"/>
        <v>6.5000000000000002E-2</v>
      </c>
      <c r="U2309" s="13">
        <f t="shared" si="937"/>
        <v>59</v>
      </c>
      <c r="V2309" s="13">
        <v>252</v>
      </c>
      <c r="W2309" s="14">
        <f t="shared" si="925"/>
        <v>1.01485333</v>
      </c>
      <c r="X2309" s="224">
        <f t="shared" si="941"/>
        <v>307.12933842000001</v>
      </c>
      <c r="Y2309" s="8">
        <v>0</v>
      </c>
      <c r="Z2309" s="9">
        <f t="shared" si="926"/>
        <v>0</v>
      </c>
      <c r="AA2309" s="26" t="str">
        <f t="shared" si="934"/>
        <v>INCORPJ=</v>
      </c>
      <c r="AB2309" s="70">
        <f t="shared" si="935"/>
        <v>45169</v>
      </c>
      <c r="AC2309" s="4"/>
      <c r="AD2309" s="1"/>
      <c r="AE2309" s="11"/>
      <c r="AF2309" s="5"/>
      <c r="AG2309" s="1"/>
      <c r="AH2309" s="1"/>
      <c r="AI2309" s="1"/>
      <c r="AJ2309" s="1"/>
      <c r="AK2309" s="10"/>
      <c r="AL2309" s="1"/>
      <c r="AM2309" s="1"/>
      <c r="AN2309" s="1"/>
      <c r="AO2309" s="1"/>
      <c r="AP2309" s="1"/>
      <c r="AQ2309" s="1"/>
    </row>
    <row r="2310" spans="1:43" x14ac:dyDescent="0.2">
      <c r="A2310" s="67">
        <f t="shared" si="927"/>
        <v>44592</v>
      </c>
      <c r="B2310" s="8">
        <f t="shared" si="917"/>
        <v>20984.602903589999</v>
      </c>
      <c r="C2310" s="8">
        <f t="shared" si="928"/>
        <v>14727.293106159999</v>
      </c>
      <c r="D2310" s="28">
        <f t="shared" si="929"/>
        <v>6120.04</v>
      </c>
      <c r="E2310" s="9">
        <f>IF(K2310=1,VLOOKUP(A2309,[1]Plan1!$AY$117:$BA$314,3),E2309)</f>
        <v>6153.09</v>
      </c>
      <c r="F2310" s="110">
        <f t="shared" si="930"/>
        <v>44579</v>
      </c>
      <c r="G2310" s="12">
        <f t="shared" si="918"/>
        <v>5.4002915013626751E-3</v>
      </c>
      <c r="H2310" s="11">
        <f t="shared" si="931"/>
        <v>44607</v>
      </c>
      <c r="I2310" s="11">
        <f t="shared" si="919"/>
        <v>44607</v>
      </c>
      <c r="J2310" s="1">
        <f t="shared" si="932"/>
        <v>21</v>
      </c>
      <c r="K2310" s="1">
        <f t="shared" si="940"/>
        <v>10</v>
      </c>
      <c r="L2310" s="8">
        <f t="shared" si="920"/>
        <v>1.00256794</v>
      </c>
      <c r="M2310" s="14">
        <f t="shared" si="939"/>
        <v>1.00729958</v>
      </c>
      <c r="N2310" s="14">
        <f t="shared" si="936"/>
        <v>1.4004278265756858</v>
      </c>
      <c r="O2310" s="8">
        <f t="shared" si="938"/>
        <v>1.4040240399999999</v>
      </c>
      <c r="P2310" s="8">
        <f t="shared" si="921"/>
        <v>20677.473565169999</v>
      </c>
      <c r="Q2310" s="13">
        <f t="shared" si="922"/>
        <v>0</v>
      </c>
      <c r="R2310" s="21">
        <f t="shared" si="923"/>
        <v>0</v>
      </c>
      <c r="S2310" s="8">
        <f t="shared" si="924"/>
        <v>0</v>
      </c>
      <c r="T2310" s="10">
        <f t="shared" si="933"/>
        <v>6.5000000000000002E-2</v>
      </c>
      <c r="U2310" s="13">
        <f t="shared" si="937"/>
        <v>59</v>
      </c>
      <c r="V2310" s="13">
        <v>252</v>
      </c>
      <c r="W2310" s="14">
        <f t="shared" si="925"/>
        <v>1.01485333</v>
      </c>
      <c r="X2310" s="224">
        <f t="shared" si="941"/>
        <v>307.12933842000001</v>
      </c>
      <c r="Y2310" s="8">
        <v>0</v>
      </c>
      <c r="Z2310" s="9">
        <f t="shared" si="926"/>
        <v>0</v>
      </c>
      <c r="AA2310" s="26" t="str">
        <f t="shared" si="934"/>
        <v>INCORPJ=</v>
      </c>
      <c r="AB2310" s="70">
        <f t="shared" si="935"/>
        <v>45169</v>
      </c>
      <c r="AC2310" s="4"/>
      <c r="AD2310" s="1"/>
      <c r="AE2310" s="11"/>
      <c r="AF2310" s="5"/>
      <c r="AG2310" s="1"/>
      <c r="AH2310" s="1"/>
      <c r="AI2310" s="1"/>
      <c r="AJ2310" s="1"/>
      <c r="AK2310" s="10"/>
      <c r="AL2310" s="1"/>
      <c r="AM2310" s="1"/>
      <c r="AN2310" s="1"/>
      <c r="AO2310" s="1"/>
      <c r="AP2310" s="1"/>
      <c r="AQ2310" s="1"/>
    </row>
    <row r="2311" spans="1:43" x14ac:dyDescent="0.2">
      <c r="A2311" s="67">
        <f t="shared" si="927"/>
        <v>44593</v>
      </c>
      <c r="B2311" s="8">
        <f t="shared" si="917"/>
        <v>20995.231334730001</v>
      </c>
      <c r="C2311" s="8">
        <f t="shared" si="928"/>
        <v>14727.293106159999</v>
      </c>
      <c r="D2311" s="28">
        <f t="shared" si="929"/>
        <v>6120.04</v>
      </c>
      <c r="E2311" s="9">
        <f>IF(K2311=1,VLOOKUP(A2310,[1]Plan1!$AY$117:$BA$314,3),E2310)</f>
        <v>6153.09</v>
      </c>
      <c r="F2311" s="110">
        <f t="shared" si="930"/>
        <v>44579</v>
      </c>
      <c r="G2311" s="12">
        <f t="shared" si="918"/>
        <v>5.4002915013626751E-3</v>
      </c>
      <c r="H2311" s="11">
        <f t="shared" si="931"/>
        <v>44607</v>
      </c>
      <c r="I2311" s="11">
        <f t="shared" si="919"/>
        <v>44607</v>
      </c>
      <c r="J2311" s="1">
        <f t="shared" si="932"/>
        <v>21</v>
      </c>
      <c r="K2311" s="1">
        <f t="shared" si="940"/>
        <v>11</v>
      </c>
      <c r="L2311" s="8">
        <f t="shared" si="920"/>
        <v>1.00282509</v>
      </c>
      <c r="M2311" s="14">
        <f t="shared" si="939"/>
        <v>1.00729958</v>
      </c>
      <c r="N2311" s="14">
        <f t="shared" si="936"/>
        <v>1.4004278265756858</v>
      </c>
      <c r="O2311" s="8">
        <f t="shared" si="938"/>
        <v>1.40438416</v>
      </c>
      <c r="P2311" s="8">
        <f t="shared" si="921"/>
        <v>20682.777157960001</v>
      </c>
      <c r="Q2311" s="13">
        <f t="shared" si="922"/>
        <v>0</v>
      </c>
      <c r="R2311" s="21">
        <f t="shared" si="923"/>
        <v>0</v>
      </c>
      <c r="S2311" s="8">
        <f t="shared" si="924"/>
        <v>0</v>
      </c>
      <c r="T2311" s="10">
        <f t="shared" si="933"/>
        <v>6.5000000000000002E-2</v>
      </c>
      <c r="U2311" s="13">
        <f t="shared" si="937"/>
        <v>60</v>
      </c>
      <c r="V2311" s="13">
        <v>252</v>
      </c>
      <c r="W2311" s="14">
        <f t="shared" si="925"/>
        <v>1.0151069740000001</v>
      </c>
      <c r="X2311" s="224">
        <f t="shared" si="941"/>
        <v>312.45417677</v>
      </c>
      <c r="Y2311" s="8">
        <v>0</v>
      </c>
      <c r="Z2311" s="9">
        <f t="shared" si="926"/>
        <v>0</v>
      </c>
      <c r="AA2311" s="26" t="str">
        <f t="shared" si="934"/>
        <v>INCORPJ=</v>
      </c>
      <c r="AB2311" s="70">
        <f t="shared" si="935"/>
        <v>45169</v>
      </c>
      <c r="AC2311" s="4"/>
      <c r="AD2311" s="1"/>
      <c r="AE2311" s="11"/>
      <c r="AF2311" s="5"/>
      <c r="AG2311" s="1"/>
      <c r="AH2311" s="1"/>
      <c r="AI2311" s="1"/>
      <c r="AJ2311" s="1"/>
      <c r="AK2311" s="10"/>
      <c r="AL2311" s="1"/>
      <c r="AM2311" s="1"/>
      <c r="AN2311" s="1"/>
      <c r="AO2311" s="1"/>
      <c r="AP2311" s="1"/>
      <c r="AQ2311" s="1"/>
    </row>
    <row r="2312" spans="1:43" x14ac:dyDescent="0.2">
      <c r="A2312" s="67">
        <f t="shared" si="927"/>
        <v>44594</v>
      </c>
      <c r="B2312" s="8">
        <f t="shared" si="917"/>
        <v>21005.865105479999</v>
      </c>
      <c r="C2312" s="8">
        <f t="shared" si="928"/>
        <v>14727.293106159999</v>
      </c>
      <c r="D2312" s="28">
        <f t="shared" si="929"/>
        <v>6120.04</v>
      </c>
      <c r="E2312" s="9">
        <f>IF(K2312=1,VLOOKUP(A2311,[1]Plan1!$AY$117:$BA$314,3),E2311)</f>
        <v>6153.09</v>
      </c>
      <c r="F2312" s="110">
        <f t="shared" si="930"/>
        <v>44579</v>
      </c>
      <c r="G2312" s="12">
        <f t="shared" si="918"/>
        <v>5.4002915013626751E-3</v>
      </c>
      <c r="H2312" s="11">
        <f t="shared" si="931"/>
        <v>44607</v>
      </c>
      <c r="I2312" s="11">
        <f t="shared" si="919"/>
        <v>44607</v>
      </c>
      <c r="J2312" s="1">
        <f t="shared" si="932"/>
        <v>21</v>
      </c>
      <c r="K2312" s="1">
        <f t="shared" si="940"/>
        <v>12</v>
      </c>
      <c r="L2312" s="8">
        <f t="shared" si="920"/>
        <v>1.0030823099999999</v>
      </c>
      <c r="M2312" s="14">
        <f t="shared" si="939"/>
        <v>1.00729958</v>
      </c>
      <c r="N2312" s="14">
        <f t="shared" si="936"/>
        <v>1.4004278265756858</v>
      </c>
      <c r="O2312" s="8">
        <f t="shared" si="938"/>
        <v>1.40474437</v>
      </c>
      <c r="P2312" s="8">
        <f t="shared" si="921"/>
        <v>20688.082076210001</v>
      </c>
      <c r="Q2312" s="13">
        <f t="shared" si="922"/>
        <v>0</v>
      </c>
      <c r="R2312" s="21">
        <f t="shared" si="923"/>
        <v>0</v>
      </c>
      <c r="S2312" s="8">
        <f t="shared" si="924"/>
        <v>0</v>
      </c>
      <c r="T2312" s="10">
        <f t="shared" si="933"/>
        <v>6.5000000000000002E-2</v>
      </c>
      <c r="U2312" s="13">
        <f t="shared" si="937"/>
        <v>61</v>
      </c>
      <c r="V2312" s="13">
        <v>252</v>
      </c>
      <c r="W2312" s="14">
        <f t="shared" si="925"/>
        <v>1.015360681</v>
      </c>
      <c r="X2312" s="224">
        <f t="shared" si="941"/>
        <v>317.78302926999999</v>
      </c>
      <c r="Y2312" s="8">
        <v>0</v>
      </c>
      <c r="Z2312" s="9">
        <f t="shared" si="926"/>
        <v>0</v>
      </c>
      <c r="AA2312" s="26" t="str">
        <f t="shared" si="934"/>
        <v>INCORPJ=</v>
      </c>
      <c r="AB2312" s="70">
        <f t="shared" si="935"/>
        <v>45169</v>
      </c>
      <c r="AC2312" s="4"/>
      <c r="AD2312" s="1"/>
      <c r="AE2312" s="11"/>
      <c r="AF2312" s="5"/>
      <c r="AG2312" s="1"/>
      <c r="AH2312" s="1"/>
      <c r="AI2312" s="1"/>
      <c r="AJ2312" s="1"/>
      <c r="AK2312" s="10"/>
      <c r="AL2312" s="1"/>
      <c r="AM2312" s="1"/>
      <c r="AN2312" s="1"/>
      <c r="AO2312" s="1"/>
      <c r="AP2312" s="1"/>
      <c r="AQ2312" s="1"/>
    </row>
    <row r="2313" spans="1:43" x14ac:dyDescent="0.2">
      <c r="A2313" s="67">
        <f t="shared" si="927"/>
        <v>44595</v>
      </c>
      <c r="B2313" s="8">
        <f t="shared" si="917"/>
        <v>21016.504517010002</v>
      </c>
      <c r="C2313" s="8">
        <f t="shared" si="928"/>
        <v>14727.293106159999</v>
      </c>
      <c r="D2313" s="28">
        <f t="shared" si="929"/>
        <v>6120.04</v>
      </c>
      <c r="E2313" s="9">
        <f>IF(K2313=1,VLOOKUP(A2312,[1]Plan1!$AY$117:$BA$314,3),E2312)</f>
        <v>6153.09</v>
      </c>
      <c r="F2313" s="110">
        <f t="shared" si="930"/>
        <v>44579</v>
      </c>
      <c r="G2313" s="12">
        <f t="shared" si="918"/>
        <v>5.4002915013626751E-3</v>
      </c>
      <c r="H2313" s="11">
        <f t="shared" si="931"/>
        <v>44607</v>
      </c>
      <c r="I2313" s="11">
        <f t="shared" si="919"/>
        <v>44607</v>
      </c>
      <c r="J2313" s="1">
        <f t="shared" si="932"/>
        <v>21</v>
      </c>
      <c r="K2313" s="1">
        <f t="shared" si="940"/>
        <v>13</v>
      </c>
      <c r="L2313" s="8">
        <f t="shared" si="920"/>
        <v>1.0033396000000001</v>
      </c>
      <c r="M2313" s="14">
        <f t="shared" si="939"/>
        <v>1.00729958</v>
      </c>
      <c r="N2313" s="14">
        <f t="shared" si="936"/>
        <v>1.4004278265756858</v>
      </c>
      <c r="O2313" s="8">
        <f t="shared" si="938"/>
        <v>1.4051046899999999</v>
      </c>
      <c r="P2313" s="8">
        <f t="shared" si="921"/>
        <v>20693.388614470001</v>
      </c>
      <c r="Q2313" s="13">
        <f t="shared" si="922"/>
        <v>0</v>
      </c>
      <c r="R2313" s="21">
        <f t="shared" si="923"/>
        <v>0</v>
      </c>
      <c r="S2313" s="8">
        <f t="shared" si="924"/>
        <v>0</v>
      </c>
      <c r="T2313" s="10">
        <f t="shared" si="933"/>
        <v>6.5000000000000002E-2</v>
      </c>
      <c r="U2313" s="13">
        <f t="shared" si="937"/>
        <v>62</v>
      </c>
      <c r="V2313" s="13">
        <v>252</v>
      </c>
      <c r="W2313" s="14">
        <f t="shared" si="925"/>
        <v>1.015614451</v>
      </c>
      <c r="X2313" s="224">
        <f t="shared" si="941"/>
        <v>323.11590253999998</v>
      </c>
      <c r="Y2313" s="8">
        <v>0</v>
      </c>
      <c r="Z2313" s="9">
        <f t="shared" si="926"/>
        <v>0</v>
      </c>
      <c r="AA2313" s="26" t="str">
        <f t="shared" si="934"/>
        <v>INCORPJ=</v>
      </c>
      <c r="AB2313" s="70">
        <f t="shared" si="935"/>
        <v>45169</v>
      </c>
      <c r="AC2313" s="4"/>
      <c r="AD2313" s="1"/>
      <c r="AE2313" s="11"/>
      <c r="AF2313" s="5"/>
      <c r="AG2313" s="1"/>
      <c r="AH2313" s="1"/>
      <c r="AI2313" s="1"/>
      <c r="AJ2313" s="1"/>
      <c r="AK2313" s="10"/>
      <c r="AL2313" s="1"/>
      <c r="AM2313" s="1"/>
      <c r="AN2313" s="1"/>
      <c r="AO2313" s="1"/>
      <c r="AP2313" s="1"/>
      <c r="AQ2313" s="1"/>
    </row>
    <row r="2314" spans="1:43" x14ac:dyDescent="0.2">
      <c r="A2314" s="67">
        <f t="shared" si="927"/>
        <v>44596</v>
      </c>
      <c r="B2314" s="8">
        <f t="shared" ref="B2314:B2377" si="942">(P2314+X2314)</f>
        <v>21027.149293009999</v>
      </c>
      <c r="C2314" s="8">
        <f t="shared" si="928"/>
        <v>14727.293106159999</v>
      </c>
      <c r="D2314" s="28">
        <f t="shared" si="929"/>
        <v>6120.04</v>
      </c>
      <c r="E2314" s="9">
        <f>IF(K2314=1,VLOOKUP(A2313,[1]Plan1!$AY$117:$BA$314,3),E2313)</f>
        <v>6153.09</v>
      </c>
      <c r="F2314" s="110">
        <f t="shared" si="930"/>
        <v>44579</v>
      </c>
      <c r="G2314" s="12">
        <f t="shared" ref="G2314:G2377" si="943">(E2314/D2314)-1</f>
        <v>5.4002915013626751E-3</v>
      </c>
      <c r="H2314" s="11">
        <f t="shared" si="931"/>
        <v>44607</v>
      </c>
      <c r="I2314" s="11">
        <f t="shared" ref="I2314:I2377" si="944">IF(A2314&gt;I2313,H2314,I2313)</f>
        <v>44607</v>
      </c>
      <c r="J2314" s="1">
        <f t="shared" si="932"/>
        <v>21</v>
      </c>
      <c r="K2314" s="1">
        <f t="shared" si="940"/>
        <v>14</v>
      </c>
      <c r="L2314" s="8">
        <f t="shared" ref="L2314:L2377" si="945">TRUNC((E2314/D2314)^TRUNC((K2314/J2314),9),8)</f>
        <v>1.0035969600000001</v>
      </c>
      <c r="M2314" s="14">
        <f t="shared" si="939"/>
        <v>1.00729958</v>
      </c>
      <c r="N2314" s="14">
        <f t="shared" si="936"/>
        <v>1.4004278265756858</v>
      </c>
      <c r="O2314" s="8">
        <f t="shared" si="938"/>
        <v>1.4054651</v>
      </c>
      <c r="P2314" s="8">
        <f t="shared" ref="P2314:P2377" si="946">TRUNC(C2314*O2314,8)</f>
        <v>20698.696478170001</v>
      </c>
      <c r="Q2314" s="13">
        <f t="shared" ref="Q2314:Q2377" si="947">IF(VLOOKUP(A2314,AE$10:AM$114,9)=VLOOKUP(A2313,AE$10:AM$114,9),0,VLOOKUP(A2314,AE$10:AM$114,9))</f>
        <v>0</v>
      </c>
      <c r="R2314" s="21">
        <f t="shared" ref="R2314:R2377" si="948">IF(Q2314&gt;0,VLOOKUP($A2314,$AE$10:$AK$114,7),0)</f>
        <v>0</v>
      </c>
      <c r="S2314" s="8">
        <f t="shared" ref="S2314:S2377" si="949">IF(R2314&gt;0,TRUNC(R2314*P2314,8),0)</f>
        <v>0</v>
      </c>
      <c r="T2314" s="10">
        <f t="shared" si="933"/>
        <v>6.5000000000000002E-2</v>
      </c>
      <c r="U2314" s="13">
        <f t="shared" si="937"/>
        <v>63</v>
      </c>
      <c r="V2314" s="13">
        <v>252</v>
      </c>
      <c r="W2314" s="14">
        <f t="shared" ref="W2314:W2377" si="950">ROUND((1+T2314)^TRUNC((U2314/V2314),9),9)</f>
        <v>1.015868285</v>
      </c>
      <c r="X2314" s="224">
        <f t="shared" si="941"/>
        <v>328.45281483999997</v>
      </c>
      <c r="Y2314" s="8">
        <v>0</v>
      </c>
      <c r="Z2314" s="9">
        <f t="shared" ref="Z2314:Z2377" si="951">IF(S2314&gt;0,S2314+X2314,0)</f>
        <v>0</v>
      </c>
      <c r="AA2314" s="26" t="str">
        <f t="shared" si="934"/>
        <v>INCORPJ=</v>
      </c>
      <c r="AB2314" s="70">
        <f t="shared" si="935"/>
        <v>45169</v>
      </c>
      <c r="AC2314" s="4"/>
      <c r="AD2314" s="1"/>
      <c r="AE2314" s="11"/>
      <c r="AF2314" s="5"/>
      <c r="AG2314" s="1"/>
      <c r="AH2314" s="1"/>
      <c r="AI2314" s="1"/>
      <c r="AJ2314" s="1"/>
      <c r="AK2314" s="10"/>
      <c r="AL2314" s="1"/>
      <c r="AM2314" s="1"/>
      <c r="AN2314" s="1"/>
      <c r="AO2314" s="1"/>
      <c r="AP2314" s="1"/>
      <c r="AQ2314" s="1"/>
    </row>
    <row r="2315" spans="1:43" x14ac:dyDescent="0.2">
      <c r="A2315" s="67">
        <f t="shared" ref="A2315:A2378" si="952">(A2314+1)</f>
        <v>44597</v>
      </c>
      <c r="B2315" s="8">
        <f t="shared" si="942"/>
        <v>21037.799414829999</v>
      </c>
      <c r="C2315" s="8">
        <f t="shared" ref="C2315:C2378" si="953">TRUNC(IF(Q2314&gt;0,VLOOKUP(A2314,$AE$12:$AF$114,2),C2314),8)</f>
        <v>14727.293106159999</v>
      </c>
      <c r="D2315" s="28">
        <f t="shared" ref="D2315:D2378" si="954">IF(E2315=E2314,D2314,E2314)</f>
        <v>6120.04</v>
      </c>
      <c r="E2315" s="9">
        <f>IF(K2315=1,VLOOKUP(A2314,[1]Plan1!$AY$117:$BA$314,3),E2314)</f>
        <v>6153.09</v>
      </c>
      <c r="F2315" s="110">
        <f t="shared" ref="F2315:F2378" si="955">IF(D2315=D2314,F2314,A2315)</f>
        <v>44579</v>
      </c>
      <c r="G2315" s="12">
        <f t="shared" si="943"/>
        <v>5.4002915013626751E-3</v>
      </c>
      <c r="H2315" s="11">
        <f t="shared" ref="H2315:H2378" si="956">IF(DAY(A2315)=15,VLOOKUP(A2315,AJ$118:AP$450,4),H2314)</f>
        <v>44607</v>
      </c>
      <c r="I2315" s="11">
        <f t="shared" si="944"/>
        <v>44607</v>
      </c>
      <c r="J2315" s="1">
        <f t="shared" ref="J2315:J2378" si="957">IF(I2315=I2314,J2314,NETWORKDAYS(I2314,I2315,$AE$118:$AE$502)-1)</f>
        <v>21</v>
      </c>
      <c r="K2315" s="1">
        <f t="shared" si="940"/>
        <v>15</v>
      </c>
      <c r="L2315" s="8">
        <f t="shared" si="945"/>
        <v>1.0038543799999999</v>
      </c>
      <c r="M2315" s="14">
        <f t="shared" si="939"/>
        <v>1.00729958</v>
      </c>
      <c r="N2315" s="14">
        <f t="shared" si="936"/>
        <v>1.4004278265756858</v>
      </c>
      <c r="O2315" s="8">
        <f t="shared" si="938"/>
        <v>1.4058256</v>
      </c>
      <c r="P2315" s="8">
        <f t="shared" si="946"/>
        <v>20704.005667339999</v>
      </c>
      <c r="Q2315" s="13">
        <f t="shared" si="947"/>
        <v>0</v>
      </c>
      <c r="R2315" s="21">
        <f t="shared" si="948"/>
        <v>0</v>
      </c>
      <c r="S2315" s="8">
        <f t="shared" si="949"/>
        <v>0</v>
      </c>
      <c r="T2315" s="10">
        <f t="shared" ref="T2315:T2378" si="958">IF(Q2314&gt;0,VLOOKUP(A2314,$AE$11:$AH$20,4),T2314)</f>
        <v>6.5000000000000002E-2</v>
      </c>
      <c r="U2315" s="13">
        <f t="shared" si="937"/>
        <v>64</v>
      </c>
      <c r="V2315" s="13">
        <v>252</v>
      </c>
      <c r="W2315" s="14">
        <f t="shared" si="950"/>
        <v>1.0161221819999999</v>
      </c>
      <c r="X2315" s="224">
        <f t="shared" si="941"/>
        <v>333.79374748999999</v>
      </c>
      <c r="Y2315" s="8">
        <v>0</v>
      </c>
      <c r="Z2315" s="9">
        <f t="shared" si="951"/>
        <v>0</v>
      </c>
      <c r="AA2315" s="26" t="str">
        <f t="shared" ref="AA2315:AA2378" si="959">IF($Q2314&gt;0,VLOOKUP($A2314,$AE$10:$AO$114,($AN$7)+1),AA2314)</f>
        <v>INCORPJ=</v>
      </c>
      <c r="AB2315" s="70">
        <f t="shared" ref="AB2315:AB2378" si="960">IF($Q2314&gt;0,VLOOKUP($A2314,$AE$10:$AO$114,($AO$7)+1),AB2314)</f>
        <v>45169</v>
      </c>
      <c r="AC2315" s="4"/>
      <c r="AD2315" s="1"/>
      <c r="AE2315" s="11"/>
      <c r="AF2315" s="5"/>
      <c r="AG2315" s="1"/>
      <c r="AH2315" s="1"/>
      <c r="AI2315" s="1"/>
      <c r="AJ2315" s="1"/>
      <c r="AK2315" s="10"/>
      <c r="AL2315" s="1"/>
      <c r="AM2315" s="1"/>
      <c r="AN2315" s="1"/>
      <c r="AO2315" s="1"/>
      <c r="AP2315" s="1"/>
      <c r="AQ2315" s="1"/>
    </row>
    <row r="2316" spans="1:43" x14ac:dyDescent="0.2">
      <c r="A2316" s="67">
        <f t="shared" si="952"/>
        <v>44598</v>
      </c>
      <c r="B2316" s="8">
        <f t="shared" si="942"/>
        <v>21037.799414829999</v>
      </c>
      <c r="C2316" s="8">
        <f t="shared" si="953"/>
        <v>14727.293106159999</v>
      </c>
      <c r="D2316" s="28">
        <f t="shared" si="954"/>
        <v>6120.04</v>
      </c>
      <c r="E2316" s="9">
        <f>IF(K2316=1,VLOOKUP(A2315,[1]Plan1!$AY$117:$BA$314,3),E2315)</f>
        <v>6153.09</v>
      </c>
      <c r="F2316" s="110">
        <f t="shared" si="955"/>
        <v>44579</v>
      </c>
      <c r="G2316" s="12">
        <f t="shared" si="943"/>
        <v>5.4002915013626751E-3</v>
      </c>
      <c r="H2316" s="11">
        <f t="shared" si="956"/>
        <v>44607</v>
      </c>
      <c r="I2316" s="11">
        <f t="shared" si="944"/>
        <v>44607</v>
      </c>
      <c r="J2316" s="1">
        <f t="shared" si="957"/>
        <v>21</v>
      </c>
      <c r="K2316" s="1">
        <f t="shared" si="940"/>
        <v>15</v>
      </c>
      <c r="L2316" s="8">
        <f t="shared" si="945"/>
        <v>1.0038543799999999</v>
      </c>
      <c r="M2316" s="14">
        <f t="shared" si="939"/>
        <v>1.00729958</v>
      </c>
      <c r="N2316" s="14">
        <f t="shared" si="936"/>
        <v>1.4004278265756858</v>
      </c>
      <c r="O2316" s="8">
        <f t="shared" si="938"/>
        <v>1.4058256</v>
      </c>
      <c r="P2316" s="8">
        <f t="shared" si="946"/>
        <v>20704.005667339999</v>
      </c>
      <c r="Q2316" s="13">
        <f t="shared" si="947"/>
        <v>0</v>
      </c>
      <c r="R2316" s="21">
        <f t="shared" si="948"/>
        <v>0</v>
      </c>
      <c r="S2316" s="8">
        <f t="shared" si="949"/>
        <v>0</v>
      </c>
      <c r="T2316" s="10">
        <f t="shared" si="958"/>
        <v>6.5000000000000002E-2</v>
      </c>
      <c r="U2316" s="13">
        <f t="shared" si="937"/>
        <v>64</v>
      </c>
      <c r="V2316" s="13">
        <v>252</v>
      </c>
      <c r="W2316" s="14">
        <f t="shared" si="950"/>
        <v>1.0161221819999999</v>
      </c>
      <c r="X2316" s="224">
        <f t="shared" si="941"/>
        <v>333.79374748999999</v>
      </c>
      <c r="Y2316" s="8">
        <v>0</v>
      </c>
      <c r="Z2316" s="9">
        <f t="shared" si="951"/>
        <v>0</v>
      </c>
      <c r="AA2316" s="26" t="str">
        <f t="shared" si="959"/>
        <v>INCORPJ=</v>
      </c>
      <c r="AB2316" s="70">
        <f t="shared" si="960"/>
        <v>45169</v>
      </c>
      <c r="AC2316" s="4"/>
      <c r="AD2316" s="1"/>
      <c r="AE2316" s="11"/>
      <c r="AF2316" s="5"/>
      <c r="AG2316" s="1"/>
      <c r="AH2316" s="1"/>
      <c r="AI2316" s="1"/>
      <c r="AJ2316" s="1"/>
      <c r="AK2316" s="10"/>
      <c r="AL2316" s="1"/>
      <c r="AM2316" s="1"/>
      <c r="AN2316" s="1"/>
      <c r="AO2316" s="1"/>
      <c r="AP2316" s="1"/>
      <c r="AQ2316" s="1"/>
    </row>
    <row r="2317" spans="1:43" x14ac:dyDescent="0.2">
      <c r="A2317" s="67">
        <f t="shared" si="952"/>
        <v>44599</v>
      </c>
      <c r="B2317" s="8">
        <f t="shared" si="942"/>
        <v>21037.799414829999</v>
      </c>
      <c r="C2317" s="8">
        <f t="shared" si="953"/>
        <v>14727.293106159999</v>
      </c>
      <c r="D2317" s="28">
        <f t="shared" si="954"/>
        <v>6120.04</v>
      </c>
      <c r="E2317" s="9">
        <f>IF(K2317=1,VLOOKUP(A2316,[1]Plan1!$AY$117:$BA$314,3),E2316)</f>
        <v>6153.09</v>
      </c>
      <c r="F2317" s="110">
        <f t="shared" si="955"/>
        <v>44579</v>
      </c>
      <c r="G2317" s="12">
        <f t="shared" si="943"/>
        <v>5.4002915013626751E-3</v>
      </c>
      <c r="H2317" s="11">
        <f t="shared" si="956"/>
        <v>44607</v>
      </c>
      <c r="I2317" s="11">
        <f t="shared" si="944"/>
        <v>44607</v>
      </c>
      <c r="J2317" s="1">
        <f t="shared" si="957"/>
        <v>21</v>
      </c>
      <c r="K2317" s="1">
        <f t="shared" si="940"/>
        <v>15</v>
      </c>
      <c r="L2317" s="8">
        <f t="shared" si="945"/>
        <v>1.0038543799999999</v>
      </c>
      <c r="M2317" s="14">
        <f t="shared" si="939"/>
        <v>1.00729958</v>
      </c>
      <c r="N2317" s="14">
        <f t="shared" si="936"/>
        <v>1.4004278265756858</v>
      </c>
      <c r="O2317" s="8">
        <f t="shared" si="938"/>
        <v>1.4058256</v>
      </c>
      <c r="P2317" s="8">
        <f t="shared" si="946"/>
        <v>20704.005667339999</v>
      </c>
      <c r="Q2317" s="13">
        <f t="shared" si="947"/>
        <v>0</v>
      </c>
      <c r="R2317" s="21">
        <f t="shared" si="948"/>
        <v>0</v>
      </c>
      <c r="S2317" s="8">
        <f t="shared" si="949"/>
        <v>0</v>
      </c>
      <c r="T2317" s="10">
        <f t="shared" si="958"/>
        <v>6.5000000000000002E-2</v>
      </c>
      <c r="U2317" s="13">
        <f t="shared" si="937"/>
        <v>64</v>
      </c>
      <c r="V2317" s="13">
        <v>252</v>
      </c>
      <c r="W2317" s="14">
        <f t="shared" si="950"/>
        <v>1.0161221819999999</v>
      </c>
      <c r="X2317" s="224">
        <f t="shared" si="941"/>
        <v>333.79374748999999</v>
      </c>
      <c r="Y2317" s="8">
        <v>0</v>
      </c>
      <c r="Z2317" s="9">
        <f t="shared" si="951"/>
        <v>0</v>
      </c>
      <c r="AA2317" s="26" t="str">
        <f t="shared" si="959"/>
        <v>INCORPJ=</v>
      </c>
      <c r="AB2317" s="70">
        <f t="shared" si="960"/>
        <v>45169</v>
      </c>
      <c r="AC2317" s="4"/>
      <c r="AD2317" s="1"/>
      <c r="AE2317" s="11"/>
      <c r="AF2317" s="5"/>
      <c r="AG2317" s="1"/>
      <c r="AH2317" s="1"/>
      <c r="AI2317" s="1"/>
      <c r="AJ2317" s="1"/>
      <c r="AK2317" s="10"/>
      <c r="AL2317" s="1"/>
      <c r="AM2317" s="1"/>
      <c r="AN2317" s="1"/>
      <c r="AO2317" s="1"/>
      <c r="AP2317" s="1"/>
      <c r="AQ2317" s="1"/>
    </row>
    <row r="2318" spans="1:43" x14ac:dyDescent="0.2">
      <c r="A2318" s="67">
        <f t="shared" si="952"/>
        <v>44600</v>
      </c>
      <c r="B2318" s="8">
        <f t="shared" si="942"/>
        <v>21048.454755499999</v>
      </c>
      <c r="C2318" s="8">
        <f t="shared" si="953"/>
        <v>14727.293106159999</v>
      </c>
      <c r="D2318" s="28">
        <f t="shared" si="954"/>
        <v>6120.04</v>
      </c>
      <c r="E2318" s="9">
        <f>IF(K2318=1,VLOOKUP(A2317,[1]Plan1!$AY$117:$BA$314,3),E2317)</f>
        <v>6153.09</v>
      </c>
      <c r="F2318" s="110">
        <f t="shared" si="955"/>
        <v>44579</v>
      </c>
      <c r="G2318" s="12">
        <f t="shared" si="943"/>
        <v>5.4002915013626751E-3</v>
      </c>
      <c r="H2318" s="11">
        <f t="shared" si="956"/>
        <v>44607</v>
      </c>
      <c r="I2318" s="11">
        <f t="shared" si="944"/>
        <v>44607</v>
      </c>
      <c r="J2318" s="1">
        <f t="shared" si="957"/>
        <v>21</v>
      </c>
      <c r="K2318" s="1">
        <f t="shared" si="940"/>
        <v>16</v>
      </c>
      <c r="L2318" s="8">
        <f t="shared" si="945"/>
        <v>1.0041118600000001</v>
      </c>
      <c r="M2318" s="14">
        <f t="shared" si="939"/>
        <v>1.00729958</v>
      </c>
      <c r="N2318" s="14">
        <f t="shared" si="936"/>
        <v>1.4004278265756858</v>
      </c>
      <c r="O2318" s="8">
        <f t="shared" si="938"/>
        <v>1.40618618</v>
      </c>
      <c r="P2318" s="8">
        <f t="shared" si="946"/>
        <v>20709.31603469</v>
      </c>
      <c r="Q2318" s="13">
        <f t="shared" si="947"/>
        <v>0</v>
      </c>
      <c r="R2318" s="21">
        <f t="shared" si="948"/>
        <v>0</v>
      </c>
      <c r="S2318" s="8">
        <f t="shared" si="949"/>
        <v>0</v>
      </c>
      <c r="T2318" s="10">
        <f t="shared" si="958"/>
        <v>6.5000000000000002E-2</v>
      </c>
      <c r="U2318" s="13">
        <f t="shared" si="937"/>
        <v>65</v>
      </c>
      <c r="V2318" s="13">
        <v>252</v>
      </c>
      <c r="W2318" s="14">
        <f t="shared" si="950"/>
        <v>1.016376143</v>
      </c>
      <c r="X2318" s="224">
        <f t="shared" si="941"/>
        <v>339.13872081</v>
      </c>
      <c r="Y2318" s="8">
        <v>0</v>
      </c>
      <c r="Z2318" s="9">
        <f t="shared" si="951"/>
        <v>0</v>
      </c>
      <c r="AA2318" s="26" t="str">
        <f t="shared" si="959"/>
        <v>INCORPJ=</v>
      </c>
      <c r="AB2318" s="70">
        <f t="shared" si="960"/>
        <v>45169</v>
      </c>
      <c r="AC2318" s="4"/>
      <c r="AD2318" s="1"/>
      <c r="AE2318" s="11"/>
      <c r="AF2318" s="5"/>
      <c r="AG2318" s="1"/>
      <c r="AH2318" s="1"/>
      <c r="AI2318" s="1"/>
      <c r="AJ2318" s="1"/>
      <c r="AK2318" s="10"/>
      <c r="AL2318" s="1"/>
      <c r="AM2318" s="1"/>
      <c r="AN2318" s="1"/>
      <c r="AO2318" s="1"/>
      <c r="AP2318" s="1"/>
      <c r="AQ2318" s="1"/>
    </row>
    <row r="2319" spans="1:43" x14ac:dyDescent="0.2">
      <c r="A2319" s="67">
        <f t="shared" si="952"/>
        <v>44601</v>
      </c>
      <c r="B2319" s="8">
        <f t="shared" si="942"/>
        <v>21059.1158951</v>
      </c>
      <c r="C2319" s="8">
        <f t="shared" si="953"/>
        <v>14727.293106159999</v>
      </c>
      <c r="D2319" s="28">
        <f t="shared" si="954"/>
        <v>6120.04</v>
      </c>
      <c r="E2319" s="9">
        <f>IF(K2319=1,VLOOKUP(A2318,[1]Plan1!$AY$117:$BA$314,3),E2318)</f>
        <v>6153.09</v>
      </c>
      <c r="F2319" s="110">
        <f t="shared" si="955"/>
        <v>44579</v>
      </c>
      <c r="G2319" s="12">
        <f t="shared" si="943"/>
        <v>5.4002915013626751E-3</v>
      </c>
      <c r="H2319" s="11">
        <f t="shared" si="956"/>
        <v>44607</v>
      </c>
      <c r="I2319" s="11">
        <f t="shared" si="944"/>
        <v>44607</v>
      </c>
      <c r="J2319" s="1">
        <f t="shared" si="957"/>
        <v>21</v>
      </c>
      <c r="K2319" s="1">
        <f t="shared" si="940"/>
        <v>17</v>
      </c>
      <c r="L2319" s="8">
        <f t="shared" si="945"/>
        <v>1.00436942</v>
      </c>
      <c r="M2319" s="14">
        <f t="shared" si="939"/>
        <v>1.00729958</v>
      </c>
      <c r="N2319" s="14">
        <f t="shared" si="936"/>
        <v>1.4004278265756858</v>
      </c>
      <c r="O2319" s="8">
        <f t="shared" si="938"/>
        <v>1.4065468800000001</v>
      </c>
      <c r="P2319" s="8">
        <f t="shared" si="946"/>
        <v>20714.628169309999</v>
      </c>
      <c r="Q2319" s="13">
        <f t="shared" si="947"/>
        <v>0</v>
      </c>
      <c r="R2319" s="21">
        <f t="shared" si="948"/>
        <v>0</v>
      </c>
      <c r="S2319" s="8">
        <f t="shared" si="949"/>
        <v>0</v>
      </c>
      <c r="T2319" s="10">
        <f t="shared" si="958"/>
        <v>6.5000000000000002E-2</v>
      </c>
      <c r="U2319" s="13">
        <f t="shared" si="937"/>
        <v>66</v>
      </c>
      <c r="V2319" s="13">
        <v>252</v>
      </c>
      <c r="W2319" s="14">
        <f t="shared" si="950"/>
        <v>1.016630167</v>
      </c>
      <c r="X2319" s="224">
        <f t="shared" si="941"/>
        <v>344.48772579000001</v>
      </c>
      <c r="Y2319" s="8">
        <v>0</v>
      </c>
      <c r="Z2319" s="9">
        <f t="shared" si="951"/>
        <v>0</v>
      </c>
      <c r="AA2319" s="26" t="str">
        <f t="shared" si="959"/>
        <v>INCORPJ=</v>
      </c>
      <c r="AB2319" s="70">
        <f t="shared" si="960"/>
        <v>45169</v>
      </c>
      <c r="AC2319" s="4"/>
      <c r="AD2319" s="1"/>
      <c r="AE2319" s="11"/>
      <c r="AF2319" s="5"/>
      <c r="AG2319" s="1"/>
      <c r="AH2319" s="1"/>
      <c r="AI2319" s="1"/>
      <c r="AJ2319" s="1"/>
      <c r="AK2319" s="10"/>
      <c r="AL2319" s="1"/>
      <c r="AM2319" s="1"/>
      <c r="AN2319" s="1"/>
      <c r="AO2319" s="1"/>
      <c r="AP2319" s="1"/>
      <c r="AQ2319" s="1"/>
    </row>
    <row r="2320" spans="1:43" x14ac:dyDescent="0.2">
      <c r="A2320" s="67">
        <f t="shared" si="952"/>
        <v>44602</v>
      </c>
      <c r="B2320" s="8">
        <f t="shared" si="942"/>
        <v>21069.781937439999</v>
      </c>
      <c r="C2320" s="8">
        <f t="shared" si="953"/>
        <v>14727.293106159999</v>
      </c>
      <c r="D2320" s="28">
        <f t="shared" si="954"/>
        <v>6120.04</v>
      </c>
      <c r="E2320" s="9">
        <f>IF(K2320=1,VLOOKUP(A2319,[1]Plan1!$AY$117:$BA$314,3),E2319)</f>
        <v>6153.09</v>
      </c>
      <c r="F2320" s="110">
        <f t="shared" si="955"/>
        <v>44579</v>
      </c>
      <c r="G2320" s="12">
        <f t="shared" si="943"/>
        <v>5.4002915013626751E-3</v>
      </c>
      <c r="H2320" s="11">
        <f t="shared" si="956"/>
        <v>44607</v>
      </c>
      <c r="I2320" s="11">
        <f t="shared" si="944"/>
        <v>44607</v>
      </c>
      <c r="J2320" s="1">
        <f t="shared" si="957"/>
        <v>21</v>
      </c>
      <c r="K2320" s="1">
        <f t="shared" si="940"/>
        <v>18</v>
      </c>
      <c r="L2320" s="8">
        <f t="shared" si="945"/>
        <v>1.00462703</v>
      </c>
      <c r="M2320" s="14">
        <f t="shared" si="939"/>
        <v>1.00729958</v>
      </c>
      <c r="N2320" s="14">
        <f t="shared" si="936"/>
        <v>1.4004278265756858</v>
      </c>
      <c r="O2320" s="8">
        <f t="shared" si="938"/>
        <v>1.40690764</v>
      </c>
      <c r="P2320" s="8">
        <f t="shared" si="946"/>
        <v>20719.941187569999</v>
      </c>
      <c r="Q2320" s="13">
        <f t="shared" si="947"/>
        <v>0</v>
      </c>
      <c r="R2320" s="21">
        <f t="shared" si="948"/>
        <v>0</v>
      </c>
      <c r="S2320" s="8">
        <f t="shared" si="949"/>
        <v>0</v>
      </c>
      <c r="T2320" s="10">
        <f t="shared" si="958"/>
        <v>6.5000000000000002E-2</v>
      </c>
      <c r="U2320" s="13">
        <f t="shared" si="937"/>
        <v>67</v>
      </c>
      <c r="V2320" s="13">
        <v>252</v>
      </c>
      <c r="W2320" s="14">
        <f t="shared" si="950"/>
        <v>1.016884254</v>
      </c>
      <c r="X2320" s="224">
        <f t="shared" si="941"/>
        <v>349.84074987000002</v>
      </c>
      <c r="Y2320" s="8">
        <v>0</v>
      </c>
      <c r="Z2320" s="9">
        <f t="shared" si="951"/>
        <v>0</v>
      </c>
      <c r="AA2320" s="26" t="str">
        <f t="shared" si="959"/>
        <v>INCORPJ=</v>
      </c>
      <c r="AB2320" s="70">
        <f t="shared" si="960"/>
        <v>45169</v>
      </c>
      <c r="AC2320" s="4"/>
      <c r="AD2320" s="1"/>
      <c r="AE2320" s="11"/>
      <c r="AF2320" s="5"/>
      <c r="AG2320" s="1"/>
      <c r="AH2320" s="1"/>
      <c r="AI2320" s="1"/>
      <c r="AJ2320" s="1"/>
      <c r="AK2320" s="10"/>
      <c r="AL2320" s="1"/>
      <c r="AM2320" s="1"/>
      <c r="AN2320" s="1"/>
      <c r="AO2320" s="1"/>
      <c r="AP2320" s="1"/>
      <c r="AQ2320" s="1"/>
    </row>
    <row r="2321" spans="1:43" x14ac:dyDescent="0.2">
      <c r="A2321" s="67">
        <f t="shared" si="952"/>
        <v>44603</v>
      </c>
      <c r="B2321" s="8">
        <f t="shared" si="942"/>
        <v>21080.453803700002</v>
      </c>
      <c r="C2321" s="8">
        <f t="shared" si="953"/>
        <v>14727.293106159999</v>
      </c>
      <c r="D2321" s="28">
        <f t="shared" si="954"/>
        <v>6120.04</v>
      </c>
      <c r="E2321" s="9">
        <f>IF(K2321=1,VLOOKUP(A2320,[1]Plan1!$AY$117:$BA$314,3),E2320)</f>
        <v>6153.09</v>
      </c>
      <c r="F2321" s="110">
        <f t="shared" si="955"/>
        <v>44579</v>
      </c>
      <c r="G2321" s="12">
        <f t="shared" si="943"/>
        <v>5.4002915013626751E-3</v>
      </c>
      <c r="H2321" s="11">
        <f t="shared" si="956"/>
        <v>44607</v>
      </c>
      <c r="I2321" s="11">
        <f t="shared" si="944"/>
        <v>44607</v>
      </c>
      <c r="J2321" s="1">
        <f t="shared" si="957"/>
        <v>21</v>
      </c>
      <c r="K2321" s="1">
        <f t="shared" si="940"/>
        <v>19</v>
      </c>
      <c r="L2321" s="8">
        <f t="shared" si="945"/>
        <v>1.00488472</v>
      </c>
      <c r="M2321" s="14">
        <f t="shared" si="939"/>
        <v>1.00729958</v>
      </c>
      <c r="N2321" s="14">
        <f t="shared" si="936"/>
        <v>1.4004278265756858</v>
      </c>
      <c r="O2321" s="8">
        <f t="shared" si="938"/>
        <v>1.4072685199999999</v>
      </c>
      <c r="P2321" s="8">
        <f t="shared" si="946"/>
        <v>20725.255973110001</v>
      </c>
      <c r="Q2321" s="13">
        <f t="shared" si="947"/>
        <v>0</v>
      </c>
      <c r="R2321" s="21">
        <f t="shared" si="948"/>
        <v>0</v>
      </c>
      <c r="S2321" s="8">
        <f t="shared" si="949"/>
        <v>0</v>
      </c>
      <c r="T2321" s="10">
        <f t="shared" si="958"/>
        <v>6.5000000000000002E-2</v>
      </c>
      <c r="U2321" s="13">
        <f t="shared" si="937"/>
        <v>68</v>
      </c>
      <c r="V2321" s="13">
        <v>252</v>
      </c>
      <c r="W2321" s="14">
        <f t="shared" si="950"/>
        <v>1.0171384050000001</v>
      </c>
      <c r="X2321" s="224">
        <f t="shared" si="941"/>
        <v>355.19783059000002</v>
      </c>
      <c r="Y2321" s="8">
        <v>0</v>
      </c>
      <c r="Z2321" s="9">
        <f t="shared" si="951"/>
        <v>0</v>
      </c>
      <c r="AA2321" s="26" t="str">
        <f t="shared" si="959"/>
        <v>INCORPJ=</v>
      </c>
      <c r="AB2321" s="70">
        <f t="shared" si="960"/>
        <v>45169</v>
      </c>
      <c r="AC2321" s="4"/>
      <c r="AD2321" s="1"/>
      <c r="AE2321" s="11"/>
      <c r="AF2321" s="5"/>
      <c r="AG2321" s="1"/>
      <c r="AH2321" s="1"/>
      <c r="AI2321" s="1"/>
      <c r="AJ2321" s="1"/>
      <c r="AK2321" s="10"/>
      <c r="AL2321" s="1"/>
      <c r="AM2321" s="1"/>
      <c r="AN2321" s="1"/>
      <c r="AO2321" s="1"/>
      <c r="AP2321" s="1"/>
      <c r="AQ2321" s="1"/>
    </row>
    <row r="2322" spans="1:43" x14ac:dyDescent="0.2">
      <c r="A2322" s="67">
        <f t="shared" si="952"/>
        <v>44604</v>
      </c>
      <c r="B2322" s="8">
        <f t="shared" si="942"/>
        <v>21091.130896900002</v>
      </c>
      <c r="C2322" s="8">
        <f t="shared" si="953"/>
        <v>14727.293106159999</v>
      </c>
      <c r="D2322" s="28">
        <f t="shared" si="954"/>
        <v>6120.04</v>
      </c>
      <c r="E2322" s="9">
        <f>IF(K2322=1,VLOOKUP(A2321,[1]Plan1!$AY$117:$BA$314,3),E2321)</f>
        <v>6153.09</v>
      </c>
      <c r="F2322" s="110">
        <f t="shared" si="955"/>
        <v>44579</v>
      </c>
      <c r="G2322" s="12">
        <f t="shared" si="943"/>
        <v>5.4002915013626751E-3</v>
      </c>
      <c r="H2322" s="11">
        <f t="shared" si="956"/>
        <v>44607</v>
      </c>
      <c r="I2322" s="11">
        <f t="shared" si="944"/>
        <v>44607</v>
      </c>
      <c r="J2322" s="1">
        <f t="shared" si="957"/>
        <v>21</v>
      </c>
      <c r="K2322" s="1">
        <f t="shared" si="940"/>
        <v>20</v>
      </c>
      <c r="L2322" s="8">
        <f t="shared" si="945"/>
        <v>1.00514247</v>
      </c>
      <c r="M2322" s="14">
        <f t="shared" si="939"/>
        <v>1.00729958</v>
      </c>
      <c r="N2322" s="14">
        <f t="shared" si="936"/>
        <v>1.4004278265756858</v>
      </c>
      <c r="O2322" s="8">
        <f t="shared" si="938"/>
        <v>1.40762948</v>
      </c>
      <c r="P2322" s="8">
        <f t="shared" si="946"/>
        <v>20730.571936830002</v>
      </c>
      <c r="Q2322" s="13">
        <f t="shared" si="947"/>
        <v>0</v>
      </c>
      <c r="R2322" s="21">
        <f t="shared" si="948"/>
        <v>0</v>
      </c>
      <c r="S2322" s="8">
        <f t="shared" si="949"/>
        <v>0</v>
      </c>
      <c r="T2322" s="10">
        <f t="shared" si="958"/>
        <v>6.5000000000000002E-2</v>
      </c>
      <c r="U2322" s="13">
        <f t="shared" si="937"/>
        <v>69</v>
      </c>
      <c r="V2322" s="13">
        <v>252</v>
      </c>
      <c r="W2322" s="14">
        <f t="shared" si="950"/>
        <v>1.0173926200000001</v>
      </c>
      <c r="X2322" s="224">
        <f t="shared" si="941"/>
        <v>360.55896007000001</v>
      </c>
      <c r="Y2322" s="8">
        <v>0</v>
      </c>
      <c r="Z2322" s="9">
        <f t="shared" si="951"/>
        <v>0</v>
      </c>
      <c r="AA2322" s="26" t="str">
        <f t="shared" si="959"/>
        <v>INCORPJ=</v>
      </c>
      <c r="AB2322" s="70">
        <f t="shared" si="960"/>
        <v>45169</v>
      </c>
      <c r="AC2322" s="4"/>
      <c r="AD2322" s="1"/>
      <c r="AE2322" s="11"/>
      <c r="AF2322" s="5"/>
      <c r="AG2322" s="1"/>
      <c r="AH2322" s="1"/>
      <c r="AI2322" s="1"/>
      <c r="AJ2322" s="1"/>
      <c r="AK2322" s="10"/>
      <c r="AL2322" s="1"/>
      <c r="AM2322" s="1"/>
      <c r="AN2322" s="1"/>
      <c r="AO2322" s="1"/>
      <c r="AP2322" s="1"/>
      <c r="AQ2322" s="1"/>
    </row>
    <row r="2323" spans="1:43" x14ac:dyDescent="0.2">
      <c r="A2323" s="67">
        <f t="shared" si="952"/>
        <v>44605</v>
      </c>
      <c r="B2323" s="8">
        <f t="shared" si="942"/>
        <v>21091.130896900002</v>
      </c>
      <c r="C2323" s="8">
        <f t="shared" si="953"/>
        <v>14727.293106159999</v>
      </c>
      <c r="D2323" s="28">
        <f t="shared" si="954"/>
        <v>6120.04</v>
      </c>
      <c r="E2323" s="9">
        <f>IF(K2323=1,VLOOKUP(A2322,[1]Plan1!$AY$117:$BA$314,3),E2322)</f>
        <v>6153.09</v>
      </c>
      <c r="F2323" s="110">
        <f t="shared" si="955"/>
        <v>44579</v>
      </c>
      <c r="G2323" s="12">
        <f t="shared" si="943"/>
        <v>5.4002915013626751E-3</v>
      </c>
      <c r="H2323" s="11">
        <f t="shared" si="956"/>
        <v>44607</v>
      </c>
      <c r="I2323" s="11">
        <f t="shared" si="944"/>
        <v>44607</v>
      </c>
      <c r="J2323" s="1">
        <f t="shared" si="957"/>
        <v>21</v>
      </c>
      <c r="K2323" s="1">
        <f t="shared" si="940"/>
        <v>20</v>
      </c>
      <c r="L2323" s="8">
        <f t="shared" si="945"/>
        <v>1.00514247</v>
      </c>
      <c r="M2323" s="14">
        <f t="shared" si="939"/>
        <v>1.00729958</v>
      </c>
      <c r="N2323" s="14">
        <f t="shared" si="936"/>
        <v>1.4004278265756858</v>
      </c>
      <c r="O2323" s="8">
        <f t="shared" si="938"/>
        <v>1.40762948</v>
      </c>
      <c r="P2323" s="8">
        <f t="shared" si="946"/>
        <v>20730.571936830002</v>
      </c>
      <c r="Q2323" s="13">
        <f t="shared" si="947"/>
        <v>0</v>
      </c>
      <c r="R2323" s="21">
        <f t="shared" si="948"/>
        <v>0</v>
      </c>
      <c r="S2323" s="8">
        <f t="shared" si="949"/>
        <v>0</v>
      </c>
      <c r="T2323" s="10">
        <f t="shared" si="958"/>
        <v>6.5000000000000002E-2</v>
      </c>
      <c r="U2323" s="13">
        <f t="shared" si="937"/>
        <v>69</v>
      </c>
      <c r="V2323" s="13">
        <v>252</v>
      </c>
      <c r="W2323" s="14">
        <f t="shared" si="950"/>
        <v>1.0173926200000001</v>
      </c>
      <c r="X2323" s="224">
        <f t="shared" si="941"/>
        <v>360.55896007000001</v>
      </c>
      <c r="Y2323" s="8">
        <v>0</v>
      </c>
      <c r="Z2323" s="9">
        <f t="shared" si="951"/>
        <v>0</v>
      </c>
      <c r="AA2323" s="26" t="str">
        <f t="shared" si="959"/>
        <v>INCORPJ=</v>
      </c>
      <c r="AB2323" s="70">
        <f t="shared" si="960"/>
        <v>45169</v>
      </c>
      <c r="AC2323" s="4"/>
      <c r="AD2323" s="1"/>
      <c r="AE2323" s="11"/>
      <c r="AF2323" s="5"/>
      <c r="AG2323" s="1"/>
      <c r="AH2323" s="1"/>
      <c r="AI2323" s="1"/>
      <c r="AJ2323" s="1"/>
      <c r="AK2323" s="10"/>
      <c r="AL2323" s="1"/>
      <c r="AM2323" s="1"/>
      <c r="AN2323" s="1"/>
      <c r="AO2323" s="1"/>
      <c r="AP2323" s="1"/>
      <c r="AQ2323" s="1"/>
    </row>
    <row r="2324" spans="1:43" x14ac:dyDescent="0.2">
      <c r="A2324" s="67">
        <f t="shared" si="952"/>
        <v>44606</v>
      </c>
      <c r="B2324" s="8">
        <f t="shared" si="942"/>
        <v>21091.130896900002</v>
      </c>
      <c r="C2324" s="8">
        <f t="shared" si="953"/>
        <v>14727.293106159999</v>
      </c>
      <c r="D2324" s="28">
        <f t="shared" si="954"/>
        <v>6120.04</v>
      </c>
      <c r="E2324" s="9">
        <f>IF(K2324=1,VLOOKUP(A2323,[1]Plan1!$AY$117:$BA$314,3),E2323)</f>
        <v>6153.09</v>
      </c>
      <c r="F2324" s="110">
        <f t="shared" si="955"/>
        <v>44579</v>
      </c>
      <c r="G2324" s="12">
        <f t="shared" si="943"/>
        <v>5.4002915013626751E-3</v>
      </c>
      <c r="H2324" s="11">
        <f t="shared" si="956"/>
        <v>44607</v>
      </c>
      <c r="I2324" s="11">
        <f t="shared" si="944"/>
        <v>44607</v>
      </c>
      <c r="J2324" s="1">
        <f t="shared" si="957"/>
        <v>21</v>
      </c>
      <c r="K2324" s="1">
        <f t="shared" si="940"/>
        <v>20</v>
      </c>
      <c r="L2324" s="8">
        <f t="shared" si="945"/>
        <v>1.00514247</v>
      </c>
      <c r="M2324" s="14">
        <f t="shared" si="939"/>
        <v>1.00729958</v>
      </c>
      <c r="N2324" s="14">
        <f t="shared" si="936"/>
        <v>1.4004278265756858</v>
      </c>
      <c r="O2324" s="8">
        <f t="shared" si="938"/>
        <v>1.40762948</v>
      </c>
      <c r="P2324" s="8">
        <f t="shared" si="946"/>
        <v>20730.571936830002</v>
      </c>
      <c r="Q2324" s="13">
        <f t="shared" si="947"/>
        <v>0</v>
      </c>
      <c r="R2324" s="21">
        <f t="shared" si="948"/>
        <v>0</v>
      </c>
      <c r="S2324" s="8">
        <f t="shared" si="949"/>
        <v>0</v>
      </c>
      <c r="T2324" s="10">
        <f t="shared" si="958"/>
        <v>6.5000000000000002E-2</v>
      </c>
      <c r="U2324" s="13">
        <f t="shared" si="937"/>
        <v>69</v>
      </c>
      <c r="V2324" s="13">
        <v>252</v>
      </c>
      <c r="W2324" s="14">
        <f t="shared" si="950"/>
        <v>1.0173926200000001</v>
      </c>
      <c r="X2324" s="224">
        <f t="shared" si="941"/>
        <v>360.55896007000001</v>
      </c>
      <c r="Y2324" s="8">
        <v>0</v>
      </c>
      <c r="Z2324" s="9">
        <f t="shared" si="951"/>
        <v>0</v>
      </c>
      <c r="AA2324" s="26" t="str">
        <f t="shared" si="959"/>
        <v>INCORPJ=</v>
      </c>
      <c r="AB2324" s="70">
        <f t="shared" si="960"/>
        <v>45169</v>
      </c>
      <c r="AC2324" s="4"/>
      <c r="AD2324" s="1"/>
      <c r="AE2324" s="11"/>
      <c r="AF2324" s="5"/>
      <c r="AG2324" s="1"/>
      <c r="AH2324" s="1"/>
      <c r="AI2324" s="1"/>
      <c r="AJ2324" s="1"/>
      <c r="AK2324" s="10"/>
      <c r="AL2324" s="1"/>
      <c r="AM2324" s="1"/>
      <c r="AN2324" s="1"/>
      <c r="AO2324" s="1"/>
      <c r="AP2324" s="1"/>
      <c r="AQ2324" s="1"/>
    </row>
    <row r="2325" spans="1:43" x14ac:dyDescent="0.2">
      <c r="A2325" s="67">
        <f t="shared" si="952"/>
        <v>44607</v>
      </c>
      <c r="B2325" s="8">
        <f t="shared" si="942"/>
        <v>21101.813497979998</v>
      </c>
      <c r="C2325" s="8">
        <f t="shared" si="953"/>
        <v>14727.293106159999</v>
      </c>
      <c r="D2325" s="28">
        <f t="shared" si="954"/>
        <v>6120.04</v>
      </c>
      <c r="E2325" s="9">
        <f>IF(K2325=1,VLOOKUP(A2324,[1]Plan1!$AY$117:$BA$314,3),E2324)</f>
        <v>6153.09</v>
      </c>
      <c r="F2325" s="110">
        <f t="shared" si="955"/>
        <v>44579</v>
      </c>
      <c r="G2325" s="12">
        <f t="shared" si="943"/>
        <v>5.4002915013626751E-3</v>
      </c>
      <c r="H2325" s="11">
        <f t="shared" si="956"/>
        <v>44635</v>
      </c>
      <c r="I2325" s="11">
        <f t="shared" si="944"/>
        <v>44607</v>
      </c>
      <c r="J2325" s="1">
        <f t="shared" si="957"/>
        <v>21</v>
      </c>
      <c r="K2325" s="1">
        <f t="shared" si="940"/>
        <v>21</v>
      </c>
      <c r="L2325" s="8">
        <f t="shared" si="945"/>
        <v>1.0054002900000001</v>
      </c>
      <c r="M2325" s="14">
        <f t="shared" si="939"/>
        <v>1.00729958</v>
      </c>
      <c r="N2325" s="14">
        <f t="shared" si="936"/>
        <v>1.4004278265756858</v>
      </c>
      <c r="O2325" s="8">
        <f t="shared" si="938"/>
        <v>1.4079905399999999</v>
      </c>
      <c r="P2325" s="8">
        <f t="shared" si="946"/>
        <v>20735.889373279999</v>
      </c>
      <c r="Q2325" s="13">
        <f t="shared" si="947"/>
        <v>0</v>
      </c>
      <c r="R2325" s="21">
        <f t="shared" si="948"/>
        <v>0</v>
      </c>
      <c r="S2325" s="8">
        <f t="shared" si="949"/>
        <v>0</v>
      </c>
      <c r="T2325" s="10">
        <f t="shared" si="958"/>
        <v>6.5000000000000002E-2</v>
      </c>
      <c r="U2325" s="13">
        <f t="shared" si="937"/>
        <v>70</v>
      </c>
      <c r="V2325" s="13">
        <v>252</v>
      </c>
      <c r="W2325" s="14">
        <f t="shared" si="950"/>
        <v>1.017646898</v>
      </c>
      <c r="X2325" s="224">
        <f t="shared" si="941"/>
        <v>365.92412469999999</v>
      </c>
      <c r="Y2325" s="8">
        <v>0</v>
      </c>
      <c r="Z2325" s="9">
        <f t="shared" si="951"/>
        <v>0</v>
      </c>
      <c r="AA2325" s="26" t="str">
        <f t="shared" si="959"/>
        <v>INCORPJ=</v>
      </c>
      <c r="AB2325" s="70">
        <f t="shared" si="960"/>
        <v>45169</v>
      </c>
      <c r="AC2325" s="4"/>
      <c r="AD2325" s="1"/>
      <c r="AE2325" s="11"/>
      <c r="AF2325" s="5"/>
      <c r="AG2325" s="1"/>
      <c r="AH2325" s="1"/>
      <c r="AI2325" s="1"/>
      <c r="AJ2325" s="1"/>
      <c r="AK2325" s="10"/>
      <c r="AL2325" s="1"/>
      <c r="AM2325" s="1"/>
      <c r="AN2325" s="1"/>
      <c r="AO2325" s="1"/>
      <c r="AP2325" s="1"/>
      <c r="AQ2325" s="1"/>
    </row>
    <row r="2326" spans="1:43" x14ac:dyDescent="0.2">
      <c r="A2326" s="67">
        <f t="shared" si="952"/>
        <v>44608</v>
      </c>
      <c r="B2326" s="8">
        <f t="shared" si="942"/>
        <v>21118.875323470002</v>
      </c>
      <c r="C2326" s="8">
        <f t="shared" si="953"/>
        <v>14727.293106159999</v>
      </c>
      <c r="D2326" s="28">
        <f t="shared" si="954"/>
        <v>6153.09</v>
      </c>
      <c r="E2326" s="9">
        <f>IF(K2326=1,VLOOKUP(A2325,[1]Plan1!$AY$117:$BA$314,3),E2325)</f>
        <v>6215.24</v>
      </c>
      <c r="F2326" s="110">
        <f t="shared" si="955"/>
        <v>44608</v>
      </c>
      <c r="G2326" s="12">
        <f t="shared" si="943"/>
        <v>1.0100616113204897E-2</v>
      </c>
      <c r="H2326" s="11">
        <f t="shared" si="956"/>
        <v>44635</v>
      </c>
      <c r="I2326" s="11">
        <f t="shared" si="944"/>
        <v>44635</v>
      </c>
      <c r="J2326" s="1">
        <f t="shared" si="957"/>
        <v>18</v>
      </c>
      <c r="K2326" s="1">
        <f t="shared" si="940"/>
        <v>1</v>
      </c>
      <c r="L2326" s="8">
        <f t="shared" si="945"/>
        <v>1.00055848</v>
      </c>
      <c r="M2326" s="14">
        <f t="shared" si="939"/>
        <v>1.0054002900000001</v>
      </c>
      <c r="N2326" s="14">
        <f t="shared" si="936"/>
        <v>1.4079905429632642</v>
      </c>
      <c r="O2326" s="8">
        <f t="shared" si="938"/>
        <v>1.4087768700000001</v>
      </c>
      <c r="P2326" s="8">
        <f t="shared" si="946"/>
        <v>20747.469885660001</v>
      </c>
      <c r="Q2326" s="13">
        <f t="shared" si="947"/>
        <v>0</v>
      </c>
      <c r="R2326" s="21">
        <f t="shared" si="948"/>
        <v>0</v>
      </c>
      <c r="S2326" s="8">
        <f t="shared" si="949"/>
        <v>0</v>
      </c>
      <c r="T2326" s="10">
        <f t="shared" si="958"/>
        <v>6.5000000000000002E-2</v>
      </c>
      <c r="U2326" s="13">
        <f t="shared" si="937"/>
        <v>71</v>
      </c>
      <c r="V2326" s="13">
        <v>252</v>
      </c>
      <c r="W2326" s="14">
        <f t="shared" si="950"/>
        <v>1.01790124</v>
      </c>
      <c r="X2326" s="224">
        <f t="shared" si="941"/>
        <v>371.40543781000002</v>
      </c>
      <c r="Y2326" s="8">
        <v>0</v>
      </c>
      <c r="Z2326" s="9">
        <f t="shared" si="951"/>
        <v>0</v>
      </c>
      <c r="AA2326" s="26" t="str">
        <f t="shared" si="959"/>
        <v>INCORPJ=</v>
      </c>
      <c r="AB2326" s="70">
        <f t="shared" si="960"/>
        <v>45169</v>
      </c>
      <c r="AC2326" s="4"/>
      <c r="AD2326" s="1"/>
      <c r="AE2326" s="11"/>
      <c r="AF2326" s="5"/>
      <c r="AG2326" s="1"/>
      <c r="AH2326" s="1"/>
      <c r="AI2326" s="1"/>
      <c r="AJ2326" s="1"/>
      <c r="AK2326" s="10"/>
      <c r="AL2326" s="1"/>
      <c r="AM2326" s="1"/>
      <c r="AN2326" s="1"/>
      <c r="AO2326" s="1"/>
      <c r="AP2326" s="1"/>
      <c r="AQ2326" s="1"/>
    </row>
    <row r="2327" spans="1:43" x14ac:dyDescent="0.2">
      <c r="A2327" s="67">
        <f t="shared" si="952"/>
        <v>44609</v>
      </c>
      <c r="B2327" s="8">
        <f t="shared" si="942"/>
        <v>21135.951245169999</v>
      </c>
      <c r="C2327" s="8">
        <f t="shared" si="953"/>
        <v>14727.293106159999</v>
      </c>
      <c r="D2327" s="28">
        <f t="shared" si="954"/>
        <v>6153.09</v>
      </c>
      <c r="E2327" s="9">
        <f>IF(K2327=1,VLOOKUP(A2326,[1]Plan1!$AY$117:$BA$314,3),E2326)</f>
        <v>6215.24</v>
      </c>
      <c r="F2327" s="110">
        <f t="shared" si="955"/>
        <v>44608</v>
      </c>
      <c r="G2327" s="12">
        <f t="shared" si="943"/>
        <v>1.0100616113204897E-2</v>
      </c>
      <c r="H2327" s="11">
        <f t="shared" si="956"/>
        <v>44635</v>
      </c>
      <c r="I2327" s="11">
        <f t="shared" si="944"/>
        <v>44635</v>
      </c>
      <c r="J2327" s="1">
        <f t="shared" si="957"/>
        <v>18</v>
      </c>
      <c r="K2327" s="1">
        <f t="shared" si="940"/>
        <v>2</v>
      </c>
      <c r="L2327" s="8">
        <f t="shared" si="945"/>
        <v>1.0011172800000001</v>
      </c>
      <c r="M2327" s="14">
        <f t="shared" si="939"/>
        <v>1.0054002900000001</v>
      </c>
      <c r="N2327" s="14">
        <f t="shared" si="936"/>
        <v>1.4079905429632642</v>
      </c>
      <c r="O2327" s="8">
        <f t="shared" si="938"/>
        <v>1.4095636600000001</v>
      </c>
      <c r="P2327" s="8">
        <f t="shared" si="946"/>
        <v>20759.057172609999</v>
      </c>
      <c r="Q2327" s="13">
        <f t="shared" si="947"/>
        <v>0</v>
      </c>
      <c r="R2327" s="21">
        <f t="shared" si="948"/>
        <v>0</v>
      </c>
      <c r="S2327" s="8">
        <f t="shared" si="949"/>
        <v>0</v>
      </c>
      <c r="T2327" s="10">
        <f t="shared" si="958"/>
        <v>6.5000000000000002E-2</v>
      </c>
      <c r="U2327" s="13">
        <f t="shared" si="937"/>
        <v>72</v>
      </c>
      <c r="V2327" s="13">
        <v>252</v>
      </c>
      <c r="W2327" s="14">
        <f t="shared" si="950"/>
        <v>1.018155645</v>
      </c>
      <c r="X2327" s="224">
        <f t="shared" si="941"/>
        <v>376.89407255999998</v>
      </c>
      <c r="Y2327" s="8">
        <v>0</v>
      </c>
      <c r="Z2327" s="9">
        <f t="shared" si="951"/>
        <v>0</v>
      </c>
      <c r="AA2327" s="26" t="str">
        <f t="shared" si="959"/>
        <v>INCORPJ=</v>
      </c>
      <c r="AB2327" s="70">
        <f t="shared" si="960"/>
        <v>45169</v>
      </c>
      <c r="AC2327" s="4"/>
      <c r="AD2327" s="1"/>
      <c r="AE2327" s="11"/>
      <c r="AF2327" s="5"/>
      <c r="AG2327" s="1"/>
      <c r="AH2327" s="1"/>
      <c r="AI2327" s="1"/>
      <c r="AJ2327" s="1"/>
      <c r="AK2327" s="10"/>
      <c r="AL2327" s="1"/>
      <c r="AM2327" s="1"/>
      <c r="AN2327" s="1"/>
      <c r="AO2327" s="1"/>
      <c r="AP2327" s="1"/>
      <c r="AQ2327" s="1"/>
    </row>
    <row r="2328" spans="1:43" x14ac:dyDescent="0.2">
      <c r="A2328" s="67">
        <f t="shared" si="952"/>
        <v>44610</v>
      </c>
      <c r="B2328" s="8">
        <f t="shared" si="942"/>
        <v>21153.040841229998</v>
      </c>
      <c r="C2328" s="8">
        <f t="shared" si="953"/>
        <v>14727.293106159999</v>
      </c>
      <c r="D2328" s="28">
        <f t="shared" si="954"/>
        <v>6153.09</v>
      </c>
      <c r="E2328" s="9">
        <f>IF(K2328=1,VLOOKUP(A2327,[1]Plan1!$AY$117:$BA$314,3),E2327)</f>
        <v>6215.24</v>
      </c>
      <c r="F2328" s="110">
        <f t="shared" si="955"/>
        <v>44608</v>
      </c>
      <c r="G2328" s="12">
        <f t="shared" si="943"/>
        <v>1.0100616113204897E-2</v>
      </c>
      <c r="H2328" s="11">
        <f t="shared" si="956"/>
        <v>44635</v>
      </c>
      <c r="I2328" s="11">
        <f t="shared" si="944"/>
        <v>44635</v>
      </c>
      <c r="J2328" s="1">
        <f t="shared" si="957"/>
        <v>18</v>
      </c>
      <c r="K2328" s="1">
        <f t="shared" si="940"/>
        <v>3</v>
      </c>
      <c r="L2328" s="8">
        <f t="shared" si="945"/>
        <v>1.0016763900000001</v>
      </c>
      <c r="M2328" s="14">
        <f t="shared" si="939"/>
        <v>1.0054002900000001</v>
      </c>
      <c r="N2328" s="14">
        <f t="shared" si="936"/>
        <v>1.4079905429632642</v>
      </c>
      <c r="O2328" s="8">
        <f t="shared" si="938"/>
        <v>1.41035088</v>
      </c>
      <c r="P2328" s="8">
        <f t="shared" si="946"/>
        <v>20770.650792289998</v>
      </c>
      <c r="Q2328" s="13">
        <f t="shared" si="947"/>
        <v>0</v>
      </c>
      <c r="R2328" s="21">
        <f t="shared" si="948"/>
        <v>0</v>
      </c>
      <c r="S2328" s="8">
        <f t="shared" si="949"/>
        <v>0</v>
      </c>
      <c r="T2328" s="10">
        <f t="shared" si="958"/>
        <v>6.5000000000000002E-2</v>
      </c>
      <c r="U2328" s="13">
        <f t="shared" si="937"/>
        <v>73</v>
      </c>
      <c r="V2328" s="13">
        <v>252</v>
      </c>
      <c r="W2328" s="14">
        <f t="shared" si="950"/>
        <v>1.0184101139999999</v>
      </c>
      <c r="X2328" s="224">
        <f t="shared" si="941"/>
        <v>382.39004893999999</v>
      </c>
      <c r="Y2328" s="8">
        <v>0</v>
      </c>
      <c r="Z2328" s="9">
        <f t="shared" si="951"/>
        <v>0</v>
      </c>
      <c r="AA2328" s="26" t="str">
        <f t="shared" si="959"/>
        <v>INCORPJ=</v>
      </c>
      <c r="AB2328" s="70">
        <f t="shared" si="960"/>
        <v>45169</v>
      </c>
      <c r="AC2328" s="4"/>
      <c r="AD2328" s="1"/>
      <c r="AE2328" s="11"/>
      <c r="AF2328" s="5"/>
      <c r="AG2328" s="1"/>
      <c r="AH2328" s="1"/>
      <c r="AI2328" s="1"/>
      <c r="AJ2328" s="1"/>
      <c r="AK2328" s="10"/>
      <c r="AL2328" s="1"/>
      <c r="AM2328" s="1"/>
      <c r="AN2328" s="1"/>
      <c r="AO2328" s="1"/>
      <c r="AP2328" s="1"/>
      <c r="AQ2328" s="1"/>
    </row>
    <row r="2329" spans="1:43" x14ac:dyDescent="0.2">
      <c r="A2329" s="67">
        <f t="shared" si="952"/>
        <v>44611</v>
      </c>
      <c r="B2329" s="8">
        <f t="shared" si="942"/>
        <v>21170.14426873</v>
      </c>
      <c r="C2329" s="8">
        <f t="shared" si="953"/>
        <v>14727.293106159999</v>
      </c>
      <c r="D2329" s="28">
        <f t="shared" si="954"/>
        <v>6153.09</v>
      </c>
      <c r="E2329" s="9">
        <f>IF(K2329=1,VLOOKUP(A2328,[1]Plan1!$AY$117:$BA$314,3),E2328)</f>
        <v>6215.24</v>
      </c>
      <c r="F2329" s="110">
        <f t="shared" si="955"/>
        <v>44608</v>
      </c>
      <c r="G2329" s="12">
        <f t="shared" si="943"/>
        <v>1.0100616113204897E-2</v>
      </c>
      <c r="H2329" s="11">
        <f t="shared" si="956"/>
        <v>44635</v>
      </c>
      <c r="I2329" s="11">
        <f t="shared" si="944"/>
        <v>44635</v>
      </c>
      <c r="J2329" s="1">
        <f t="shared" si="957"/>
        <v>18</v>
      </c>
      <c r="K2329" s="1">
        <f t="shared" si="940"/>
        <v>4</v>
      </c>
      <c r="L2329" s="8">
        <f t="shared" si="945"/>
        <v>1.0022358099999999</v>
      </c>
      <c r="M2329" s="14">
        <f t="shared" si="939"/>
        <v>1.0054002900000001</v>
      </c>
      <c r="N2329" s="14">
        <f t="shared" si="936"/>
        <v>1.4079905429632642</v>
      </c>
      <c r="O2329" s="8">
        <f t="shared" si="938"/>
        <v>1.4111385400000001</v>
      </c>
      <c r="P2329" s="8">
        <f t="shared" si="946"/>
        <v>20782.250891970001</v>
      </c>
      <c r="Q2329" s="13">
        <f t="shared" si="947"/>
        <v>0</v>
      </c>
      <c r="R2329" s="21">
        <f t="shared" si="948"/>
        <v>0</v>
      </c>
      <c r="S2329" s="8">
        <f t="shared" si="949"/>
        <v>0</v>
      </c>
      <c r="T2329" s="10">
        <f t="shared" si="958"/>
        <v>6.5000000000000002E-2</v>
      </c>
      <c r="U2329" s="13">
        <f t="shared" si="937"/>
        <v>74</v>
      </c>
      <c r="V2329" s="13">
        <v>252</v>
      </c>
      <c r="W2329" s="14">
        <f t="shared" si="950"/>
        <v>1.018664647</v>
      </c>
      <c r="X2329" s="224">
        <f t="shared" si="941"/>
        <v>387.89337676000002</v>
      </c>
      <c r="Y2329" s="8">
        <v>0</v>
      </c>
      <c r="Z2329" s="9">
        <f t="shared" si="951"/>
        <v>0</v>
      </c>
      <c r="AA2329" s="26" t="str">
        <f t="shared" si="959"/>
        <v>INCORPJ=</v>
      </c>
      <c r="AB2329" s="70">
        <f t="shared" si="960"/>
        <v>45169</v>
      </c>
      <c r="AC2329" s="4"/>
      <c r="AD2329" s="1"/>
      <c r="AE2329" s="11"/>
      <c r="AF2329" s="5"/>
      <c r="AG2329" s="1"/>
      <c r="AH2329" s="1"/>
      <c r="AI2329" s="1"/>
      <c r="AJ2329" s="1"/>
      <c r="AK2329" s="10"/>
      <c r="AL2329" s="1"/>
      <c r="AM2329" s="1"/>
      <c r="AN2329" s="1"/>
      <c r="AO2329" s="1"/>
      <c r="AP2329" s="1"/>
      <c r="AQ2329" s="1"/>
    </row>
    <row r="2330" spans="1:43" x14ac:dyDescent="0.2">
      <c r="A2330" s="67">
        <f t="shared" si="952"/>
        <v>44612</v>
      </c>
      <c r="B2330" s="8">
        <f t="shared" si="942"/>
        <v>21170.14426873</v>
      </c>
      <c r="C2330" s="8">
        <f t="shared" si="953"/>
        <v>14727.293106159999</v>
      </c>
      <c r="D2330" s="28">
        <f t="shared" si="954"/>
        <v>6153.09</v>
      </c>
      <c r="E2330" s="9">
        <f>IF(K2330=1,VLOOKUP(A2329,[1]Plan1!$AY$117:$BA$314,3),E2329)</f>
        <v>6215.24</v>
      </c>
      <c r="F2330" s="110">
        <f t="shared" si="955"/>
        <v>44608</v>
      </c>
      <c r="G2330" s="12">
        <f t="shared" si="943"/>
        <v>1.0100616113204897E-2</v>
      </c>
      <c r="H2330" s="11">
        <f t="shared" si="956"/>
        <v>44635</v>
      </c>
      <c r="I2330" s="11">
        <f t="shared" si="944"/>
        <v>44635</v>
      </c>
      <c r="J2330" s="1">
        <f t="shared" si="957"/>
        <v>18</v>
      </c>
      <c r="K2330" s="1">
        <f t="shared" si="940"/>
        <v>4</v>
      </c>
      <c r="L2330" s="8">
        <f t="shared" si="945"/>
        <v>1.0022358099999999</v>
      </c>
      <c r="M2330" s="14">
        <f t="shared" si="939"/>
        <v>1.0054002900000001</v>
      </c>
      <c r="N2330" s="14">
        <f t="shared" si="936"/>
        <v>1.4079905429632642</v>
      </c>
      <c r="O2330" s="8">
        <f t="shared" si="938"/>
        <v>1.4111385400000001</v>
      </c>
      <c r="P2330" s="8">
        <f t="shared" si="946"/>
        <v>20782.250891970001</v>
      </c>
      <c r="Q2330" s="13">
        <f t="shared" si="947"/>
        <v>0</v>
      </c>
      <c r="R2330" s="21">
        <f t="shared" si="948"/>
        <v>0</v>
      </c>
      <c r="S2330" s="8">
        <f t="shared" si="949"/>
        <v>0</v>
      </c>
      <c r="T2330" s="10">
        <f t="shared" si="958"/>
        <v>6.5000000000000002E-2</v>
      </c>
      <c r="U2330" s="13">
        <f t="shared" si="937"/>
        <v>74</v>
      </c>
      <c r="V2330" s="13">
        <v>252</v>
      </c>
      <c r="W2330" s="14">
        <f t="shared" si="950"/>
        <v>1.018664647</v>
      </c>
      <c r="X2330" s="224">
        <f t="shared" si="941"/>
        <v>387.89337676000002</v>
      </c>
      <c r="Y2330" s="8">
        <v>0</v>
      </c>
      <c r="Z2330" s="9">
        <f t="shared" si="951"/>
        <v>0</v>
      </c>
      <c r="AA2330" s="26" t="str">
        <f t="shared" si="959"/>
        <v>INCORPJ=</v>
      </c>
      <c r="AB2330" s="70">
        <f t="shared" si="960"/>
        <v>45169</v>
      </c>
      <c r="AC2330" s="4"/>
      <c r="AD2330" s="1"/>
      <c r="AE2330" s="11"/>
      <c r="AF2330" s="5"/>
      <c r="AG2330" s="1"/>
      <c r="AH2330" s="1"/>
      <c r="AI2330" s="1"/>
      <c r="AJ2330" s="1"/>
      <c r="AK2330" s="10"/>
      <c r="AL2330" s="1"/>
      <c r="AM2330" s="1"/>
      <c r="AN2330" s="1"/>
      <c r="AO2330" s="1"/>
      <c r="AP2330" s="1"/>
      <c r="AQ2330" s="1"/>
    </row>
    <row r="2331" spans="1:43" x14ac:dyDescent="0.2">
      <c r="A2331" s="67">
        <f t="shared" si="952"/>
        <v>44613</v>
      </c>
      <c r="B2331" s="8">
        <f t="shared" si="942"/>
        <v>21170.14426873</v>
      </c>
      <c r="C2331" s="8">
        <f t="shared" si="953"/>
        <v>14727.293106159999</v>
      </c>
      <c r="D2331" s="28">
        <f t="shared" si="954"/>
        <v>6153.09</v>
      </c>
      <c r="E2331" s="9">
        <f>IF(K2331=1,VLOOKUP(A2330,[1]Plan1!$AY$117:$BA$314,3),E2330)</f>
        <v>6215.24</v>
      </c>
      <c r="F2331" s="110">
        <f t="shared" si="955"/>
        <v>44608</v>
      </c>
      <c r="G2331" s="12">
        <f t="shared" si="943"/>
        <v>1.0100616113204897E-2</v>
      </c>
      <c r="H2331" s="11">
        <f t="shared" si="956"/>
        <v>44635</v>
      </c>
      <c r="I2331" s="11">
        <f t="shared" si="944"/>
        <v>44635</v>
      </c>
      <c r="J2331" s="1">
        <f t="shared" si="957"/>
        <v>18</v>
      </c>
      <c r="K2331" s="1">
        <f t="shared" si="940"/>
        <v>4</v>
      </c>
      <c r="L2331" s="8">
        <f t="shared" si="945"/>
        <v>1.0022358099999999</v>
      </c>
      <c r="M2331" s="14">
        <f t="shared" si="939"/>
        <v>1.0054002900000001</v>
      </c>
      <c r="N2331" s="14">
        <f t="shared" si="936"/>
        <v>1.4079905429632642</v>
      </c>
      <c r="O2331" s="8">
        <f t="shared" si="938"/>
        <v>1.4111385400000001</v>
      </c>
      <c r="P2331" s="8">
        <f t="shared" si="946"/>
        <v>20782.250891970001</v>
      </c>
      <c r="Q2331" s="13">
        <f t="shared" si="947"/>
        <v>0</v>
      </c>
      <c r="R2331" s="21">
        <f t="shared" si="948"/>
        <v>0</v>
      </c>
      <c r="S2331" s="8">
        <f t="shared" si="949"/>
        <v>0</v>
      </c>
      <c r="T2331" s="10">
        <f t="shared" si="958"/>
        <v>6.5000000000000002E-2</v>
      </c>
      <c r="U2331" s="13">
        <f t="shared" si="937"/>
        <v>74</v>
      </c>
      <c r="V2331" s="13">
        <v>252</v>
      </c>
      <c r="W2331" s="14">
        <f t="shared" si="950"/>
        <v>1.018664647</v>
      </c>
      <c r="X2331" s="224">
        <f t="shared" si="941"/>
        <v>387.89337676000002</v>
      </c>
      <c r="Y2331" s="8">
        <v>0</v>
      </c>
      <c r="Z2331" s="9">
        <f t="shared" si="951"/>
        <v>0</v>
      </c>
      <c r="AA2331" s="26" t="str">
        <f t="shared" si="959"/>
        <v>INCORPJ=</v>
      </c>
      <c r="AB2331" s="70">
        <f t="shared" si="960"/>
        <v>45169</v>
      </c>
      <c r="AC2331" s="4"/>
      <c r="AD2331" s="1"/>
      <c r="AE2331" s="11"/>
      <c r="AF2331" s="5"/>
      <c r="AG2331" s="1"/>
      <c r="AH2331" s="1"/>
      <c r="AI2331" s="1"/>
      <c r="AJ2331" s="1"/>
      <c r="AK2331" s="10"/>
      <c r="AL2331" s="1"/>
      <c r="AM2331" s="1"/>
      <c r="AN2331" s="1"/>
      <c r="AO2331" s="1"/>
      <c r="AP2331" s="1"/>
      <c r="AQ2331" s="1"/>
    </row>
    <row r="2332" spans="1:43" x14ac:dyDescent="0.2">
      <c r="A2332" s="67">
        <f t="shared" si="952"/>
        <v>44614</v>
      </c>
      <c r="B2332" s="8">
        <f t="shared" si="942"/>
        <v>21187.261664140002</v>
      </c>
      <c r="C2332" s="8">
        <f t="shared" si="953"/>
        <v>14727.293106159999</v>
      </c>
      <c r="D2332" s="28">
        <f t="shared" si="954"/>
        <v>6153.09</v>
      </c>
      <c r="E2332" s="9">
        <f>IF(K2332=1,VLOOKUP(A2331,[1]Plan1!$AY$117:$BA$314,3),E2331)</f>
        <v>6215.24</v>
      </c>
      <c r="F2332" s="110">
        <f t="shared" si="955"/>
        <v>44608</v>
      </c>
      <c r="G2332" s="12">
        <f t="shared" si="943"/>
        <v>1.0100616113204897E-2</v>
      </c>
      <c r="H2332" s="11">
        <f t="shared" si="956"/>
        <v>44635</v>
      </c>
      <c r="I2332" s="11">
        <f t="shared" si="944"/>
        <v>44635</v>
      </c>
      <c r="J2332" s="1">
        <f t="shared" si="957"/>
        <v>18</v>
      </c>
      <c r="K2332" s="1">
        <f t="shared" si="940"/>
        <v>5</v>
      </c>
      <c r="L2332" s="8">
        <f t="shared" si="945"/>
        <v>1.0027955500000001</v>
      </c>
      <c r="M2332" s="14">
        <f t="shared" si="939"/>
        <v>1.0054002900000001</v>
      </c>
      <c r="N2332" s="14">
        <f t="shared" si="936"/>
        <v>1.4079905429632642</v>
      </c>
      <c r="O2332" s="8">
        <f t="shared" si="938"/>
        <v>1.4119266500000001</v>
      </c>
      <c r="P2332" s="8">
        <f t="shared" si="946"/>
        <v>20793.857618940001</v>
      </c>
      <c r="Q2332" s="13">
        <f t="shared" si="947"/>
        <v>0</v>
      </c>
      <c r="R2332" s="21">
        <f t="shared" si="948"/>
        <v>0</v>
      </c>
      <c r="S2332" s="8">
        <f t="shared" si="949"/>
        <v>0</v>
      </c>
      <c r="T2332" s="10">
        <f t="shared" si="958"/>
        <v>6.5000000000000002E-2</v>
      </c>
      <c r="U2332" s="13">
        <f t="shared" si="937"/>
        <v>75</v>
      </c>
      <c r="V2332" s="13">
        <v>252</v>
      </c>
      <c r="W2332" s="14">
        <f t="shared" si="950"/>
        <v>1.018919243</v>
      </c>
      <c r="X2332" s="224">
        <f t="shared" si="941"/>
        <v>393.40404519999998</v>
      </c>
      <c r="Y2332" s="8">
        <v>0</v>
      </c>
      <c r="Z2332" s="9">
        <f t="shared" si="951"/>
        <v>0</v>
      </c>
      <c r="AA2332" s="26" t="str">
        <f t="shared" si="959"/>
        <v>INCORPJ=</v>
      </c>
      <c r="AB2332" s="70">
        <f t="shared" si="960"/>
        <v>45169</v>
      </c>
      <c r="AC2332" s="4"/>
      <c r="AD2332" s="1"/>
      <c r="AE2332" s="11"/>
      <c r="AF2332" s="5"/>
      <c r="AG2332" s="1"/>
      <c r="AH2332" s="1"/>
      <c r="AI2332" s="1"/>
      <c r="AJ2332" s="1"/>
      <c r="AK2332" s="10"/>
      <c r="AL2332" s="1"/>
      <c r="AM2332" s="1"/>
      <c r="AN2332" s="1"/>
      <c r="AO2332" s="1"/>
      <c r="AP2332" s="1"/>
      <c r="AQ2332" s="1"/>
    </row>
    <row r="2333" spans="1:43" x14ac:dyDescent="0.2">
      <c r="A2333" s="67">
        <f t="shared" si="952"/>
        <v>44615</v>
      </c>
      <c r="B2333" s="8">
        <f t="shared" si="942"/>
        <v>21204.39260521</v>
      </c>
      <c r="C2333" s="8">
        <f t="shared" si="953"/>
        <v>14727.293106159999</v>
      </c>
      <c r="D2333" s="28">
        <f t="shared" si="954"/>
        <v>6153.09</v>
      </c>
      <c r="E2333" s="9">
        <f>IF(K2333=1,VLOOKUP(A2332,[1]Plan1!$AY$117:$BA$314,3),E2332)</f>
        <v>6215.24</v>
      </c>
      <c r="F2333" s="110">
        <f t="shared" si="955"/>
        <v>44608</v>
      </c>
      <c r="G2333" s="12">
        <f t="shared" si="943"/>
        <v>1.0100616113204897E-2</v>
      </c>
      <c r="H2333" s="11">
        <f t="shared" si="956"/>
        <v>44635</v>
      </c>
      <c r="I2333" s="11">
        <f t="shared" si="944"/>
        <v>44635</v>
      </c>
      <c r="J2333" s="1">
        <f t="shared" si="957"/>
        <v>18</v>
      </c>
      <c r="K2333" s="1">
        <f t="shared" si="940"/>
        <v>6</v>
      </c>
      <c r="L2333" s="8">
        <f t="shared" si="945"/>
        <v>1.00335559</v>
      </c>
      <c r="M2333" s="14">
        <f t="shared" si="939"/>
        <v>1.0054002900000001</v>
      </c>
      <c r="N2333" s="14">
        <f t="shared" si="936"/>
        <v>1.4079905429632642</v>
      </c>
      <c r="O2333" s="8">
        <f t="shared" si="938"/>
        <v>1.41271518</v>
      </c>
      <c r="P2333" s="8">
        <f t="shared" si="946"/>
        <v>20805.47053138</v>
      </c>
      <c r="Q2333" s="13">
        <f t="shared" si="947"/>
        <v>0</v>
      </c>
      <c r="R2333" s="21">
        <f t="shared" si="948"/>
        <v>0</v>
      </c>
      <c r="S2333" s="8">
        <f t="shared" si="949"/>
        <v>0</v>
      </c>
      <c r="T2333" s="10">
        <f t="shared" si="958"/>
        <v>6.5000000000000002E-2</v>
      </c>
      <c r="U2333" s="13">
        <f t="shared" si="937"/>
        <v>76</v>
      </c>
      <c r="V2333" s="13">
        <v>252</v>
      </c>
      <c r="W2333" s="14">
        <f t="shared" si="950"/>
        <v>1.019173903</v>
      </c>
      <c r="X2333" s="224">
        <f t="shared" si="941"/>
        <v>398.92207382999999</v>
      </c>
      <c r="Y2333" s="8">
        <v>0</v>
      </c>
      <c r="Z2333" s="9">
        <f t="shared" si="951"/>
        <v>0</v>
      </c>
      <c r="AA2333" s="26" t="str">
        <f t="shared" si="959"/>
        <v>INCORPJ=</v>
      </c>
      <c r="AB2333" s="70">
        <f t="shared" si="960"/>
        <v>45169</v>
      </c>
      <c r="AC2333" s="4"/>
      <c r="AD2333" s="1"/>
      <c r="AE2333" s="11"/>
      <c r="AF2333" s="5"/>
      <c r="AG2333" s="1"/>
      <c r="AH2333" s="1"/>
      <c r="AI2333" s="1"/>
      <c r="AJ2333" s="1"/>
      <c r="AK2333" s="10"/>
      <c r="AL2333" s="1"/>
      <c r="AM2333" s="1"/>
      <c r="AN2333" s="1"/>
      <c r="AO2333" s="1"/>
      <c r="AP2333" s="1"/>
      <c r="AQ2333" s="1"/>
    </row>
    <row r="2334" spans="1:43" x14ac:dyDescent="0.2">
      <c r="A2334" s="67">
        <f t="shared" si="952"/>
        <v>44616</v>
      </c>
      <c r="B2334" s="8">
        <f t="shared" si="942"/>
        <v>21221.537528479999</v>
      </c>
      <c r="C2334" s="8">
        <f t="shared" si="953"/>
        <v>14727.293106159999</v>
      </c>
      <c r="D2334" s="28">
        <f t="shared" si="954"/>
        <v>6153.09</v>
      </c>
      <c r="E2334" s="9">
        <f>IF(K2334=1,VLOOKUP(A2333,[1]Plan1!$AY$117:$BA$314,3),E2333)</f>
        <v>6215.24</v>
      </c>
      <c r="F2334" s="110">
        <f t="shared" si="955"/>
        <v>44608</v>
      </c>
      <c r="G2334" s="12">
        <f t="shared" si="943"/>
        <v>1.0100616113204897E-2</v>
      </c>
      <c r="H2334" s="11">
        <f t="shared" si="956"/>
        <v>44635</v>
      </c>
      <c r="I2334" s="11">
        <f t="shared" si="944"/>
        <v>44635</v>
      </c>
      <c r="J2334" s="1">
        <f t="shared" si="957"/>
        <v>18</v>
      </c>
      <c r="K2334" s="1">
        <f t="shared" si="940"/>
        <v>7</v>
      </c>
      <c r="L2334" s="8">
        <f t="shared" si="945"/>
        <v>1.0039159499999999</v>
      </c>
      <c r="M2334" s="14">
        <f t="shared" si="939"/>
        <v>1.0054002900000001</v>
      </c>
      <c r="N2334" s="14">
        <f t="shared" si="936"/>
        <v>1.4079905429632642</v>
      </c>
      <c r="O2334" s="8">
        <f t="shared" si="938"/>
        <v>1.41350416</v>
      </c>
      <c r="P2334" s="8">
        <f t="shared" si="946"/>
        <v>20817.090071089999</v>
      </c>
      <c r="Q2334" s="13">
        <f t="shared" si="947"/>
        <v>0</v>
      </c>
      <c r="R2334" s="21">
        <f t="shared" si="948"/>
        <v>0</v>
      </c>
      <c r="S2334" s="8">
        <f t="shared" si="949"/>
        <v>0</v>
      </c>
      <c r="T2334" s="10">
        <f t="shared" si="958"/>
        <v>6.5000000000000002E-2</v>
      </c>
      <c r="U2334" s="13">
        <f t="shared" si="937"/>
        <v>77</v>
      </c>
      <c r="V2334" s="13">
        <v>252</v>
      </c>
      <c r="W2334" s="14">
        <f t="shared" si="950"/>
        <v>1.0194286260000001</v>
      </c>
      <c r="X2334" s="224">
        <f t="shared" si="941"/>
        <v>404.44745739000001</v>
      </c>
      <c r="Y2334" s="8">
        <v>0</v>
      </c>
      <c r="Z2334" s="9">
        <f t="shared" si="951"/>
        <v>0</v>
      </c>
      <c r="AA2334" s="26" t="str">
        <f t="shared" si="959"/>
        <v>INCORPJ=</v>
      </c>
      <c r="AB2334" s="70">
        <f t="shared" si="960"/>
        <v>45169</v>
      </c>
      <c r="AC2334" s="4"/>
      <c r="AD2334" s="1"/>
      <c r="AE2334" s="11"/>
      <c r="AF2334" s="5"/>
      <c r="AG2334" s="1"/>
      <c r="AH2334" s="1"/>
      <c r="AI2334" s="1"/>
      <c r="AJ2334" s="1"/>
      <c r="AK2334" s="10"/>
      <c r="AL2334" s="1"/>
      <c r="AM2334" s="1"/>
      <c r="AN2334" s="1"/>
      <c r="AO2334" s="1"/>
      <c r="AP2334" s="1"/>
      <c r="AQ2334" s="1"/>
    </row>
    <row r="2335" spans="1:43" x14ac:dyDescent="0.2">
      <c r="A2335" s="67">
        <f t="shared" si="952"/>
        <v>44617</v>
      </c>
      <c r="B2335" s="8">
        <f t="shared" si="942"/>
        <v>21238.696462060001</v>
      </c>
      <c r="C2335" s="8">
        <f t="shared" si="953"/>
        <v>14727.293106159999</v>
      </c>
      <c r="D2335" s="28">
        <f t="shared" si="954"/>
        <v>6153.09</v>
      </c>
      <c r="E2335" s="9">
        <f>IF(K2335=1,VLOOKUP(A2334,[1]Plan1!$AY$117:$BA$314,3),E2334)</f>
        <v>6215.24</v>
      </c>
      <c r="F2335" s="110">
        <f t="shared" si="955"/>
        <v>44608</v>
      </c>
      <c r="G2335" s="12">
        <f t="shared" si="943"/>
        <v>1.0100616113204897E-2</v>
      </c>
      <c r="H2335" s="11">
        <f t="shared" si="956"/>
        <v>44635</v>
      </c>
      <c r="I2335" s="11">
        <f t="shared" si="944"/>
        <v>44635</v>
      </c>
      <c r="J2335" s="1">
        <f t="shared" si="957"/>
        <v>18</v>
      </c>
      <c r="K2335" s="1">
        <f t="shared" si="940"/>
        <v>8</v>
      </c>
      <c r="L2335" s="8">
        <f t="shared" si="945"/>
        <v>1.0044766300000001</v>
      </c>
      <c r="M2335" s="14">
        <f t="shared" si="939"/>
        <v>1.0054002900000001</v>
      </c>
      <c r="N2335" s="14">
        <f t="shared" ref="N2335:N2398" si="961">IF(I2335&gt;I2334,N2334*M2335,N2334)</f>
        <v>1.4079905429632642</v>
      </c>
      <c r="O2335" s="8">
        <f t="shared" si="938"/>
        <v>1.41429359</v>
      </c>
      <c r="P2335" s="8">
        <f t="shared" si="946"/>
        <v>20828.716238090001</v>
      </c>
      <c r="Q2335" s="13">
        <f t="shared" si="947"/>
        <v>0</v>
      </c>
      <c r="R2335" s="21">
        <f t="shared" si="948"/>
        <v>0</v>
      </c>
      <c r="S2335" s="8">
        <f t="shared" si="949"/>
        <v>0</v>
      </c>
      <c r="T2335" s="10">
        <f t="shared" si="958"/>
        <v>6.5000000000000002E-2</v>
      </c>
      <c r="U2335" s="13">
        <f t="shared" si="937"/>
        <v>78</v>
      </c>
      <c r="V2335" s="13">
        <v>252</v>
      </c>
      <c r="W2335" s="14">
        <f t="shared" si="950"/>
        <v>1.0196834130000001</v>
      </c>
      <c r="X2335" s="224">
        <f t="shared" si="941"/>
        <v>409.98022397</v>
      </c>
      <c r="Y2335" s="8">
        <v>0</v>
      </c>
      <c r="Z2335" s="9">
        <f t="shared" si="951"/>
        <v>0</v>
      </c>
      <c r="AA2335" s="26" t="str">
        <f t="shared" si="959"/>
        <v>INCORPJ=</v>
      </c>
      <c r="AB2335" s="70">
        <f t="shared" si="960"/>
        <v>45169</v>
      </c>
      <c r="AC2335" s="4"/>
      <c r="AD2335" s="1"/>
      <c r="AE2335" s="11"/>
      <c r="AF2335" s="5"/>
      <c r="AG2335" s="1"/>
      <c r="AH2335" s="1"/>
      <c r="AI2335" s="1"/>
      <c r="AJ2335" s="1"/>
      <c r="AK2335" s="10"/>
      <c r="AL2335" s="1"/>
      <c r="AM2335" s="1"/>
      <c r="AN2335" s="1"/>
      <c r="AO2335" s="1"/>
      <c r="AP2335" s="1"/>
      <c r="AQ2335" s="1"/>
    </row>
    <row r="2336" spans="1:43" x14ac:dyDescent="0.2">
      <c r="A2336" s="67">
        <f t="shared" si="952"/>
        <v>44618</v>
      </c>
      <c r="B2336" s="8">
        <f t="shared" si="942"/>
        <v>21255.869112799999</v>
      </c>
      <c r="C2336" s="8">
        <f t="shared" si="953"/>
        <v>14727.293106159999</v>
      </c>
      <c r="D2336" s="28">
        <f t="shared" si="954"/>
        <v>6153.09</v>
      </c>
      <c r="E2336" s="9">
        <f>IF(K2336=1,VLOOKUP(A2335,[1]Plan1!$AY$117:$BA$314,3),E2335)</f>
        <v>6215.24</v>
      </c>
      <c r="F2336" s="110">
        <f t="shared" si="955"/>
        <v>44608</v>
      </c>
      <c r="G2336" s="12">
        <f t="shared" si="943"/>
        <v>1.0100616113204897E-2</v>
      </c>
      <c r="H2336" s="11">
        <f t="shared" si="956"/>
        <v>44635</v>
      </c>
      <c r="I2336" s="11">
        <f t="shared" si="944"/>
        <v>44635</v>
      </c>
      <c r="J2336" s="1">
        <f t="shared" si="957"/>
        <v>18</v>
      </c>
      <c r="K2336" s="1">
        <f t="shared" si="940"/>
        <v>9</v>
      </c>
      <c r="L2336" s="8">
        <f t="shared" si="945"/>
        <v>1.00503761</v>
      </c>
      <c r="M2336" s="14">
        <f t="shared" si="939"/>
        <v>1.0054002900000001</v>
      </c>
      <c r="N2336" s="14">
        <f t="shared" si="961"/>
        <v>1.4079905429632642</v>
      </c>
      <c r="O2336" s="8">
        <f t="shared" si="938"/>
        <v>1.41508345</v>
      </c>
      <c r="P2336" s="8">
        <f t="shared" si="946"/>
        <v>20840.348737820001</v>
      </c>
      <c r="Q2336" s="13">
        <f t="shared" si="947"/>
        <v>0</v>
      </c>
      <c r="R2336" s="21">
        <f t="shared" si="948"/>
        <v>0</v>
      </c>
      <c r="S2336" s="8">
        <f t="shared" si="949"/>
        <v>0</v>
      </c>
      <c r="T2336" s="10">
        <f t="shared" si="958"/>
        <v>6.5000000000000002E-2</v>
      </c>
      <c r="U2336" s="13">
        <f t="shared" si="937"/>
        <v>79</v>
      </c>
      <c r="V2336" s="13">
        <v>252</v>
      </c>
      <c r="W2336" s="14">
        <f t="shared" si="950"/>
        <v>1.0199382640000001</v>
      </c>
      <c r="X2336" s="224">
        <f t="shared" si="941"/>
        <v>415.52037497999999</v>
      </c>
      <c r="Y2336" s="8">
        <v>0</v>
      </c>
      <c r="Z2336" s="9">
        <f t="shared" si="951"/>
        <v>0</v>
      </c>
      <c r="AA2336" s="26" t="str">
        <f t="shared" si="959"/>
        <v>INCORPJ=</v>
      </c>
      <c r="AB2336" s="70">
        <f t="shared" si="960"/>
        <v>45169</v>
      </c>
      <c r="AC2336" s="4"/>
      <c r="AD2336" s="1"/>
      <c r="AE2336" s="11"/>
      <c r="AF2336" s="5"/>
      <c r="AG2336" s="1"/>
      <c r="AH2336" s="1"/>
      <c r="AI2336" s="1"/>
      <c r="AJ2336" s="1"/>
      <c r="AK2336" s="10"/>
      <c r="AL2336" s="1"/>
      <c r="AM2336" s="1"/>
      <c r="AN2336" s="1"/>
      <c r="AO2336" s="1"/>
      <c r="AP2336" s="1"/>
      <c r="AQ2336" s="1"/>
    </row>
    <row r="2337" spans="1:43" x14ac:dyDescent="0.2">
      <c r="A2337" s="67">
        <f t="shared" si="952"/>
        <v>44619</v>
      </c>
      <c r="B2337" s="8">
        <f t="shared" si="942"/>
        <v>21255.869112799999</v>
      </c>
      <c r="C2337" s="8">
        <f t="shared" si="953"/>
        <v>14727.293106159999</v>
      </c>
      <c r="D2337" s="28">
        <f t="shared" si="954"/>
        <v>6153.09</v>
      </c>
      <c r="E2337" s="9">
        <f>IF(K2337=1,VLOOKUP(A2336,[1]Plan1!$AY$117:$BA$314,3),E2336)</f>
        <v>6215.24</v>
      </c>
      <c r="F2337" s="110">
        <f t="shared" si="955"/>
        <v>44608</v>
      </c>
      <c r="G2337" s="12">
        <f t="shared" si="943"/>
        <v>1.0100616113204897E-2</v>
      </c>
      <c r="H2337" s="11">
        <f t="shared" si="956"/>
        <v>44635</v>
      </c>
      <c r="I2337" s="11">
        <f t="shared" si="944"/>
        <v>44635</v>
      </c>
      <c r="J2337" s="1">
        <f t="shared" si="957"/>
        <v>18</v>
      </c>
      <c r="K2337" s="1">
        <f t="shared" si="940"/>
        <v>9</v>
      </c>
      <c r="L2337" s="8">
        <f t="shared" si="945"/>
        <v>1.00503761</v>
      </c>
      <c r="M2337" s="14">
        <f t="shared" si="939"/>
        <v>1.0054002900000001</v>
      </c>
      <c r="N2337" s="14">
        <f t="shared" si="961"/>
        <v>1.4079905429632642</v>
      </c>
      <c r="O2337" s="8">
        <f t="shared" si="938"/>
        <v>1.41508345</v>
      </c>
      <c r="P2337" s="8">
        <f t="shared" si="946"/>
        <v>20840.348737820001</v>
      </c>
      <c r="Q2337" s="13">
        <f t="shared" si="947"/>
        <v>0</v>
      </c>
      <c r="R2337" s="21">
        <f t="shared" si="948"/>
        <v>0</v>
      </c>
      <c r="S2337" s="8">
        <f t="shared" si="949"/>
        <v>0</v>
      </c>
      <c r="T2337" s="10">
        <f t="shared" si="958"/>
        <v>6.5000000000000002E-2</v>
      </c>
      <c r="U2337" s="13">
        <f t="shared" si="937"/>
        <v>79</v>
      </c>
      <c r="V2337" s="13">
        <v>252</v>
      </c>
      <c r="W2337" s="14">
        <f t="shared" si="950"/>
        <v>1.0199382640000001</v>
      </c>
      <c r="X2337" s="224">
        <f t="shared" si="941"/>
        <v>415.52037497999999</v>
      </c>
      <c r="Y2337" s="8">
        <v>0</v>
      </c>
      <c r="Z2337" s="9">
        <f t="shared" si="951"/>
        <v>0</v>
      </c>
      <c r="AA2337" s="26" t="str">
        <f t="shared" si="959"/>
        <v>INCORPJ=</v>
      </c>
      <c r="AB2337" s="70">
        <f t="shared" si="960"/>
        <v>45169</v>
      </c>
      <c r="AC2337" s="4"/>
      <c r="AD2337" s="1"/>
      <c r="AE2337" s="11"/>
      <c r="AF2337" s="5"/>
      <c r="AG2337" s="1"/>
      <c r="AH2337" s="1"/>
      <c r="AI2337" s="1"/>
      <c r="AJ2337" s="1"/>
      <c r="AK2337" s="10"/>
      <c r="AL2337" s="1"/>
      <c r="AM2337" s="1"/>
      <c r="AN2337" s="1"/>
      <c r="AO2337" s="1"/>
      <c r="AP2337" s="1"/>
      <c r="AQ2337" s="1"/>
    </row>
    <row r="2338" spans="1:43" x14ac:dyDescent="0.2">
      <c r="A2338" s="67">
        <f t="shared" si="952"/>
        <v>44620</v>
      </c>
      <c r="B2338" s="8">
        <f t="shared" si="942"/>
        <v>21255.869112799999</v>
      </c>
      <c r="C2338" s="8">
        <f t="shared" si="953"/>
        <v>14727.293106159999</v>
      </c>
      <c r="D2338" s="28">
        <f t="shared" si="954"/>
        <v>6153.09</v>
      </c>
      <c r="E2338" s="9">
        <f>IF(K2338=1,VLOOKUP(A2337,[1]Plan1!$AY$117:$BA$314,3),E2337)</f>
        <v>6215.24</v>
      </c>
      <c r="F2338" s="110">
        <f t="shared" si="955"/>
        <v>44608</v>
      </c>
      <c r="G2338" s="12">
        <f t="shared" si="943"/>
        <v>1.0100616113204897E-2</v>
      </c>
      <c r="H2338" s="11">
        <f t="shared" si="956"/>
        <v>44635</v>
      </c>
      <c r="I2338" s="11">
        <f t="shared" si="944"/>
        <v>44635</v>
      </c>
      <c r="J2338" s="1">
        <f t="shared" si="957"/>
        <v>18</v>
      </c>
      <c r="K2338" s="1">
        <f t="shared" si="940"/>
        <v>9</v>
      </c>
      <c r="L2338" s="8">
        <f t="shared" si="945"/>
        <v>1.00503761</v>
      </c>
      <c r="M2338" s="14">
        <f t="shared" si="939"/>
        <v>1.0054002900000001</v>
      </c>
      <c r="N2338" s="14">
        <f t="shared" si="961"/>
        <v>1.4079905429632642</v>
      </c>
      <c r="O2338" s="8">
        <f t="shared" si="938"/>
        <v>1.41508345</v>
      </c>
      <c r="P2338" s="8">
        <f t="shared" si="946"/>
        <v>20840.348737820001</v>
      </c>
      <c r="Q2338" s="13">
        <f t="shared" si="947"/>
        <v>0</v>
      </c>
      <c r="R2338" s="21">
        <f t="shared" si="948"/>
        <v>0</v>
      </c>
      <c r="S2338" s="8">
        <f t="shared" si="949"/>
        <v>0</v>
      </c>
      <c r="T2338" s="10">
        <f t="shared" si="958"/>
        <v>6.5000000000000002E-2</v>
      </c>
      <c r="U2338" s="13">
        <f t="shared" si="937"/>
        <v>79</v>
      </c>
      <c r="V2338" s="13">
        <v>252</v>
      </c>
      <c r="W2338" s="14">
        <f t="shared" si="950"/>
        <v>1.0199382640000001</v>
      </c>
      <c r="X2338" s="224">
        <f t="shared" si="941"/>
        <v>415.52037497999999</v>
      </c>
      <c r="Y2338" s="8">
        <v>0</v>
      </c>
      <c r="Z2338" s="9">
        <f t="shared" si="951"/>
        <v>0</v>
      </c>
      <c r="AA2338" s="26" t="str">
        <f t="shared" si="959"/>
        <v>INCORPJ=</v>
      </c>
      <c r="AB2338" s="70">
        <f t="shared" si="960"/>
        <v>45169</v>
      </c>
      <c r="AC2338" s="4"/>
      <c r="AD2338" s="1"/>
      <c r="AE2338" s="11"/>
      <c r="AF2338" s="5"/>
      <c r="AG2338" s="1"/>
      <c r="AH2338" s="1"/>
      <c r="AI2338" s="1"/>
      <c r="AJ2338" s="1"/>
      <c r="AK2338" s="10"/>
      <c r="AL2338" s="1"/>
      <c r="AM2338" s="1"/>
      <c r="AN2338" s="1"/>
      <c r="AO2338" s="1"/>
      <c r="AP2338" s="1"/>
      <c r="AQ2338" s="1"/>
    </row>
    <row r="2339" spans="1:43" x14ac:dyDescent="0.2">
      <c r="A2339" s="67">
        <f t="shared" si="952"/>
        <v>44621</v>
      </c>
      <c r="B2339" s="8">
        <f t="shared" si="942"/>
        <v>21255.869112799999</v>
      </c>
      <c r="C2339" s="8">
        <f t="shared" si="953"/>
        <v>14727.293106159999</v>
      </c>
      <c r="D2339" s="28">
        <f t="shared" si="954"/>
        <v>6153.09</v>
      </c>
      <c r="E2339" s="9">
        <f>IF(K2339=1,VLOOKUP(A2338,[1]Plan1!$AY$117:$BA$314,3),E2338)</f>
        <v>6215.24</v>
      </c>
      <c r="F2339" s="110">
        <f t="shared" si="955"/>
        <v>44608</v>
      </c>
      <c r="G2339" s="12">
        <f t="shared" si="943"/>
        <v>1.0100616113204897E-2</v>
      </c>
      <c r="H2339" s="11">
        <f t="shared" si="956"/>
        <v>44635</v>
      </c>
      <c r="I2339" s="11">
        <f t="shared" si="944"/>
        <v>44635</v>
      </c>
      <c r="J2339" s="1">
        <f t="shared" si="957"/>
        <v>18</v>
      </c>
      <c r="K2339" s="1">
        <f t="shared" si="940"/>
        <v>9</v>
      </c>
      <c r="L2339" s="8">
        <f t="shared" si="945"/>
        <v>1.00503761</v>
      </c>
      <c r="M2339" s="14">
        <f t="shared" si="939"/>
        <v>1.0054002900000001</v>
      </c>
      <c r="N2339" s="14">
        <f t="shared" si="961"/>
        <v>1.4079905429632642</v>
      </c>
      <c r="O2339" s="8">
        <f t="shared" si="938"/>
        <v>1.41508345</v>
      </c>
      <c r="P2339" s="8">
        <f t="shared" si="946"/>
        <v>20840.348737820001</v>
      </c>
      <c r="Q2339" s="13">
        <f t="shared" si="947"/>
        <v>0</v>
      </c>
      <c r="R2339" s="21">
        <f t="shared" si="948"/>
        <v>0</v>
      </c>
      <c r="S2339" s="8">
        <f t="shared" si="949"/>
        <v>0</v>
      </c>
      <c r="T2339" s="10">
        <f t="shared" si="958"/>
        <v>6.5000000000000002E-2</v>
      </c>
      <c r="U2339" s="13">
        <f t="shared" si="937"/>
        <v>79</v>
      </c>
      <c r="V2339" s="13">
        <v>252</v>
      </c>
      <c r="W2339" s="14">
        <f t="shared" si="950"/>
        <v>1.0199382640000001</v>
      </c>
      <c r="X2339" s="224">
        <f t="shared" si="941"/>
        <v>415.52037497999999</v>
      </c>
      <c r="Y2339" s="8">
        <v>0</v>
      </c>
      <c r="Z2339" s="9">
        <f t="shared" si="951"/>
        <v>0</v>
      </c>
      <c r="AA2339" s="26" t="str">
        <f t="shared" si="959"/>
        <v>INCORPJ=</v>
      </c>
      <c r="AB2339" s="70">
        <f t="shared" si="960"/>
        <v>45169</v>
      </c>
      <c r="AC2339" s="4"/>
      <c r="AD2339" s="1"/>
      <c r="AE2339" s="11"/>
      <c r="AF2339" s="5"/>
      <c r="AG2339" s="1"/>
      <c r="AH2339" s="1"/>
      <c r="AI2339" s="1"/>
      <c r="AJ2339" s="1"/>
      <c r="AK2339" s="10"/>
      <c r="AL2339" s="1"/>
      <c r="AM2339" s="1"/>
      <c r="AN2339" s="1"/>
      <c r="AO2339" s="1"/>
      <c r="AP2339" s="1"/>
      <c r="AQ2339" s="1"/>
    </row>
    <row r="2340" spans="1:43" x14ac:dyDescent="0.2">
      <c r="A2340" s="67">
        <f t="shared" si="952"/>
        <v>44622</v>
      </c>
      <c r="B2340" s="8">
        <f t="shared" si="942"/>
        <v>21255.869112799999</v>
      </c>
      <c r="C2340" s="8">
        <f t="shared" si="953"/>
        <v>14727.293106159999</v>
      </c>
      <c r="D2340" s="28">
        <f t="shared" si="954"/>
        <v>6153.09</v>
      </c>
      <c r="E2340" s="9">
        <f>IF(K2340=1,VLOOKUP(A2339,[1]Plan1!$AY$117:$BA$314,3),E2339)</f>
        <v>6215.24</v>
      </c>
      <c r="F2340" s="110">
        <f t="shared" si="955"/>
        <v>44608</v>
      </c>
      <c r="G2340" s="12">
        <f t="shared" si="943"/>
        <v>1.0100616113204897E-2</v>
      </c>
      <c r="H2340" s="11">
        <f t="shared" si="956"/>
        <v>44635</v>
      </c>
      <c r="I2340" s="11">
        <f t="shared" si="944"/>
        <v>44635</v>
      </c>
      <c r="J2340" s="1">
        <f t="shared" si="957"/>
        <v>18</v>
      </c>
      <c r="K2340" s="1">
        <f t="shared" si="940"/>
        <v>9</v>
      </c>
      <c r="L2340" s="8">
        <f t="shared" si="945"/>
        <v>1.00503761</v>
      </c>
      <c r="M2340" s="14">
        <f t="shared" si="939"/>
        <v>1.0054002900000001</v>
      </c>
      <c r="N2340" s="14">
        <f t="shared" si="961"/>
        <v>1.4079905429632642</v>
      </c>
      <c r="O2340" s="8">
        <f t="shared" si="938"/>
        <v>1.41508345</v>
      </c>
      <c r="P2340" s="8">
        <f t="shared" si="946"/>
        <v>20840.348737820001</v>
      </c>
      <c r="Q2340" s="13">
        <f t="shared" si="947"/>
        <v>0</v>
      </c>
      <c r="R2340" s="21">
        <f t="shared" si="948"/>
        <v>0</v>
      </c>
      <c r="S2340" s="8">
        <f t="shared" si="949"/>
        <v>0</v>
      </c>
      <c r="T2340" s="10">
        <f t="shared" si="958"/>
        <v>6.5000000000000002E-2</v>
      </c>
      <c r="U2340" s="13">
        <f t="shared" si="937"/>
        <v>79</v>
      </c>
      <c r="V2340" s="13">
        <v>252</v>
      </c>
      <c r="W2340" s="14">
        <f t="shared" si="950"/>
        <v>1.0199382640000001</v>
      </c>
      <c r="X2340" s="224">
        <f t="shared" si="941"/>
        <v>415.52037497999999</v>
      </c>
      <c r="Y2340" s="8">
        <v>0</v>
      </c>
      <c r="Z2340" s="9">
        <f t="shared" si="951"/>
        <v>0</v>
      </c>
      <c r="AA2340" s="26" t="str">
        <f t="shared" si="959"/>
        <v>INCORPJ=</v>
      </c>
      <c r="AB2340" s="70">
        <f t="shared" si="960"/>
        <v>45169</v>
      </c>
      <c r="AC2340" s="4"/>
      <c r="AD2340" s="1"/>
      <c r="AE2340" s="11"/>
      <c r="AF2340" s="5"/>
      <c r="AG2340" s="1"/>
      <c r="AH2340" s="1"/>
      <c r="AI2340" s="1"/>
      <c r="AJ2340" s="1"/>
      <c r="AK2340" s="10"/>
      <c r="AL2340" s="1"/>
      <c r="AM2340" s="1"/>
      <c r="AN2340" s="1"/>
      <c r="AO2340" s="1"/>
      <c r="AP2340" s="1"/>
      <c r="AQ2340" s="1"/>
    </row>
    <row r="2341" spans="1:43" x14ac:dyDescent="0.2">
      <c r="A2341" s="67">
        <f t="shared" si="952"/>
        <v>44623</v>
      </c>
      <c r="B2341" s="8">
        <f t="shared" si="942"/>
        <v>21273.055617190003</v>
      </c>
      <c r="C2341" s="8">
        <f t="shared" si="953"/>
        <v>14727.293106159999</v>
      </c>
      <c r="D2341" s="28">
        <f t="shared" si="954"/>
        <v>6153.09</v>
      </c>
      <c r="E2341" s="9">
        <f>IF(K2341=1,VLOOKUP(A2340,[1]Plan1!$AY$117:$BA$314,3),E2340)</f>
        <v>6215.24</v>
      </c>
      <c r="F2341" s="110">
        <f t="shared" si="955"/>
        <v>44608</v>
      </c>
      <c r="G2341" s="12">
        <f t="shared" si="943"/>
        <v>1.0100616113204897E-2</v>
      </c>
      <c r="H2341" s="11">
        <f t="shared" si="956"/>
        <v>44635</v>
      </c>
      <c r="I2341" s="11">
        <f t="shared" si="944"/>
        <v>44635</v>
      </c>
      <c r="J2341" s="1">
        <f t="shared" si="957"/>
        <v>18</v>
      </c>
      <c r="K2341" s="1">
        <f t="shared" si="940"/>
        <v>10</v>
      </c>
      <c r="L2341" s="8">
        <f t="shared" si="945"/>
        <v>1.00559891</v>
      </c>
      <c r="M2341" s="14">
        <f t="shared" si="939"/>
        <v>1.0054002900000001</v>
      </c>
      <c r="N2341" s="14">
        <f t="shared" si="961"/>
        <v>1.4079905429632642</v>
      </c>
      <c r="O2341" s="8">
        <f t="shared" si="938"/>
        <v>1.41587375</v>
      </c>
      <c r="P2341" s="8">
        <f t="shared" si="946"/>
        <v>20851.987717560001</v>
      </c>
      <c r="Q2341" s="13">
        <f t="shared" si="947"/>
        <v>0</v>
      </c>
      <c r="R2341" s="21">
        <f t="shared" si="948"/>
        <v>0</v>
      </c>
      <c r="S2341" s="8">
        <f t="shared" si="949"/>
        <v>0</v>
      </c>
      <c r="T2341" s="10">
        <f t="shared" si="958"/>
        <v>6.5000000000000002E-2</v>
      </c>
      <c r="U2341" s="13">
        <f t="shared" ref="U2341:U2404" si="962">IF(Q2340&gt;0,1,IF(K2341=K2340,U2340,U2340+1))</f>
        <v>80</v>
      </c>
      <c r="V2341" s="13">
        <v>252</v>
      </c>
      <c r="W2341" s="14">
        <f t="shared" si="950"/>
        <v>1.020193178</v>
      </c>
      <c r="X2341" s="224">
        <f t="shared" si="941"/>
        <v>421.06789963</v>
      </c>
      <c r="Y2341" s="8">
        <v>0</v>
      </c>
      <c r="Z2341" s="9">
        <f t="shared" si="951"/>
        <v>0</v>
      </c>
      <c r="AA2341" s="26" t="str">
        <f t="shared" si="959"/>
        <v>INCORPJ=</v>
      </c>
      <c r="AB2341" s="70">
        <f t="shared" si="960"/>
        <v>45169</v>
      </c>
      <c r="AC2341" s="4"/>
      <c r="AD2341" s="1"/>
      <c r="AE2341" s="11"/>
      <c r="AF2341" s="5"/>
      <c r="AG2341" s="1"/>
      <c r="AH2341" s="1"/>
      <c r="AI2341" s="1"/>
      <c r="AJ2341" s="1"/>
      <c r="AK2341" s="10"/>
      <c r="AL2341" s="1"/>
      <c r="AM2341" s="1"/>
      <c r="AN2341" s="1"/>
      <c r="AO2341" s="1"/>
      <c r="AP2341" s="1"/>
      <c r="AQ2341" s="1"/>
    </row>
    <row r="2342" spans="1:43" x14ac:dyDescent="0.2">
      <c r="A2342" s="67">
        <f t="shared" si="952"/>
        <v>44624</v>
      </c>
      <c r="B2342" s="8">
        <f t="shared" si="942"/>
        <v>21290.256303810002</v>
      </c>
      <c r="C2342" s="8">
        <f t="shared" si="953"/>
        <v>14727.293106159999</v>
      </c>
      <c r="D2342" s="28">
        <f t="shared" si="954"/>
        <v>6153.09</v>
      </c>
      <c r="E2342" s="9">
        <f>IF(K2342=1,VLOOKUP(A2341,[1]Plan1!$AY$117:$BA$314,3),E2341)</f>
        <v>6215.24</v>
      </c>
      <c r="F2342" s="110">
        <f t="shared" si="955"/>
        <v>44608</v>
      </c>
      <c r="G2342" s="12">
        <f t="shared" si="943"/>
        <v>1.0100616113204897E-2</v>
      </c>
      <c r="H2342" s="11">
        <f t="shared" si="956"/>
        <v>44635</v>
      </c>
      <c r="I2342" s="11">
        <f t="shared" si="944"/>
        <v>44635</v>
      </c>
      <c r="J2342" s="1">
        <f t="shared" si="957"/>
        <v>18</v>
      </c>
      <c r="K2342" s="1">
        <f t="shared" si="940"/>
        <v>11</v>
      </c>
      <c r="L2342" s="8">
        <f t="shared" si="945"/>
        <v>1.0061605300000001</v>
      </c>
      <c r="M2342" s="14">
        <f t="shared" si="939"/>
        <v>1.0054002900000001</v>
      </c>
      <c r="N2342" s="14">
        <f t="shared" si="961"/>
        <v>1.4079905429632642</v>
      </c>
      <c r="O2342" s="8">
        <f t="shared" si="938"/>
        <v>1.4166645099999999</v>
      </c>
      <c r="P2342" s="8">
        <f t="shared" si="946"/>
        <v>20863.633471860001</v>
      </c>
      <c r="Q2342" s="13">
        <f t="shared" si="947"/>
        <v>0</v>
      </c>
      <c r="R2342" s="21">
        <f t="shared" si="948"/>
        <v>0</v>
      </c>
      <c r="S2342" s="8">
        <f t="shared" si="949"/>
        <v>0</v>
      </c>
      <c r="T2342" s="10">
        <f t="shared" si="958"/>
        <v>6.5000000000000002E-2</v>
      </c>
      <c r="U2342" s="13">
        <f t="shared" si="962"/>
        <v>81</v>
      </c>
      <c r="V2342" s="13">
        <v>252</v>
      </c>
      <c r="W2342" s="14">
        <f t="shared" si="950"/>
        <v>1.0204481560000001</v>
      </c>
      <c r="X2342" s="224">
        <f t="shared" si="941"/>
        <v>426.62283194999998</v>
      </c>
      <c r="Y2342" s="8">
        <v>0</v>
      </c>
      <c r="Z2342" s="9">
        <f t="shared" si="951"/>
        <v>0</v>
      </c>
      <c r="AA2342" s="26" t="str">
        <f t="shared" si="959"/>
        <v>INCORPJ=</v>
      </c>
      <c r="AB2342" s="70">
        <f t="shared" si="960"/>
        <v>45169</v>
      </c>
      <c r="AC2342" s="4"/>
      <c r="AD2342" s="1"/>
      <c r="AE2342" s="11"/>
      <c r="AF2342" s="5"/>
      <c r="AG2342" s="1"/>
      <c r="AH2342" s="1"/>
      <c r="AI2342" s="1"/>
      <c r="AJ2342" s="1"/>
      <c r="AK2342" s="10"/>
      <c r="AL2342" s="1"/>
      <c r="AM2342" s="1"/>
      <c r="AN2342" s="1"/>
      <c r="AO2342" s="1"/>
      <c r="AP2342" s="1"/>
      <c r="AQ2342" s="1"/>
    </row>
    <row r="2343" spans="1:43" x14ac:dyDescent="0.2">
      <c r="A2343" s="67">
        <f t="shared" si="952"/>
        <v>44625</v>
      </c>
      <c r="B2343" s="8">
        <f t="shared" si="942"/>
        <v>21307.470428480003</v>
      </c>
      <c r="C2343" s="8">
        <f t="shared" si="953"/>
        <v>14727.293106159999</v>
      </c>
      <c r="D2343" s="28">
        <f t="shared" si="954"/>
        <v>6153.09</v>
      </c>
      <c r="E2343" s="9">
        <f>IF(K2343=1,VLOOKUP(A2342,[1]Plan1!$AY$117:$BA$314,3),E2342)</f>
        <v>6215.24</v>
      </c>
      <c r="F2343" s="110">
        <f t="shared" si="955"/>
        <v>44608</v>
      </c>
      <c r="G2343" s="12">
        <f t="shared" si="943"/>
        <v>1.0100616113204897E-2</v>
      </c>
      <c r="H2343" s="11">
        <f t="shared" si="956"/>
        <v>44635</v>
      </c>
      <c r="I2343" s="11">
        <f t="shared" si="944"/>
        <v>44635</v>
      </c>
      <c r="J2343" s="1">
        <f t="shared" si="957"/>
        <v>18</v>
      </c>
      <c r="K2343" s="1">
        <f t="shared" si="940"/>
        <v>12</v>
      </c>
      <c r="L2343" s="8">
        <f t="shared" si="945"/>
        <v>1.00672245</v>
      </c>
      <c r="M2343" s="14">
        <f t="shared" si="939"/>
        <v>1.0054002900000001</v>
      </c>
      <c r="N2343" s="14">
        <f t="shared" si="961"/>
        <v>1.4079905429632642</v>
      </c>
      <c r="O2343" s="8">
        <f t="shared" si="938"/>
        <v>1.41745568</v>
      </c>
      <c r="P2343" s="8">
        <f t="shared" si="946"/>
        <v>20875.285264350001</v>
      </c>
      <c r="Q2343" s="13">
        <f t="shared" si="947"/>
        <v>0</v>
      </c>
      <c r="R2343" s="21">
        <f t="shared" si="948"/>
        <v>0</v>
      </c>
      <c r="S2343" s="8">
        <f t="shared" si="949"/>
        <v>0</v>
      </c>
      <c r="T2343" s="10">
        <f t="shared" si="958"/>
        <v>6.5000000000000002E-2</v>
      </c>
      <c r="U2343" s="13">
        <f t="shared" si="962"/>
        <v>82</v>
      </c>
      <c r="V2343" s="13">
        <v>252</v>
      </c>
      <c r="W2343" s="14">
        <f t="shared" si="950"/>
        <v>1.0207031980000001</v>
      </c>
      <c r="X2343" s="224">
        <f t="shared" si="941"/>
        <v>432.18516412999998</v>
      </c>
      <c r="Y2343" s="8">
        <v>0</v>
      </c>
      <c r="Z2343" s="9">
        <f t="shared" si="951"/>
        <v>0</v>
      </c>
      <c r="AA2343" s="26" t="str">
        <f t="shared" si="959"/>
        <v>INCORPJ=</v>
      </c>
      <c r="AB2343" s="70">
        <f t="shared" si="960"/>
        <v>45169</v>
      </c>
      <c r="AC2343" s="4"/>
      <c r="AD2343" s="1"/>
      <c r="AE2343" s="11"/>
      <c r="AF2343" s="5"/>
      <c r="AG2343" s="1"/>
      <c r="AH2343" s="1"/>
      <c r="AI2343" s="1"/>
      <c r="AJ2343" s="1"/>
      <c r="AK2343" s="10"/>
      <c r="AL2343" s="1"/>
      <c r="AM2343" s="1"/>
      <c r="AN2343" s="1"/>
      <c r="AO2343" s="1"/>
      <c r="AP2343" s="1"/>
      <c r="AQ2343" s="1"/>
    </row>
    <row r="2344" spans="1:43" x14ac:dyDescent="0.2">
      <c r="A2344" s="67">
        <f t="shared" si="952"/>
        <v>44626</v>
      </c>
      <c r="B2344" s="8">
        <f t="shared" si="942"/>
        <v>21307.470428480003</v>
      </c>
      <c r="C2344" s="8">
        <f t="shared" si="953"/>
        <v>14727.293106159999</v>
      </c>
      <c r="D2344" s="28">
        <f t="shared" si="954"/>
        <v>6153.09</v>
      </c>
      <c r="E2344" s="9">
        <f>IF(K2344=1,VLOOKUP(A2343,[1]Plan1!$AY$117:$BA$314,3),E2343)</f>
        <v>6215.24</v>
      </c>
      <c r="F2344" s="110">
        <f t="shared" si="955"/>
        <v>44608</v>
      </c>
      <c r="G2344" s="12">
        <f t="shared" si="943"/>
        <v>1.0100616113204897E-2</v>
      </c>
      <c r="H2344" s="11">
        <f t="shared" si="956"/>
        <v>44635</v>
      </c>
      <c r="I2344" s="11">
        <f t="shared" si="944"/>
        <v>44635</v>
      </c>
      <c r="J2344" s="1">
        <f t="shared" si="957"/>
        <v>18</v>
      </c>
      <c r="K2344" s="1">
        <f t="shared" si="940"/>
        <v>12</v>
      </c>
      <c r="L2344" s="8">
        <f t="shared" si="945"/>
        <v>1.00672245</v>
      </c>
      <c r="M2344" s="14">
        <f t="shared" si="939"/>
        <v>1.0054002900000001</v>
      </c>
      <c r="N2344" s="14">
        <f t="shared" si="961"/>
        <v>1.4079905429632642</v>
      </c>
      <c r="O2344" s="8">
        <f t="shared" si="938"/>
        <v>1.41745568</v>
      </c>
      <c r="P2344" s="8">
        <f t="shared" si="946"/>
        <v>20875.285264350001</v>
      </c>
      <c r="Q2344" s="13">
        <f t="shared" si="947"/>
        <v>0</v>
      </c>
      <c r="R2344" s="21">
        <f t="shared" si="948"/>
        <v>0</v>
      </c>
      <c r="S2344" s="8">
        <f t="shared" si="949"/>
        <v>0</v>
      </c>
      <c r="T2344" s="10">
        <f t="shared" si="958"/>
        <v>6.5000000000000002E-2</v>
      </c>
      <c r="U2344" s="13">
        <f t="shared" si="962"/>
        <v>82</v>
      </c>
      <c r="V2344" s="13">
        <v>252</v>
      </c>
      <c r="W2344" s="14">
        <f t="shared" si="950"/>
        <v>1.0207031980000001</v>
      </c>
      <c r="X2344" s="224">
        <f t="shared" si="941"/>
        <v>432.18516412999998</v>
      </c>
      <c r="Y2344" s="8">
        <v>0</v>
      </c>
      <c r="Z2344" s="9">
        <f t="shared" si="951"/>
        <v>0</v>
      </c>
      <c r="AA2344" s="26" t="str">
        <f t="shared" si="959"/>
        <v>INCORPJ=</v>
      </c>
      <c r="AB2344" s="70">
        <f t="shared" si="960"/>
        <v>45169</v>
      </c>
      <c r="AC2344" s="4"/>
      <c r="AD2344" s="1"/>
      <c r="AE2344" s="11"/>
      <c r="AF2344" s="5"/>
      <c r="AG2344" s="1"/>
      <c r="AH2344" s="1"/>
      <c r="AI2344" s="1"/>
      <c r="AJ2344" s="1"/>
      <c r="AK2344" s="10"/>
      <c r="AL2344" s="1"/>
      <c r="AM2344" s="1"/>
      <c r="AN2344" s="1"/>
      <c r="AO2344" s="1"/>
      <c r="AP2344" s="1"/>
      <c r="AQ2344" s="1"/>
    </row>
    <row r="2345" spans="1:43" x14ac:dyDescent="0.2">
      <c r="A2345" s="67">
        <f t="shared" si="952"/>
        <v>44627</v>
      </c>
      <c r="B2345" s="8">
        <f t="shared" si="942"/>
        <v>21307.470428480003</v>
      </c>
      <c r="C2345" s="8">
        <f t="shared" si="953"/>
        <v>14727.293106159999</v>
      </c>
      <c r="D2345" s="28">
        <f t="shared" si="954"/>
        <v>6153.09</v>
      </c>
      <c r="E2345" s="9">
        <f>IF(K2345=1,VLOOKUP(A2344,[1]Plan1!$AY$117:$BA$314,3),E2344)</f>
        <v>6215.24</v>
      </c>
      <c r="F2345" s="110">
        <f t="shared" si="955"/>
        <v>44608</v>
      </c>
      <c r="G2345" s="12">
        <f t="shared" si="943"/>
        <v>1.0100616113204897E-2</v>
      </c>
      <c r="H2345" s="11">
        <f t="shared" si="956"/>
        <v>44635</v>
      </c>
      <c r="I2345" s="11">
        <f t="shared" si="944"/>
        <v>44635</v>
      </c>
      <c r="J2345" s="1">
        <f t="shared" si="957"/>
        <v>18</v>
      </c>
      <c r="K2345" s="1">
        <f t="shared" si="940"/>
        <v>12</v>
      </c>
      <c r="L2345" s="8">
        <f t="shared" si="945"/>
        <v>1.00672245</v>
      </c>
      <c r="M2345" s="14">
        <f t="shared" si="939"/>
        <v>1.0054002900000001</v>
      </c>
      <c r="N2345" s="14">
        <f t="shared" si="961"/>
        <v>1.4079905429632642</v>
      </c>
      <c r="O2345" s="8">
        <f t="shared" ref="O2345:O2408" si="963">TRUNC(TRUNC((L2345*N2345),15),8)</f>
        <v>1.41745568</v>
      </c>
      <c r="P2345" s="8">
        <f t="shared" si="946"/>
        <v>20875.285264350001</v>
      </c>
      <c r="Q2345" s="13">
        <f t="shared" si="947"/>
        <v>0</v>
      </c>
      <c r="R2345" s="21">
        <f t="shared" si="948"/>
        <v>0</v>
      </c>
      <c r="S2345" s="8">
        <f t="shared" si="949"/>
        <v>0</v>
      </c>
      <c r="T2345" s="10">
        <f t="shared" si="958"/>
        <v>6.5000000000000002E-2</v>
      </c>
      <c r="U2345" s="13">
        <f t="shared" si="962"/>
        <v>82</v>
      </c>
      <c r="V2345" s="13">
        <v>252</v>
      </c>
      <c r="W2345" s="14">
        <f t="shared" si="950"/>
        <v>1.0207031980000001</v>
      </c>
      <c r="X2345" s="224">
        <f t="shared" si="941"/>
        <v>432.18516412999998</v>
      </c>
      <c r="Y2345" s="8">
        <v>0</v>
      </c>
      <c r="Z2345" s="9">
        <f t="shared" si="951"/>
        <v>0</v>
      </c>
      <c r="AA2345" s="26" t="str">
        <f t="shared" si="959"/>
        <v>INCORPJ=</v>
      </c>
      <c r="AB2345" s="70">
        <f t="shared" si="960"/>
        <v>45169</v>
      </c>
      <c r="AC2345" s="4"/>
      <c r="AD2345" s="1"/>
      <c r="AE2345" s="11"/>
      <c r="AF2345" s="5"/>
      <c r="AG2345" s="1"/>
      <c r="AH2345" s="1"/>
      <c r="AI2345" s="1"/>
      <c r="AJ2345" s="1"/>
      <c r="AK2345" s="10"/>
      <c r="AL2345" s="1"/>
      <c r="AM2345" s="1"/>
      <c r="AN2345" s="1"/>
      <c r="AO2345" s="1"/>
      <c r="AP2345" s="1"/>
      <c r="AQ2345" s="1"/>
    </row>
    <row r="2346" spans="1:43" x14ac:dyDescent="0.2">
      <c r="A2346" s="67">
        <f t="shared" si="952"/>
        <v>44628</v>
      </c>
      <c r="B2346" s="8">
        <f t="shared" si="942"/>
        <v>21324.69874983</v>
      </c>
      <c r="C2346" s="8">
        <f t="shared" si="953"/>
        <v>14727.293106159999</v>
      </c>
      <c r="D2346" s="28">
        <f t="shared" si="954"/>
        <v>6153.09</v>
      </c>
      <c r="E2346" s="9">
        <f>IF(K2346=1,VLOOKUP(A2345,[1]Plan1!$AY$117:$BA$314,3),E2345)</f>
        <v>6215.24</v>
      </c>
      <c r="F2346" s="110">
        <f t="shared" si="955"/>
        <v>44608</v>
      </c>
      <c r="G2346" s="12">
        <f t="shared" si="943"/>
        <v>1.0100616113204897E-2</v>
      </c>
      <c r="H2346" s="11">
        <f t="shared" si="956"/>
        <v>44635</v>
      </c>
      <c r="I2346" s="11">
        <f t="shared" si="944"/>
        <v>44635</v>
      </c>
      <c r="J2346" s="1">
        <f t="shared" si="957"/>
        <v>18</v>
      </c>
      <c r="K2346" s="1">
        <f t="shared" si="940"/>
        <v>13</v>
      </c>
      <c r="L2346" s="8">
        <f t="shared" si="945"/>
        <v>1.0072846900000001</v>
      </c>
      <c r="M2346" s="14">
        <f t="shared" ref="M2346:M2409" si="964">IF(I2346&gt;I2345,L2345,M2345)</f>
        <v>1.0054002900000001</v>
      </c>
      <c r="N2346" s="14">
        <f t="shared" si="961"/>
        <v>1.4079905429632642</v>
      </c>
      <c r="O2346" s="8">
        <f t="shared" si="963"/>
        <v>1.4182473099999999</v>
      </c>
      <c r="P2346" s="8">
        <f t="shared" si="946"/>
        <v>20886.943831389999</v>
      </c>
      <c r="Q2346" s="13">
        <f t="shared" si="947"/>
        <v>0</v>
      </c>
      <c r="R2346" s="21">
        <f t="shared" si="948"/>
        <v>0</v>
      </c>
      <c r="S2346" s="8">
        <f t="shared" si="949"/>
        <v>0</v>
      </c>
      <c r="T2346" s="10">
        <f t="shared" si="958"/>
        <v>6.5000000000000002E-2</v>
      </c>
      <c r="U2346" s="13">
        <f t="shared" si="962"/>
        <v>83</v>
      </c>
      <c r="V2346" s="13">
        <v>252</v>
      </c>
      <c r="W2346" s="14">
        <f t="shared" si="950"/>
        <v>1.0209583040000001</v>
      </c>
      <c r="X2346" s="224">
        <f t="shared" si="941"/>
        <v>437.75491843999998</v>
      </c>
      <c r="Y2346" s="8">
        <v>0</v>
      </c>
      <c r="Z2346" s="9">
        <f t="shared" si="951"/>
        <v>0</v>
      </c>
      <c r="AA2346" s="26" t="str">
        <f t="shared" si="959"/>
        <v>INCORPJ=</v>
      </c>
      <c r="AB2346" s="70">
        <f t="shared" si="960"/>
        <v>45169</v>
      </c>
      <c r="AC2346" s="4"/>
      <c r="AD2346" s="1"/>
      <c r="AE2346" s="11"/>
      <c r="AF2346" s="5"/>
      <c r="AG2346" s="1"/>
      <c r="AH2346" s="1"/>
      <c r="AI2346" s="1"/>
      <c r="AJ2346" s="1"/>
      <c r="AK2346" s="10"/>
      <c r="AL2346" s="1"/>
      <c r="AM2346" s="1"/>
      <c r="AN2346" s="1"/>
      <c r="AO2346" s="1"/>
      <c r="AP2346" s="1"/>
      <c r="AQ2346" s="1"/>
    </row>
    <row r="2347" spans="1:43" x14ac:dyDescent="0.2">
      <c r="A2347" s="67">
        <f t="shared" si="952"/>
        <v>44629</v>
      </c>
      <c r="B2347" s="8">
        <f t="shared" si="942"/>
        <v>21341.941104010002</v>
      </c>
      <c r="C2347" s="8">
        <f t="shared" si="953"/>
        <v>14727.293106159999</v>
      </c>
      <c r="D2347" s="28">
        <f t="shared" si="954"/>
        <v>6153.09</v>
      </c>
      <c r="E2347" s="9">
        <f>IF(K2347=1,VLOOKUP(A2346,[1]Plan1!$AY$117:$BA$314,3),E2346)</f>
        <v>6215.24</v>
      </c>
      <c r="F2347" s="110">
        <f t="shared" si="955"/>
        <v>44608</v>
      </c>
      <c r="G2347" s="12">
        <f t="shared" si="943"/>
        <v>1.0100616113204897E-2</v>
      </c>
      <c r="H2347" s="11">
        <f t="shared" si="956"/>
        <v>44635</v>
      </c>
      <c r="I2347" s="11">
        <f t="shared" si="944"/>
        <v>44635</v>
      </c>
      <c r="J2347" s="1">
        <f t="shared" si="957"/>
        <v>18</v>
      </c>
      <c r="K2347" s="1">
        <f t="shared" ref="K2347:K2410" si="965">(J2347-(NETWORKDAYS(A2347,I2347,AE$118:AE$502)-1))</f>
        <v>14</v>
      </c>
      <c r="L2347" s="8">
        <f t="shared" si="945"/>
        <v>1.00784725</v>
      </c>
      <c r="M2347" s="14">
        <f t="shared" si="964"/>
        <v>1.0054002900000001</v>
      </c>
      <c r="N2347" s="14">
        <f t="shared" si="961"/>
        <v>1.4079905429632642</v>
      </c>
      <c r="O2347" s="8">
        <f t="shared" si="963"/>
        <v>1.41903939</v>
      </c>
      <c r="P2347" s="8">
        <f t="shared" si="946"/>
        <v>20898.60902571</v>
      </c>
      <c r="Q2347" s="13">
        <f t="shared" si="947"/>
        <v>0</v>
      </c>
      <c r="R2347" s="21">
        <f t="shared" si="948"/>
        <v>0</v>
      </c>
      <c r="S2347" s="8">
        <f t="shared" si="949"/>
        <v>0</v>
      </c>
      <c r="T2347" s="10">
        <f t="shared" si="958"/>
        <v>6.5000000000000002E-2</v>
      </c>
      <c r="U2347" s="13">
        <f t="shared" si="962"/>
        <v>84</v>
      </c>
      <c r="V2347" s="13">
        <v>252</v>
      </c>
      <c r="W2347" s="14">
        <f t="shared" si="950"/>
        <v>1.021213473</v>
      </c>
      <c r="X2347" s="224">
        <f t="shared" si="941"/>
        <v>443.33207829999998</v>
      </c>
      <c r="Y2347" s="8">
        <v>0</v>
      </c>
      <c r="Z2347" s="9">
        <f t="shared" si="951"/>
        <v>0</v>
      </c>
      <c r="AA2347" s="26" t="str">
        <f t="shared" si="959"/>
        <v>INCORPJ=</v>
      </c>
      <c r="AB2347" s="70">
        <f t="shared" si="960"/>
        <v>45169</v>
      </c>
      <c r="AC2347" s="4"/>
      <c r="AD2347" s="1"/>
      <c r="AE2347" s="11"/>
      <c r="AF2347" s="5"/>
      <c r="AG2347" s="1"/>
      <c r="AH2347" s="1"/>
      <c r="AI2347" s="1"/>
      <c r="AJ2347" s="1"/>
      <c r="AK2347" s="10"/>
      <c r="AL2347" s="1"/>
      <c r="AM2347" s="1"/>
      <c r="AN2347" s="1"/>
      <c r="AO2347" s="1"/>
      <c r="AP2347" s="1"/>
      <c r="AQ2347" s="1"/>
    </row>
    <row r="2348" spans="1:43" x14ac:dyDescent="0.2">
      <c r="A2348" s="67">
        <f t="shared" si="952"/>
        <v>44630</v>
      </c>
      <c r="B2348" s="8">
        <f t="shared" si="942"/>
        <v>21359.19736876</v>
      </c>
      <c r="C2348" s="8">
        <f t="shared" si="953"/>
        <v>14727.293106159999</v>
      </c>
      <c r="D2348" s="28">
        <f t="shared" si="954"/>
        <v>6153.09</v>
      </c>
      <c r="E2348" s="9">
        <f>IF(K2348=1,VLOOKUP(A2347,[1]Plan1!$AY$117:$BA$314,3),E2347)</f>
        <v>6215.24</v>
      </c>
      <c r="F2348" s="110">
        <f t="shared" si="955"/>
        <v>44608</v>
      </c>
      <c r="G2348" s="12">
        <f t="shared" si="943"/>
        <v>1.0100616113204897E-2</v>
      </c>
      <c r="H2348" s="11">
        <f t="shared" si="956"/>
        <v>44635</v>
      </c>
      <c r="I2348" s="11">
        <f t="shared" si="944"/>
        <v>44635</v>
      </c>
      <c r="J2348" s="1">
        <f t="shared" si="957"/>
        <v>18</v>
      </c>
      <c r="K2348" s="1">
        <f t="shared" si="965"/>
        <v>15</v>
      </c>
      <c r="L2348" s="8">
        <f t="shared" si="945"/>
        <v>1.00841012</v>
      </c>
      <c r="M2348" s="14">
        <f t="shared" si="964"/>
        <v>1.0054002900000001</v>
      </c>
      <c r="N2348" s="14">
        <f t="shared" si="961"/>
        <v>1.4079905429632642</v>
      </c>
      <c r="O2348" s="8">
        <f t="shared" si="963"/>
        <v>1.4198319100000001</v>
      </c>
      <c r="P2348" s="8">
        <f t="shared" si="946"/>
        <v>20910.280700039999</v>
      </c>
      <c r="Q2348" s="13">
        <f t="shared" si="947"/>
        <v>0</v>
      </c>
      <c r="R2348" s="21">
        <f t="shared" si="948"/>
        <v>0</v>
      </c>
      <c r="S2348" s="8">
        <f t="shared" si="949"/>
        <v>0</v>
      </c>
      <c r="T2348" s="10">
        <f t="shared" si="958"/>
        <v>6.5000000000000002E-2</v>
      </c>
      <c r="U2348" s="13">
        <f t="shared" si="962"/>
        <v>85</v>
      </c>
      <c r="V2348" s="13">
        <v>252</v>
      </c>
      <c r="W2348" s="14">
        <f t="shared" si="950"/>
        <v>1.0214687060000001</v>
      </c>
      <c r="X2348" s="224">
        <f t="shared" si="941"/>
        <v>448.91666872000002</v>
      </c>
      <c r="Y2348" s="8">
        <v>0</v>
      </c>
      <c r="Z2348" s="9">
        <f t="shared" si="951"/>
        <v>0</v>
      </c>
      <c r="AA2348" s="26" t="str">
        <f t="shared" si="959"/>
        <v>INCORPJ=</v>
      </c>
      <c r="AB2348" s="70">
        <f t="shared" si="960"/>
        <v>45169</v>
      </c>
      <c r="AC2348" s="4"/>
      <c r="AD2348" s="1"/>
      <c r="AE2348" s="11"/>
      <c r="AF2348" s="5"/>
      <c r="AG2348" s="1"/>
      <c r="AH2348" s="1"/>
      <c r="AI2348" s="1"/>
      <c r="AJ2348" s="1"/>
      <c r="AK2348" s="10"/>
      <c r="AL2348" s="1"/>
      <c r="AM2348" s="1"/>
      <c r="AN2348" s="1"/>
      <c r="AO2348" s="1"/>
      <c r="AP2348" s="1"/>
      <c r="AQ2348" s="1"/>
    </row>
    <row r="2349" spans="1:43" x14ac:dyDescent="0.2">
      <c r="A2349" s="67">
        <f t="shared" si="952"/>
        <v>44631</v>
      </c>
      <c r="B2349" s="8">
        <f t="shared" si="942"/>
        <v>21376.467400819998</v>
      </c>
      <c r="C2349" s="8">
        <f t="shared" si="953"/>
        <v>14727.293106159999</v>
      </c>
      <c r="D2349" s="28">
        <f t="shared" si="954"/>
        <v>6153.09</v>
      </c>
      <c r="E2349" s="9">
        <f>IF(K2349=1,VLOOKUP(A2348,[1]Plan1!$AY$117:$BA$314,3),E2348)</f>
        <v>6215.24</v>
      </c>
      <c r="F2349" s="110">
        <f t="shared" si="955"/>
        <v>44608</v>
      </c>
      <c r="G2349" s="12">
        <f t="shared" si="943"/>
        <v>1.0100616113204897E-2</v>
      </c>
      <c r="H2349" s="11">
        <f t="shared" si="956"/>
        <v>44635</v>
      </c>
      <c r="I2349" s="11">
        <f t="shared" si="944"/>
        <v>44635</v>
      </c>
      <c r="J2349" s="1">
        <f t="shared" si="957"/>
        <v>18</v>
      </c>
      <c r="K2349" s="1">
        <f t="shared" si="965"/>
        <v>16</v>
      </c>
      <c r="L2349" s="8">
        <f t="shared" si="945"/>
        <v>1.0089733000000001</v>
      </c>
      <c r="M2349" s="14">
        <f t="shared" si="964"/>
        <v>1.0054002900000001</v>
      </c>
      <c r="N2349" s="14">
        <f t="shared" si="961"/>
        <v>1.4079905429632642</v>
      </c>
      <c r="O2349" s="8">
        <f t="shared" si="963"/>
        <v>1.42062486</v>
      </c>
      <c r="P2349" s="8">
        <f t="shared" si="946"/>
        <v>20921.95870711</v>
      </c>
      <c r="Q2349" s="13">
        <f t="shared" si="947"/>
        <v>0</v>
      </c>
      <c r="R2349" s="21">
        <f t="shared" si="948"/>
        <v>0</v>
      </c>
      <c r="S2349" s="8">
        <f t="shared" si="949"/>
        <v>0</v>
      </c>
      <c r="T2349" s="10">
        <f t="shared" si="958"/>
        <v>6.5000000000000002E-2</v>
      </c>
      <c r="U2349" s="13">
        <f t="shared" si="962"/>
        <v>86</v>
      </c>
      <c r="V2349" s="13">
        <v>252</v>
      </c>
      <c r="W2349" s="14">
        <f t="shared" si="950"/>
        <v>1.0217240030000001</v>
      </c>
      <c r="X2349" s="224">
        <f t="shared" si="941"/>
        <v>454.50869370999999</v>
      </c>
      <c r="Y2349" s="8">
        <v>0</v>
      </c>
      <c r="Z2349" s="9">
        <f t="shared" si="951"/>
        <v>0</v>
      </c>
      <c r="AA2349" s="26" t="str">
        <f t="shared" si="959"/>
        <v>INCORPJ=</v>
      </c>
      <c r="AB2349" s="70">
        <f t="shared" si="960"/>
        <v>45169</v>
      </c>
      <c r="AC2349" s="4"/>
      <c r="AD2349" s="1"/>
      <c r="AE2349" s="11"/>
      <c r="AF2349" s="5"/>
      <c r="AG2349" s="1"/>
      <c r="AH2349" s="1"/>
      <c r="AI2349" s="1"/>
      <c r="AJ2349" s="1"/>
      <c r="AK2349" s="10"/>
      <c r="AL2349" s="1"/>
      <c r="AM2349" s="1"/>
      <c r="AN2349" s="1"/>
      <c r="AO2349" s="1"/>
      <c r="AP2349" s="1"/>
      <c r="AQ2349" s="1"/>
    </row>
    <row r="2350" spans="1:43" x14ac:dyDescent="0.2">
      <c r="A2350" s="67">
        <f t="shared" si="952"/>
        <v>44632</v>
      </c>
      <c r="B2350" s="8">
        <f t="shared" si="942"/>
        <v>21393.7515083</v>
      </c>
      <c r="C2350" s="8">
        <f t="shared" si="953"/>
        <v>14727.293106159999</v>
      </c>
      <c r="D2350" s="28">
        <f t="shared" si="954"/>
        <v>6153.09</v>
      </c>
      <c r="E2350" s="9">
        <f>IF(K2350=1,VLOOKUP(A2349,[1]Plan1!$AY$117:$BA$314,3),E2349)</f>
        <v>6215.24</v>
      </c>
      <c r="F2350" s="110">
        <f t="shared" si="955"/>
        <v>44608</v>
      </c>
      <c r="G2350" s="12">
        <f t="shared" si="943"/>
        <v>1.0100616113204897E-2</v>
      </c>
      <c r="H2350" s="11">
        <f t="shared" si="956"/>
        <v>44635</v>
      </c>
      <c r="I2350" s="11">
        <f t="shared" si="944"/>
        <v>44635</v>
      </c>
      <c r="J2350" s="1">
        <f t="shared" si="957"/>
        <v>18</v>
      </c>
      <c r="K2350" s="1">
        <f t="shared" si="965"/>
        <v>17</v>
      </c>
      <c r="L2350" s="8">
        <f t="shared" si="945"/>
        <v>1.0095368</v>
      </c>
      <c r="M2350" s="14">
        <f t="shared" si="964"/>
        <v>1.0054002900000001</v>
      </c>
      <c r="N2350" s="14">
        <f t="shared" si="961"/>
        <v>1.4079905429632642</v>
      </c>
      <c r="O2350" s="8">
        <f t="shared" si="963"/>
        <v>1.42141826</v>
      </c>
      <c r="P2350" s="8">
        <f t="shared" si="946"/>
        <v>20933.64334146</v>
      </c>
      <c r="Q2350" s="13">
        <f t="shared" si="947"/>
        <v>0</v>
      </c>
      <c r="R2350" s="21">
        <f t="shared" si="948"/>
        <v>0</v>
      </c>
      <c r="S2350" s="8">
        <f t="shared" si="949"/>
        <v>0</v>
      </c>
      <c r="T2350" s="10">
        <f t="shared" si="958"/>
        <v>6.5000000000000002E-2</v>
      </c>
      <c r="U2350" s="13">
        <f t="shared" si="962"/>
        <v>87</v>
      </c>
      <c r="V2350" s="13">
        <v>252</v>
      </c>
      <c r="W2350" s="14">
        <f t="shared" si="950"/>
        <v>1.0219793639999999</v>
      </c>
      <c r="X2350" s="224">
        <f t="shared" si="941"/>
        <v>460.10816684000002</v>
      </c>
      <c r="Y2350" s="8">
        <v>0</v>
      </c>
      <c r="Z2350" s="9">
        <f t="shared" si="951"/>
        <v>0</v>
      </c>
      <c r="AA2350" s="26" t="str">
        <f t="shared" si="959"/>
        <v>INCORPJ=</v>
      </c>
      <c r="AB2350" s="70">
        <f t="shared" si="960"/>
        <v>45169</v>
      </c>
      <c r="AC2350" s="4"/>
      <c r="AD2350" s="1"/>
      <c r="AE2350" s="11"/>
      <c r="AF2350" s="5"/>
      <c r="AG2350" s="1"/>
      <c r="AH2350" s="1"/>
      <c r="AI2350" s="1"/>
      <c r="AJ2350" s="1"/>
      <c r="AK2350" s="10"/>
      <c r="AL2350" s="1"/>
      <c r="AM2350" s="1"/>
      <c r="AN2350" s="1"/>
      <c r="AO2350" s="1"/>
      <c r="AP2350" s="1"/>
      <c r="AQ2350" s="1"/>
    </row>
    <row r="2351" spans="1:43" x14ac:dyDescent="0.2">
      <c r="A2351" s="67">
        <f t="shared" si="952"/>
        <v>44633</v>
      </c>
      <c r="B2351" s="8">
        <f t="shared" si="942"/>
        <v>21393.7515083</v>
      </c>
      <c r="C2351" s="8">
        <f t="shared" si="953"/>
        <v>14727.293106159999</v>
      </c>
      <c r="D2351" s="28">
        <f t="shared" si="954"/>
        <v>6153.09</v>
      </c>
      <c r="E2351" s="9">
        <f>IF(K2351=1,VLOOKUP(A2350,[1]Plan1!$AY$117:$BA$314,3),E2350)</f>
        <v>6215.24</v>
      </c>
      <c r="F2351" s="110">
        <f t="shared" si="955"/>
        <v>44608</v>
      </c>
      <c r="G2351" s="12">
        <f t="shared" si="943"/>
        <v>1.0100616113204897E-2</v>
      </c>
      <c r="H2351" s="11">
        <f t="shared" si="956"/>
        <v>44635</v>
      </c>
      <c r="I2351" s="11">
        <f t="shared" si="944"/>
        <v>44635</v>
      </c>
      <c r="J2351" s="1">
        <f t="shared" si="957"/>
        <v>18</v>
      </c>
      <c r="K2351" s="1">
        <f t="shared" si="965"/>
        <v>17</v>
      </c>
      <c r="L2351" s="8">
        <f t="shared" si="945"/>
        <v>1.0095368</v>
      </c>
      <c r="M2351" s="14">
        <f t="shared" si="964"/>
        <v>1.0054002900000001</v>
      </c>
      <c r="N2351" s="14">
        <f t="shared" si="961"/>
        <v>1.4079905429632642</v>
      </c>
      <c r="O2351" s="8">
        <f t="shared" si="963"/>
        <v>1.42141826</v>
      </c>
      <c r="P2351" s="8">
        <f t="shared" si="946"/>
        <v>20933.64334146</v>
      </c>
      <c r="Q2351" s="13">
        <f t="shared" si="947"/>
        <v>0</v>
      </c>
      <c r="R2351" s="21">
        <f t="shared" si="948"/>
        <v>0</v>
      </c>
      <c r="S2351" s="8">
        <f t="shared" si="949"/>
        <v>0</v>
      </c>
      <c r="T2351" s="10">
        <f t="shared" si="958"/>
        <v>6.5000000000000002E-2</v>
      </c>
      <c r="U2351" s="13">
        <f t="shared" si="962"/>
        <v>87</v>
      </c>
      <c r="V2351" s="13">
        <v>252</v>
      </c>
      <c r="W2351" s="14">
        <f t="shared" si="950"/>
        <v>1.0219793639999999</v>
      </c>
      <c r="X2351" s="224">
        <f t="shared" si="941"/>
        <v>460.10816684000002</v>
      </c>
      <c r="Y2351" s="8">
        <v>0</v>
      </c>
      <c r="Z2351" s="9">
        <f t="shared" si="951"/>
        <v>0</v>
      </c>
      <c r="AA2351" s="26" t="str">
        <f t="shared" si="959"/>
        <v>INCORPJ=</v>
      </c>
      <c r="AB2351" s="70">
        <f t="shared" si="960"/>
        <v>45169</v>
      </c>
      <c r="AC2351" s="4"/>
      <c r="AD2351" s="1"/>
      <c r="AE2351" s="11"/>
      <c r="AF2351" s="5"/>
      <c r="AG2351" s="1"/>
      <c r="AH2351" s="1"/>
      <c r="AI2351" s="1"/>
      <c r="AJ2351" s="1"/>
      <c r="AK2351" s="10"/>
      <c r="AL2351" s="1"/>
      <c r="AM2351" s="1"/>
      <c r="AN2351" s="1"/>
      <c r="AO2351" s="1"/>
      <c r="AP2351" s="1"/>
      <c r="AQ2351" s="1"/>
    </row>
    <row r="2352" spans="1:43" x14ac:dyDescent="0.2">
      <c r="A2352" s="67">
        <f t="shared" si="952"/>
        <v>44634</v>
      </c>
      <c r="B2352" s="8">
        <f t="shared" si="942"/>
        <v>21393.7515083</v>
      </c>
      <c r="C2352" s="8">
        <f t="shared" si="953"/>
        <v>14727.293106159999</v>
      </c>
      <c r="D2352" s="28">
        <f t="shared" si="954"/>
        <v>6153.09</v>
      </c>
      <c r="E2352" s="9">
        <f>IF(K2352=1,VLOOKUP(A2351,[1]Plan1!$AY$117:$BA$314,3),E2351)</f>
        <v>6215.24</v>
      </c>
      <c r="F2352" s="110">
        <f t="shared" si="955"/>
        <v>44608</v>
      </c>
      <c r="G2352" s="12">
        <f t="shared" si="943"/>
        <v>1.0100616113204897E-2</v>
      </c>
      <c r="H2352" s="11">
        <f t="shared" si="956"/>
        <v>44635</v>
      </c>
      <c r="I2352" s="11">
        <f t="shared" si="944"/>
        <v>44635</v>
      </c>
      <c r="J2352" s="1">
        <f t="shared" si="957"/>
        <v>18</v>
      </c>
      <c r="K2352" s="1">
        <f t="shared" si="965"/>
        <v>17</v>
      </c>
      <c r="L2352" s="8">
        <f t="shared" si="945"/>
        <v>1.0095368</v>
      </c>
      <c r="M2352" s="14">
        <f t="shared" si="964"/>
        <v>1.0054002900000001</v>
      </c>
      <c r="N2352" s="14">
        <f t="shared" si="961"/>
        <v>1.4079905429632642</v>
      </c>
      <c r="O2352" s="8">
        <f t="shared" si="963"/>
        <v>1.42141826</v>
      </c>
      <c r="P2352" s="8">
        <f t="shared" si="946"/>
        <v>20933.64334146</v>
      </c>
      <c r="Q2352" s="13">
        <f t="shared" si="947"/>
        <v>0</v>
      </c>
      <c r="R2352" s="21">
        <f t="shared" si="948"/>
        <v>0</v>
      </c>
      <c r="S2352" s="8">
        <f t="shared" si="949"/>
        <v>0</v>
      </c>
      <c r="T2352" s="10">
        <f t="shared" si="958"/>
        <v>6.5000000000000002E-2</v>
      </c>
      <c r="U2352" s="13">
        <f t="shared" si="962"/>
        <v>87</v>
      </c>
      <c r="V2352" s="13">
        <v>252</v>
      </c>
      <c r="W2352" s="14">
        <f t="shared" si="950"/>
        <v>1.0219793639999999</v>
      </c>
      <c r="X2352" s="224">
        <f t="shared" si="941"/>
        <v>460.10816684000002</v>
      </c>
      <c r="Y2352" s="8">
        <v>0</v>
      </c>
      <c r="Z2352" s="9">
        <f t="shared" si="951"/>
        <v>0</v>
      </c>
      <c r="AA2352" s="26" t="str">
        <f t="shared" si="959"/>
        <v>INCORPJ=</v>
      </c>
      <c r="AB2352" s="70">
        <f t="shared" si="960"/>
        <v>45169</v>
      </c>
      <c r="AC2352" s="4"/>
      <c r="AD2352" s="1"/>
      <c r="AE2352" s="11"/>
      <c r="AF2352" s="5"/>
      <c r="AG2352" s="1"/>
      <c r="AH2352" s="1"/>
      <c r="AI2352" s="1"/>
      <c r="AJ2352" s="1"/>
      <c r="AK2352" s="10"/>
      <c r="AL2352" s="1"/>
      <c r="AM2352" s="1"/>
      <c r="AN2352" s="1"/>
      <c r="AO2352" s="1"/>
      <c r="AP2352" s="1"/>
      <c r="AQ2352" s="1"/>
    </row>
    <row r="2353" spans="1:43" x14ac:dyDescent="0.2">
      <c r="A2353" s="67">
        <f t="shared" si="952"/>
        <v>44635</v>
      </c>
      <c r="B2353" s="8">
        <f t="shared" si="942"/>
        <v>21411.049527030002</v>
      </c>
      <c r="C2353" s="8">
        <f t="shared" si="953"/>
        <v>14727.293106159999</v>
      </c>
      <c r="D2353" s="28">
        <f t="shared" si="954"/>
        <v>6153.09</v>
      </c>
      <c r="E2353" s="9">
        <f>IF(K2353=1,VLOOKUP(A2352,[1]Plan1!$AY$117:$BA$314,3),E2352)</f>
        <v>6215.24</v>
      </c>
      <c r="F2353" s="110">
        <f t="shared" si="955"/>
        <v>44608</v>
      </c>
      <c r="G2353" s="12">
        <f t="shared" si="943"/>
        <v>1.0100616113204897E-2</v>
      </c>
      <c r="H2353" s="11">
        <f t="shared" si="956"/>
        <v>44669</v>
      </c>
      <c r="I2353" s="11">
        <f t="shared" si="944"/>
        <v>44635</v>
      </c>
      <c r="J2353" s="1">
        <f t="shared" si="957"/>
        <v>18</v>
      </c>
      <c r="K2353" s="1">
        <f t="shared" si="965"/>
        <v>18</v>
      </c>
      <c r="L2353" s="8">
        <f t="shared" si="945"/>
        <v>1.0101006100000001</v>
      </c>
      <c r="M2353" s="14">
        <f t="shared" si="964"/>
        <v>1.0054002900000001</v>
      </c>
      <c r="N2353" s="14">
        <f t="shared" si="961"/>
        <v>1.4079905429632642</v>
      </c>
      <c r="O2353" s="8">
        <f t="shared" si="963"/>
        <v>1.4222121000000001</v>
      </c>
      <c r="P2353" s="8">
        <f t="shared" si="946"/>
        <v>20945.334455820001</v>
      </c>
      <c r="Q2353" s="13">
        <f t="shared" si="947"/>
        <v>0</v>
      </c>
      <c r="R2353" s="21">
        <f t="shared" si="948"/>
        <v>0</v>
      </c>
      <c r="S2353" s="8">
        <f t="shared" si="949"/>
        <v>0</v>
      </c>
      <c r="T2353" s="10">
        <f t="shared" si="958"/>
        <v>6.5000000000000002E-2</v>
      </c>
      <c r="U2353" s="13">
        <f t="shared" si="962"/>
        <v>88</v>
      </c>
      <c r="V2353" s="13">
        <v>252</v>
      </c>
      <c r="W2353" s="14">
        <f t="shared" si="950"/>
        <v>1.022234788</v>
      </c>
      <c r="X2353" s="224">
        <f t="shared" si="941"/>
        <v>465.71507121000002</v>
      </c>
      <c r="Y2353" s="8">
        <v>0</v>
      </c>
      <c r="Z2353" s="9">
        <f t="shared" si="951"/>
        <v>0</v>
      </c>
      <c r="AA2353" s="26" t="str">
        <f t="shared" si="959"/>
        <v>INCORPJ=</v>
      </c>
      <c r="AB2353" s="70">
        <f t="shared" si="960"/>
        <v>45169</v>
      </c>
      <c r="AC2353" s="4"/>
      <c r="AD2353" s="1"/>
      <c r="AE2353" s="11"/>
      <c r="AF2353" s="5"/>
      <c r="AG2353" s="1"/>
      <c r="AH2353" s="1"/>
      <c r="AI2353" s="1"/>
      <c r="AJ2353" s="1"/>
      <c r="AK2353" s="10"/>
      <c r="AL2353" s="1"/>
      <c r="AM2353" s="1"/>
      <c r="AN2353" s="1"/>
      <c r="AO2353" s="1"/>
      <c r="AP2353" s="1"/>
      <c r="AQ2353" s="1"/>
    </row>
    <row r="2354" spans="1:43" x14ac:dyDescent="0.2">
      <c r="A2354" s="67">
        <f t="shared" si="952"/>
        <v>44636</v>
      </c>
      <c r="B2354" s="8">
        <f t="shared" si="942"/>
        <v>21431.370046610002</v>
      </c>
      <c r="C2354" s="8">
        <f t="shared" si="953"/>
        <v>14727.293106159999</v>
      </c>
      <c r="D2354" s="28">
        <f t="shared" si="954"/>
        <v>6215.24</v>
      </c>
      <c r="E2354" s="9">
        <f>IF(K2354=1,VLOOKUP(A2353,[1]Plan1!$AY$117:$BA$314,3),E2353)</f>
        <v>6315.93</v>
      </c>
      <c r="F2354" s="110">
        <f t="shared" si="955"/>
        <v>44636</v>
      </c>
      <c r="G2354" s="12">
        <f t="shared" si="943"/>
        <v>1.6200500704719456E-2</v>
      </c>
      <c r="H2354" s="11">
        <f t="shared" si="956"/>
        <v>44669</v>
      </c>
      <c r="I2354" s="11">
        <f t="shared" si="944"/>
        <v>44669</v>
      </c>
      <c r="J2354" s="1">
        <f t="shared" si="957"/>
        <v>23</v>
      </c>
      <c r="K2354" s="1">
        <f t="shared" si="965"/>
        <v>1</v>
      </c>
      <c r="L2354" s="8">
        <f t="shared" si="945"/>
        <v>1.00069896</v>
      </c>
      <c r="M2354" s="14">
        <f t="shared" si="964"/>
        <v>1.0101006100000001</v>
      </c>
      <c r="N2354" s="14">
        <f t="shared" si="961"/>
        <v>1.4222121063214244</v>
      </c>
      <c r="O2354" s="8">
        <f t="shared" si="963"/>
        <v>1.42320617</v>
      </c>
      <c r="P2354" s="8">
        <f t="shared" si="946"/>
        <v>20959.97441608</v>
      </c>
      <c r="Q2354" s="13">
        <f t="shared" si="947"/>
        <v>0</v>
      </c>
      <c r="R2354" s="21">
        <f t="shared" si="948"/>
        <v>0</v>
      </c>
      <c r="S2354" s="8">
        <f t="shared" si="949"/>
        <v>0</v>
      </c>
      <c r="T2354" s="10">
        <f t="shared" si="958"/>
        <v>6.5000000000000002E-2</v>
      </c>
      <c r="U2354" s="13">
        <f t="shared" si="962"/>
        <v>89</v>
      </c>
      <c r="V2354" s="13">
        <v>252</v>
      </c>
      <c r="W2354" s="14">
        <f t="shared" si="950"/>
        <v>1.0224902769999999</v>
      </c>
      <c r="X2354" s="224">
        <f t="shared" si="941"/>
        <v>471.39563053000001</v>
      </c>
      <c r="Y2354" s="8">
        <v>0</v>
      </c>
      <c r="Z2354" s="9">
        <f t="shared" si="951"/>
        <v>0</v>
      </c>
      <c r="AA2354" s="26" t="str">
        <f t="shared" si="959"/>
        <v>INCORPJ=</v>
      </c>
      <c r="AB2354" s="70">
        <f t="shared" si="960"/>
        <v>45169</v>
      </c>
      <c r="AC2354" s="4"/>
      <c r="AD2354" s="1"/>
      <c r="AE2354" s="11"/>
      <c r="AF2354" s="5"/>
      <c r="AG2354" s="1"/>
      <c r="AH2354" s="1"/>
      <c r="AI2354" s="1"/>
      <c r="AJ2354" s="1"/>
      <c r="AK2354" s="10"/>
      <c r="AL2354" s="1"/>
      <c r="AM2354" s="1"/>
      <c r="AN2354" s="1"/>
      <c r="AO2354" s="1"/>
      <c r="AP2354" s="1"/>
      <c r="AQ2354" s="1"/>
    </row>
    <row r="2355" spans="1:43" x14ac:dyDescent="0.2">
      <c r="A2355" s="67">
        <f t="shared" si="952"/>
        <v>44637</v>
      </c>
      <c r="B2355" s="8">
        <f t="shared" si="942"/>
        <v>21451.710062500002</v>
      </c>
      <c r="C2355" s="8">
        <f t="shared" si="953"/>
        <v>14727.293106159999</v>
      </c>
      <c r="D2355" s="28">
        <f t="shared" si="954"/>
        <v>6215.24</v>
      </c>
      <c r="E2355" s="9">
        <f>IF(K2355=1,VLOOKUP(A2354,[1]Plan1!$AY$117:$BA$314,3),E2354)</f>
        <v>6315.93</v>
      </c>
      <c r="F2355" s="110">
        <f t="shared" si="955"/>
        <v>44636</v>
      </c>
      <c r="G2355" s="12">
        <f t="shared" si="943"/>
        <v>1.6200500704719456E-2</v>
      </c>
      <c r="H2355" s="11">
        <f t="shared" si="956"/>
        <v>44669</v>
      </c>
      <c r="I2355" s="11">
        <f t="shared" si="944"/>
        <v>44669</v>
      </c>
      <c r="J2355" s="1">
        <f t="shared" si="957"/>
        <v>23</v>
      </c>
      <c r="K2355" s="1">
        <f t="shared" si="965"/>
        <v>2</v>
      </c>
      <c r="L2355" s="8">
        <f t="shared" si="945"/>
        <v>1.0013984199999999</v>
      </c>
      <c r="M2355" s="14">
        <f t="shared" si="964"/>
        <v>1.0101006100000001</v>
      </c>
      <c r="N2355" s="14">
        <f t="shared" si="961"/>
        <v>1.4222121063214244</v>
      </c>
      <c r="O2355" s="8">
        <f t="shared" si="963"/>
        <v>1.4242009499999999</v>
      </c>
      <c r="P2355" s="8">
        <f t="shared" si="946"/>
        <v>20974.624832720001</v>
      </c>
      <c r="Q2355" s="13">
        <f t="shared" si="947"/>
        <v>0</v>
      </c>
      <c r="R2355" s="21">
        <f t="shared" si="948"/>
        <v>0</v>
      </c>
      <c r="S2355" s="8">
        <f t="shared" si="949"/>
        <v>0</v>
      </c>
      <c r="T2355" s="10">
        <f t="shared" si="958"/>
        <v>6.5000000000000002E-2</v>
      </c>
      <c r="U2355" s="13">
        <f t="shared" si="962"/>
        <v>90</v>
      </c>
      <c r="V2355" s="13">
        <v>252</v>
      </c>
      <c r="W2355" s="14">
        <f t="shared" si="950"/>
        <v>1.022745829</v>
      </c>
      <c r="X2355" s="224">
        <f t="shared" si="941"/>
        <v>477.08522978000002</v>
      </c>
      <c r="Y2355" s="8">
        <v>0</v>
      </c>
      <c r="Z2355" s="9">
        <f t="shared" si="951"/>
        <v>0</v>
      </c>
      <c r="AA2355" s="26" t="str">
        <f t="shared" si="959"/>
        <v>INCORPJ=</v>
      </c>
      <c r="AB2355" s="70">
        <f t="shared" si="960"/>
        <v>45169</v>
      </c>
      <c r="AC2355" s="4"/>
      <c r="AD2355" s="1"/>
      <c r="AE2355" s="11"/>
      <c r="AF2355" s="5"/>
      <c r="AG2355" s="1"/>
      <c r="AH2355" s="1"/>
      <c r="AI2355" s="1"/>
      <c r="AJ2355" s="1"/>
      <c r="AK2355" s="10"/>
      <c r="AL2355" s="1"/>
      <c r="AM2355" s="1"/>
      <c r="AN2355" s="1"/>
      <c r="AO2355" s="1"/>
      <c r="AP2355" s="1"/>
      <c r="AQ2355" s="1"/>
    </row>
    <row r="2356" spans="1:43" x14ac:dyDescent="0.2">
      <c r="A2356" s="67">
        <f t="shared" si="952"/>
        <v>44638</v>
      </c>
      <c r="B2356" s="8">
        <f t="shared" si="942"/>
        <v>21472.069455820001</v>
      </c>
      <c r="C2356" s="8">
        <f t="shared" si="953"/>
        <v>14727.293106159999</v>
      </c>
      <c r="D2356" s="28">
        <f t="shared" si="954"/>
        <v>6215.24</v>
      </c>
      <c r="E2356" s="9">
        <f>IF(K2356=1,VLOOKUP(A2355,[1]Plan1!$AY$117:$BA$314,3),E2355)</f>
        <v>6315.93</v>
      </c>
      <c r="F2356" s="110">
        <f t="shared" si="955"/>
        <v>44636</v>
      </c>
      <c r="G2356" s="12">
        <f t="shared" si="943"/>
        <v>1.6200500704719456E-2</v>
      </c>
      <c r="H2356" s="11">
        <f t="shared" si="956"/>
        <v>44669</v>
      </c>
      <c r="I2356" s="11">
        <f t="shared" si="944"/>
        <v>44669</v>
      </c>
      <c r="J2356" s="1">
        <f t="shared" si="957"/>
        <v>23</v>
      </c>
      <c r="K2356" s="1">
        <f t="shared" si="965"/>
        <v>3</v>
      </c>
      <c r="L2356" s="8">
        <f t="shared" si="945"/>
        <v>1.0020983699999999</v>
      </c>
      <c r="M2356" s="14">
        <f t="shared" si="964"/>
        <v>1.0101006100000001</v>
      </c>
      <c r="N2356" s="14">
        <f t="shared" si="961"/>
        <v>1.4222121063214244</v>
      </c>
      <c r="O2356" s="8">
        <f t="shared" si="963"/>
        <v>1.42519643</v>
      </c>
      <c r="P2356" s="8">
        <f t="shared" si="946"/>
        <v>20989.28555846</v>
      </c>
      <c r="Q2356" s="13">
        <f t="shared" si="947"/>
        <v>0</v>
      </c>
      <c r="R2356" s="21">
        <f t="shared" si="948"/>
        <v>0</v>
      </c>
      <c r="S2356" s="8">
        <f t="shared" si="949"/>
        <v>0</v>
      </c>
      <c r="T2356" s="10">
        <f t="shared" si="958"/>
        <v>6.5000000000000002E-2</v>
      </c>
      <c r="U2356" s="13">
        <f t="shared" si="962"/>
        <v>91</v>
      </c>
      <c r="V2356" s="13">
        <v>252</v>
      </c>
      <c r="W2356" s="14">
        <f t="shared" si="950"/>
        <v>1.023001445</v>
      </c>
      <c r="X2356" s="224">
        <f t="shared" ref="X2356:X2419" si="966">TRUNC((P2356*(W2356-1)),8)</f>
        <v>482.78389736000003</v>
      </c>
      <c r="Y2356" s="8">
        <v>0</v>
      </c>
      <c r="Z2356" s="9">
        <f t="shared" si="951"/>
        <v>0</v>
      </c>
      <c r="AA2356" s="26" t="str">
        <f t="shared" si="959"/>
        <v>INCORPJ=</v>
      </c>
      <c r="AB2356" s="70">
        <f t="shared" si="960"/>
        <v>45169</v>
      </c>
      <c r="AC2356" s="4"/>
      <c r="AD2356" s="1"/>
      <c r="AE2356" s="11"/>
      <c r="AF2356" s="5"/>
      <c r="AG2356" s="1"/>
      <c r="AH2356" s="1"/>
      <c r="AI2356" s="1"/>
      <c r="AJ2356" s="1"/>
      <c r="AK2356" s="10"/>
      <c r="AL2356" s="1"/>
      <c r="AM2356" s="1"/>
      <c r="AN2356" s="1"/>
      <c r="AO2356" s="1"/>
      <c r="AP2356" s="1"/>
      <c r="AQ2356" s="1"/>
    </row>
    <row r="2357" spans="1:43" x14ac:dyDescent="0.2">
      <c r="A2357" s="67">
        <f t="shared" si="952"/>
        <v>44639</v>
      </c>
      <c r="B2357" s="8">
        <f t="shared" si="942"/>
        <v>21492.447935889999</v>
      </c>
      <c r="C2357" s="8">
        <f t="shared" si="953"/>
        <v>14727.293106159999</v>
      </c>
      <c r="D2357" s="28">
        <f t="shared" si="954"/>
        <v>6215.24</v>
      </c>
      <c r="E2357" s="9">
        <f>IF(K2357=1,VLOOKUP(A2356,[1]Plan1!$AY$117:$BA$314,3),E2356)</f>
        <v>6315.93</v>
      </c>
      <c r="F2357" s="110">
        <f t="shared" si="955"/>
        <v>44636</v>
      </c>
      <c r="G2357" s="12">
        <f t="shared" si="943"/>
        <v>1.6200500704719456E-2</v>
      </c>
      <c r="H2357" s="11">
        <f t="shared" si="956"/>
        <v>44669</v>
      </c>
      <c r="I2357" s="11">
        <f t="shared" si="944"/>
        <v>44669</v>
      </c>
      <c r="J2357" s="1">
        <f t="shared" si="957"/>
        <v>23</v>
      </c>
      <c r="K2357" s="1">
        <f t="shared" si="965"/>
        <v>4</v>
      </c>
      <c r="L2357" s="8">
        <f t="shared" si="945"/>
        <v>1.0027988000000001</v>
      </c>
      <c r="M2357" s="14">
        <f t="shared" si="964"/>
        <v>1.0101006100000001</v>
      </c>
      <c r="N2357" s="14">
        <f t="shared" si="961"/>
        <v>1.4222121063214244</v>
      </c>
      <c r="O2357" s="8">
        <f t="shared" si="963"/>
        <v>1.4261925900000001</v>
      </c>
      <c r="P2357" s="8">
        <f t="shared" si="946"/>
        <v>21003.95629876</v>
      </c>
      <c r="Q2357" s="13">
        <f t="shared" si="947"/>
        <v>0</v>
      </c>
      <c r="R2357" s="21">
        <f t="shared" si="948"/>
        <v>0</v>
      </c>
      <c r="S2357" s="8">
        <f t="shared" si="949"/>
        <v>0</v>
      </c>
      <c r="T2357" s="10">
        <f t="shared" si="958"/>
        <v>6.5000000000000002E-2</v>
      </c>
      <c r="U2357" s="13">
        <f t="shared" si="962"/>
        <v>92</v>
      </c>
      <c r="V2357" s="13">
        <v>252</v>
      </c>
      <c r="W2357" s="14">
        <f t="shared" si="950"/>
        <v>1.023257125</v>
      </c>
      <c r="X2357" s="224">
        <f t="shared" si="966"/>
        <v>488.49163713000002</v>
      </c>
      <c r="Y2357" s="8">
        <v>0</v>
      </c>
      <c r="Z2357" s="9">
        <f t="shared" si="951"/>
        <v>0</v>
      </c>
      <c r="AA2357" s="26" t="str">
        <f t="shared" si="959"/>
        <v>INCORPJ=</v>
      </c>
      <c r="AB2357" s="70">
        <f t="shared" si="960"/>
        <v>45169</v>
      </c>
      <c r="AC2357" s="4"/>
      <c r="AD2357" s="1"/>
      <c r="AE2357" s="11"/>
      <c r="AF2357" s="5"/>
      <c r="AG2357" s="1"/>
      <c r="AH2357" s="1"/>
      <c r="AI2357" s="1"/>
      <c r="AJ2357" s="1"/>
      <c r="AK2357" s="10"/>
      <c r="AL2357" s="1"/>
      <c r="AM2357" s="1"/>
      <c r="AN2357" s="1"/>
      <c r="AO2357" s="1"/>
      <c r="AP2357" s="1"/>
      <c r="AQ2357" s="1"/>
    </row>
    <row r="2358" spans="1:43" x14ac:dyDescent="0.2">
      <c r="A2358" s="67">
        <f t="shared" si="952"/>
        <v>44640</v>
      </c>
      <c r="B2358" s="8">
        <f t="shared" si="942"/>
        <v>21492.447935889999</v>
      </c>
      <c r="C2358" s="8">
        <f t="shared" si="953"/>
        <v>14727.293106159999</v>
      </c>
      <c r="D2358" s="28">
        <f t="shared" si="954"/>
        <v>6215.24</v>
      </c>
      <c r="E2358" s="9">
        <f>IF(K2358=1,VLOOKUP(A2357,[1]Plan1!$AY$117:$BA$314,3),E2357)</f>
        <v>6315.93</v>
      </c>
      <c r="F2358" s="110">
        <f t="shared" si="955"/>
        <v>44636</v>
      </c>
      <c r="G2358" s="12">
        <f t="shared" si="943"/>
        <v>1.6200500704719456E-2</v>
      </c>
      <c r="H2358" s="11">
        <f t="shared" si="956"/>
        <v>44669</v>
      </c>
      <c r="I2358" s="11">
        <f t="shared" si="944"/>
        <v>44669</v>
      </c>
      <c r="J2358" s="1">
        <f t="shared" si="957"/>
        <v>23</v>
      </c>
      <c r="K2358" s="1">
        <f t="shared" si="965"/>
        <v>4</v>
      </c>
      <c r="L2358" s="8">
        <f t="shared" si="945"/>
        <v>1.0027988000000001</v>
      </c>
      <c r="M2358" s="14">
        <f t="shared" si="964"/>
        <v>1.0101006100000001</v>
      </c>
      <c r="N2358" s="14">
        <f t="shared" si="961"/>
        <v>1.4222121063214244</v>
      </c>
      <c r="O2358" s="8">
        <f t="shared" si="963"/>
        <v>1.4261925900000001</v>
      </c>
      <c r="P2358" s="8">
        <f t="shared" si="946"/>
        <v>21003.95629876</v>
      </c>
      <c r="Q2358" s="13">
        <f t="shared" si="947"/>
        <v>0</v>
      </c>
      <c r="R2358" s="21">
        <f t="shared" si="948"/>
        <v>0</v>
      </c>
      <c r="S2358" s="8">
        <f t="shared" si="949"/>
        <v>0</v>
      </c>
      <c r="T2358" s="10">
        <f t="shared" si="958"/>
        <v>6.5000000000000002E-2</v>
      </c>
      <c r="U2358" s="13">
        <f t="shared" si="962"/>
        <v>92</v>
      </c>
      <c r="V2358" s="13">
        <v>252</v>
      </c>
      <c r="W2358" s="14">
        <f t="shared" si="950"/>
        <v>1.023257125</v>
      </c>
      <c r="X2358" s="224">
        <f t="shared" si="966"/>
        <v>488.49163713000002</v>
      </c>
      <c r="Y2358" s="8">
        <v>0</v>
      </c>
      <c r="Z2358" s="9">
        <f t="shared" si="951"/>
        <v>0</v>
      </c>
      <c r="AA2358" s="26" t="str">
        <f t="shared" si="959"/>
        <v>INCORPJ=</v>
      </c>
      <c r="AB2358" s="70">
        <f t="shared" si="960"/>
        <v>45169</v>
      </c>
      <c r="AC2358" s="4"/>
      <c r="AD2358" s="1"/>
      <c r="AE2358" s="11"/>
      <c r="AF2358" s="5"/>
      <c r="AG2358" s="1"/>
      <c r="AH2358" s="1"/>
      <c r="AI2358" s="1"/>
      <c r="AJ2358" s="1"/>
      <c r="AK2358" s="10"/>
      <c r="AL2358" s="1"/>
      <c r="AM2358" s="1"/>
      <c r="AN2358" s="1"/>
      <c r="AO2358" s="1"/>
      <c r="AP2358" s="1"/>
      <c r="AQ2358" s="1"/>
    </row>
    <row r="2359" spans="1:43" x14ac:dyDescent="0.2">
      <c r="A2359" s="67">
        <f t="shared" si="952"/>
        <v>44641</v>
      </c>
      <c r="B2359" s="8">
        <f t="shared" si="942"/>
        <v>21492.447935889999</v>
      </c>
      <c r="C2359" s="8">
        <f t="shared" si="953"/>
        <v>14727.293106159999</v>
      </c>
      <c r="D2359" s="28">
        <f t="shared" si="954"/>
        <v>6215.24</v>
      </c>
      <c r="E2359" s="9">
        <f>IF(K2359=1,VLOOKUP(A2358,[1]Plan1!$AY$117:$BA$314,3),E2358)</f>
        <v>6315.93</v>
      </c>
      <c r="F2359" s="110">
        <f t="shared" si="955"/>
        <v>44636</v>
      </c>
      <c r="G2359" s="12">
        <f t="shared" si="943"/>
        <v>1.6200500704719456E-2</v>
      </c>
      <c r="H2359" s="11">
        <f t="shared" si="956"/>
        <v>44669</v>
      </c>
      <c r="I2359" s="11">
        <f t="shared" si="944"/>
        <v>44669</v>
      </c>
      <c r="J2359" s="1">
        <f t="shared" si="957"/>
        <v>23</v>
      </c>
      <c r="K2359" s="1">
        <f t="shared" si="965"/>
        <v>4</v>
      </c>
      <c r="L2359" s="8">
        <f t="shared" si="945"/>
        <v>1.0027988000000001</v>
      </c>
      <c r="M2359" s="14">
        <f t="shared" si="964"/>
        <v>1.0101006100000001</v>
      </c>
      <c r="N2359" s="14">
        <f t="shared" si="961"/>
        <v>1.4222121063214244</v>
      </c>
      <c r="O2359" s="8">
        <f t="shared" si="963"/>
        <v>1.4261925900000001</v>
      </c>
      <c r="P2359" s="8">
        <f t="shared" si="946"/>
        <v>21003.95629876</v>
      </c>
      <c r="Q2359" s="13">
        <f t="shared" si="947"/>
        <v>0</v>
      </c>
      <c r="R2359" s="21">
        <f t="shared" si="948"/>
        <v>0</v>
      </c>
      <c r="S2359" s="8">
        <f t="shared" si="949"/>
        <v>0</v>
      </c>
      <c r="T2359" s="10">
        <f t="shared" si="958"/>
        <v>6.5000000000000002E-2</v>
      </c>
      <c r="U2359" s="13">
        <f t="shared" si="962"/>
        <v>92</v>
      </c>
      <c r="V2359" s="13">
        <v>252</v>
      </c>
      <c r="W2359" s="14">
        <f t="shared" si="950"/>
        <v>1.023257125</v>
      </c>
      <c r="X2359" s="224">
        <f t="shared" si="966"/>
        <v>488.49163713000002</v>
      </c>
      <c r="Y2359" s="8">
        <v>0</v>
      </c>
      <c r="Z2359" s="9">
        <f t="shared" si="951"/>
        <v>0</v>
      </c>
      <c r="AA2359" s="26" t="str">
        <f t="shared" si="959"/>
        <v>INCORPJ=</v>
      </c>
      <c r="AB2359" s="70">
        <f t="shared" si="960"/>
        <v>45169</v>
      </c>
      <c r="AC2359" s="4"/>
      <c r="AD2359" s="1"/>
      <c r="AE2359" s="11"/>
      <c r="AF2359" s="5"/>
      <c r="AG2359" s="1"/>
      <c r="AH2359" s="1"/>
      <c r="AI2359" s="1"/>
      <c r="AJ2359" s="1"/>
      <c r="AK2359" s="10"/>
      <c r="AL2359" s="1"/>
      <c r="AM2359" s="1"/>
      <c r="AN2359" s="1"/>
      <c r="AO2359" s="1"/>
      <c r="AP2359" s="1"/>
      <c r="AQ2359" s="1"/>
    </row>
    <row r="2360" spans="1:43" x14ac:dyDescent="0.2">
      <c r="A2360" s="67">
        <f t="shared" si="952"/>
        <v>44642</v>
      </c>
      <c r="B2360" s="8">
        <f t="shared" si="942"/>
        <v>21512.845965420001</v>
      </c>
      <c r="C2360" s="8">
        <f t="shared" si="953"/>
        <v>14727.293106159999</v>
      </c>
      <c r="D2360" s="28">
        <f t="shared" si="954"/>
        <v>6215.24</v>
      </c>
      <c r="E2360" s="9">
        <f>IF(K2360=1,VLOOKUP(A2359,[1]Plan1!$AY$117:$BA$314,3),E2359)</f>
        <v>6315.93</v>
      </c>
      <c r="F2360" s="110">
        <f t="shared" si="955"/>
        <v>44636</v>
      </c>
      <c r="G2360" s="12">
        <f t="shared" si="943"/>
        <v>1.6200500704719456E-2</v>
      </c>
      <c r="H2360" s="11">
        <f t="shared" si="956"/>
        <v>44669</v>
      </c>
      <c r="I2360" s="11">
        <f t="shared" si="944"/>
        <v>44669</v>
      </c>
      <c r="J2360" s="1">
        <f t="shared" si="957"/>
        <v>23</v>
      </c>
      <c r="K2360" s="1">
        <f t="shared" si="965"/>
        <v>5</v>
      </c>
      <c r="L2360" s="8">
        <f t="shared" si="945"/>
        <v>1.0034997299999999</v>
      </c>
      <c r="M2360" s="14">
        <f t="shared" si="964"/>
        <v>1.0101006100000001</v>
      </c>
      <c r="N2360" s="14">
        <f t="shared" si="961"/>
        <v>1.4222121063214244</v>
      </c>
      <c r="O2360" s="8">
        <f t="shared" si="963"/>
        <v>1.4271894599999999</v>
      </c>
      <c r="P2360" s="8">
        <f t="shared" si="946"/>
        <v>21018.637495440002</v>
      </c>
      <c r="Q2360" s="13">
        <f t="shared" si="947"/>
        <v>0</v>
      </c>
      <c r="R2360" s="21">
        <f t="shared" si="948"/>
        <v>0</v>
      </c>
      <c r="S2360" s="8">
        <f t="shared" si="949"/>
        <v>0</v>
      </c>
      <c r="T2360" s="10">
        <f t="shared" si="958"/>
        <v>6.5000000000000002E-2</v>
      </c>
      <c r="U2360" s="13">
        <f t="shared" si="962"/>
        <v>93</v>
      </c>
      <c r="V2360" s="13">
        <v>252</v>
      </c>
      <c r="W2360" s="14">
        <f t="shared" si="950"/>
        <v>1.0235128689999999</v>
      </c>
      <c r="X2360" s="224">
        <f t="shared" si="966"/>
        <v>494.20846998000002</v>
      </c>
      <c r="Y2360" s="8">
        <v>0</v>
      </c>
      <c r="Z2360" s="9">
        <f t="shared" si="951"/>
        <v>0</v>
      </c>
      <c r="AA2360" s="26" t="str">
        <f t="shared" si="959"/>
        <v>INCORPJ=</v>
      </c>
      <c r="AB2360" s="70">
        <f t="shared" si="960"/>
        <v>45169</v>
      </c>
      <c r="AC2360" s="4"/>
      <c r="AD2360" s="1"/>
      <c r="AE2360" s="11"/>
      <c r="AF2360" s="5"/>
      <c r="AG2360" s="1"/>
      <c r="AH2360" s="1"/>
      <c r="AI2360" s="1"/>
      <c r="AJ2360" s="1"/>
      <c r="AK2360" s="10"/>
      <c r="AL2360" s="1"/>
      <c r="AM2360" s="1"/>
      <c r="AN2360" s="1"/>
      <c r="AO2360" s="1"/>
      <c r="AP2360" s="1"/>
      <c r="AQ2360" s="1"/>
    </row>
    <row r="2361" spans="1:43" x14ac:dyDescent="0.2">
      <c r="A2361" s="67">
        <f t="shared" si="952"/>
        <v>44643</v>
      </c>
      <c r="B2361" s="8">
        <f t="shared" si="942"/>
        <v>21533.26310294</v>
      </c>
      <c r="C2361" s="8">
        <f t="shared" si="953"/>
        <v>14727.293106159999</v>
      </c>
      <c r="D2361" s="28">
        <f t="shared" si="954"/>
        <v>6215.24</v>
      </c>
      <c r="E2361" s="9">
        <f>IF(K2361=1,VLOOKUP(A2360,[1]Plan1!$AY$117:$BA$314,3),E2360)</f>
        <v>6315.93</v>
      </c>
      <c r="F2361" s="110">
        <f t="shared" si="955"/>
        <v>44636</v>
      </c>
      <c r="G2361" s="12">
        <f t="shared" si="943"/>
        <v>1.6200500704719456E-2</v>
      </c>
      <c r="H2361" s="11">
        <f t="shared" si="956"/>
        <v>44669</v>
      </c>
      <c r="I2361" s="11">
        <f t="shared" si="944"/>
        <v>44669</v>
      </c>
      <c r="J2361" s="1">
        <f t="shared" si="957"/>
        <v>23</v>
      </c>
      <c r="K2361" s="1">
        <f t="shared" si="965"/>
        <v>6</v>
      </c>
      <c r="L2361" s="8">
        <f t="shared" si="945"/>
        <v>1.0042011399999999</v>
      </c>
      <c r="M2361" s="14">
        <f t="shared" si="964"/>
        <v>1.0101006100000001</v>
      </c>
      <c r="N2361" s="14">
        <f t="shared" si="961"/>
        <v>1.4222121063214244</v>
      </c>
      <c r="O2361" s="8">
        <f t="shared" si="963"/>
        <v>1.42818701</v>
      </c>
      <c r="P2361" s="8">
        <f t="shared" si="946"/>
        <v>21033.32870668</v>
      </c>
      <c r="Q2361" s="13">
        <f t="shared" si="947"/>
        <v>0</v>
      </c>
      <c r="R2361" s="21">
        <f t="shared" si="948"/>
        <v>0</v>
      </c>
      <c r="S2361" s="8">
        <f t="shared" si="949"/>
        <v>0</v>
      </c>
      <c r="T2361" s="10">
        <f t="shared" si="958"/>
        <v>6.5000000000000002E-2</v>
      </c>
      <c r="U2361" s="13">
        <f t="shared" si="962"/>
        <v>94</v>
      </c>
      <c r="V2361" s="13">
        <v>252</v>
      </c>
      <c r="W2361" s="14">
        <f t="shared" si="950"/>
        <v>1.0237686770000001</v>
      </c>
      <c r="X2361" s="224">
        <f t="shared" si="966"/>
        <v>499.93439626000003</v>
      </c>
      <c r="Y2361" s="8">
        <v>0</v>
      </c>
      <c r="Z2361" s="9">
        <f t="shared" si="951"/>
        <v>0</v>
      </c>
      <c r="AA2361" s="26" t="str">
        <f t="shared" si="959"/>
        <v>INCORPJ=</v>
      </c>
      <c r="AB2361" s="70">
        <f t="shared" si="960"/>
        <v>45169</v>
      </c>
      <c r="AC2361" s="4"/>
      <c r="AD2361" s="1"/>
      <c r="AE2361" s="11"/>
      <c r="AF2361" s="5"/>
      <c r="AG2361" s="1"/>
      <c r="AH2361" s="1"/>
      <c r="AI2361" s="1"/>
      <c r="AJ2361" s="1"/>
      <c r="AK2361" s="10"/>
      <c r="AL2361" s="1"/>
      <c r="AM2361" s="1"/>
      <c r="AN2361" s="1"/>
      <c r="AO2361" s="1"/>
      <c r="AP2361" s="1"/>
      <c r="AQ2361" s="1"/>
    </row>
    <row r="2362" spans="1:43" x14ac:dyDescent="0.2">
      <c r="A2362" s="67">
        <f t="shared" si="952"/>
        <v>44644</v>
      </c>
      <c r="B2362" s="8">
        <f t="shared" si="942"/>
        <v>21553.699962169998</v>
      </c>
      <c r="C2362" s="8">
        <f t="shared" si="953"/>
        <v>14727.293106159999</v>
      </c>
      <c r="D2362" s="28">
        <f t="shared" si="954"/>
        <v>6215.24</v>
      </c>
      <c r="E2362" s="9">
        <f>IF(K2362=1,VLOOKUP(A2361,[1]Plan1!$AY$117:$BA$314,3),E2361)</f>
        <v>6315.93</v>
      </c>
      <c r="F2362" s="110">
        <f t="shared" si="955"/>
        <v>44636</v>
      </c>
      <c r="G2362" s="12">
        <f t="shared" si="943"/>
        <v>1.6200500704719456E-2</v>
      </c>
      <c r="H2362" s="11">
        <f t="shared" si="956"/>
        <v>44669</v>
      </c>
      <c r="I2362" s="11">
        <f t="shared" si="944"/>
        <v>44669</v>
      </c>
      <c r="J2362" s="1">
        <f t="shared" si="957"/>
        <v>23</v>
      </c>
      <c r="K2362" s="1">
        <f t="shared" si="965"/>
        <v>7</v>
      </c>
      <c r="L2362" s="8">
        <f t="shared" si="945"/>
        <v>1.00490305</v>
      </c>
      <c r="M2362" s="14">
        <f t="shared" si="964"/>
        <v>1.0101006100000001</v>
      </c>
      <c r="N2362" s="14">
        <f t="shared" si="961"/>
        <v>1.4222121063214244</v>
      </c>
      <c r="O2362" s="8">
        <f t="shared" si="963"/>
        <v>1.42918528</v>
      </c>
      <c r="P2362" s="8">
        <f t="shared" si="946"/>
        <v>21048.030521559998</v>
      </c>
      <c r="Q2362" s="13">
        <f t="shared" si="947"/>
        <v>0</v>
      </c>
      <c r="R2362" s="21">
        <f t="shared" si="948"/>
        <v>0</v>
      </c>
      <c r="S2362" s="8">
        <f t="shared" si="949"/>
        <v>0</v>
      </c>
      <c r="T2362" s="10">
        <f t="shared" si="958"/>
        <v>6.5000000000000002E-2</v>
      </c>
      <c r="U2362" s="13">
        <f t="shared" si="962"/>
        <v>95</v>
      </c>
      <c r="V2362" s="13">
        <v>252</v>
      </c>
      <c r="W2362" s="14">
        <f t="shared" si="950"/>
        <v>1.024024549</v>
      </c>
      <c r="X2362" s="224">
        <f t="shared" si="966"/>
        <v>505.66944060999998</v>
      </c>
      <c r="Y2362" s="8">
        <v>0</v>
      </c>
      <c r="Z2362" s="9">
        <f t="shared" si="951"/>
        <v>0</v>
      </c>
      <c r="AA2362" s="26" t="str">
        <f t="shared" si="959"/>
        <v>INCORPJ=</v>
      </c>
      <c r="AB2362" s="70">
        <f t="shared" si="960"/>
        <v>45169</v>
      </c>
      <c r="AC2362" s="4"/>
      <c r="AD2362" s="1"/>
      <c r="AE2362" s="11"/>
      <c r="AF2362" s="5"/>
      <c r="AG2362" s="1"/>
      <c r="AH2362" s="1"/>
      <c r="AI2362" s="1"/>
      <c r="AJ2362" s="1"/>
      <c r="AK2362" s="10"/>
      <c r="AL2362" s="1"/>
      <c r="AM2362" s="1"/>
      <c r="AN2362" s="1"/>
      <c r="AO2362" s="1"/>
      <c r="AP2362" s="1"/>
      <c r="AQ2362" s="1"/>
    </row>
    <row r="2363" spans="1:43" x14ac:dyDescent="0.2">
      <c r="A2363" s="67">
        <f t="shared" si="952"/>
        <v>44645</v>
      </c>
      <c r="B2363" s="8">
        <f t="shared" si="942"/>
        <v>21574.156080510002</v>
      </c>
      <c r="C2363" s="8">
        <f t="shared" si="953"/>
        <v>14727.293106159999</v>
      </c>
      <c r="D2363" s="28">
        <f t="shared" si="954"/>
        <v>6215.24</v>
      </c>
      <c r="E2363" s="9">
        <f>IF(K2363=1,VLOOKUP(A2362,[1]Plan1!$AY$117:$BA$314,3),E2362)</f>
        <v>6315.93</v>
      </c>
      <c r="F2363" s="110">
        <f t="shared" si="955"/>
        <v>44636</v>
      </c>
      <c r="G2363" s="12">
        <f t="shared" si="943"/>
        <v>1.6200500704719456E-2</v>
      </c>
      <c r="H2363" s="11">
        <f t="shared" si="956"/>
        <v>44669</v>
      </c>
      <c r="I2363" s="11">
        <f t="shared" si="944"/>
        <v>44669</v>
      </c>
      <c r="J2363" s="1">
        <f t="shared" si="957"/>
        <v>23</v>
      </c>
      <c r="K2363" s="1">
        <f t="shared" si="965"/>
        <v>8</v>
      </c>
      <c r="L2363" s="8">
        <f t="shared" si="945"/>
        <v>1.00560545</v>
      </c>
      <c r="M2363" s="14">
        <f t="shared" si="964"/>
        <v>1.0101006100000001</v>
      </c>
      <c r="N2363" s="14">
        <f t="shared" si="961"/>
        <v>1.4222121063214244</v>
      </c>
      <c r="O2363" s="8">
        <f t="shared" si="963"/>
        <v>1.43018424</v>
      </c>
      <c r="P2363" s="8">
        <f t="shared" si="946"/>
        <v>21062.742498290001</v>
      </c>
      <c r="Q2363" s="13">
        <f t="shared" si="947"/>
        <v>0</v>
      </c>
      <c r="R2363" s="21">
        <f t="shared" si="948"/>
        <v>0</v>
      </c>
      <c r="S2363" s="8">
        <f t="shared" si="949"/>
        <v>0</v>
      </c>
      <c r="T2363" s="10">
        <f t="shared" si="958"/>
        <v>6.5000000000000002E-2</v>
      </c>
      <c r="U2363" s="13">
        <f t="shared" si="962"/>
        <v>96</v>
      </c>
      <c r="V2363" s="13">
        <v>252</v>
      </c>
      <c r="W2363" s="14">
        <f t="shared" si="950"/>
        <v>1.0242804839999999</v>
      </c>
      <c r="X2363" s="224">
        <f t="shared" si="966"/>
        <v>511.41358222000002</v>
      </c>
      <c r="Y2363" s="8">
        <v>0</v>
      </c>
      <c r="Z2363" s="9">
        <f t="shared" si="951"/>
        <v>0</v>
      </c>
      <c r="AA2363" s="26" t="str">
        <f t="shared" si="959"/>
        <v>INCORPJ=</v>
      </c>
      <c r="AB2363" s="70">
        <f t="shared" si="960"/>
        <v>45169</v>
      </c>
      <c r="AC2363" s="4"/>
      <c r="AD2363" s="1"/>
      <c r="AE2363" s="11"/>
      <c r="AF2363" s="5"/>
      <c r="AG2363" s="1"/>
      <c r="AH2363" s="1"/>
      <c r="AI2363" s="1"/>
      <c r="AJ2363" s="1"/>
      <c r="AK2363" s="10"/>
      <c r="AL2363" s="1"/>
      <c r="AM2363" s="1"/>
      <c r="AN2363" s="1"/>
      <c r="AO2363" s="1"/>
      <c r="AP2363" s="1"/>
      <c r="AQ2363" s="1"/>
    </row>
    <row r="2364" spans="1:43" x14ac:dyDescent="0.2">
      <c r="A2364" s="67">
        <f t="shared" si="952"/>
        <v>44646</v>
      </c>
      <c r="B2364" s="8">
        <f t="shared" si="942"/>
        <v>21594.631359769999</v>
      </c>
      <c r="C2364" s="8">
        <f t="shared" si="953"/>
        <v>14727.293106159999</v>
      </c>
      <c r="D2364" s="28">
        <f t="shared" si="954"/>
        <v>6215.24</v>
      </c>
      <c r="E2364" s="9">
        <f>IF(K2364=1,VLOOKUP(A2363,[1]Plan1!$AY$117:$BA$314,3),E2363)</f>
        <v>6315.93</v>
      </c>
      <c r="F2364" s="110">
        <f t="shared" si="955"/>
        <v>44636</v>
      </c>
      <c r="G2364" s="12">
        <f t="shared" si="943"/>
        <v>1.6200500704719456E-2</v>
      </c>
      <c r="H2364" s="11">
        <f t="shared" si="956"/>
        <v>44669</v>
      </c>
      <c r="I2364" s="11">
        <f t="shared" si="944"/>
        <v>44669</v>
      </c>
      <c r="J2364" s="1">
        <f t="shared" si="957"/>
        <v>23</v>
      </c>
      <c r="K2364" s="1">
        <f t="shared" si="965"/>
        <v>9</v>
      </c>
      <c r="L2364" s="8">
        <f t="shared" si="945"/>
        <v>1.00630833</v>
      </c>
      <c r="M2364" s="14">
        <f t="shared" si="964"/>
        <v>1.0101006100000001</v>
      </c>
      <c r="N2364" s="14">
        <f t="shared" si="961"/>
        <v>1.4222121063214244</v>
      </c>
      <c r="O2364" s="8">
        <f t="shared" si="963"/>
        <v>1.4311838800000001</v>
      </c>
      <c r="P2364" s="8">
        <f t="shared" si="946"/>
        <v>21077.46448957</v>
      </c>
      <c r="Q2364" s="13">
        <f t="shared" si="947"/>
        <v>0</v>
      </c>
      <c r="R2364" s="21">
        <f t="shared" si="948"/>
        <v>0</v>
      </c>
      <c r="S2364" s="8">
        <f t="shared" si="949"/>
        <v>0</v>
      </c>
      <c r="T2364" s="10">
        <f t="shared" si="958"/>
        <v>6.5000000000000002E-2</v>
      </c>
      <c r="U2364" s="13">
        <f t="shared" si="962"/>
        <v>97</v>
      </c>
      <c r="V2364" s="13">
        <v>252</v>
      </c>
      <c r="W2364" s="14">
        <f t="shared" si="950"/>
        <v>1.024536484</v>
      </c>
      <c r="X2364" s="224">
        <f t="shared" si="966"/>
        <v>517.16687019999995</v>
      </c>
      <c r="Y2364" s="8">
        <v>0</v>
      </c>
      <c r="Z2364" s="9">
        <f t="shared" si="951"/>
        <v>0</v>
      </c>
      <c r="AA2364" s="26" t="str">
        <f t="shared" si="959"/>
        <v>INCORPJ=</v>
      </c>
      <c r="AB2364" s="70">
        <f t="shared" si="960"/>
        <v>45169</v>
      </c>
      <c r="AC2364" s="4"/>
      <c r="AD2364" s="1"/>
      <c r="AE2364" s="11"/>
      <c r="AF2364" s="5"/>
      <c r="AG2364" s="1"/>
      <c r="AH2364" s="1"/>
      <c r="AI2364" s="1"/>
      <c r="AJ2364" s="1"/>
      <c r="AK2364" s="10"/>
      <c r="AL2364" s="1"/>
      <c r="AM2364" s="1"/>
      <c r="AN2364" s="1"/>
      <c r="AO2364" s="1"/>
      <c r="AP2364" s="1"/>
      <c r="AQ2364" s="1"/>
    </row>
    <row r="2365" spans="1:43" x14ac:dyDescent="0.2">
      <c r="A2365" s="67">
        <f t="shared" si="952"/>
        <v>44647</v>
      </c>
      <c r="B2365" s="8">
        <f t="shared" si="942"/>
        <v>21594.631359769999</v>
      </c>
      <c r="C2365" s="8">
        <f t="shared" si="953"/>
        <v>14727.293106159999</v>
      </c>
      <c r="D2365" s="28">
        <f t="shared" si="954"/>
        <v>6215.24</v>
      </c>
      <c r="E2365" s="9">
        <f>IF(K2365=1,VLOOKUP(A2364,[1]Plan1!$AY$117:$BA$314,3),E2364)</f>
        <v>6315.93</v>
      </c>
      <c r="F2365" s="110">
        <f t="shared" si="955"/>
        <v>44636</v>
      </c>
      <c r="G2365" s="12">
        <f t="shared" si="943"/>
        <v>1.6200500704719456E-2</v>
      </c>
      <c r="H2365" s="11">
        <f t="shared" si="956"/>
        <v>44669</v>
      </c>
      <c r="I2365" s="11">
        <f t="shared" si="944"/>
        <v>44669</v>
      </c>
      <c r="J2365" s="1">
        <f t="shared" si="957"/>
        <v>23</v>
      </c>
      <c r="K2365" s="1">
        <f t="shared" si="965"/>
        <v>9</v>
      </c>
      <c r="L2365" s="8">
        <f t="shared" si="945"/>
        <v>1.00630833</v>
      </c>
      <c r="M2365" s="14">
        <f t="shared" si="964"/>
        <v>1.0101006100000001</v>
      </c>
      <c r="N2365" s="14">
        <f t="shared" si="961"/>
        <v>1.4222121063214244</v>
      </c>
      <c r="O2365" s="8">
        <f t="shared" si="963"/>
        <v>1.4311838800000001</v>
      </c>
      <c r="P2365" s="8">
        <f t="shared" si="946"/>
        <v>21077.46448957</v>
      </c>
      <c r="Q2365" s="13">
        <f t="shared" si="947"/>
        <v>0</v>
      </c>
      <c r="R2365" s="21">
        <f t="shared" si="948"/>
        <v>0</v>
      </c>
      <c r="S2365" s="8">
        <f t="shared" si="949"/>
        <v>0</v>
      </c>
      <c r="T2365" s="10">
        <f t="shared" si="958"/>
        <v>6.5000000000000002E-2</v>
      </c>
      <c r="U2365" s="13">
        <f t="shared" si="962"/>
        <v>97</v>
      </c>
      <c r="V2365" s="13">
        <v>252</v>
      </c>
      <c r="W2365" s="14">
        <f t="shared" si="950"/>
        <v>1.024536484</v>
      </c>
      <c r="X2365" s="224">
        <f t="shared" si="966"/>
        <v>517.16687019999995</v>
      </c>
      <c r="Y2365" s="8">
        <v>0</v>
      </c>
      <c r="Z2365" s="9">
        <f t="shared" si="951"/>
        <v>0</v>
      </c>
      <c r="AA2365" s="26" t="str">
        <f t="shared" si="959"/>
        <v>INCORPJ=</v>
      </c>
      <c r="AB2365" s="70">
        <f t="shared" si="960"/>
        <v>45169</v>
      </c>
      <c r="AC2365" s="4"/>
      <c r="AD2365" s="1"/>
      <c r="AE2365" s="11"/>
      <c r="AF2365" s="5"/>
      <c r="AG2365" s="1"/>
      <c r="AH2365" s="1"/>
      <c r="AI2365" s="1"/>
      <c r="AJ2365" s="1"/>
      <c r="AK2365" s="10"/>
      <c r="AL2365" s="1"/>
      <c r="AM2365" s="1"/>
      <c r="AN2365" s="1"/>
      <c r="AO2365" s="1"/>
      <c r="AP2365" s="1"/>
      <c r="AQ2365" s="1"/>
    </row>
    <row r="2366" spans="1:43" x14ac:dyDescent="0.2">
      <c r="A2366" s="67">
        <f t="shared" si="952"/>
        <v>44648</v>
      </c>
      <c r="B2366" s="8">
        <f t="shared" si="942"/>
        <v>21594.631359769999</v>
      </c>
      <c r="C2366" s="8">
        <f t="shared" si="953"/>
        <v>14727.293106159999</v>
      </c>
      <c r="D2366" s="28">
        <f t="shared" si="954"/>
        <v>6215.24</v>
      </c>
      <c r="E2366" s="9">
        <f>IF(K2366=1,VLOOKUP(A2365,[1]Plan1!$AY$117:$BA$314,3),E2365)</f>
        <v>6315.93</v>
      </c>
      <c r="F2366" s="110">
        <f t="shared" si="955"/>
        <v>44636</v>
      </c>
      <c r="G2366" s="12">
        <f t="shared" si="943"/>
        <v>1.6200500704719456E-2</v>
      </c>
      <c r="H2366" s="11">
        <f t="shared" si="956"/>
        <v>44669</v>
      </c>
      <c r="I2366" s="11">
        <f t="shared" si="944"/>
        <v>44669</v>
      </c>
      <c r="J2366" s="1">
        <f t="shared" si="957"/>
        <v>23</v>
      </c>
      <c r="K2366" s="1">
        <f t="shared" si="965"/>
        <v>9</v>
      </c>
      <c r="L2366" s="8">
        <f t="shared" si="945"/>
        <v>1.00630833</v>
      </c>
      <c r="M2366" s="14">
        <f t="shared" si="964"/>
        <v>1.0101006100000001</v>
      </c>
      <c r="N2366" s="14">
        <f t="shared" si="961"/>
        <v>1.4222121063214244</v>
      </c>
      <c r="O2366" s="8">
        <f t="shared" si="963"/>
        <v>1.4311838800000001</v>
      </c>
      <c r="P2366" s="8">
        <f t="shared" si="946"/>
        <v>21077.46448957</v>
      </c>
      <c r="Q2366" s="13">
        <f t="shared" si="947"/>
        <v>0</v>
      </c>
      <c r="R2366" s="21">
        <f t="shared" si="948"/>
        <v>0</v>
      </c>
      <c r="S2366" s="8">
        <f t="shared" si="949"/>
        <v>0</v>
      </c>
      <c r="T2366" s="10">
        <f t="shared" si="958"/>
        <v>6.5000000000000002E-2</v>
      </c>
      <c r="U2366" s="13">
        <f t="shared" si="962"/>
        <v>97</v>
      </c>
      <c r="V2366" s="13">
        <v>252</v>
      </c>
      <c r="W2366" s="14">
        <f t="shared" si="950"/>
        <v>1.024536484</v>
      </c>
      <c r="X2366" s="224">
        <f t="shared" si="966"/>
        <v>517.16687019999995</v>
      </c>
      <c r="Y2366" s="8">
        <v>0</v>
      </c>
      <c r="Z2366" s="9">
        <f t="shared" si="951"/>
        <v>0</v>
      </c>
      <c r="AA2366" s="26" t="str">
        <f t="shared" si="959"/>
        <v>INCORPJ=</v>
      </c>
      <c r="AB2366" s="70">
        <f t="shared" si="960"/>
        <v>45169</v>
      </c>
      <c r="AC2366" s="4"/>
      <c r="AD2366" s="1"/>
      <c r="AE2366" s="11"/>
      <c r="AF2366" s="5"/>
      <c r="AG2366" s="1"/>
      <c r="AH2366" s="1"/>
      <c r="AI2366" s="1"/>
      <c r="AJ2366" s="1"/>
      <c r="AK2366" s="10"/>
      <c r="AL2366" s="1"/>
      <c r="AM2366" s="1"/>
      <c r="AN2366" s="1"/>
      <c r="AO2366" s="1"/>
      <c r="AP2366" s="1"/>
      <c r="AQ2366" s="1"/>
    </row>
    <row r="2367" spans="1:43" x14ac:dyDescent="0.2">
      <c r="A2367" s="67">
        <f t="shared" si="952"/>
        <v>44649</v>
      </c>
      <c r="B2367" s="8">
        <f t="shared" si="942"/>
        <v>21615.126393139999</v>
      </c>
      <c r="C2367" s="8">
        <f t="shared" si="953"/>
        <v>14727.293106159999</v>
      </c>
      <c r="D2367" s="28">
        <f t="shared" si="954"/>
        <v>6215.24</v>
      </c>
      <c r="E2367" s="9">
        <f>IF(K2367=1,VLOOKUP(A2366,[1]Plan1!$AY$117:$BA$314,3),E2366)</f>
        <v>6315.93</v>
      </c>
      <c r="F2367" s="110">
        <f t="shared" si="955"/>
        <v>44636</v>
      </c>
      <c r="G2367" s="12">
        <f t="shared" si="943"/>
        <v>1.6200500704719456E-2</v>
      </c>
      <c r="H2367" s="11">
        <f t="shared" si="956"/>
        <v>44669</v>
      </c>
      <c r="I2367" s="11">
        <f t="shared" si="944"/>
        <v>44669</v>
      </c>
      <c r="J2367" s="1">
        <f t="shared" si="957"/>
        <v>23</v>
      </c>
      <c r="K2367" s="1">
        <f t="shared" si="965"/>
        <v>10</v>
      </c>
      <c r="L2367" s="8">
        <f t="shared" si="945"/>
        <v>1.00701171</v>
      </c>
      <c r="M2367" s="14">
        <f t="shared" si="964"/>
        <v>1.0101006100000001</v>
      </c>
      <c r="N2367" s="14">
        <f t="shared" si="961"/>
        <v>1.4222121063214244</v>
      </c>
      <c r="O2367" s="8">
        <f t="shared" si="963"/>
        <v>1.43218424</v>
      </c>
      <c r="P2367" s="8">
        <f t="shared" si="946"/>
        <v>21092.1970845</v>
      </c>
      <c r="Q2367" s="13">
        <f t="shared" si="947"/>
        <v>0</v>
      </c>
      <c r="R2367" s="21">
        <f t="shared" si="948"/>
        <v>0</v>
      </c>
      <c r="S2367" s="8">
        <f t="shared" si="949"/>
        <v>0</v>
      </c>
      <c r="T2367" s="10">
        <f t="shared" si="958"/>
        <v>6.5000000000000002E-2</v>
      </c>
      <c r="U2367" s="13">
        <f t="shared" si="962"/>
        <v>98</v>
      </c>
      <c r="V2367" s="13">
        <v>252</v>
      </c>
      <c r="W2367" s="14">
        <f t="shared" si="950"/>
        <v>1.024792548</v>
      </c>
      <c r="X2367" s="224">
        <f t="shared" si="966"/>
        <v>522.92930864000004</v>
      </c>
      <c r="Y2367" s="8">
        <v>0</v>
      </c>
      <c r="Z2367" s="9">
        <f t="shared" si="951"/>
        <v>0</v>
      </c>
      <c r="AA2367" s="26" t="str">
        <f t="shared" si="959"/>
        <v>INCORPJ=</v>
      </c>
      <c r="AB2367" s="70">
        <f t="shared" si="960"/>
        <v>45169</v>
      </c>
      <c r="AC2367" s="4"/>
      <c r="AD2367" s="1"/>
      <c r="AE2367" s="11"/>
      <c r="AF2367" s="5"/>
      <c r="AG2367" s="1"/>
      <c r="AH2367" s="1"/>
      <c r="AI2367" s="1"/>
      <c r="AJ2367" s="1"/>
      <c r="AK2367" s="10"/>
      <c r="AL2367" s="1"/>
      <c r="AM2367" s="1"/>
      <c r="AN2367" s="1"/>
      <c r="AO2367" s="1"/>
      <c r="AP2367" s="1"/>
      <c r="AQ2367" s="1"/>
    </row>
    <row r="2368" spans="1:43" x14ac:dyDescent="0.2">
      <c r="A2368" s="67">
        <f t="shared" si="952"/>
        <v>44650</v>
      </c>
      <c r="B2368" s="8">
        <f t="shared" si="942"/>
        <v>21635.640717579998</v>
      </c>
      <c r="C2368" s="8">
        <f t="shared" si="953"/>
        <v>14727.293106159999</v>
      </c>
      <c r="D2368" s="28">
        <f t="shared" si="954"/>
        <v>6215.24</v>
      </c>
      <c r="E2368" s="9">
        <f>IF(K2368=1,VLOOKUP(A2367,[1]Plan1!$AY$117:$BA$314,3),E2367)</f>
        <v>6315.93</v>
      </c>
      <c r="F2368" s="110">
        <f t="shared" si="955"/>
        <v>44636</v>
      </c>
      <c r="G2368" s="12">
        <f t="shared" si="943"/>
        <v>1.6200500704719456E-2</v>
      </c>
      <c r="H2368" s="11">
        <f t="shared" si="956"/>
        <v>44669</v>
      </c>
      <c r="I2368" s="11">
        <f t="shared" si="944"/>
        <v>44669</v>
      </c>
      <c r="J2368" s="1">
        <f t="shared" si="957"/>
        <v>23</v>
      </c>
      <c r="K2368" s="1">
        <f t="shared" si="965"/>
        <v>11</v>
      </c>
      <c r="L2368" s="8">
        <f t="shared" si="945"/>
        <v>1.0077155799999999</v>
      </c>
      <c r="M2368" s="14">
        <f t="shared" si="964"/>
        <v>1.0101006100000001</v>
      </c>
      <c r="N2368" s="14">
        <f t="shared" si="961"/>
        <v>1.4222121063214244</v>
      </c>
      <c r="O2368" s="8">
        <f t="shared" si="963"/>
        <v>1.4331852899999999</v>
      </c>
      <c r="P2368" s="8">
        <f t="shared" si="946"/>
        <v>21106.939841259999</v>
      </c>
      <c r="Q2368" s="13">
        <f t="shared" si="947"/>
        <v>0</v>
      </c>
      <c r="R2368" s="21">
        <f t="shared" si="948"/>
        <v>0</v>
      </c>
      <c r="S2368" s="8">
        <f t="shared" si="949"/>
        <v>0</v>
      </c>
      <c r="T2368" s="10">
        <f t="shared" si="958"/>
        <v>6.5000000000000002E-2</v>
      </c>
      <c r="U2368" s="13">
        <f t="shared" si="962"/>
        <v>99</v>
      </c>
      <c r="V2368" s="13">
        <v>252</v>
      </c>
      <c r="W2368" s="14">
        <f t="shared" si="950"/>
        <v>1.0250486750000001</v>
      </c>
      <c r="X2368" s="224">
        <f t="shared" si="966"/>
        <v>528.70087632000002</v>
      </c>
      <c r="Y2368" s="8">
        <v>0</v>
      </c>
      <c r="Z2368" s="9">
        <f t="shared" si="951"/>
        <v>0</v>
      </c>
      <c r="AA2368" s="26" t="str">
        <f t="shared" si="959"/>
        <v>INCORPJ=</v>
      </c>
      <c r="AB2368" s="70">
        <f t="shared" si="960"/>
        <v>45169</v>
      </c>
      <c r="AC2368" s="4"/>
      <c r="AD2368" s="1"/>
      <c r="AE2368" s="11"/>
      <c r="AF2368" s="5"/>
      <c r="AG2368" s="1"/>
      <c r="AH2368" s="1"/>
      <c r="AI2368" s="1"/>
      <c r="AJ2368" s="1"/>
      <c r="AK2368" s="10"/>
      <c r="AL2368" s="1"/>
      <c r="AM2368" s="1"/>
      <c r="AN2368" s="1"/>
      <c r="AO2368" s="1"/>
      <c r="AP2368" s="1"/>
      <c r="AQ2368" s="1"/>
    </row>
    <row r="2369" spans="1:43" x14ac:dyDescent="0.2">
      <c r="A2369" s="67">
        <f t="shared" si="952"/>
        <v>44651</v>
      </c>
      <c r="B2369" s="8">
        <f t="shared" si="942"/>
        <v>21656.174536949999</v>
      </c>
      <c r="C2369" s="8">
        <f t="shared" si="953"/>
        <v>14727.293106159999</v>
      </c>
      <c r="D2369" s="28">
        <f t="shared" si="954"/>
        <v>6215.24</v>
      </c>
      <c r="E2369" s="9">
        <f>IF(K2369=1,VLOOKUP(A2368,[1]Plan1!$AY$117:$BA$314,3),E2368)</f>
        <v>6315.93</v>
      </c>
      <c r="F2369" s="110">
        <f t="shared" si="955"/>
        <v>44636</v>
      </c>
      <c r="G2369" s="12">
        <f t="shared" si="943"/>
        <v>1.6200500704719456E-2</v>
      </c>
      <c r="H2369" s="11">
        <f t="shared" si="956"/>
        <v>44669</v>
      </c>
      <c r="I2369" s="11">
        <f t="shared" si="944"/>
        <v>44669</v>
      </c>
      <c r="J2369" s="1">
        <f t="shared" si="957"/>
        <v>23</v>
      </c>
      <c r="K2369" s="1">
        <f t="shared" si="965"/>
        <v>12</v>
      </c>
      <c r="L2369" s="8">
        <f t="shared" si="945"/>
        <v>1.00841994</v>
      </c>
      <c r="M2369" s="14">
        <f t="shared" si="964"/>
        <v>1.0101006100000001</v>
      </c>
      <c r="N2369" s="14">
        <f t="shared" si="961"/>
        <v>1.4222121063214244</v>
      </c>
      <c r="O2369" s="8">
        <f t="shared" si="963"/>
        <v>1.4341870400000001</v>
      </c>
      <c r="P2369" s="8">
        <f t="shared" si="946"/>
        <v>21121.69290713</v>
      </c>
      <c r="Q2369" s="13">
        <f t="shared" si="947"/>
        <v>0</v>
      </c>
      <c r="R2369" s="21">
        <f t="shared" si="948"/>
        <v>0</v>
      </c>
      <c r="S2369" s="8">
        <f t="shared" si="949"/>
        <v>0</v>
      </c>
      <c r="T2369" s="10">
        <f t="shared" si="958"/>
        <v>6.5000000000000002E-2</v>
      </c>
      <c r="U2369" s="13">
        <f t="shared" si="962"/>
        <v>100</v>
      </c>
      <c r="V2369" s="13">
        <v>252</v>
      </c>
      <c r="W2369" s="14">
        <f t="shared" si="950"/>
        <v>1.025304867</v>
      </c>
      <c r="X2369" s="224">
        <f t="shared" si="966"/>
        <v>534.48162981999997</v>
      </c>
      <c r="Y2369" s="8">
        <v>0</v>
      </c>
      <c r="Z2369" s="9">
        <f t="shared" si="951"/>
        <v>0</v>
      </c>
      <c r="AA2369" s="26" t="str">
        <f t="shared" si="959"/>
        <v>INCORPJ=</v>
      </c>
      <c r="AB2369" s="70">
        <f t="shared" si="960"/>
        <v>45169</v>
      </c>
      <c r="AC2369" s="4"/>
      <c r="AD2369" s="1"/>
      <c r="AE2369" s="11"/>
      <c r="AF2369" s="5"/>
      <c r="AG2369" s="1"/>
      <c r="AH2369" s="1"/>
      <c r="AI2369" s="1"/>
      <c r="AJ2369" s="1"/>
      <c r="AK2369" s="10"/>
      <c r="AL2369" s="1"/>
      <c r="AM2369" s="1"/>
      <c r="AN2369" s="1"/>
      <c r="AO2369" s="1"/>
      <c r="AP2369" s="1"/>
      <c r="AQ2369" s="1"/>
    </row>
    <row r="2370" spans="1:43" x14ac:dyDescent="0.2">
      <c r="A2370" s="67">
        <f t="shared" si="952"/>
        <v>44652</v>
      </c>
      <c r="B2370" s="8">
        <f t="shared" si="942"/>
        <v>21676.72799195</v>
      </c>
      <c r="C2370" s="8">
        <f t="shared" si="953"/>
        <v>14727.293106159999</v>
      </c>
      <c r="D2370" s="28">
        <f t="shared" si="954"/>
        <v>6215.24</v>
      </c>
      <c r="E2370" s="9">
        <f>IF(K2370=1,VLOOKUP(A2369,[1]Plan1!$AY$117:$BA$314,3),E2369)</f>
        <v>6315.93</v>
      </c>
      <c r="F2370" s="110">
        <f t="shared" si="955"/>
        <v>44636</v>
      </c>
      <c r="G2370" s="12">
        <f t="shared" si="943"/>
        <v>1.6200500704719456E-2</v>
      </c>
      <c r="H2370" s="11">
        <f t="shared" si="956"/>
        <v>44669</v>
      </c>
      <c r="I2370" s="11">
        <f t="shared" si="944"/>
        <v>44669</v>
      </c>
      <c r="J2370" s="1">
        <f t="shared" si="957"/>
        <v>23</v>
      </c>
      <c r="K2370" s="1">
        <f t="shared" si="965"/>
        <v>13</v>
      </c>
      <c r="L2370" s="8">
        <f t="shared" si="945"/>
        <v>1.0091247999999999</v>
      </c>
      <c r="M2370" s="14">
        <f t="shared" si="964"/>
        <v>1.0101006100000001</v>
      </c>
      <c r="N2370" s="14">
        <f t="shared" si="961"/>
        <v>1.4222121063214244</v>
      </c>
      <c r="O2370" s="8">
        <f t="shared" si="963"/>
        <v>1.4351894999999999</v>
      </c>
      <c r="P2370" s="8">
        <f t="shared" si="946"/>
        <v>21136.456429379999</v>
      </c>
      <c r="Q2370" s="13">
        <f t="shared" si="947"/>
        <v>0</v>
      </c>
      <c r="R2370" s="21">
        <f t="shared" si="948"/>
        <v>0</v>
      </c>
      <c r="S2370" s="8">
        <f t="shared" si="949"/>
        <v>0</v>
      </c>
      <c r="T2370" s="10">
        <f t="shared" si="958"/>
        <v>6.5000000000000002E-2</v>
      </c>
      <c r="U2370" s="13">
        <f t="shared" si="962"/>
        <v>101</v>
      </c>
      <c r="V2370" s="13">
        <v>252</v>
      </c>
      <c r="W2370" s="14">
        <f t="shared" si="950"/>
        <v>1.0255611229999999</v>
      </c>
      <c r="X2370" s="224">
        <f t="shared" si="966"/>
        <v>540.27156257000001</v>
      </c>
      <c r="Y2370" s="8">
        <v>0</v>
      </c>
      <c r="Z2370" s="9">
        <f t="shared" si="951"/>
        <v>0</v>
      </c>
      <c r="AA2370" s="26" t="str">
        <f t="shared" si="959"/>
        <v>INCORPJ=</v>
      </c>
      <c r="AB2370" s="70">
        <f t="shared" si="960"/>
        <v>45169</v>
      </c>
      <c r="AC2370" s="4"/>
      <c r="AD2370" s="1"/>
      <c r="AE2370" s="11"/>
      <c r="AF2370" s="5"/>
      <c r="AG2370" s="1"/>
      <c r="AH2370" s="1"/>
      <c r="AI2370" s="1"/>
      <c r="AJ2370" s="1"/>
      <c r="AK2370" s="10"/>
      <c r="AL2370" s="1"/>
      <c r="AM2370" s="1"/>
      <c r="AN2370" s="1"/>
      <c r="AO2370" s="1"/>
      <c r="AP2370" s="1"/>
      <c r="AQ2370" s="1"/>
    </row>
    <row r="2371" spans="1:43" x14ac:dyDescent="0.2">
      <c r="A2371" s="67">
        <f t="shared" si="952"/>
        <v>44653</v>
      </c>
      <c r="B2371" s="8">
        <f t="shared" si="942"/>
        <v>21697.300921210001</v>
      </c>
      <c r="C2371" s="8">
        <f t="shared" si="953"/>
        <v>14727.293106159999</v>
      </c>
      <c r="D2371" s="28">
        <f t="shared" si="954"/>
        <v>6215.24</v>
      </c>
      <c r="E2371" s="9">
        <f>IF(K2371=1,VLOOKUP(A2370,[1]Plan1!$AY$117:$BA$314,3),E2370)</f>
        <v>6315.93</v>
      </c>
      <c r="F2371" s="110">
        <f t="shared" si="955"/>
        <v>44636</v>
      </c>
      <c r="G2371" s="12">
        <f t="shared" si="943"/>
        <v>1.6200500704719456E-2</v>
      </c>
      <c r="H2371" s="11">
        <f t="shared" si="956"/>
        <v>44669</v>
      </c>
      <c r="I2371" s="11">
        <f t="shared" si="944"/>
        <v>44669</v>
      </c>
      <c r="J2371" s="1">
        <f t="shared" si="957"/>
        <v>23</v>
      </c>
      <c r="K2371" s="1">
        <f t="shared" si="965"/>
        <v>14</v>
      </c>
      <c r="L2371" s="8">
        <f t="shared" si="945"/>
        <v>1.00983015</v>
      </c>
      <c r="M2371" s="14">
        <f t="shared" si="964"/>
        <v>1.0101006100000001</v>
      </c>
      <c r="N2371" s="14">
        <f t="shared" si="961"/>
        <v>1.4222121063214244</v>
      </c>
      <c r="O2371" s="8">
        <f t="shared" si="963"/>
        <v>1.4361926599999999</v>
      </c>
      <c r="P2371" s="8">
        <f t="shared" si="946"/>
        <v>21151.230260730001</v>
      </c>
      <c r="Q2371" s="13">
        <f t="shared" si="947"/>
        <v>0</v>
      </c>
      <c r="R2371" s="21">
        <f t="shared" si="948"/>
        <v>0</v>
      </c>
      <c r="S2371" s="8">
        <f t="shared" si="949"/>
        <v>0</v>
      </c>
      <c r="T2371" s="10">
        <f t="shared" si="958"/>
        <v>6.5000000000000002E-2</v>
      </c>
      <c r="U2371" s="13">
        <f t="shared" si="962"/>
        <v>102</v>
      </c>
      <c r="V2371" s="13">
        <v>252</v>
      </c>
      <c r="W2371" s="14">
        <f t="shared" si="950"/>
        <v>1.0258174419999999</v>
      </c>
      <c r="X2371" s="224">
        <f t="shared" si="966"/>
        <v>546.07066048000002</v>
      </c>
      <c r="Y2371" s="8">
        <v>0</v>
      </c>
      <c r="Z2371" s="9">
        <f t="shared" si="951"/>
        <v>0</v>
      </c>
      <c r="AA2371" s="26" t="str">
        <f t="shared" si="959"/>
        <v>INCORPJ=</v>
      </c>
      <c r="AB2371" s="70">
        <f t="shared" si="960"/>
        <v>45169</v>
      </c>
      <c r="AC2371" s="4"/>
      <c r="AD2371" s="1"/>
      <c r="AE2371" s="11"/>
      <c r="AF2371" s="5"/>
      <c r="AG2371" s="1"/>
      <c r="AH2371" s="1"/>
      <c r="AI2371" s="1"/>
      <c r="AJ2371" s="1"/>
      <c r="AK2371" s="10"/>
      <c r="AL2371" s="1"/>
      <c r="AM2371" s="1"/>
      <c r="AN2371" s="1"/>
      <c r="AO2371" s="1"/>
      <c r="AP2371" s="1"/>
      <c r="AQ2371" s="1"/>
    </row>
    <row r="2372" spans="1:43" x14ac:dyDescent="0.2">
      <c r="A2372" s="67">
        <f t="shared" si="952"/>
        <v>44654</v>
      </c>
      <c r="B2372" s="8">
        <f t="shared" si="942"/>
        <v>21697.300921210001</v>
      </c>
      <c r="C2372" s="8">
        <f t="shared" si="953"/>
        <v>14727.293106159999</v>
      </c>
      <c r="D2372" s="28">
        <f t="shared" si="954"/>
        <v>6215.24</v>
      </c>
      <c r="E2372" s="9">
        <f>IF(K2372=1,VLOOKUP(A2371,[1]Plan1!$AY$117:$BA$314,3),E2371)</f>
        <v>6315.93</v>
      </c>
      <c r="F2372" s="110">
        <f t="shared" si="955"/>
        <v>44636</v>
      </c>
      <c r="G2372" s="12">
        <f t="shared" si="943"/>
        <v>1.6200500704719456E-2</v>
      </c>
      <c r="H2372" s="11">
        <f t="shared" si="956"/>
        <v>44669</v>
      </c>
      <c r="I2372" s="11">
        <f t="shared" si="944"/>
        <v>44669</v>
      </c>
      <c r="J2372" s="1">
        <f t="shared" si="957"/>
        <v>23</v>
      </c>
      <c r="K2372" s="1">
        <f t="shared" si="965"/>
        <v>14</v>
      </c>
      <c r="L2372" s="8">
        <f t="shared" si="945"/>
        <v>1.00983015</v>
      </c>
      <c r="M2372" s="14">
        <f t="shared" si="964"/>
        <v>1.0101006100000001</v>
      </c>
      <c r="N2372" s="14">
        <f t="shared" si="961"/>
        <v>1.4222121063214244</v>
      </c>
      <c r="O2372" s="8">
        <f t="shared" si="963"/>
        <v>1.4361926599999999</v>
      </c>
      <c r="P2372" s="8">
        <f t="shared" si="946"/>
        <v>21151.230260730001</v>
      </c>
      <c r="Q2372" s="13">
        <f t="shared" si="947"/>
        <v>0</v>
      </c>
      <c r="R2372" s="21">
        <f t="shared" si="948"/>
        <v>0</v>
      </c>
      <c r="S2372" s="8">
        <f t="shared" si="949"/>
        <v>0</v>
      </c>
      <c r="T2372" s="10">
        <f t="shared" si="958"/>
        <v>6.5000000000000002E-2</v>
      </c>
      <c r="U2372" s="13">
        <f t="shared" si="962"/>
        <v>102</v>
      </c>
      <c r="V2372" s="13">
        <v>252</v>
      </c>
      <c r="W2372" s="14">
        <f t="shared" si="950"/>
        <v>1.0258174419999999</v>
      </c>
      <c r="X2372" s="224">
        <f t="shared" si="966"/>
        <v>546.07066048000002</v>
      </c>
      <c r="Y2372" s="8">
        <v>0</v>
      </c>
      <c r="Z2372" s="9">
        <f t="shared" si="951"/>
        <v>0</v>
      </c>
      <c r="AA2372" s="26" t="str">
        <f t="shared" si="959"/>
        <v>INCORPJ=</v>
      </c>
      <c r="AB2372" s="70">
        <f t="shared" si="960"/>
        <v>45169</v>
      </c>
      <c r="AC2372" s="4"/>
      <c r="AD2372" s="1"/>
      <c r="AE2372" s="11"/>
      <c r="AF2372" s="5"/>
      <c r="AG2372" s="1"/>
      <c r="AH2372" s="1"/>
      <c r="AI2372" s="1"/>
      <c r="AJ2372" s="1"/>
      <c r="AK2372" s="10"/>
      <c r="AL2372" s="1"/>
      <c r="AM2372" s="1"/>
      <c r="AN2372" s="1"/>
      <c r="AO2372" s="1"/>
      <c r="AP2372" s="1"/>
      <c r="AQ2372" s="1"/>
    </row>
    <row r="2373" spans="1:43" x14ac:dyDescent="0.2">
      <c r="A2373" s="67">
        <f t="shared" si="952"/>
        <v>44655</v>
      </c>
      <c r="B2373" s="8">
        <f t="shared" si="942"/>
        <v>21697.300921210001</v>
      </c>
      <c r="C2373" s="8">
        <f t="shared" si="953"/>
        <v>14727.293106159999</v>
      </c>
      <c r="D2373" s="28">
        <f t="shared" si="954"/>
        <v>6215.24</v>
      </c>
      <c r="E2373" s="9">
        <f>IF(K2373=1,VLOOKUP(A2372,[1]Plan1!$AY$117:$BA$314,3),E2372)</f>
        <v>6315.93</v>
      </c>
      <c r="F2373" s="110">
        <f t="shared" si="955"/>
        <v>44636</v>
      </c>
      <c r="G2373" s="12">
        <f t="shared" si="943"/>
        <v>1.6200500704719456E-2</v>
      </c>
      <c r="H2373" s="11">
        <f t="shared" si="956"/>
        <v>44669</v>
      </c>
      <c r="I2373" s="11">
        <f t="shared" si="944"/>
        <v>44669</v>
      </c>
      <c r="J2373" s="1">
        <f t="shared" si="957"/>
        <v>23</v>
      </c>
      <c r="K2373" s="1">
        <f t="shared" si="965"/>
        <v>14</v>
      </c>
      <c r="L2373" s="8">
        <f t="shared" si="945"/>
        <v>1.00983015</v>
      </c>
      <c r="M2373" s="14">
        <f t="shared" si="964"/>
        <v>1.0101006100000001</v>
      </c>
      <c r="N2373" s="14">
        <f t="shared" si="961"/>
        <v>1.4222121063214244</v>
      </c>
      <c r="O2373" s="8">
        <f t="shared" si="963"/>
        <v>1.4361926599999999</v>
      </c>
      <c r="P2373" s="8">
        <f t="shared" si="946"/>
        <v>21151.230260730001</v>
      </c>
      <c r="Q2373" s="13">
        <f t="shared" si="947"/>
        <v>0</v>
      </c>
      <c r="R2373" s="21">
        <f t="shared" si="948"/>
        <v>0</v>
      </c>
      <c r="S2373" s="8">
        <f t="shared" si="949"/>
        <v>0</v>
      </c>
      <c r="T2373" s="10">
        <f t="shared" si="958"/>
        <v>6.5000000000000002E-2</v>
      </c>
      <c r="U2373" s="13">
        <f t="shared" si="962"/>
        <v>102</v>
      </c>
      <c r="V2373" s="13">
        <v>252</v>
      </c>
      <c r="W2373" s="14">
        <f t="shared" si="950"/>
        <v>1.0258174419999999</v>
      </c>
      <c r="X2373" s="224">
        <f t="shared" si="966"/>
        <v>546.07066048000002</v>
      </c>
      <c r="Y2373" s="8">
        <v>0</v>
      </c>
      <c r="Z2373" s="9">
        <f t="shared" si="951"/>
        <v>0</v>
      </c>
      <c r="AA2373" s="26" t="str">
        <f t="shared" si="959"/>
        <v>INCORPJ=</v>
      </c>
      <c r="AB2373" s="70">
        <f t="shared" si="960"/>
        <v>45169</v>
      </c>
      <c r="AC2373" s="4"/>
      <c r="AD2373" s="1"/>
      <c r="AE2373" s="11"/>
      <c r="AF2373" s="5"/>
      <c r="AG2373" s="1"/>
      <c r="AH2373" s="1"/>
      <c r="AI2373" s="1"/>
      <c r="AJ2373" s="1"/>
      <c r="AK2373" s="10"/>
      <c r="AL2373" s="1"/>
      <c r="AM2373" s="1"/>
      <c r="AN2373" s="1"/>
      <c r="AO2373" s="1"/>
      <c r="AP2373" s="1"/>
      <c r="AQ2373" s="1"/>
    </row>
    <row r="2374" spans="1:43" x14ac:dyDescent="0.2">
      <c r="A2374" s="67">
        <f t="shared" si="952"/>
        <v>44656</v>
      </c>
      <c r="B2374" s="8">
        <f t="shared" si="942"/>
        <v>21717.893226689997</v>
      </c>
      <c r="C2374" s="8">
        <f t="shared" si="953"/>
        <v>14727.293106159999</v>
      </c>
      <c r="D2374" s="28">
        <f t="shared" si="954"/>
        <v>6215.24</v>
      </c>
      <c r="E2374" s="9">
        <f>IF(K2374=1,VLOOKUP(A2373,[1]Plan1!$AY$117:$BA$314,3),E2373)</f>
        <v>6315.93</v>
      </c>
      <c r="F2374" s="110">
        <f t="shared" si="955"/>
        <v>44636</v>
      </c>
      <c r="G2374" s="12">
        <f t="shared" si="943"/>
        <v>1.6200500704719456E-2</v>
      </c>
      <c r="H2374" s="11">
        <f t="shared" si="956"/>
        <v>44669</v>
      </c>
      <c r="I2374" s="11">
        <f t="shared" si="944"/>
        <v>44669</v>
      </c>
      <c r="J2374" s="1">
        <f t="shared" si="957"/>
        <v>23</v>
      </c>
      <c r="K2374" s="1">
        <f t="shared" si="965"/>
        <v>15</v>
      </c>
      <c r="L2374" s="8">
        <f t="shared" si="945"/>
        <v>1.0105359899999999</v>
      </c>
      <c r="M2374" s="14">
        <f t="shared" si="964"/>
        <v>1.0101006100000001</v>
      </c>
      <c r="N2374" s="14">
        <f t="shared" si="961"/>
        <v>1.4222121063214244</v>
      </c>
      <c r="O2374" s="8">
        <f t="shared" si="963"/>
        <v>1.4371965099999999</v>
      </c>
      <c r="P2374" s="8">
        <f t="shared" si="946"/>
        <v>21166.014253919999</v>
      </c>
      <c r="Q2374" s="13">
        <f t="shared" si="947"/>
        <v>0</v>
      </c>
      <c r="R2374" s="21">
        <f t="shared" si="948"/>
        <v>0</v>
      </c>
      <c r="S2374" s="8">
        <f t="shared" si="949"/>
        <v>0</v>
      </c>
      <c r="T2374" s="10">
        <f t="shared" si="958"/>
        <v>6.5000000000000002E-2</v>
      </c>
      <c r="U2374" s="13">
        <f t="shared" si="962"/>
        <v>103</v>
      </c>
      <c r="V2374" s="13">
        <v>252</v>
      </c>
      <c r="W2374" s="14">
        <f t="shared" si="950"/>
        <v>1.026073826</v>
      </c>
      <c r="X2374" s="224">
        <f t="shared" si="966"/>
        <v>551.87897277000002</v>
      </c>
      <c r="Y2374" s="8">
        <v>0</v>
      </c>
      <c r="Z2374" s="9">
        <f t="shared" si="951"/>
        <v>0</v>
      </c>
      <c r="AA2374" s="26" t="str">
        <f t="shared" si="959"/>
        <v>INCORPJ=</v>
      </c>
      <c r="AB2374" s="70">
        <f t="shared" si="960"/>
        <v>45169</v>
      </c>
      <c r="AC2374" s="4"/>
      <c r="AD2374" s="1"/>
      <c r="AE2374" s="11"/>
      <c r="AF2374" s="5"/>
      <c r="AG2374" s="1"/>
      <c r="AH2374" s="1"/>
      <c r="AI2374" s="1"/>
      <c r="AJ2374" s="1"/>
      <c r="AK2374" s="10"/>
      <c r="AL2374" s="1"/>
      <c r="AM2374" s="1"/>
      <c r="AN2374" s="1"/>
      <c r="AO2374" s="1"/>
      <c r="AP2374" s="1"/>
      <c r="AQ2374" s="1"/>
    </row>
    <row r="2375" spans="1:43" x14ac:dyDescent="0.2">
      <c r="A2375" s="67">
        <f t="shared" si="952"/>
        <v>44657</v>
      </c>
      <c r="B2375" s="8">
        <f t="shared" si="942"/>
        <v>21738.505049029998</v>
      </c>
      <c r="C2375" s="8">
        <f t="shared" si="953"/>
        <v>14727.293106159999</v>
      </c>
      <c r="D2375" s="28">
        <f t="shared" si="954"/>
        <v>6215.24</v>
      </c>
      <c r="E2375" s="9">
        <f>IF(K2375=1,VLOOKUP(A2374,[1]Plan1!$AY$117:$BA$314,3),E2374)</f>
        <v>6315.93</v>
      </c>
      <c r="F2375" s="110">
        <f t="shared" si="955"/>
        <v>44636</v>
      </c>
      <c r="G2375" s="12">
        <f t="shared" si="943"/>
        <v>1.6200500704719456E-2</v>
      </c>
      <c r="H2375" s="11">
        <f t="shared" si="956"/>
        <v>44669</v>
      </c>
      <c r="I2375" s="11">
        <f t="shared" si="944"/>
        <v>44669</v>
      </c>
      <c r="J2375" s="1">
        <f t="shared" si="957"/>
        <v>23</v>
      </c>
      <c r="K2375" s="1">
        <f t="shared" si="965"/>
        <v>16</v>
      </c>
      <c r="L2375" s="8">
        <f t="shared" si="945"/>
        <v>1.01124232</v>
      </c>
      <c r="M2375" s="14">
        <f t="shared" si="964"/>
        <v>1.0101006100000001</v>
      </c>
      <c r="N2375" s="14">
        <f t="shared" si="961"/>
        <v>1.4222121063214244</v>
      </c>
      <c r="O2375" s="8">
        <f t="shared" si="963"/>
        <v>1.4382010599999999</v>
      </c>
      <c r="P2375" s="8">
        <f t="shared" si="946"/>
        <v>21180.808556209999</v>
      </c>
      <c r="Q2375" s="13">
        <f t="shared" si="947"/>
        <v>0</v>
      </c>
      <c r="R2375" s="21">
        <f t="shared" si="948"/>
        <v>0</v>
      </c>
      <c r="S2375" s="8">
        <f t="shared" si="949"/>
        <v>0</v>
      </c>
      <c r="T2375" s="10">
        <f t="shared" si="958"/>
        <v>6.5000000000000002E-2</v>
      </c>
      <c r="U2375" s="13">
        <f t="shared" si="962"/>
        <v>104</v>
      </c>
      <c r="V2375" s="13">
        <v>252</v>
      </c>
      <c r="W2375" s="14">
        <f t="shared" si="950"/>
        <v>1.026330274</v>
      </c>
      <c r="X2375" s="224">
        <f t="shared" si="966"/>
        <v>557.69649282</v>
      </c>
      <c r="Y2375" s="8">
        <v>0</v>
      </c>
      <c r="Z2375" s="9">
        <f t="shared" si="951"/>
        <v>0</v>
      </c>
      <c r="AA2375" s="26" t="str">
        <f t="shared" si="959"/>
        <v>INCORPJ=</v>
      </c>
      <c r="AB2375" s="70">
        <f t="shared" si="960"/>
        <v>45169</v>
      </c>
      <c r="AC2375" s="4"/>
      <c r="AD2375" s="1"/>
      <c r="AE2375" s="11"/>
      <c r="AF2375" s="5"/>
      <c r="AG2375" s="1"/>
      <c r="AH2375" s="1"/>
      <c r="AI2375" s="1"/>
      <c r="AJ2375" s="1"/>
      <c r="AK2375" s="10"/>
      <c r="AL2375" s="1"/>
      <c r="AM2375" s="1"/>
      <c r="AN2375" s="1"/>
      <c r="AO2375" s="1"/>
      <c r="AP2375" s="1"/>
      <c r="AQ2375" s="1"/>
    </row>
    <row r="2376" spans="1:43" x14ac:dyDescent="0.2">
      <c r="A2376" s="67">
        <f t="shared" si="952"/>
        <v>44658</v>
      </c>
      <c r="B2376" s="8">
        <f t="shared" si="942"/>
        <v>21759.136701399999</v>
      </c>
      <c r="C2376" s="8">
        <f t="shared" si="953"/>
        <v>14727.293106159999</v>
      </c>
      <c r="D2376" s="28">
        <f t="shared" si="954"/>
        <v>6215.24</v>
      </c>
      <c r="E2376" s="9">
        <f>IF(K2376=1,VLOOKUP(A2375,[1]Plan1!$AY$117:$BA$314,3),E2375)</f>
        <v>6315.93</v>
      </c>
      <c r="F2376" s="110">
        <f t="shared" si="955"/>
        <v>44636</v>
      </c>
      <c r="G2376" s="12">
        <f t="shared" si="943"/>
        <v>1.6200500704719456E-2</v>
      </c>
      <c r="H2376" s="11">
        <f t="shared" si="956"/>
        <v>44669</v>
      </c>
      <c r="I2376" s="11">
        <f t="shared" si="944"/>
        <v>44669</v>
      </c>
      <c r="J2376" s="1">
        <f t="shared" si="957"/>
        <v>23</v>
      </c>
      <c r="K2376" s="1">
        <f t="shared" si="965"/>
        <v>17</v>
      </c>
      <c r="L2376" s="8">
        <f t="shared" si="945"/>
        <v>1.01194915</v>
      </c>
      <c r="M2376" s="14">
        <f t="shared" si="964"/>
        <v>1.0101006100000001</v>
      </c>
      <c r="N2376" s="14">
        <f t="shared" si="961"/>
        <v>1.4222121063214244</v>
      </c>
      <c r="O2376" s="8">
        <f t="shared" si="963"/>
        <v>1.43920633</v>
      </c>
      <c r="P2376" s="8">
        <f t="shared" si="946"/>
        <v>21195.613462149999</v>
      </c>
      <c r="Q2376" s="13">
        <f t="shared" si="947"/>
        <v>0</v>
      </c>
      <c r="R2376" s="21">
        <f t="shared" si="948"/>
        <v>0</v>
      </c>
      <c r="S2376" s="8">
        <f t="shared" si="949"/>
        <v>0</v>
      </c>
      <c r="T2376" s="10">
        <f t="shared" si="958"/>
        <v>6.5000000000000002E-2</v>
      </c>
      <c r="U2376" s="13">
        <f t="shared" si="962"/>
        <v>105</v>
      </c>
      <c r="V2376" s="13">
        <v>252</v>
      </c>
      <c r="W2376" s="14">
        <f t="shared" si="950"/>
        <v>1.026586786</v>
      </c>
      <c r="X2376" s="224">
        <f t="shared" si="966"/>
        <v>563.52323924999996</v>
      </c>
      <c r="Y2376" s="8">
        <v>0</v>
      </c>
      <c r="Z2376" s="9">
        <f t="shared" si="951"/>
        <v>0</v>
      </c>
      <c r="AA2376" s="26" t="str">
        <f t="shared" si="959"/>
        <v>INCORPJ=</v>
      </c>
      <c r="AB2376" s="70">
        <f t="shared" si="960"/>
        <v>45169</v>
      </c>
      <c r="AC2376" s="4"/>
      <c r="AD2376" s="1"/>
      <c r="AE2376" s="11"/>
      <c r="AF2376" s="5"/>
      <c r="AG2376" s="1"/>
      <c r="AH2376" s="1"/>
      <c r="AI2376" s="1"/>
      <c r="AJ2376" s="1"/>
      <c r="AK2376" s="10"/>
      <c r="AL2376" s="1"/>
      <c r="AM2376" s="1"/>
      <c r="AN2376" s="1"/>
      <c r="AO2376" s="1"/>
      <c r="AP2376" s="1"/>
      <c r="AQ2376" s="1"/>
    </row>
    <row r="2377" spans="1:43" x14ac:dyDescent="0.2">
      <c r="A2377" s="67">
        <f t="shared" si="952"/>
        <v>44659</v>
      </c>
      <c r="B2377" s="8">
        <f t="shared" si="942"/>
        <v>21779.787741119999</v>
      </c>
      <c r="C2377" s="8">
        <f t="shared" si="953"/>
        <v>14727.293106159999</v>
      </c>
      <c r="D2377" s="28">
        <f t="shared" si="954"/>
        <v>6215.24</v>
      </c>
      <c r="E2377" s="9">
        <f>IF(K2377=1,VLOOKUP(A2376,[1]Plan1!$AY$117:$BA$314,3),E2376)</f>
        <v>6315.93</v>
      </c>
      <c r="F2377" s="110">
        <f t="shared" si="955"/>
        <v>44636</v>
      </c>
      <c r="G2377" s="12">
        <f t="shared" si="943"/>
        <v>1.6200500704719456E-2</v>
      </c>
      <c r="H2377" s="11">
        <f t="shared" si="956"/>
        <v>44669</v>
      </c>
      <c r="I2377" s="11">
        <f t="shared" si="944"/>
        <v>44669</v>
      </c>
      <c r="J2377" s="1">
        <f t="shared" si="957"/>
        <v>23</v>
      </c>
      <c r="K2377" s="1">
        <f t="shared" si="965"/>
        <v>18</v>
      </c>
      <c r="L2377" s="8">
        <f t="shared" si="945"/>
        <v>1.01265647</v>
      </c>
      <c r="M2377" s="14">
        <f t="shared" si="964"/>
        <v>1.0101006100000001</v>
      </c>
      <c r="N2377" s="14">
        <f t="shared" si="961"/>
        <v>1.4222121063214244</v>
      </c>
      <c r="O2377" s="8">
        <f t="shared" si="963"/>
        <v>1.4402122900000001</v>
      </c>
      <c r="P2377" s="8">
        <f t="shared" si="946"/>
        <v>21210.428529919998</v>
      </c>
      <c r="Q2377" s="13">
        <f t="shared" si="947"/>
        <v>0</v>
      </c>
      <c r="R2377" s="21">
        <f t="shared" si="948"/>
        <v>0</v>
      </c>
      <c r="S2377" s="8">
        <f t="shared" si="949"/>
        <v>0</v>
      </c>
      <c r="T2377" s="10">
        <f t="shared" si="958"/>
        <v>6.5000000000000002E-2</v>
      </c>
      <c r="U2377" s="13">
        <f t="shared" si="962"/>
        <v>106</v>
      </c>
      <c r="V2377" s="13">
        <v>252</v>
      </c>
      <c r="W2377" s="14">
        <f t="shared" si="950"/>
        <v>1.0268433619999999</v>
      </c>
      <c r="X2377" s="224">
        <f t="shared" si="966"/>
        <v>569.3592112</v>
      </c>
      <c r="Y2377" s="8">
        <v>0</v>
      </c>
      <c r="Z2377" s="9">
        <f t="shared" si="951"/>
        <v>0</v>
      </c>
      <c r="AA2377" s="26" t="str">
        <f t="shared" si="959"/>
        <v>INCORPJ=</v>
      </c>
      <c r="AB2377" s="70">
        <f t="shared" si="960"/>
        <v>45169</v>
      </c>
      <c r="AC2377" s="4"/>
      <c r="AD2377" s="1"/>
      <c r="AE2377" s="11"/>
      <c r="AF2377" s="5"/>
      <c r="AG2377" s="1"/>
      <c r="AH2377" s="1"/>
      <c r="AI2377" s="1"/>
      <c r="AJ2377" s="1"/>
      <c r="AK2377" s="10"/>
      <c r="AL2377" s="1"/>
      <c r="AM2377" s="1"/>
      <c r="AN2377" s="1"/>
      <c r="AO2377" s="1"/>
      <c r="AP2377" s="1"/>
      <c r="AQ2377" s="1"/>
    </row>
    <row r="2378" spans="1:43" x14ac:dyDescent="0.2">
      <c r="A2378" s="67">
        <f t="shared" si="952"/>
        <v>44660</v>
      </c>
      <c r="B2378" s="8">
        <f t="shared" ref="B2378:B2441" si="967">(P2378+X2378)</f>
        <v>21800.45817885</v>
      </c>
      <c r="C2378" s="8">
        <f t="shared" si="953"/>
        <v>14727.293106159999</v>
      </c>
      <c r="D2378" s="28">
        <f t="shared" si="954"/>
        <v>6215.24</v>
      </c>
      <c r="E2378" s="9">
        <f>IF(K2378=1,VLOOKUP(A2377,[1]Plan1!$AY$117:$BA$314,3),E2377)</f>
        <v>6315.93</v>
      </c>
      <c r="F2378" s="110">
        <f t="shared" si="955"/>
        <v>44636</v>
      </c>
      <c r="G2378" s="12">
        <f t="shared" ref="G2378:G2441" si="968">(E2378/D2378)-1</f>
        <v>1.6200500704719456E-2</v>
      </c>
      <c r="H2378" s="11">
        <f t="shared" si="956"/>
        <v>44669</v>
      </c>
      <c r="I2378" s="11">
        <f t="shared" ref="I2378:I2441" si="969">IF(A2378&gt;I2377,H2378,I2377)</f>
        <v>44669</v>
      </c>
      <c r="J2378" s="1">
        <f t="shared" si="957"/>
        <v>23</v>
      </c>
      <c r="K2378" s="1">
        <f t="shared" si="965"/>
        <v>19</v>
      </c>
      <c r="L2378" s="8">
        <f t="shared" ref="L2378:L2441" si="970">TRUNC((E2378/D2378)^TRUNC((K2378/J2378),9),8)</f>
        <v>1.01336428</v>
      </c>
      <c r="M2378" s="14">
        <f t="shared" si="964"/>
        <v>1.0101006100000001</v>
      </c>
      <c r="N2378" s="14">
        <f t="shared" si="961"/>
        <v>1.4222121063214244</v>
      </c>
      <c r="O2378" s="8">
        <f t="shared" si="963"/>
        <v>1.4412189399999999</v>
      </c>
      <c r="P2378" s="8">
        <f t="shared" ref="P2378:P2441" si="971">TRUNC(C2378*O2378,8)</f>
        <v>21225.253759520001</v>
      </c>
      <c r="Q2378" s="13">
        <f t="shared" ref="Q2378:Q2441" si="972">IF(VLOOKUP(A2378,AE$10:AM$114,9)=VLOOKUP(A2377,AE$10:AM$114,9),0,VLOOKUP(A2378,AE$10:AM$114,9))</f>
        <v>0</v>
      </c>
      <c r="R2378" s="21">
        <f t="shared" ref="R2378:R2441" si="973">IF(Q2378&gt;0,VLOOKUP($A2378,$AE$10:$AK$114,7),0)</f>
        <v>0</v>
      </c>
      <c r="S2378" s="8">
        <f t="shared" ref="S2378:S2441" si="974">IF(R2378&gt;0,TRUNC(R2378*P2378,8),0)</f>
        <v>0</v>
      </c>
      <c r="T2378" s="10">
        <f t="shared" si="958"/>
        <v>6.5000000000000002E-2</v>
      </c>
      <c r="U2378" s="13">
        <f t="shared" si="962"/>
        <v>107</v>
      </c>
      <c r="V2378" s="13">
        <v>252</v>
      </c>
      <c r="W2378" s="14">
        <f t="shared" ref="W2378:W2441" si="975">ROUND((1+T2378)^TRUNC((U2378/V2378),9),9)</f>
        <v>1.0271000020000001</v>
      </c>
      <c r="X2378" s="224">
        <f t="shared" si="966"/>
        <v>575.20441932999995</v>
      </c>
      <c r="Y2378" s="8">
        <v>0</v>
      </c>
      <c r="Z2378" s="9">
        <f t="shared" ref="Z2378:Z2441" si="976">IF(S2378&gt;0,S2378+X2378,0)</f>
        <v>0</v>
      </c>
      <c r="AA2378" s="26" t="str">
        <f t="shared" si="959"/>
        <v>INCORPJ=</v>
      </c>
      <c r="AB2378" s="70">
        <f t="shared" si="960"/>
        <v>45169</v>
      </c>
      <c r="AC2378" s="4"/>
      <c r="AD2378" s="1"/>
      <c r="AE2378" s="11"/>
      <c r="AF2378" s="5"/>
      <c r="AG2378" s="1"/>
      <c r="AH2378" s="1"/>
      <c r="AI2378" s="1"/>
      <c r="AJ2378" s="1"/>
      <c r="AK2378" s="10"/>
      <c r="AL2378" s="1"/>
      <c r="AM2378" s="1"/>
      <c r="AN2378" s="1"/>
      <c r="AO2378" s="1"/>
      <c r="AP2378" s="1"/>
      <c r="AQ2378" s="1"/>
    </row>
    <row r="2379" spans="1:43" x14ac:dyDescent="0.2">
      <c r="A2379" s="67">
        <f t="shared" ref="A2379:A2442" si="977">(A2378+1)</f>
        <v>44661</v>
      </c>
      <c r="B2379" s="8">
        <f t="shared" si="967"/>
        <v>21800.45817885</v>
      </c>
      <c r="C2379" s="8">
        <f t="shared" ref="C2379:C2442" si="978">TRUNC(IF(Q2378&gt;0,VLOOKUP(A2378,$AE$12:$AF$114,2),C2378),8)</f>
        <v>14727.293106159999</v>
      </c>
      <c r="D2379" s="28">
        <f t="shared" ref="D2379:D2442" si="979">IF(E2379=E2378,D2378,E2378)</f>
        <v>6215.24</v>
      </c>
      <c r="E2379" s="9">
        <f>IF(K2379=1,VLOOKUP(A2378,[1]Plan1!$AY$117:$BA$314,3),E2378)</f>
        <v>6315.93</v>
      </c>
      <c r="F2379" s="110">
        <f t="shared" ref="F2379:F2442" si="980">IF(D2379=D2378,F2378,A2379)</f>
        <v>44636</v>
      </c>
      <c r="G2379" s="12">
        <f t="shared" si="968"/>
        <v>1.6200500704719456E-2</v>
      </c>
      <c r="H2379" s="11">
        <f t="shared" ref="H2379:H2442" si="981">IF(DAY(A2379)=15,VLOOKUP(A2379,AJ$118:AP$450,4),H2378)</f>
        <v>44669</v>
      </c>
      <c r="I2379" s="11">
        <f t="shared" si="969"/>
        <v>44669</v>
      </c>
      <c r="J2379" s="1">
        <f t="shared" ref="J2379:J2442" si="982">IF(I2379=I2378,J2378,NETWORKDAYS(I2378,I2379,$AE$118:$AE$502)-1)</f>
        <v>23</v>
      </c>
      <c r="K2379" s="1">
        <f t="shared" si="965"/>
        <v>19</v>
      </c>
      <c r="L2379" s="8">
        <f t="shared" si="970"/>
        <v>1.01336428</v>
      </c>
      <c r="M2379" s="14">
        <f t="shared" si="964"/>
        <v>1.0101006100000001</v>
      </c>
      <c r="N2379" s="14">
        <f t="shared" si="961"/>
        <v>1.4222121063214244</v>
      </c>
      <c r="O2379" s="8">
        <f t="shared" si="963"/>
        <v>1.4412189399999999</v>
      </c>
      <c r="P2379" s="8">
        <f t="shared" si="971"/>
        <v>21225.253759520001</v>
      </c>
      <c r="Q2379" s="13">
        <f t="shared" si="972"/>
        <v>0</v>
      </c>
      <c r="R2379" s="21">
        <f t="shared" si="973"/>
        <v>0</v>
      </c>
      <c r="S2379" s="8">
        <f t="shared" si="974"/>
        <v>0</v>
      </c>
      <c r="T2379" s="10">
        <f t="shared" ref="T2379:T2442" si="983">IF(Q2378&gt;0,VLOOKUP(A2378,$AE$11:$AH$20,4),T2378)</f>
        <v>6.5000000000000002E-2</v>
      </c>
      <c r="U2379" s="13">
        <f t="shared" si="962"/>
        <v>107</v>
      </c>
      <c r="V2379" s="13">
        <v>252</v>
      </c>
      <c r="W2379" s="14">
        <f t="shared" si="975"/>
        <v>1.0271000020000001</v>
      </c>
      <c r="X2379" s="224">
        <f t="shared" si="966"/>
        <v>575.20441932999995</v>
      </c>
      <c r="Y2379" s="8">
        <v>0</v>
      </c>
      <c r="Z2379" s="9">
        <f t="shared" si="976"/>
        <v>0</v>
      </c>
      <c r="AA2379" s="26" t="str">
        <f t="shared" ref="AA2379:AA2442" si="984">IF($Q2378&gt;0,VLOOKUP($A2378,$AE$10:$AO$114,($AN$7)+1),AA2378)</f>
        <v>INCORPJ=</v>
      </c>
      <c r="AB2379" s="70">
        <f t="shared" ref="AB2379:AB2442" si="985">IF($Q2378&gt;0,VLOOKUP($A2378,$AE$10:$AO$114,($AO$7)+1),AB2378)</f>
        <v>45169</v>
      </c>
      <c r="AC2379" s="4"/>
      <c r="AD2379" s="1"/>
      <c r="AE2379" s="11"/>
      <c r="AF2379" s="5"/>
      <c r="AG2379" s="1"/>
      <c r="AH2379" s="1"/>
      <c r="AI2379" s="1"/>
      <c r="AJ2379" s="1"/>
      <c r="AK2379" s="10"/>
      <c r="AL2379" s="1"/>
      <c r="AM2379" s="1"/>
      <c r="AN2379" s="1"/>
      <c r="AO2379" s="1"/>
      <c r="AP2379" s="1"/>
      <c r="AQ2379" s="1"/>
    </row>
    <row r="2380" spans="1:43" x14ac:dyDescent="0.2">
      <c r="A2380" s="67">
        <f t="shared" si="977"/>
        <v>44662</v>
      </c>
      <c r="B2380" s="8">
        <f t="shared" si="967"/>
        <v>21800.45817885</v>
      </c>
      <c r="C2380" s="8">
        <f t="shared" si="978"/>
        <v>14727.293106159999</v>
      </c>
      <c r="D2380" s="28">
        <f t="shared" si="979"/>
        <v>6215.24</v>
      </c>
      <c r="E2380" s="9">
        <f>IF(K2380=1,VLOOKUP(A2379,[1]Plan1!$AY$117:$BA$314,3),E2379)</f>
        <v>6315.93</v>
      </c>
      <c r="F2380" s="110">
        <f t="shared" si="980"/>
        <v>44636</v>
      </c>
      <c r="G2380" s="12">
        <f t="shared" si="968"/>
        <v>1.6200500704719456E-2</v>
      </c>
      <c r="H2380" s="11">
        <f t="shared" si="981"/>
        <v>44669</v>
      </c>
      <c r="I2380" s="11">
        <f t="shared" si="969"/>
        <v>44669</v>
      </c>
      <c r="J2380" s="1">
        <f t="shared" si="982"/>
        <v>23</v>
      </c>
      <c r="K2380" s="1">
        <f t="shared" si="965"/>
        <v>19</v>
      </c>
      <c r="L2380" s="8">
        <f t="shared" si="970"/>
        <v>1.01336428</v>
      </c>
      <c r="M2380" s="14">
        <f t="shared" si="964"/>
        <v>1.0101006100000001</v>
      </c>
      <c r="N2380" s="14">
        <f t="shared" si="961"/>
        <v>1.4222121063214244</v>
      </c>
      <c r="O2380" s="8">
        <f t="shared" si="963"/>
        <v>1.4412189399999999</v>
      </c>
      <c r="P2380" s="8">
        <f t="shared" si="971"/>
        <v>21225.253759520001</v>
      </c>
      <c r="Q2380" s="13">
        <f t="shared" si="972"/>
        <v>0</v>
      </c>
      <c r="R2380" s="21">
        <f t="shared" si="973"/>
        <v>0</v>
      </c>
      <c r="S2380" s="8">
        <f t="shared" si="974"/>
        <v>0</v>
      </c>
      <c r="T2380" s="10">
        <f t="shared" si="983"/>
        <v>6.5000000000000002E-2</v>
      </c>
      <c r="U2380" s="13">
        <f t="shared" si="962"/>
        <v>107</v>
      </c>
      <c r="V2380" s="13">
        <v>252</v>
      </c>
      <c r="W2380" s="14">
        <f t="shared" si="975"/>
        <v>1.0271000020000001</v>
      </c>
      <c r="X2380" s="224">
        <f t="shared" si="966"/>
        <v>575.20441932999995</v>
      </c>
      <c r="Y2380" s="8">
        <v>0</v>
      </c>
      <c r="Z2380" s="9">
        <f t="shared" si="976"/>
        <v>0</v>
      </c>
      <c r="AA2380" s="26" t="str">
        <f t="shared" si="984"/>
        <v>INCORPJ=</v>
      </c>
      <c r="AB2380" s="70">
        <f t="shared" si="985"/>
        <v>45169</v>
      </c>
      <c r="AC2380" s="4"/>
      <c r="AD2380" s="1"/>
      <c r="AE2380" s="11"/>
      <c r="AF2380" s="5"/>
      <c r="AG2380" s="1"/>
      <c r="AH2380" s="1"/>
      <c r="AI2380" s="1"/>
      <c r="AJ2380" s="1"/>
      <c r="AK2380" s="10"/>
      <c r="AL2380" s="1"/>
      <c r="AM2380" s="1"/>
      <c r="AN2380" s="1"/>
      <c r="AO2380" s="1"/>
      <c r="AP2380" s="1"/>
      <c r="AQ2380" s="1"/>
    </row>
    <row r="2381" spans="1:43" x14ac:dyDescent="0.2">
      <c r="A2381" s="67">
        <f t="shared" si="977"/>
        <v>44663</v>
      </c>
      <c r="B2381" s="8">
        <f t="shared" si="967"/>
        <v>21821.14850042</v>
      </c>
      <c r="C2381" s="8">
        <f t="shared" si="978"/>
        <v>14727.293106159999</v>
      </c>
      <c r="D2381" s="28">
        <f t="shared" si="979"/>
        <v>6215.24</v>
      </c>
      <c r="E2381" s="9">
        <f>IF(K2381=1,VLOOKUP(A2380,[1]Plan1!$AY$117:$BA$314,3),E2380)</f>
        <v>6315.93</v>
      </c>
      <c r="F2381" s="110">
        <f t="shared" si="980"/>
        <v>44636</v>
      </c>
      <c r="G2381" s="12">
        <f t="shared" si="968"/>
        <v>1.6200500704719456E-2</v>
      </c>
      <c r="H2381" s="11">
        <f t="shared" si="981"/>
        <v>44669</v>
      </c>
      <c r="I2381" s="11">
        <f t="shared" si="969"/>
        <v>44669</v>
      </c>
      <c r="J2381" s="1">
        <f t="shared" si="982"/>
        <v>23</v>
      </c>
      <c r="K2381" s="1">
        <f t="shared" si="965"/>
        <v>20</v>
      </c>
      <c r="L2381" s="8">
        <f t="shared" si="970"/>
        <v>1.0140725900000001</v>
      </c>
      <c r="M2381" s="14">
        <f t="shared" si="964"/>
        <v>1.0101006100000001</v>
      </c>
      <c r="N2381" s="14">
        <f t="shared" si="961"/>
        <v>1.4222121063214244</v>
      </c>
      <c r="O2381" s="8">
        <f t="shared" si="963"/>
        <v>1.4422263099999999</v>
      </c>
      <c r="P2381" s="8">
        <f t="shared" si="971"/>
        <v>21240.089592780001</v>
      </c>
      <c r="Q2381" s="13">
        <f t="shared" si="972"/>
        <v>0</v>
      </c>
      <c r="R2381" s="21">
        <f t="shared" si="973"/>
        <v>0</v>
      </c>
      <c r="S2381" s="8">
        <f t="shared" si="974"/>
        <v>0</v>
      </c>
      <c r="T2381" s="10">
        <f t="shared" si="983"/>
        <v>6.5000000000000002E-2</v>
      </c>
      <c r="U2381" s="13">
        <f t="shared" si="962"/>
        <v>108</v>
      </c>
      <c r="V2381" s="13">
        <v>252</v>
      </c>
      <c r="W2381" s="14">
        <f t="shared" si="975"/>
        <v>1.027356707</v>
      </c>
      <c r="X2381" s="224">
        <f t="shared" si="966"/>
        <v>581.05890764000003</v>
      </c>
      <c r="Y2381" s="8">
        <v>0</v>
      </c>
      <c r="Z2381" s="9">
        <f t="shared" si="976"/>
        <v>0</v>
      </c>
      <c r="AA2381" s="26" t="str">
        <f t="shared" si="984"/>
        <v>INCORPJ=</v>
      </c>
      <c r="AB2381" s="70">
        <f t="shared" si="985"/>
        <v>45169</v>
      </c>
      <c r="AC2381" s="4"/>
      <c r="AD2381" s="1"/>
      <c r="AE2381" s="11"/>
      <c r="AF2381" s="5"/>
      <c r="AG2381" s="1"/>
      <c r="AH2381" s="1"/>
      <c r="AI2381" s="1"/>
      <c r="AJ2381" s="1"/>
      <c r="AK2381" s="10"/>
      <c r="AL2381" s="1"/>
      <c r="AM2381" s="1"/>
      <c r="AN2381" s="1"/>
      <c r="AO2381" s="1"/>
      <c r="AP2381" s="1"/>
      <c r="AQ2381" s="1"/>
    </row>
    <row r="2382" spans="1:43" x14ac:dyDescent="0.2">
      <c r="A2382" s="67">
        <f t="shared" si="977"/>
        <v>44664</v>
      </c>
      <c r="B2382" s="8">
        <f t="shared" si="967"/>
        <v>21841.858523029998</v>
      </c>
      <c r="C2382" s="8">
        <f t="shared" si="978"/>
        <v>14727.293106159999</v>
      </c>
      <c r="D2382" s="28">
        <f t="shared" si="979"/>
        <v>6215.24</v>
      </c>
      <c r="E2382" s="9">
        <f>IF(K2382=1,VLOOKUP(A2381,[1]Plan1!$AY$117:$BA$314,3),E2381)</f>
        <v>6315.93</v>
      </c>
      <c r="F2382" s="110">
        <f t="shared" si="980"/>
        <v>44636</v>
      </c>
      <c r="G2382" s="12">
        <f t="shared" si="968"/>
        <v>1.6200500704719456E-2</v>
      </c>
      <c r="H2382" s="11">
        <f t="shared" si="981"/>
        <v>44669</v>
      </c>
      <c r="I2382" s="11">
        <f t="shared" si="969"/>
        <v>44669</v>
      </c>
      <c r="J2382" s="1">
        <f t="shared" si="982"/>
        <v>23</v>
      </c>
      <c r="K2382" s="1">
        <f t="shared" si="965"/>
        <v>21</v>
      </c>
      <c r="L2382" s="8">
        <f t="shared" si="970"/>
        <v>1.0147813999999999</v>
      </c>
      <c r="M2382" s="14">
        <f t="shared" si="964"/>
        <v>1.0101006100000001</v>
      </c>
      <c r="N2382" s="14">
        <f t="shared" si="961"/>
        <v>1.4222121063214244</v>
      </c>
      <c r="O2382" s="8">
        <f t="shared" si="963"/>
        <v>1.44323439</v>
      </c>
      <c r="P2382" s="8">
        <f t="shared" si="971"/>
        <v>21254.935882419999</v>
      </c>
      <c r="Q2382" s="13">
        <f t="shared" si="972"/>
        <v>0</v>
      </c>
      <c r="R2382" s="21">
        <f t="shared" si="973"/>
        <v>0</v>
      </c>
      <c r="S2382" s="8">
        <f t="shared" si="974"/>
        <v>0</v>
      </c>
      <c r="T2382" s="10">
        <f t="shared" si="983"/>
        <v>6.5000000000000002E-2</v>
      </c>
      <c r="U2382" s="13">
        <f t="shared" si="962"/>
        <v>109</v>
      </c>
      <c r="V2382" s="13">
        <v>252</v>
      </c>
      <c r="W2382" s="14">
        <f t="shared" si="975"/>
        <v>1.0276134750000001</v>
      </c>
      <c r="X2382" s="224">
        <f t="shared" si="966"/>
        <v>586.92264061000003</v>
      </c>
      <c r="Y2382" s="8">
        <v>0</v>
      </c>
      <c r="Z2382" s="9">
        <f t="shared" si="976"/>
        <v>0</v>
      </c>
      <c r="AA2382" s="26" t="str">
        <f t="shared" si="984"/>
        <v>INCORPJ=</v>
      </c>
      <c r="AB2382" s="70">
        <f t="shared" si="985"/>
        <v>45169</v>
      </c>
      <c r="AC2382" s="4"/>
      <c r="AD2382" s="1"/>
      <c r="AE2382" s="11"/>
      <c r="AF2382" s="5"/>
      <c r="AG2382" s="1"/>
      <c r="AH2382" s="1"/>
      <c r="AI2382" s="1"/>
      <c r="AJ2382" s="1"/>
      <c r="AK2382" s="10"/>
      <c r="AL2382" s="1"/>
      <c r="AM2382" s="1"/>
      <c r="AN2382" s="1"/>
      <c r="AO2382" s="1"/>
      <c r="AP2382" s="1"/>
      <c r="AQ2382" s="1"/>
    </row>
    <row r="2383" spans="1:43" x14ac:dyDescent="0.2">
      <c r="A2383" s="67">
        <f t="shared" si="977"/>
        <v>44665</v>
      </c>
      <c r="B2383" s="8">
        <f t="shared" si="967"/>
        <v>21862.587997319999</v>
      </c>
      <c r="C2383" s="8">
        <f t="shared" si="978"/>
        <v>14727.293106159999</v>
      </c>
      <c r="D2383" s="28">
        <f t="shared" si="979"/>
        <v>6215.24</v>
      </c>
      <c r="E2383" s="9">
        <f>IF(K2383=1,VLOOKUP(A2382,[1]Plan1!$AY$117:$BA$314,3),E2382)</f>
        <v>6315.93</v>
      </c>
      <c r="F2383" s="110">
        <f t="shared" si="980"/>
        <v>44636</v>
      </c>
      <c r="G2383" s="12">
        <f t="shared" si="968"/>
        <v>1.6200500704719456E-2</v>
      </c>
      <c r="H2383" s="11">
        <f t="shared" si="981"/>
        <v>44669</v>
      </c>
      <c r="I2383" s="11">
        <f t="shared" si="969"/>
        <v>44669</v>
      </c>
      <c r="J2383" s="1">
        <f t="shared" si="982"/>
        <v>23</v>
      </c>
      <c r="K2383" s="1">
        <f t="shared" si="965"/>
        <v>22</v>
      </c>
      <c r="L2383" s="8">
        <f t="shared" si="970"/>
        <v>1.0154907</v>
      </c>
      <c r="M2383" s="14">
        <f t="shared" si="964"/>
        <v>1.0101006100000001</v>
      </c>
      <c r="N2383" s="14">
        <f t="shared" si="961"/>
        <v>1.4222121063214244</v>
      </c>
      <c r="O2383" s="8">
        <f t="shared" si="963"/>
        <v>1.4442431600000001</v>
      </c>
      <c r="P2383" s="8">
        <f t="shared" si="971"/>
        <v>21269.792333879999</v>
      </c>
      <c r="Q2383" s="13">
        <f t="shared" si="972"/>
        <v>0</v>
      </c>
      <c r="R2383" s="21">
        <f t="shared" si="973"/>
        <v>0</v>
      </c>
      <c r="S2383" s="8">
        <f t="shared" si="974"/>
        <v>0</v>
      </c>
      <c r="T2383" s="10">
        <f t="shared" si="983"/>
        <v>6.5000000000000002E-2</v>
      </c>
      <c r="U2383" s="13">
        <f t="shared" si="962"/>
        <v>110</v>
      </c>
      <c r="V2383" s="13">
        <v>252</v>
      </c>
      <c r="W2383" s="14">
        <f t="shared" si="975"/>
        <v>1.027870308</v>
      </c>
      <c r="X2383" s="224">
        <f t="shared" si="966"/>
        <v>592.79566344</v>
      </c>
      <c r="Y2383" s="8">
        <v>0</v>
      </c>
      <c r="Z2383" s="9">
        <f t="shared" si="976"/>
        <v>0</v>
      </c>
      <c r="AA2383" s="26" t="str">
        <f t="shared" si="984"/>
        <v>INCORPJ=</v>
      </c>
      <c r="AB2383" s="70">
        <f t="shared" si="985"/>
        <v>45169</v>
      </c>
      <c r="AC2383" s="4"/>
      <c r="AD2383" s="1"/>
      <c r="AE2383" s="11"/>
      <c r="AF2383" s="5"/>
      <c r="AG2383" s="1"/>
      <c r="AH2383" s="1"/>
      <c r="AI2383" s="1"/>
      <c r="AJ2383" s="1"/>
      <c r="AK2383" s="10"/>
      <c r="AL2383" s="1"/>
      <c r="AM2383" s="1"/>
      <c r="AN2383" s="1"/>
      <c r="AO2383" s="1"/>
      <c r="AP2383" s="1"/>
      <c r="AQ2383" s="1"/>
    </row>
    <row r="2384" spans="1:43" x14ac:dyDescent="0.2">
      <c r="A2384" s="67">
        <f t="shared" si="977"/>
        <v>44666</v>
      </c>
      <c r="B2384" s="8">
        <f t="shared" si="967"/>
        <v>21883.337366980002</v>
      </c>
      <c r="C2384" s="8">
        <f t="shared" si="978"/>
        <v>14727.293106159999</v>
      </c>
      <c r="D2384" s="28">
        <f t="shared" si="979"/>
        <v>6215.24</v>
      </c>
      <c r="E2384" s="9">
        <f>IF(K2384=1,VLOOKUP(A2383,[1]Plan1!$AY$117:$BA$314,3),E2383)</f>
        <v>6315.93</v>
      </c>
      <c r="F2384" s="110">
        <f t="shared" si="980"/>
        <v>44636</v>
      </c>
      <c r="G2384" s="12">
        <f t="shared" si="968"/>
        <v>1.6200500704719456E-2</v>
      </c>
      <c r="H2384" s="11">
        <f t="shared" si="981"/>
        <v>44697</v>
      </c>
      <c r="I2384" s="11">
        <f t="shared" si="969"/>
        <v>44669</v>
      </c>
      <c r="J2384" s="1">
        <f t="shared" si="982"/>
        <v>23</v>
      </c>
      <c r="K2384" s="1">
        <f t="shared" si="965"/>
        <v>23</v>
      </c>
      <c r="L2384" s="8">
        <f t="shared" si="970"/>
        <v>1.0162005000000001</v>
      </c>
      <c r="M2384" s="14">
        <f t="shared" si="964"/>
        <v>1.0101006100000001</v>
      </c>
      <c r="N2384" s="14">
        <f t="shared" si="961"/>
        <v>1.4222121063214244</v>
      </c>
      <c r="O2384" s="8">
        <f t="shared" si="963"/>
        <v>1.44525265</v>
      </c>
      <c r="P2384" s="8">
        <f t="shared" si="971"/>
        <v>21284.659389</v>
      </c>
      <c r="Q2384" s="13">
        <f t="shared" si="972"/>
        <v>0</v>
      </c>
      <c r="R2384" s="21">
        <f t="shared" si="973"/>
        <v>0</v>
      </c>
      <c r="S2384" s="8">
        <f t="shared" si="974"/>
        <v>0</v>
      </c>
      <c r="T2384" s="10">
        <f t="shared" si="983"/>
        <v>6.5000000000000002E-2</v>
      </c>
      <c r="U2384" s="13">
        <f t="shared" si="962"/>
        <v>111</v>
      </c>
      <c r="V2384" s="13">
        <v>252</v>
      </c>
      <c r="W2384" s="14">
        <f t="shared" si="975"/>
        <v>1.0281272050000001</v>
      </c>
      <c r="X2384" s="224">
        <f t="shared" si="966"/>
        <v>598.67797798000004</v>
      </c>
      <c r="Y2384" s="8">
        <v>0</v>
      </c>
      <c r="Z2384" s="9">
        <f t="shared" si="976"/>
        <v>0</v>
      </c>
      <c r="AA2384" s="26" t="str">
        <f t="shared" si="984"/>
        <v>INCORPJ=</v>
      </c>
      <c r="AB2384" s="70">
        <f t="shared" si="985"/>
        <v>45169</v>
      </c>
      <c r="AC2384" s="4"/>
      <c r="AD2384" s="1"/>
      <c r="AE2384" s="11"/>
      <c r="AF2384" s="5"/>
      <c r="AG2384" s="1"/>
      <c r="AH2384" s="1"/>
      <c r="AI2384" s="1"/>
      <c r="AJ2384" s="1"/>
      <c r="AK2384" s="10"/>
      <c r="AL2384" s="1"/>
      <c r="AM2384" s="1"/>
      <c r="AN2384" s="1"/>
      <c r="AO2384" s="1"/>
      <c r="AP2384" s="1"/>
      <c r="AQ2384" s="1"/>
    </row>
    <row r="2385" spans="1:43" x14ac:dyDescent="0.2">
      <c r="A2385" s="67">
        <f t="shared" si="977"/>
        <v>44667</v>
      </c>
      <c r="B2385" s="8">
        <f t="shared" si="967"/>
        <v>21883.337366980002</v>
      </c>
      <c r="C2385" s="8">
        <f t="shared" si="978"/>
        <v>14727.293106159999</v>
      </c>
      <c r="D2385" s="28">
        <f t="shared" si="979"/>
        <v>6215.24</v>
      </c>
      <c r="E2385" s="9">
        <f>IF(K2385=1,VLOOKUP(A2384,[1]Plan1!$AY$117:$BA$314,3),E2384)</f>
        <v>6315.93</v>
      </c>
      <c r="F2385" s="110">
        <f t="shared" si="980"/>
        <v>44636</v>
      </c>
      <c r="G2385" s="12">
        <f t="shared" si="968"/>
        <v>1.6200500704719456E-2</v>
      </c>
      <c r="H2385" s="11">
        <f t="shared" si="981"/>
        <v>44697</v>
      </c>
      <c r="I2385" s="11">
        <f t="shared" si="969"/>
        <v>44669</v>
      </c>
      <c r="J2385" s="1">
        <f t="shared" si="982"/>
        <v>23</v>
      </c>
      <c r="K2385" s="1">
        <f t="shared" si="965"/>
        <v>23</v>
      </c>
      <c r="L2385" s="8">
        <f t="shared" si="970"/>
        <v>1.0162005000000001</v>
      </c>
      <c r="M2385" s="14">
        <f t="shared" si="964"/>
        <v>1.0101006100000001</v>
      </c>
      <c r="N2385" s="14">
        <f t="shared" si="961"/>
        <v>1.4222121063214244</v>
      </c>
      <c r="O2385" s="8">
        <f t="shared" si="963"/>
        <v>1.44525265</v>
      </c>
      <c r="P2385" s="8">
        <f t="shared" si="971"/>
        <v>21284.659389</v>
      </c>
      <c r="Q2385" s="13">
        <f t="shared" si="972"/>
        <v>0</v>
      </c>
      <c r="R2385" s="21">
        <f t="shared" si="973"/>
        <v>0</v>
      </c>
      <c r="S2385" s="8">
        <f t="shared" si="974"/>
        <v>0</v>
      </c>
      <c r="T2385" s="10">
        <f t="shared" si="983"/>
        <v>6.5000000000000002E-2</v>
      </c>
      <c r="U2385" s="13">
        <f t="shared" si="962"/>
        <v>111</v>
      </c>
      <c r="V2385" s="13">
        <v>252</v>
      </c>
      <c r="W2385" s="14">
        <f t="shared" si="975"/>
        <v>1.0281272050000001</v>
      </c>
      <c r="X2385" s="224">
        <f t="shared" si="966"/>
        <v>598.67797798000004</v>
      </c>
      <c r="Y2385" s="8">
        <v>0</v>
      </c>
      <c r="Z2385" s="9">
        <f t="shared" si="976"/>
        <v>0</v>
      </c>
      <c r="AA2385" s="26" t="str">
        <f t="shared" si="984"/>
        <v>INCORPJ=</v>
      </c>
      <c r="AB2385" s="70">
        <f t="shared" si="985"/>
        <v>45169</v>
      </c>
      <c r="AC2385" s="4"/>
      <c r="AD2385" s="1"/>
      <c r="AE2385" s="11"/>
      <c r="AF2385" s="5"/>
      <c r="AG2385" s="1"/>
      <c r="AH2385" s="1"/>
      <c r="AI2385" s="1"/>
      <c r="AJ2385" s="1"/>
      <c r="AK2385" s="10"/>
      <c r="AL2385" s="1"/>
      <c r="AM2385" s="1"/>
      <c r="AN2385" s="1"/>
      <c r="AO2385" s="1"/>
      <c r="AP2385" s="1"/>
      <c r="AQ2385" s="1"/>
    </row>
    <row r="2386" spans="1:43" x14ac:dyDescent="0.2">
      <c r="A2386" s="67">
        <f t="shared" si="977"/>
        <v>44668</v>
      </c>
      <c r="B2386" s="8">
        <f t="shared" si="967"/>
        <v>21883.337366980002</v>
      </c>
      <c r="C2386" s="8">
        <f t="shared" si="978"/>
        <v>14727.293106159999</v>
      </c>
      <c r="D2386" s="28">
        <f t="shared" si="979"/>
        <v>6215.24</v>
      </c>
      <c r="E2386" s="9">
        <f>IF(K2386=1,VLOOKUP(A2385,[1]Plan1!$AY$117:$BA$314,3),E2385)</f>
        <v>6315.93</v>
      </c>
      <c r="F2386" s="110">
        <f t="shared" si="980"/>
        <v>44636</v>
      </c>
      <c r="G2386" s="12">
        <f t="shared" si="968"/>
        <v>1.6200500704719456E-2</v>
      </c>
      <c r="H2386" s="11">
        <f t="shared" si="981"/>
        <v>44697</v>
      </c>
      <c r="I2386" s="11">
        <f t="shared" si="969"/>
        <v>44669</v>
      </c>
      <c r="J2386" s="1">
        <f t="shared" si="982"/>
        <v>23</v>
      </c>
      <c r="K2386" s="1">
        <f t="shared" si="965"/>
        <v>23</v>
      </c>
      <c r="L2386" s="8">
        <f t="shared" si="970"/>
        <v>1.0162005000000001</v>
      </c>
      <c r="M2386" s="14">
        <f t="shared" si="964"/>
        <v>1.0101006100000001</v>
      </c>
      <c r="N2386" s="14">
        <f t="shared" si="961"/>
        <v>1.4222121063214244</v>
      </c>
      <c r="O2386" s="8">
        <f t="shared" si="963"/>
        <v>1.44525265</v>
      </c>
      <c r="P2386" s="8">
        <f t="shared" si="971"/>
        <v>21284.659389</v>
      </c>
      <c r="Q2386" s="13">
        <f t="shared" si="972"/>
        <v>0</v>
      </c>
      <c r="R2386" s="21">
        <f t="shared" si="973"/>
        <v>0</v>
      </c>
      <c r="S2386" s="8">
        <f t="shared" si="974"/>
        <v>0</v>
      </c>
      <c r="T2386" s="10">
        <f t="shared" si="983"/>
        <v>6.5000000000000002E-2</v>
      </c>
      <c r="U2386" s="13">
        <f t="shared" si="962"/>
        <v>111</v>
      </c>
      <c r="V2386" s="13">
        <v>252</v>
      </c>
      <c r="W2386" s="14">
        <f t="shared" si="975"/>
        <v>1.0281272050000001</v>
      </c>
      <c r="X2386" s="224">
        <f t="shared" si="966"/>
        <v>598.67797798000004</v>
      </c>
      <c r="Y2386" s="8">
        <v>0</v>
      </c>
      <c r="Z2386" s="9">
        <f t="shared" si="976"/>
        <v>0</v>
      </c>
      <c r="AA2386" s="26" t="str">
        <f t="shared" si="984"/>
        <v>INCORPJ=</v>
      </c>
      <c r="AB2386" s="70">
        <f t="shared" si="985"/>
        <v>45169</v>
      </c>
      <c r="AC2386" s="4"/>
      <c r="AD2386" s="1"/>
      <c r="AE2386" s="11"/>
      <c r="AF2386" s="5"/>
      <c r="AG2386" s="1"/>
      <c r="AH2386" s="1"/>
      <c r="AI2386" s="1"/>
      <c r="AJ2386" s="1"/>
      <c r="AK2386" s="10"/>
      <c r="AL2386" s="1"/>
      <c r="AM2386" s="1"/>
      <c r="AN2386" s="1"/>
      <c r="AO2386" s="1"/>
      <c r="AP2386" s="1"/>
      <c r="AQ2386" s="1"/>
    </row>
    <row r="2387" spans="1:43" x14ac:dyDescent="0.2">
      <c r="A2387" s="67">
        <f t="shared" si="977"/>
        <v>44669</v>
      </c>
      <c r="B2387" s="8">
        <f t="shared" si="967"/>
        <v>21883.337366980002</v>
      </c>
      <c r="C2387" s="8">
        <f t="shared" si="978"/>
        <v>14727.293106159999</v>
      </c>
      <c r="D2387" s="28">
        <f t="shared" si="979"/>
        <v>6215.24</v>
      </c>
      <c r="E2387" s="9">
        <f>IF(K2387=1,VLOOKUP(A2386,[1]Plan1!$AY$117:$BA$314,3),E2386)</f>
        <v>6315.93</v>
      </c>
      <c r="F2387" s="110">
        <f t="shared" si="980"/>
        <v>44636</v>
      </c>
      <c r="G2387" s="12">
        <f t="shared" si="968"/>
        <v>1.6200500704719456E-2</v>
      </c>
      <c r="H2387" s="11">
        <f t="shared" si="981"/>
        <v>44697</v>
      </c>
      <c r="I2387" s="11">
        <f t="shared" si="969"/>
        <v>44669</v>
      </c>
      <c r="J2387" s="1">
        <f t="shared" si="982"/>
        <v>23</v>
      </c>
      <c r="K2387" s="1">
        <f t="shared" si="965"/>
        <v>23</v>
      </c>
      <c r="L2387" s="8">
        <f t="shared" si="970"/>
        <v>1.0162005000000001</v>
      </c>
      <c r="M2387" s="14">
        <f t="shared" si="964"/>
        <v>1.0101006100000001</v>
      </c>
      <c r="N2387" s="14">
        <f t="shared" si="961"/>
        <v>1.4222121063214244</v>
      </c>
      <c r="O2387" s="8">
        <f t="shared" si="963"/>
        <v>1.44525265</v>
      </c>
      <c r="P2387" s="8">
        <f t="shared" si="971"/>
        <v>21284.659389</v>
      </c>
      <c r="Q2387" s="13">
        <f t="shared" si="972"/>
        <v>0</v>
      </c>
      <c r="R2387" s="21">
        <f t="shared" si="973"/>
        <v>0</v>
      </c>
      <c r="S2387" s="8">
        <f t="shared" si="974"/>
        <v>0</v>
      </c>
      <c r="T2387" s="10">
        <f t="shared" si="983"/>
        <v>6.5000000000000002E-2</v>
      </c>
      <c r="U2387" s="13">
        <f t="shared" si="962"/>
        <v>111</v>
      </c>
      <c r="V2387" s="13">
        <v>252</v>
      </c>
      <c r="W2387" s="14">
        <f t="shared" si="975"/>
        <v>1.0281272050000001</v>
      </c>
      <c r="X2387" s="224">
        <f t="shared" si="966"/>
        <v>598.67797798000004</v>
      </c>
      <c r="Y2387" s="8">
        <v>0</v>
      </c>
      <c r="Z2387" s="9">
        <f t="shared" si="976"/>
        <v>0</v>
      </c>
      <c r="AA2387" s="26" t="str">
        <f t="shared" si="984"/>
        <v>INCORPJ=</v>
      </c>
      <c r="AB2387" s="70">
        <f t="shared" si="985"/>
        <v>45169</v>
      </c>
      <c r="AC2387" s="4"/>
      <c r="AD2387" s="1"/>
      <c r="AE2387" s="11"/>
      <c r="AF2387" s="5"/>
      <c r="AG2387" s="1"/>
      <c r="AH2387" s="1"/>
      <c r="AI2387" s="1"/>
      <c r="AJ2387" s="1"/>
      <c r="AK2387" s="10"/>
      <c r="AL2387" s="1"/>
      <c r="AM2387" s="1"/>
      <c r="AN2387" s="1"/>
      <c r="AO2387" s="1"/>
      <c r="AP2387" s="1"/>
      <c r="AQ2387" s="1"/>
    </row>
    <row r="2388" spans="1:43" x14ac:dyDescent="0.2">
      <c r="A2388" s="67">
        <f t="shared" si="977"/>
        <v>44670</v>
      </c>
      <c r="B2388" s="8">
        <f t="shared" si="967"/>
        <v>21900.957629149998</v>
      </c>
      <c r="C2388" s="8">
        <f t="shared" si="978"/>
        <v>14727.293106159999</v>
      </c>
      <c r="D2388" s="28">
        <f t="shared" si="979"/>
        <v>6315.93</v>
      </c>
      <c r="E2388" s="9">
        <f>IF(K2388=1,VLOOKUP(A2387,[1]Plan1!$AY$117:$BA$314,3),E2387)</f>
        <v>6382.88</v>
      </c>
      <c r="F2388" s="110">
        <f t="shared" si="980"/>
        <v>44670</v>
      </c>
      <c r="G2388" s="12">
        <f t="shared" si="968"/>
        <v>1.0600180812643467E-2</v>
      </c>
      <c r="H2388" s="11">
        <f t="shared" si="981"/>
        <v>44697</v>
      </c>
      <c r="I2388" s="11">
        <f t="shared" si="969"/>
        <v>44697</v>
      </c>
      <c r="J2388" s="1">
        <f t="shared" si="982"/>
        <v>19</v>
      </c>
      <c r="K2388" s="1">
        <f t="shared" si="965"/>
        <v>1</v>
      </c>
      <c r="L2388" s="8">
        <f t="shared" si="970"/>
        <v>1.00055512</v>
      </c>
      <c r="M2388" s="14">
        <f t="shared" si="964"/>
        <v>1.0162005000000001</v>
      </c>
      <c r="N2388" s="14">
        <f t="shared" si="961"/>
        <v>1.4452526535498846</v>
      </c>
      <c r="O2388" s="8">
        <f t="shared" si="963"/>
        <v>1.44605494</v>
      </c>
      <c r="P2388" s="8">
        <f t="shared" si="971"/>
        <v>21296.474948989999</v>
      </c>
      <c r="Q2388" s="13">
        <f t="shared" si="972"/>
        <v>0</v>
      </c>
      <c r="R2388" s="21">
        <f t="shared" si="973"/>
        <v>0</v>
      </c>
      <c r="S2388" s="8">
        <f t="shared" si="974"/>
        <v>0</v>
      </c>
      <c r="T2388" s="10">
        <f t="shared" si="983"/>
        <v>6.5000000000000002E-2</v>
      </c>
      <c r="U2388" s="13">
        <f t="shared" si="962"/>
        <v>112</v>
      </c>
      <c r="V2388" s="13">
        <v>252</v>
      </c>
      <c r="W2388" s="14">
        <f t="shared" si="975"/>
        <v>1.0283841659999999</v>
      </c>
      <c r="X2388" s="224">
        <f t="shared" si="966"/>
        <v>604.48268015999997</v>
      </c>
      <c r="Y2388" s="8">
        <v>0</v>
      </c>
      <c r="Z2388" s="9">
        <f t="shared" si="976"/>
        <v>0</v>
      </c>
      <c r="AA2388" s="26" t="str">
        <f t="shared" si="984"/>
        <v>INCORPJ=</v>
      </c>
      <c r="AB2388" s="70">
        <f t="shared" si="985"/>
        <v>45169</v>
      </c>
      <c r="AC2388" s="4"/>
      <c r="AD2388" s="1"/>
      <c r="AE2388" s="11"/>
      <c r="AF2388" s="5"/>
      <c r="AG2388" s="1"/>
      <c r="AH2388" s="1"/>
      <c r="AI2388" s="1"/>
      <c r="AJ2388" s="1"/>
      <c r="AK2388" s="10"/>
      <c r="AL2388" s="1"/>
      <c r="AM2388" s="1"/>
      <c r="AN2388" s="1"/>
      <c r="AO2388" s="1"/>
      <c r="AP2388" s="1"/>
      <c r="AQ2388" s="1"/>
    </row>
    <row r="2389" spans="1:43" x14ac:dyDescent="0.2">
      <c r="A2389" s="67">
        <f t="shared" si="977"/>
        <v>44671</v>
      </c>
      <c r="B2389" s="8">
        <f t="shared" si="967"/>
        <v>21918.591992919999</v>
      </c>
      <c r="C2389" s="8">
        <f t="shared" si="978"/>
        <v>14727.293106159999</v>
      </c>
      <c r="D2389" s="28">
        <f t="shared" si="979"/>
        <v>6315.93</v>
      </c>
      <c r="E2389" s="9">
        <f>IF(K2389=1,VLOOKUP(A2388,[1]Plan1!$AY$117:$BA$314,3),E2388)</f>
        <v>6382.88</v>
      </c>
      <c r="F2389" s="110">
        <f t="shared" si="980"/>
        <v>44670</v>
      </c>
      <c r="G2389" s="12">
        <f t="shared" si="968"/>
        <v>1.0600180812643467E-2</v>
      </c>
      <c r="H2389" s="11">
        <f t="shared" si="981"/>
        <v>44697</v>
      </c>
      <c r="I2389" s="11">
        <f t="shared" si="969"/>
        <v>44697</v>
      </c>
      <c r="J2389" s="1">
        <f t="shared" si="982"/>
        <v>19</v>
      </c>
      <c r="K2389" s="1">
        <f t="shared" si="965"/>
        <v>2</v>
      </c>
      <c r="L2389" s="8">
        <f t="shared" si="970"/>
        <v>1.0011105499999999</v>
      </c>
      <c r="M2389" s="14">
        <f t="shared" si="964"/>
        <v>1.0162005000000001</v>
      </c>
      <c r="N2389" s="14">
        <f t="shared" si="961"/>
        <v>1.4452526535498846</v>
      </c>
      <c r="O2389" s="8">
        <f t="shared" si="963"/>
        <v>1.44685767</v>
      </c>
      <c r="P2389" s="8">
        <f t="shared" si="971"/>
        <v>21308.296988980001</v>
      </c>
      <c r="Q2389" s="13">
        <f t="shared" si="972"/>
        <v>0</v>
      </c>
      <c r="R2389" s="21">
        <f t="shared" si="973"/>
        <v>0</v>
      </c>
      <c r="S2389" s="8">
        <f t="shared" si="974"/>
        <v>0</v>
      </c>
      <c r="T2389" s="10">
        <f t="shared" si="983"/>
        <v>6.5000000000000002E-2</v>
      </c>
      <c r="U2389" s="13">
        <f t="shared" si="962"/>
        <v>113</v>
      </c>
      <c r="V2389" s="13">
        <v>252</v>
      </c>
      <c r="W2389" s="14">
        <f t="shared" si="975"/>
        <v>1.028641191</v>
      </c>
      <c r="X2389" s="224">
        <f t="shared" si="966"/>
        <v>610.29500394000002</v>
      </c>
      <c r="Y2389" s="8">
        <v>0</v>
      </c>
      <c r="Z2389" s="9">
        <f t="shared" si="976"/>
        <v>0</v>
      </c>
      <c r="AA2389" s="26" t="str">
        <f t="shared" si="984"/>
        <v>INCORPJ=</v>
      </c>
      <c r="AB2389" s="70">
        <f t="shared" si="985"/>
        <v>45169</v>
      </c>
      <c r="AC2389" s="4"/>
      <c r="AD2389" s="1"/>
      <c r="AE2389" s="11"/>
      <c r="AF2389" s="5"/>
      <c r="AG2389" s="1"/>
      <c r="AH2389" s="1"/>
      <c r="AI2389" s="1"/>
      <c r="AJ2389" s="1"/>
      <c r="AK2389" s="10"/>
      <c r="AL2389" s="1"/>
      <c r="AM2389" s="1"/>
      <c r="AN2389" s="1"/>
      <c r="AO2389" s="1"/>
      <c r="AP2389" s="1"/>
      <c r="AQ2389" s="1"/>
    </row>
    <row r="2390" spans="1:43" x14ac:dyDescent="0.2">
      <c r="A2390" s="67">
        <f t="shared" si="977"/>
        <v>44672</v>
      </c>
      <c r="B2390" s="8">
        <f t="shared" si="967"/>
        <v>21936.240789950003</v>
      </c>
      <c r="C2390" s="8">
        <f t="shared" si="978"/>
        <v>14727.293106159999</v>
      </c>
      <c r="D2390" s="28">
        <f t="shared" si="979"/>
        <v>6315.93</v>
      </c>
      <c r="E2390" s="9">
        <f>IF(K2390=1,VLOOKUP(A2389,[1]Plan1!$AY$117:$BA$314,3),E2389)</f>
        <v>6382.88</v>
      </c>
      <c r="F2390" s="110">
        <f t="shared" si="980"/>
        <v>44670</v>
      </c>
      <c r="G2390" s="12">
        <f t="shared" si="968"/>
        <v>1.0600180812643467E-2</v>
      </c>
      <c r="H2390" s="11">
        <f t="shared" si="981"/>
        <v>44697</v>
      </c>
      <c r="I2390" s="11">
        <f t="shared" si="969"/>
        <v>44697</v>
      </c>
      <c r="J2390" s="1">
        <f t="shared" si="982"/>
        <v>19</v>
      </c>
      <c r="K2390" s="1">
        <f t="shared" si="965"/>
        <v>3</v>
      </c>
      <c r="L2390" s="8">
        <f t="shared" si="970"/>
        <v>1.00166629</v>
      </c>
      <c r="M2390" s="14">
        <f t="shared" si="964"/>
        <v>1.0162005000000001</v>
      </c>
      <c r="N2390" s="14">
        <f t="shared" si="961"/>
        <v>1.4452526535498846</v>
      </c>
      <c r="O2390" s="8">
        <f t="shared" si="963"/>
        <v>1.44766086</v>
      </c>
      <c r="P2390" s="8">
        <f t="shared" si="971"/>
        <v>21320.125803530002</v>
      </c>
      <c r="Q2390" s="13">
        <f t="shared" si="972"/>
        <v>0</v>
      </c>
      <c r="R2390" s="21">
        <f t="shared" si="973"/>
        <v>0</v>
      </c>
      <c r="S2390" s="8">
        <f t="shared" si="974"/>
        <v>0</v>
      </c>
      <c r="T2390" s="10">
        <f t="shared" si="983"/>
        <v>6.5000000000000002E-2</v>
      </c>
      <c r="U2390" s="13">
        <f t="shared" si="962"/>
        <v>114</v>
      </c>
      <c r="V2390" s="13">
        <v>252</v>
      </c>
      <c r="W2390" s="14">
        <f t="shared" si="975"/>
        <v>1.028898281</v>
      </c>
      <c r="X2390" s="224">
        <f t="shared" si="966"/>
        <v>616.11498642000004</v>
      </c>
      <c r="Y2390" s="8">
        <v>0</v>
      </c>
      <c r="Z2390" s="9">
        <f t="shared" si="976"/>
        <v>0</v>
      </c>
      <c r="AA2390" s="26" t="str">
        <f t="shared" si="984"/>
        <v>INCORPJ=</v>
      </c>
      <c r="AB2390" s="70">
        <f t="shared" si="985"/>
        <v>45169</v>
      </c>
      <c r="AC2390" s="4"/>
      <c r="AD2390" s="1"/>
      <c r="AE2390" s="11"/>
      <c r="AF2390" s="5"/>
      <c r="AG2390" s="1"/>
      <c r="AH2390" s="1"/>
      <c r="AI2390" s="1"/>
      <c r="AJ2390" s="1"/>
      <c r="AK2390" s="10"/>
      <c r="AL2390" s="1"/>
      <c r="AM2390" s="1"/>
      <c r="AN2390" s="1"/>
      <c r="AO2390" s="1"/>
      <c r="AP2390" s="1"/>
      <c r="AQ2390" s="1"/>
    </row>
    <row r="2391" spans="1:43" x14ac:dyDescent="0.2">
      <c r="A2391" s="67">
        <f t="shared" si="977"/>
        <v>44673</v>
      </c>
      <c r="B2391" s="8">
        <f t="shared" si="967"/>
        <v>21936.240789950003</v>
      </c>
      <c r="C2391" s="8">
        <f t="shared" si="978"/>
        <v>14727.293106159999</v>
      </c>
      <c r="D2391" s="28">
        <f t="shared" si="979"/>
        <v>6315.93</v>
      </c>
      <c r="E2391" s="9">
        <f>IF(K2391=1,VLOOKUP(A2390,[1]Plan1!$AY$117:$BA$314,3),E2390)</f>
        <v>6382.88</v>
      </c>
      <c r="F2391" s="110">
        <f t="shared" si="980"/>
        <v>44670</v>
      </c>
      <c r="G2391" s="12">
        <f t="shared" si="968"/>
        <v>1.0600180812643467E-2</v>
      </c>
      <c r="H2391" s="11">
        <f t="shared" si="981"/>
        <v>44697</v>
      </c>
      <c r="I2391" s="11">
        <f t="shared" si="969"/>
        <v>44697</v>
      </c>
      <c r="J2391" s="1">
        <f t="shared" si="982"/>
        <v>19</v>
      </c>
      <c r="K2391" s="1">
        <f t="shared" si="965"/>
        <v>3</v>
      </c>
      <c r="L2391" s="8">
        <f t="shared" si="970"/>
        <v>1.00166629</v>
      </c>
      <c r="M2391" s="14">
        <f t="shared" si="964"/>
        <v>1.0162005000000001</v>
      </c>
      <c r="N2391" s="14">
        <f t="shared" si="961"/>
        <v>1.4452526535498846</v>
      </c>
      <c r="O2391" s="8">
        <f t="shared" si="963"/>
        <v>1.44766086</v>
      </c>
      <c r="P2391" s="8">
        <f t="shared" si="971"/>
        <v>21320.125803530002</v>
      </c>
      <c r="Q2391" s="13">
        <f t="shared" si="972"/>
        <v>0</v>
      </c>
      <c r="R2391" s="21">
        <f t="shared" si="973"/>
        <v>0</v>
      </c>
      <c r="S2391" s="8">
        <f t="shared" si="974"/>
        <v>0</v>
      </c>
      <c r="T2391" s="10">
        <f t="shared" si="983"/>
        <v>6.5000000000000002E-2</v>
      </c>
      <c r="U2391" s="13">
        <f t="shared" si="962"/>
        <v>114</v>
      </c>
      <c r="V2391" s="13">
        <v>252</v>
      </c>
      <c r="W2391" s="14">
        <f t="shared" si="975"/>
        <v>1.028898281</v>
      </c>
      <c r="X2391" s="224">
        <f t="shared" si="966"/>
        <v>616.11498642000004</v>
      </c>
      <c r="Y2391" s="8">
        <v>0</v>
      </c>
      <c r="Z2391" s="9">
        <f t="shared" si="976"/>
        <v>0</v>
      </c>
      <c r="AA2391" s="26" t="str">
        <f t="shared" si="984"/>
        <v>INCORPJ=</v>
      </c>
      <c r="AB2391" s="70">
        <f t="shared" si="985"/>
        <v>45169</v>
      </c>
      <c r="AC2391" s="4"/>
      <c r="AD2391" s="1"/>
      <c r="AE2391" s="11"/>
      <c r="AF2391" s="5"/>
      <c r="AG2391" s="1"/>
      <c r="AH2391" s="1"/>
      <c r="AI2391" s="1"/>
      <c r="AJ2391" s="1"/>
      <c r="AK2391" s="10"/>
      <c r="AL2391" s="1"/>
      <c r="AM2391" s="1"/>
      <c r="AN2391" s="1"/>
      <c r="AO2391" s="1"/>
      <c r="AP2391" s="1"/>
      <c r="AQ2391" s="1"/>
    </row>
    <row r="2392" spans="1:43" x14ac:dyDescent="0.2">
      <c r="A2392" s="67">
        <f t="shared" si="977"/>
        <v>44674</v>
      </c>
      <c r="B2392" s="8">
        <f t="shared" si="967"/>
        <v>21953.903551740001</v>
      </c>
      <c r="C2392" s="8">
        <f t="shared" si="978"/>
        <v>14727.293106159999</v>
      </c>
      <c r="D2392" s="28">
        <f t="shared" si="979"/>
        <v>6315.93</v>
      </c>
      <c r="E2392" s="9">
        <f>IF(K2392=1,VLOOKUP(A2391,[1]Plan1!$AY$117:$BA$314,3),E2391)</f>
        <v>6382.88</v>
      </c>
      <c r="F2392" s="110">
        <f t="shared" si="980"/>
        <v>44670</v>
      </c>
      <c r="G2392" s="12">
        <f t="shared" si="968"/>
        <v>1.0600180812643467E-2</v>
      </c>
      <c r="H2392" s="11">
        <f t="shared" si="981"/>
        <v>44697</v>
      </c>
      <c r="I2392" s="11">
        <f t="shared" si="969"/>
        <v>44697</v>
      </c>
      <c r="J2392" s="1">
        <f t="shared" si="982"/>
        <v>19</v>
      </c>
      <c r="K2392" s="1">
        <f t="shared" si="965"/>
        <v>4</v>
      </c>
      <c r="L2392" s="8">
        <f t="shared" si="970"/>
        <v>1.0022223299999999</v>
      </c>
      <c r="M2392" s="14">
        <f t="shared" si="964"/>
        <v>1.0162005000000001</v>
      </c>
      <c r="N2392" s="14">
        <f t="shared" si="961"/>
        <v>1.4452526535498846</v>
      </c>
      <c r="O2392" s="8">
        <f t="shared" si="963"/>
        <v>1.4484644799999999</v>
      </c>
      <c r="P2392" s="8">
        <f t="shared" si="971"/>
        <v>21331.960950820001</v>
      </c>
      <c r="Q2392" s="13">
        <f t="shared" si="972"/>
        <v>0</v>
      </c>
      <c r="R2392" s="21">
        <f t="shared" si="973"/>
        <v>0</v>
      </c>
      <c r="S2392" s="8">
        <f t="shared" si="974"/>
        <v>0</v>
      </c>
      <c r="T2392" s="10">
        <f t="shared" si="983"/>
        <v>6.5000000000000002E-2</v>
      </c>
      <c r="U2392" s="13">
        <f t="shared" si="962"/>
        <v>115</v>
      </c>
      <c r="V2392" s="13">
        <v>252</v>
      </c>
      <c r="W2392" s="14">
        <f t="shared" si="975"/>
        <v>1.0291554350000001</v>
      </c>
      <c r="X2392" s="224">
        <f t="shared" si="966"/>
        <v>621.94260092000002</v>
      </c>
      <c r="Y2392" s="8">
        <v>0</v>
      </c>
      <c r="Z2392" s="9">
        <f t="shared" si="976"/>
        <v>0</v>
      </c>
      <c r="AA2392" s="26" t="str">
        <f t="shared" si="984"/>
        <v>INCORPJ=</v>
      </c>
      <c r="AB2392" s="70">
        <f t="shared" si="985"/>
        <v>45169</v>
      </c>
      <c r="AC2392" s="4"/>
      <c r="AD2392" s="1"/>
      <c r="AE2392" s="11"/>
      <c r="AF2392" s="5"/>
      <c r="AG2392" s="1"/>
      <c r="AH2392" s="1"/>
      <c r="AI2392" s="1"/>
      <c r="AJ2392" s="1"/>
      <c r="AK2392" s="10"/>
      <c r="AL2392" s="1"/>
      <c r="AM2392" s="1"/>
      <c r="AN2392" s="1"/>
      <c r="AO2392" s="1"/>
      <c r="AP2392" s="1"/>
      <c r="AQ2392" s="1"/>
    </row>
    <row r="2393" spans="1:43" x14ac:dyDescent="0.2">
      <c r="A2393" s="67">
        <f t="shared" si="977"/>
        <v>44675</v>
      </c>
      <c r="B2393" s="8">
        <f t="shared" si="967"/>
        <v>21953.903551740001</v>
      </c>
      <c r="C2393" s="8">
        <f t="shared" si="978"/>
        <v>14727.293106159999</v>
      </c>
      <c r="D2393" s="28">
        <f t="shared" si="979"/>
        <v>6315.93</v>
      </c>
      <c r="E2393" s="9">
        <f>IF(K2393=1,VLOOKUP(A2392,[1]Plan1!$AY$117:$BA$314,3),E2392)</f>
        <v>6382.88</v>
      </c>
      <c r="F2393" s="110">
        <f t="shared" si="980"/>
        <v>44670</v>
      </c>
      <c r="G2393" s="12">
        <f t="shared" si="968"/>
        <v>1.0600180812643467E-2</v>
      </c>
      <c r="H2393" s="11">
        <f t="shared" si="981"/>
        <v>44697</v>
      </c>
      <c r="I2393" s="11">
        <f t="shared" si="969"/>
        <v>44697</v>
      </c>
      <c r="J2393" s="1">
        <f t="shared" si="982"/>
        <v>19</v>
      </c>
      <c r="K2393" s="1">
        <f t="shared" si="965"/>
        <v>4</v>
      </c>
      <c r="L2393" s="8">
        <f t="shared" si="970"/>
        <v>1.0022223299999999</v>
      </c>
      <c r="M2393" s="14">
        <f t="shared" si="964"/>
        <v>1.0162005000000001</v>
      </c>
      <c r="N2393" s="14">
        <f t="shared" si="961"/>
        <v>1.4452526535498846</v>
      </c>
      <c r="O2393" s="8">
        <f t="shared" si="963"/>
        <v>1.4484644799999999</v>
      </c>
      <c r="P2393" s="8">
        <f t="shared" si="971"/>
        <v>21331.960950820001</v>
      </c>
      <c r="Q2393" s="13">
        <f t="shared" si="972"/>
        <v>0</v>
      </c>
      <c r="R2393" s="21">
        <f t="shared" si="973"/>
        <v>0</v>
      </c>
      <c r="S2393" s="8">
        <f t="shared" si="974"/>
        <v>0</v>
      </c>
      <c r="T2393" s="10">
        <f t="shared" si="983"/>
        <v>6.5000000000000002E-2</v>
      </c>
      <c r="U2393" s="13">
        <f t="shared" si="962"/>
        <v>115</v>
      </c>
      <c r="V2393" s="13">
        <v>252</v>
      </c>
      <c r="W2393" s="14">
        <f t="shared" si="975"/>
        <v>1.0291554350000001</v>
      </c>
      <c r="X2393" s="224">
        <f t="shared" si="966"/>
        <v>621.94260092000002</v>
      </c>
      <c r="Y2393" s="8">
        <v>0</v>
      </c>
      <c r="Z2393" s="9">
        <f t="shared" si="976"/>
        <v>0</v>
      </c>
      <c r="AA2393" s="26" t="str">
        <f t="shared" si="984"/>
        <v>INCORPJ=</v>
      </c>
      <c r="AB2393" s="70">
        <f t="shared" si="985"/>
        <v>45169</v>
      </c>
      <c r="AC2393" s="4"/>
      <c r="AD2393" s="1"/>
      <c r="AE2393" s="11"/>
      <c r="AF2393" s="5"/>
      <c r="AG2393" s="1"/>
      <c r="AH2393" s="1"/>
      <c r="AI2393" s="1"/>
      <c r="AJ2393" s="1"/>
      <c r="AK2393" s="10"/>
      <c r="AL2393" s="1"/>
      <c r="AM2393" s="1"/>
      <c r="AN2393" s="1"/>
      <c r="AO2393" s="1"/>
      <c r="AP2393" s="1"/>
      <c r="AQ2393" s="1"/>
    </row>
    <row r="2394" spans="1:43" x14ac:dyDescent="0.2">
      <c r="A2394" s="67">
        <f t="shared" si="977"/>
        <v>44676</v>
      </c>
      <c r="B2394" s="8">
        <f t="shared" si="967"/>
        <v>21953.903551740001</v>
      </c>
      <c r="C2394" s="8">
        <f t="shared" si="978"/>
        <v>14727.293106159999</v>
      </c>
      <c r="D2394" s="28">
        <f t="shared" si="979"/>
        <v>6315.93</v>
      </c>
      <c r="E2394" s="9">
        <f>IF(K2394=1,VLOOKUP(A2393,[1]Plan1!$AY$117:$BA$314,3),E2393)</f>
        <v>6382.88</v>
      </c>
      <c r="F2394" s="110">
        <f t="shared" si="980"/>
        <v>44670</v>
      </c>
      <c r="G2394" s="12">
        <f t="shared" si="968"/>
        <v>1.0600180812643467E-2</v>
      </c>
      <c r="H2394" s="11">
        <f t="shared" si="981"/>
        <v>44697</v>
      </c>
      <c r="I2394" s="11">
        <f t="shared" si="969"/>
        <v>44697</v>
      </c>
      <c r="J2394" s="1">
        <f t="shared" si="982"/>
        <v>19</v>
      </c>
      <c r="K2394" s="1">
        <f t="shared" si="965"/>
        <v>4</v>
      </c>
      <c r="L2394" s="8">
        <f t="shared" si="970"/>
        <v>1.0022223299999999</v>
      </c>
      <c r="M2394" s="14">
        <f t="shared" si="964"/>
        <v>1.0162005000000001</v>
      </c>
      <c r="N2394" s="14">
        <f t="shared" si="961"/>
        <v>1.4452526535498846</v>
      </c>
      <c r="O2394" s="8">
        <f t="shared" si="963"/>
        <v>1.4484644799999999</v>
      </c>
      <c r="P2394" s="8">
        <f t="shared" si="971"/>
        <v>21331.960950820001</v>
      </c>
      <c r="Q2394" s="13">
        <f t="shared" si="972"/>
        <v>0</v>
      </c>
      <c r="R2394" s="21">
        <f t="shared" si="973"/>
        <v>0</v>
      </c>
      <c r="S2394" s="8">
        <f t="shared" si="974"/>
        <v>0</v>
      </c>
      <c r="T2394" s="10">
        <f t="shared" si="983"/>
        <v>6.5000000000000002E-2</v>
      </c>
      <c r="U2394" s="13">
        <f t="shared" si="962"/>
        <v>115</v>
      </c>
      <c r="V2394" s="13">
        <v>252</v>
      </c>
      <c r="W2394" s="14">
        <f t="shared" si="975"/>
        <v>1.0291554350000001</v>
      </c>
      <c r="X2394" s="224">
        <f t="shared" si="966"/>
        <v>621.94260092000002</v>
      </c>
      <c r="Y2394" s="8">
        <v>0</v>
      </c>
      <c r="Z2394" s="9">
        <f t="shared" si="976"/>
        <v>0</v>
      </c>
      <c r="AA2394" s="26" t="str">
        <f t="shared" si="984"/>
        <v>INCORPJ=</v>
      </c>
      <c r="AB2394" s="70">
        <f t="shared" si="985"/>
        <v>45169</v>
      </c>
      <c r="AC2394" s="4"/>
      <c r="AD2394" s="1"/>
      <c r="AE2394" s="11"/>
      <c r="AF2394" s="5"/>
      <c r="AG2394" s="1"/>
      <c r="AH2394" s="1"/>
      <c r="AI2394" s="1"/>
      <c r="AJ2394" s="1"/>
      <c r="AK2394" s="10"/>
      <c r="AL2394" s="1"/>
      <c r="AM2394" s="1"/>
      <c r="AN2394" s="1"/>
      <c r="AO2394" s="1"/>
      <c r="AP2394" s="1"/>
      <c r="AQ2394" s="1"/>
    </row>
    <row r="2395" spans="1:43" x14ac:dyDescent="0.2">
      <c r="A2395" s="67">
        <f t="shared" si="977"/>
        <v>44677</v>
      </c>
      <c r="B2395" s="8">
        <f t="shared" si="967"/>
        <v>21971.58074025</v>
      </c>
      <c r="C2395" s="8">
        <f t="shared" si="978"/>
        <v>14727.293106159999</v>
      </c>
      <c r="D2395" s="28">
        <f t="shared" si="979"/>
        <v>6315.93</v>
      </c>
      <c r="E2395" s="9">
        <f>IF(K2395=1,VLOOKUP(A2394,[1]Plan1!$AY$117:$BA$314,3),E2394)</f>
        <v>6382.88</v>
      </c>
      <c r="F2395" s="110">
        <f t="shared" si="980"/>
        <v>44670</v>
      </c>
      <c r="G2395" s="12">
        <f t="shared" si="968"/>
        <v>1.0600180812643467E-2</v>
      </c>
      <c r="H2395" s="11">
        <f t="shared" si="981"/>
        <v>44697</v>
      </c>
      <c r="I2395" s="11">
        <f t="shared" si="969"/>
        <v>44697</v>
      </c>
      <c r="J2395" s="1">
        <f t="shared" si="982"/>
        <v>19</v>
      </c>
      <c r="K2395" s="1">
        <f t="shared" si="965"/>
        <v>5</v>
      </c>
      <c r="L2395" s="8">
        <f t="shared" si="970"/>
        <v>1.00277869</v>
      </c>
      <c r="M2395" s="14">
        <f t="shared" si="964"/>
        <v>1.0162005000000001</v>
      </c>
      <c r="N2395" s="14">
        <f t="shared" si="961"/>
        <v>1.4452526535498846</v>
      </c>
      <c r="O2395" s="8">
        <f t="shared" si="963"/>
        <v>1.4492685599999999</v>
      </c>
      <c r="P2395" s="8">
        <f t="shared" si="971"/>
        <v>21343.802872659999</v>
      </c>
      <c r="Q2395" s="13">
        <f t="shared" si="972"/>
        <v>0</v>
      </c>
      <c r="R2395" s="21">
        <f t="shared" si="973"/>
        <v>0</v>
      </c>
      <c r="S2395" s="8">
        <f t="shared" si="974"/>
        <v>0</v>
      </c>
      <c r="T2395" s="10">
        <f t="shared" si="983"/>
        <v>6.5000000000000002E-2</v>
      </c>
      <c r="U2395" s="13">
        <f t="shared" si="962"/>
        <v>116</v>
      </c>
      <c r="V2395" s="13">
        <v>252</v>
      </c>
      <c r="W2395" s="14">
        <f t="shared" si="975"/>
        <v>1.0294126530000001</v>
      </c>
      <c r="X2395" s="224">
        <f t="shared" si="966"/>
        <v>627.77786759000003</v>
      </c>
      <c r="Y2395" s="8">
        <v>0</v>
      </c>
      <c r="Z2395" s="9">
        <f t="shared" si="976"/>
        <v>0</v>
      </c>
      <c r="AA2395" s="26" t="str">
        <f t="shared" si="984"/>
        <v>INCORPJ=</v>
      </c>
      <c r="AB2395" s="70">
        <f t="shared" si="985"/>
        <v>45169</v>
      </c>
      <c r="AC2395" s="4"/>
      <c r="AD2395" s="1"/>
      <c r="AE2395" s="11"/>
      <c r="AF2395" s="5"/>
      <c r="AG2395" s="1"/>
      <c r="AH2395" s="1"/>
      <c r="AI2395" s="1"/>
      <c r="AJ2395" s="1"/>
      <c r="AK2395" s="10"/>
      <c r="AL2395" s="1"/>
      <c r="AM2395" s="1"/>
      <c r="AN2395" s="1"/>
      <c r="AO2395" s="1"/>
      <c r="AP2395" s="1"/>
      <c r="AQ2395" s="1"/>
    </row>
    <row r="2396" spans="1:43" x14ac:dyDescent="0.2">
      <c r="A2396" s="67">
        <f t="shared" si="977"/>
        <v>44678</v>
      </c>
      <c r="B2396" s="8">
        <f t="shared" si="967"/>
        <v>21989.271908050003</v>
      </c>
      <c r="C2396" s="8">
        <f t="shared" si="978"/>
        <v>14727.293106159999</v>
      </c>
      <c r="D2396" s="28">
        <f t="shared" si="979"/>
        <v>6315.93</v>
      </c>
      <c r="E2396" s="9">
        <f>IF(K2396=1,VLOOKUP(A2395,[1]Plan1!$AY$117:$BA$314,3),E2395)</f>
        <v>6382.88</v>
      </c>
      <c r="F2396" s="110">
        <f t="shared" si="980"/>
        <v>44670</v>
      </c>
      <c r="G2396" s="12">
        <f t="shared" si="968"/>
        <v>1.0600180812643467E-2</v>
      </c>
      <c r="H2396" s="11">
        <f t="shared" si="981"/>
        <v>44697</v>
      </c>
      <c r="I2396" s="11">
        <f t="shared" si="969"/>
        <v>44697</v>
      </c>
      <c r="J2396" s="1">
        <f t="shared" si="982"/>
        <v>19</v>
      </c>
      <c r="K2396" s="1">
        <f t="shared" si="965"/>
        <v>6</v>
      </c>
      <c r="L2396" s="8">
        <f t="shared" si="970"/>
        <v>1.00333535</v>
      </c>
      <c r="M2396" s="14">
        <f t="shared" si="964"/>
        <v>1.0162005000000001</v>
      </c>
      <c r="N2396" s="14">
        <f t="shared" si="961"/>
        <v>1.4452526535498846</v>
      </c>
      <c r="O2396" s="8">
        <f t="shared" si="963"/>
        <v>1.45007307</v>
      </c>
      <c r="P2396" s="8">
        <f t="shared" si="971"/>
        <v>21355.651127230001</v>
      </c>
      <c r="Q2396" s="13">
        <f t="shared" si="972"/>
        <v>0</v>
      </c>
      <c r="R2396" s="21">
        <f t="shared" si="973"/>
        <v>0</v>
      </c>
      <c r="S2396" s="8">
        <f t="shared" si="974"/>
        <v>0</v>
      </c>
      <c r="T2396" s="10">
        <f t="shared" si="983"/>
        <v>6.5000000000000002E-2</v>
      </c>
      <c r="U2396" s="13">
        <f t="shared" si="962"/>
        <v>117</v>
      </c>
      <c r="V2396" s="13">
        <v>252</v>
      </c>
      <c r="W2396" s="14">
        <f t="shared" si="975"/>
        <v>1.029669935</v>
      </c>
      <c r="X2396" s="224">
        <f t="shared" si="966"/>
        <v>633.62078082000005</v>
      </c>
      <c r="Y2396" s="8">
        <v>0</v>
      </c>
      <c r="Z2396" s="9">
        <f t="shared" si="976"/>
        <v>0</v>
      </c>
      <c r="AA2396" s="26" t="str">
        <f t="shared" si="984"/>
        <v>INCORPJ=</v>
      </c>
      <c r="AB2396" s="70">
        <f t="shared" si="985"/>
        <v>45169</v>
      </c>
      <c r="AC2396" s="4"/>
      <c r="AD2396" s="1"/>
      <c r="AE2396" s="11"/>
      <c r="AF2396" s="5"/>
      <c r="AG2396" s="1"/>
      <c r="AH2396" s="1"/>
      <c r="AI2396" s="1"/>
      <c r="AJ2396" s="1"/>
      <c r="AK2396" s="10"/>
      <c r="AL2396" s="1"/>
      <c r="AM2396" s="1"/>
      <c r="AN2396" s="1"/>
      <c r="AO2396" s="1"/>
      <c r="AP2396" s="1"/>
      <c r="AQ2396" s="1"/>
    </row>
    <row r="2397" spans="1:43" x14ac:dyDescent="0.2">
      <c r="A2397" s="67">
        <f t="shared" si="977"/>
        <v>44679</v>
      </c>
      <c r="B2397" s="8">
        <f t="shared" si="967"/>
        <v>22006.977690419997</v>
      </c>
      <c r="C2397" s="8">
        <f t="shared" si="978"/>
        <v>14727.293106159999</v>
      </c>
      <c r="D2397" s="28">
        <f t="shared" si="979"/>
        <v>6315.93</v>
      </c>
      <c r="E2397" s="9">
        <f>IF(K2397=1,VLOOKUP(A2396,[1]Plan1!$AY$117:$BA$314,3),E2396)</f>
        <v>6382.88</v>
      </c>
      <c r="F2397" s="110">
        <f t="shared" si="980"/>
        <v>44670</v>
      </c>
      <c r="G2397" s="12">
        <f t="shared" si="968"/>
        <v>1.0600180812643467E-2</v>
      </c>
      <c r="H2397" s="11">
        <f t="shared" si="981"/>
        <v>44697</v>
      </c>
      <c r="I2397" s="11">
        <f t="shared" si="969"/>
        <v>44697</v>
      </c>
      <c r="J2397" s="1">
        <f t="shared" si="982"/>
        <v>19</v>
      </c>
      <c r="K2397" s="1">
        <f t="shared" si="965"/>
        <v>7</v>
      </c>
      <c r="L2397" s="8">
        <f t="shared" si="970"/>
        <v>1.00389233</v>
      </c>
      <c r="M2397" s="14">
        <f t="shared" si="964"/>
        <v>1.0162005000000001</v>
      </c>
      <c r="N2397" s="14">
        <f t="shared" si="961"/>
        <v>1.4452526535498846</v>
      </c>
      <c r="O2397" s="8">
        <f t="shared" si="963"/>
        <v>1.45087805</v>
      </c>
      <c r="P2397" s="8">
        <f t="shared" si="971"/>
        <v>21367.506303639999</v>
      </c>
      <c r="Q2397" s="13">
        <f t="shared" si="972"/>
        <v>0</v>
      </c>
      <c r="R2397" s="21">
        <f t="shared" si="973"/>
        <v>0</v>
      </c>
      <c r="S2397" s="8">
        <f t="shared" si="974"/>
        <v>0</v>
      </c>
      <c r="T2397" s="10">
        <f t="shared" si="983"/>
        <v>6.5000000000000002E-2</v>
      </c>
      <c r="U2397" s="13">
        <f t="shared" si="962"/>
        <v>118</v>
      </c>
      <c r="V2397" s="13">
        <v>252</v>
      </c>
      <c r="W2397" s="14">
        <f t="shared" si="975"/>
        <v>1.0299272820000001</v>
      </c>
      <c r="X2397" s="224">
        <f t="shared" si="966"/>
        <v>639.47138677999999</v>
      </c>
      <c r="Y2397" s="8">
        <v>0</v>
      </c>
      <c r="Z2397" s="9">
        <f t="shared" si="976"/>
        <v>0</v>
      </c>
      <c r="AA2397" s="26" t="str">
        <f t="shared" si="984"/>
        <v>INCORPJ=</v>
      </c>
      <c r="AB2397" s="70">
        <f t="shared" si="985"/>
        <v>45169</v>
      </c>
      <c r="AC2397" s="4"/>
      <c r="AD2397" s="1"/>
      <c r="AE2397" s="11"/>
      <c r="AF2397" s="5"/>
      <c r="AG2397" s="1"/>
      <c r="AH2397" s="1"/>
      <c r="AI2397" s="1"/>
      <c r="AJ2397" s="1"/>
      <c r="AK2397" s="10"/>
      <c r="AL2397" s="1"/>
      <c r="AM2397" s="1"/>
      <c r="AN2397" s="1"/>
      <c r="AO2397" s="1"/>
      <c r="AP2397" s="1"/>
      <c r="AQ2397" s="1"/>
    </row>
    <row r="2398" spans="1:43" x14ac:dyDescent="0.2">
      <c r="A2398" s="67">
        <f t="shared" si="977"/>
        <v>44680</v>
      </c>
      <c r="B2398" s="8">
        <f t="shared" si="967"/>
        <v>22024.697466740003</v>
      </c>
      <c r="C2398" s="8">
        <f t="shared" si="978"/>
        <v>14727.293106159999</v>
      </c>
      <c r="D2398" s="28">
        <f t="shared" si="979"/>
        <v>6315.93</v>
      </c>
      <c r="E2398" s="9">
        <f>IF(K2398=1,VLOOKUP(A2397,[1]Plan1!$AY$117:$BA$314,3),E2397)</f>
        <v>6382.88</v>
      </c>
      <c r="F2398" s="110">
        <f t="shared" si="980"/>
        <v>44670</v>
      </c>
      <c r="G2398" s="12">
        <f t="shared" si="968"/>
        <v>1.0600180812643467E-2</v>
      </c>
      <c r="H2398" s="11">
        <f t="shared" si="981"/>
        <v>44697</v>
      </c>
      <c r="I2398" s="11">
        <f t="shared" si="969"/>
        <v>44697</v>
      </c>
      <c r="J2398" s="1">
        <f t="shared" si="982"/>
        <v>19</v>
      </c>
      <c r="K2398" s="1">
        <f t="shared" si="965"/>
        <v>8</v>
      </c>
      <c r="L2398" s="8">
        <f t="shared" si="970"/>
        <v>1.00444961</v>
      </c>
      <c r="M2398" s="14">
        <f t="shared" si="964"/>
        <v>1.0162005000000001</v>
      </c>
      <c r="N2398" s="14">
        <f t="shared" si="961"/>
        <v>1.4452526535498846</v>
      </c>
      <c r="O2398" s="8">
        <f t="shared" si="963"/>
        <v>1.4516834599999999</v>
      </c>
      <c r="P2398" s="8">
        <f t="shared" si="971"/>
        <v>21379.367812780001</v>
      </c>
      <c r="Q2398" s="13">
        <f t="shared" si="972"/>
        <v>0</v>
      </c>
      <c r="R2398" s="21">
        <f t="shared" si="973"/>
        <v>0</v>
      </c>
      <c r="S2398" s="8">
        <f t="shared" si="974"/>
        <v>0</v>
      </c>
      <c r="T2398" s="10">
        <f t="shared" si="983"/>
        <v>6.5000000000000002E-2</v>
      </c>
      <c r="U2398" s="13">
        <f t="shared" si="962"/>
        <v>119</v>
      </c>
      <c r="V2398" s="13">
        <v>252</v>
      </c>
      <c r="W2398" s="14">
        <f t="shared" si="975"/>
        <v>1.030184693</v>
      </c>
      <c r="X2398" s="224">
        <f t="shared" si="966"/>
        <v>645.32965395999997</v>
      </c>
      <c r="Y2398" s="8">
        <v>0</v>
      </c>
      <c r="Z2398" s="9">
        <f t="shared" si="976"/>
        <v>0</v>
      </c>
      <c r="AA2398" s="26" t="str">
        <f t="shared" si="984"/>
        <v>INCORPJ=</v>
      </c>
      <c r="AB2398" s="70">
        <f t="shared" si="985"/>
        <v>45169</v>
      </c>
      <c r="AC2398" s="4"/>
      <c r="AD2398" s="1"/>
      <c r="AE2398" s="11"/>
      <c r="AF2398" s="5"/>
      <c r="AG2398" s="1"/>
      <c r="AH2398" s="1"/>
      <c r="AI2398" s="1"/>
      <c r="AJ2398" s="1"/>
      <c r="AK2398" s="10"/>
      <c r="AL2398" s="1"/>
      <c r="AM2398" s="1"/>
      <c r="AN2398" s="1"/>
      <c r="AO2398" s="1"/>
      <c r="AP2398" s="1"/>
      <c r="AQ2398" s="1"/>
    </row>
    <row r="2399" spans="1:43" x14ac:dyDescent="0.2">
      <c r="A2399" s="67">
        <f t="shared" si="977"/>
        <v>44681</v>
      </c>
      <c r="B2399" s="8">
        <f t="shared" si="967"/>
        <v>22042.431547690001</v>
      </c>
      <c r="C2399" s="8">
        <f t="shared" si="978"/>
        <v>14727.293106159999</v>
      </c>
      <c r="D2399" s="28">
        <f t="shared" si="979"/>
        <v>6315.93</v>
      </c>
      <c r="E2399" s="9">
        <f>IF(K2399=1,VLOOKUP(A2398,[1]Plan1!$AY$117:$BA$314,3),E2398)</f>
        <v>6382.88</v>
      </c>
      <c r="F2399" s="110">
        <f t="shared" si="980"/>
        <v>44670</v>
      </c>
      <c r="G2399" s="12">
        <f t="shared" si="968"/>
        <v>1.0600180812643467E-2</v>
      </c>
      <c r="H2399" s="11">
        <f t="shared" si="981"/>
        <v>44697</v>
      </c>
      <c r="I2399" s="11">
        <f t="shared" si="969"/>
        <v>44697</v>
      </c>
      <c r="J2399" s="1">
        <f t="shared" si="982"/>
        <v>19</v>
      </c>
      <c r="K2399" s="1">
        <f t="shared" si="965"/>
        <v>9</v>
      </c>
      <c r="L2399" s="8">
        <f t="shared" si="970"/>
        <v>1.0050072000000001</v>
      </c>
      <c r="M2399" s="14">
        <f t="shared" si="964"/>
        <v>1.0162005000000001</v>
      </c>
      <c r="N2399" s="14">
        <f t="shared" ref="N2399:N2462" si="986">IF(I2399&gt;I2398,N2398*M2399,N2398)</f>
        <v>1.4452526535498846</v>
      </c>
      <c r="O2399" s="8">
        <f t="shared" si="963"/>
        <v>1.45248932</v>
      </c>
      <c r="P2399" s="8">
        <f t="shared" si="971"/>
        <v>21391.2359492</v>
      </c>
      <c r="Q2399" s="13">
        <f t="shared" si="972"/>
        <v>0</v>
      </c>
      <c r="R2399" s="21">
        <f t="shared" si="973"/>
        <v>0</v>
      </c>
      <c r="S2399" s="8">
        <f t="shared" si="974"/>
        <v>0</v>
      </c>
      <c r="T2399" s="10">
        <f t="shared" si="983"/>
        <v>6.5000000000000002E-2</v>
      </c>
      <c r="U2399" s="13">
        <f t="shared" si="962"/>
        <v>120</v>
      </c>
      <c r="V2399" s="13">
        <v>252</v>
      </c>
      <c r="W2399" s="14">
        <f t="shared" si="975"/>
        <v>1.030442168</v>
      </c>
      <c r="X2399" s="224">
        <f t="shared" si="966"/>
        <v>651.19559848999995</v>
      </c>
      <c r="Y2399" s="8">
        <v>0</v>
      </c>
      <c r="Z2399" s="9">
        <f t="shared" si="976"/>
        <v>0</v>
      </c>
      <c r="AA2399" s="26" t="str">
        <f t="shared" si="984"/>
        <v>INCORPJ=</v>
      </c>
      <c r="AB2399" s="70">
        <f t="shared" si="985"/>
        <v>45169</v>
      </c>
      <c r="AC2399" s="4"/>
      <c r="AD2399" s="1"/>
      <c r="AE2399" s="11"/>
      <c r="AF2399" s="5"/>
      <c r="AG2399" s="1"/>
      <c r="AH2399" s="1"/>
      <c r="AI2399" s="1"/>
      <c r="AJ2399" s="1"/>
      <c r="AK2399" s="10"/>
      <c r="AL2399" s="1"/>
      <c r="AM2399" s="1"/>
      <c r="AN2399" s="1"/>
      <c r="AO2399" s="1"/>
      <c r="AP2399" s="1"/>
      <c r="AQ2399" s="1"/>
    </row>
    <row r="2400" spans="1:43" x14ac:dyDescent="0.2">
      <c r="A2400" s="67">
        <f t="shared" si="977"/>
        <v>44682</v>
      </c>
      <c r="B2400" s="8">
        <f t="shared" si="967"/>
        <v>22042.431547690001</v>
      </c>
      <c r="C2400" s="8">
        <f t="shared" si="978"/>
        <v>14727.293106159999</v>
      </c>
      <c r="D2400" s="28">
        <f t="shared" si="979"/>
        <v>6315.93</v>
      </c>
      <c r="E2400" s="9">
        <f>IF(K2400=1,VLOOKUP(A2399,[1]Plan1!$AY$117:$BA$314,3),E2399)</f>
        <v>6382.88</v>
      </c>
      <c r="F2400" s="110">
        <f t="shared" si="980"/>
        <v>44670</v>
      </c>
      <c r="G2400" s="12">
        <f t="shared" si="968"/>
        <v>1.0600180812643467E-2</v>
      </c>
      <c r="H2400" s="11">
        <f t="shared" si="981"/>
        <v>44697</v>
      </c>
      <c r="I2400" s="11">
        <f t="shared" si="969"/>
        <v>44697</v>
      </c>
      <c r="J2400" s="1">
        <f t="shared" si="982"/>
        <v>19</v>
      </c>
      <c r="K2400" s="1">
        <f t="shared" si="965"/>
        <v>9</v>
      </c>
      <c r="L2400" s="8">
        <f t="shared" si="970"/>
        <v>1.0050072000000001</v>
      </c>
      <c r="M2400" s="14">
        <f t="shared" si="964"/>
        <v>1.0162005000000001</v>
      </c>
      <c r="N2400" s="14">
        <f t="shared" si="986"/>
        <v>1.4452526535498846</v>
      </c>
      <c r="O2400" s="8">
        <f t="shared" si="963"/>
        <v>1.45248932</v>
      </c>
      <c r="P2400" s="8">
        <f t="shared" si="971"/>
        <v>21391.2359492</v>
      </c>
      <c r="Q2400" s="13">
        <f t="shared" si="972"/>
        <v>0</v>
      </c>
      <c r="R2400" s="21">
        <f t="shared" si="973"/>
        <v>0</v>
      </c>
      <c r="S2400" s="8">
        <f t="shared" si="974"/>
        <v>0</v>
      </c>
      <c r="T2400" s="10">
        <f t="shared" si="983"/>
        <v>6.5000000000000002E-2</v>
      </c>
      <c r="U2400" s="13">
        <f t="shared" si="962"/>
        <v>120</v>
      </c>
      <c r="V2400" s="13">
        <v>252</v>
      </c>
      <c r="W2400" s="14">
        <f t="shared" si="975"/>
        <v>1.030442168</v>
      </c>
      <c r="X2400" s="224">
        <f t="shared" si="966"/>
        <v>651.19559848999995</v>
      </c>
      <c r="Y2400" s="8">
        <v>0</v>
      </c>
      <c r="Z2400" s="9">
        <f t="shared" si="976"/>
        <v>0</v>
      </c>
      <c r="AA2400" s="26" t="str">
        <f t="shared" si="984"/>
        <v>INCORPJ=</v>
      </c>
      <c r="AB2400" s="70">
        <f t="shared" si="985"/>
        <v>45169</v>
      </c>
      <c r="AC2400" s="4"/>
      <c r="AD2400" s="1"/>
      <c r="AE2400" s="11"/>
      <c r="AF2400" s="5"/>
      <c r="AG2400" s="1"/>
      <c r="AH2400" s="1"/>
      <c r="AI2400" s="1"/>
      <c r="AJ2400" s="1"/>
      <c r="AK2400" s="10"/>
      <c r="AL2400" s="1"/>
      <c r="AM2400" s="1"/>
      <c r="AN2400" s="1"/>
      <c r="AO2400" s="1"/>
      <c r="AP2400" s="1"/>
      <c r="AQ2400" s="1"/>
    </row>
    <row r="2401" spans="1:43" x14ac:dyDescent="0.2">
      <c r="A2401" s="67">
        <f t="shared" si="977"/>
        <v>44683</v>
      </c>
      <c r="B2401" s="8">
        <f t="shared" si="967"/>
        <v>22042.431547690001</v>
      </c>
      <c r="C2401" s="8">
        <f t="shared" si="978"/>
        <v>14727.293106159999</v>
      </c>
      <c r="D2401" s="28">
        <f t="shared" si="979"/>
        <v>6315.93</v>
      </c>
      <c r="E2401" s="9">
        <f>IF(K2401=1,VLOOKUP(A2400,[1]Plan1!$AY$117:$BA$314,3),E2400)</f>
        <v>6382.88</v>
      </c>
      <c r="F2401" s="110">
        <f t="shared" si="980"/>
        <v>44670</v>
      </c>
      <c r="G2401" s="12">
        <f t="shared" si="968"/>
        <v>1.0600180812643467E-2</v>
      </c>
      <c r="H2401" s="11">
        <f t="shared" si="981"/>
        <v>44697</v>
      </c>
      <c r="I2401" s="11">
        <f t="shared" si="969"/>
        <v>44697</v>
      </c>
      <c r="J2401" s="1">
        <f t="shared" si="982"/>
        <v>19</v>
      </c>
      <c r="K2401" s="1">
        <f t="shared" si="965"/>
        <v>9</v>
      </c>
      <c r="L2401" s="8">
        <f t="shared" si="970"/>
        <v>1.0050072000000001</v>
      </c>
      <c r="M2401" s="14">
        <f t="shared" si="964"/>
        <v>1.0162005000000001</v>
      </c>
      <c r="N2401" s="14">
        <f t="shared" si="986"/>
        <v>1.4452526535498846</v>
      </c>
      <c r="O2401" s="8">
        <f t="shared" si="963"/>
        <v>1.45248932</v>
      </c>
      <c r="P2401" s="8">
        <f t="shared" si="971"/>
        <v>21391.2359492</v>
      </c>
      <c r="Q2401" s="13">
        <f t="shared" si="972"/>
        <v>0</v>
      </c>
      <c r="R2401" s="21">
        <f t="shared" si="973"/>
        <v>0</v>
      </c>
      <c r="S2401" s="8">
        <f t="shared" si="974"/>
        <v>0</v>
      </c>
      <c r="T2401" s="10">
        <f t="shared" si="983"/>
        <v>6.5000000000000002E-2</v>
      </c>
      <c r="U2401" s="13">
        <f t="shared" si="962"/>
        <v>120</v>
      </c>
      <c r="V2401" s="13">
        <v>252</v>
      </c>
      <c r="W2401" s="14">
        <f t="shared" si="975"/>
        <v>1.030442168</v>
      </c>
      <c r="X2401" s="224">
        <f t="shared" si="966"/>
        <v>651.19559848999995</v>
      </c>
      <c r="Y2401" s="8">
        <v>0</v>
      </c>
      <c r="Z2401" s="9">
        <f t="shared" si="976"/>
        <v>0</v>
      </c>
      <c r="AA2401" s="26" t="str">
        <f t="shared" si="984"/>
        <v>INCORPJ=</v>
      </c>
      <c r="AB2401" s="70">
        <f t="shared" si="985"/>
        <v>45169</v>
      </c>
      <c r="AC2401" s="4"/>
      <c r="AD2401" s="1"/>
      <c r="AE2401" s="11"/>
      <c r="AF2401" s="5"/>
      <c r="AG2401" s="1"/>
      <c r="AH2401" s="1"/>
      <c r="AI2401" s="1"/>
      <c r="AJ2401" s="1"/>
      <c r="AK2401" s="10"/>
      <c r="AL2401" s="1"/>
      <c r="AM2401" s="1"/>
      <c r="AN2401" s="1"/>
      <c r="AO2401" s="1"/>
      <c r="AP2401" s="1"/>
      <c r="AQ2401" s="1"/>
    </row>
    <row r="2402" spans="1:43" x14ac:dyDescent="0.2">
      <c r="A2402" s="67">
        <f t="shared" si="977"/>
        <v>44684</v>
      </c>
      <c r="B2402" s="8">
        <f t="shared" si="967"/>
        <v>22060.179810279998</v>
      </c>
      <c r="C2402" s="8">
        <f t="shared" si="978"/>
        <v>14727.293106159999</v>
      </c>
      <c r="D2402" s="28">
        <f t="shared" si="979"/>
        <v>6315.93</v>
      </c>
      <c r="E2402" s="9">
        <f>IF(K2402=1,VLOOKUP(A2401,[1]Plan1!$AY$117:$BA$314,3),E2401)</f>
        <v>6382.88</v>
      </c>
      <c r="F2402" s="110">
        <f t="shared" si="980"/>
        <v>44670</v>
      </c>
      <c r="G2402" s="12">
        <f t="shared" si="968"/>
        <v>1.0600180812643467E-2</v>
      </c>
      <c r="H2402" s="11">
        <f t="shared" si="981"/>
        <v>44697</v>
      </c>
      <c r="I2402" s="11">
        <f t="shared" si="969"/>
        <v>44697</v>
      </c>
      <c r="J2402" s="1">
        <f t="shared" si="982"/>
        <v>19</v>
      </c>
      <c r="K2402" s="1">
        <f t="shared" si="965"/>
        <v>10</v>
      </c>
      <c r="L2402" s="8">
        <f t="shared" si="970"/>
        <v>1.0055651000000001</v>
      </c>
      <c r="M2402" s="14">
        <f t="shared" si="964"/>
        <v>1.0162005000000001</v>
      </c>
      <c r="N2402" s="14">
        <f t="shared" si="986"/>
        <v>1.4452526535498846</v>
      </c>
      <c r="O2402" s="8">
        <f t="shared" si="963"/>
        <v>1.45329562</v>
      </c>
      <c r="P2402" s="8">
        <f t="shared" si="971"/>
        <v>21403.110565629999</v>
      </c>
      <c r="Q2402" s="13">
        <f t="shared" si="972"/>
        <v>0</v>
      </c>
      <c r="R2402" s="21">
        <f t="shared" si="973"/>
        <v>0</v>
      </c>
      <c r="S2402" s="8">
        <f t="shared" si="974"/>
        <v>0</v>
      </c>
      <c r="T2402" s="10">
        <f t="shared" si="983"/>
        <v>6.5000000000000002E-2</v>
      </c>
      <c r="U2402" s="13">
        <f t="shared" si="962"/>
        <v>121</v>
      </c>
      <c r="V2402" s="13">
        <v>252</v>
      </c>
      <c r="W2402" s="14">
        <f t="shared" si="975"/>
        <v>1.030699708</v>
      </c>
      <c r="X2402" s="224">
        <f t="shared" si="966"/>
        <v>657.06924464999997</v>
      </c>
      <c r="Y2402" s="8">
        <v>0</v>
      </c>
      <c r="Z2402" s="9">
        <f t="shared" si="976"/>
        <v>0</v>
      </c>
      <c r="AA2402" s="26" t="str">
        <f t="shared" si="984"/>
        <v>INCORPJ=</v>
      </c>
      <c r="AB2402" s="70">
        <f t="shared" si="985"/>
        <v>45169</v>
      </c>
      <c r="AC2402" s="4"/>
      <c r="AD2402" s="1"/>
      <c r="AE2402" s="11"/>
      <c r="AF2402" s="5"/>
      <c r="AG2402" s="1"/>
      <c r="AH2402" s="1"/>
      <c r="AI2402" s="1"/>
      <c r="AJ2402" s="1"/>
      <c r="AK2402" s="10"/>
      <c r="AL2402" s="1"/>
      <c r="AM2402" s="1"/>
      <c r="AN2402" s="1"/>
      <c r="AO2402" s="1"/>
      <c r="AP2402" s="1"/>
      <c r="AQ2402" s="1"/>
    </row>
    <row r="2403" spans="1:43" x14ac:dyDescent="0.2">
      <c r="A2403" s="67">
        <f t="shared" si="977"/>
        <v>44685</v>
      </c>
      <c r="B2403" s="8">
        <f t="shared" si="967"/>
        <v>22077.942544090001</v>
      </c>
      <c r="C2403" s="8">
        <f t="shared" si="978"/>
        <v>14727.293106159999</v>
      </c>
      <c r="D2403" s="28">
        <f t="shared" si="979"/>
        <v>6315.93</v>
      </c>
      <c r="E2403" s="9">
        <f>IF(K2403=1,VLOOKUP(A2402,[1]Plan1!$AY$117:$BA$314,3),E2402)</f>
        <v>6382.88</v>
      </c>
      <c r="F2403" s="110">
        <f t="shared" si="980"/>
        <v>44670</v>
      </c>
      <c r="G2403" s="12">
        <f t="shared" si="968"/>
        <v>1.0600180812643467E-2</v>
      </c>
      <c r="H2403" s="11">
        <f t="shared" si="981"/>
        <v>44697</v>
      </c>
      <c r="I2403" s="11">
        <f t="shared" si="969"/>
        <v>44697</v>
      </c>
      <c r="J2403" s="1">
        <f t="shared" si="982"/>
        <v>19</v>
      </c>
      <c r="K2403" s="1">
        <f t="shared" si="965"/>
        <v>11</v>
      </c>
      <c r="L2403" s="8">
        <f t="shared" si="970"/>
        <v>1.00612331</v>
      </c>
      <c r="M2403" s="14">
        <f t="shared" si="964"/>
        <v>1.0162005000000001</v>
      </c>
      <c r="N2403" s="14">
        <f t="shared" si="986"/>
        <v>1.4452526535498846</v>
      </c>
      <c r="O2403" s="8">
        <f t="shared" si="963"/>
        <v>1.4541023799999999</v>
      </c>
      <c r="P2403" s="8">
        <f t="shared" si="971"/>
        <v>21414.991956620001</v>
      </c>
      <c r="Q2403" s="13">
        <f t="shared" si="972"/>
        <v>0</v>
      </c>
      <c r="R2403" s="21">
        <f t="shared" si="973"/>
        <v>0</v>
      </c>
      <c r="S2403" s="8">
        <f t="shared" si="974"/>
        <v>0</v>
      </c>
      <c r="T2403" s="10">
        <f t="shared" si="983"/>
        <v>6.5000000000000002E-2</v>
      </c>
      <c r="U2403" s="13">
        <f t="shared" si="962"/>
        <v>122</v>
      </c>
      <c r="V2403" s="13">
        <v>252</v>
      </c>
      <c r="W2403" s="14">
        <f t="shared" si="975"/>
        <v>1.030957312</v>
      </c>
      <c r="X2403" s="224">
        <f t="shared" si="966"/>
        <v>662.95058746999996</v>
      </c>
      <c r="Y2403" s="8">
        <v>0</v>
      </c>
      <c r="Z2403" s="9">
        <f t="shared" si="976"/>
        <v>0</v>
      </c>
      <c r="AA2403" s="26" t="str">
        <f t="shared" si="984"/>
        <v>INCORPJ=</v>
      </c>
      <c r="AB2403" s="70">
        <f t="shared" si="985"/>
        <v>45169</v>
      </c>
      <c r="AC2403" s="4"/>
      <c r="AD2403" s="1"/>
      <c r="AE2403" s="11"/>
      <c r="AF2403" s="5"/>
      <c r="AG2403" s="1"/>
      <c r="AH2403" s="1"/>
      <c r="AI2403" s="1"/>
      <c r="AJ2403" s="1"/>
      <c r="AK2403" s="10"/>
      <c r="AL2403" s="1"/>
      <c r="AM2403" s="1"/>
      <c r="AN2403" s="1"/>
      <c r="AO2403" s="1"/>
      <c r="AP2403" s="1"/>
      <c r="AQ2403" s="1"/>
    </row>
    <row r="2404" spans="1:43" x14ac:dyDescent="0.2">
      <c r="A2404" s="67">
        <f t="shared" si="977"/>
        <v>44686</v>
      </c>
      <c r="B2404" s="8">
        <f t="shared" si="967"/>
        <v>22095.719756630002</v>
      </c>
      <c r="C2404" s="8">
        <f t="shared" si="978"/>
        <v>14727.293106159999</v>
      </c>
      <c r="D2404" s="28">
        <f t="shared" si="979"/>
        <v>6315.93</v>
      </c>
      <c r="E2404" s="9">
        <f>IF(K2404=1,VLOOKUP(A2403,[1]Plan1!$AY$117:$BA$314,3),E2403)</f>
        <v>6382.88</v>
      </c>
      <c r="F2404" s="110">
        <f t="shared" si="980"/>
        <v>44670</v>
      </c>
      <c r="G2404" s="12">
        <f t="shared" si="968"/>
        <v>1.0600180812643467E-2</v>
      </c>
      <c r="H2404" s="11">
        <f t="shared" si="981"/>
        <v>44697</v>
      </c>
      <c r="I2404" s="11">
        <f t="shared" si="969"/>
        <v>44697</v>
      </c>
      <c r="J2404" s="1">
        <f t="shared" si="982"/>
        <v>19</v>
      </c>
      <c r="K2404" s="1">
        <f t="shared" si="965"/>
        <v>12</v>
      </c>
      <c r="L2404" s="8">
        <f t="shared" si="970"/>
        <v>1.0066818399999999</v>
      </c>
      <c r="M2404" s="14">
        <f t="shared" si="964"/>
        <v>1.0162005000000001</v>
      </c>
      <c r="N2404" s="14">
        <f t="shared" si="986"/>
        <v>1.4452526535498846</v>
      </c>
      <c r="O2404" s="8">
        <f t="shared" si="963"/>
        <v>1.4549095999999999</v>
      </c>
      <c r="P2404" s="8">
        <f t="shared" si="971"/>
        <v>21426.880122160001</v>
      </c>
      <c r="Q2404" s="13">
        <f t="shared" si="972"/>
        <v>0</v>
      </c>
      <c r="R2404" s="21">
        <f t="shared" si="973"/>
        <v>0</v>
      </c>
      <c r="S2404" s="8">
        <f t="shared" si="974"/>
        <v>0</v>
      </c>
      <c r="T2404" s="10">
        <f t="shared" si="983"/>
        <v>6.5000000000000002E-2</v>
      </c>
      <c r="U2404" s="13">
        <f t="shared" si="962"/>
        <v>123</v>
      </c>
      <c r="V2404" s="13">
        <v>252</v>
      </c>
      <c r="W2404" s="14">
        <f t="shared" si="975"/>
        <v>1.0312149799999999</v>
      </c>
      <c r="X2404" s="224">
        <f t="shared" si="966"/>
        <v>668.83963446999996</v>
      </c>
      <c r="Y2404" s="8">
        <v>0</v>
      </c>
      <c r="Z2404" s="9">
        <f t="shared" si="976"/>
        <v>0</v>
      </c>
      <c r="AA2404" s="26" t="str">
        <f t="shared" si="984"/>
        <v>INCORPJ=</v>
      </c>
      <c r="AB2404" s="70">
        <f t="shared" si="985"/>
        <v>45169</v>
      </c>
      <c r="AC2404" s="4"/>
      <c r="AD2404" s="1"/>
      <c r="AE2404" s="11"/>
      <c r="AF2404" s="5"/>
      <c r="AG2404" s="1"/>
      <c r="AH2404" s="1"/>
      <c r="AI2404" s="1"/>
      <c r="AJ2404" s="1"/>
      <c r="AK2404" s="10"/>
      <c r="AL2404" s="1"/>
      <c r="AM2404" s="1"/>
      <c r="AN2404" s="1"/>
      <c r="AO2404" s="1"/>
      <c r="AP2404" s="1"/>
      <c r="AQ2404" s="1"/>
    </row>
    <row r="2405" spans="1:43" x14ac:dyDescent="0.2">
      <c r="A2405" s="67">
        <f t="shared" si="977"/>
        <v>44687</v>
      </c>
      <c r="B2405" s="8">
        <f t="shared" si="967"/>
        <v>22113.511021139999</v>
      </c>
      <c r="C2405" s="8">
        <f t="shared" si="978"/>
        <v>14727.293106159999</v>
      </c>
      <c r="D2405" s="28">
        <f t="shared" si="979"/>
        <v>6315.93</v>
      </c>
      <c r="E2405" s="9">
        <f>IF(K2405=1,VLOOKUP(A2404,[1]Plan1!$AY$117:$BA$314,3),E2404)</f>
        <v>6382.88</v>
      </c>
      <c r="F2405" s="110">
        <f t="shared" si="980"/>
        <v>44670</v>
      </c>
      <c r="G2405" s="12">
        <f t="shared" si="968"/>
        <v>1.0600180812643467E-2</v>
      </c>
      <c r="H2405" s="11">
        <f t="shared" si="981"/>
        <v>44697</v>
      </c>
      <c r="I2405" s="11">
        <f t="shared" si="969"/>
        <v>44697</v>
      </c>
      <c r="J2405" s="1">
        <f t="shared" si="982"/>
        <v>19</v>
      </c>
      <c r="K2405" s="1">
        <f t="shared" si="965"/>
        <v>13</v>
      </c>
      <c r="L2405" s="8">
        <f t="shared" si="970"/>
        <v>1.0072406700000001</v>
      </c>
      <c r="M2405" s="14">
        <f t="shared" si="964"/>
        <v>1.0162005000000001</v>
      </c>
      <c r="N2405" s="14">
        <f t="shared" si="986"/>
        <v>1.4452526535498846</v>
      </c>
      <c r="O2405" s="8">
        <f t="shared" si="963"/>
        <v>1.45571725</v>
      </c>
      <c r="P2405" s="8">
        <f t="shared" si="971"/>
        <v>21438.774620439999</v>
      </c>
      <c r="Q2405" s="13">
        <f t="shared" si="972"/>
        <v>0</v>
      </c>
      <c r="R2405" s="21">
        <f t="shared" si="973"/>
        <v>0</v>
      </c>
      <c r="S2405" s="8">
        <f t="shared" si="974"/>
        <v>0</v>
      </c>
      <c r="T2405" s="10">
        <f t="shared" si="983"/>
        <v>6.5000000000000002E-2</v>
      </c>
      <c r="U2405" s="13">
        <f t="shared" ref="U2405:U2468" si="987">IF(Q2404&gt;0,1,IF(K2405=K2404,U2404,U2404+1))</f>
        <v>124</v>
      </c>
      <c r="V2405" s="13">
        <v>252</v>
      </c>
      <c r="W2405" s="14">
        <f t="shared" si="975"/>
        <v>1.0314727130000001</v>
      </c>
      <c r="X2405" s="224">
        <f t="shared" si="966"/>
        <v>674.73640069999999</v>
      </c>
      <c r="Y2405" s="8">
        <v>0</v>
      </c>
      <c r="Z2405" s="9">
        <f t="shared" si="976"/>
        <v>0</v>
      </c>
      <c r="AA2405" s="26" t="str">
        <f t="shared" si="984"/>
        <v>INCORPJ=</v>
      </c>
      <c r="AB2405" s="70">
        <f t="shared" si="985"/>
        <v>45169</v>
      </c>
      <c r="AC2405" s="4"/>
      <c r="AD2405" s="1"/>
      <c r="AE2405" s="11"/>
      <c r="AF2405" s="5"/>
      <c r="AG2405" s="1"/>
      <c r="AH2405" s="1"/>
      <c r="AI2405" s="1"/>
      <c r="AJ2405" s="1"/>
      <c r="AK2405" s="10"/>
      <c r="AL2405" s="1"/>
      <c r="AM2405" s="1"/>
      <c r="AN2405" s="1"/>
      <c r="AO2405" s="1"/>
      <c r="AP2405" s="1"/>
      <c r="AQ2405" s="1"/>
    </row>
    <row r="2406" spans="1:43" x14ac:dyDescent="0.2">
      <c r="A2406" s="67">
        <f t="shared" si="977"/>
        <v>44688</v>
      </c>
      <c r="B2406" s="8">
        <f t="shared" si="967"/>
        <v>22131.316475310003</v>
      </c>
      <c r="C2406" s="8">
        <f t="shared" si="978"/>
        <v>14727.293106159999</v>
      </c>
      <c r="D2406" s="28">
        <f t="shared" si="979"/>
        <v>6315.93</v>
      </c>
      <c r="E2406" s="9">
        <f>IF(K2406=1,VLOOKUP(A2405,[1]Plan1!$AY$117:$BA$314,3),E2405)</f>
        <v>6382.88</v>
      </c>
      <c r="F2406" s="110">
        <f t="shared" si="980"/>
        <v>44670</v>
      </c>
      <c r="G2406" s="12">
        <f t="shared" si="968"/>
        <v>1.0600180812643467E-2</v>
      </c>
      <c r="H2406" s="11">
        <f t="shared" si="981"/>
        <v>44697</v>
      </c>
      <c r="I2406" s="11">
        <f t="shared" si="969"/>
        <v>44697</v>
      </c>
      <c r="J2406" s="1">
        <f t="shared" si="982"/>
        <v>19</v>
      </c>
      <c r="K2406" s="1">
        <f t="shared" si="965"/>
        <v>14</v>
      </c>
      <c r="L2406" s="8">
        <f t="shared" si="970"/>
        <v>1.0077998100000001</v>
      </c>
      <c r="M2406" s="14">
        <f t="shared" si="964"/>
        <v>1.0162005000000001</v>
      </c>
      <c r="N2406" s="14">
        <f t="shared" si="986"/>
        <v>1.4452526535498846</v>
      </c>
      <c r="O2406" s="8">
        <f t="shared" si="963"/>
        <v>1.45652534</v>
      </c>
      <c r="P2406" s="8">
        <f t="shared" si="971"/>
        <v>21450.675598720001</v>
      </c>
      <c r="Q2406" s="13">
        <f t="shared" si="972"/>
        <v>0</v>
      </c>
      <c r="R2406" s="21">
        <f t="shared" si="973"/>
        <v>0</v>
      </c>
      <c r="S2406" s="8">
        <f t="shared" si="974"/>
        <v>0</v>
      </c>
      <c r="T2406" s="10">
        <f t="shared" si="983"/>
        <v>6.5000000000000002E-2</v>
      </c>
      <c r="U2406" s="13">
        <f t="shared" si="987"/>
        <v>125</v>
      </c>
      <c r="V2406" s="13">
        <v>252</v>
      </c>
      <c r="W2406" s="14">
        <f t="shared" si="975"/>
        <v>1.03173051</v>
      </c>
      <c r="X2406" s="224">
        <f t="shared" si="966"/>
        <v>680.64087658999995</v>
      </c>
      <c r="Y2406" s="8">
        <v>0</v>
      </c>
      <c r="Z2406" s="9">
        <f t="shared" si="976"/>
        <v>0</v>
      </c>
      <c r="AA2406" s="26" t="str">
        <f t="shared" si="984"/>
        <v>INCORPJ=</v>
      </c>
      <c r="AB2406" s="70">
        <f t="shared" si="985"/>
        <v>45169</v>
      </c>
      <c r="AC2406" s="4"/>
      <c r="AD2406" s="1"/>
      <c r="AE2406" s="11"/>
      <c r="AF2406" s="5"/>
      <c r="AG2406" s="1"/>
      <c r="AH2406" s="1"/>
      <c r="AI2406" s="1"/>
      <c r="AJ2406" s="1"/>
      <c r="AK2406" s="10"/>
      <c r="AL2406" s="1"/>
      <c r="AM2406" s="1"/>
      <c r="AN2406" s="1"/>
      <c r="AO2406" s="1"/>
      <c r="AP2406" s="1"/>
      <c r="AQ2406" s="1"/>
    </row>
    <row r="2407" spans="1:43" x14ac:dyDescent="0.2">
      <c r="A2407" s="67">
        <f t="shared" si="977"/>
        <v>44689</v>
      </c>
      <c r="B2407" s="8">
        <f t="shared" si="967"/>
        <v>22131.316475310003</v>
      </c>
      <c r="C2407" s="8">
        <f t="shared" si="978"/>
        <v>14727.293106159999</v>
      </c>
      <c r="D2407" s="28">
        <f t="shared" si="979"/>
        <v>6315.93</v>
      </c>
      <c r="E2407" s="9">
        <f>IF(K2407=1,VLOOKUP(A2406,[1]Plan1!$AY$117:$BA$314,3),E2406)</f>
        <v>6382.88</v>
      </c>
      <c r="F2407" s="110">
        <f t="shared" si="980"/>
        <v>44670</v>
      </c>
      <c r="G2407" s="12">
        <f t="shared" si="968"/>
        <v>1.0600180812643467E-2</v>
      </c>
      <c r="H2407" s="11">
        <f t="shared" si="981"/>
        <v>44697</v>
      </c>
      <c r="I2407" s="11">
        <f t="shared" si="969"/>
        <v>44697</v>
      </c>
      <c r="J2407" s="1">
        <f t="shared" si="982"/>
        <v>19</v>
      </c>
      <c r="K2407" s="1">
        <f t="shared" si="965"/>
        <v>14</v>
      </c>
      <c r="L2407" s="8">
        <f t="shared" si="970"/>
        <v>1.0077998100000001</v>
      </c>
      <c r="M2407" s="14">
        <f t="shared" si="964"/>
        <v>1.0162005000000001</v>
      </c>
      <c r="N2407" s="14">
        <f t="shared" si="986"/>
        <v>1.4452526535498846</v>
      </c>
      <c r="O2407" s="8">
        <f t="shared" si="963"/>
        <v>1.45652534</v>
      </c>
      <c r="P2407" s="8">
        <f t="shared" si="971"/>
        <v>21450.675598720001</v>
      </c>
      <c r="Q2407" s="13">
        <f t="shared" si="972"/>
        <v>0</v>
      </c>
      <c r="R2407" s="21">
        <f t="shared" si="973"/>
        <v>0</v>
      </c>
      <c r="S2407" s="8">
        <f t="shared" si="974"/>
        <v>0</v>
      </c>
      <c r="T2407" s="10">
        <f t="shared" si="983"/>
        <v>6.5000000000000002E-2</v>
      </c>
      <c r="U2407" s="13">
        <f t="shared" si="987"/>
        <v>125</v>
      </c>
      <c r="V2407" s="13">
        <v>252</v>
      </c>
      <c r="W2407" s="14">
        <f t="shared" si="975"/>
        <v>1.03173051</v>
      </c>
      <c r="X2407" s="224">
        <f t="shared" si="966"/>
        <v>680.64087658999995</v>
      </c>
      <c r="Y2407" s="8">
        <v>0</v>
      </c>
      <c r="Z2407" s="9">
        <f t="shared" si="976"/>
        <v>0</v>
      </c>
      <c r="AA2407" s="26" t="str">
        <f t="shared" si="984"/>
        <v>INCORPJ=</v>
      </c>
      <c r="AB2407" s="70">
        <f t="shared" si="985"/>
        <v>45169</v>
      </c>
      <c r="AC2407" s="4"/>
      <c r="AD2407" s="1"/>
      <c r="AE2407" s="11"/>
      <c r="AF2407" s="5"/>
      <c r="AG2407" s="1"/>
      <c r="AH2407" s="1"/>
      <c r="AI2407" s="1"/>
      <c r="AJ2407" s="1"/>
      <c r="AK2407" s="10"/>
      <c r="AL2407" s="1"/>
      <c r="AM2407" s="1"/>
      <c r="AN2407" s="1"/>
      <c r="AO2407" s="1"/>
      <c r="AP2407" s="1"/>
      <c r="AQ2407" s="1"/>
    </row>
    <row r="2408" spans="1:43" x14ac:dyDescent="0.2">
      <c r="A2408" s="67">
        <f t="shared" si="977"/>
        <v>44690</v>
      </c>
      <c r="B2408" s="8">
        <f t="shared" si="967"/>
        <v>22131.316475310003</v>
      </c>
      <c r="C2408" s="8">
        <f t="shared" si="978"/>
        <v>14727.293106159999</v>
      </c>
      <c r="D2408" s="28">
        <f t="shared" si="979"/>
        <v>6315.93</v>
      </c>
      <c r="E2408" s="9">
        <f>IF(K2408=1,VLOOKUP(A2407,[1]Plan1!$AY$117:$BA$314,3),E2407)</f>
        <v>6382.88</v>
      </c>
      <c r="F2408" s="110">
        <f t="shared" si="980"/>
        <v>44670</v>
      </c>
      <c r="G2408" s="12">
        <f t="shared" si="968"/>
        <v>1.0600180812643467E-2</v>
      </c>
      <c r="H2408" s="11">
        <f t="shared" si="981"/>
        <v>44697</v>
      </c>
      <c r="I2408" s="11">
        <f t="shared" si="969"/>
        <v>44697</v>
      </c>
      <c r="J2408" s="1">
        <f t="shared" si="982"/>
        <v>19</v>
      </c>
      <c r="K2408" s="1">
        <f t="shared" si="965"/>
        <v>14</v>
      </c>
      <c r="L2408" s="8">
        <f t="shared" si="970"/>
        <v>1.0077998100000001</v>
      </c>
      <c r="M2408" s="14">
        <f t="shared" si="964"/>
        <v>1.0162005000000001</v>
      </c>
      <c r="N2408" s="14">
        <f t="shared" si="986"/>
        <v>1.4452526535498846</v>
      </c>
      <c r="O2408" s="8">
        <f t="shared" si="963"/>
        <v>1.45652534</v>
      </c>
      <c r="P2408" s="8">
        <f t="shared" si="971"/>
        <v>21450.675598720001</v>
      </c>
      <c r="Q2408" s="13">
        <f t="shared" si="972"/>
        <v>0</v>
      </c>
      <c r="R2408" s="21">
        <f t="shared" si="973"/>
        <v>0</v>
      </c>
      <c r="S2408" s="8">
        <f t="shared" si="974"/>
        <v>0</v>
      </c>
      <c r="T2408" s="10">
        <f t="shared" si="983"/>
        <v>6.5000000000000002E-2</v>
      </c>
      <c r="U2408" s="13">
        <f t="shared" si="987"/>
        <v>125</v>
      </c>
      <c r="V2408" s="13">
        <v>252</v>
      </c>
      <c r="W2408" s="14">
        <f t="shared" si="975"/>
        <v>1.03173051</v>
      </c>
      <c r="X2408" s="224">
        <f t="shared" si="966"/>
        <v>680.64087658999995</v>
      </c>
      <c r="Y2408" s="8">
        <v>0</v>
      </c>
      <c r="Z2408" s="9">
        <f t="shared" si="976"/>
        <v>0</v>
      </c>
      <c r="AA2408" s="26" t="str">
        <f t="shared" si="984"/>
        <v>INCORPJ=</v>
      </c>
      <c r="AB2408" s="70">
        <f t="shared" si="985"/>
        <v>45169</v>
      </c>
      <c r="AC2408" s="4"/>
      <c r="AD2408" s="1"/>
      <c r="AE2408" s="11"/>
      <c r="AF2408" s="5"/>
      <c r="AG2408" s="1"/>
      <c r="AH2408" s="1"/>
      <c r="AI2408" s="1"/>
      <c r="AJ2408" s="1"/>
      <c r="AK2408" s="10"/>
      <c r="AL2408" s="1"/>
      <c r="AM2408" s="1"/>
      <c r="AN2408" s="1"/>
      <c r="AO2408" s="1"/>
      <c r="AP2408" s="1"/>
      <c r="AQ2408" s="1"/>
    </row>
    <row r="2409" spans="1:43" x14ac:dyDescent="0.2">
      <c r="A2409" s="67">
        <f t="shared" si="977"/>
        <v>44691</v>
      </c>
      <c r="B2409" s="8">
        <f t="shared" si="967"/>
        <v>22149.136451899998</v>
      </c>
      <c r="C2409" s="8">
        <f t="shared" si="978"/>
        <v>14727.293106159999</v>
      </c>
      <c r="D2409" s="28">
        <f t="shared" si="979"/>
        <v>6315.93</v>
      </c>
      <c r="E2409" s="9">
        <f>IF(K2409=1,VLOOKUP(A2408,[1]Plan1!$AY$117:$BA$314,3),E2408)</f>
        <v>6382.88</v>
      </c>
      <c r="F2409" s="110">
        <f t="shared" si="980"/>
        <v>44670</v>
      </c>
      <c r="G2409" s="12">
        <f t="shared" si="968"/>
        <v>1.0600180812643467E-2</v>
      </c>
      <c r="H2409" s="11">
        <f t="shared" si="981"/>
        <v>44697</v>
      </c>
      <c r="I2409" s="11">
        <f t="shared" si="969"/>
        <v>44697</v>
      </c>
      <c r="J2409" s="1">
        <f t="shared" si="982"/>
        <v>19</v>
      </c>
      <c r="K2409" s="1">
        <f t="shared" si="965"/>
        <v>15</v>
      </c>
      <c r="L2409" s="8">
        <f t="shared" si="970"/>
        <v>1.00835926</v>
      </c>
      <c r="M2409" s="14">
        <f t="shared" si="964"/>
        <v>1.0162005000000001</v>
      </c>
      <c r="N2409" s="14">
        <f t="shared" si="986"/>
        <v>1.4452526535498846</v>
      </c>
      <c r="O2409" s="8">
        <f t="shared" ref="O2409:O2472" si="988">TRUNC(TRUNC((L2409*N2409),15),8)</f>
        <v>1.4573338899999999</v>
      </c>
      <c r="P2409" s="8">
        <f t="shared" si="971"/>
        <v>21462.58335157</v>
      </c>
      <c r="Q2409" s="13">
        <f t="shared" si="972"/>
        <v>0</v>
      </c>
      <c r="R2409" s="21">
        <f t="shared" si="973"/>
        <v>0</v>
      </c>
      <c r="S2409" s="8">
        <f t="shared" si="974"/>
        <v>0</v>
      </c>
      <c r="T2409" s="10">
        <f t="shared" si="983"/>
        <v>6.5000000000000002E-2</v>
      </c>
      <c r="U2409" s="13">
        <f t="shared" si="987"/>
        <v>126</v>
      </c>
      <c r="V2409" s="13">
        <v>252</v>
      </c>
      <c r="W2409" s="14">
        <f t="shared" si="975"/>
        <v>1.031988372</v>
      </c>
      <c r="X2409" s="224">
        <f t="shared" si="966"/>
        <v>686.55310033000001</v>
      </c>
      <c r="Y2409" s="8">
        <v>0</v>
      </c>
      <c r="Z2409" s="9">
        <f t="shared" si="976"/>
        <v>0</v>
      </c>
      <c r="AA2409" s="26" t="str">
        <f t="shared" si="984"/>
        <v>INCORPJ=</v>
      </c>
      <c r="AB2409" s="70">
        <f t="shared" si="985"/>
        <v>45169</v>
      </c>
      <c r="AC2409" s="4"/>
      <c r="AD2409" s="1"/>
      <c r="AE2409" s="11"/>
      <c r="AF2409" s="5"/>
      <c r="AG2409" s="1"/>
      <c r="AH2409" s="1"/>
      <c r="AI2409" s="1"/>
      <c r="AJ2409" s="1"/>
      <c r="AK2409" s="10"/>
      <c r="AL2409" s="1"/>
      <c r="AM2409" s="1"/>
      <c r="AN2409" s="1"/>
      <c r="AO2409" s="1"/>
      <c r="AP2409" s="1"/>
      <c r="AQ2409" s="1"/>
    </row>
    <row r="2410" spans="1:43" x14ac:dyDescent="0.2">
      <c r="A2410" s="67">
        <f t="shared" si="977"/>
        <v>44692</v>
      </c>
      <c r="B2410" s="8">
        <f t="shared" si="967"/>
        <v>22166.97078494</v>
      </c>
      <c r="C2410" s="8">
        <f t="shared" si="978"/>
        <v>14727.293106159999</v>
      </c>
      <c r="D2410" s="28">
        <f t="shared" si="979"/>
        <v>6315.93</v>
      </c>
      <c r="E2410" s="9">
        <f>IF(K2410=1,VLOOKUP(A2409,[1]Plan1!$AY$117:$BA$314,3),E2409)</f>
        <v>6382.88</v>
      </c>
      <c r="F2410" s="110">
        <f t="shared" si="980"/>
        <v>44670</v>
      </c>
      <c r="G2410" s="12">
        <f t="shared" si="968"/>
        <v>1.0600180812643467E-2</v>
      </c>
      <c r="H2410" s="11">
        <f t="shared" si="981"/>
        <v>44697</v>
      </c>
      <c r="I2410" s="11">
        <f t="shared" si="969"/>
        <v>44697</v>
      </c>
      <c r="J2410" s="1">
        <f t="shared" si="982"/>
        <v>19</v>
      </c>
      <c r="K2410" s="1">
        <f t="shared" si="965"/>
        <v>16</v>
      </c>
      <c r="L2410" s="8">
        <f t="shared" si="970"/>
        <v>1.00891902</v>
      </c>
      <c r="M2410" s="14">
        <f t="shared" ref="M2410:M2473" si="989">IF(I2410&gt;I2409,L2409,M2409)</f>
        <v>1.0162005000000001</v>
      </c>
      <c r="N2410" s="14">
        <f t="shared" si="986"/>
        <v>1.4452526535498846</v>
      </c>
      <c r="O2410" s="8">
        <f t="shared" si="988"/>
        <v>1.45814289</v>
      </c>
      <c r="P2410" s="8">
        <f t="shared" si="971"/>
        <v>21474.49773169</v>
      </c>
      <c r="Q2410" s="13">
        <f t="shared" si="972"/>
        <v>0</v>
      </c>
      <c r="R2410" s="21">
        <f t="shared" si="973"/>
        <v>0</v>
      </c>
      <c r="S2410" s="8">
        <f t="shared" si="974"/>
        <v>0</v>
      </c>
      <c r="T2410" s="10">
        <f t="shared" si="983"/>
        <v>6.5000000000000002E-2</v>
      </c>
      <c r="U2410" s="13">
        <f t="shared" si="987"/>
        <v>127</v>
      </c>
      <c r="V2410" s="13">
        <v>252</v>
      </c>
      <c r="W2410" s="14">
        <f t="shared" si="975"/>
        <v>1.032246298</v>
      </c>
      <c r="X2410" s="224">
        <f t="shared" si="966"/>
        <v>692.47305325000002</v>
      </c>
      <c r="Y2410" s="8">
        <v>0</v>
      </c>
      <c r="Z2410" s="9">
        <f t="shared" si="976"/>
        <v>0</v>
      </c>
      <c r="AA2410" s="26" t="str">
        <f t="shared" si="984"/>
        <v>INCORPJ=</v>
      </c>
      <c r="AB2410" s="70">
        <f t="shared" si="985"/>
        <v>45169</v>
      </c>
      <c r="AC2410" s="4"/>
      <c r="AD2410" s="1"/>
      <c r="AE2410" s="11"/>
      <c r="AF2410" s="5"/>
      <c r="AG2410" s="1"/>
      <c r="AH2410" s="1"/>
      <c r="AI2410" s="1"/>
      <c r="AJ2410" s="1"/>
      <c r="AK2410" s="10"/>
      <c r="AL2410" s="1"/>
      <c r="AM2410" s="1"/>
      <c r="AN2410" s="1"/>
      <c r="AO2410" s="1"/>
      <c r="AP2410" s="1"/>
      <c r="AQ2410" s="1"/>
    </row>
    <row r="2411" spans="1:43" x14ac:dyDescent="0.2">
      <c r="A2411" s="67">
        <f t="shared" si="977"/>
        <v>44693</v>
      </c>
      <c r="B2411" s="8">
        <f t="shared" si="967"/>
        <v>22184.819503360002</v>
      </c>
      <c r="C2411" s="8">
        <f t="shared" si="978"/>
        <v>14727.293106159999</v>
      </c>
      <c r="D2411" s="28">
        <f t="shared" si="979"/>
        <v>6315.93</v>
      </c>
      <c r="E2411" s="9">
        <f>IF(K2411=1,VLOOKUP(A2410,[1]Plan1!$AY$117:$BA$314,3),E2410)</f>
        <v>6382.88</v>
      </c>
      <c r="F2411" s="110">
        <f t="shared" si="980"/>
        <v>44670</v>
      </c>
      <c r="G2411" s="12">
        <f t="shared" si="968"/>
        <v>1.0600180812643467E-2</v>
      </c>
      <c r="H2411" s="11">
        <f t="shared" si="981"/>
        <v>44697</v>
      </c>
      <c r="I2411" s="11">
        <f t="shared" si="969"/>
        <v>44697</v>
      </c>
      <c r="J2411" s="1">
        <f t="shared" si="982"/>
        <v>19</v>
      </c>
      <c r="K2411" s="1">
        <f t="shared" ref="K2411:K2474" si="990">(J2411-(NETWORKDAYS(A2411,I2411,AE$118:AE$502)-1))</f>
        <v>17</v>
      </c>
      <c r="L2411" s="8">
        <f t="shared" si="970"/>
        <v>1.0094791000000001</v>
      </c>
      <c r="M2411" s="14">
        <f t="shared" si="989"/>
        <v>1.0162005000000001</v>
      </c>
      <c r="N2411" s="14">
        <f t="shared" si="986"/>
        <v>1.4452526535498846</v>
      </c>
      <c r="O2411" s="8">
        <f t="shared" si="988"/>
        <v>1.45895234</v>
      </c>
      <c r="P2411" s="8">
        <f t="shared" si="971"/>
        <v>21486.418739090001</v>
      </c>
      <c r="Q2411" s="13">
        <f t="shared" si="972"/>
        <v>0</v>
      </c>
      <c r="R2411" s="21">
        <f t="shared" si="973"/>
        <v>0</v>
      </c>
      <c r="S2411" s="8">
        <f t="shared" si="974"/>
        <v>0</v>
      </c>
      <c r="T2411" s="10">
        <f t="shared" si="983"/>
        <v>6.5000000000000002E-2</v>
      </c>
      <c r="U2411" s="13">
        <f t="shared" si="987"/>
        <v>128</v>
      </c>
      <c r="V2411" s="13">
        <v>252</v>
      </c>
      <c r="W2411" s="14">
        <f t="shared" si="975"/>
        <v>1.032504289</v>
      </c>
      <c r="X2411" s="224">
        <f t="shared" si="966"/>
        <v>698.40076426999997</v>
      </c>
      <c r="Y2411" s="8">
        <v>0</v>
      </c>
      <c r="Z2411" s="9">
        <f t="shared" si="976"/>
        <v>0</v>
      </c>
      <c r="AA2411" s="26" t="str">
        <f t="shared" si="984"/>
        <v>INCORPJ=</v>
      </c>
      <c r="AB2411" s="70">
        <f t="shared" si="985"/>
        <v>45169</v>
      </c>
      <c r="AC2411" s="4"/>
      <c r="AD2411" s="1"/>
      <c r="AE2411" s="11"/>
      <c r="AF2411" s="5"/>
      <c r="AG2411" s="1"/>
      <c r="AH2411" s="1"/>
      <c r="AI2411" s="1"/>
      <c r="AJ2411" s="1"/>
      <c r="AK2411" s="10"/>
      <c r="AL2411" s="1"/>
      <c r="AM2411" s="1"/>
      <c r="AN2411" s="1"/>
      <c r="AO2411" s="1"/>
      <c r="AP2411" s="1"/>
      <c r="AQ2411" s="1"/>
    </row>
    <row r="2412" spans="1:43" x14ac:dyDescent="0.2">
      <c r="A2412" s="67">
        <f t="shared" si="977"/>
        <v>44694</v>
      </c>
      <c r="B2412" s="8">
        <f t="shared" si="967"/>
        <v>22202.682441009998</v>
      </c>
      <c r="C2412" s="8">
        <f t="shared" si="978"/>
        <v>14727.293106159999</v>
      </c>
      <c r="D2412" s="28">
        <f t="shared" si="979"/>
        <v>6315.93</v>
      </c>
      <c r="E2412" s="9">
        <f>IF(K2412=1,VLOOKUP(A2411,[1]Plan1!$AY$117:$BA$314,3),E2411)</f>
        <v>6382.88</v>
      </c>
      <c r="F2412" s="110">
        <f t="shared" si="980"/>
        <v>44670</v>
      </c>
      <c r="G2412" s="12">
        <f t="shared" si="968"/>
        <v>1.0600180812643467E-2</v>
      </c>
      <c r="H2412" s="11">
        <f t="shared" si="981"/>
        <v>44697</v>
      </c>
      <c r="I2412" s="11">
        <f t="shared" si="969"/>
        <v>44697</v>
      </c>
      <c r="J2412" s="1">
        <f t="shared" si="982"/>
        <v>19</v>
      </c>
      <c r="K2412" s="1">
        <f t="shared" si="990"/>
        <v>18</v>
      </c>
      <c r="L2412" s="8">
        <f t="shared" si="970"/>
        <v>1.0100394800000001</v>
      </c>
      <c r="M2412" s="14">
        <f t="shared" si="989"/>
        <v>1.0162005000000001</v>
      </c>
      <c r="N2412" s="14">
        <f t="shared" si="986"/>
        <v>1.4452526535498846</v>
      </c>
      <c r="O2412" s="8">
        <f t="shared" si="988"/>
        <v>1.4597622299999999</v>
      </c>
      <c r="P2412" s="8">
        <f t="shared" si="971"/>
        <v>21498.346226509999</v>
      </c>
      <c r="Q2412" s="13">
        <f t="shared" si="972"/>
        <v>0</v>
      </c>
      <c r="R2412" s="21">
        <f t="shared" si="973"/>
        <v>0</v>
      </c>
      <c r="S2412" s="8">
        <f t="shared" si="974"/>
        <v>0</v>
      </c>
      <c r="T2412" s="10">
        <f t="shared" si="983"/>
        <v>6.5000000000000002E-2</v>
      </c>
      <c r="U2412" s="13">
        <f t="shared" si="987"/>
        <v>129</v>
      </c>
      <c r="V2412" s="13">
        <v>252</v>
      </c>
      <c r="W2412" s="14">
        <f t="shared" si="975"/>
        <v>1.032762344</v>
      </c>
      <c r="X2412" s="224">
        <f t="shared" si="966"/>
        <v>704.33621449999998</v>
      </c>
      <c r="Y2412" s="8">
        <v>0</v>
      </c>
      <c r="Z2412" s="9">
        <f t="shared" si="976"/>
        <v>0</v>
      </c>
      <c r="AA2412" s="26" t="str">
        <f t="shared" si="984"/>
        <v>INCORPJ=</v>
      </c>
      <c r="AB2412" s="70">
        <f t="shared" si="985"/>
        <v>45169</v>
      </c>
      <c r="AC2412" s="4"/>
      <c r="AD2412" s="1"/>
      <c r="AE2412" s="11"/>
      <c r="AF2412" s="5"/>
      <c r="AG2412" s="1"/>
      <c r="AH2412" s="1"/>
      <c r="AI2412" s="1"/>
      <c r="AJ2412" s="1"/>
      <c r="AK2412" s="10"/>
      <c r="AL2412" s="1"/>
      <c r="AM2412" s="1"/>
      <c r="AN2412" s="1"/>
      <c r="AO2412" s="1"/>
      <c r="AP2412" s="1"/>
      <c r="AQ2412" s="1"/>
    </row>
    <row r="2413" spans="1:43" x14ac:dyDescent="0.2">
      <c r="A2413" s="67">
        <f t="shared" si="977"/>
        <v>44695</v>
      </c>
      <c r="B2413" s="8">
        <f t="shared" si="967"/>
        <v>22220.560061600001</v>
      </c>
      <c r="C2413" s="8">
        <f t="shared" si="978"/>
        <v>14727.293106159999</v>
      </c>
      <c r="D2413" s="28">
        <f t="shared" si="979"/>
        <v>6315.93</v>
      </c>
      <c r="E2413" s="9">
        <f>IF(K2413=1,VLOOKUP(A2412,[1]Plan1!$AY$117:$BA$314,3),E2412)</f>
        <v>6382.88</v>
      </c>
      <c r="F2413" s="110">
        <f t="shared" si="980"/>
        <v>44670</v>
      </c>
      <c r="G2413" s="12">
        <f t="shared" si="968"/>
        <v>1.0600180812643467E-2</v>
      </c>
      <c r="H2413" s="11">
        <f t="shared" si="981"/>
        <v>44697</v>
      </c>
      <c r="I2413" s="11">
        <f t="shared" si="969"/>
        <v>44697</v>
      </c>
      <c r="J2413" s="1">
        <f t="shared" si="982"/>
        <v>19</v>
      </c>
      <c r="K2413" s="1">
        <f t="shared" si="990"/>
        <v>19</v>
      </c>
      <c r="L2413" s="8">
        <f t="shared" si="970"/>
        <v>1.01060018</v>
      </c>
      <c r="M2413" s="14">
        <f t="shared" si="989"/>
        <v>1.0162005000000001</v>
      </c>
      <c r="N2413" s="14">
        <f t="shared" si="986"/>
        <v>1.4452526535498846</v>
      </c>
      <c r="O2413" s="8">
        <f t="shared" si="988"/>
        <v>1.4605725899999999</v>
      </c>
      <c r="P2413" s="8">
        <f t="shared" si="971"/>
        <v>21510.280635750001</v>
      </c>
      <c r="Q2413" s="13">
        <f t="shared" si="972"/>
        <v>0</v>
      </c>
      <c r="R2413" s="21">
        <f t="shared" si="973"/>
        <v>0</v>
      </c>
      <c r="S2413" s="8">
        <f t="shared" si="974"/>
        <v>0</v>
      </c>
      <c r="T2413" s="10">
        <f t="shared" si="983"/>
        <v>6.5000000000000002E-2</v>
      </c>
      <c r="U2413" s="13">
        <f t="shared" si="987"/>
        <v>130</v>
      </c>
      <c r="V2413" s="13">
        <v>252</v>
      </c>
      <c r="W2413" s="14">
        <f t="shared" si="975"/>
        <v>1.0330204629999999</v>
      </c>
      <c r="X2413" s="224">
        <f t="shared" si="966"/>
        <v>710.27942585000005</v>
      </c>
      <c r="Y2413" s="8">
        <v>0</v>
      </c>
      <c r="Z2413" s="9">
        <f t="shared" si="976"/>
        <v>0</v>
      </c>
      <c r="AA2413" s="26" t="str">
        <f t="shared" si="984"/>
        <v>INCORPJ=</v>
      </c>
      <c r="AB2413" s="70">
        <f t="shared" si="985"/>
        <v>45169</v>
      </c>
      <c r="AC2413" s="4"/>
      <c r="AD2413" s="1"/>
      <c r="AE2413" s="11"/>
      <c r="AF2413" s="5"/>
      <c r="AG2413" s="1"/>
      <c r="AH2413" s="1"/>
      <c r="AI2413" s="1"/>
      <c r="AJ2413" s="1"/>
      <c r="AK2413" s="10"/>
      <c r="AL2413" s="1"/>
      <c r="AM2413" s="1"/>
      <c r="AN2413" s="1"/>
      <c r="AO2413" s="1"/>
      <c r="AP2413" s="1"/>
      <c r="AQ2413" s="1"/>
    </row>
    <row r="2414" spans="1:43" x14ac:dyDescent="0.2">
      <c r="A2414" s="67">
        <f t="shared" si="977"/>
        <v>44696</v>
      </c>
      <c r="B2414" s="8">
        <f t="shared" si="967"/>
        <v>22220.560061600001</v>
      </c>
      <c r="C2414" s="8">
        <f t="shared" si="978"/>
        <v>14727.293106159999</v>
      </c>
      <c r="D2414" s="28">
        <f t="shared" si="979"/>
        <v>6315.93</v>
      </c>
      <c r="E2414" s="9">
        <f>IF(K2414=1,VLOOKUP(A2413,[1]Plan1!$AY$117:$BA$314,3),E2413)</f>
        <v>6382.88</v>
      </c>
      <c r="F2414" s="110">
        <f t="shared" si="980"/>
        <v>44670</v>
      </c>
      <c r="G2414" s="12">
        <f t="shared" si="968"/>
        <v>1.0600180812643467E-2</v>
      </c>
      <c r="H2414" s="11">
        <f t="shared" si="981"/>
        <v>44727</v>
      </c>
      <c r="I2414" s="11">
        <f t="shared" si="969"/>
        <v>44697</v>
      </c>
      <c r="J2414" s="1">
        <f t="shared" si="982"/>
        <v>19</v>
      </c>
      <c r="K2414" s="1">
        <f t="shared" si="990"/>
        <v>19</v>
      </c>
      <c r="L2414" s="8">
        <f t="shared" si="970"/>
        <v>1.01060018</v>
      </c>
      <c r="M2414" s="14">
        <f t="shared" si="989"/>
        <v>1.0162005000000001</v>
      </c>
      <c r="N2414" s="14">
        <f t="shared" si="986"/>
        <v>1.4452526535498846</v>
      </c>
      <c r="O2414" s="8">
        <f t="shared" si="988"/>
        <v>1.4605725899999999</v>
      </c>
      <c r="P2414" s="8">
        <f t="shared" si="971"/>
        <v>21510.280635750001</v>
      </c>
      <c r="Q2414" s="13">
        <f t="shared" si="972"/>
        <v>0</v>
      </c>
      <c r="R2414" s="21">
        <f t="shared" si="973"/>
        <v>0</v>
      </c>
      <c r="S2414" s="8">
        <f t="shared" si="974"/>
        <v>0</v>
      </c>
      <c r="T2414" s="10">
        <f t="shared" si="983"/>
        <v>6.5000000000000002E-2</v>
      </c>
      <c r="U2414" s="13">
        <f t="shared" si="987"/>
        <v>130</v>
      </c>
      <c r="V2414" s="13">
        <v>252</v>
      </c>
      <c r="W2414" s="14">
        <f t="shared" si="975"/>
        <v>1.0330204629999999</v>
      </c>
      <c r="X2414" s="224">
        <f t="shared" si="966"/>
        <v>710.27942585000005</v>
      </c>
      <c r="Y2414" s="8">
        <v>0</v>
      </c>
      <c r="Z2414" s="9">
        <f t="shared" si="976"/>
        <v>0</v>
      </c>
      <c r="AA2414" s="26" t="str">
        <f t="shared" si="984"/>
        <v>INCORPJ=</v>
      </c>
      <c r="AB2414" s="70">
        <f t="shared" si="985"/>
        <v>45169</v>
      </c>
      <c r="AC2414" s="4"/>
      <c r="AD2414" s="1"/>
      <c r="AE2414" s="11"/>
      <c r="AF2414" s="5"/>
      <c r="AG2414" s="1"/>
      <c r="AH2414" s="1"/>
      <c r="AI2414" s="1"/>
      <c r="AJ2414" s="1"/>
      <c r="AK2414" s="10"/>
      <c r="AL2414" s="1"/>
      <c r="AM2414" s="1"/>
      <c r="AN2414" s="1"/>
      <c r="AO2414" s="1"/>
      <c r="AP2414" s="1"/>
      <c r="AQ2414" s="1"/>
    </row>
    <row r="2415" spans="1:43" x14ac:dyDescent="0.2">
      <c r="A2415" s="67">
        <f t="shared" si="977"/>
        <v>44697</v>
      </c>
      <c r="B2415" s="8">
        <f t="shared" si="967"/>
        <v>22220.560061600001</v>
      </c>
      <c r="C2415" s="8">
        <f t="shared" si="978"/>
        <v>14727.293106159999</v>
      </c>
      <c r="D2415" s="28">
        <f t="shared" si="979"/>
        <v>6315.93</v>
      </c>
      <c r="E2415" s="9">
        <f>IF(K2415=1,VLOOKUP(A2414,[1]Plan1!$AY$117:$BA$314,3),E2414)</f>
        <v>6382.88</v>
      </c>
      <c r="F2415" s="110">
        <f t="shared" si="980"/>
        <v>44670</v>
      </c>
      <c r="G2415" s="12">
        <f t="shared" si="968"/>
        <v>1.0600180812643467E-2</v>
      </c>
      <c r="H2415" s="11">
        <f t="shared" si="981"/>
        <v>44727</v>
      </c>
      <c r="I2415" s="11">
        <f t="shared" si="969"/>
        <v>44697</v>
      </c>
      <c r="J2415" s="1">
        <f t="shared" si="982"/>
        <v>19</v>
      </c>
      <c r="K2415" s="1">
        <f t="shared" si="990"/>
        <v>19</v>
      </c>
      <c r="L2415" s="8">
        <f t="shared" si="970"/>
        <v>1.01060018</v>
      </c>
      <c r="M2415" s="14">
        <f t="shared" si="989"/>
        <v>1.0162005000000001</v>
      </c>
      <c r="N2415" s="14">
        <f t="shared" si="986"/>
        <v>1.4452526535498846</v>
      </c>
      <c r="O2415" s="8">
        <f t="shared" si="988"/>
        <v>1.4605725899999999</v>
      </c>
      <c r="P2415" s="8">
        <f t="shared" si="971"/>
        <v>21510.280635750001</v>
      </c>
      <c r="Q2415" s="13">
        <f t="shared" si="972"/>
        <v>0</v>
      </c>
      <c r="R2415" s="21">
        <f t="shared" si="973"/>
        <v>0</v>
      </c>
      <c r="S2415" s="8">
        <f t="shared" si="974"/>
        <v>0</v>
      </c>
      <c r="T2415" s="10">
        <f t="shared" si="983"/>
        <v>6.5000000000000002E-2</v>
      </c>
      <c r="U2415" s="13">
        <f t="shared" si="987"/>
        <v>130</v>
      </c>
      <c r="V2415" s="13">
        <v>252</v>
      </c>
      <c r="W2415" s="14">
        <f t="shared" si="975"/>
        <v>1.0330204629999999</v>
      </c>
      <c r="X2415" s="224">
        <f t="shared" si="966"/>
        <v>710.27942585000005</v>
      </c>
      <c r="Y2415" s="8">
        <v>0</v>
      </c>
      <c r="Z2415" s="9">
        <f t="shared" si="976"/>
        <v>0</v>
      </c>
      <c r="AA2415" s="26" t="str">
        <f t="shared" si="984"/>
        <v>INCORPJ=</v>
      </c>
      <c r="AB2415" s="70">
        <f t="shared" si="985"/>
        <v>45169</v>
      </c>
      <c r="AC2415" s="4"/>
      <c r="AD2415" s="1"/>
      <c r="AE2415" s="11"/>
      <c r="AF2415" s="5"/>
      <c r="AG2415" s="1"/>
      <c r="AH2415" s="1"/>
      <c r="AI2415" s="1"/>
      <c r="AJ2415" s="1"/>
      <c r="AK2415" s="10"/>
      <c r="AL2415" s="1"/>
      <c r="AM2415" s="1"/>
      <c r="AN2415" s="1"/>
      <c r="AO2415" s="1"/>
      <c r="AP2415" s="1"/>
      <c r="AQ2415" s="1"/>
    </row>
    <row r="2416" spans="1:43" x14ac:dyDescent="0.2">
      <c r="A2416" s="67">
        <f t="shared" si="977"/>
        <v>44698</v>
      </c>
      <c r="B2416" s="8">
        <f t="shared" si="967"/>
        <v>22230.851304250002</v>
      </c>
      <c r="C2416" s="8">
        <f t="shared" si="978"/>
        <v>14727.293106159999</v>
      </c>
      <c r="D2416" s="28">
        <f t="shared" si="979"/>
        <v>6382.88</v>
      </c>
      <c r="E2416" s="9">
        <f>IF(K2416=1,VLOOKUP(A2415,[1]Plan1!$AY$117:$BA$314,3),E2415)</f>
        <v>6412.88</v>
      </c>
      <c r="F2416" s="110">
        <f t="shared" si="980"/>
        <v>44698</v>
      </c>
      <c r="G2416" s="12">
        <f t="shared" si="968"/>
        <v>4.7000726944577131E-3</v>
      </c>
      <c r="H2416" s="11">
        <f t="shared" si="981"/>
        <v>44727</v>
      </c>
      <c r="I2416" s="11">
        <f t="shared" si="969"/>
        <v>44727</v>
      </c>
      <c r="J2416" s="1">
        <f t="shared" si="982"/>
        <v>22</v>
      </c>
      <c r="K2416" s="1">
        <f t="shared" si="990"/>
        <v>1</v>
      </c>
      <c r="L2416" s="8">
        <f t="shared" si="970"/>
        <v>1.0002131599999999</v>
      </c>
      <c r="M2416" s="14">
        <f t="shared" si="989"/>
        <v>1.01060018</v>
      </c>
      <c r="N2416" s="14">
        <f t="shared" si="986"/>
        <v>1.460572591822991</v>
      </c>
      <c r="O2416" s="8">
        <f t="shared" si="988"/>
        <v>1.4608839199999999</v>
      </c>
      <c r="P2416" s="8">
        <f t="shared" si="971"/>
        <v>21514.86568391</v>
      </c>
      <c r="Q2416" s="13">
        <f t="shared" si="972"/>
        <v>0</v>
      </c>
      <c r="R2416" s="21">
        <f t="shared" si="973"/>
        <v>0</v>
      </c>
      <c r="S2416" s="8">
        <f t="shared" si="974"/>
        <v>0</v>
      </c>
      <c r="T2416" s="10">
        <f t="shared" si="983"/>
        <v>6.5000000000000002E-2</v>
      </c>
      <c r="U2416" s="13">
        <f t="shared" si="987"/>
        <v>131</v>
      </c>
      <c r="V2416" s="13">
        <v>252</v>
      </c>
      <c r="W2416" s="14">
        <f t="shared" si="975"/>
        <v>1.0332786469999999</v>
      </c>
      <c r="X2416" s="224">
        <f t="shared" si="966"/>
        <v>715.98562033999997</v>
      </c>
      <c r="Y2416" s="8">
        <v>0</v>
      </c>
      <c r="Z2416" s="9">
        <f t="shared" si="976"/>
        <v>0</v>
      </c>
      <c r="AA2416" s="26" t="str">
        <f t="shared" si="984"/>
        <v>INCORPJ=</v>
      </c>
      <c r="AB2416" s="70">
        <f t="shared" si="985"/>
        <v>45169</v>
      </c>
      <c r="AC2416" s="4"/>
      <c r="AD2416" s="1"/>
      <c r="AE2416" s="11"/>
      <c r="AF2416" s="5"/>
      <c r="AG2416" s="1"/>
      <c r="AH2416" s="1"/>
      <c r="AI2416" s="1"/>
      <c r="AJ2416" s="1"/>
      <c r="AK2416" s="10"/>
      <c r="AL2416" s="1"/>
      <c r="AM2416" s="1"/>
      <c r="AN2416" s="1"/>
      <c r="AO2416" s="1"/>
      <c r="AP2416" s="1"/>
      <c r="AQ2416" s="1"/>
    </row>
    <row r="2417" spans="1:43" x14ac:dyDescent="0.2">
      <c r="A2417" s="67">
        <f t="shared" si="977"/>
        <v>44699</v>
      </c>
      <c r="B2417" s="8">
        <f t="shared" si="967"/>
        <v>22241.147378729998</v>
      </c>
      <c r="C2417" s="8">
        <f t="shared" si="978"/>
        <v>14727.293106159999</v>
      </c>
      <c r="D2417" s="28">
        <f t="shared" si="979"/>
        <v>6382.88</v>
      </c>
      <c r="E2417" s="9">
        <f>IF(K2417=1,VLOOKUP(A2416,[1]Plan1!$AY$117:$BA$314,3),E2416)</f>
        <v>6412.88</v>
      </c>
      <c r="F2417" s="110">
        <f t="shared" si="980"/>
        <v>44698</v>
      </c>
      <c r="G2417" s="12">
        <f t="shared" si="968"/>
        <v>4.7000726944577131E-3</v>
      </c>
      <c r="H2417" s="11">
        <f t="shared" si="981"/>
        <v>44727</v>
      </c>
      <c r="I2417" s="11">
        <f t="shared" si="969"/>
        <v>44727</v>
      </c>
      <c r="J2417" s="1">
        <f t="shared" si="982"/>
        <v>22</v>
      </c>
      <c r="K2417" s="1">
        <f t="shared" si="990"/>
        <v>2</v>
      </c>
      <c r="L2417" s="8">
        <f t="shared" si="970"/>
        <v>1.0004263600000001</v>
      </c>
      <c r="M2417" s="14">
        <f t="shared" si="989"/>
        <v>1.01060018</v>
      </c>
      <c r="N2417" s="14">
        <f t="shared" si="986"/>
        <v>1.460572591822991</v>
      </c>
      <c r="O2417" s="8">
        <f t="shared" si="988"/>
        <v>1.4611953200000001</v>
      </c>
      <c r="P2417" s="8">
        <f t="shared" si="971"/>
        <v>21519.451762979999</v>
      </c>
      <c r="Q2417" s="13">
        <f t="shared" si="972"/>
        <v>0</v>
      </c>
      <c r="R2417" s="21">
        <f t="shared" si="973"/>
        <v>0</v>
      </c>
      <c r="S2417" s="8">
        <f t="shared" si="974"/>
        <v>0</v>
      </c>
      <c r="T2417" s="10">
        <f t="shared" si="983"/>
        <v>6.5000000000000002E-2</v>
      </c>
      <c r="U2417" s="13">
        <f t="shared" si="987"/>
        <v>132</v>
      </c>
      <c r="V2417" s="13">
        <v>252</v>
      </c>
      <c r="W2417" s="14">
        <f t="shared" si="975"/>
        <v>1.033536896</v>
      </c>
      <c r="X2417" s="224">
        <f t="shared" si="966"/>
        <v>721.69561575</v>
      </c>
      <c r="Y2417" s="8">
        <v>0</v>
      </c>
      <c r="Z2417" s="9">
        <f t="shared" si="976"/>
        <v>0</v>
      </c>
      <c r="AA2417" s="26" t="str">
        <f t="shared" si="984"/>
        <v>INCORPJ=</v>
      </c>
      <c r="AB2417" s="70">
        <f t="shared" si="985"/>
        <v>45169</v>
      </c>
      <c r="AC2417" s="4"/>
      <c r="AD2417" s="1"/>
      <c r="AE2417" s="11"/>
      <c r="AF2417" s="5"/>
      <c r="AG2417" s="1"/>
      <c r="AH2417" s="1"/>
      <c r="AI2417" s="1"/>
      <c r="AJ2417" s="1"/>
      <c r="AK2417" s="10"/>
      <c r="AL2417" s="1"/>
      <c r="AM2417" s="1"/>
      <c r="AN2417" s="1"/>
      <c r="AO2417" s="1"/>
      <c r="AP2417" s="1"/>
      <c r="AQ2417" s="1"/>
    </row>
    <row r="2418" spans="1:43" x14ac:dyDescent="0.2">
      <c r="A2418" s="67">
        <f t="shared" si="977"/>
        <v>44700</v>
      </c>
      <c r="B2418" s="8">
        <f t="shared" si="967"/>
        <v>22251.448417450003</v>
      </c>
      <c r="C2418" s="8">
        <f t="shared" si="978"/>
        <v>14727.293106159999</v>
      </c>
      <c r="D2418" s="28">
        <f t="shared" si="979"/>
        <v>6382.88</v>
      </c>
      <c r="E2418" s="9">
        <f>IF(K2418=1,VLOOKUP(A2417,[1]Plan1!$AY$117:$BA$314,3),E2417)</f>
        <v>6412.88</v>
      </c>
      <c r="F2418" s="110">
        <f t="shared" si="980"/>
        <v>44698</v>
      </c>
      <c r="G2418" s="12">
        <f t="shared" si="968"/>
        <v>4.7000726944577131E-3</v>
      </c>
      <c r="H2418" s="11">
        <f t="shared" si="981"/>
        <v>44727</v>
      </c>
      <c r="I2418" s="11">
        <f t="shared" si="969"/>
        <v>44727</v>
      </c>
      <c r="J2418" s="1">
        <f t="shared" si="982"/>
        <v>22</v>
      </c>
      <c r="K2418" s="1">
        <f t="shared" si="990"/>
        <v>3</v>
      </c>
      <c r="L2418" s="8">
        <f t="shared" si="970"/>
        <v>1.0006396200000001</v>
      </c>
      <c r="M2418" s="14">
        <f t="shared" si="989"/>
        <v>1.01060018</v>
      </c>
      <c r="N2418" s="14">
        <f t="shared" si="986"/>
        <v>1.460572591822991</v>
      </c>
      <c r="O2418" s="8">
        <f t="shared" si="988"/>
        <v>1.4615068</v>
      </c>
      <c r="P2418" s="8">
        <f t="shared" si="971"/>
        <v>21524.039020240001</v>
      </c>
      <c r="Q2418" s="13">
        <f t="shared" si="972"/>
        <v>0</v>
      </c>
      <c r="R2418" s="21">
        <f t="shared" si="973"/>
        <v>0</v>
      </c>
      <c r="S2418" s="8">
        <f t="shared" si="974"/>
        <v>0</v>
      </c>
      <c r="T2418" s="10">
        <f t="shared" si="983"/>
        <v>6.5000000000000002E-2</v>
      </c>
      <c r="U2418" s="13">
        <f t="shared" si="987"/>
        <v>133</v>
      </c>
      <c r="V2418" s="13">
        <v>252</v>
      </c>
      <c r="W2418" s="14">
        <f t="shared" si="975"/>
        <v>1.033795209</v>
      </c>
      <c r="X2418" s="224">
        <f t="shared" si="966"/>
        <v>727.40939720999995</v>
      </c>
      <c r="Y2418" s="8">
        <v>0</v>
      </c>
      <c r="Z2418" s="9">
        <f t="shared" si="976"/>
        <v>0</v>
      </c>
      <c r="AA2418" s="26" t="str">
        <f t="shared" si="984"/>
        <v>INCORPJ=</v>
      </c>
      <c r="AB2418" s="70">
        <f t="shared" si="985"/>
        <v>45169</v>
      </c>
      <c r="AC2418" s="4"/>
      <c r="AD2418" s="1"/>
      <c r="AE2418" s="11"/>
      <c r="AF2418" s="5"/>
      <c r="AG2418" s="1"/>
      <c r="AH2418" s="1"/>
      <c r="AI2418" s="1"/>
      <c r="AJ2418" s="1"/>
      <c r="AK2418" s="10"/>
      <c r="AL2418" s="1"/>
      <c r="AM2418" s="1"/>
      <c r="AN2418" s="1"/>
      <c r="AO2418" s="1"/>
      <c r="AP2418" s="1"/>
      <c r="AQ2418" s="1"/>
    </row>
    <row r="2419" spans="1:43" x14ac:dyDescent="0.2">
      <c r="A2419" s="67">
        <f t="shared" si="977"/>
        <v>44701</v>
      </c>
      <c r="B2419" s="8">
        <f t="shared" si="967"/>
        <v>22261.754139160003</v>
      </c>
      <c r="C2419" s="8">
        <f t="shared" si="978"/>
        <v>14727.293106159999</v>
      </c>
      <c r="D2419" s="28">
        <f t="shared" si="979"/>
        <v>6382.88</v>
      </c>
      <c r="E2419" s="9">
        <f>IF(K2419=1,VLOOKUP(A2418,[1]Plan1!$AY$117:$BA$314,3),E2418)</f>
        <v>6412.88</v>
      </c>
      <c r="F2419" s="110">
        <f t="shared" si="980"/>
        <v>44698</v>
      </c>
      <c r="G2419" s="12">
        <f t="shared" si="968"/>
        <v>4.7000726944577131E-3</v>
      </c>
      <c r="H2419" s="11">
        <f t="shared" si="981"/>
        <v>44727</v>
      </c>
      <c r="I2419" s="11">
        <f t="shared" si="969"/>
        <v>44727</v>
      </c>
      <c r="J2419" s="1">
        <f t="shared" si="982"/>
        <v>22</v>
      </c>
      <c r="K2419" s="1">
        <f t="shared" si="990"/>
        <v>4</v>
      </c>
      <c r="L2419" s="8">
        <f t="shared" si="970"/>
        <v>1.00085292</v>
      </c>
      <c r="M2419" s="14">
        <f t="shared" si="989"/>
        <v>1.01060018</v>
      </c>
      <c r="N2419" s="14">
        <f t="shared" si="986"/>
        <v>1.460572591822991</v>
      </c>
      <c r="O2419" s="8">
        <f t="shared" si="988"/>
        <v>1.46181834</v>
      </c>
      <c r="P2419" s="8">
        <f t="shared" si="971"/>
        <v>21528.627161140001</v>
      </c>
      <c r="Q2419" s="13">
        <f t="shared" si="972"/>
        <v>0</v>
      </c>
      <c r="R2419" s="21">
        <f t="shared" si="973"/>
        <v>0</v>
      </c>
      <c r="S2419" s="8">
        <f t="shared" si="974"/>
        <v>0</v>
      </c>
      <c r="T2419" s="10">
        <f t="shared" si="983"/>
        <v>6.5000000000000002E-2</v>
      </c>
      <c r="U2419" s="13">
        <f t="shared" si="987"/>
        <v>134</v>
      </c>
      <c r="V2419" s="13">
        <v>252</v>
      </c>
      <c r="W2419" s="14">
        <f t="shared" si="975"/>
        <v>1.0340535870000001</v>
      </c>
      <c r="X2419" s="224">
        <f t="shared" si="966"/>
        <v>733.12697802000002</v>
      </c>
      <c r="Y2419" s="8">
        <v>0</v>
      </c>
      <c r="Z2419" s="9">
        <f t="shared" si="976"/>
        <v>0</v>
      </c>
      <c r="AA2419" s="26" t="str">
        <f t="shared" si="984"/>
        <v>INCORPJ=</v>
      </c>
      <c r="AB2419" s="70">
        <f t="shared" si="985"/>
        <v>45169</v>
      </c>
      <c r="AC2419" s="4"/>
      <c r="AD2419" s="1"/>
      <c r="AE2419" s="11"/>
      <c r="AF2419" s="5"/>
      <c r="AG2419" s="1"/>
      <c r="AH2419" s="1"/>
      <c r="AI2419" s="1"/>
      <c r="AJ2419" s="1"/>
      <c r="AK2419" s="10"/>
      <c r="AL2419" s="1"/>
      <c r="AM2419" s="1"/>
      <c r="AN2419" s="1"/>
      <c r="AO2419" s="1"/>
      <c r="AP2419" s="1"/>
      <c r="AQ2419" s="1"/>
    </row>
    <row r="2420" spans="1:43" x14ac:dyDescent="0.2">
      <c r="A2420" s="67">
        <f t="shared" si="977"/>
        <v>44702</v>
      </c>
      <c r="B2420" s="8">
        <f t="shared" si="967"/>
        <v>22272.06452389</v>
      </c>
      <c r="C2420" s="8">
        <f t="shared" si="978"/>
        <v>14727.293106159999</v>
      </c>
      <c r="D2420" s="28">
        <f t="shared" si="979"/>
        <v>6382.88</v>
      </c>
      <c r="E2420" s="9">
        <f>IF(K2420=1,VLOOKUP(A2419,[1]Plan1!$AY$117:$BA$314,3),E2419)</f>
        <v>6412.88</v>
      </c>
      <c r="F2420" s="110">
        <f t="shared" si="980"/>
        <v>44698</v>
      </c>
      <c r="G2420" s="12">
        <f t="shared" si="968"/>
        <v>4.7000726944577131E-3</v>
      </c>
      <c r="H2420" s="11">
        <f t="shared" si="981"/>
        <v>44727</v>
      </c>
      <c r="I2420" s="11">
        <f t="shared" si="969"/>
        <v>44727</v>
      </c>
      <c r="J2420" s="1">
        <f t="shared" si="982"/>
        <v>22</v>
      </c>
      <c r="K2420" s="1">
        <f t="shared" si="990"/>
        <v>5</v>
      </c>
      <c r="L2420" s="8">
        <f t="shared" si="970"/>
        <v>1.00106626</v>
      </c>
      <c r="M2420" s="14">
        <f t="shared" si="989"/>
        <v>1.01060018</v>
      </c>
      <c r="N2420" s="14">
        <f t="shared" si="986"/>
        <v>1.460572591822991</v>
      </c>
      <c r="O2420" s="8">
        <f t="shared" si="988"/>
        <v>1.4621299400000001</v>
      </c>
      <c r="P2420" s="8">
        <f t="shared" si="971"/>
        <v>21533.21618567</v>
      </c>
      <c r="Q2420" s="13">
        <f t="shared" si="972"/>
        <v>0</v>
      </c>
      <c r="R2420" s="21">
        <f t="shared" si="973"/>
        <v>0</v>
      </c>
      <c r="S2420" s="8">
        <f t="shared" si="974"/>
        <v>0</v>
      </c>
      <c r="T2420" s="10">
        <f t="shared" si="983"/>
        <v>6.5000000000000002E-2</v>
      </c>
      <c r="U2420" s="13">
        <f t="shared" si="987"/>
        <v>135</v>
      </c>
      <c r="V2420" s="13">
        <v>252</v>
      </c>
      <c r="W2420" s="14">
        <f t="shared" si="975"/>
        <v>1.0343120290000001</v>
      </c>
      <c r="X2420" s="224">
        <f t="shared" ref="X2420:X2483" si="991">TRUNC((P2420*(W2420-1)),8)</f>
        <v>738.84833821999996</v>
      </c>
      <c r="Y2420" s="8">
        <v>0</v>
      </c>
      <c r="Z2420" s="9">
        <f t="shared" si="976"/>
        <v>0</v>
      </c>
      <c r="AA2420" s="26" t="str">
        <f t="shared" si="984"/>
        <v>INCORPJ=</v>
      </c>
      <c r="AB2420" s="70">
        <f t="shared" si="985"/>
        <v>45169</v>
      </c>
      <c r="AC2420" s="4"/>
      <c r="AD2420" s="1"/>
      <c r="AE2420" s="11"/>
      <c r="AF2420" s="5"/>
      <c r="AG2420" s="1"/>
      <c r="AH2420" s="1"/>
      <c r="AI2420" s="1"/>
      <c r="AJ2420" s="1"/>
      <c r="AK2420" s="10"/>
      <c r="AL2420" s="1"/>
      <c r="AM2420" s="1"/>
      <c r="AN2420" s="1"/>
      <c r="AO2420" s="1"/>
      <c r="AP2420" s="1"/>
      <c r="AQ2420" s="1"/>
    </row>
    <row r="2421" spans="1:43" x14ac:dyDescent="0.2">
      <c r="A2421" s="67">
        <f t="shared" si="977"/>
        <v>44703</v>
      </c>
      <c r="B2421" s="8">
        <f t="shared" si="967"/>
        <v>22272.06452389</v>
      </c>
      <c r="C2421" s="8">
        <f t="shared" si="978"/>
        <v>14727.293106159999</v>
      </c>
      <c r="D2421" s="28">
        <f t="shared" si="979"/>
        <v>6382.88</v>
      </c>
      <c r="E2421" s="9">
        <f>IF(K2421=1,VLOOKUP(A2420,[1]Plan1!$AY$117:$BA$314,3),E2420)</f>
        <v>6412.88</v>
      </c>
      <c r="F2421" s="110">
        <f t="shared" si="980"/>
        <v>44698</v>
      </c>
      <c r="G2421" s="12">
        <f t="shared" si="968"/>
        <v>4.7000726944577131E-3</v>
      </c>
      <c r="H2421" s="11">
        <f t="shared" si="981"/>
        <v>44727</v>
      </c>
      <c r="I2421" s="11">
        <f t="shared" si="969"/>
        <v>44727</v>
      </c>
      <c r="J2421" s="1">
        <f t="shared" si="982"/>
        <v>22</v>
      </c>
      <c r="K2421" s="1">
        <f t="shared" si="990"/>
        <v>5</v>
      </c>
      <c r="L2421" s="8">
        <f t="shared" si="970"/>
        <v>1.00106626</v>
      </c>
      <c r="M2421" s="14">
        <f t="shared" si="989"/>
        <v>1.01060018</v>
      </c>
      <c r="N2421" s="14">
        <f t="shared" si="986"/>
        <v>1.460572591822991</v>
      </c>
      <c r="O2421" s="8">
        <f t="shared" si="988"/>
        <v>1.4621299400000001</v>
      </c>
      <c r="P2421" s="8">
        <f t="shared" si="971"/>
        <v>21533.21618567</v>
      </c>
      <c r="Q2421" s="13">
        <f t="shared" si="972"/>
        <v>0</v>
      </c>
      <c r="R2421" s="21">
        <f t="shared" si="973"/>
        <v>0</v>
      </c>
      <c r="S2421" s="8">
        <f t="shared" si="974"/>
        <v>0</v>
      </c>
      <c r="T2421" s="10">
        <f t="shared" si="983"/>
        <v>6.5000000000000002E-2</v>
      </c>
      <c r="U2421" s="13">
        <f t="shared" si="987"/>
        <v>135</v>
      </c>
      <c r="V2421" s="13">
        <v>252</v>
      </c>
      <c r="W2421" s="14">
        <f t="shared" si="975"/>
        <v>1.0343120290000001</v>
      </c>
      <c r="X2421" s="224">
        <f t="shared" si="991"/>
        <v>738.84833821999996</v>
      </c>
      <c r="Y2421" s="8">
        <v>0</v>
      </c>
      <c r="Z2421" s="9">
        <f t="shared" si="976"/>
        <v>0</v>
      </c>
      <c r="AA2421" s="26" t="str">
        <f t="shared" si="984"/>
        <v>INCORPJ=</v>
      </c>
      <c r="AB2421" s="70">
        <f t="shared" si="985"/>
        <v>45169</v>
      </c>
      <c r="AC2421" s="4"/>
      <c r="AD2421" s="1"/>
      <c r="AE2421" s="11"/>
      <c r="AF2421" s="5"/>
      <c r="AG2421" s="1"/>
      <c r="AH2421" s="1"/>
      <c r="AI2421" s="1"/>
      <c r="AJ2421" s="1"/>
      <c r="AK2421" s="10"/>
      <c r="AL2421" s="1"/>
      <c r="AM2421" s="1"/>
      <c r="AN2421" s="1"/>
      <c r="AO2421" s="1"/>
      <c r="AP2421" s="1"/>
      <c r="AQ2421" s="1"/>
    </row>
    <row r="2422" spans="1:43" x14ac:dyDescent="0.2">
      <c r="A2422" s="67">
        <f t="shared" si="977"/>
        <v>44704</v>
      </c>
      <c r="B2422" s="8">
        <f t="shared" si="967"/>
        <v>22272.06452389</v>
      </c>
      <c r="C2422" s="8">
        <f t="shared" si="978"/>
        <v>14727.293106159999</v>
      </c>
      <c r="D2422" s="28">
        <f t="shared" si="979"/>
        <v>6382.88</v>
      </c>
      <c r="E2422" s="9">
        <f>IF(K2422=1,VLOOKUP(A2421,[1]Plan1!$AY$117:$BA$314,3),E2421)</f>
        <v>6412.88</v>
      </c>
      <c r="F2422" s="110">
        <f t="shared" si="980"/>
        <v>44698</v>
      </c>
      <c r="G2422" s="12">
        <f t="shared" si="968"/>
        <v>4.7000726944577131E-3</v>
      </c>
      <c r="H2422" s="11">
        <f t="shared" si="981"/>
        <v>44727</v>
      </c>
      <c r="I2422" s="11">
        <f t="shared" si="969"/>
        <v>44727</v>
      </c>
      <c r="J2422" s="1">
        <f t="shared" si="982"/>
        <v>22</v>
      </c>
      <c r="K2422" s="1">
        <f t="shared" si="990"/>
        <v>5</v>
      </c>
      <c r="L2422" s="8">
        <f t="shared" si="970"/>
        <v>1.00106626</v>
      </c>
      <c r="M2422" s="14">
        <f t="shared" si="989"/>
        <v>1.01060018</v>
      </c>
      <c r="N2422" s="14">
        <f t="shared" si="986"/>
        <v>1.460572591822991</v>
      </c>
      <c r="O2422" s="8">
        <f t="shared" si="988"/>
        <v>1.4621299400000001</v>
      </c>
      <c r="P2422" s="8">
        <f t="shared" si="971"/>
        <v>21533.21618567</v>
      </c>
      <c r="Q2422" s="13">
        <f t="shared" si="972"/>
        <v>0</v>
      </c>
      <c r="R2422" s="21">
        <f t="shared" si="973"/>
        <v>0</v>
      </c>
      <c r="S2422" s="8">
        <f t="shared" si="974"/>
        <v>0</v>
      </c>
      <c r="T2422" s="10">
        <f t="shared" si="983"/>
        <v>6.5000000000000002E-2</v>
      </c>
      <c r="U2422" s="13">
        <f t="shared" si="987"/>
        <v>135</v>
      </c>
      <c r="V2422" s="13">
        <v>252</v>
      </c>
      <c r="W2422" s="14">
        <f t="shared" si="975"/>
        <v>1.0343120290000001</v>
      </c>
      <c r="X2422" s="224">
        <f t="shared" si="991"/>
        <v>738.84833821999996</v>
      </c>
      <c r="Y2422" s="8">
        <v>0</v>
      </c>
      <c r="Z2422" s="9">
        <f t="shared" si="976"/>
        <v>0</v>
      </c>
      <c r="AA2422" s="26" t="str">
        <f t="shared" si="984"/>
        <v>INCORPJ=</v>
      </c>
      <c r="AB2422" s="70">
        <f t="shared" si="985"/>
        <v>45169</v>
      </c>
      <c r="AC2422" s="4"/>
      <c r="AD2422" s="1"/>
      <c r="AE2422" s="11"/>
      <c r="AF2422" s="5"/>
      <c r="AG2422" s="1"/>
      <c r="AH2422" s="1"/>
      <c r="AI2422" s="1"/>
      <c r="AJ2422" s="1"/>
      <c r="AK2422" s="10"/>
      <c r="AL2422" s="1"/>
      <c r="AM2422" s="1"/>
      <c r="AN2422" s="1"/>
      <c r="AO2422" s="1"/>
      <c r="AP2422" s="1"/>
      <c r="AQ2422" s="1"/>
    </row>
    <row r="2423" spans="1:43" x14ac:dyDescent="0.2">
      <c r="A2423" s="67">
        <f t="shared" si="977"/>
        <v>44705</v>
      </c>
      <c r="B2423" s="8">
        <f t="shared" si="967"/>
        <v>22282.379747120001</v>
      </c>
      <c r="C2423" s="8">
        <f t="shared" si="978"/>
        <v>14727.293106159999</v>
      </c>
      <c r="D2423" s="28">
        <f t="shared" si="979"/>
        <v>6382.88</v>
      </c>
      <c r="E2423" s="9">
        <f>IF(K2423=1,VLOOKUP(A2422,[1]Plan1!$AY$117:$BA$314,3),E2422)</f>
        <v>6412.88</v>
      </c>
      <c r="F2423" s="110">
        <f t="shared" si="980"/>
        <v>44698</v>
      </c>
      <c r="G2423" s="12">
        <f t="shared" si="968"/>
        <v>4.7000726944577131E-3</v>
      </c>
      <c r="H2423" s="11">
        <f t="shared" si="981"/>
        <v>44727</v>
      </c>
      <c r="I2423" s="11">
        <f t="shared" si="969"/>
        <v>44727</v>
      </c>
      <c r="J2423" s="1">
        <f t="shared" si="982"/>
        <v>22</v>
      </c>
      <c r="K2423" s="1">
        <f t="shared" si="990"/>
        <v>6</v>
      </c>
      <c r="L2423" s="8">
        <f t="shared" si="970"/>
        <v>1.0012796500000001</v>
      </c>
      <c r="M2423" s="14">
        <f t="shared" si="989"/>
        <v>1.01060018</v>
      </c>
      <c r="N2423" s="14">
        <f t="shared" si="986"/>
        <v>1.460572591822991</v>
      </c>
      <c r="O2423" s="8">
        <f t="shared" si="988"/>
        <v>1.4624416099999999</v>
      </c>
      <c r="P2423" s="8">
        <f t="shared" si="971"/>
        <v>21537.80624111</v>
      </c>
      <c r="Q2423" s="13">
        <f t="shared" si="972"/>
        <v>0</v>
      </c>
      <c r="R2423" s="21">
        <f t="shared" si="973"/>
        <v>0</v>
      </c>
      <c r="S2423" s="8">
        <f t="shared" si="974"/>
        <v>0</v>
      </c>
      <c r="T2423" s="10">
        <f t="shared" si="983"/>
        <v>6.5000000000000002E-2</v>
      </c>
      <c r="U2423" s="13">
        <f t="shared" si="987"/>
        <v>136</v>
      </c>
      <c r="V2423" s="13">
        <v>252</v>
      </c>
      <c r="W2423" s="14">
        <f t="shared" si="975"/>
        <v>1.0345705359999999</v>
      </c>
      <c r="X2423" s="224">
        <f t="shared" si="991"/>
        <v>744.57350600999996</v>
      </c>
      <c r="Y2423" s="8">
        <v>0</v>
      </c>
      <c r="Z2423" s="9">
        <f t="shared" si="976"/>
        <v>0</v>
      </c>
      <c r="AA2423" s="26" t="str">
        <f t="shared" si="984"/>
        <v>INCORPJ=</v>
      </c>
      <c r="AB2423" s="70">
        <f t="shared" si="985"/>
        <v>45169</v>
      </c>
      <c r="AC2423" s="4"/>
      <c r="AD2423" s="1"/>
      <c r="AE2423" s="11"/>
      <c r="AF2423" s="5"/>
      <c r="AG2423" s="1"/>
      <c r="AH2423" s="1"/>
      <c r="AI2423" s="1"/>
      <c r="AJ2423" s="1"/>
      <c r="AK2423" s="10"/>
      <c r="AL2423" s="1"/>
      <c r="AM2423" s="1"/>
      <c r="AN2423" s="1"/>
      <c r="AO2423" s="1"/>
      <c r="AP2423" s="1"/>
      <c r="AQ2423" s="1"/>
    </row>
    <row r="2424" spans="1:43" x14ac:dyDescent="0.2">
      <c r="A2424" s="67">
        <f t="shared" si="977"/>
        <v>44706</v>
      </c>
      <c r="B2424" s="8">
        <f t="shared" si="967"/>
        <v>22292.699636609999</v>
      </c>
      <c r="C2424" s="8">
        <f t="shared" si="978"/>
        <v>14727.293106159999</v>
      </c>
      <c r="D2424" s="28">
        <f t="shared" si="979"/>
        <v>6382.88</v>
      </c>
      <c r="E2424" s="9">
        <f>IF(K2424=1,VLOOKUP(A2423,[1]Plan1!$AY$117:$BA$314,3),E2423)</f>
        <v>6412.88</v>
      </c>
      <c r="F2424" s="110">
        <f t="shared" si="980"/>
        <v>44698</v>
      </c>
      <c r="G2424" s="12">
        <f t="shared" si="968"/>
        <v>4.7000726944577131E-3</v>
      </c>
      <c r="H2424" s="11">
        <f t="shared" si="981"/>
        <v>44727</v>
      </c>
      <c r="I2424" s="11">
        <f t="shared" si="969"/>
        <v>44727</v>
      </c>
      <c r="J2424" s="1">
        <f t="shared" si="982"/>
        <v>22</v>
      </c>
      <c r="K2424" s="1">
        <f t="shared" si="990"/>
        <v>7</v>
      </c>
      <c r="L2424" s="8">
        <f t="shared" si="970"/>
        <v>1.0014930799999999</v>
      </c>
      <c r="M2424" s="14">
        <f t="shared" si="989"/>
        <v>1.01060018</v>
      </c>
      <c r="N2424" s="14">
        <f t="shared" si="986"/>
        <v>1.460572591822991</v>
      </c>
      <c r="O2424" s="8">
        <f t="shared" si="988"/>
        <v>1.4627533399999999</v>
      </c>
      <c r="P2424" s="8">
        <f t="shared" si="971"/>
        <v>21542.397180190001</v>
      </c>
      <c r="Q2424" s="13">
        <f t="shared" si="972"/>
        <v>0</v>
      </c>
      <c r="R2424" s="21">
        <f t="shared" si="973"/>
        <v>0</v>
      </c>
      <c r="S2424" s="8">
        <f t="shared" si="974"/>
        <v>0</v>
      </c>
      <c r="T2424" s="10">
        <f t="shared" si="983"/>
        <v>6.5000000000000002E-2</v>
      </c>
      <c r="U2424" s="13">
        <f t="shared" si="987"/>
        <v>137</v>
      </c>
      <c r="V2424" s="13">
        <v>252</v>
      </c>
      <c r="W2424" s="14">
        <f t="shared" si="975"/>
        <v>1.034829107</v>
      </c>
      <c r="X2424" s="224">
        <f t="shared" si="991"/>
        <v>750.30245642</v>
      </c>
      <c r="Y2424" s="8">
        <v>0</v>
      </c>
      <c r="Z2424" s="9">
        <f t="shared" si="976"/>
        <v>0</v>
      </c>
      <c r="AA2424" s="26" t="str">
        <f t="shared" si="984"/>
        <v>INCORPJ=</v>
      </c>
      <c r="AB2424" s="70">
        <f t="shared" si="985"/>
        <v>45169</v>
      </c>
      <c r="AC2424" s="4"/>
      <c r="AD2424" s="1"/>
      <c r="AE2424" s="11"/>
      <c r="AF2424" s="5"/>
      <c r="AG2424" s="1"/>
      <c r="AH2424" s="1"/>
      <c r="AI2424" s="1"/>
      <c r="AJ2424" s="1"/>
      <c r="AK2424" s="10"/>
      <c r="AL2424" s="1"/>
      <c r="AM2424" s="1"/>
      <c r="AN2424" s="1"/>
      <c r="AO2424" s="1"/>
      <c r="AP2424" s="1"/>
      <c r="AQ2424" s="1"/>
    </row>
    <row r="2425" spans="1:43" x14ac:dyDescent="0.2">
      <c r="A2425" s="67">
        <f t="shared" si="977"/>
        <v>44707</v>
      </c>
      <c r="B2425" s="8">
        <f t="shared" si="967"/>
        <v>22303.024389450002</v>
      </c>
      <c r="C2425" s="8">
        <f t="shared" si="978"/>
        <v>14727.293106159999</v>
      </c>
      <c r="D2425" s="28">
        <f t="shared" si="979"/>
        <v>6382.88</v>
      </c>
      <c r="E2425" s="9">
        <f>IF(K2425=1,VLOOKUP(A2424,[1]Plan1!$AY$117:$BA$314,3),E2424)</f>
        <v>6412.88</v>
      </c>
      <c r="F2425" s="110">
        <f t="shared" si="980"/>
        <v>44698</v>
      </c>
      <c r="G2425" s="12">
        <f t="shared" si="968"/>
        <v>4.7000726944577131E-3</v>
      </c>
      <c r="H2425" s="11">
        <f t="shared" si="981"/>
        <v>44727</v>
      </c>
      <c r="I2425" s="11">
        <f t="shared" si="969"/>
        <v>44727</v>
      </c>
      <c r="J2425" s="1">
        <f t="shared" si="982"/>
        <v>22</v>
      </c>
      <c r="K2425" s="1">
        <f t="shared" si="990"/>
        <v>8</v>
      </c>
      <c r="L2425" s="8">
        <f t="shared" si="970"/>
        <v>1.0017065599999999</v>
      </c>
      <c r="M2425" s="14">
        <f t="shared" si="989"/>
        <v>1.01060018</v>
      </c>
      <c r="N2425" s="14">
        <f t="shared" si="986"/>
        <v>1.460572591822991</v>
      </c>
      <c r="O2425" s="8">
        <f t="shared" si="988"/>
        <v>1.4630651400000001</v>
      </c>
      <c r="P2425" s="8">
        <f t="shared" si="971"/>
        <v>21546.989150180001</v>
      </c>
      <c r="Q2425" s="13">
        <f t="shared" si="972"/>
        <v>0</v>
      </c>
      <c r="R2425" s="21">
        <f t="shared" si="973"/>
        <v>0</v>
      </c>
      <c r="S2425" s="8">
        <f t="shared" si="974"/>
        <v>0</v>
      </c>
      <c r="T2425" s="10">
        <f t="shared" si="983"/>
        <v>6.5000000000000002E-2</v>
      </c>
      <c r="U2425" s="13">
        <f t="shared" si="987"/>
        <v>138</v>
      </c>
      <c r="V2425" s="13">
        <v>252</v>
      </c>
      <c r="W2425" s="14">
        <f t="shared" si="975"/>
        <v>1.0350877439999999</v>
      </c>
      <c r="X2425" s="224">
        <f t="shared" si="991"/>
        <v>756.03523927000003</v>
      </c>
      <c r="Y2425" s="8">
        <v>0</v>
      </c>
      <c r="Z2425" s="9">
        <f t="shared" si="976"/>
        <v>0</v>
      </c>
      <c r="AA2425" s="26" t="str">
        <f t="shared" si="984"/>
        <v>INCORPJ=</v>
      </c>
      <c r="AB2425" s="70">
        <f t="shared" si="985"/>
        <v>45169</v>
      </c>
      <c r="AC2425" s="4"/>
      <c r="AD2425" s="1"/>
      <c r="AE2425" s="11"/>
      <c r="AF2425" s="5"/>
      <c r="AG2425" s="1"/>
      <c r="AH2425" s="1"/>
      <c r="AI2425" s="1"/>
      <c r="AJ2425" s="1"/>
      <c r="AK2425" s="10"/>
      <c r="AL2425" s="1"/>
      <c r="AM2425" s="1"/>
      <c r="AN2425" s="1"/>
      <c r="AO2425" s="1"/>
      <c r="AP2425" s="1"/>
      <c r="AQ2425" s="1"/>
    </row>
    <row r="2426" spans="1:43" x14ac:dyDescent="0.2">
      <c r="A2426" s="67">
        <f t="shared" si="977"/>
        <v>44708</v>
      </c>
      <c r="B2426" s="8">
        <f t="shared" si="967"/>
        <v>22313.354095170002</v>
      </c>
      <c r="C2426" s="8">
        <f t="shared" si="978"/>
        <v>14727.293106159999</v>
      </c>
      <c r="D2426" s="28">
        <f t="shared" si="979"/>
        <v>6382.88</v>
      </c>
      <c r="E2426" s="9">
        <f>IF(K2426=1,VLOOKUP(A2425,[1]Plan1!$AY$117:$BA$314,3),E2425)</f>
        <v>6412.88</v>
      </c>
      <c r="F2426" s="110">
        <f t="shared" si="980"/>
        <v>44698</v>
      </c>
      <c r="G2426" s="12">
        <f t="shared" si="968"/>
        <v>4.7000726944577131E-3</v>
      </c>
      <c r="H2426" s="11">
        <f t="shared" si="981"/>
        <v>44727</v>
      </c>
      <c r="I2426" s="11">
        <f t="shared" si="969"/>
        <v>44727</v>
      </c>
      <c r="J2426" s="1">
        <f t="shared" si="982"/>
        <v>22</v>
      </c>
      <c r="K2426" s="1">
        <f t="shared" si="990"/>
        <v>9</v>
      </c>
      <c r="L2426" s="8">
        <f t="shared" si="970"/>
        <v>1.00192009</v>
      </c>
      <c r="M2426" s="14">
        <f t="shared" si="989"/>
        <v>1.01060018</v>
      </c>
      <c r="N2426" s="14">
        <f t="shared" si="986"/>
        <v>1.460572591822991</v>
      </c>
      <c r="O2426" s="8">
        <f t="shared" si="988"/>
        <v>1.46337702</v>
      </c>
      <c r="P2426" s="8">
        <f t="shared" si="971"/>
        <v>21551.58229835</v>
      </c>
      <c r="Q2426" s="13">
        <f t="shared" si="972"/>
        <v>0</v>
      </c>
      <c r="R2426" s="21">
        <f t="shared" si="973"/>
        <v>0</v>
      </c>
      <c r="S2426" s="8">
        <f t="shared" si="974"/>
        <v>0</v>
      </c>
      <c r="T2426" s="10">
        <f t="shared" si="983"/>
        <v>6.5000000000000002E-2</v>
      </c>
      <c r="U2426" s="13">
        <f t="shared" si="987"/>
        <v>139</v>
      </c>
      <c r="V2426" s="13">
        <v>252</v>
      </c>
      <c r="W2426" s="14">
        <f t="shared" si="975"/>
        <v>1.035346444</v>
      </c>
      <c r="X2426" s="224">
        <f t="shared" si="991"/>
        <v>761.77179681999996</v>
      </c>
      <c r="Y2426" s="8">
        <v>0</v>
      </c>
      <c r="Z2426" s="9">
        <f t="shared" si="976"/>
        <v>0</v>
      </c>
      <c r="AA2426" s="26" t="str">
        <f t="shared" si="984"/>
        <v>INCORPJ=</v>
      </c>
      <c r="AB2426" s="70">
        <f t="shared" si="985"/>
        <v>45169</v>
      </c>
      <c r="AC2426" s="4"/>
      <c r="AD2426" s="1"/>
      <c r="AE2426" s="11"/>
      <c r="AF2426" s="5"/>
      <c r="AG2426" s="1"/>
      <c r="AH2426" s="1"/>
      <c r="AI2426" s="1"/>
      <c r="AJ2426" s="1"/>
      <c r="AK2426" s="10"/>
      <c r="AL2426" s="1"/>
      <c r="AM2426" s="1"/>
      <c r="AN2426" s="1"/>
      <c r="AO2426" s="1"/>
      <c r="AP2426" s="1"/>
      <c r="AQ2426" s="1"/>
    </row>
    <row r="2427" spans="1:43" x14ac:dyDescent="0.2">
      <c r="A2427" s="67">
        <f t="shared" si="977"/>
        <v>44709</v>
      </c>
      <c r="B2427" s="8">
        <f t="shared" si="967"/>
        <v>22323.68836267</v>
      </c>
      <c r="C2427" s="8">
        <f t="shared" si="978"/>
        <v>14727.293106159999</v>
      </c>
      <c r="D2427" s="28">
        <f t="shared" si="979"/>
        <v>6382.88</v>
      </c>
      <c r="E2427" s="9">
        <f>IF(K2427=1,VLOOKUP(A2426,[1]Plan1!$AY$117:$BA$314,3),E2426)</f>
        <v>6412.88</v>
      </c>
      <c r="F2427" s="110">
        <f t="shared" si="980"/>
        <v>44698</v>
      </c>
      <c r="G2427" s="12">
        <f t="shared" si="968"/>
        <v>4.7000726944577131E-3</v>
      </c>
      <c r="H2427" s="11">
        <f t="shared" si="981"/>
        <v>44727</v>
      </c>
      <c r="I2427" s="11">
        <f t="shared" si="969"/>
        <v>44727</v>
      </c>
      <c r="J2427" s="1">
        <f t="shared" si="982"/>
        <v>22</v>
      </c>
      <c r="K2427" s="1">
        <f t="shared" si="990"/>
        <v>10</v>
      </c>
      <c r="L2427" s="8">
        <f t="shared" si="970"/>
        <v>1.0021336599999999</v>
      </c>
      <c r="M2427" s="14">
        <f t="shared" si="989"/>
        <v>1.01060018</v>
      </c>
      <c r="N2427" s="14">
        <f t="shared" si="986"/>
        <v>1.460572591822991</v>
      </c>
      <c r="O2427" s="8">
        <f t="shared" si="988"/>
        <v>1.4636889500000001</v>
      </c>
      <c r="P2427" s="8">
        <f t="shared" si="971"/>
        <v>21556.176182890002</v>
      </c>
      <c r="Q2427" s="13">
        <f t="shared" si="972"/>
        <v>0</v>
      </c>
      <c r="R2427" s="21">
        <f t="shared" si="973"/>
        <v>0</v>
      </c>
      <c r="S2427" s="8">
        <f t="shared" si="974"/>
        <v>0</v>
      </c>
      <c r="T2427" s="10">
        <f t="shared" si="983"/>
        <v>6.5000000000000002E-2</v>
      </c>
      <c r="U2427" s="13">
        <f t="shared" si="987"/>
        <v>140</v>
      </c>
      <c r="V2427" s="13">
        <v>252</v>
      </c>
      <c r="W2427" s="14">
        <f t="shared" si="975"/>
        <v>1.0356052099999999</v>
      </c>
      <c r="X2427" s="224">
        <f t="shared" si="991"/>
        <v>767.51217978</v>
      </c>
      <c r="Y2427" s="8">
        <v>0</v>
      </c>
      <c r="Z2427" s="9">
        <f t="shared" si="976"/>
        <v>0</v>
      </c>
      <c r="AA2427" s="26" t="str">
        <f t="shared" si="984"/>
        <v>INCORPJ=</v>
      </c>
      <c r="AB2427" s="70">
        <f t="shared" si="985"/>
        <v>45169</v>
      </c>
      <c r="AC2427" s="4"/>
      <c r="AD2427" s="1"/>
      <c r="AE2427" s="11"/>
      <c r="AF2427" s="5"/>
      <c r="AG2427" s="1"/>
      <c r="AH2427" s="1"/>
      <c r="AI2427" s="1"/>
      <c r="AJ2427" s="1"/>
      <c r="AK2427" s="10"/>
      <c r="AL2427" s="1"/>
      <c r="AM2427" s="1"/>
      <c r="AN2427" s="1"/>
      <c r="AO2427" s="1"/>
      <c r="AP2427" s="1"/>
      <c r="AQ2427" s="1"/>
    </row>
    <row r="2428" spans="1:43" x14ac:dyDescent="0.2">
      <c r="A2428" s="67">
        <f t="shared" si="977"/>
        <v>44710</v>
      </c>
      <c r="B2428" s="8">
        <f t="shared" si="967"/>
        <v>22323.68836267</v>
      </c>
      <c r="C2428" s="8">
        <f t="shared" si="978"/>
        <v>14727.293106159999</v>
      </c>
      <c r="D2428" s="28">
        <f t="shared" si="979"/>
        <v>6382.88</v>
      </c>
      <c r="E2428" s="9">
        <f>IF(K2428=1,VLOOKUP(A2427,[1]Plan1!$AY$117:$BA$314,3),E2427)</f>
        <v>6412.88</v>
      </c>
      <c r="F2428" s="110">
        <f t="shared" si="980"/>
        <v>44698</v>
      </c>
      <c r="G2428" s="12">
        <f t="shared" si="968"/>
        <v>4.7000726944577131E-3</v>
      </c>
      <c r="H2428" s="11">
        <f t="shared" si="981"/>
        <v>44727</v>
      </c>
      <c r="I2428" s="11">
        <f t="shared" si="969"/>
        <v>44727</v>
      </c>
      <c r="J2428" s="1">
        <f t="shared" si="982"/>
        <v>22</v>
      </c>
      <c r="K2428" s="1">
        <f t="shared" si="990"/>
        <v>10</v>
      </c>
      <c r="L2428" s="8">
        <f t="shared" si="970"/>
        <v>1.0021336599999999</v>
      </c>
      <c r="M2428" s="14">
        <f t="shared" si="989"/>
        <v>1.01060018</v>
      </c>
      <c r="N2428" s="14">
        <f t="shared" si="986"/>
        <v>1.460572591822991</v>
      </c>
      <c r="O2428" s="8">
        <f t="shared" si="988"/>
        <v>1.4636889500000001</v>
      </c>
      <c r="P2428" s="8">
        <f t="shared" si="971"/>
        <v>21556.176182890002</v>
      </c>
      <c r="Q2428" s="13">
        <f t="shared" si="972"/>
        <v>0</v>
      </c>
      <c r="R2428" s="21">
        <f t="shared" si="973"/>
        <v>0</v>
      </c>
      <c r="S2428" s="8">
        <f t="shared" si="974"/>
        <v>0</v>
      </c>
      <c r="T2428" s="10">
        <f t="shared" si="983"/>
        <v>6.5000000000000002E-2</v>
      </c>
      <c r="U2428" s="13">
        <f t="shared" si="987"/>
        <v>140</v>
      </c>
      <c r="V2428" s="13">
        <v>252</v>
      </c>
      <c r="W2428" s="14">
        <f t="shared" si="975"/>
        <v>1.0356052099999999</v>
      </c>
      <c r="X2428" s="224">
        <f t="shared" si="991"/>
        <v>767.51217978</v>
      </c>
      <c r="Y2428" s="8">
        <v>0</v>
      </c>
      <c r="Z2428" s="9">
        <f t="shared" si="976"/>
        <v>0</v>
      </c>
      <c r="AA2428" s="26" t="str">
        <f t="shared" si="984"/>
        <v>INCORPJ=</v>
      </c>
      <c r="AB2428" s="70">
        <f t="shared" si="985"/>
        <v>45169</v>
      </c>
      <c r="AC2428" s="4"/>
      <c r="AD2428" s="1"/>
      <c r="AE2428" s="11"/>
      <c r="AF2428" s="5"/>
      <c r="AG2428" s="1"/>
      <c r="AH2428" s="1"/>
      <c r="AI2428" s="1"/>
      <c r="AJ2428" s="1"/>
      <c r="AK2428" s="10"/>
      <c r="AL2428" s="1"/>
      <c r="AM2428" s="1"/>
      <c r="AN2428" s="1"/>
      <c r="AO2428" s="1"/>
      <c r="AP2428" s="1"/>
      <c r="AQ2428" s="1"/>
    </row>
    <row r="2429" spans="1:43" x14ac:dyDescent="0.2">
      <c r="A2429" s="67">
        <f t="shared" si="977"/>
        <v>44711</v>
      </c>
      <c r="B2429" s="8">
        <f t="shared" si="967"/>
        <v>22323.68836267</v>
      </c>
      <c r="C2429" s="8">
        <f t="shared" si="978"/>
        <v>14727.293106159999</v>
      </c>
      <c r="D2429" s="28">
        <f t="shared" si="979"/>
        <v>6382.88</v>
      </c>
      <c r="E2429" s="9">
        <f>IF(K2429=1,VLOOKUP(A2428,[1]Plan1!$AY$117:$BA$314,3),E2428)</f>
        <v>6412.88</v>
      </c>
      <c r="F2429" s="110">
        <f t="shared" si="980"/>
        <v>44698</v>
      </c>
      <c r="G2429" s="12">
        <f t="shared" si="968"/>
        <v>4.7000726944577131E-3</v>
      </c>
      <c r="H2429" s="11">
        <f t="shared" si="981"/>
        <v>44727</v>
      </c>
      <c r="I2429" s="11">
        <f t="shared" si="969"/>
        <v>44727</v>
      </c>
      <c r="J2429" s="1">
        <f t="shared" si="982"/>
        <v>22</v>
      </c>
      <c r="K2429" s="1">
        <f t="shared" si="990"/>
        <v>10</v>
      </c>
      <c r="L2429" s="8">
        <f t="shared" si="970"/>
        <v>1.0021336599999999</v>
      </c>
      <c r="M2429" s="14">
        <f t="shared" si="989"/>
        <v>1.01060018</v>
      </c>
      <c r="N2429" s="14">
        <f t="shared" si="986"/>
        <v>1.460572591822991</v>
      </c>
      <c r="O2429" s="8">
        <f t="shared" si="988"/>
        <v>1.4636889500000001</v>
      </c>
      <c r="P2429" s="8">
        <f t="shared" si="971"/>
        <v>21556.176182890002</v>
      </c>
      <c r="Q2429" s="13">
        <f t="shared" si="972"/>
        <v>0</v>
      </c>
      <c r="R2429" s="21">
        <f t="shared" si="973"/>
        <v>0</v>
      </c>
      <c r="S2429" s="8">
        <f t="shared" si="974"/>
        <v>0</v>
      </c>
      <c r="T2429" s="10">
        <f t="shared" si="983"/>
        <v>6.5000000000000002E-2</v>
      </c>
      <c r="U2429" s="13">
        <f t="shared" si="987"/>
        <v>140</v>
      </c>
      <c r="V2429" s="13">
        <v>252</v>
      </c>
      <c r="W2429" s="14">
        <f t="shared" si="975"/>
        <v>1.0356052099999999</v>
      </c>
      <c r="X2429" s="224">
        <f t="shared" si="991"/>
        <v>767.51217978</v>
      </c>
      <c r="Y2429" s="8">
        <v>0</v>
      </c>
      <c r="Z2429" s="9">
        <f t="shared" si="976"/>
        <v>0</v>
      </c>
      <c r="AA2429" s="26" t="str">
        <f t="shared" si="984"/>
        <v>INCORPJ=</v>
      </c>
      <c r="AB2429" s="70">
        <f t="shared" si="985"/>
        <v>45169</v>
      </c>
      <c r="AC2429" s="4"/>
      <c r="AD2429" s="1"/>
      <c r="AE2429" s="11"/>
      <c r="AF2429" s="5"/>
      <c r="AG2429" s="1"/>
      <c r="AH2429" s="1"/>
      <c r="AI2429" s="1"/>
      <c r="AJ2429" s="1"/>
      <c r="AK2429" s="10"/>
      <c r="AL2429" s="1"/>
      <c r="AM2429" s="1"/>
      <c r="AN2429" s="1"/>
      <c r="AO2429" s="1"/>
      <c r="AP2429" s="1"/>
      <c r="AQ2429" s="1"/>
    </row>
    <row r="2430" spans="1:43" x14ac:dyDescent="0.2">
      <c r="A2430" s="67">
        <f t="shared" si="977"/>
        <v>44712</v>
      </c>
      <c r="B2430" s="8">
        <f t="shared" si="967"/>
        <v>22334.027607990003</v>
      </c>
      <c r="C2430" s="8">
        <f t="shared" si="978"/>
        <v>14727.293106159999</v>
      </c>
      <c r="D2430" s="28">
        <f t="shared" si="979"/>
        <v>6382.88</v>
      </c>
      <c r="E2430" s="9">
        <f>IF(K2430=1,VLOOKUP(A2429,[1]Plan1!$AY$117:$BA$314,3),E2429)</f>
        <v>6412.88</v>
      </c>
      <c r="F2430" s="110">
        <f t="shared" si="980"/>
        <v>44698</v>
      </c>
      <c r="G2430" s="12">
        <f t="shared" si="968"/>
        <v>4.7000726944577131E-3</v>
      </c>
      <c r="H2430" s="11">
        <f t="shared" si="981"/>
        <v>44727</v>
      </c>
      <c r="I2430" s="11">
        <f t="shared" si="969"/>
        <v>44727</v>
      </c>
      <c r="J2430" s="1">
        <f t="shared" si="982"/>
        <v>22</v>
      </c>
      <c r="K2430" s="1">
        <f t="shared" si="990"/>
        <v>11</v>
      </c>
      <c r="L2430" s="8">
        <f t="shared" si="970"/>
        <v>1.00234728</v>
      </c>
      <c r="M2430" s="14">
        <f t="shared" si="989"/>
        <v>1.01060018</v>
      </c>
      <c r="N2430" s="14">
        <f t="shared" si="986"/>
        <v>1.460572591822991</v>
      </c>
      <c r="O2430" s="8">
        <f t="shared" si="988"/>
        <v>1.4640009599999999</v>
      </c>
      <c r="P2430" s="8">
        <f t="shared" si="971"/>
        <v>21560.771245610002</v>
      </c>
      <c r="Q2430" s="13">
        <f t="shared" si="972"/>
        <v>0</v>
      </c>
      <c r="R2430" s="21">
        <f t="shared" si="973"/>
        <v>0</v>
      </c>
      <c r="S2430" s="8">
        <f t="shared" si="974"/>
        <v>0</v>
      </c>
      <c r="T2430" s="10">
        <f t="shared" si="983"/>
        <v>6.5000000000000002E-2</v>
      </c>
      <c r="U2430" s="13">
        <f t="shared" si="987"/>
        <v>141</v>
      </c>
      <c r="V2430" s="13">
        <v>252</v>
      </c>
      <c r="W2430" s="14">
        <f t="shared" si="975"/>
        <v>1.0358640400000001</v>
      </c>
      <c r="X2430" s="224">
        <f t="shared" si="991"/>
        <v>773.25636238000004</v>
      </c>
      <c r="Y2430" s="8">
        <v>0</v>
      </c>
      <c r="Z2430" s="9">
        <f t="shared" si="976"/>
        <v>0</v>
      </c>
      <c r="AA2430" s="26" t="str">
        <f t="shared" si="984"/>
        <v>INCORPJ=</v>
      </c>
      <c r="AB2430" s="70">
        <f t="shared" si="985"/>
        <v>45169</v>
      </c>
      <c r="AC2430" s="4"/>
      <c r="AD2430" s="1"/>
      <c r="AE2430" s="11"/>
      <c r="AF2430" s="5"/>
      <c r="AG2430" s="1"/>
      <c r="AH2430" s="1"/>
      <c r="AI2430" s="1"/>
      <c r="AJ2430" s="1"/>
      <c r="AK2430" s="10"/>
      <c r="AL2430" s="1"/>
      <c r="AM2430" s="1"/>
      <c r="AN2430" s="1"/>
      <c r="AO2430" s="1"/>
      <c r="AP2430" s="1"/>
      <c r="AQ2430" s="1"/>
    </row>
    <row r="2431" spans="1:43" x14ac:dyDescent="0.2">
      <c r="A2431" s="67">
        <f t="shared" si="977"/>
        <v>44713</v>
      </c>
      <c r="B2431" s="8">
        <f t="shared" si="967"/>
        <v>22344.371549290001</v>
      </c>
      <c r="C2431" s="8">
        <f t="shared" si="978"/>
        <v>14727.293106159999</v>
      </c>
      <c r="D2431" s="28">
        <f t="shared" si="979"/>
        <v>6382.88</v>
      </c>
      <c r="E2431" s="9">
        <f>IF(K2431=1,VLOOKUP(A2430,[1]Plan1!$AY$117:$BA$314,3),E2430)</f>
        <v>6412.88</v>
      </c>
      <c r="F2431" s="110">
        <f t="shared" si="980"/>
        <v>44698</v>
      </c>
      <c r="G2431" s="12">
        <f t="shared" si="968"/>
        <v>4.7000726944577131E-3</v>
      </c>
      <c r="H2431" s="11">
        <f t="shared" si="981"/>
        <v>44727</v>
      </c>
      <c r="I2431" s="11">
        <f t="shared" si="969"/>
        <v>44727</v>
      </c>
      <c r="J2431" s="1">
        <f t="shared" si="982"/>
        <v>22</v>
      </c>
      <c r="K2431" s="1">
        <f t="shared" si="990"/>
        <v>12</v>
      </c>
      <c r="L2431" s="8">
        <f t="shared" si="970"/>
        <v>1.00256094</v>
      </c>
      <c r="M2431" s="14">
        <f t="shared" si="989"/>
        <v>1.01060018</v>
      </c>
      <c r="N2431" s="14">
        <f t="shared" si="986"/>
        <v>1.460572591822991</v>
      </c>
      <c r="O2431" s="8">
        <f t="shared" si="988"/>
        <v>1.46431303</v>
      </c>
      <c r="P2431" s="8">
        <f t="shared" si="971"/>
        <v>21565.367191969999</v>
      </c>
      <c r="Q2431" s="13">
        <f t="shared" si="972"/>
        <v>0</v>
      </c>
      <c r="R2431" s="21">
        <f t="shared" si="973"/>
        <v>0</v>
      </c>
      <c r="S2431" s="8">
        <f t="shared" si="974"/>
        <v>0</v>
      </c>
      <c r="T2431" s="10">
        <f t="shared" si="983"/>
        <v>6.5000000000000002E-2</v>
      </c>
      <c r="U2431" s="13">
        <f t="shared" si="987"/>
        <v>142</v>
      </c>
      <c r="V2431" s="13">
        <v>252</v>
      </c>
      <c r="W2431" s="14">
        <f t="shared" si="975"/>
        <v>1.0361229350000001</v>
      </c>
      <c r="X2431" s="224">
        <f t="shared" si="991"/>
        <v>779.00435732000005</v>
      </c>
      <c r="Y2431" s="8">
        <v>0</v>
      </c>
      <c r="Z2431" s="9">
        <f t="shared" si="976"/>
        <v>0</v>
      </c>
      <c r="AA2431" s="26" t="str">
        <f t="shared" si="984"/>
        <v>INCORPJ=</v>
      </c>
      <c r="AB2431" s="70">
        <f t="shared" si="985"/>
        <v>45169</v>
      </c>
      <c r="AC2431" s="4"/>
      <c r="AD2431" s="1"/>
      <c r="AE2431" s="11"/>
      <c r="AF2431" s="5"/>
      <c r="AG2431" s="1"/>
      <c r="AH2431" s="1"/>
      <c r="AI2431" s="1"/>
      <c r="AJ2431" s="1"/>
      <c r="AK2431" s="10"/>
      <c r="AL2431" s="1"/>
      <c r="AM2431" s="1"/>
      <c r="AN2431" s="1"/>
      <c r="AO2431" s="1"/>
      <c r="AP2431" s="1"/>
      <c r="AQ2431" s="1"/>
    </row>
    <row r="2432" spans="1:43" x14ac:dyDescent="0.2">
      <c r="A2432" s="67">
        <f t="shared" si="977"/>
        <v>44714</v>
      </c>
      <c r="B2432" s="8">
        <f t="shared" si="967"/>
        <v>22354.7201666</v>
      </c>
      <c r="C2432" s="8">
        <f t="shared" si="978"/>
        <v>14727.293106159999</v>
      </c>
      <c r="D2432" s="28">
        <f t="shared" si="979"/>
        <v>6382.88</v>
      </c>
      <c r="E2432" s="9">
        <f>IF(K2432=1,VLOOKUP(A2431,[1]Plan1!$AY$117:$BA$314,3),E2431)</f>
        <v>6412.88</v>
      </c>
      <c r="F2432" s="110">
        <f t="shared" si="980"/>
        <v>44698</v>
      </c>
      <c r="G2432" s="12">
        <f t="shared" si="968"/>
        <v>4.7000726944577131E-3</v>
      </c>
      <c r="H2432" s="11">
        <f t="shared" si="981"/>
        <v>44727</v>
      </c>
      <c r="I2432" s="11">
        <f t="shared" si="969"/>
        <v>44727</v>
      </c>
      <c r="J2432" s="1">
        <f t="shared" si="982"/>
        <v>22</v>
      </c>
      <c r="K2432" s="1">
        <f t="shared" si="990"/>
        <v>13</v>
      </c>
      <c r="L2432" s="8">
        <f t="shared" si="970"/>
        <v>1.0027746500000001</v>
      </c>
      <c r="M2432" s="14">
        <f t="shared" si="989"/>
        <v>1.01060018</v>
      </c>
      <c r="N2432" s="14">
        <f t="shared" si="986"/>
        <v>1.460572591822991</v>
      </c>
      <c r="O2432" s="8">
        <f t="shared" si="988"/>
        <v>1.46462516</v>
      </c>
      <c r="P2432" s="8">
        <f t="shared" si="971"/>
        <v>21569.964021970001</v>
      </c>
      <c r="Q2432" s="13">
        <f t="shared" si="972"/>
        <v>0</v>
      </c>
      <c r="R2432" s="21">
        <f t="shared" si="973"/>
        <v>0</v>
      </c>
      <c r="S2432" s="8">
        <f t="shared" si="974"/>
        <v>0</v>
      </c>
      <c r="T2432" s="10">
        <f t="shared" si="983"/>
        <v>6.5000000000000002E-2</v>
      </c>
      <c r="U2432" s="13">
        <f t="shared" si="987"/>
        <v>143</v>
      </c>
      <c r="V2432" s="13">
        <v>252</v>
      </c>
      <c r="W2432" s="14">
        <f t="shared" si="975"/>
        <v>1.036381894</v>
      </c>
      <c r="X2432" s="224">
        <f t="shared" si="991"/>
        <v>784.75614462999999</v>
      </c>
      <c r="Y2432" s="8">
        <v>0</v>
      </c>
      <c r="Z2432" s="9">
        <f t="shared" si="976"/>
        <v>0</v>
      </c>
      <c r="AA2432" s="26" t="str">
        <f t="shared" si="984"/>
        <v>INCORPJ=</v>
      </c>
      <c r="AB2432" s="70">
        <f t="shared" si="985"/>
        <v>45169</v>
      </c>
      <c r="AC2432" s="4"/>
      <c r="AD2432" s="1"/>
      <c r="AE2432" s="11"/>
      <c r="AF2432" s="5"/>
      <c r="AG2432" s="1"/>
      <c r="AH2432" s="1"/>
      <c r="AI2432" s="1"/>
      <c r="AJ2432" s="1"/>
      <c r="AK2432" s="10"/>
      <c r="AL2432" s="1"/>
      <c r="AM2432" s="1"/>
      <c r="AN2432" s="1"/>
      <c r="AO2432" s="1"/>
      <c r="AP2432" s="1"/>
      <c r="AQ2432" s="1"/>
    </row>
    <row r="2433" spans="1:43" x14ac:dyDescent="0.2">
      <c r="A2433" s="67">
        <f t="shared" si="977"/>
        <v>44715</v>
      </c>
      <c r="B2433" s="8">
        <f t="shared" si="967"/>
        <v>22365.07363571</v>
      </c>
      <c r="C2433" s="8">
        <f t="shared" si="978"/>
        <v>14727.293106159999</v>
      </c>
      <c r="D2433" s="28">
        <f t="shared" si="979"/>
        <v>6382.88</v>
      </c>
      <c r="E2433" s="9">
        <f>IF(K2433=1,VLOOKUP(A2432,[1]Plan1!$AY$117:$BA$314,3),E2432)</f>
        <v>6412.88</v>
      </c>
      <c r="F2433" s="110">
        <f t="shared" si="980"/>
        <v>44698</v>
      </c>
      <c r="G2433" s="12">
        <f t="shared" si="968"/>
        <v>4.7000726944577131E-3</v>
      </c>
      <c r="H2433" s="11">
        <f t="shared" si="981"/>
        <v>44727</v>
      </c>
      <c r="I2433" s="11">
        <f t="shared" si="969"/>
        <v>44727</v>
      </c>
      <c r="J2433" s="1">
        <f t="shared" si="982"/>
        <v>22</v>
      </c>
      <c r="K2433" s="1">
        <f t="shared" si="990"/>
        <v>14</v>
      </c>
      <c r="L2433" s="8">
        <f t="shared" si="970"/>
        <v>1.0029884</v>
      </c>
      <c r="M2433" s="14">
        <f t="shared" si="989"/>
        <v>1.01060018</v>
      </c>
      <c r="N2433" s="14">
        <f t="shared" si="986"/>
        <v>1.460572591822991</v>
      </c>
      <c r="O2433" s="8">
        <f t="shared" si="988"/>
        <v>1.46493736</v>
      </c>
      <c r="P2433" s="8">
        <f t="shared" si="971"/>
        <v>21574.56188288</v>
      </c>
      <c r="Q2433" s="13">
        <f t="shared" si="972"/>
        <v>0</v>
      </c>
      <c r="R2433" s="21">
        <f t="shared" si="973"/>
        <v>0</v>
      </c>
      <c r="S2433" s="8">
        <f t="shared" si="974"/>
        <v>0</v>
      </c>
      <c r="T2433" s="10">
        <f t="shared" si="983"/>
        <v>6.5000000000000002E-2</v>
      </c>
      <c r="U2433" s="13">
        <f t="shared" si="987"/>
        <v>144</v>
      </c>
      <c r="V2433" s="13">
        <v>252</v>
      </c>
      <c r="W2433" s="14">
        <f t="shared" si="975"/>
        <v>1.036640918</v>
      </c>
      <c r="X2433" s="224">
        <f t="shared" si="991"/>
        <v>790.51175282999998</v>
      </c>
      <c r="Y2433" s="8">
        <v>0</v>
      </c>
      <c r="Z2433" s="9">
        <f t="shared" si="976"/>
        <v>0</v>
      </c>
      <c r="AA2433" s="26" t="str">
        <f t="shared" si="984"/>
        <v>INCORPJ=</v>
      </c>
      <c r="AB2433" s="70">
        <f t="shared" si="985"/>
        <v>45169</v>
      </c>
      <c r="AC2433" s="4"/>
      <c r="AD2433" s="1"/>
      <c r="AE2433" s="11"/>
      <c r="AF2433" s="5"/>
      <c r="AG2433" s="1"/>
      <c r="AH2433" s="1"/>
      <c r="AI2433" s="1"/>
      <c r="AJ2433" s="1"/>
      <c r="AK2433" s="10"/>
      <c r="AL2433" s="1"/>
      <c r="AM2433" s="1"/>
      <c r="AN2433" s="1"/>
      <c r="AO2433" s="1"/>
      <c r="AP2433" s="1"/>
      <c r="AQ2433" s="1"/>
    </row>
    <row r="2434" spans="1:43" x14ac:dyDescent="0.2">
      <c r="A2434" s="67">
        <f t="shared" si="977"/>
        <v>44716</v>
      </c>
      <c r="B2434" s="8">
        <f t="shared" si="967"/>
        <v>22375.431958340003</v>
      </c>
      <c r="C2434" s="8">
        <f t="shared" si="978"/>
        <v>14727.293106159999</v>
      </c>
      <c r="D2434" s="28">
        <f t="shared" si="979"/>
        <v>6382.88</v>
      </c>
      <c r="E2434" s="9">
        <f>IF(K2434=1,VLOOKUP(A2433,[1]Plan1!$AY$117:$BA$314,3),E2433)</f>
        <v>6412.88</v>
      </c>
      <c r="F2434" s="110">
        <f t="shared" si="980"/>
        <v>44698</v>
      </c>
      <c r="G2434" s="12">
        <f t="shared" si="968"/>
        <v>4.7000726944577131E-3</v>
      </c>
      <c r="H2434" s="11">
        <f t="shared" si="981"/>
        <v>44727</v>
      </c>
      <c r="I2434" s="11">
        <f t="shared" si="969"/>
        <v>44727</v>
      </c>
      <c r="J2434" s="1">
        <f t="shared" si="982"/>
        <v>22</v>
      </c>
      <c r="K2434" s="1">
        <f t="shared" si="990"/>
        <v>15</v>
      </c>
      <c r="L2434" s="8">
        <f t="shared" si="970"/>
        <v>1.0032022</v>
      </c>
      <c r="M2434" s="14">
        <f t="shared" si="989"/>
        <v>1.01060018</v>
      </c>
      <c r="N2434" s="14">
        <f t="shared" si="986"/>
        <v>1.460572591822991</v>
      </c>
      <c r="O2434" s="8">
        <f t="shared" si="988"/>
        <v>1.46524963</v>
      </c>
      <c r="P2434" s="8">
        <f t="shared" si="971"/>
        <v>21579.160774700002</v>
      </c>
      <c r="Q2434" s="13">
        <f t="shared" si="972"/>
        <v>0</v>
      </c>
      <c r="R2434" s="21">
        <f t="shared" si="973"/>
        <v>0</v>
      </c>
      <c r="S2434" s="8">
        <f t="shared" si="974"/>
        <v>0</v>
      </c>
      <c r="T2434" s="10">
        <f t="shared" si="983"/>
        <v>6.5000000000000002E-2</v>
      </c>
      <c r="U2434" s="13">
        <f t="shared" si="987"/>
        <v>145</v>
      </c>
      <c r="V2434" s="13">
        <v>252</v>
      </c>
      <c r="W2434" s="14">
        <f t="shared" si="975"/>
        <v>1.0369000070000001</v>
      </c>
      <c r="X2434" s="224">
        <f t="shared" si="991"/>
        <v>796.27118364</v>
      </c>
      <c r="Y2434" s="8">
        <v>0</v>
      </c>
      <c r="Z2434" s="9">
        <f t="shared" si="976"/>
        <v>0</v>
      </c>
      <c r="AA2434" s="26" t="str">
        <f t="shared" si="984"/>
        <v>INCORPJ=</v>
      </c>
      <c r="AB2434" s="70">
        <f t="shared" si="985"/>
        <v>45169</v>
      </c>
      <c r="AC2434" s="4"/>
      <c r="AD2434" s="1"/>
      <c r="AE2434" s="11"/>
      <c r="AF2434" s="5"/>
      <c r="AG2434" s="1"/>
      <c r="AH2434" s="1"/>
      <c r="AI2434" s="1"/>
      <c r="AJ2434" s="1"/>
      <c r="AK2434" s="10"/>
      <c r="AL2434" s="1"/>
      <c r="AM2434" s="1"/>
      <c r="AN2434" s="1"/>
      <c r="AO2434" s="1"/>
      <c r="AP2434" s="1"/>
      <c r="AQ2434" s="1"/>
    </row>
    <row r="2435" spans="1:43" x14ac:dyDescent="0.2">
      <c r="A2435" s="67">
        <f t="shared" si="977"/>
        <v>44717</v>
      </c>
      <c r="B2435" s="8">
        <f t="shared" si="967"/>
        <v>22375.431958340003</v>
      </c>
      <c r="C2435" s="8">
        <f t="shared" si="978"/>
        <v>14727.293106159999</v>
      </c>
      <c r="D2435" s="28">
        <f t="shared" si="979"/>
        <v>6382.88</v>
      </c>
      <c r="E2435" s="9">
        <f>IF(K2435=1,VLOOKUP(A2434,[1]Plan1!$AY$117:$BA$314,3),E2434)</f>
        <v>6412.88</v>
      </c>
      <c r="F2435" s="110">
        <f t="shared" si="980"/>
        <v>44698</v>
      </c>
      <c r="G2435" s="12">
        <f t="shared" si="968"/>
        <v>4.7000726944577131E-3</v>
      </c>
      <c r="H2435" s="11">
        <f t="shared" si="981"/>
        <v>44727</v>
      </c>
      <c r="I2435" s="11">
        <f t="shared" si="969"/>
        <v>44727</v>
      </c>
      <c r="J2435" s="1">
        <f t="shared" si="982"/>
        <v>22</v>
      </c>
      <c r="K2435" s="1">
        <f t="shared" si="990"/>
        <v>15</v>
      </c>
      <c r="L2435" s="8">
        <f t="shared" si="970"/>
        <v>1.0032022</v>
      </c>
      <c r="M2435" s="14">
        <f t="shared" si="989"/>
        <v>1.01060018</v>
      </c>
      <c r="N2435" s="14">
        <f t="shared" si="986"/>
        <v>1.460572591822991</v>
      </c>
      <c r="O2435" s="8">
        <f t="shared" si="988"/>
        <v>1.46524963</v>
      </c>
      <c r="P2435" s="8">
        <f t="shared" si="971"/>
        <v>21579.160774700002</v>
      </c>
      <c r="Q2435" s="13">
        <f t="shared" si="972"/>
        <v>0</v>
      </c>
      <c r="R2435" s="21">
        <f t="shared" si="973"/>
        <v>0</v>
      </c>
      <c r="S2435" s="8">
        <f t="shared" si="974"/>
        <v>0</v>
      </c>
      <c r="T2435" s="10">
        <f t="shared" si="983"/>
        <v>6.5000000000000002E-2</v>
      </c>
      <c r="U2435" s="13">
        <f t="shared" si="987"/>
        <v>145</v>
      </c>
      <c r="V2435" s="13">
        <v>252</v>
      </c>
      <c r="W2435" s="14">
        <f t="shared" si="975"/>
        <v>1.0369000070000001</v>
      </c>
      <c r="X2435" s="224">
        <f t="shared" si="991"/>
        <v>796.27118364</v>
      </c>
      <c r="Y2435" s="8">
        <v>0</v>
      </c>
      <c r="Z2435" s="9">
        <f t="shared" si="976"/>
        <v>0</v>
      </c>
      <c r="AA2435" s="26" t="str">
        <f t="shared" si="984"/>
        <v>INCORPJ=</v>
      </c>
      <c r="AB2435" s="70">
        <f t="shared" si="985"/>
        <v>45169</v>
      </c>
      <c r="AC2435" s="4"/>
      <c r="AD2435" s="1"/>
      <c r="AE2435" s="11"/>
      <c r="AF2435" s="5"/>
      <c r="AG2435" s="1"/>
      <c r="AH2435" s="1"/>
      <c r="AI2435" s="1"/>
      <c r="AJ2435" s="1"/>
      <c r="AK2435" s="10"/>
      <c r="AL2435" s="1"/>
      <c r="AM2435" s="1"/>
      <c r="AN2435" s="1"/>
      <c r="AO2435" s="1"/>
      <c r="AP2435" s="1"/>
      <c r="AQ2435" s="1"/>
    </row>
    <row r="2436" spans="1:43" x14ac:dyDescent="0.2">
      <c r="A2436" s="67">
        <f t="shared" si="977"/>
        <v>44718</v>
      </c>
      <c r="B2436" s="8">
        <f t="shared" si="967"/>
        <v>22375.431958340003</v>
      </c>
      <c r="C2436" s="8">
        <f t="shared" si="978"/>
        <v>14727.293106159999</v>
      </c>
      <c r="D2436" s="28">
        <f t="shared" si="979"/>
        <v>6382.88</v>
      </c>
      <c r="E2436" s="9">
        <f>IF(K2436=1,VLOOKUP(A2435,[1]Plan1!$AY$117:$BA$314,3),E2435)</f>
        <v>6412.88</v>
      </c>
      <c r="F2436" s="110">
        <f t="shared" si="980"/>
        <v>44698</v>
      </c>
      <c r="G2436" s="12">
        <f t="shared" si="968"/>
        <v>4.7000726944577131E-3</v>
      </c>
      <c r="H2436" s="11">
        <f t="shared" si="981"/>
        <v>44727</v>
      </c>
      <c r="I2436" s="11">
        <f t="shared" si="969"/>
        <v>44727</v>
      </c>
      <c r="J2436" s="1">
        <f t="shared" si="982"/>
        <v>22</v>
      </c>
      <c r="K2436" s="1">
        <f t="shared" si="990"/>
        <v>15</v>
      </c>
      <c r="L2436" s="8">
        <f t="shared" si="970"/>
        <v>1.0032022</v>
      </c>
      <c r="M2436" s="14">
        <f t="shared" si="989"/>
        <v>1.01060018</v>
      </c>
      <c r="N2436" s="14">
        <f t="shared" si="986"/>
        <v>1.460572591822991</v>
      </c>
      <c r="O2436" s="8">
        <f t="shared" si="988"/>
        <v>1.46524963</v>
      </c>
      <c r="P2436" s="8">
        <f t="shared" si="971"/>
        <v>21579.160774700002</v>
      </c>
      <c r="Q2436" s="13">
        <f t="shared" si="972"/>
        <v>0</v>
      </c>
      <c r="R2436" s="21">
        <f t="shared" si="973"/>
        <v>0</v>
      </c>
      <c r="S2436" s="8">
        <f t="shared" si="974"/>
        <v>0</v>
      </c>
      <c r="T2436" s="10">
        <f t="shared" si="983"/>
        <v>6.5000000000000002E-2</v>
      </c>
      <c r="U2436" s="13">
        <f t="shared" si="987"/>
        <v>145</v>
      </c>
      <c r="V2436" s="13">
        <v>252</v>
      </c>
      <c r="W2436" s="14">
        <f t="shared" si="975"/>
        <v>1.0369000070000001</v>
      </c>
      <c r="X2436" s="224">
        <f t="shared" si="991"/>
        <v>796.27118364</v>
      </c>
      <c r="Y2436" s="8">
        <v>0</v>
      </c>
      <c r="Z2436" s="9">
        <f t="shared" si="976"/>
        <v>0</v>
      </c>
      <c r="AA2436" s="26" t="str">
        <f t="shared" si="984"/>
        <v>INCORPJ=</v>
      </c>
      <c r="AB2436" s="70">
        <f t="shared" si="985"/>
        <v>45169</v>
      </c>
      <c r="AC2436" s="4"/>
      <c r="AD2436" s="1"/>
      <c r="AE2436" s="11"/>
      <c r="AF2436" s="5"/>
      <c r="AG2436" s="1"/>
      <c r="AH2436" s="1"/>
      <c r="AI2436" s="1"/>
      <c r="AJ2436" s="1"/>
      <c r="AK2436" s="10"/>
      <c r="AL2436" s="1"/>
      <c r="AM2436" s="1"/>
      <c r="AN2436" s="1"/>
      <c r="AO2436" s="1"/>
      <c r="AP2436" s="1"/>
      <c r="AQ2436" s="1"/>
    </row>
    <row r="2437" spans="1:43" x14ac:dyDescent="0.2">
      <c r="A2437" s="67">
        <f t="shared" si="977"/>
        <v>44719</v>
      </c>
      <c r="B2437" s="8">
        <f t="shared" si="967"/>
        <v>22385.79498341</v>
      </c>
      <c r="C2437" s="8">
        <f t="shared" si="978"/>
        <v>14727.293106159999</v>
      </c>
      <c r="D2437" s="28">
        <f t="shared" si="979"/>
        <v>6382.88</v>
      </c>
      <c r="E2437" s="9">
        <f>IF(K2437=1,VLOOKUP(A2436,[1]Plan1!$AY$117:$BA$314,3),E2436)</f>
        <v>6412.88</v>
      </c>
      <c r="F2437" s="110">
        <f t="shared" si="980"/>
        <v>44698</v>
      </c>
      <c r="G2437" s="12">
        <f t="shared" si="968"/>
        <v>4.7000726944577131E-3</v>
      </c>
      <c r="H2437" s="11">
        <f t="shared" si="981"/>
        <v>44727</v>
      </c>
      <c r="I2437" s="11">
        <f t="shared" si="969"/>
        <v>44727</v>
      </c>
      <c r="J2437" s="1">
        <f t="shared" si="982"/>
        <v>22</v>
      </c>
      <c r="K2437" s="1">
        <f t="shared" si="990"/>
        <v>16</v>
      </c>
      <c r="L2437" s="8">
        <f t="shared" si="970"/>
        <v>1.0034160400000001</v>
      </c>
      <c r="M2437" s="14">
        <f t="shared" si="989"/>
        <v>1.01060018</v>
      </c>
      <c r="N2437" s="14">
        <f t="shared" si="986"/>
        <v>1.460572591822991</v>
      </c>
      <c r="O2437" s="8">
        <f t="shared" si="988"/>
        <v>1.4655619600000001</v>
      </c>
      <c r="P2437" s="8">
        <f t="shared" si="971"/>
        <v>21583.76055015</v>
      </c>
      <c r="Q2437" s="13">
        <f t="shared" si="972"/>
        <v>0</v>
      </c>
      <c r="R2437" s="21">
        <f t="shared" si="973"/>
        <v>0</v>
      </c>
      <c r="S2437" s="8">
        <f t="shared" si="974"/>
        <v>0</v>
      </c>
      <c r="T2437" s="10">
        <f t="shared" si="983"/>
        <v>6.5000000000000002E-2</v>
      </c>
      <c r="U2437" s="13">
        <f t="shared" si="987"/>
        <v>146</v>
      </c>
      <c r="V2437" s="13">
        <v>252</v>
      </c>
      <c r="W2437" s="14">
        <f t="shared" si="975"/>
        <v>1.0371591609999999</v>
      </c>
      <c r="X2437" s="224">
        <f t="shared" si="991"/>
        <v>802.03443326000001</v>
      </c>
      <c r="Y2437" s="8">
        <v>0</v>
      </c>
      <c r="Z2437" s="9">
        <f t="shared" si="976"/>
        <v>0</v>
      </c>
      <c r="AA2437" s="26" t="str">
        <f t="shared" si="984"/>
        <v>INCORPJ=</v>
      </c>
      <c r="AB2437" s="70">
        <f t="shared" si="985"/>
        <v>45169</v>
      </c>
      <c r="AC2437" s="4"/>
      <c r="AD2437" s="1"/>
      <c r="AE2437" s="11"/>
      <c r="AF2437" s="5"/>
      <c r="AG2437" s="1"/>
      <c r="AH2437" s="1"/>
      <c r="AI2437" s="1"/>
      <c r="AJ2437" s="1"/>
      <c r="AK2437" s="10"/>
      <c r="AL2437" s="1"/>
      <c r="AM2437" s="1"/>
      <c r="AN2437" s="1"/>
      <c r="AO2437" s="1"/>
      <c r="AP2437" s="1"/>
      <c r="AQ2437" s="1"/>
    </row>
    <row r="2438" spans="1:43" x14ac:dyDescent="0.2">
      <c r="A2438" s="67">
        <f t="shared" si="977"/>
        <v>44720</v>
      </c>
      <c r="B2438" s="8">
        <f t="shared" si="967"/>
        <v>22396.16284374</v>
      </c>
      <c r="C2438" s="8">
        <f t="shared" si="978"/>
        <v>14727.293106159999</v>
      </c>
      <c r="D2438" s="28">
        <f t="shared" si="979"/>
        <v>6382.88</v>
      </c>
      <c r="E2438" s="9">
        <f>IF(K2438=1,VLOOKUP(A2437,[1]Plan1!$AY$117:$BA$314,3),E2437)</f>
        <v>6412.88</v>
      </c>
      <c r="F2438" s="110">
        <f t="shared" si="980"/>
        <v>44698</v>
      </c>
      <c r="G2438" s="12">
        <f t="shared" si="968"/>
        <v>4.7000726944577131E-3</v>
      </c>
      <c r="H2438" s="11">
        <f t="shared" si="981"/>
        <v>44727</v>
      </c>
      <c r="I2438" s="11">
        <f t="shared" si="969"/>
        <v>44727</v>
      </c>
      <c r="J2438" s="1">
        <f t="shared" si="982"/>
        <v>22</v>
      </c>
      <c r="K2438" s="1">
        <f t="shared" si="990"/>
        <v>17</v>
      </c>
      <c r="L2438" s="8">
        <f t="shared" si="970"/>
        <v>1.00362993</v>
      </c>
      <c r="M2438" s="14">
        <f t="shared" si="989"/>
        <v>1.01060018</v>
      </c>
      <c r="N2438" s="14">
        <f t="shared" si="986"/>
        <v>1.460572591822991</v>
      </c>
      <c r="O2438" s="8">
        <f t="shared" si="988"/>
        <v>1.4658743599999999</v>
      </c>
      <c r="P2438" s="8">
        <f t="shared" si="971"/>
        <v>21588.361356519999</v>
      </c>
      <c r="Q2438" s="13">
        <f t="shared" si="972"/>
        <v>0</v>
      </c>
      <c r="R2438" s="21">
        <f t="shared" si="973"/>
        <v>0</v>
      </c>
      <c r="S2438" s="8">
        <f t="shared" si="974"/>
        <v>0</v>
      </c>
      <c r="T2438" s="10">
        <f t="shared" si="983"/>
        <v>6.5000000000000002E-2</v>
      </c>
      <c r="U2438" s="13">
        <f t="shared" si="987"/>
        <v>147</v>
      </c>
      <c r="V2438" s="13">
        <v>252</v>
      </c>
      <c r="W2438" s="14">
        <f t="shared" si="975"/>
        <v>1.037418379</v>
      </c>
      <c r="X2438" s="224">
        <f t="shared" si="991"/>
        <v>807.80148722000001</v>
      </c>
      <c r="Y2438" s="8">
        <v>0</v>
      </c>
      <c r="Z2438" s="9">
        <f t="shared" si="976"/>
        <v>0</v>
      </c>
      <c r="AA2438" s="26" t="str">
        <f t="shared" si="984"/>
        <v>INCORPJ=</v>
      </c>
      <c r="AB2438" s="70">
        <f t="shared" si="985"/>
        <v>45169</v>
      </c>
      <c r="AC2438" s="4"/>
      <c r="AD2438" s="1"/>
      <c r="AE2438" s="11"/>
      <c r="AF2438" s="5"/>
      <c r="AG2438" s="1"/>
      <c r="AH2438" s="1"/>
      <c r="AI2438" s="1"/>
      <c r="AJ2438" s="1"/>
      <c r="AK2438" s="10"/>
      <c r="AL2438" s="1"/>
      <c r="AM2438" s="1"/>
      <c r="AN2438" s="1"/>
      <c r="AO2438" s="1"/>
      <c r="AP2438" s="1"/>
      <c r="AQ2438" s="1"/>
    </row>
    <row r="2439" spans="1:43" x14ac:dyDescent="0.2">
      <c r="A2439" s="67">
        <f t="shared" si="977"/>
        <v>44721</v>
      </c>
      <c r="B2439" s="8">
        <f t="shared" si="967"/>
        <v>22406.535737000002</v>
      </c>
      <c r="C2439" s="8">
        <f t="shared" si="978"/>
        <v>14727.293106159999</v>
      </c>
      <c r="D2439" s="28">
        <f t="shared" si="979"/>
        <v>6382.88</v>
      </c>
      <c r="E2439" s="9">
        <f>IF(K2439=1,VLOOKUP(A2438,[1]Plan1!$AY$117:$BA$314,3),E2438)</f>
        <v>6412.88</v>
      </c>
      <c r="F2439" s="110">
        <f t="shared" si="980"/>
        <v>44698</v>
      </c>
      <c r="G2439" s="12">
        <f t="shared" si="968"/>
        <v>4.7000726944577131E-3</v>
      </c>
      <c r="H2439" s="11">
        <f t="shared" si="981"/>
        <v>44727</v>
      </c>
      <c r="I2439" s="11">
        <f t="shared" si="969"/>
        <v>44727</v>
      </c>
      <c r="J2439" s="1">
        <f t="shared" si="982"/>
        <v>22</v>
      </c>
      <c r="K2439" s="1">
        <f t="shared" si="990"/>
        <v>18</v>
      </c>
      <c r="L2439" s="8">
        <f t="shared" si="970"/>
        <v>1.0038438700000001</v>
      </c>
      <c r="M2439" s="14">
        <f t="shared" si="989"/>
        <v>1.01060018</v>
      </c>
      <c r="N2439" s="14">
        <f t="shared" si="986"/>
        <v>1.460572591822991</v>
      </c>
      <c r="O2439" s="8">
        <f t="shared" si="988"/>
        <v>1.46618684</v>
      </c>
      <c r="P2439" s="8">
        <f t="shared" si="971"/>
        <v>21592.963341070001</v>
      </c>
      <c r="Q2439" s="13">
        <f t="shared" si="972"/>
        <v>0</v>
      </c>
      <c r="R2439" s="21">
        <f t="shared" si="973"/>
        <v>0</v>
      </c>
      <c r="S2439" s="8">
        <f t="shared" si="974"/>
        <v>0</v>
      </c>
      <c r="T2439" s="10">
        <f t="shared" si="983"/>
        <v>6.5000000000000002E-2</v>
      </c>
      <c r="U2439" s="13">
        <f t="shared" si="987"/>
        <v>148</v>
      </c>
      <c r="V2439" s="13">
        <v>252</v>
      </c>
      <c r="W2439" s="14">
        <f t="shared" si="975"/>
        <v>1.037677663</v>
      </c>
      <c r="X2439" s="224">
        <f t="shared" si="991"/>
        <v>813.57239592999997</v>
      </c>
      <c r="Y2439" s="8">
        <v>0</v>
      </c>
      <c r="Z2439" s="9">
        <f t="shared" si="976"/>
        <v>0</v>
      </c>
      <c r="AA2439" s="26" t="str">
        <f t="shared" si="984"/>
        <v>INCORPJ=</v>
      </c>
      <c r="AB2439" s="70">
        <f t="shared" si="985"/>
        <v>45169</v>
      </c>
      <c r="AC2439" s="4"/>
      <c r="AD2439" s="1"/>
      <c r="AE2439" s="11"/>
      <c r="AF2439" s="5"/>
      <c r="AG2439" s="1"/>
      <c r="AH2439" s="1"/>
      <c r="AI2439" s="1"/>
      <c r="AJ2439" s="1"/>
      <c r="AK2439" s="10"/>
      <c r="AL2439" s="1"/>
      <c r="AM2439" s="1"/>
      <c r="AN2439" s="1"/>
      <c r="AO2439" s="1"/>
      <c r="AP2439" s="1"/>
      <c r="AQ2439" s="1"/>
    </row>
    <row r="2440" spans="1:43" x14ac:dyDescent="0.2">
      <c r="A2440" s="67">
        <f t="shared" si="977"/>
        <v>44722</v>
      </c>
      <c r="B2440" s="8">
        <f t="shared" si="967"/>
        <v>22416.913163239999</v>
      </c>
      <c r="C2440" s="8">
        <f t="shared" si="978"/>
        <v>14727.293106159999</v>
      </c>
      <c r="D2440" s="28">
        <f t="shared" si="979"/>
        <v>6382.88</v>
      </c>
      <c r="E2440" s="9">
        <f>IF(K2440=1,VLOOKUP(A2439,[1]Plan1!$AY$117:$BA$314,3),E2439)</f>
        <v>6412.88</v>
      </c>
      <c r="F2440" s="110">
        <f t="shared" si="980"/>
        <v>44698</v>
      </c>
      <c r="G2440" s="12">
        <f t="shared" si="968"/>
        <v>4.7000726944577131E-3</v>
      </c>
      <c r="H2440" s="11">
        <f t="shared" si="981"/>
        <v>44727</v>
      </c>
      <c r="I2440" s="11">
        <f t="shared" si="969"/>
        <v>44727</v>
      </c>
      <c r="J2440" s="1">
        <f t="shared" si="982"/>
        <v>22</v>
      </c>
      <c r="K2440" s="1">
        <f t="shared" si="990"/>
        <v>19</v>
      </c>
      <c r="L2440" s="8">
        <f t="shared" si="970"/>
        <v>1.0040578499999999</v>
      </c>
      <c r="M2440" s="14">
        <f t="shared" si="989"/>
        <v>1.01060018</v>
      </c>
      <c r="N2440" s="14">
        <f t="shared" si="986"/>
        <v>1.460572591822991</v>
      </c>
      <c r="O2440" s="8">
        <f t="shared" si="988"/>
        <v>1.46649937</v>
      </c>
      <c r="P2440" s="8">
        <f t="shared" si="971"/>
        <v>21597.56606198</v>
      </c>
      <c r="Q2440" s="13">
        <f t="shared" si="972"/>
        <v>0</v>
      </c>
      <c r="R2440" s="21">
        <f t="shared" si="973"/>
        <v>0</v>
      </c>
      <c r="S2440" s="8">
        <f t="shared" si="974"/>
        <v>0</v>
      </c>
      <c r="T2440" s="10">
        <f t="shared" si="983"/>
        <v>6.5000000000000002E-2</v>
      </c>
      <c r="U2440" s="13">
        <f t="shared" si="987"/>
        <v>149</v>
      </c>
      <c r="V2440" s="13">
        <v>252</v>
      </c>
      <c r="W2440" s="14">
        <f t="shared" si="975"/>
        <v>1.0379370109999999</v>
      </c>
      <c r="X2440" s="224">
        <f t="shared" si="991"/>
        <v>819.34710126000004</v>
      </c>
      <c r="Y2440" s="8">
        <v>0</v>
      </c>
      <c r="Z2440" s="9">
        <f t="shared" si="976"/>
        <v>0</v>
      </c>
      <c r="AA2440" s="26" t="str">
        <f t="shared" si="984"/>
        <v>INCORPJ=</v>
      </c>
      <c r="AB2440" s="70">
        <f t="shared" si="985"/>
        <v>45169</v>
      </c>
      <c r="AC2440" s="4"/>
      <c r="AD2440" s="1"/>
      <c r="AE2440" s="11"/>
      <c r="AF2440" s="5"/>
      <c r="AG2440" s="1"/>
      <c r="AH2440" s="1"/>
      <c r="AI2440" s="1"/>
      <c r="AJ2440" s="1"/>
      <c r="AK2440" s="10"/>
      <c r="AL2440" s="1"/>
      <c r="AM2440" s="1"/>
      <c r="AN2440" s="1"/>
      <c r="AO2440" s="1"/>
      <c r="AP2440" s="1"/>
      <c r="AQ2440" s="1"/>
    </row>
    <row r="2441" spans="1:43" x14ac:dyDescent="0.2">
      <c r="A2441" s="67">
        <f t="shared" si="977"/>
        <v>44723</v>
      </c>
      <c r="B2441" s="8">
        <f t="shared" si="967"/>
        <v>22427.295582629999</v>
      </c>
      <c r="C2441" s="8">
        <f t="shared" si="978"/>
        <v>14727.293106159999</v>
      </c>
      <c r="D2441" s="28">
        <f t="shared" si="979"/>
        <v>6382.88</v>
      </c>
      <c r="E2441" s="9">
        <f>IF(K2441=1,VLOOKUP(A2440,[1]Plan1!$AY$117:$BA$314,3),E2440)</f>
        <v>6412.88</v>
      </c>
      <c r="F2441" s="110">
        <f t="shared" si="980"/>
        <v>44698</v>
      </c>
      <c r="G2441" s="12">
        <f t="shared" si="968"/>
        <v>4.7000726944577131E-3</v>
      </c>
      <c r="H2441" s="11">
        <f t="shared" si="981"/>
        <v>44727</v>
      </c>
      <c r="I2441" s="11">
        <f t="shared" si="969"/>
        <v>44727</v>
      </c>
      <c r="J2441" s="1">
        <f t="shared" si="982"/>
        <v>22</v>
      </c>
      <c r="K2441" s="1">
        <f t="shared" si="990"/>
        <v>20</v>
      </c>
      <c r="L2441" s="8">
        <f t="shared" si="970"/>
        <v>1.0042718799999999</v>
      </c>
      <c r="M2441" s="14">
        <f t="shared" si="989"/>
        <v>1.01060018</v>
      </c>
      <c r="N2441" s="14">
        <f t="shared" si="986"/>
        <v>1.460572591822991</v>
      </c>
      <c r="O2441" s="8">
        <f t="shared" si="988"/>
        <v>1.4668119799999999</v>
      </c>
      <c r="P2441" s="8">
        <f t="shared" si="971"/>
        <v>21602.169961079999</v>
      </c>
      <c r="Q2441" s="13">
        <f t="shared" si="972"/>
        <v>0</v>
      </c>
      <c r="R2441" s="21">
        <f t="shared" si="973"/>
        <v>0</v>
      </c>
      <c r="S2441" s="8">
        <f t="shared" si="974"/>
        <v>0</v>
      </c>
      <c r="T2441" s="10">
        <f t="shared" si="983"/>
        <v>6.5000000000000002E-2</v>
      </c>
      <c r="U2441" s="13">
        <f t="shared" si="987"/>
        <v>150</v>
      </c>
      <c r="V2441" s="13">
        <v>252</v>
      </c>
      <c r="W2441" s="14">
        <f t="shared" si="975"/>
        <v>1.038196423</v>
      </c>
      <c r="X2441" s="224">
        <f t="shared" si="991"/>
        <v>825.12562155000001</v>
      </c>
      <c r="Y2441" s="8">
        <v>0</v>
      </c>
      <c r="Z2441" s="9">
        <f t="shared" si="976"/>
        <v>0</v>
      </c>
      <c r="AA2441" s="26" t="str">
        <f t="shared" si="984"/>
        <v>INCORPJ=</v>
      </c>
      <c r="AB2441" s="70">
        <f t="shared" si="985"/>
        <v>45169</v>
      </c>
      <c r="AC2441" s="4"/>
      <c r="AD2441" s="1"/>
      <c r="AE2441" s="11"/>
      <c r="AF2441" s="5"/>
      <c r="AG2441" s="1"/>
      <c r="AH2441" s="1"/>
      <c r="AI2441" s="1"/>
      <c r="AJ2441" s="1"/>
      <c r="AK2441" s="10"/>
      <c r="AL2441" s="1"/>
      <c r="AM2441" s="1"/>
      <c r="AN2441" s="1"/>
      <c r="AO2441" s="1"/>
      <c r="AP2441" s="1"/>
      <c r="AQ2441" s="1"/>
    </row>
    <row r="2442" spans="1:43" x14ac:dyDescent="0.2">
      <c r="A2442" s="67">
        <f t="shared" si="977"/>
        <v>44724</v>
      </c>
      <c r="B2442" s="8">
        <f t="shared" ref="B2442:B2505" si="992">(P2442+X2442)</f>
        <v>22427.295582629999</v>
      </c>
      <c r="C2442" s="8">
        <f t="shared" si="978"/>
        <v>14727.293106159999</v>
      </c>
      <c r="D2442" s="28">
        <f t="shared" si="979"/>
        <v>6382.88</v>
      </c>
      <c r="E2442" s="9">
        <f>IF(K2442=1,VLOOKUP(A2441,[1]Plan1!$AY$117:$BA$314,3),E2441)</f>
        <v>6412.88</v>
      </c>
      <c r="F2442" s="110">
        <f t="shared" si="980"/>
        <v>44698</v>
      </c>
      <c r="G2442" s="12">
        <f t="shared" ref="G2442:G2505" si="993">(E2442/D2442)-1</f>
        <v>4.7000726944577131E-3</v>
      </c>
      <c r="H2442" s="11">
        <f t="shared" si="981"/>
        <v>44727</v>
      </c>
      <c r="I2442" s="11">
        <f t="shared" ref="I2442:I2505" si="994">IF(A2442&gt;I2441,H2442,I2441)</f>
        <v>44727</v>
      </c>
      <c r="J2442" s="1">
        <f t="shared" si="982"/>
        <v>22</v>
      </c>
      <c r="K2442" s="1">
        <f t="shared" si="990"/>
        <v>20</v>
      </c>
      <c r="L2442" s="8">
        <f t="shared" ref="L2442:L2505" si="995">TRUNC((E2442/D2442)^TRUNC((K2442/J2442),9),8)</f>
        <v>1.0042718799999999</v>
      </c>
      <c r="M2442" s="14">
        <f t="shared" si="989"/>
        <v>1.01060018</v>
      </c>
      <c r="N2442" s="14">
        <f t="shared" si="986"/>
        <v>1.460572591822991</v>
      </c>
      <c r="O2442" s="8">
        <f t="shared" si="988"/>
        <v>1.4668119799999999</v>
      </c>
      <c r="P2442" s="8">
        <f t="shared" ref="P2442:P2505" si="996">TRUNC(C2442*O2442,8)</f>
        <v>21602.169961079999</v>
      </c>
      <c r="Q2442" s="13">
        <f t="shared" ref="Q2442:Q2505" si="997">IF(VLOOKUP(A2442,AE$10:AM$114,9)=VLOOKUP(A2441,AE$10:AM$114,9),0,VLOOKUP(A2442,AE$10:AM$114,9))</f>
        <v>0</v>
      </c>
      <c r="R2442" s="21">
        <f t="shared" ref="R2442:R2505" si="998">IF(Q2442&gt;0,VLOOKUP($A2442,$AE$10:$AK$114,7),0)</f>
        <v>0</v>
      </c>
      <c r="S2442" s="8">
        <f t="shared" ref="S2442:S2505" si="999">IF(R2442&gt;0,TRUNC(R2442*P2442,8),0)</f>
        <v>0</v>
      </c>
      <c r="T2442" s="10">
        <f t="shared" si="983"/>
        <v>6.5000000000000002E-2</v>
      </c>
      <c r="U2442" s="13">
        <f t="shared" si="987"/>
        <v>150</v>
      </c>
      <c r="V2442" s="13">
        <v>252</v>
      </c>
      <c r="W2442" s="14">
        <f t="shared" ref="W2442:W2505" si="1000">ROUND((1+T2442)^TRUNC((U2442/V2442),9),9)</f>
        <v>1.038196423</v>
      </c>
      <c r="X2442" s="224">
        <f t="shared" si="991"/>
        <v>825.12562155000001</v>
      </c>
      <c r="Y2442" s="8">
        <v>0</v>
      </c>
      <c r="Z2442" s="9">
        <f t="shared" ref="Z2442:Z2505" si="1001">IF(S2442&gt;0,S2442+X2442,0)</f>
        <v>0</v>
      </c>
      <c r="AA2442" s="26" t="str">
        <f t="shared" si="984"/>
        <v>INCORPJ=</v>
      </c>
      <c r="AB2442" s="70">
        <f t="shared" si="985"/>
        <v>45169</v>
      </c>
      <c r="AC2442" s="4"/>
      <c r="AD2442" s="1"/>
      <c r="AE2442" s="11"/>
      <c r="AF2442" s="5"/>
      <c r="AG2442" s="1"/>
      <c r="AH2442" s="1"/>
      <c r="AI2442" s="1"/>
      <c r="AJ2442" s="1"/>
      <c r="AK2442" s="10"/>
      <c r="AL2442" s="1"/>
      <c r="AM2442" s="1"/>
      <c r="AN2442" s="1"/>
      <c r="AO2442" s="1"/>
      <c r="AP2442" s="1"/>
      <c r="AQ2442" s="1"/>
    </row>
    <row r="2443" spans="1:43" x14ac:dyDescent="0.2">
      <c r="A2443" s="67">
        <f t="shared" ref="A2443:A2506" si="1002">(A2442+1)</f>
        <v>44725</v>
      </c>
      <c r="B2443" s="8">
        <f t="shared" si="992"/>
        <v>22427.295582629999</v>
      </c>
      <c r="C2443" s="8">
        <f t="shared" ref="C2443:C2506" si="1003">TRUNC(IF(Q2442&gt;0,VLOOKUP(A2442,$AE$12:$AF$114,2),C2442),8)</f>
        <v>14727.293106159999</v>
      </c>
      <c r="D2443" s="28">
        <f t="shared" ref="D2443:D2506" si="1004">IF(E2443=E2442,D2442,E2442)</f>
        <v>6382.88</v>
      </c>
      <c r="E2443" s="9">
        <f>IF(K2443=1,VLOOKUP(A2442,[1]Plan1!$AY$117:$BA$314,3),E2442)</f>
        <v>6412.88</v>
      </c>
      <c r="F2443" s="110">
        <f t="shared" ref="F2443:F2506" si="1005">IF(D2443=D2442,F2442,A2443)</f>
        <v>44698</v>
      </c>
      <c r="G2443" s="12">
        <f t="shared" si="993"/>
        <v>4.7000726944577131E-3</v>
      </c>
      <c r="H2443" s="11">
        <f t="shared" ref="H2443:H2506" si="1006">IF(DAY(A2443)=15,VLOOKUP(A2443,AJ$118:AP$450,4),H2442)</f>
        <v>44727</v>
      </c>
      <c r="I2443" s="11">
        <f t="shared" si="994"/>
        <v>44727</v>
      </c>
      <c r="J2443" s="1">
        <f t="shared" ref="J2443:J2506" si="1007">IF(I2443=I2442,J2442,NETWORKDAYS(I2442,I2443,$AE$118:$AE$502)-1)</f>
        <v>22</v>
      </c>
      <c r="K2443" s="1">
        <f t="shared" si="990"/>
        <v>20</v>
      </c>
      <c r="L2443" s="8">
        <f t="shared" si="995"/>
        <v>1.0042718799999999</v>
      </c>
      <c r="M2443" s="14">
        <f t="shared" si="989"/>
        <v>1.01060018</v>
      </c>
      <c r="N2443" s="14">
        <f t="shared" si="986"/>
        <v>1.460572591822991</v>
      </c>
      <c r="O2443" s="8">
        <f t="shared" si="988"/>
        <v>1.4668119799999999</v>
      </c>
      <c r="P2443" s="8">
        <f t="shared" si="996"/>
        <v>21602.169961079999</v>
      </c>
      <c r="Q2443" s="13">
        <f t="shared" si="997"/>
        <v>0</v>
      </c>
      <c r="R2443" s="21">
        <f t="shared" si="998"/>
        <v>0</v>
      </c>
      <c r="S2443" s="8">
        <f t="shared" si="999"/>
        <v>0</v>
      </c>
      <c r="T2443" s="10">
        <f t="shared" ref="T2443:T2506" si="1008">IF(Q2442&gt;0,VLOOKUP(A2442,$AE$11:$AH$20,4),T2442)</f>
        <v>6.5000000000000002E-2</v>
      </c>
      <c r="U2443" s="13">
        <f t="shared" si="987"/>
        <v>150</v>
      </c>
      <c r="V2443" s="13">
        <v>252</v>
      </c>
      <c r="W2443" s="14">
        <f t="shared" si="1000"/>
        <v>1.038196423</v>
      </c>
      <c r="X2443" s="224">
        <f t="shared" si="991"/>
        <v>825.12562155000001</v>
      </c>
      <c r="Y2443" s="8">
        <v>0</v>
      </c>
      <c r="Z2443" s="9">
        <f t="shared" si="1001"/>
        <v>0</v>
      </c>
      <c r="AA2443" s="26" t="str">
        <f t="shared" ref="AA2443:AA2506" si="1009">IF($Q2442&gt;0,VLOOKUP($A2442,$AE$10:$AO$114,($AN$7)+1),AA2442)</f>
        <v>INCORPJ=</v>
      </c>
      <c r="AB2443" s="70">
        <f t="shared" ref="AB2443:AB2506" si="1010">IF($Q2442&gt;0,VLOOKUP($A2442,$AE$10:$AO$114,($AO$7)+1),AB2442)</f>
        <v>45169</v>
      </c>
      <c r="AC2443" s="4"/>
      <c r="AD2443" s="1"/>
      <c r="AE2443" s="11"/>
      <c r="AF2443" s="5"/>
      <c r="AG2443" s="1"/>
      <c r="AH2443" s="1"/>
      <c r="AI2443" s="1"/>
      <c r="AJ2443" s="1"/>
      <c r="AK2443" s="10"/>
      <c r="AL2443" s="1"/>
      <c r="AM2443" s="1"/>
      <c r="AN2443" s="1"/>
      <c r="AO2443" s="1"/>
      <c r="AP2443" s="1"/>
      <c r="AQ2443" s="1"/>
    </row>
    <row r="2444" spans="1:43" x14ac:dyDescent="0.2">
      <c r="A2444" s="67">
        <f t="shared" si="1002"/>
        <v>44726</v>
      </c>
      <c r="B2444" s="8">
        <f t="shared" si="992"/>
        <v>22437.68258135</v>
      </c>
      <c r="C2444" s="8">
        <f t="shared" si="1003"/>
        <v>14727.293106159999</v>
      </c>
      <c r="D2444" s="28">
        <f t="shared" si="1004"/>
        <v>6382.88</v>
      </c>
      <c r="E2444" s="9">
        <f>IF(K2444=1,VLOOKUP(A2443,[1]Plan1!$AY$117:$BA$314,3),E2443)</f>
        <v>6412.88</v>
      </c>
      <c r="F2444" s="110">
        <f t="shared" si="1005"/>
        <v>44698</v>
      </c>
      <c r="G2444" s="12">
        <f t="shared" si="993"/>
        <v>4.7000726944577131E-3</v>
      </c>
      <c r="H2444" s="11">
        <f t="shared" si="1006"/>
        <v>44727</v>
      </c>
      <c r="I2444" s="11">
        <f t="shared" si="994"/>
        <v>44727</v>
      </c>
      <c r="J2444" s="1">
        <f t="shared" si="1007"/>
        <v>22</v>
      </c>
      <c r="K2444" s="1">
        <f t="shared" si="990"/>
        <v>21</v>
      </c>
      <c r="L2444" s="8">
        <f t="shared" si="995"/>
        <v>1.0044859500000001</v>
      </c>
      <c r="M2444" s="14">
        <f t="shared" si="989"/>
        <v>1.01060018</v>
      </c>
      <c r="N2444" s="14">
        <f t="shared" si="986"/>
        <v>1.460572591822991</v>
      </c>
      <c r="O2444" s="8">
        <f t="shared" si="988"/>
        <v>1.46712464</v>
      </c>
      <c r="P2444" s="8">
        <f t="shared" si="996"/>
        <v>21606.774596539999</v>
      </c>
      <c r="Q2444" s="13">
        <f t="shared" si="997"/>
        <v>0</v>
      </c>
      <c r="R2444" s="21">
        <f t="shared" si="998"/>
        <v>0</v>
      </c>
      <c r="S2444" s="8">
        <f t="shared" si="999"/>
        <v>0</v>
      </c>
      <c r="T2444" s="10">
        <f t="shared" si="1008"/>
        <v>6.5000000000000002E-2</v>
      </c>
      <c r="U2444" s="13">
        <f t="shared" si="987"/>
        <v>151</v>
      </c>
      <c r="V2444" s="13">
        <v>252</v>
      </c>
      <c r="W2444" s="14">
        <f t="shared" si="1000"/>
        <v>1.0384559010000001</v>
      </c>
      <c r="X2444" s="224">
        <f t="shared" si="991"/>
        <v>830.90798481000002</v>
      </c>
      <c r="Y2444" s="8">
        <v>0</v>
      </c>
      <c r="Z2444" s="9">
        <f t="shared" si="1001"/>
        <v>0</v>
      </c>
      <c r="AA2444" s="26" t="str">
        <f t="shared" si="1009"/>
        <v>INCORPJ=</v>
      </c>
      <c r="AB2444" s="70">
        <f t="shared" si="1010"/>
        <v>45169</v>
      </c>
      <c r="AC2444" s="4"/>
      <c r="AD2444" s="1"/>
      <c r="AE2444" s="11"/>
      <c r="AF2444" s="5"/>
      <c r="AG2444" s="1"/>
      <c r="AH2444" s="1"/>
      <c r="AI2444" s="1"/>
      <c r="AJ2444" s="1"/>
      <c r="AK2444" s="10"/>
      <c r="AL2444" s="1"/>
      <c r="AM2444" s="1"/>
      <c r="AN2444" s="1"/>
      <c r="AO2444" s="1"/>
      <c r="AP2444" s="1"/>
      <c r="AQ2444" s="1"/>
    </row>
    <row r="2445" spans="1:43" x14ac:dyDescent="0.2">
      <c r="A2445" s="67">
        <f t="shared" si="1002"/>
        <v>44727</v>
      </c>
      <c r="B2445" s="8">
        <f t="shared" si="992"/>
        <v>22448.074598219999</v>
      </c>
      <c r="C2445" s="8">
        <f t="shared" si="1003"/>
        <v>14727.293106159999</v>
      </c>
      <c r="D2445" s="28">
        <f t="shared" si="1004"/>
        <v>6382.88</v>
      </c>
      <c r="E2445" s="9">
        <f>IF(K2445=1,VLOOKUP(A2444,[1]Plan1!$AY$117:$BA$314,3),E2444)</f>
        <v>6412.88</v>
      </c>
      <c r="F2445" s="110">
        <f t="shared" si="1005"/>
        <v>44698</v>
      </c>
      <c r="G2445" s="12">
        <f t="shared" si="993"/>
        <v>4.7000726944577131E-3</v>
      </c>
      <c r="H2445" s="11">
        <f t="shared" si="1006"/>
        <v>44757</v>
      </c>
      <c r="I2445" s="11">
        <f t="shared" si="994"/>
        <v>44727</v>
      </c>
      <c r="J2445" s="1">
        <f t="shared" si="1007"/>
        <v>22</v>
      </c>
      <c r="K2445" s="1">
        <f t="shared" si="990"/>
        <v>22</v>
      </c>
      <c r="L2445" s="8">
        <f t="shared" si="995"/>
        <v>1.0047000699999999</v>
      </c>
      <c r="M2445" s="14">
        <f t="shared" si="989"/>
        <v>1.01060018</v>
      </c>
      <c r="N2445" s="14">
        <f t="shared" si="986"/>
        <v>1.460572591822991</v>
      </c>
      <c r="O2445" s="8">
        <f t="shared" si="988"/>
        <v>1.46743738</v>
      </c>
      <c r="P2445" s="8">
        <f t="shared" si="996"/>
        <v>21611.380410189999</v>
      </c>
      <c r="Q2445" s="13">
        <f t="shared" si="997"/>
        <v>0</v>
      </c>
      <c r="R2445" s="21">
        <f t="shared" si="998"/>
        <v>0</v>
      </c>
      <c r="S2445" s="8">
        <f t="shared" si="999"/>
        <v>0</v>
      </c>
      <c r="T2445" s="10">
        <f t="shared" si="1008"/>
        <v>6.5000000000000002E-2</v>
      </c>
      <c r="U2445" s="13">
        <f t="shared" si="987"/>
        <v>152</v>
      </c>
      <c r="V2445" s="13">
        <v>252</v>
      </c>
      <c r="W2445" s="14">
        <f t="shared" si="1000"/>
        <v>1.0387154439999999</v>
      </c>
      <c r="X2445" s="224">
        <f t="shared" si="991"/>
        <v>836.69418802999996</v>
      </c>
      <c r="Y2445" s="8">
        <v>0</v>
      </c>
      <c r="Z2445" s="9">
        <f t="shared" si="1001"/>
        <v>0</v>
      </c>
      <c r="AA2445" s="26" t="str">
        <f t="shared" si="1009"/>
        <v>INCORPJ=</v>
      </c>
      <c r="AB2445" s="70">
        <f t="shared" si="1010"/>
        <v>45169</v>
      </c>
      <c r="AC2445" s="4"/>
      <c r="AD2445" s="1"/>
      <c r="AE2445" s="11"/>
      <c r="AF2445" s="5"/>
      <c r="AG2445" s="1"/>
      <c r="AH2445" s="1"/>
      <c r="AI2445" s="1"/>
      <c r="AJ2445" s="1"/>
      <c r="AK2445" s="10"/>
      <c r="AL2445" s="1"/>
      <c r="AM2445" s="1"/>
      <c r="AN2445" s="1"/>
      <c r="AO2445" s="1"/>
      <c r="AP2445" s="1"/>
      <c r="AQ2445" s="1"/>
    </row>
    <row r="2446" spans="1:43" x14ac:dyDescent="0.2">
      <c r="A2446" s="67">
        <f t="shared" si="1002"/>
        <v>44728</v>
      </c>
      <c r="B2446" s="8">
        <f t="shared" si="992"/>
        <v>22460.82663498</v>
      </c>
      <c r="C2446" s="8">
        <f t="shared" si="1003"/>
        <v>14727.293106159999</v>
      </c>
      <c r="D2446" s="28">
        <f t="shared" si="1004"/>
        <v>6412.88</v>
      </c>
      <c r="E2446" s="9">
        <f>IF(K2446=1,VLOOKUP(A2445,[1]Plan1!$AY$117:$BA$314,3),E2445)</f>
        <v>6455.85</v>
      </c>
      <c r="F2446" s="110">
        <f t="shared" si="1005"/>
        <v>44728</v>
      </c>
      <c r="G2446" s="12">
        <f t="shared" si="993"/>
        <v>6.7005775876050055E-3</v>
      </c>
      <c r="H2446" s="11">
        <f t="shared" si="1006"/>
        <v>44757</v>
      </c>
      <c r="I2446" s="11">
        <f t="shared" si="994"/>
        <v>44757</v>
      </c>
      <c r="J2446" s="1">
        <f t="shared" si="1007"/>
        <v>21</v>
      </c>
      <c r="K2446" s="1">
        <f t="shared" si="990"/>
        <v>1</v>
      </c>
      <c r="L2446" s="8">
        <f t="shared" si="995"/>
        <v>1.0003180599999999</v>
      </c>
      <c r="M2446" s="14">
        <f t="shared" si="989"/>
        <v>1.0047000699999999</v>
      </c>
      <c r="N2446" s="14">
        <f t="shared" si="986"/>
        <v>1.4674373852446405</v>
      </c>
      <c r="O2446" s="8">
        <f t="shared" si="988"/>
        <v>1.4679041100000001</v>
      </c>
      <c r="P2446" s="8">
        <f t="shared" si="996"/>
        <v>21618.2540797</v>
      </c>
      <c r="Q2446" s="13">
        <f t="shared" si="997"/>
        <v>0</v>
      </c>
      <c r="R2446" s="21">
        <f t="shared" si="998"/>
        <v>0</v>
      </c>
      <c r="S2446" s="8">
        <f t="shared" si="999"/>
        <v>0</v>
      </c>
      <c r="T2446" s="10">
        <f t="shared" si="1008"/>
        <v>6.5000000000000002E-2</v>
      </c>
      <c r="U2446" s="13">
        <f t="shared" si="987"/>
        <v>153</v>
      </c>
      <c r="V2446" s="13">
        <v>252</v>
      </c>
      <c r="W2446" s="14">
        <f t="shared" si="1000"/>
        <v>1.038975051</v>
      </c>
      <c r="X2446" s="224">
        <f t="shared" si="991"/>
        <v>842.57255527999996</v>
      </c>
      <c r="Y2446" s="8">
        <v>0</v>
      </c>
      <c r="Z2446" s="9">
        <f t="shared" si="1001"/>
        <v>0</v>
      </c>
      <c r="AA2446" s="26" t="str">
        <f t="shared" si="1009"/>
        <v>INCORPJ=</v>
      </c>
      <c r="AB2446" s="70">
        <f t="shared" si="1010"/>
        <v>45169</v>
      </c>
      <c r="AC2446" s="4"/>
      <c r="AD2446" s="1"/>
      <c r="AE2446" s="11"/>
      <c r="AF2446" s="5"/>
      <c r="AG2446" s="1"/>
      <c r="AH2446" s="1"/>
      <c r="AI2446" s="1"/>
      <c r="AJ2446" s="1"/>
      <c r="AK2446" s="10"/>
      <c r="AL2446" s="1"/>
      <c r="AM2446" s="1"/>
      <c r="AN2446" s="1"/>
      <c r="AO2446" s="1"/>
      <c r="AP2446" s="1"/>
      <c r="AQ2446" s="1"/>
    </row>
    <row r="2447" spans="1:43" x14ac:dyDescent="0.2">
      <c r="A2447" s="67">
        <f t="shared" si="1002"/>
        <v>44729</v>
      </c>
      <c r="B2447" s="8">
        <f t="shared" si="992"/>
        <v>22460.82663498</v>
      </c>
      <c r="C2447" s="8">
        <f t="shared" si="1003"/>
        <v>14727.293106159999</v>
      </c>
      <c r="D2447" s="28">
        <f t="shared" si="1004"/>
        <v>6412.88</v>
      </c>
      <c r="E2447" s="9">
        <f>IF(K2447=1,VLOOKUP(A2446,[1]Plan1!$AY$117:$BA$314,3),E2446)</f>
        <v>6455.85</v>
      </c>
      <c r="F2447" s="110">
        <f t="shared" si="1005"/>
        <v>44728</v>
      </c>
      <c r="G2447" s="12">
        <f t="shared" si="993"/>
        <v>6.7005775876050055E-3</v>
      </c>
      <c r="H2447" s="11">
        <f t="shared" si="1006"/>
        <v>44757</v>
      </c>
      <c r="I2447" s="11">
        <f t="shared" si="994"/>
        <v>44757</v>
      </c>
      <c r="J2447" s="1">
        <f t="shared" si="1007"/>
        <v>21</v>
      </c>
      <c r="K2447" s="1">
        <f t="shared" si="990"/>
        <v>1</v>
      </c>
      <c r="L2447" s="8">
        <f t="shared" si="995"/>
        <v>1.0003180599999999</v>
      </c>
      <c r="M2447" s="14">
        <f t="shared" si="989"/>
        <v>1.0047000699999999</v>
      </c>
      <c r="N2447" s="14">
        <f t="shared" si="986"/>
        <v>1.4674373852446405</v>
      </c>
      <c r="O2447" s="8">
        <f t="shared" si="988"/>
        <v>1.4679041100000001</v>
      </c>
      <c r="P2447" s="8">
        <f t="shared" si="996"/>
        <v>21618.2540797</v>
      </c>
      <c r="Q2447" s="13">
        <f t="shared" si="997"/>
        <v>0</v>
      </c>
      <c r="R2447" s="21">
        <f t="shared" si="998"/>
        <v>0</v>
      </c>
      <c r="S2447" s="8">
        <f t="shared" si="999"/>
        <v>0</v>
      </c>
      <c r="T2447" s="10">
        <f t="shared" si="1008"/>
        <v>6.5000000000000002E-2</v>
      </c>
      <c r="U2447" s="13">
        <f t="shared" si="987"/>
        <v>153</v>
      </c>
      <c r="V2447" s="13">
        <v>252</v>
      </c>
      <c r="W2447" s="14">
        <f t="shared" si="1000"/>
        <v>1.038975051</v>
      </c>
      <c r="X2447" s="224">
        <f t="shared" si="991"/>
        <v>842.57255527999996</v>
      </c>
      <c r="Y2447" s="8">
        <v>0</v>
      </c>
      <c r="Z2447" s="9">
        <f t="shared" si="1001"/>
        <v>0</v>
      </c>
      <c r="AA2447" s="26" t="str">
        <f t="shared" si="1009"/>
        <v>INCORPJ=</v>
      </c>
      <c r="AB2447" s="70">
        <f t="shared" si="1010"/>
        <v>45169</v>
      </c>
      <c r="AC2447" s="4"/>
      <c r="AD2447" s="1"/>
      <c r="AE2447" s="11"/>
      <c r="AF2447" s="5"/>
      <c r="AG2447" s="1"/>
      <c r="AH2447" s="1"/>
      <c r="AI2447" s="1"/>
      <c r="AJ2447" s="1"/>
      <c r="AK2447" s="10"/>
      <c r="AL2447" s="1"/>
      <c r="AM2447" s="1"/>
      <c r="AN2447" s="1"/>
      <c r="AO2447" s="1"/>
      <c r="AP2447" s="1"/>
      <c r="AQ2447" s="1"/>
    </row>
    <row r="2448" spans="1:43" x14ac:dyDescent="0.2">
      <c r="A2448" s="67">
        <f t="shared" si="1002"/>
        <v>44730</v>
      </c>
      <c r="B2448" s="8">
        <f t="shared" si="992"/>
        <v>22473.585942059999</v>
      </c>
      <c r="C2448" s="8">
        <f t="shared" si="1003"/>
        <v>14727.293106159999</v>
      </c>
      <c r="D2448" s="28">
        <f t="shared" si="1004"/>
        <v>6412.88</v>
      </c>
      <c r="E2448" s="9">
        <f>IF(K2448=1,VLOOKUP(A2447,[1]Plan1!$AY$117:$BA$314,3),E2447)</f>
        <v>6455.85</v>
      </c>
      <c r="F2448" s="110">
        <f t="shared" si="1005"/>
        <v>44728</v>
      </c>
      <c r="G2448" s="12">
        <f t="shared" si="993"/>
        <v>6.7005775876050055E-3</v>
      </c>
      <c r="H2448" s="11">
        <f t="shared" si="1006"/>
        <v>44757</v>
      </c>
      <c r="I2448" s="11">
        <f t="shared" si="994"/>
        <v>44757</v>
      </c>
      <c r="J2448" s="1">
        <f t="shared" si="1007"/>
        <v>21</v>
      </c>
      <c r="K2448" s="1">
        <f t="shared" si="990"/>
        <v>2</v>
      </c>
      <c r="L2448" s="8">
        <f t="shared" si="995"/>
        <v>1.0006362200000001</v>
      </c>
      <c r="M2448" s="14">
        <f t="shared" si="989"/>
        <v>1.0047000699999999</v>
      </c>
      <c r="N2448" s="14">
        <f t="shared" si="986"/>
        <v>1.4674373852446405</v>
      </c>
      <c r="O2448" s="8">
        <f t="shared" si="988"/>
        <v>1.4683709899999999</v>
      </c>
      <c r="P2448" s="8">
        <f t="shared" si="996"/>
        <v>21625.129958310001</v>
      </c>
      <c r="Q2448" s="13">
        <f t="shared" si="997"/>
        <v>0</v>
      </c>
      <c r="R2448" s="21">
        <f t="shared" si="998"/>
        <v>0</v>
      </c>
      <c r="S2448" s="8">
        <f t="shared" si="999"/>
        <v>0</v>
      </c>
      <c r="T2448" s="10">
        <f t="shared" si="1008"/>
        <v>6.5000000000000002E-2</v>
      </c>
      <c r="U2448" s="13">
        <f t="shared" si="987"/>
        <v>154</v>
      </c>
      <c r="V2448" s="13">
        <v>252</v>
      </c>
      <c r="W2448" s="14">
        <f t="shared" si="1000"/>
        <v>1.0392347230000001</v>
      </c>
      <c r="X2448" s="224">
        <f t="shared" si="991"/>
        <v>848.45598374999997</v>
      </c>
      <c r="Y2448" s="8">
        <v>0</v>
      </c>
      <c r="Z2448" s="9">
        <f t="shared" si="1001"/>
        <v>0</v>
      </c>
      <c r="AA2448" s="26" t="str">
        <f t="shared" si="1009"/>
        <v>INCORPJ=</v>
      </c>
      <c r="AB2448" s="70">
        <f t="shared" si="1010"/>
        <v>45169</v>
      </c>
      <c r="AC2448" s="4"/>
      <c r="AD2448" s="1"/>
      <c r="AE2448" s="11"/>
      <c r="AF2448" s="5"/>
      <c r="AG2448" s="1"/>
      <c r="AH2448" s="1"/>
      <c r="AI2448" s="1"/>
      <c r="AJ2448" s="1"/>
      <c r="AK2448" s="10"/>
      <c r="AL2448" s="1"/>
      <c r="AM2448" s="1"/>
      <c r="AN2448" s="1"/>
      <c r="AO2448" s="1"/>
      <c r="AP2448" s="1"/>
      <c r="AQ2448" s="1"/>
    </row>
    <row r="2449" spans="1:43" x14ac:dyDescent="0.2">
      <c r="A2449" s="67">
        <f t="shared" si="1002"/>
        <v>44731</v>
      </c>
      <c r="B2449" s="8">
        <f t="shared" si="992"/>
        <v>22473.585942059999</v>
      </c>
      <c r="C2449" s="8">
        <f t="shared" si="1003"/>
        <v>14727.293106159999</v>
      </c>
      <c r="D2449" s="28">
        <f t="shared" si="1004"/>
        <v>6412.88</v>
      </c>
      <c r="E2449" s="9">
        <f>IF(K2449=1,VLOOKUP(A2448,[1]Plan1!$AY$117:$BA$314,3),E2448)</f>
        <v>6455.85</v>
      </c>
      <c r="F2449" s="110">
        <f t="shared" si="1005"/>
        <v>44728</v>
      </c>
      <c r="G2449" s="12">
        <f t="shared" si="993"/>
        <v>6.7005775876050055E-3</v>
      </c>
      <c r="H2449" s="11">
        <f t="shared" si="1006"/>
        <v>44757</v>
      </c>
      <c r="I2449" s="11">
        <f t="shared" si="994"/>
        <v>44757</v>
      </c>
      <c r="J2449" s="1">
        <f t="shared" si="1007"/>
        <v>21</v>
      </c>
      <c r="K2449" s="1">
        <f t="shared" si="990"/>
        <v>2</v>
      </c>
      <c r="L2449" s="8">
        <f t="shared" si="995"/>
        <v>1.0006362200000001</v>
      </c>
      <c r="M2449" s="14">
        <f t="shared" si="989"/>
        <v>1.0047000699999999</v>
      </c>
      <c r="N2449" s="14">
        <f t="shared" si="986"/>
        <v>1.4674373852446405</v>
      </c>
      <c r="O2449" s="8">
        <f t="shared" si="988"/>
        <v>1.4683709899999999</v>
      </c>
      <c r="P2449" s="8">
        <f t="shared" si="996"/>
        <v>21625.129958310001</v>
      </c>
      <c r="Q2449" s="13">
        <f t="shared" si="997"/>
        <v>0</v>
      </c>
      <c r="R2449" s="21">
        <f t="shared" si="998"/>
        <v>0</v>
      </c>
      <c r="S2449" s="8">
        <f t="shared" si="999"/>
        <v>0</v>
      </c>
      <c r="T2449" s="10">
        <f t="shared" si="1008"/>
        <v>6.5000000000000002E-2</v>
      </c>
      <c r="U2449" s="13">
        <f t="shared" si="987"/>
        <v>154</v>
      </c>
      <c r="V2449" s="13">
        <v>252</v>
      </c>
      <c r="W2449" s="14">
        <f t="shared" si="1000"/>
        <v>1.0392347230000001</v>
      </c>
      <c r="X2449" s="224">
        <f t="shared" si="991"/>
        <v>848.45598374999997</v>
      </c>
      <c r="Y2449" s="8">
        <v>0</v>
      </c>
      <c r="Z2449" s="9">
        <f t="shared" si="1001"/>
        <v>0</v>
      </c>
      <c r="AA2449" s="26" t="str">
        <f t="shared" si="1009"/>
        <v>INCORPJ=</v>
      </c>
      <c r="AB2449" s="70">
        <f t="shared" si="1010"/>
        <v>45169</v>
      </c>
      <c r="AC2449" s="4"/>
      <c r="AD2449" s="1"/>
      <c r="AE2449" s="11"/>
      <c r="AF2449" s="5"/>
      <c r="AG2449" s="1"/>
      <c r="AH2449" s="1"/>
      <c r="AI2449" s="1"/>
      <c r="AJ2449" s="1"/>
      <c r="AK2449" s="10"/>
      <c r="AL2449" s="1"/>
      <c r="AM2449" s="1"/>
      <c r="AN2449" s="1"/>
      <c r="AO2449" s="1"/>
      <c r="AP2449" s="1"/>
      <c r="AQ2449" s="1"/>
    </row>
    <row r="2450" spans="1:43" x14ac:dyDescent="0.2">
      <c r="A2450" s="67">
        <f t="shared" si="1002"/>
        <v>44732</v>
      </c>
      <c r="B2450" s="8">
        <f t="shared" si="992"/>
        <v>22473.585942059999</v>
      </c>
      <c r="C2450" s="8">
        <f t="shared" si="1003"/>
        <v>14727.293106159999</v>
      </c>
      <c r="D2450" s="28">
        <f t="shared" si="1004"/>
        <v>6412.88</v>
      </c>
      <c r="E2450" s="9">
        <f>IF(K2450=1,VLOOKUP(A2449,[1]Plan1!$AY$117:$BA$314,3),E2449)</f>
        <v>6455.85</v>
      </c>
      <c r="F2450" s="110">
        <f t="shared" si="1005"/>
        <v>44728</v>
      </c>
      <c r="G2450" s="12">
        <f t="shared" si="993"/>
        <v>6.7005775876050055E-3</v>
      </c>
      <c r="H2450" s="11">
        <f t="shared" si="1006"/>
        <v>44757</v>
      </c>
      <c r="I2450" s="11">
        <f t="shared" si="994"/>
        <v>44757</v>
      </c>
      <c r="J2450" s="1">
        <f t="shared" si="1007"/>
        <v>21</v>
      </c>
      <c r="K2450" s="1">
        <f t="shared" si="990"/>
        <v>2</v>
      </c>
      <c r="L2450" s="8">
        <f t="shared" si="995"/>
        <v>1.0006362200000001</v>
      </c>
      <c r="M2450" s="14">
        <f t="shared" si="989"/>
        <v>1.0047000699999999</v>
      </c>
      <c r="N2450" s="14">
        <f t="shared" si="986"/>
        <v>1.4674373852446405</v>
      </c>
      <c r="O2450" s="8">
        <f t="shared" si="988"/>
        <v>1.4683709899999999</v>
      </c>
      <c r="P2450" s="8">
        <f t="shared" si="996"/>
        <v>21625.129958310001</v>
      </c>
      <c r="Q2450" s="13">
        <f t="shared" si="997"/>
        <v>0</v>
      </c>
      <c r="R2450" s="21">
        <f t="shared" si="998"/>
        <v>0</v>
      </c>
      <c r="S2450" s="8">
        <f t="shared" si="999"/>
        <v>0</v>
      </c>
      <c r="T2450" s="10">
        <f t="shared" si="1008"/>
        <v>6.5000000000000002E-2</v>
      </c>
      <c r="U2450" s="13">
        <f t="shared" si="987"/>
        <v>154</v>
      </c>
      <c r="V2450" s="13">
        <v>252</v>
      </c>
      <c r="W2450" s="14">
        <f t="shared" si="1000"/>
        <v>1.0392347230000001</v>
      </c>
      <c r="X2450" s="224">
        <f t="shared" si="991"/>
        <v>848.45598374999997</v>
      </c>
      <c r="Y2450" s="8">
        <v>0</v>
      </c>
      <c r="Z2450" s="9">
        <f t="shared" si="1001"/>
        <v>0</v>
      </c>
      <c r="AA2450" s="26" t="str">
        <f t="shared" si="1009"/>
        <v>INCORPJ=</v>
      </c>
      <c r="AB2450" s="70">
        <f t="shared" si="1010"/>
        <v>45169</v>
      </c>
      <c r="AC2450" s="4"/>
      <c r="AD2450" s="1"/>
      <c r="AE2450" s="11"/>
      <c r="AF2450" s="5"/>
      <c r="AG2450" s="1"/>
      <c r="AH2450" s="1"/>
      <c r="AI2450" s="1"/>
      <c r="AJ2450" s="1"/>
      <c r="AK2450" s="10"/>
      <c r="AL2450" s="1"/>
      <c r="AM2450" s="1"/>
      <c r="AN2450" s="1"/>
      <c r="AO2450" s="1"/>
      <c r="AP2450" s="1"/>
      <c r="AQ2450" s="1"/>
    </row>
    <row r="2451" spans="1:43" x14ac:dyDescent="0.2">
      <c r="A2451" s="67">
        <f t="shared" si="1002"/>
        <v>44733</v>
      </c>
      <c r="B2451" s="8">
        <f t="shared" si="992"/>
        <v>22486.352544130001</v>
      </c>
      <c r="C2451" s="8">
        <f t="shared" si="1003"/>
        <v>14727.293106159999</v>
      </c>
      <c r="D2451" s="28">
        <f t="shared" si="1004"/>
        <v>6412.88</v>
      </c>
      <c r="E2451" s="9">
        <f>IF(K2451=1,VLOOKUP(A2450,[1]Plan1!$AY$117:$BA$314,3),E2450)</f>
        <v>6455.85</v>
      </c>
      <c r="F2451" s="110">
        <f t="shared" si="1005"/>
        <v>44728</v>
      </c>
      <c r="G2451" s="12">
        <f t="shared" si="993"/>
        <v>6.7005775876050055E-3</v>
      </c>
      <c r="H2451" s="11">
        <f t="shared" si="1006"/>
        <v>44757</v>
      </c>
      <c r="I2451" s="11">
        <f t="shared" si="994"/>
        <v>44757</v>
      </c>
      <c r="J2451" s="1">
        <f t="shared" si="1007"/>
        <v>21</v>
      </c>
      <c r="K2451" s="1">
        <f t="shared" si="990"/>
        <v>3</v>
      </c>
      <c r="L2451" s="8">
        <f t="shared" si="995"/>
        <v>1.0009544800000001</v>
      </c>
      <c r="M2451" s="14">
        <f t="shared" si="989"/>
        <v>1.0047000699999999</v>
      </c>
      <c r="N2451" s="14">
        <f t="shared" si="986"/>
        <v>1.4674373852446405</v>
      </c>
      <c r="O2451" s="8">
        <f t="shared" si="988"/>
        <v>1.46883802</v>
      </c>
      <c r="P2451" s="8">
        <f t="shared" si="996"/>
        <v>21632.00804601</v>
      </c>
      <c r="Q2451" s="13">
        <f t="shared" si="997"/>
        <v>0</v>
      </c>
      <c r="R2451" s="21">
        <f t="shared" si="998"/>
        <v>0</v>
      </c>
      <c r="S2451" s="8">
        <f t="shared" si="999"/>
        <v>0</v>
      </c>
      <c r="T2451" s="10">
        <f t="shared" si="1008"/>
        <v>6.5000000000000002E-2</v>
      </c>
      <c r="U2451" s="13">
        <f t="shared" si="987"/>
        <v>155</v>
      </c>
      <c r="V2451" s="13">
        <v>252</v>
      </c>
      <c r="W2451" s="14">
        <f t="shared" si="1000"/>
        <v>1.0394944610000001</v>
      </c>
      <c r="X2451" s="224">
        <f t="shared" si="991"/>
        <v>854.34449812000003</v>
      </c>
      <c r="Y2451" s="8">
        <v>0</v>
      </c>
      <c r="Z2451" s="9">
        <f t="shared" si="1001"/>
        <v>0</v>
      </c>
      <c r="AA2451" s="26" t="str">
        <f t="shared" si="1009"/>
        <v>INCORPJ=</v>
      </c>
      <c r="AB2451" s="70">
        <f t="shared" si="1010"/>
        <v>45169</v>
      </c>
      <c r="AC2451" s="4"/>
      <c r="AD2451" s="1"/>
      <c r="AE2451" s="11"/>
      <c r="AF2451" s="5"/>
      <c r="AG2451" s="1"/>
      <c r="AH2451" s="1"/>
      <c r="AI2451" s="1"/>
      <c r="AJ2451" s="1"/>
      <c r="AK2451" s="10"/>
      <c r="AL2451" s="1"/>
      <c r="AM2451" s="1"/>
      <c r="AN2451" s="1"/>
      <c r="AO2451" s="1"/>
      <c r="AP2451" s="1"/>
      <c r="AQ2451" s="1"/>
    </row>
    <row r="2452" spans="1:43" x14ac:dyDescent="0.2">
      <c r="A2452" s="67">
        <f t="shared" si="1002"/>
        <v>44734</v>
      </c>
      <c r="B2452" s="8">
        <f t="shared" si="992"/>
        <v>22499.126554129998</v>
      </c>
      <c r="C2452" s="8">
        <f t="shared" si="1003"/>
        <v>14727.293106159999</v>
      </c>
      <c r="D2452" s="28">
        <f t="shared" si="1004"/>
        <v>6412.88</v>
      </c>
      <c r="E2452" s="9">
        <f>IF(K2452=1,VLOOKUP(A2451,[1]Plan1!$AY$117:$BA$314,3),E2451)</f>
        <v>6455.85</v>
      </c>
      <c r="F2452" s="110">
        <f t="shared" si="1005"/>
        <v>44728</v>
      </c>
      <c r="G2452" s="12">
        <f t="shared" si="993"/>
        <v>6.7005775876050055E-3</v>
      </c>
      <c r="H2452" s="11">
        <f t="shared" si="1006"/>
        <v>44757</v>
      </c>
      <c r="I2452" s="11">
        <f t="shared" si="994"/>
        <v>44757</v>
      </c>
      <c r="J2452" s="1">
        <f t="shared" si="1007"/>
        <v>21</v>
      </c>
      <c r="K2452" s="1">
        <f t="shared" si="990"/>
        <v>4</v>
      </c>
      <c r="L2452" s="8">
        <f t="shared" si="995"/>
        <v>1.0012728500000001</v>
      </c>
      <c r="M2452" s="14">
        <f t="shared" si="989"/>
        <v>1.0047000699999999</v>
      </c>
      <c r="N2452" s="14">
        <f t="shared" si="986"/>
        <v>1.4674373852446405</v>
      </c>
      <c r="O2452" s="8">
        <f t="shared" si="988"/>
        <v>1.4693052099999999</v>
      </c>
      <c r="P2452" s="8">
        <f t="shared" si="996"/>
        <v>21638.88849007</v>
      </c>
      <c r="Q2452" s="13">
        <f t="shared" si="997"/>
        <v>0</v>
      </c>
      <c r="R2452" s="21">
        <f t="shared" si="998"/>
        <v>0</v>
      </c>
      <c r="S2452" s="8">
        <f t="shared" si="999"/>
        <v>0</v>
      </c>
      <c r="T2452" s="10">
        <f t="shared" si="1008"/>
        <v>6.5000000000000002E-2</v>
      </c>
      <c r="U2452" s="13">
        <f t="shared" si="987"/>
        <v>156</v>
      </c>
      <c r="V2452" s="13">
        <v>252</v>
      </c>
      <c r="W2452" s="14">
        <f t="shared" si="1000"/>
        <v>1.0397542630000001</v>
      </c>
      <c r="X2452" s="224">
        <f t="shared" si="991"/>
        <v>860.23806406000006</v>
      </c>
      <c r="Y2452" s="8">
        <v>0</v>
      </c>
      <c r="Z2452" s="9">
        <f t="shared" si="1001"/>
        <v>0</v>
      </c>
      <c r="AA2452" s="26" t="str">
        <f t="shared" si="1009"/>
        <v>INCORPJ=</v>
      </c>
      <c r="AB2452" s="70">
        <f t="shared" si="1010"/>
        <v>45169</v>
      </c>
      <c r="AC2452" s="4"/>
      <c r="AD2452" s="1"/>
      <c r="AE2452" s="11"/>
      <c r="AF2452" s="5"/>
      <c r="AG2452" s="1"/>
      <c r="AH2452" s="1"/>
      <c r="AI2452" s="1"/>
      <c r="AJ2452" s="1"/>
      <c r="AK2452" s="10"/>
      <c r="AL2452" s="1"/>
      <c r="AM2452" s="1"/>
      <c r="AN2452" s="1"/>
      <c r="AO2452" s="1"/>
      <c r="AP2452" s="1"/>
      <c r="AQ2452" s="1"/>
    </row>
    <row r="2453" spans="1:43" x14ac:dyDescent="0.2">
      <c r="A2453" s="67">
        <f t="shared" si="1002"/>
        <v>44735</v>
      </c>
      <c r="B2453" s="8">
        <f t="shared" si="992"/>
        <v>22511.90753737</v>
      </c>
      <c r="C2453" s="8">
        <f t="shared" si="1003"/>
        <v>14727.293106159999</v>
      </c>
      <c r="D2453" s="28">
        <f t="shared" si="1004"/>
        <v>6412.88</v>
      </c>
      <c r="E2453" s="9">
        <f>IF(K2453=1,VLOOKUP(A2452,[1]Plan1!$AY$117:$BA$314,3),E2452)</f>
        <v>6455.85</v>
      </c>
      <c r="F2453" s="110">
        <f t="shared" si="1005"/>
        <v>44728</v>
      </c>
      <c r="G2453" s="12">
        <f t="shared" si="993"/>
        <v>6.7005775876050055E-3</v>
      </c>
      <c r="H2453" s="11">
        <f t="shared" si="1006"/>
        <v>44757</v>
      </c>
      <c r="I2453" s="11">
        <f t="shared" si="994"/>
        <v>44757</v>
      </c>
      <c r="J2453" s="1">
        <f t="shared" si="1007"/>
        <v>21</v>
      </c>
      <c r="K2453" s="1">
        <f t="shared" si="990"/>
        <v>5</v>
      </c>
      <c r="L2453" s="8">
        <f t="shared" si="995"/>
        <v>1.00159131</v>
      </c>
      <c r="M2453" s="14">
        <f t="shared" si="989"/>
        <v>1.0047000699999999</v>
      </c>
      <c r="N2453" s="14">
        <f t="shared" si="986"/>
        <v>1.4674373852446405</v>
      </c>
      <c r="O2453" s="8">
        <f t="shared" si="988"/>
        <v>1.46977253</v>
      </c>
      <c r="P2453" s="8">
        <f t="shared" si="996"/>
        <v>21645.770848690001</v>
      </c>
      <c r="Q2453" s="13">
        <f t="shared" si="997"/>
        <v>0</v>
      </c>
      <c r="R2453" s="21">
        <f t="shared" si="998"/>
        <v>0</v>
      </c>
      <c r="S2453" s="8">
        <f t="shared" si="999"/>
        <v>0</v>
      </c>
      <c r="T2453" s="10">
        <f t="shared" si="1008"/>
        <v>6.5000000000000002E-2</v>
      </c>
      <c r="U2453" s="13">
        <f t="shared" si="987"/>
        <v>157</v>
      </c>
      <c r="V2453" s="13">
        <v>252</v>
      </c>
      <c r="W2453" s="14">
        <f t="shared" si="1000"/>
        <v>1.0400141300000001</v>
      </c>
      <c r="X2453" s="224">
        <f t="shared" si="991"/>
        <v>866.13668868000002</v>
      </c>
      <c r="Y2453" s="8">
        <v>0</v>
      </c>
      <c r="Z2453" s="9">
        <f t="shared" si="1001"/>
        <v>0</v>
      </c>
      <c r="AA2453" s="26" t="str">
        <f t="shared" si="1009"/>
        <v>INCORPJ=</v>
      </c>
      <c r="AB2453" s="70">
        <f t="shared" si="1010"/>
        <v>45169</v>
      </c>
      <c r="AC2453" s="4"/>
      <c r="AD2453" s="1"/>
      <c r="AE2453" s="11"/>
      <c r="AF2453" s="5"/>
      <c r="AG2453" s="1"/>
      <c r="AH2453" s="1"/>
      <c r="AI2453" s="1"/>
      <c r="AJ2453" s="1"/>
      <c r="AK2453" s="10"/>
      <c r="AL2453" s="1"/>
      <c r="AM2453" s="1"/>
      <c r="AN2453" s="1"/>
      <c r="AO2453" s="1"/>
      <c r="AP2453" s="1"/>
      <c r="AQ2453" s="1"/>
    </row>
    <row r="2454" spans="1:43" x14ac:dyDescent="0.2">
      <c r="A2454" s="67">
        <f t="shared" si="1002"/>
        <v>44736</v>
      </c>
      <c r="B2454" s="8">
        <f t="shared" si="992"/>
        <v>22524.695956299998</v>
      </c>
      <c r="C2454" s="8">
        <f t="shared" si="1003"/>
        <v>14727.293106159999</v>
      </c>
      <c r="D2454" s="28">
        <f t="shared" si="1004"/>
        <v>6412.88</v>
      </c>
      <c r="E2454" s="9">
        <f>IF(K2454=1,VLOOKUP(A2453,[1]Plan1!$AY$117:$BA$314,3),E2453)</f>
        <v>6455.85</v>
      </c>
      <c r="F2454" s="110">
        <f t="shared" si="1005"/>
        <v>44728</v>
      </c>
      <c r="G2454" s="12">
        <f t="shared" si="993"/>
        <v>6.7005775876050055E-3</v>
      </c>
      <c r="H2454" s="11">
        <f t="shared" si="1006"/>
        <v>44757</v>
      </c>
      <c r="I2454" s="11">
        <f t="shared" si="994"/>
        <v>44757</v>
      </c>
      <c r="J2454" s="1">
        <f t="shared" si="1007"/>
        <v>21</v>
      </c>
      <c r="K2454" s="1">
        <f t="shared" si="990"/>
        <v>6</v>
      </c>
      <c r="L2454" s="8">
        <f t="shared" si="995"/>
        <v>1.0019098799999999</v>
      </c>
      <c r="M2454" s="14">
        <f t="shared" si="989"/>
        <v>1.0047000699999999</v>
      </c>
      <c r="N2454" s="14">
        <f t="shared" si="986"/>
        <v>1.4674373852446405</v>
      </c>
      <c r="O2454" s="8">
        <f t="shared" si="988"/>
        <v>1.4702400099999999</v>
      </c>
      <c r="P2454" s="8">
        <f t="shared" si="996"/>
        <v>21652.65556367</v>
      </c>
      <c r="Q2454" s="13">
        <f t="shared" si="997"/>
        <v>0</v>
      </c>
      <c r="R2454" s="21">
        <f t="shared" si="998"/>
        <v>0</v>
      </c>
      <c r="S2454" s="8">
        <f t="shared" si="999"/>
        <v>0</v>
      </c>
      <c r="T2454" s="10">
        <f t="shared" si="1008"/>
        <v>6.5000000000000002E-2</v>
      </c>
      <c r="U2454" s="13">
        <f t="shared" si="987"/>
        <v>158</v>
      </c>
      <c r="V2454" s="13">
        <v>252</v>
      </c>
      <c r="W2454" s="14">
        <f t="shared" si="1000"/>
        <v>1.0402740619999999</v>
      </c>
      <c r="X2454" s="224">
        <f t="shared" si="991"/>
        <v>872.04039263000004</v>
      </c>
      <c r="Y2454" s="8">
        <v>0</v>
      </c>
      <c r="Z2454" s="9">
        <f t="shared" si="1001"/>
        <v>0</v>
      </c>
      <c r="AA2454" s="26" t="str">
        <f t="shared" si="1009"/>
        <v>INCORPJ=</v>
      </c>
      <c r="AB2454" s="70">
        <f t="shared" si="1010"/>
        <v>45169</v>
      </c>
      <c r="AC2454" s="4"/>
      <c r="AD2454" s="1"/>
      <c r="AE2454" s="11"/>
      <c r="AF2454" s="5"/>
      <c r="AG2454" s="1"/>
      <c r="AH2454" s="1"/>
      <c r="AI2454" s="1"/>
      <c r="AJ2454" s="1"/>
      <c r="AK2454" s="10"/>
      <c r="AL2454" s="1"/>
      <c r="AM2454" s="1"/>
      <c r="AN2454" s="1"/>
      <c r="AO2454" s="1"/>
      <c r="AP2454" s="1"/>
      <c r="AQ2454" s="1"/>
    </row>
    <row r="2455" spans="1:43" x14ac:dyDescent="0.2">
      <c r="A2455" s="67">
        <f t="shared" si="1002"/>
        <v>44737</v>
      </c>
      <c r="B2455" s="8">
        <f t="shared" si="992"/>
        <v>22537.491660849999</v>
      </c>
      <c r="C2455" s="8">
        <f t="shared" si="1003"/>
        <v>14727.293106159999</v>
      </c>
      <c r="D2455" s="28">
        <f t="shared" si="1004"/>
        <v>6412.88</v>
      </c>
      <c r="E2455" s="9">
        <f>IF(K2455=1,VLOOKUP(A2454,[1]Plan1!$AY$117:$BA$314,3),E2454)</f>
        <v>6455.85</v>
      </c>
      <c r="F2455" s="110">
        <f t="shared" si="1005"/>
        <v>44728</v>
      </c>
      <c r="G2455" s="12">
        <f t="shared" si="993"/>
        <v>6.7005775876050055E-3</v>
      </c>
      <c r="H2455" s="11">
        <f t="shared" si="1006"/>
        <v>44757</v>
      </c>
      <c r="I2455" s="11">
        <f t="shared" si="994"/>
        <v>44757</v>
      </c>
      <c r="J2455" s="1">
        <f t="shared" si="1007"/>
        <v>21</v>
      </c>
      <c r="K2455" s="1">
        <f t="shared" si="990"/>
        <v>7</v>
      </c>
      <c r="L2455" s="8">
        <f t="shared" si="995"/>
        <v>1.0022285500000001</v>
      </c>
      <c r="M2455" s="14">
        <f t="shared" si="989"/>
        <v>1.0047000699999999</v>
      </c>
      <c r="N2455" s="14">
        <f t="shared" si="986"/>
        <v>1.4674373852446405</v>
      </c>
      <c r="O2455" s="8">
        <f t="shared" si="988"/>
        <v>1.4707076400000001</v>
      </c>
      <c r="P2455" s="8">
        <f t="shared" si="996"/>
        <v>21659.54248774</v>
      </c>
      <c r="Q2455" s="13">
        <f t="shared" si="997"/>
        <v>0</v>
      </c>
      <c r="R2455" s="21">
        <f t="shared" si="998"/>
        <v>0</v>
      </c>
      <c r="S2455" s="8">
        <f t="shared" si="999"/>
        <v>0</v>
      </c>
      <c r="T2455" s="10">
        <f t="shared" si="1008"/>
        <v>6.5000000000000002E-2</v>
      </c>
      <c r="U2455" s="13">
        <f t="shared" si="987"/>
        <v>159</v>
      </c>
      <c r="V2455" s="13">
        <v>252</v>
      </c>
      <c r="W2455" s="14">
        <f t="shared" si="1000"/>
        <v>1.0405340590000001</v>
      </c>
      <c r="X2455" s="224">
        <f t="shared" si="991"/>
        <v>877.94917310999995</v>
      </c>
      <c r="Y2455" s="8">
        <v>0</v>
      </c>
      <c r="Z2455" s="9">
        <f t="shared" si="1001"/>
        <v>0</v>
      </c>
      <c r="AA2455" s="26" t="str">
        <f t="shared" si="1009"/>
        <v>INCORPJ=</v>
      </c>
      <c r="AB2455" s="70">
        <f t="shared" si="1010"/>
        <v>45169</v>
      </c>
      <c r="AC2455" s="4"/>
      <c r="AD2455" s="1"/>
      <c r="AE2455" s="11"/>
      <c r="AF2455" s="5"/>
      <c r="AG2455" s="1"/>
      <c r="AH2455" s="1"/>
      <c r="AI2455" s="1"/>
      <c r="AJ2455" s="1"/>
      <c r="AK2455" s="10"/>
      <c r="AL2455" s="1"/>
      <c r="AM2455" s="1"/>
      <c r="AN2455" s="1"/>
      <c r="AO2455" s="1"/>
      <c r="AP2455" s="1"/>
      <c r="AQ2455" s="1"/>
    </row>
    <row r="2456" spans="1:43" x14ac:dyDescent="0.2">
      <c r="A2456" s="67">
        <f t="shared" si="1002"/>
        <v>44738</v>
      </c>
      <c r="B2456" s="8">
        <f t="shared" si="992"/>
        <v>22537.491660849999</v>
      </c>
      <c r="C2456" s="8">
        <f t="shared" si="1003"/>
        <v>14727.293106159999</v>
      </c>
      <c r="D2456" s="28">
        <f t="shared" si="1004"/>
        <v>6412.88</v>
      </c>
      <c r="E2456" s="9">
        <f>IF(K2456=1,VLOOKUP(A2455,[1]Plan1!$AY$117:$BA$314,3),E2455)</f>
        <v>6455.85</v>
      </c>
      <c r="F2456" s="110">
        <f t="shared" si="1005"/>
        <v>44728</v>
      </c>
      <c r="G2456" s="12">
        <f t="shared" si="993"/>
        <v>6.7005775876050055E-3</v>
      </c>
      <c r="H2456" s="11">
        <f t="shared" si="1006"/>
        <v>44757</v>
      </c>
      <c r="I2456" s="11">
        <f t="shared" si="994"/>
        <v>44757</v>
      </c>
      <c r="J2456" s="1">
        <f t="shared" si="1007"/>
        <v>21</v>
      </c>
      <c r="K2456" s="1">
        <f t="shared" si="990"/>
        <v>7</v>
      </c>
      <c r="L2456" s="8">
        <f t="shared" si="995"/>
        <v>1.0022285500000001</v>
      </c>
      <c r="M2456" s="14">
        <f t="shared" si="989"/>
        <v>1.0047000699999999</v>
      </c>
      <c r="N2456" s="14">
        <f t="shared" si="986"/>
        <v>1.4674373852446405</v>
      </c>
      <c r="O2456" s="8">
        <f t="shared" si="988"/>
        <v>1.4707076400000001</v>
      </c>
      <c r="P2456" s="8">
        <f t="shared" si="996"/>
        <v>21659.54248774</v>
      </c>
      <c r="Q2456" s="13">
        <f t="shared" si="997"/>
        <v>0</v>
      </c>
      <c r="R2456" s="21">
        <f t="shared" si="998"/>
        <v>0</v>
      </c>
      <c r="S2456" s="8">
        <f t="shared" si="999"/>
        <v>0</v>
      </c>
      <c r="T2456" s="10">
        <f t="shared" si="1008"/>
        <v>6.5000000000000002E-2</v>
      </c>
      <c r="U2456" s="13">
        <f t="shared" si="987"/>
        <v>159</v>
      </c>
      <c r="V2456" s="13">
        <v>252</v>
      </c>
      <c r="W2456" s="14">
        <f t="shared" si="1000"/>
        <v>1.0405340590000001</v>
      </c>
      <c r="X2456" s="224">
        <f t="shared" si="991"/>
        <v>877.94917310999995</v>
      </c>
      <c r="Y2456" s="8">
        <v>0</v>
      </c>
      <c r="Z2456" s="9">
        <f t="shared" si="1001"/>
        <v>0</v>
      </c>
      <c r="AA2456" s="26" t="str">
        <f t="shared" si="1009"/>
        <v>INCORPJ=</v>
      </c>
      <c r="AB2456" s="70">
        <f t="shared" si="1010"/>
        <v>45169</v>
      </c>
      <c r="AC2456" s="4"/>
      <c r="AD2456" s="1"/>
      <c r="AE2456" s="11"/>
      <c r="AF2456" s="5"/>
      <c r="AG2456" s="1"/>
      <c r="AH2456" s="1"/>
      <c r="AI2456" s="1"/>
      <c r="AJ2456" s="1"/>
      <c r="AK2456" s="10"/>
      <c r="AL2456" s="1"/>
      <c r="AM2456" s="1"/>
      <c r="AN2456" s="1"/>
      <c r="AO2456" s="1"/>
      <c r="AP2456" s="1"/>
      <c r="AQ2456" s="1"/>
    </row>
    <row r="2457" spans="1:43" x14ac:dyDescent="0.2">
      <c r="A2457" s="67">
        <f t="shared" si="1002"/>
        <v>44739</v>
      </c>
      <c r="B2457" s="8">
        <f t="shared" si="992"/>
        <v>22537.491660849999</v>
      </c>
      <c r="C2457" s="8">
        <f t="shared" si="1003"/>
        <v>14727.293106159999</v>
      </c>
      <c r="D2457" s="28">
        <f t="shared" si="1004"/>
        <v>6412.88</v>
      </c>
      <c r="E2457" s="9">
        <f>IF(K2457=1,VLOOKUP(A2456,[1]Plan1!$AY$117:$BA$314,3),E2456)</f>
        <v>6455.85</v>
      </c>
      <c r="F2457" s="110">
        <f t="shared" si="1005"/>
        <v>44728</v>
      </c>
      <c r="G2457" s="12">
        <f t="shared" si="993"/>
        <v>6.7005775876050055E-3</v>
      </c>
      <c r="H2457" s="11">
        <f t="shared" si="1006"/>
        <v>44757</v>
      </c>
      <c r="I2457" s="11">
        <f t="shared" si="994"/>
        <v>44757</v>
      </c>
      <c r="J2457" s="1">
        <f t="shared" si="1007"/>
        <v>21</v>
      </c>
      <c r="K2457" s="1">
        <f t="shared" si="990"/>
        <v>7</v>
      </c>
      <c r="L2457" s="8">
        <f t="shared" si="995"/>
        <v>1.0022285500000001</v>
      </c>
      <c r="M2457" s="14">
        <f t="shared" si="989"/>
        <v>1.0047000699999999</v>
      </c>
      <c r="N2457" s="14">
        <f t="shared" si="986"/>
        <v>1.4674373852446405</v>
      </c>
      <c r="O2457" s="8">
        <f t="shared" si="988"/>
        <v>1.4707076400000001</v>
      </c>
      <c r="P2457" s="8">
        <f t="shared" si="996"/>
        <v>21659.54248774</v>
      </c>
      <c r="Q2457" s="13">
        <f t="shared" si="997"/>
        <v>0</v>
      </c>
      <c r="R2457" s="21">
        <f t="shared" si="998"/>
        <v>0</v>
      </c>
      <c r="S2457" s="8">
        <f t="shared" si="999"/>
        <v>0</v>
      </c>
      <c r="T2457" s="10">
        <f t="shared" si="1008"/>
        <v>6.5000000000000002E-2</v>
      </c>
      <c r="U2457" s="13">
        <f t="shared" si="987"/>
        <v>159</v>
      </c>
      <c r="V2457" s="13">
        <v>252</v>
      </c>
      <c r="W2457" s="14">
        <f t="shared" si="1000"/>
        <v>1.0405340590000001</v>
      </c>
      <c r="X2457" s="224">
        <f t="shared" si="991"/>
        <v>877.94917310999995</v>
      </c>
      <c r="Y2457" s="8">
        <v>0</v>
      </c>
      <c r="Z2457" s="9">
        <f t="shared" si="1001"/>
        <v>0</v>
      </c>
      <c r="AA2457" s="26" t="str">
        <f t="shared" si="1009"/>
        <v>INCORPJ=</v>
      </c>
      <c r="AB2457" s="70">
        <f t="shared" si="1010"/>
        <v>45169</v>
      </c>
      <c r="AC2457" s="4"/>
      <c r="AD2457" s="1"/>
      <c r="AE2457" s="11"/>
      <c r="AF2457" s="5"/>
      <c r="AG2457" s="1"/>
      <c r="AH2457" s="1"/>
      <c r="AI2457" s="1"/>
      <c r="AJ2457" s="1"/>
      <c r="AK2457" s="10"/>
      <c r="AL2457" s="1"/>
      <c r="AM2457" s="1"/>
      <c r="AN2457" s="1"/>
      <c r="AO2457" s="1"/>
      <c r="AP2457" s="1"/>
      <c r="AQ2457" s="1"/>
    </row>
    <row r="2458" spans="1:43" x14ac:dyDescent="0.2">
      <c r="A2458" s="67">
        <f t="shared" si="1002"/>
        <v>44740</v>
      </c>
      <c r="B2458" s="8">
        <f t="shared" si="992"/>
        <v>22550.29450081</v>
      </c>
      <c r="C2458" s="8">
        <f t="shared" si="1003"/>
        <v>14727.293106159999</v>
      </c>
      <c r="D2458" s="28">
        <f t="shared" si="1004"/>
        <v>6412.88</v>
      </c>
      <c r="E2458" s="9">
        <f>IF(K2458=1,VLOOKUP(A2457,[1]Plan1!$AY$117:$BA$314,3),E2457)</f>
        <v>6455.85</v>
      </c>
      <c r="F2458" s="110">
        <f t="shared" si="1005"/>
        <v>44728</v>
      </c>
      <c r="G2458" s="12">
        <f t="shared" si="993"/>
        <v>6.7005775876050055E-3</v>
      </c>
      <c r="H2458" s="11">
        <f t="shared" si="1006"/>
        <v>44757</v>
      </c>
      <c r="I2458" s="11">
        <f t="shared" si="994"/>
        <v>44757</v>
      </c>
      <c r="J2458" s="1">
        <f t="shared" si="1007"/>
        <v>21</v>
      </c>
      <c r="K2458" s="1">
        <f t="shared" si="990"/>
        <v>8</v>
      </c>
      <c r="L2458" s="8">
        <f t="shared" si="995"/>
        <v>1.0025473199999999</v>
      </c>
      <c r="M2458" s="14">
        <f t="shared" si="989"/>
        <v>1.0047000699999999</v>
      </c>
      <c r="N2458" s="14">
        <f t="shared" si="986"/>
        <v>1.4674373852446405</v>
      </c>
      <c r="O2458" s="8">
        <f t="shared" si="988"/>
        <v>1.4711754100000001</v>
      </c>
      <c r="P2458" s="8">
        <f t="shared" si="996"/>
        <v>21666.431473640001</v>
      </c>
      <c r="Q2458" s="13">
        <f t="shared" si="997"/>
        <v>0</v>
      </c>
      <c r="R2458" s="21">
        <f t="shared" si="998"/>
        <v>0</v>
      </c>
      <c r="S2458" s="8">
        <f t="shared" si="999"/>
        <v>0</v>
      </c>
      <c r="T2458" s="10">
        <f t="shared" si="1008"/>
        <v>6.5000000000000002E-2</v>
      </c>
      <c r="U2458" s="13">
        <f t="shared" si="987"/>
        <v>160</v>
      </c>
      <c r="V2458" s="13">
        <v>252</v>
      </c>
      <c r="W2458" s="14">
        <f t="shared" si="1000"/>
        <v>1.040794121</v>
      </c>
      <c r="X2458" s="224">
        <f t="shared" si="991"/>
        <v>883.86302717000001</v>
      </c>
      <c r="Y2458" s="8">
        <v>0</v>
      </c>
      <c r="Z2458" s="9">
        <f t="shared" si="1001"/>
        <v>0</v>
      </c>
      <c r="AA2458" s="26" t="str">
        <f t="shared" si="1009"/>
        <v>INCORPJ=</v>
      </c>
      <c r="AB2458" s="70">
        <f t="shared" si="1010"/>
        <v>45169</v>
      </c>
      <c r="AC2458" s="4"/>
      <c r="AD2458" s="1"/>
      <c r="AE2458" s="11"/>
      <c r="AF2458" s="5"/>
      <c r="AG2458" s="1"/>
      <c r="AH2458" s="1"/>
      <c r="AI2458" s="1"/>
      <c r="AJ2458" s="1"/>
      <c r="AK2458" s="10"/>
      <c r="AL2458" s="1"/>
      <c r="AM2458" s="1"/>
      <c r="AN2458" s="1"/>
      <c r="AO2458" s="1"/>
      <c r="AP2458" s="1"/>
      <c r="AQ2458" s="1"/>
    </row>
    <row r="2459" spans="1:43" x14ac:dyDescent="0.2">
      <c r="A2459" s="67">
        <f t="shared" si="1002"/>
        <v>44741</v>
      </c>
      <c r="B2459" s="8">
        <f t="shared" si="992"/>
        <v>22563.104632450002</v>
      </c>
      <c r="C2459" s="8">
        <f t="shared" si="1003"/>
        <v>14727.293106159999</v>
      </c>
      <c r="D2459" s="28">
        <f t="shared" si="1004"/>
        <v>6412.88</v>
      </c>
      <c r="E2459" s="9">
        <f>IF(K2459=1,VLOOKUP(A2458,[1]Plan1!$AY$117:$BA$314,3),E2458)</f>
        <v>6455.85</v>
      </c>
      <c r="F2459" s="110">
        <f t="shared" si="1005"/>
        <v>44728</v>
      </c>
      <c r="G2459" s="12">
        <f t="shared" si="993"/>
        <v>6.7005775876050055E-3</v>
      </c>
      <c r="H2459" s="11">
        <f t="shared" si="1006"/>
        <v>44757</v>
      </c>
      <c r="I2459" s="11">
        <f t="shared" si="994"/>
        <v>44757</v>
      </c>
      <c r="J2459" s="1">
        <f t="shared" si="1007"/>
        <v>21</v>
      </c>
      <c r="K2459" s="1">
        <f t="shared" si="990"/>
        <v>9</v>
      </c>
      <c r="L2459" s="8">
        <f t="shared" si="995"/>
        <v>1.00286619</v>
      </c>
      <c r="M2459" s="14">
        <f t="shared" si="989"/>
        <v>1.0047000699999999</v>
      </c>
      <c r="N2459" s="14">
        <f t="shared" si="986"/>
        <v>1.4674373852446405</v>
      </c>
      <c r="O2459" s="8">
        <f t="shared" si="988"/>
        <v>1.47164333</v>
      </c>
      <c r="P2459" s="8">
        <f t="shared" si="996"/>
        <v>21673.32266863</v>
      </c>
      <c r="Q2459" s="13">
        <f t="shared" si="997"/>
        <v>0</v>
      </c>
      <c r="R2459" s="21">
        <f t="shared" si="998"/>
        <v>0</v>
      </c>
      <c r="S2459" s="8">
        <f t="shared" si="999"/>
        <v>0</v>
      </c>
      <c r="T2459" s="10">
        <f t="shared" si="1008"/>
        <v>6.5000000000000002E-2</v>
      </c>
      <c r="U2459" s="13">
        <f t="shared" si="987"/>
        <v>161</v>
      </c>
      <c r="V2459" s="13">
        <v>252</v>
      </c>
      <c r="W2459" s="14">
        <f t="shared" si="1000"/>
        <v>1.041054248</v>
      </c>
      <c r="X2459" s="224">
        <f t="shared" si="991"/>
        <v>889.78196381999999</v>
      </c>
      <c r="Y2459" s="8">
        <v>0</v>
      </c>
      <c r="Z2459" s="9">
        <f t="shared" si="1001"/>
        <v>0</v>
      </c>
      <c r="AA2459" s="26" t="str">
        <f t="shared" si="1009"/>
        <v>INCORPJ=</v>
      </c>
      <c r="AB2459" s="70">
        <f t="shared" si="1010"/>
        <v>45169</v>
      </c>
      <c r="AC2459" s="4"/>
      <c r="AD2459" s="1"/>
      <c r="AE2459" s="11"/>
      <c r="AF2459" s="5"/>
      <c r="AG2459" s="1"/>
      <c r="AH2459" s="1"/>
      <c r="AI2459" s="1"/>
      <c r="AJ2459" s="1"/>
      <c r="AK2459" s="10"/>
      <c r="AL2459" s="1"/>
      <c r="AM2459" s="1"/>
      <c r="AN2459" s="1"/>
      <c r="AO2459" s="1"/>
      <c r="AP2459" s="1"/>
      <c r="AQ2459" s="1"/>
    </row>
    <row r="2460" spans="1:43" x14ac:dyDescent="0.2">
      <c r="A2460" s="67">
        <f t="shared" si="1002"/>
        <v>44742</v>
      </c>
      <c r="B2460" s="8">
        <f t="shared" si="992"/>
        <v>22575.922365549999</v>
      </c>
      <c r="C2460" s="8">
        <f t="shared" si="1003"/>
        <v>14727.293106159999</v>
      </c>
      <c r="D2460" s="28">
        <f t="shared" si="1004"/>
        <v>6412.88</v>
      </c>
      <c r="E2460" s="9">
        <f>IF(K2460=1,VLOOKUP(A2459,[1]Plan1!$AY$117:$BA$314,3),E2459)</f>
        <v>6455.85</v>
      </c>
      <c r="F2460" s="110">
        <f t="shared" si="1005"/>
        <v>44728</v>
      </c>
      <c r="G2460" s="12">
        <f t="shared" si="993"/>
        <v>6.7005775876050055E-3</v>
      </c>
      <c r="H2460" s="11">
        <f t="shared" si="1006"/>
        <v>44757</v>
      </c>
      <c r="I2460" s="11">
        <f t="shared" si="994"/>
        <v>44757</v>
      </c>
      <c r="J2460" s="1">
        <f t="shared" si="1007"/>
        <v>21</v>
      </c>
      <c r="K2460" s="1">
        <f t="shared" si="990"/>
        <v>10</v>
      </c>
      <c r="L2460" s="8">
        <f t="shared" si="995"/>
        <v>1.0031851700000001</v>
      </c>
      <c r="M2460" s="14">
        <f t="shared" si="989"/>
        <v>1.0047000699999999</v>
      </c>
      <c r="N2460" s="14">
        <f t="shared" si="986"/>
        <v>1.4674373852446405</v>
      </c>
      <c r="O2460" s="8">
        <f t="shared" si="988"/>
        <v>1.4721114200000001</v>
      </c>
      <c r="P2460" s="8">
        <f t="shared" si="996"/>
        <v>21680.21636726</v>
      </c>
      <c r="Q2460" s="13">
        <f t="shared" si="997"/>
        <v>0</v>
      </c>
      <c r="R2460" s="21">
        <f t="shared" si="998"/>
        <v>0</v>
      </c>
      <c r="S2460" s="8">
        <f t="shared" si="999"/>
        <v>0</v>
      </c>
      <c r="T2460" s="10">
        <f t="shared" si="1008"/>
        <v>6.5000000000000002E-2</v>
      </c>
      <c r="U2460" s="13">
        <f t="shared" si="987"/>
        <v>162</v>
      </c>
      <c r="V2460" s="13">
        <v>252</v>
      </c>
      <c r="W2460" s="14">
        <f t="shared" si="1000"/>
        <v>1.0413144400000001</v>
      </c>
      <c r="X2460" s="224">
        <f t="shared" si="991"/>
        <v>895.70599829000003</v>
      </c>
      <c r="Y2460" s="8">
        <v>0</v>
      </c>
      <c r="Z2460" s="9">
        <f t="shared" si="1001"/>
        <v>0</v>
      </c>
      <c r="AA2460" s="26" t="str">
        <f t="shared" si="1009"/>
        <v>INCORPJ=</v>
      </c>
      <c r="AB2460" s="70">
        <f t="shared" si="1010"/>
        <v>45169</v>
      </c>
      <c r="AC2460" s="4"/>
      <c r="AD2460" s="1"/>
      <c r="AE2460" s="11"/>
      <c r="AF2460" s="5"/>
      <c r="AG2460" s="1"/>
      <c r="AH2460" s="1"/>
      <c r="AI2460" s="1"/>
      <c r="AJ2460" s="1"/>
      <c r="AK2460" s="10"/>
      <c r="AL2460" s="1"/>
      <c r="AM2460" s="1"/>
      <c r="AN2460" s="1"/>
      <c r="AO2460" s="1"/>
      <c r="AP2460" s="1"/>
      <c r="AQ2460" s="1"/>
    </row>
    <row r="2461" spans="1:43" x14ac:dyDescent="0.2">
      <c r="A2461" s="67">
        <f t="shared" si="1002"/>
        <v>44743</v>
      </c>
      <c r="B2461" s="8">
        <f t="shared" si="992"/>
        <v>22588.746936430001</v>
      </c>
      <c r="C2461" s="8">
        <f t="shared" si="1003"/>
        <v>14727.293106159999</v>
      </c>
      <c r="D2461" s="28">
        <f t="shared" si="1004"/>
        <v>6412.88</v>
      </c>
      <c r="E2461" s="9">
        <f>IF(K2461=1,VLOOKUP(A2460,[1]Plan1!$AY$117:$BA$314,3),E2460)</f>
        <v>6455.85</v>
      </c>
      <c r="F2461" s="110">
        <f t="shared" si="1005"/>
        <v>44728</v>
      </c>
      <c r="G2461" s="12">
        <f t="shared" si="993"/>
        <v>6.7005775876050055E-3</v>
      </c>
      <c r="H2461" s="11">
        <f t="shared" si="1006"/>
        <v>44757</v>
      </c>
      <c r="I2461" s="11">
        <f t="shared" si="994"/>
        <v>44757</v>
      </c>
      <c r="J2461" s="1">
        <f t="shared" si="1007"/>
        <v>21</v>
      </c>
      <c r="K2461" s="1">
        <f t="shared" si="990"/>
        <v>11</v>
      </c>
      <c r="L2461" s="8">
        <f t="shared" si="995"/>
        <v>1.00350424</v>
      </c>
      <c r="M2461" s="14">
        <f t="shared" si="989"/>
        <v>1.0047000699999999</v>
      </c>
      <c r="N2461" s="14">
        <f t="shared" si="986"/>
        <v>1.4674373852446405</v>
      </c>
      <c r="O2461" s="8">
        <f t="shared" si="988"/>
        <v>1.47257963</v>
      </c>
      <c r="P2461" s="8">
        <f t="shared" si="996"/>
        <v>21687.111833170002</v>
      </c>
      <c r="Q2461" s="13">
        <f t="shared" si="997"/>
        <v>0</v>
      </c>
      <c r="R2461" s="21">
        <f t="shared" si="998"/>
        <v>0</v>
      </c>
      <c r="S2461" s="8">
        <f t="shared" si="999"/>
        <v>0</v>
      </c>
      <c r="T2461" s="10">
        <f t="shared" si="1008"/>
        <v>6.5000000000000002E-2</v>
      </c>
      <c r="U2461" s="13">
        <f t="shared" si="987"/>
        <v>163</v>
      </c>
      <c r="V2461" s="13">
        <v>252</v>
      </c>
      <c r="W2461" s="14">
        <f t="shared" si="1000"/>
        <v>1.0415746969999999</v>
      </c>
      <c r="X2461" s="224">
        <f t="shared" si="991"/>
        <v>901.63510326000005</v>
      </c>
      <c r="Y2461" s="8">
        <v>0</v>
      </c>
      <c r="Z2461" s="9">
        <f t="shared" si="1001"/>
        <v>0</v>
      </c>
      <c r="AA2461" s="26" t="str">
        <f t="shared" si="1009"/>
        <v>INCORPJ=</v>
      </c>
      <c r="AB2461" s="70">
        <f t="shared" si="1010"/>
        <v>45169</v>
      </c>
      <c r="AC2461" s="4"/>
      <c r="AD2461" s="1"/>
      <c r="AE2461" s="11"/>
      <c r="AF2461" s="5"/>
      <c r="AG2461" s="1"/>
      <c r="AH2461" s="1"/>
      <c r="AI2461" s="1"/>
      <c r="AJ2461" s="1"/>
      <c r="AK2461" s="10"/>
      <c r="AL2461" s="1"/>
      <c r="AM2461" s="1"/>
      <c r="AN2461" s="1"/>
      <c r="AO2461" s="1"/>
      <c r="AP2461" s="1"/>
      <c r="AQ2461" s="1"/>
    </row>
    <row r="2462" spans="1:43" x14ac:dyDescent="0.2">
      <c r="A2462" s="67">
        <f t="shared" si="1002"/>
        <v>44744</v>
      </c>
      <c r="B2462" s="8">
        <f t="shared" si="992"/>
        <v>22601.57911499</v>
      </c>
      <c r="C2462" s="8">
        <f t="shared" si="1003"/>
        <v>14727.293106159999</v>
      </c>
      <c r="D2462" s="28">
        <f t="shared" si="1004"/>
        <v>6412.88</v>
      </c>
      <c r="E2462" s="9">
        <f>IF(K2462=1,VLOOKUP(A2461,[1]Plan1!$AY$117:$BA$314,3),E2461)</f>
        <v>6455.85</v>
      </c>
      <c r="F2462" s="110">
        <f t="shared" si="1005"/>
        <v>44728</v>
      </c>
      <c r="G2462" s="12">
        <f t="shared" si="993"/>
        <v>6.7005775876050055E-3</v>
      </c>
      <c r="H2462" s="11">
        <f t="shared" si="1006"/>
        <v>44757</v>
      </c>
      <c r="I2462" s="11">
        <f t="shared" si="994"/>
        <v>44757</v>
      </c>
      <c r="J2462" s="1">
        <f t="shared" si="1007"/>
        <v>21</v>
      </c>
      <c r="K2462" s="1">
        <f t="shared" si="990"/>
        <v>12</v>
      </c>
      <c r="L2462" s="8">
        <f t="shared" si="995"/>
        <v>1.00382342</v>
      </c>
      <c r="M2462" s="14">
        <f t="shared" si="989"/>
        <v>1.0047000699999999</v>
      </c>
      <c r="N2462" s="14">
        <f t="shared" si="986"/>
        <v>1.4674373852446405</v>
      </c>
      <c r="O2462" s="8">
        <f t="shared" si="988"/>
        <v>1.4730480100000001</v>
      </c>
      <c r="P2462" s="8">
        <f t="shared" si="996"/>
        <v>21694.009802709999</v>
      </c>
      <c r="Q2462" s="13">
        <f t="shared" si="997"/>
        <v>0</v>
      </c>
      <c r="R2462" s="21">
        <f t="shared" si="998"/>
        <v>0</v>
      </c>
      <c r="S2462" s="8">
        <f t="shared" si="999"/>
        <v>0</v>
      </c>
      <c r="T2462" s="10">
        <f t="shared" si="1008"/>
        <v>6.5000000000000002E-2</v>
      </c>
      <c r="U2462" s="13">
        <f t="shared" si="987"/>
        <v>164</v>
      </c>
      <c r="V2462" s="13">
        <v>252</v>
      </c>
      <c r="W2462" s="14">
        <f t="shared" si="1000"/>
        <v>1.0418350190000001</v>
      </c>
      <c r="X2462" s="224">
        <f t="shared" si="991"/>
        <v>907.56931227999996</v>
      </c>
      <c r="Y2462" s="8">
        <v>0</v>
      </c>
      <c r="Z2462" s="9">
        <f t="shared" si="1001"/>
        <v>0</v>
      </c>
      <c r="AA2462" s="26" t="str">
        <f t="shared" si="1009"/>
        <v>INCORPJ=</v>
      </c>
      <c r="AB2462" s="70">
        <f t="shared" si="1010"/>
        <v>45169</v>
      </c>
      <c r="AC2462" s="4"/>
      <c r="AD2462" s="1"/>
      <c r="AE2462" s="11"/>
      <c r="AF2462" s="5"/>
      <c r="AG2462" s="1"/>
      <c r="AH2462" s="1"/>
      <c r="AI2462" s="1"/>
      <c r="AJ2462" s="1"/>
      <c r="AK2462" s="10"/>
      <c r="AL2462" s="1"/>
      <c r="AM2462" s="1"/>
      <c r="AN2462" s="1"/>
      <c r="AO2462" s="1"/>
      <c r="AP2462" s="1"/>
      <c r="AQ2462" s="1"/>
    </row>
    <row r="2463" spans="1:43" x14ac:dyDescent="0.2">
      <c r="A2463" s="67">
        <f t="shared" si="1002"/>
        <v>44745</v>
      </c>
      <c r="B2463" s="8">
        <f t="shared" si="992"/>
        <v>22601.57911499</v>
      </c>
      <c r="C2463" s="8">
        <f t="shared" si="1003"/>
        <v>14727.293106159999</v>
      </c>
      <c r="D2463" s="28">
        <f t="shared" si="1004"/>
        <v>6412.88</v>
      </c>
      <c r="E2463" s="9">
        <f>IF(K2463=1,VLOOKUP(A2462,[1]Plan1!$AY$117:$BA$314,3),E2462)</f>
        <v>6455.85</v>
      </c>
      <c r="F2463" s="110">
        <f t="shared" si="1005"/>
        <v>44728</v>
      </c>
      <c r="G2463" s="12">
        <f t="shared" si="993"/>
        <v>6.7005775876050055E-3</v>
      </c>
      <c r="H2463" s="11">
        <f t="shared" si="1006"/>
        <v>44757</v>
      </c>
      <c r="I2463" s="11">
        <f t="shared" si="994"/>
        <v>44757</v>
      </c>
      <c r="J2463" s="1">
        <f t="shared" si="1007"/>
        <v>21</v>
      </c>
      <c r="K2463" s="1">
        <f t="shared" si="990"/>
        <v>12</v>
      </c>
      <c r="L2463" s="8">
        <f t="shared" si="995"/>
        <v>1.00382342</v>
      </c>
      <c r="M2463" s="14">
        <f t="shared" si="989"/>
        <v>1.0047000699999999</v>
      </c>
      <c r="N2463" s="14">
        <f t="shared" ref="N2463:N2526" si="1011">IF(I2463&gt;I2462,N2462*M2463,N2462)</f>
        <v>1.4674373852446405</v>
      </c>
      <c r="O2463" s="8">
        <f t="shared" si="988"/>
        <v>1.4730480100000001</v>
      </c>
      <c r="P2463" s="8">
        <f t="shared" si="996"/>
        <v>21694.009802709999</v>
      </c>
      <c r="Q2463" s="13">
        <f t="shared" si="997"/>
        <v>0</v>
      </c>
      <c r="R2463" s="21">
        <f t="shared" si="998"/>
        <v>0</v>
      </c>
      <c r="S2463" s="8">
        <f t="shared" si="999"/>
        <v>0</v>
      </c>
      <c r="T2463" s="10">
        <f t="shared" si="1008"/>
        <v>6.5000000000000002E-2</v>
      </c>
      <c r="U2463" s="13">
        <f t="shared" si="987"/>
        <v>164</v>
      </c>
      <c r="V2463" s="13">
        <v>252</v>
      </c>
      <c r="W2463" s="14">
        <f t="shared" si="1000"/>
        <v>1.0418350190000001</v>
      </c>
      <c r="X2463" s="224">
        <f t="shared" si="991"/>
        <v>907.56931227999996</v>
      </c>
      <c r="Y2463" s="8">
        <v>0</v>
      </c>
      <c r="Z2463" s="9">
        <f t="shared" si="1001"/>
        <v>0</v>
      </c>
      <c r="AA2463" s="26" t="str">
        <f t="shared" si="1009"/>
        <v>INCORPJ=</v>
      </c>
      <c r="AB2463" s="70">
        <f t="shared" si="1010"/>
        <v>45169</v>
      </c>
      <c r="AC2463" s="4"/>
      <c r="AD2463" s="1"/>
      <c r="AE2463" s="11"/>
      <c r="AF2463" s="5"/>
      <c r="AG2463" s="1"/>
      <c r="AH2463" s="1"/>
      <c r="AI2463" s="1"/>
      <c r="AJ2463" s="1"/>
      <c r="AK2463" s="10"/>
      <c r="AL2463" s="1"/>
      <c r="AM2463" s="1"/>
      <c r="AN2463" s="1"/>
      <c r="AO2463" s="1"/>
      <c r="AP2463" s="1"/>
      <c r="AQ2463" s="1"/>
    </row>
    <row r="2464" spans="1:43" x14ac:dyDescent="0.2">
      <c r="A2464" s="67">
        <f t="shared" si="1002"/>
        <v>44746</v>
      </c>
      <c r="B2464" s="8">
        <f t="shared" si="992"/>
        <v>22601.57911499</v>
      </c>
      <c r="C2464" s="8">
        <f t="shared" si="1003"/>
        <v>14727.293106159999</v>
      </c>
      <c r="D2464" s="28">
        <f t="shared" si="1004"/>
        <v>6412.88</v>
      </c>
      <c r="E2464" s="9">
        <f>IF(K2464=1,VLOOKUP(A2463,[1]Plan1!$AY$117:$BA$314,3),E2463)</f>
        <v>6455.85</v>
      </c>
      <c r="F2464" s="110">
        <f t="shared" si="1005"/>
        <v>44728</v>
      </c>
      <c r="G2464" s="12">
        <f t="shared" si="993"/>
        <v>6.7005775876050055E-3</v>
      </c>
      <c r="H2464" s="11">
        <f t="shared" si="1006"/>
        <v>44757</v>
      </c>
      <c r="I2464" s="11">
        <f t="shared" si="994"/>
        <v>44757</v>
      </c>
      <c r="J2464" s="1">
        <f t="shared" si="1007"/>
        <v>21</v>
      </c>
      <c r="K2464" s="1">
        <f t="shared" si="990"/>
        <v>12</v>
      </c>
      <c r="L2464" s="8">
        <f t="shared" si="995"/>
        <v>1.00382342</v>
      </c>
      <c r="M2464" s="14">
        <f t="shared" si="989"/>
        <v>1.0047000699999999</v>
      </c>
      <c r="N2464" s="14">
        <f t="shared" si="1011"/>
        <v>1.4674373852446405</v>
      </c>
      <c r="O2464" s="8">
        <f t="shared" si="988"/>
        <v>1.4730480100000001</v>
      </c>
      <c r="P2464" s="8">
        <f t="shared" si="996"/>
        <v>21694.009802709999</v>
      </c>
      <c r="Q2464" s="13">
        <f t="shared" si="997"/>
        <v>0</v>
      </c>
      <c r="R2464" s="21">
        <f t="shared" si="998"/>
        <v>0</v>
      </c>
      <c r="S2464" s="8">
        <f t="shared" si="999"/>
        <v>0</v>
      </c>
      <c r="T2464" s="10">
        <f t="shared" si="1008"/>
        <v>6.5000000000000002E-2</v>
      </c>
      <c r="U2464" s="13">
        <f t="shared" si="987"/>
        <v>164</v>
      </c>
      <c r="V2464" s="13">
        <v>252</v>
      </c>
      <c r="W2464" s="14">
        <f t="shared" si="1000"/>
        <v>1.0418350190000001</v>
      </c>
      <c r="X2464" s="224">
        <f t="shared" si="991"/>
        <v>907.56931227999996</v>
      </c>
      <c r="Y2464" s="8">
        <v>0</v>
      </c>
      <c r="Z2464" s="9">
        <f t="shared" si="1001"/>
        <v>0</v>
      </c>
      <c r="AA2464" s="26" t="str">
        <f t="shared" si="1009"/>
        <v>INCORPJ=</v>
      </c>
      <c r="AB2464" s="70">
        <f t="shared" si="1010"/>
        <v>45169</v>
      </c>
      <c r="AC2464" s="4"/>
      <c r="AD2464" s="1"/>
      <c r="AE2464" s="11"/>
      <c r="AF2464" s="5"/>
      <c r="AG2464" s="1"/>
      <c r="AH2464" s="1"/>
      <c r="AI2464" s="1"/>
      <c r="AJ2464" s="1"/>
      <c r="AK2464" s="10"/>
      <c r="AL2464" s="1"/>
      <c r="AM2464" s="1"/>
      <c r="AN2464" s="1"/>
      <c r="AO2464" s="1"/>
      <c r="AP2464" s="1"/>
      <c r="AQ2464" s="1"/>
    </row>
    <row r="2465" spans="1:43" x14ac:dyDescent="0.2">
      <c r="A2465" s="67">
        <f t="shared" si="1002"/>
        <v>44747</v>
      </c>
      <c r="B2465" s="8">
        <f t="shared" si="992"/>
        <v>22614.418290630001</v>
      </c>
      <c r="C2465" s="8">
        <f t="shared" si="1003"/>
        <v>14727.293106159999</v>
      </c>
      <c r="D2465" s="28">
        <f t="shared" si="1004"/>
        <v>6412.88</v>
      </c>
      <c r="E2465" s="9">
        <f>IF(K2465=1,VLOOKUP(A2464,[1]Plan1!$AY$117:$BA$314,3),E2464)</f>
        <v>6455.85</v>
      </c>
      <c r="F2465" s="110">
        <f t="shared" si="1005"/>
        <v>44728</v>
      </c>
      <c r="G2465" s="12">
        <f t="shared" si="993"/>
        <v>6.7005775876050055E-3</v>
      </c>
      <c r="H2465" s="11">
        <f t="shared" si="1006"/>
        <v>44757</v>
      </c>
      <c r="I2465" s="11">
        <f t="shared" si="994"/>
        <v>44757</v>
      </c>
      <c r="J2465" s="1">
        <f t="shared" si="1007"/>
        <v>21</v>
      </c>
      <c r="K2465" s="1">
        <f t="shared" si="990"/>
        <v>13</v>
      </c>
      <c r="L2465" s="8">
        <f t="shared" si="995"/>
        <v>1.0041426899999999</v>
      </c>
      <c r="M2465" s="14">
        <f t="shared" si="989"/>
        <v>1.0047000699999999</v>
      </c>
      <c r="N2465" s="14">
        <f t="shared" si="1011"/>
        <v>1.4674373852446405</v>
      </c>
      <c r="O2465" s="8">
        <f t="shared" si="988"/>
        <v>1.47351652</v>
      </c>
      <c r="P2465" s="8">
        <f t="shared" si="996"/>
        <v>21700.909686800002</v>
      </c>
      <c r="Q2465" s="13">
        <f t="shared" si="997"/>
        <v>0</v>
      </c>
      <c r="R2465" s="21">
        <f t="shared" si="998"/>
        <v>0</v>
      </c>
      <c r="S2465" s="8">
        <f t="shared" si="999"/>
        <v>0</v>
      </c>
      <c r="T2465" s="10">
        <f t="shared" si="1008"/>
        <v>6.5000000000000002E-2</v>
      </c>
      <c r="U2465" s="13">
        <f t="shared" si="987"/>
        <v>165</v>
      </c>
      <c r="V2465" s="13">
        <v>252</v>
      </c>
      <c r="W2465" s="14">
        <f t="shared" si="1000"/>
        <v>1.0420954060000001</v>
      </c>
      <c r="X2465" s="224">
        <f t="shared" si="991"/>
        <v>913.50860382999997</v>
      </c>
      <c r="Y2465" s="8">
        <v>0</v>
      </c>
      <c r="Z2465" s="9">
        <f t="shared" si="1001"/>
        <v>0</v>
      </c>
      <c r="AA2465" s="26" t="str">
        <f t="shared" si="1009"/>
        <v>INCORPJ=</v>
      </c>
      <c r="AB2465" s="70">
        <f t="shared" si="1010"/>
        <v>45169</v>
      </c>
      <c r="AC2465" s="4"/>
      <c r="AD2465" s="1"/>
      <c r="AE2465" s="11"/>
      <c r="AF2465" s="5"/>
      <c r="AG2465" s="1"/>
      <c r="AH2465" s="1"/>
      <c r="AI2465" s="1"/>
      <c r="AJ2465" s="1"/>
      <c r="AK2465" s="10"/>
      <c r="AL2465" s="1"/>
      <c r="AM2465" s="1"/>
      <c r="AN2465" s="1"/>
      <c r="AO2465" s="1"/>
      <c r="AP2465" s="1"/>
      <c r="AQ2465" s="1"/>
    </row>
    <row r="2466" spans="1:43" x14ac:dyDescent="0.2">
      <c r="A2466" s="67">
        <f t="shared" si="1002"/>
        <v>44748</v>
      </c>
      <c r="B2466" s="8">
        <f t="shared" si="992"/>
        <v>22627.264926740001</v>
      </c>
      <c r="C2466" s="8">
        <f t="shared" si="1003"/>
        <v>14727.293106159999</v>
      </c>
      <c r="D2466" s="28">
        <f t="shared" si="1004"/>
        <v>6412.88</v>
      </c>
      <c r="E2466" s="9">
        <f>IF(K2466=1,VLOOKUP(A2465,[1]Plan1!$AY$117:$BA$314,3),E2465)</f>
        <v>6455.85</v>
      </c>
      <c r="F2466" s="110">
        <f t="shared" si="1005"/>
        <v>44728</v>
      </c>
      <c r="G2466" s="12">
        <f t="shared" si="993"/>
        <v>6.7005775876050055E-3</v>
      </c>
      <c r="H2466" s="11">
        <f t="shared" si="1006"/>
        <v>44757</v>
      </c>
      <c r="I2466" s="11">
        <f t="shared" si="994"/>
        <v>44757</v>
      </c>
      <c r="J2466" s="1">
        <f t="shared" si="1007"/>
        <v>21</v>
      </c>
      <c r="K2466" s="1">
        <f t="shared" si="990"/>
        <v>14</v>
      </c>
      <c r="L2466" s="8">
        <f t="shared" si="995"/>
        <v>1.00446207</v>
      </c>
      <c r="M2466" s="14">
        <f t="shared" si="989"/>
        <v>1.0047000699999999</v>
      </c>
      <c r="N2466" s="14">
        <f t="shared" si="1011"/>
        <v>1.4674373852446405</v>
      </c>
      <c r="O2466" s="8">
        <f t="shared" si="988"/>
        <v>1.4739851900000001</v>
      </c>
      <c r="P2466" s="8">
        <f t="shared" si="996"/>
        <v>21707.811927260002</v>
      </c>
      <c r="Q2466" s="13">
        <f t="shared" si="997"/>
        <v>0</v>
      </c>
      <c r="R2466" s="21">
        <f t="shared" si="998"/>
        <v>0</v>
      </c>
      <c r="S2466" s="8">
        <f t="shared" si="999"/>
        <v>0</v>
      </c>
      <c r="T2466" s="10">
        <f t="shared" si="1008"/>
        <v>6.5000000000000002E-2</v>
      </c>
      <c r="U2466" s="13">
        <f t="shared" si="987"/>
        <v>166</v>
      </c>
      <c r="V2466" s="13">
        <v>252</v>
      </c>
      <c r="W2466" s="14">
        <f t="shared" si="1000"/>
        <v>1.0423558580000001</v>
      </c>
      <c r="X2466" s="224">
        <f t="shared" si="991"/>
        <v>919.45299948000002</v>
      </c>
      <c r="Y2466" s="8">
        <v>0</v>
      </c>
      <c r="Z2466" s="9">
        <f t="shared" si="1001"/>
        <v>0</v>
      </c>
      <c r="AA2466" s="26" t="str">
        <f t="shared" si="1009"/>
        <v>INCORPJ=</v>
      </c>
      <c r="AB2466" s="70">
        <f t="shared" si="1010"/>
        <v>45169</v>
      </c>
      <c r="AC2466" s="4"/>
      <c r="AD2466" s="1"/>
      <c r="AE2466" s="11"/>
      <c r="AF2466" s="5"/>
      <c r="AG2466" s="1"/>
      <c r="AH2466" s="1"/>
      <c r="AI2466" s="1"/>
      <c r="AJ2466" s="1"/>
      <c r="AK2466" s="10"/>
      <c r="AL2466" s="1"/>
      <c r="AM2466" s="1"/>
      <c r="AN2466" s="1"/>
      <c r="AO2466" s="1"/>
      <c r="AP2466" s="1"/>
      <c r="AQ2466" s="1"/>
    </row>
    <row r="2467" spans="1:43" x14ac:dyDescent="0.2">
      <c r="A2467" s="67">
        <f t="shared" si="1002"/>
        <v>44749</v>
      </c>
      <c r="B2467" s="8">
        <f t="shared" si="992"/>
        <v>22640.118872949999</v>
      </c>
      <c r="C2467" s="8">
        <f t="shared" si="1003"/>
        <v>14727.293106159999</v>
      </c>
      <c r="D2467" s="28">
        <f t="shared" si="1004"/>
        <v>6412.88</v>
      </c>
      <c r="E2467" s="9">
        <f>IF(K2467=1,VLOOKUP(A2466,[1]Plan1!$AY$117:$BA$314,3),E2466)</f>
        <v>6455.85</v>
      </c>
      <c r="F2467" s="110">
        <f t="shared" si="1005"/>
        <v>44728</v>
      </c>
      <c r="G2467" s="12">
        <f t="shared" si="993"/>
        <v>6.7005775876050055E-3</v>
      </c>
      <c r="H2467" s="11">
        <f t="shared" si="1006"/>
        <v>44757</v>
      </c>
      <c r="I2467" s="11">
        <f t="shared" si="994"/>
        <v>44757</v>
      </c>
      <c r="J2467" s="1">
        <f t="shared" si="1007"/>
        <v>21</v>
      </c>
      <c r="K2467" s="1">
        <f t="shared" si="990"/>
        <v>15</v>
      </c>
      <c r="L2467" s="8">
        <f t="shared" si="995"/>
        <v>1.0047815499999999</v>
      </c>
      <c r="M2467" s="14">
        <f t="shared" si="989"/>
        <v>1.0047000699999999</v>
      </c>
      <c r="N2467" s="14">
        <f t="shared" si="1011"/>
        <v>1.4674373852446405</v>
      </c>
      <c r="O2467" s="8">
        <f t="shared" si="988"/>
        <v>1.4744540100000001</v>
      </c>
      <c r="P2467" s="8">
        <f t="shared" si="996"/>
        <v>21714.716376820001</v>
      </c>
      <c r="Q2467" s="13">
        <f t="shared" si="997"/>
        <v>0</v>
      </c>
      <c r="R2467" s="21">
        <f t="shared" si="998"/>
        <v>0</v>
      </c>
      <c r="S2467" s="8">
        <f t="shared" si="999"/>
        <v>0</v>
      </c>
      <c r="T2467" s="10">
        <f t="shared" si="1008"/>
        <v>6.5000000000000002E-2</v>
      </c>
      <c r="U2467" s="13">
        <f t="shared" si="987"/>
        <v>167</v>
      </c>
      <c r="V2467" s="13">
        <v>252</v>
      </c>
      <c r="W2467" s="14">
        <f t="shared" si="1000"/>
        <v>1.0426163749999999</v>
      </c>
      <c r="X2467" s="224">
        <f t="shared" si="991"/>
        <v>925.40249613000003</v>
      </c>
      <c r="Y2467" s="8">
        <v>0</v>
      </c>
      <c r="Z2467" s="9">
        <f t="shared" si="1001"/>
        <v>0</v>
      </c>
      <c r="AA2467" s="26" t="str">
        <f t="shared" si="1009"/>
        <v>INCORPJ=</v>
      </c>
      <c r="AB2467" s="70">
        <f t="shared" si="1010"/>
        <v>45169</v>
      </c>
      <c r="AC2467" s="4"/>
      <c r="AD2467" s="1"/>
      <c r="AE2467" s="11"/>
      <c r="AF2467" s="5"/>
      <c r="AG2467" s="1"/>
      <c r="AH2467" s="1"/>
      <c r="AI2467" s="1"/>
      <c r="AJ2467" s="1"/>
      <c r="AK2467" s="10"/>
      <c r="AL2467" s="1"/>
      <c r="AM2467" s="1"/>
      <c r="AN2467" s="1"/>
      <c r="AO2467" s="1"/>
      <c r="AP2467" s="1"/>
      <c r="AQ2467" s="1"/>
    </row>
    <row r="2468" spans="1:43" x14ac:dyDescent="0.2">
      <c r="A2468" s="67">
        <f t="shared" si="1002"/>
        <v>44750</v>
      </c>
      <c r="B2468" s="8">
        <f t="shared" si="992"/>
        <v>22652.980154049998</v>
      </c>
      <c r="C2468" s="8">
        <f t="shared" si="1003"/>
        <v>14727.293106159999</v>
      </c>
      <c r="D2468" s="28">
        <f t="shared" si="1004"/>
        <v>6412.88</v>
      </c>
      <c r="E2468" s="9">
        <f>IF(K2468=1,VLOOKUP(A2467,[1]Plan1!$AY$117:$BA$314,3),E2467)</f>
        <v>6455.85</v>
      </c>
      <c r="F2468" s="110">
        <f t="shared" si="1005"/>
        <v>44728</v>
      </c>
      <c r="G2468" s="12">
        <f t="shared" si="993"/>
        <v>6.7005775876050055E-3</v>
      </c>
      <c r="H2468" s="11">
        <f t="shared" si="1006"/>
        <v>44757</v>
      </c>
      <c r="I2468" s="11">
        <f t="shared" si="994"/>
        <v>44757</v>
      </c>
      <c r="J2468" s="1">
        <f t="shared" si="1007"/>
        <v>21</v>
      </c>
      <c r="K2468" s="1">
        <f t="shared" si="990"/>
        <v>16</v>
      </c>
      <c r="L2468" s="8">
        <f t="shared" si="995"/>
        <v>1.0051011400000001</v>
      </c>
      <c r="M2468" s="14">
        <f t="shared" si="989"/>
        <v>1.0047000699999999</v>
      </c>
      <c r="N2468" s="14">
        <f t="shared" si="1011"/>
        <v>1.4674373852446405</v>
      </c>
      <c r="O2468" s="8">
        <f t="shared" si="988"/>
        <v>1.4749229800000001</v>
      </c>
      <c r="P2468" s="8">
        <f t="shared" si="996"/>
        <v>21721.623035469998</v>
      </c>
      <c r="Q2468" s="13">
        <f t="shared" si="997"/>
        <v>0</v>
      </c>
      <c r="R2468" s="21">
        <f t="shared" si="998"/>
        <v>0</v>
      </c>
      <c r="S2468" s="8">
        <f t="shared" si="999"/>
        <v>0</v>
      </c>
      <c r="T2468" s="10">
        <f t="shared" si="1008"/>
        <v>6.5000000000000002E-2</v>
      </c>
      <c r="U2468" s="13">
        <f t="shared" si="987"/>
        <v>168</v>
      </c>
      <c r="V2468" s="13">
        <v>252</v>
      </c>
      <c r="W2468" s="14">
        <f t="shared" si="1000"/>
        <v>1.0428769579999999</v>
      </c>
      <c r="X2468" s="224">
        <f t="shared" si="991"/>
        <v>931.35711858000002</v>
      </c>
      <c r="Y2468" s="8">
        <v>0</v>
      </c>
      <c r="Z2468" s="9">
        <f t="shared" si="1001"/>
        <v>0</v>
      </c>
      <c r="AA2468" s="26" t="str">
        <f t="shared" si="1009"/>
        <v>INCORPJ=</v>
      </c>
      <c r="AB2468" s="70">
        <f t="shared" si="1010"/>
        <v>45169</v>
      </c>
      <c r="AC2468" s="4"/>
      <c r="AD2468" s="1"/>
      <c r="AE2468" s="11"/>
      <c r="AF2468" s="5"/>
      <c r="AG2468" s="1"/>
      <c r="AH2468" s="1"/>
      <c r="AI2468" s="1"/>
      <c r="AJ2468" s="1"/>
      <c r="AK2468" s="10"/>
      <c r="AL2468" s="1"/>
      <c r="AM2468" s="1"/>
      <c r="AN2468" s="1"/>
      <c r="AO2468" s="1"/>
      <c r="AP2468" s="1"/>
      <c r="AQ2468" s="1"/>
    </row>
    <row r="2469" spans="1:43" x14ac:dyDescent="0.2">
      <c r="A2469" s="67">
        <f t="shared" si="1002"/>
        <v>44751</v>
      </c>
      <c r="B2469" s="8">
        <f t="shared" si="992"/>
        <v>22665.848576050001</v>
      </c>
      <c r="C2469" s="8">
        <f t="shared" si="1003"/>
        <v>14727.293106159999</v>
      </c>
      <c r="D2469" s="28">
        <f t="shared" si="1004"/>
        <v>6412.88</v>
      </c>
      <c r="E2469" s="9">
        <f>IF(K2469=1,VLOOKUP(A2468,[1]Plan1!$AY$117:$BA$314,3),E2468)</f>
        <v>6455.85</v>
      </c>
      <c r="F2469" s="110">
        <f t="shared" si="1005"/>
        <v>44728</v>
      </c>
      <c r="G2469" s="12">
        <f t="shared" si="993"/>
        <v>6.7005775876050055E-3</v>
      </c>
      <c r="H2469" s="11">
        <f t="shared" si="1006"/>
        <v>44757</v>
      </c>
      <c r="I2469" s="11">
        <f t="shared" si="994"/>
        <v>44757</v>
      </c>
      <c r="J2469" s="1">
        <f t="shared" si="1007"/>
        <v>21</v>
      </c>
      <c r="K2469" s="1">
        <f t="shared" si="990"/>
        <v>17</v>
      </c>
      <c r="L2469" s="8">
        <f t="shared" si="995"/>
        <v>1.0054208200000001</v>
      </c>
      <c r="M2469" s="14">
        <f t="shared" si="989"/>
        <v>1.0047000699999999</v>
      </c>
      <c r="N2469" s="14">
        <f t="shared" si="1011"/>
        <v>1.4674373852446405</v>
      </c>
      <c r="O2469" s="8">
        <f t="shared" si="988"/>
        <v>1.4753920899999999</v>
      </c>
      <c r="P2469" s="8">
        <f t="shared" si="996"/>
        <v>21728.531755939999</v>
      </c>
      <c r="Q2469" s="13">
        <f t="shared" si="997"/>
        <v>0</v>
      </c>
      <c r="R2469" s="21">
        <f t="shared" si="998"/>
        <v>0</v>
      </c>
      <c r="S2469" s="8">
        <f t="shared" si="999"/>
        <v>0</v>
      </c>
      <c r="T2469" s="10">
        <f t="shared" si="1008"/>
        <v>6.5000000000000002E-2</v>
      </c>
      <c r="U2469" s="13">
        <f t="shared" ref="U2469:U2532" si="1012">IF(Q2468&gt;0,1,IF(K2469=K2468,U2468,U2468+1))</f>
        <v>169</v>
      </c>
      <c r="V2469" s="13">
        <v>252</v>
      </c>
      <c r="W2469" s="14">
        <f t="shared" si="1000"/>
        <v>1.0431376050000001</v>
      </c>
      <c r="X2469" s="224">
        <f t="shared" si="991"/>
        <v>937.31682010999998</v>
      </c>
      <c r="Y2469" s="8">
        <v>0</v>
      </c>
      <c r="Z2469" s="9">
        <f t="shared" si="1001"/>
        <v>0</v>
      </c>
      <c r="AA2469" s="26" t="str">
        <f t="shared" si="1009"/>
        <v>INCORPJ=</v>
      </c>
      <c r="AB2469" s="70">
        <f t="shared" si="1010"/>
        <v>45169</v>
      </c>
      <c r="AC2469" s="4"/>
      <c r="AD2469" s="1"/>
      <c r="AE2469" s="11"/>
      <c r="AF2469" s="5"/>
      <c r="AG2469" s="1"/>
      <c r="AH2469" s="1"/>
      <c r="AI2469" s="1"/>
      <c r="AJ2469" s="1"/>
      <c r="AK2469" s="10"/>
      <c r="AL2469" s="1"/>
      <c r="AM2469" s="1"/>
      <c r="AN2469" s="1"/>
      <c r="AO2469" s="1"/>
      <c r="AP2469" s="1"/>
      <c r="AQ2469" s="1"/>
    </row>
    <row r="2470" spans="1:43" x14ac:dyDescent="0.2">
      <c r="A2470" s="67">
        <f t="shared" si="1002"/>
        <v>44752</v>
      </c>
      <c r="B2470" s="8">
        <f t="shared" si="992"/>
        <v>22665.848576050001</v>
      </c>
      <c r="C2470" s="8">
        <f t="shared" si="1003"/>
        <v>14727.293106159999</v>
      </c>
      <c r="D2470" s="28">
        <f t="shared" si="1004"/>
        <v>6412.88</v>
      </c>
      <c r="E2470" s="9">
        <f>IF(K2470=1,VLOOKUP(A2469,[1]Plan1!$AY$117:$BA$314,3),E2469)</f>
        <v>6455.85</v>
      </c>
      <c r="F2470" s="110">
        <f t="shared" si="1005"/>
        <v>44728</v>
      </c>
      <c r="G2470" s="12">
        <f t="shared" si="993"/>
        <v>6.7005775876050055E-3</v>
      </c>
      <c r="H2470" s="11">
        <f t="shared" si="1006"/>
        <v>44757</v>
      </c>
      <c r="I2470" s="11">
        <f t="shared" si="994"/>
        <v>44757</v>
      </c>
      <c r="J2470" s="1">
        <f t="shared" si="1007"/>
        <v>21</v>
      </c>
      <c r="K2470" s="1">
        <f t="shared" si="990"/>
        <v>17</v>
      </c>
      <c r="L2470" s="8">
        <f t="shared" si="995"/>
        <v>1.0054208200000001</v>
      </c>
      <c r="M2470" s="14">
        <f t="shared" si="989"/>
        <v>1.0047000699999999</v>
      </c>
      <c r="N2470" s="14">
        <f t="shared" si="1011"/>
        <v>1.4674373852446405</v>
      </c>
      <c r="O2470" s="8">
        <f t="shared" si="988"/>
        <v>1.4753920899999999</v>
      </c>
      <c r="P2470" s="8">
        <f t="shared" si="996"/>
        <v>21728.531755939999</v>
      </c>
      <c r="Q2470" s="13">
        <f t="shared" si="997"/>
        <v>0</v>
      </c>
      <c r="R2470" s="21">
        <f t="shared" si="998"/>
        <v>0</v>
      </c>
      <c r="S2470" s="8">
        <f t="shared" si="999"/>
        <v>0</v>
      </c>
      <c r="T2470" s="10">
        <f t="shared" si="1008"/>
        <v>6.5000000000000002E-2</v>
      </c>
      <c r="U2470" s="13">
        <f t="shared" si="1012"/>
        <v>169</v>
      </c>
      <c r="V2470" s="13">
        <v>252</v>
      </c>
      <c r="W2470" s="14">
        <f t="shared" si="1000"/>
        <v>1.0431376050000001</v>
      </c>
      <c r="X2470" s="224">
        <f t="shared" si="991"/>
        <v>937.31682010999998</v>
      </c>
      <c r="Y2470" s="8">
        <v>0</v>
      </c>
      <c r="Z2470" s="9">
        <f t="shared" si="1001"/>
        <v>0</v>
      </c>
      <c r="AA2470" s="26" t="str">
        <f t="shared" si="1009"/>
        <v>INCORPJ=</v>
      </c>
      <c r="AB2470" s="70">
        <f t="shared" si="1010"/>
        <v>45169</v>
      </c>
      <c r="AC2470" s="4"/>
      <c r="AD2470" s="1"/>
      <c r="AE2470" s="11"/>
      <c r="AF2470" s="5"/>
      <c r="AG2470" s="1"/>
      <c r="AH2470" s="1"/>
      <c r="AI2470" s="1"/>
      <c r="AJ2470" s="1"/>
      <c r="AK2470" s="10"/>
      <c r="AL2470" s="1"/>
      <c r="AM2470" s="1"/>
      <c r="AN2470" s="1"/>
      <c r="AO2470" s="1"/>
      <c r="AP2470" s="1"/>
      <c r="AQ2470" s="1"/>
    </row>
    <row r="2471" spans="1:43" x14ac:dyDescent="0.2">
      <c r="A2471" s="67">
        <f t="shared" si="1002"/>
        <v>44753</v>
      </c>
      <c r="B2471" s="8">
        <f t="shared" si="992"/>
        <v>22665.848576050001</v>
      </c>
      <c r="C2471" s="8">
        <f t="shared" si="1003"/>
        <v>14727.293106159999</v>
      </c>
      <c r="D2471" s="28">
        <f t="shared" si="1004"/>
        <v>6412.88</v>
      </c>
      <c r="E2471" s="9">
        <f>IF(K2471=1,VLOOKUP(A2470,[1]Plan1!$AY$117:$BA$314,3),E2470)</f>
        <v>6455.85</v>
      </c>
      <c r="F2471" s="110">
        <f t="shared" si="1005"/>
        <v>44728</v>
      </c>
      <c r="G2471" s="12">
        <f t="shared" si="993"/>
        <v>6.7005775876050055E-3</v>
      </c>
      <c r="H2471" s="11">
        <f t="shared" si="1006"/>
        <v>44757</v>
      </c>
      <c r="I2471" s="11">
        <f t="shared" si="994"/>
        <v>44757</v>
      </c>
      <c r="J2471" s="1">
        <f t="shared" si="1007"/>
        <v>21</v>
      </c>
      <c r="K2471" s="1">
        <f t="shared" si="990"/>
        <v>17</v>
      </c>
      <c r="L2471" s="8">
        <f t="shared" si="995"/>
        <v>1.0054208200000001</v>
      </c>
      <c r="M2471" s="14">
        <f t="shared" si="989"/>
        <v>1.0047000699999999</v>
      </c>
      <c r="N2471" s="14">
        <f t="shared" si="1011"/>
        <v>1.4674373852446405</v>
      </c>
      <c r="O2471" s="8">
        <f t="shared" si="988"/>
        <v>1.4753920899999999</v>
      </c>
      <c r="P2471" s="8">
        <f t="shared" si="996"/>
        <v>21728.531755939999</v>
      </c>
      <c r="Q2471" s="13">
        <f t="shared" si="997"/>
        <v>0</v>
      </c>
      <c r="R2471" s="21">
        <f t="shared" si="998"/>
        <v>0</v>
      </c>
      <c r="S2471" s="8">
        <f t="shared" si="999"/>
        <v>0</v>
      </c>
      <c r="T2471" s="10">
        <f t="shared" si="1008"/>
        <v>6.5000000000000002E-2</v>
      </c>
      <c r="U2471" s="13">
        <f t="shared" si="1012"/>
        <v>169</v>
      </c>
      <c r="V2471" s="13">
        <v>252</v>
      </c>
      <c r="W2471" s="14">
        <f t="shared" si="1000"/>
        <v>1.0431376050000001</v>
      </c>
      <c r="X2471" s="224">
        <f t="shared" si="991"/>
        <v>937.31682010999998</v>
      </c>
      <c r="Y2471" s="8">
        <v>0</v>
      </c>
      <c r="Z2471" s="9">
        <f t="shared" si="1001"/>
        <v>0</v>
      </c>
      <c r="AA2471" s="26" t="str">
        <f t="shared" si="1009"/>
        <v>INCORPJ=</v>
      </c>
      <c r="AB2471" s="70">
        <f t="shared" si="1010"/>
        <v>45169</v>
      </c>
      <c r="AC2471" s="4"/>
      <c r="AD2471" s="1"/>
      <c r="AE2471" s="11"/>
      <c r="AF2471" s="5"/>
      <c r="AG2471" s="1"/>
      <c r="AH2471" s="1"/>
      <c r="AI2471" s="1"/>
      <c r="AJ2471" s="1"/>
      <c r="AK2471" s="10"/>
      <c r="AL2471" s="1"/>
      <c r="AM2471" s="1"/>
      <c r="AN2471" s="1"/>
      <c r="AO2471" s="1"/>
      <c r="AP2471" s="1"/>
      <c r="AQ2471" s="1"/>
    </row>
    <row r="2472" spans="1:43" x14ac:dyDescent="0.2">
      <c r="A2472" s="67">
        <f t="shared" si="1002"/>
        <v>44754</v>
      </c>
      <c r="B2472" s="8">
        <f t="shared" si="992"/>
        <v>22678.724646349998</v>
      </c>
      <c r="C2472" s="8">
        <f t="shared" si="1003"/>
        <v>14727.293106159999</v>
      </c>
      <c r="D2472" s="28">
        <f t="shared" si="1004"/>
        <v>6412.88</v>
      </c>
      <c r="E2472" s="9">
        <f>IF(K2472=1,VLOOKUP(A2471,[1]Plan1!$AY$117:$BA$314,3),E2471)</f>
        <v>6455.85</v>
      </c>
      <c r="F2472" s="110">
        <f t="shared" si="1005"/>
        <v>44728</v>
      </c>
      <c r="G2472" s="12">
        <f t="shared" si="993"/>
        <v>6.7005775876050055E-3</v>
      </c>
      <c r="H2472" s="11">
        <f t="shared" si="1006"/>
        <v>44757</v>
      </c>
      <c r="I2472" s="11">
        <f t="shared" si="994"/>
        <v>44757</v>
      </c>
      <c r="J2472" s="1">
        <f t="shared" si="1007"/>
        <v>21</v>
      </c>
      <c r="K2472" s="1">
        <f t="shared" si="990"/>
        <v>18</v>
      </c>
      <c r="L2472" s="8">
        <f t="shared" si="995"/>
        <v>1.0057406099999999</v>
      </c>
      <c r="M2472" s="14">
        <f t="shared" si="989"/>
        <v>1.0047000699999999</v>
      </c>
      <c r="N2472" s="14">
        <f t="shared" si="1011"/>
        <v>1.4674373852446405</v>
      </c>
      <c r="O2472" s="8">
        <f t="shared" si="988"/>
        <v>1.4758613700000001</v>
      </c>
      <c r="P2472" s="8">
        <f t="shared" si="996"/>
        <v>21735.442980039999</v>
      </c>
      <c r="Q2472" s="13">
        <f t="shared" si="997"/>
        <v>0</v>
      </c>
      <c r="R2472" s="21">
        <f t="shared" si="998"/>
        <v>0</v>
      </c>
      <c r="S2472" s="8">
        <f t="shared" si="999"/>
        <v>0</v>
      </c>
      <c r="T2472" s="10">
        <f t="shared" si="1008"/>
        <v>6.5000000000000002E-2</v>
      </c>
      <c r="U2472" s="13">
        <f t="shared" si="1012"/>
        <v>170</v>
      </c>
      <c r="V2472" s="13">
        <v>252</v>
      </c>
      <c r="W2472" s="14">
        <f t="shared" si="1000"/>
        <v>1.0433983179999999</v>
      </c>
      <c r="X2472" s="224">
        <f t="shared" si="991"/>
        <v>943.28166630999999</v>
      </c>
      <c r="Y2472" s="8">
        <v>0</v>
      </c>
      <c r="Z2472" s="9">
        <f t="shared" si="1001"/>
        <v>0</v>
      </c>
      <c r="AA2472" s="26" t="str">
        <f t="shared" si="1009"/>
        <v>INCORPJ=</v>
      </c>
      <c r="AB2472" s="70">
        <f t="shared" si="1010"/>
        <v>45169</v>
      </c>
      <c r="AC2472" s="4"/>
      <c r="AD2472" s="1"/>
      <c r="AE2472" s="11"/>
      <c r="AF2472" s="5"/>
      <c r="AG2472" s="1"/>
      <c r="AH2472" s="1"/>
      <c r="AI2472" s="1"/>
      <c r="AJ2472" s="1"/>
      <c r="AK2472" s="10"/>
      <c r="AL2472" s="1"/>
      <c r="AM2472" s="1"/>
      <c r="AN2472" s="1"/>
      <c r="AO2472" s="1"/>
      <c r="AP2472" s="1"/>
      <c r="AQ2472" s="1"/>
    </row>
    <row r="2473" spans="1:43" x14ac:dyDescent="0.2">
      <c r="A2473" s="67">
        <f t="shared" si="1002"/>
        <v>44755</v>
      </c>
      <c r="B2473" s="8">
        <f t="shared" si="992"/>
        <v>22691.60757805</v>
      </c>
      <c r="C2473" s="8">
        <f t="shared" si="1003"/>
        <v>14727.293106159999</v>
      </c>
      <c r="D2473" s="28">
        <f t="shared" si="1004"/>
        <v>6412.88</v>
      </c>
      <c r="E2473" s="9">
        <f>IF(K2473=1,VLOOKUP(A2472,[1]Plan1!$AY$117:$BA$314,3),E2472)</f>
        <v>6455.85</v>
      </c>
      <c r="F2473" s="110">
        <f t="shared" si="1005"/>
        <v>44728</v>
      </c>
      <c r="G2473" s="12">
        <f t="shared" si="993"/>
        <v>6.7005775876050055E-3</v>
      </c>
      <c r="H2473" s="11">
        <f t="shared" si="1006"/>
        <v>44757</v>
      </c>
      <c r="I2473" s="11">
        <f t="shared" si="994"/>
        <v>44757</v>
      </c>
      <c r="J2473" s="1">
        <f t="shared" si="1007"/>
        <v>21</v>
      </c>
      <c r="K2473" s="1">
        <f t="shared" si="990"/>
        <v>19</v>
      </c>
      <c r="L2473" s="8">
        <f t="shared" si="995"/>
        <v>1.0060604900000001</v>
      </c>
      <c r="M2473" s="14">
        <f t="shared" si="989"/>
        <v>1.0047000699999999</v>
      </c>
      <c r="N2473" s="14">
        <f t="shared" si="1011"/>
        <v>1.4674373852446405</v>
      </c>
      <c r="O2473" s="8">
        <f t="shared" ref="O2473:O2536" si="1013">TRUNC(TRUNC((L2473*N2473),15),8)</f>
        <v>1.4763307699999999</v>
      </c>
      <c r="P2473" s="8">
        <f t="shared" si="996"/>
        <v>21742.355971429999</v>
      </c>
      <c r="Q2473" s="13">
        <f t="shared" si="997"/>
        <v>0</v>
      </c>
      <c r="R2473" s="21">
        <f t="shared" si="998"/>
        <v>0</v>
      </c>
      <c r="S2473" s="8">
        <f t="shared" si="999"/>
        <v>0</v>
      </c>
      <c r="T2473" s="10">
        <f t="shared" si="1008"/>
        <v>6.5000000000000002E-2</v>
      </c>
      <c r="U2473" s="13">
        <f t="shared" si="1012"/>
        <v>171</v>
      </c>
      <c r="V2473" s="13">
        <v>252</v>
      </c>
      <c r="W2473" s="14">
        <f t="shared" si="1000"/>
        <v>1.0436590960000001</v>
      </c>
      <c r="X2473" s="224">
        <f t="shared" si="991"/>
        <v>949.25160661999996</v>
      </c>
      <c r="Y2473" s="8">
        <v>0</v>
      </c>
      <c r="Z2473" s="9">
        <f t="shared" si="1001"/>
        <v>0</v>
      </c>
      <c r="AA2473" s="26" t="str">
        <f t="shared" si="1009"/>
        <v>INCORPJ=</v>
      </c>
      <c r="AB2473" s="70">
        <f t="shared" si="1010"/>
        <v>45169</v>
      </c>
      <c r="AC2473" s="4"/>
      <c r="AD2473" s="1"/>
      <c r="AE2473" s="11"/>
      <c r="AF2473" s="5"/>
      <c r="AG2473" s="1"/>
      <c r="AH2473" s="1"/>
      <c r="AI2473" s="1"/>
      <c r="AJ2473" s="1"/>
      <c r="AK2473" s="10"/>
      <c r="AL2473" s="1"/>
      <c r="AM2473" s="1"/>
      <c r="AN2473" s="1"/>
      <c r="AO2473" s="1"/>
      <c r="AP2473" s="1"/>
      <c r="AQ2473" s="1"/>
    </row>
    <row r="2474" spans="1:43" x14ac:dyDescent="0.2">
      <c r="A2474" s="67">
        <f t="shared" si="1002"/>
        <v>44756</v>
      </c>
      <c r="B2474" s="8">
        <f t="shared" si="992"/>
        <v>22704.498142550001</v>
      </c>
      <c r="C2474" s="8">
        <f t="shared" si="1003"/>
        <v>14727.293106159999</v>
      </c>
      <c r="D2474" s="28">
        <f t="shared" si="1004"/>
        <v>6412.88</v>
      </c>
      <c r="E2474" s="9">
        <f>IF(K2474=1,VLOOKUP(A2473,[1]Plan1!$AY$117:$BA$314,3),E2473)</f>
        <v>6455.85</v>
      </c>
      <c r="F2474" s="110">
        <f t="shared" si="1005"/>
        <v>44728</v>
      </c>
      <c r="G2474" s="12">
        <f t="shared" si="993"/>
        <v>6.7005775876050055E-3</v>
      </c>
      <c r="H2474" s="11">
        <f t="shared" si="1006"/>
        <v>44757</v>
      </c>
      <c r="I2474" s="11">
        <f t="shared" si="994"/>
        <v>44757</v>
      </c>
      <c r="J2474" s="1">
        <f t="shared" si="1007"/>
        <v>21</v>
      </c>
      <c r="K2474" s="1">
        <f t="shared" si="990"/>
        <v>20</v>
      </c>
      <c r="L2474" s="8">
        <f t="shared" si="995"/>
        <v>1.00638048</v>
      </c>
      <c r="M2474" s="14">
        <f t="shared" ref="M2474:M2537" si="1014">IF(I2474&gt;I2473,L2473,M2473)</f>
        <v>1.0047000699999999</v>
      </c>
      <c r="N2474" s="14">
        <f t="shared" si="1011"/>
        <v>1.4674373852446405</v>
      </c>
      <c r="O2474" s="8">
        <f t="shared" si="1013"/>
        <v>1.47680034</v>
      </c>
      <c r="P2474" s="8">
        <f t="shared" si="996"/>
        <v>21749.271466450002</v>
      </c>
      <c r="Q2474" s="13">
        <f t="shared" si="997"/>
        <v>0</v>
      </c>
      <c r="R2474" s="21">
        <f t="shared" si="998"/>
        <v>0</v>
      </c>
      <c r="S2474" s="8">
        <f t="shared" si="999"/>
        <v>0</v>
      </c>
      <c r="T2474" s="10">
        <f t="shared" si="1008"/>
        <v>6.5000000000000002E-2</v>
      </c>
      <c r="U2474" s="13">
        <f t="shared" si="1012"/>
        <v>172</v>
      </c>
      <c r="V2474" s="13">
        <v>252</v>
      </c>
      <c r="W2474" s="14">
        <f t="shared" si="1000"/>
        <v>1.043919939</v>
      </c>
      <c r="X2474" s="224">
        <f t="shared" si="991"/>
        <v>955.22667609999996</v>
      </c>
      <c r="Y2474" s="8">
        <v>0</v>
      </c>
      <c r="Z2474" s="9">
        <f t="shared" si="1001"/>
        <v>0</v>
      </c>
      <c r="AA2474" s="26" t="str">
        <f t="shared" si="1009"/>
        <v>INCORPJ=</v>
      </c>
      <c r="AB2474" s="70">
        <f t="shared" si="1010"/>
        <v>45169</v>
      </c>
      <c r="AC2474" s="4"/>
      <c r="AD2474" s="1"/>
      <c r="AE2474" s="11"/>
      <c r="AF2474" s="5"/>
      <c r="AG2474" s="1"/>
      <c r="AH2474" s="1"/>
      <c r="AI2474" s="1"/>
      <c r="AJ2474" s="1"/>
      <c r="AK2474" s="10"/>
      <c r="AL2474" s="1"/>
      <c r="AM2474" s="1"/>
      <c r="AN2474" s="1"/>
      <c r="AO2474" s="1"/>
      <c r="AP2474" s="1"/>
      <c r="AQ2474" s="1"/>
    </row>
    <row r="2475" spans="1:43" x14ac:dyDescent="0.2">
      <c r="A2475" s="67">
        <f t="shared" si="1002"/>
        <v>44757</v>
      </c>
      <c r="B2475" s="8">
        <f t="shared" si="992"/>
        <v>22717.395881840002</v>
      </c>
      <c r="C2475" s="8">
        <f t="shared" si="1003"/>
        <v>14727.293106159999</v>
      </c>
      <c r="D2475" s="28">
        <f t="shared" si="1004"/>
        <v>6412.88</v>
      </c>
      <c r="E2475" s="9">
        <f>IF(K2475=1,VLOOKUP(A2474,[1]Plan1!$AY$117:$BA$314,3),E2474)</f>
        <v>6455.85</v>
      </c>
      <c r="F2475" s="110">
        <f t="shared" si="1005"/>
        <v>44728</v>
      </c>
      <c r="G2475" s="12">
        <f t="shared" si="993"/>
        <v>6.7005775876050055E-3</v>
      </c>
      <c r="H2475" s="11">
        <f t="shared" si="1006"/>
        <v>44788</v>
      </c>
      <c r="I2475" s="11">
        <f t="shared" si="994"/>
        <v>44757</v>
      </c>
      <c r="J2475" s="1">
        <f t="shared" si="1007"/>
        <v>21</v>
      </c>
      <c r="K2475" s="1">
        <f t="shared" ref="K2475:K2538" si="1015">(J2475-(NETWORKDAYS(A2475,I2475,AE$118:AE$502)-1))</f>
        <v>21</v>
      </c>
      <c r="L2475" s="8">
        <f t="shared" si="995"/>
        <v>1.00670057</v>
      </c>
      <c r="M2475" s="14">
        <f t="shared" si="1014"/>
        <v>1.0047000699999999</v>
      </c>
      <c r="N2475" s="14">
        <f t="shared" si="1011"/>
        <v>1.4674373852446405</v>
      </c>
      <c r="O2475" s="8">
        <f t="shared" si="1013"/>
        <v>1.47727005</v>
      </c>
      <c r="P2475" s="8">
        <f t="shared" si="996"/>
        <v>21756.189023300001</v>
      </c>
      <c r="Q2475" s="13">
        <f t="shared" si="997"/>
        <v>0</v>
      </c>
      <c r="R2475" s="21">
        <f t="shared" si="998"/>
        <v>0</v>
      </c>
      <c r="S2475" s="8">
        <f t="shared" si="999"/>
        <v>0</v>
      </c>
      <c r="T2475" s="10">
        <f t="shared" si="1008"/>
        <v>6.5000000000000002E-2</v>
      </c>
      <c r="U2475" s="13">
        <f t="shared" si="1012"/>
        <v>173</v>
      </c>
      <c r="V2475" s="13">
        <v>252</v>
      </c>
      <c r="W2475" s="14">
        <f t="shared" si="1000"/>
        <v>1.044180847</v>
      </c>
      <c r="X2475" s="224">
        <f t="shared" si="991"/>
        <v>961.20685853999998</v>
      </c>
      <c r="Y2475" s="8">
        <v>0</v>
      </c>
      <c r="Z2475" s="9">
        <f t="shared" si="1001"/>
        <v>0</v>
      </c>
      <c r="AA2475" s="26" t="str">
        <f t="shared" si="1009"/>
        <v>INCORPJ=</v>
      </c>
      <c r="AB2475" s="70">
        <f t="shared" si="1010"/>
        <v>45169</v>
      </c>
      <c r="AC2475" s="4"/>
      <c r="AD2475" s="1"/>
      <c r="AE2475" s="11"/>
      <c r="AF2475" s="5"/>
      <c r="AG2475" s="1"/>
      <c r="AH2475" s="1"/>
      <c r="AI2475" s="1"/>
      <c r="AJ2475" s="1"/>
      <c r="AK2475" s="10"/>
      <c r="AL2475" s="1"/>
      <c r="AM2475" s="1"/>
      <c r="AN2475" s="1"/>
      <c r="AO2475" s="1"/>
      <c r="AP2475" s="1"/>
      <c r="AQ2475" s="1"/>
    </row>
    <row r="2476" spans="1:43" x14ac:dyDescent="0.2">
      <c r="A2476" s="67">
        <f t="shared" si="1002"/>
        <v>44758</v>
      </c>
      <c r="B2476" s="8">
        <f t="shared" si="992"/>
        <v>22715.691625899999</v>
      </c>
      <c r="C2476" s="8">
        <f t="shared" si="1003"/>
        <v>14727.293106159999</v>
      </c>
      <c r="D2476" s="28">
        <f t="shared" si="1004"/>
        <v>6455.85</v>
      </c>
      <c r="E2476" s="9">
        <f>IF(K2476=1,VLOOKUP(A2475,[1]Plan1!$AY$117:$BA$314,3),E2475)</f>
        <v>6411.95</v>
      </c>
      <c r="F2476" s="110">
        <f t="shared" si="1005"/>
        <v>44758</v>
      </c>
      <c r="G2476" s="12">
        <f t="shared" si="993"/>
        <v>-6.8000340776196433E-3</v>
      </c>
      <c r="H2476" s="11">
        <f t="shared" si="1006"/>
        <v>44788</v>
      </c>
      <c r="I2476" s="11">
        <f t="shared" si="994"/>
        <v>44788</v>
      </c>
      <c r="J2476" s="1">
        <f t="shared" si="1007"/>
        <v>21</v>
      </c>
      <c r="K2476" s="1">
        <f t="shared" si="1015"/>
        <v>1</v>
      </c>
      <c r="L2476" s="8">
        <f t="shared" si="995"/>
        <v>0.99967512999999997</v>
      </c>
      <c r="M2476" s="14">
        <f t="shared" si="1014"/>
        <v>1.00670057</v>
      </c>
      <c r="N2476" s="14">
        <f t="shared" si="1011"/>
        <v>1.4772700521650892</v>
      </c>
      <c r="O2476" s="8">
        <f t="shared" si="1013"/>
        <v>1.4767901299999999</v>
      </c>
      <c r="P2476" s="8">
        <f t="shared" si="996"/>
        <v>21749.121100789998</v>
      </c>
      <c r="Q2476" s="13">
        <f t="shared" si="997"/>
        <v>0</v>
      </c>
      <c r="R2476" s="21">
        <f t="shared" si="998"/>
        <v>0</v>
      </c>
      <c r="S2476" s="8">
        <f t="shared" si="999"/>
        <v>0</v>
      </c>
      <c r="T2476" s="10">
        <f t="shared" si="1008"/>
        <v>6.5000000000000002E-2</v>
      </c>
      <c r="U2476" s="13">
        <f t="shared" si="1012"/>
        <v>174</v>
      </c>
      <c r="V2476" s="13">
        <v>252</v>
      </c>
      <c r="W2476" s="14">
        <f t="shared" si="1000"/>
        <v>1.0444418200000001</v>
      </c>
      <c r="X2476" s="224">
        <f t="shared" si="991"/>
        <v>966.57052510999995</v>
      </c>
      <c r="Y2476" s="8">
        <v>0</v>
      </c>
      <c r="Z2476" s="9">
        <f t="shared" si="1001"/>
        <v>0</v>
      </c>
      <c r="AA2476" s="26" t="str">
        <f t="shared" si="1009"/>
        <v>INCORPJ=</v>
      </c>
      <c r="AB2476" s="70">
        <f t="shared" si="1010"/>
        <v>45169</v>
      </c>
      <c r="AC2476" s="4"/>
      <c r="AD2476" s="1"/>
      <c r="AE2476" s="11"/>
      <c r="AF2476" s="5"/>
      <c r="AG2476" s="1"/>
      <c r="AH2476" s="1"/>
      <c r="AI2476" s="1"/>
      <c r="AJ2476" s="1"/>
      <c r="AK2476" s="10"/>
      <c r="AL2476" s="1"/>
      <c r="AM2476" s="1"/>
      <c r="AN2476" s="1"/>
      <c r="AO2476" s="1"/>
      <c r="AP2476" s="1"/>
      <c r="AQ2476" s="1"/>
    </row>
    <row r="2477" spans="1:43" x14ac:dyDescent="0.2">
      <c r="A2477" s="67">
        <f t="shared" si="1002"/>
        <v>44759</v>
      </c>
      <c r="B2477" s="8">
        <f t="shared" si="992"/>
        <v>22715.691625899999</v>
      </c>
      <c r="C2477" s="8">
        <f t="shared" si="1003"/>
        <v>14727.293106159999</v>
      </c>
      <c r="D2477" s="28">
        <f t="shared" si="1004"/>
        <v>6455.85</v>
      </c>
      <c r="E2477" s="9">
        <f>IF(K2477=1,VLOOKUP(A2476,[1]Plan1!$AY$117:$BA$314,3),E2476)</f>
        <v>6411.95</v>
      </c>
      <c r="F2477" s="110">
        <f t="shared" si="1005"/>
        <v>44758</v>
      </c>
      <c r="G2477" s="12">
        <f t="shared" si="993"/>
        <v>-6.8000340776196433E-3</v>
      </c>
      <c r="H2477" s="11">
        <f t="shared" si="1006"/>
        <v>44788</v>
      </c>
      <c r="I2477" s="11">
        <f t="shared" si="994"/>
        <v>44788</v>
      </c>
      <c r="J2477" s="1">
        <f t="shared" si="1007"/>
        <v>21</v>
      </c>
      <c r="K2477" s="1">
        <f t="shared" si="1015"/>
        <v>1</v>
      </c>
      <c r="L2477" s="8">
        <f t="shared" si="995"/>
        <v>0.99967512999999997</v>
      </c>
      <c r="M2477" s="14">
        <f t="shared" si="1014"/>
        <v>1.00670057</v>
      </c>
      <c r="N2477" s="14">
        <f t="shared" si="1011"/>
        <v>1.4772700521650892</v>
      </c>
      <c r="O2477" s="8">
        <f t="shared" si="1013"/>
        <v>1.4767901299999999</v>
      </c>
      <c r="P2477" s="8">
        <f t="shared" si="996"/>
        <v>21749.121100789998</v>
      </c>
      <c r="Q2477" s="13">
        <f t="shared" si="997"/>
        <v>0</v>
      </c>
      <c r="R2477" s="21">
        <f t="shared" si="998"/>
        <v>0</v>
      </c>
      <c r="S2477" s="8">
        <f t="shared" si="999"/>
        <v>0</v>
      </c>
      <c r="T2477" s="10">
        <f t="shared" si="1008"/>
        <v>6.5000000000000002E-2</v>
      </c>
      <c r="U2477" s="13">
        <f t="shared" si="1012"/>
        <v>174</v>
      </c>
      <c r="V2477" s="13">
        <v>252</v>
      </c>
      <c r="W2477" s="14">
        <f t="shared" si="1000"/>
        <v>1.0444418200000001</v>
      </c>
      <c r="X2477" s="224">
        <f t="shared" si="991"/>
        <v>966.57052510999995</v>
      </c>
      <c r="Y2477" s="8">
        <v>0</v>
      </c>
      <c r="Z2477" s="9">
        <f t="shared" si="1001"/>
        <v>0</v>
      </c>
      <c r="AA2477" s="26" t="str">
        <f t="shared" si="1009"/>
        <v>INCORPJ=</v>
      </c>
      <c r="AB2477" s="70">
        <f t="shared" si="1010"/>
        <v>45169</v>
      </c>
      <c r="AC2477" s="4"/>
      <c r="AD2477" s="1"/>
      <c r="AE2477" s="11"/>
      <c r="AF2477" s="5"/>
      <c r="AG2477" s="1"/>
      <c r="AH2477" s="1"/>
      <c r="AI2477" s="1"/>
      <c r="AJ2477" s="1"/>
      <c r="AK2477" s="10"/>
      <c r="AL2477" s="1"/>
      <c r="AM2477" s="1"/>
      <c r="AN2477" s="1"/>
      <c r="AO2477" s="1"/>
      <c r="AP2477" s="1"/>
      <c r="AQ2477" s="1"/>
    </row>
    <row r="2478" spans="1:43" x14ac:dyDescent="0.2">
      <c r="A2478" s="67">
        <f t="shared" si="1002"/>
        <v>44760</v>
      </c>
      <c r="B2478" s="8">
        <f t="shared" si="992"/>
        <v>22715.691625899999</v>
      </c>
      <c r="C2478" s="8">
        <f t="shared" si="1003"/>
        <v>14727.293106159999</v>
      </c>
      <c r="D2478" s="28">
        <f t="shared" si="1004"/>
        <v>6455.85</v>
      </c>
      <c r="E2478" s="9">
        <f>IF(K2478=1,VLOOKUP(A2477,[1]Plan1!$AY$117:$BA$314,3),E2477)</f>
        <v>6411.95</v>
      </c>
      <c r="F2478" s="110">
        <f t="shared" si="1005"/>
        <v>44758</v>
      </c>
      <c r="G2478" s="12">
        <f t="shared" si="993"/>
        <v>-6.8000340776196433E-3</v>
      </c>
      <c r="H2478" s="11">
        <f t="shared" si="1006"/>
        <v>44788</v>
      </c>
      <c r="I2478" s="11">
        <f t="shared" si="994"/>
        <v>44788</v>
      </c>
      <c r="J2478" s="1">
        <f t="shared" si="1007"/>
        <v>21</v>
      </c>
      <c r="K2478" s="1">
        <f t="shared" si="1015"/>
        <v>1</v>
      </c>
      <c r="L2478" s="8">
        <f t="shared" si="995"/>
        <v>0.99967512999999997</v>
      </c>
      <c r="M2478" s="14">
        <f t="shared" si="1014"/>
        <v>1.00670057</v>
      </c>
      <c r="N2478" s="14">
        <f t="shared" si="1011"/>
        <v>1.4772700521650892</v>
      </c>
      <c r="O2478" s="8">
        <f t="shared" si="1013"/>
        <v>1.4767901299999999</v>
      </c>
      <c r="P2478" s="8">
        <f t="shared" si="996"/>
        <v>21749.121100789998</v>
      </c>
      <c r="Q2478" s="13">
        <f t="shared" si="997"/>
        <v>0</v>
      </c>
      <c r="R2478" s="21">
        <f t="shared" si="998"/>
        <v>0</v>
      </c>
      <c r="S2478" s="8">
        <f t="shared" si="999"/>
        <v>0</v>
      </c>
      <c r="T2478" s="10">
        <f t="shared" si="1008"/>
        <v>6.5000000000000002E-2</v>
      </c>
      <c r="U2478" s="13">
        <f t="shared" si="1012"/>
        <v>174</v>
      </c>
      <c r="V2478" s="13">
        <v>252</v>
      </c>
      <c r="W2478" s="14">
        <f t="shared" si="1000"/>
        <v>1.0444418200000001</v>
      </c>
      <c r="X2478" s="224">
        <f t="shared" si="991"/>
        <v>966.57052510999995</v>
      </c>
      <c r="Y2478" s="8">
        <v>0</v>
      </c>
      <c r="Z2478" s="9">
        <f t="shared" si="1001"/>
        <v>0</v>
      </c>
      <c r="AA2478" s="26" t="str">
        <f t="shared" si="1009"/>
        <v>INCORPJ=</v>
      </c>
      <c r="AB2478" s="70">
        <f t="shared" si="1010"/>
        <v>45169</v>
      </c>
      <c r="AC2478" s="4"/>
      <c r="AD2478" s="1"/>
      <c r="AE2478" s="11"/>
      <c r="AF2478" s="5"/>
      <c r="AG2478" s="1"/>
      <c r="AH2478" s="1"/>
      <c r="AI2478" s="1"/>
      <c r="AJ2478" s="1"/>
      <c r="AK2478" s="10"/>
      <c r="AL2478" s="1"/>
      <c r="AM2478" s="1"/>
      <c r="AN2478" s="1"/>
      <c r="AO2478" s="1"/>
      <c r="AP2478" s="1"/>
      <c r="AQ2478" s="1"/>
    </row>
    <row r="2479" spans="1:43" x14ac:dyDescent="0.2">
      <c r="A2479" s="67">
        <f t="shared" si="1002"/>
        <v>44761</v>
      </c>
      <c r="B2479" s="8">
        <f t="shared" si="992"/>
        <v>22713.987577579999</v>
      </c>
      <c r="C2479" s="8">
        <f t="shared" si="1003"/>
        <v>14727.293106159999</v>
      </c>
      <c r="D2479" s="28">
        <f t="shared" si="1004"/>
        <v>6455.85</v>
      </c>
      <c r="E2479" s="9">
        <f>IF(K2479=1,VLOOKUP(A2478,[1]Plan1!$AY$117:$BA$314,3),E2478)</f>
        <v>6411.95</v>
      </c>
      <c r="F2479" s="110">
        <f t="shared" si="1005"/>
        <v>44758</v>
      </c>
      <c r="G2479" s="12">
        <f t="shared" si="993"/>
        <v>-6.8000340776196433E-3</v>
      </c>
      <c r="H2479" s="11">
        <f t="shared" si="1006"/>
        <v>44788</v>
      </c>
      <c r="I2479" s="11">
        <f t="shared" si="994"/>
        <v>44788</v>
      </c>
      <c r="J2479" s="1">
        <f t="shared" si="1007"/>
        <v>21</v>
      </c>
      <c r="K2479" s="1">
        <f t="shared" si="1015"/>
        <v>2</v>
      </c>
      <c r="L2479" s="8">
        <f t="shared" si="995"/>
        <v>0.99935037000000004</v>
      </c>
      <c r="M2479" s="14">
        <f t="shared" si="1014"/>
        <v>1.00670057</v>
      </c>
      <c r="N2479" s="14">
        <f t="shared" si="1011"/>
        <v>1.4772700521650892</v>
      </c>
      <c r="O2479" s="8">
        <f t="shared" si="1013"/>
        <v>1.47631037</v>
      </c>
      <c r="P2479" s="8">
        <f t="shared" si="996"/>
        <v>21742.05553465</v>
      </c>
      <c r="Q2479" s="13">
        <f t="shared" si="997"/>
        <v>0</v>
      </c>
      <c r="R2479" s="21">
        <f t="shared" si="998"/>
        <v>0</v>
      </c>
      <c r="S2479" s="8">
        <f t="shared" si="999"/>
        <v>0</v>
      </c>
      <c r="T2479" s="10">
        <f t="shared" si="1008"/>
        <v>6.5000000000000002E-2</v>
      </c>
      <c r="U2479" s="13">
        <f t="shared" si="1012"/>
        <v>175</v>
      </c>
      <c r="V2479" s="13">
        <v>252</v>
      </c>
      <c r="W2479" s="14">
        <f t="shared" si="1000"/>
        <v>1.044702859</v>
      </c>
      <c r="X2479" s="224">
        <f t="shared" si="991"/>
        <v>971.93204292999997</v>
      </c>
      <c r="Y2479" s="8">
        <v>0</v>
      </c>
      <c r="Z2479" s="9">
        <f t="shared" si="1001"/>
        <v>0</v>
      </c>
      <c r="AA2479" s="26" t="str">
        <f t="shared" si="1009"/>
        <v>INCORPJ=</v>
      </c>
      <c r="AB2479" s="70">
        <f t="shared" si="1010"/>
        <v>45169</v>
      </c>
      <c r="AC2479" s="4"/>
      <c r="AD2479" s="1"/>
      <c r="AE2479" s="11"/>
      <c r="AF2479" s="5"/>
      <c r="AG2479" s="1"/>
      <c r="AH2479" s="1"/>
      <c r="AI2479" s="1"/>
      <c r="AJ2479" s="1"/>
      <c r="AK2479" s="10"/>
      <c r="AL2479" s="1"/>
      <c r="AM2479" s="1"/>
      <c r="AN2479" s="1"/>
      <c r="AO2479" s="1"/>
      <c r="AP2479" s="1"/>
      <c r="AQ2479" s="1"/>
    </row>
    <row r="2480" spans="1:43" x14ac:dyDescent="0.2">
      <c r="A2480" s="67">
        <f t="shared" si="1002"/>
        <v>44762</v>
      </c>
      <c r="B2480" s="8">
        <f t="shared" si="992"/>
        <v>22712.28371557</v>
      </c>
      <c r="C2480" s="8">
        <f t="shared" si="1003"/>
        <v>14727.293106159999</v>
      </c>
      <c r="D2480" s="28">
        <f t="shared" si="1004"/>
        <v>6455.85</v>
      </c>
      <c r="E2480" s="9">
        <f>IF(K2480=1,VLOOKUP(A2479,[1]Plan1!$AY$117:$BA$314,3),E2479)</f>
        <v>6411.95</v>
      </c>
      <c r="F2480" s="110">
        <f t="shared" si="1005"/>
        <v>44758</v>
      </c>
      <c r="G2480" s="12">
        <f t="shared" si="993"/>
        <v>-6.8000340776196433E-3</v>
      </c>
      <c r="H2480" s="11">
        <f t="shared" si="1006"/>
        <v>44788</v>
      </c>
      <c r="I2480" s="11">
        <f t="shared" si="994"/>
        <v>44788</v>
      </c>
      <c r="J2480" s="1">
        <f t="shared" si="1007"/>
        <v>21</v>
      </c>
      <c r="K2480" s="1">
        <f t="shared" si="1015"/>
        <v>3</v>
      </c>
      <c r="L2480" s="8">
        <f t="shared" si="995"/>
        <v>0.99902572000000001</v>
      </c>
      <c r="M2480" s="14">
        <f t="shared" si="1014"/>
        <v>1.00670057</v>
      </c>
      <c r="N2480" s="14">
        <f t="shared" si="1011"/>
        <v>1.4772700521650892</v>
      </c>
      <c r="O2480" s="8">
        <f t="shared" si="1013"/>
        <v>1.47583077</v>
      </c>
      <c r="P2480" s="8">
        <f t="shared" si="996"/>
        <v>21734.99232487</v>
      </c>
      <c r="Q2480" s="13">
        <f t="shared" si="997"/>
        <v>0</v>
      </c>
      <c r="R2480" s="21">
        <f t="shared" si="998"/>
        <v>0</v>
      </c>
      <c r="S2480" s="8">
        <f t="shared" si="999"/>
        <v>0</v>
      </c>
      <c r="T2480" s="10">
        <f t="shared" si="1008"/>
        <v>6.5000000000000002E-2</v>
      </c>
      <c r="U2480" s="13">
        <f t="shared" si="1012"/>
        <v>176</v>
      </c>
      <c r="V2480" s="13">
        <v>252</v>
      </c>
      <c r="W2480" s="14">
        <f t="shared" si="1000"/>
        <v>1.0449639630000001</v>
      </c>
      <c r="X2480" s="224">
        <f t="shared" si="991"/>
        <v>977.29139069999997</v>
      </c>
      <c r="Y2480" s="8">
        <v>0</v>
      </c>
      <c r="Z2480" s="9">
        <f t="shared" si="1001"/>
        <v>0</v>
      </c>
      <c r="AA2480" s="26" t="str">
        <f t="shared" si="1009"/>
        <v>INCORPJ=</v>
      </c>
      <c r="AB2480" s="70">
        <f t="shared" si="1010"/>
        <v>45169</v>
      </c>
      <c r="AC2480" s="4"/>
      <c r="AD2480" s="1"/>
      <c r="AE2480" s="11"/>
      <c r="AF2480" s="5"/>
      <c r="AG2480" s="1"/>
      <c r="AH2480" s="1"/>
      <c r="AI2480" s="1"/>
      <c r="AJ2480" s="1"/>
      <c r="AK2480" s="10"/>
      <c r="AL2480" s="1"/>
      <c r="AM2480" s="1"/>
      <c r="AN2480" s="1"/>
      <c r="AO2480" s="1"/>
      <c r="AP2480" s="1"/>
      <c r="AQ2480" s="1"/>
    </row>
    <row r="2481" spans="1:43" x14ac:dyDescent="0.2">
      <c r="A2481" s="67">
        <f t="shared" si="1002"/>
        <v>44763</v>
      </c>
      <c r="B2481" s="8">
        <f t="shared" si="992"/>
        <v>22710.579886420001</v>
      </c>
      <c r="C2481" s="8">
        <f t="shared" si="1003"/>
        <v>14727.293106159999</v>
      </c>
      <c r="D2481" s="28">
        <f t="shared" si="1004"/>
        <v>6455.85</v>
      </c>
      <c r="E2481" s="9">
        <f>IF(K2481=1,VLOOKUP(A2480,[1]Plan1!$AY$117:$BA$314,3),E2480)</f>
        <v>6411.95</v>
      </c>
      <c r="F2481" s="110">
        <f t="shared" si="1005"/>
        <v>44758</v>
      </c>
      <c r="G2481" s="12">
        <f t="shared" si="993"/>
        <v>-6.8000340776196433E-3</v>
      </c>
      <c r="H2481" s="11">
        <f t="shared" si="1006"/>
        <v>44788</v>
      </c>
      <c r="I2481" s="11">
        <f t="shared" si="994"/>
        <v>44788</v>
      </c>
      <c r="J2481" s="1">
        <f t="shared" si="1007"/>
        <v>21</v>
      </c>
      <c r="K2481" s="1">
        <f t="shared" si="1015"/>
        <v>4</v>
      </c>
      <c r="L2481" s="8">
        <f t="shared" si="995"/>
        <v>0.99870117000000003</v>
      </c>
      <c r="M2481" s="14">
        <f t="shared" si="1014"/>
        <v>1.00670057</v>
      </c>
      <c r="N2481" s="14">
        <f t="shared" si="1011"/>
        <v>1.4772700521650892</v>
      </c>
      <c r="O2481" s="8">
        <f t="shared" si="1013"/>
        <v>1.4753513199999999</v>
      </c>
      <c r="P2481" s="8">
        <f t="shared" si="996"/>
        <v>21727.931324199999</v>
      </c>
      <c r="Q2481" s="13">
        <f t="shared" si="997"/>
        <v>0</v>
      </c>
      <c r="R2481" s="21">
        <f t="shared" si="998"/>
        <v>0</v>
      </c>
      <c r="S2481" s="8">
        <f t="shared" si="999"/>
        <v>0</v>
      </c>
      <c r="T2481" s="10">
        <f t="shared" si="1008"/>
        <v>6.5000000000000002E-2</v>
      </c>
      <c r="U2481" s="13">
        <f t="shared" si="1012"/>
        <v>177</v>
      </c>
      <c r="V2481" s="13">
        <v>252</v>
      </c>
      <c r="W2481" s="14">
        <f t="shared" si="1000"/>
        <v>1.0452251319999999</v>
      </c>
      <c r="X2481" s="224">
        <f t="shared" si="991"/>
        <v>982.64856222000003</v>
      </c>
      <c r="Y2481" s="8">
        <v>0</v>
      </c>
      <c r="Z2481" s="9">
        <f t="shared" si="1001"/>
        <v>0</v>
      </c>
      <c r="AA2481" s="26" t="str">
        <f t="shared" si="1009"/>
        <v>INCORPJ=</v>
      </c>
      <c r="AB2481" s="70">
        <f t="shared" si="1010"/>
        <v>45169</v>
      </c>
      <c r="AC2481" s="4"/>
      <c r="AD2481" s="1"/>
      <c r="AE2481" s="11"/>
      <c r="AF2481" s="5"/>
      <c r="AG2481" s="1"/>
      <c r="AH2481" s="1"/>
      <c r="AI2481" s="1"/>
      <c r="AJ2481" s="1"/>
      <c r="AK2481" s="10"/>
      <c r="AL2481" s="1"/>
      <c r="AM2481" s="1"/>
      <c r="AN2481" s="1"/>
      <c r="AO2481" s="1"/>
      <c r="AP2481" s="1"/>
      <c r="AQ2481" s="1"/>
    </row>
    <row r="2482" spans="1:43" x14ac:dyDescent="0.2">
      <c r="A2482" s="67">
        <f t="shared" si="1002"/>
        <v>44764</v>
      </c>
      <c r="B2482" s="8">
        <f t="shared" si="992"/>
        <v>22708.876398410001</v>
      </c>
      <c r="C2482" s="8">
        <f t="shared" si="1003"/>
        <v>14727.293106159999</v>
      </c>
      <c r="D2482" s="28">
        <f t="shared" si="1004"/>
        <v>6455.85</v>
      </c>
      <c r="E2482" s="9">
        <f>IF(K2482=1,VLOOKUP(A2481,[1]Plan1!$AY$117:$BA$314,3),E2481)</f>
        <v>6411.95</v>
      </c>
      <c r="F2482" s="110">
        <f t="shared" si="1005"/>
        <v>44758</v>
      </c>
      <c r="G2482" s="12">
        <f t="shared" si="993"/>
        <v>-6.8000340776196433E-3</v>
      </c>
      <c r="H2482" s="11">
        <f t="shared" si="1006"/>
        <v>44788</v>
      </c>
      <c r="I2482" s="11">
        <f t="shared" si="994"/>
        <v>44788</v>
      </c>
      <c r="J2482" s="1">
        <f t="shared" si="1007"/>
        <v>21</v>
      </c>
      <c r="K2482" s="1">
        <f t="shared" si="1015"/>
        <v>5</v>
      </c>
      <c r="L2482" s="8">
        <f t="shared" si="995"/>
        <v>0.99837673000000005</v>
      </c>
      <c r="M2482" s="14">
        <f t="shared" si="1014"/>
        <v>1.00670057</v>
      </c>
      <c r="N2482" s="14">
        <f t="shared" si="1011"/>
        <v>1.4772700521650892</v>
      </c>
      <c r="O2482" s="8">
        <f t="shared" si="1013"/>
        <v>1.4748720399999999</v>
      </c>
      <c r="P2482" s="8">
        <f t="shared" si="996"/>
        <v>21720.872827160001</v>
      </c>
      <c r="Q2482" s="13">
        <f t="shared" si="997"/>
        <v>0</v>
      </c>
      <c r="R2482" s="21">
        <f t="shared" si="998"/>
        <v>0</v>
      </c>
      <c r="S2482" s="8">
        <f t="shared" si="999"/>
        <v>0</v>
      </c>
      <c r="T2482" s="10">
        <f t="shared" si="1008"/>
        <v>6.5000000000000002E-2</v>
      </c>
      <c r="U2482" s="13">
        <f t="shared" si="1012"/>
        <v>178</v>
      </c>
      <c r="V2482" s="13">
        <v>252</v>
      </c>
      <c r="W2482" s="14">
        <f t="shared" si="1000"/>
        <v>1.045486366</v>
      </c>
      <c r="X2482" s="224">
        <f t="shared" si="991"/>
        <v>988.00357125000005</v>
      </c>
      <c r="Y2482" s="8">
        <v>0</v>
      </c>
      <c r="Z2482" s="9">
        <f t="shared" si="1001"/>
        <v>0</v>
      </c>
      <c r="AA2482" s="26" t="str">
        <f t="shared" si="1009"/>
        <v>INCORPJ=</v>
      </c>
      <c r="AB2482" s="70">
        <f t="shared" si="1010"/>
        <v>45169</v>
      </c>
      <c r="AC2482" s="4"/>
      <c r="AD2482" s="1"/>
      <c r="AE2482" s="11"/>
      <c r="AF2482" s="5"/>
      <c r="AG2482" s="1"/>
      <c r="AH2482" s="1"/>
      <c r="AI2482" s="1"/>
      <c r="AJ2482" s="1"/>
      <c r="AK2482" s="10"/>
      <c r="AL2482" s="1"/>
      <c r="AM2482" s="1"/>
      <c r="AN2482" s="1"/>
      <c r="AO2482" s="1"/>
      <c r="AP2482" s="1"/>
      <c r="AQ2482" s="1"/>
    </row>
    <row r="2483" spans="1:43" x14ac:dyDescent="0.2">
      <c r="A2483" s="67">
        <f t="shared" si="1002"/>
        <v>44765</v>
      </c>
      <c r="B2483" s="8">
        <f t="shared" si="992"/>
        <v>22707.172811820001</v>
      </c>
      <c r="C2483" s="8">
        <f t="shared" si="1003"/>
        <v>14727.293106159999</v>
      </c>
      <c r="D2483" s="28">
        <f t="shared" si="1004"/>
        <v>6455.85</v>
      </c>
      <c r="E2483" s="9">
        <f>IF(K2483=1,VLOOKUP(A2482,[1]Plan1!$AY$117:$BA$314,3),E2482)</f>
        <v>6411.95</v>
      </c>
      <c r="F2483" s="110">
        <f t="shared" si="1005"/>
        <v>44758</v>
      </c>
      <c r="G2483" s="12">
        <f t="shared" si="993"/>
        <v>-6.8000340776196433E-3</v>
      </c>
      <c r="H2483" s="11">
        <f t="shared" si="1006"/>
        <v>44788</v>
      </c>
      <c r="I2483" s="11">
        <f t="shared" si="994"/>
        <v>44788</v>
      </c>
      <c r="J2483" s="1">
        <f t="shared" si="1007"/>
        <v>21</v>
      </c>
      <c r="K2483" s="1">
        <f t="shared" si="1015"/>
        <v>6</v>
      </c>
      <c r="L2483" s="8">
        <f t="shared" si="995"/>
        <v>0.99805239000000001</v>
      </c>
      <c r="M2483" s="14">
        <f t="shared" si="1014"/>
        <v>1.00670057</v>
      </c>
      <c r="N2483" s="14">
        <f t="shared" si="1011"/>
        <v>1.4772700521650892</v>
      </c>
      <c r="O2483" s="8">
        <f t="shared" si="1013"/>
        <v>1.4743929</v>
      </c>
      <c r="P2483" s="8">
        <f t="shared" si="996"/>
        <v>21713.816391939999</v>
      </c>
      <c r="Q2483" s="13">
        <f t="shared" si="997"/>
        <v>0</v>
      </c>
      <c r="R2483" s="21">
        <f t="shared" si="998"/>
        <v>0</v>
      </c>
      <c r="S2483" s="8">
        <f t="shared" si="999"/>
        <v>0</v>
      </c>
      <c r="T2483" s="10">
        <f t="shared" si="1008"/>
        <v>6.5000000000000002E-2</v>
      </c>
      <c r="U2483" s="13">
        <f t="shared" si="1012"/>
        <v>179</v>
      </c>
      <c r="V2483" s="13">
        <v>252</v>
      </c>
      <c r="W2483" s="14">
        <f t="shared" si="1000"/>
        <v>1.045747666</v>
      </c>
      <c r="X2483" s="224">
        <f t="shared" si="991"/>
        <v>993.35641987999998</v>
      </c>
      <c r="Y2483" s="8">
        <v>0</v>
      </c>
      <c r="Z2483" s="9">
        <f t="shared" si="1001"/>
        <v>0</v>
      </c>
      <c r="AA2483" s="26" t="str">
        <f t="shared" si="1009"/>
        <v>INCORPJ=</v>
      </c>
      <c r="AB2483" s="70">
        <f t="shared" si="1010"/>
        <v>45169</v>
      </c>
      <c r="AC2483" s="4"/>
      <c r="AD2483" s="1"/>
      <c r="AE2483" s="11"/>
      <c r="AF2483" s="5"/>
      <c r="AG2483" s="1"/>
      <c r="AH2483" s="1"/>
      <c r="AI2483" s="1"/>
      <c r="AJ2483" s="1"/>
      <c r="AK2483" s="10"/>
      <c r="AL2483" s="1"/>
      <c r="AM2483" s="1"/>
      <c r="AN2483" s="1"/>
      <c r="AO2483" s="1"/>
      <c r="AP2483" s="1"/>
      <c r="AQ2483" s="1"/>
    </row>
    <row r="2484" spans="1:43" x14ac:dyDescent="0.2">
      <c r="A2484" s="67">
        <f t="shared" si="1002"/>
        <v>44766</v>
      </c>
      <c r="B2484" s="8">
        <f t="shared" si="992"/>
        <v>22707.172811820001</v>
      </c>
      <c r="C2484" s="8">
        <f t="shared" si="1003"/>
        <v>14727.293106159999</v>
      </c>
      <c r="D2484" s="28">
        <f t="shared" si="1004"/>
        <v>6455.85</v>
      </c>
      <c r="E2484" s="9">
        <f>IF(K2484=1,VLOOKUP(A2483,[1]Plan1!$AY$117:$BA$314,3),E2483)</f>
        <v>6411.95</v>
      </c>
      <c r="F2484" s="110">
        <f t="shared" si="1005"/>
        <v>44758</v>
      </c>
      <c r="G2484" s="12">
        <f t="shared" si="993"/>
        <v>-6.8000340776196433E-3</v>
      </c>
      <c r="H2484" s="11">
        <f t="shared" si="1006"/>
        <v>44788</v>
      </c>
      <c r="I2484" s="11">
        <f t="shared" si="994"/>
        <v>44788</v>
      </c>
      <c r="J2484" s="1">
        <f t="shared" si="1007"/>
        <v>21</v>
      </c>
      <c r="K2484" s="1">
        <f t="shared" si="1015"/>
        <v>6</v>
      </c>
      <c r="L2484" s="8">
        <f t="shared" si="995"/>
        <v>0.99805239000000001</v>
      </c>
      <c r="M2484" s="14">
        <f t="shared" si="1014"/>
        <v>1.00670057</v>
      </c>
      <c r="N2484" s="14">
        <f t="shared" si="1011"/>
        <v>1.4772700521650892</v>
      </c>
      <c r="O2484" s="8">
        <f t="shared" si="1013"/>
        <v>1.4743929</v>
      </c>
      <c r="P2484" s="8">
        <f t="shared" si="996"/>
        <v>21713.816391939999</v>
      </c>
      <c r="Q2484" s="13">
        <f t="shared" si="997"/>
        <v>0</v>
      </c>
      <c r="R2484" s="21">
        <f t="shared" si="998"/>
        <v>0</v>
      </c>
      <c r="S2484" s="8">
        <f t="shared" si="999"/>
        <v>0</v>
      </c>
      <c r="T2484" s="10">
        <f t="shared" si="1008"/>
        <v>6.5000000000000002E-2</v>
      </c>
      <c r="U2484" s="13">
        <f t="shared" si="1012"/>
        <v>179</v>
      </c>
      <c r="V2484" s="13">
        <v>252</v>
      </c>
      <c r="W2484" s="14">
        <f t="shared" si="1000"/>
        <v>1.045747666</v>
      </c>
      <c r="X2484" s="224">
        <f t="shared" ref="X2484:X2547" si="1016">TRUNC((P2484*(W2484-1)),8)</f>
        <v>993.35641987999998</v>
      </c>
      <c r="Y2484" s="8">
        <v>0</v>
      </c>
      <c r="Z2484" s="9">
        <f t="shared" si="1001"/>
        <v>0</v>
      </c>
      <c r="AA2484" s="26" t="str">
        <f t="shared" si="1009"/>
        <v>INCORPJ=</v>
      </c>
      <c r="AB2484" s="70">
        <f t="shared" si="1010"/>
        <v>45169</v>
      </c>
      <c r="AC2484" s="4"/>
      <c r="AD2484" s="1"/>
      <c r="AE2484" s="11"/>
      <c r="AF2484" s="5"/>
      <c r="AG2484" s="1"/>
      <c r="AH2484" s="1"/>
      <c r="AI2484" s="1"/>
      <c r="AJ2484" s="1"/>
      <c r="AK2484" s="10"/>
      <c r="AL2484" s="1"/>
      <c r="AM2484" s="1"/>
      <c r="AN2484" s="1"/>
      <c r="AO2484" s="1"/>
      <c r="AP2484" s="1"/>
      <c r="AQ2484" s="1"/>
    </row>
    <row r="2485" spans="1:43" x14ac:dyDescent="0.2">
      <c r="A2485" s="67">
        <f t="shared" si="1002"/>
        <v>44767</v>
      </c>
      <c r="B2485" s="8">
        <f t="shared" si="992"/>
        <v>22707.172811820001</v>
      </c>
      <c r="C2485" s="8">
        <f t="shared" si="1003"/>
        <v>14727.293106159999</v>
      </c>
      <c r="D2485" s="28">
        <f t="shared" si="1004"/>
        <v>6455.85</v>
      </c>
      <c r="E2485" s="9">
        <f>IF(K2485=1,VLOOKUP(A2484,[1]Plan1!$AY$117:$BA$314,3),E2484)</f>
        <v>6411.95</v>
      </c>
      <c r="F2485" s="110">
        <f t="shared" si="1005"/>
        <v>44758</v>
      </c>
      <c r="G2485" s="12">
        <f t="shared" si="993"/>
        <v>-6.8000340776196433E-3</v>
      </c>
      <c r="H2485" s="11">
        <f t="shared" si="1006"/>
        <v>44788</v>
      </c>
      <c r="I2485" s="11">
        <f t="shared" si="994"/>
        <v>44788</v>
      </c>
      <c r="J2485" s="1">
        <f t="shared" si="1007"/>
        <v>21</v>
      </c>
      <c r="K2485" s="1">
        <f t="shared" si="1015"/>
        <v>6</v>
      </c>
      <c r="L2485" s="8">
        <f t="shared" si="995"/>
        <v>0.99805239000000001</v>
      </c>
      <c r="M2485" s="14">
        <f t="shared" si="1014"/>
        <v>1.00670057</v>
      </c>
      <c r="N2485" s="14">
        <f t="shared" si="1011"/>
        <v>1.4772700521650892</v>
      </c>
      <c r="O2485" s="8">
        <f t="shared" si="1013"/>
        <v>1.4743929</v>
      </c>
      <c r="P2485" s="8">
        <f t="shared" si="996"/>
        <v>21713.816391939999</v>
      </c>
      <c r="Q2485" s="13">
        <f t="shared" si="997"/>
        <v>0</v>
      </c>
      <c r="R2485" s="21">
        <f t="shared" si="998"/>
        <v>0</v>
      </c>
      <c r="S2485" s="8">
        <f t="shared" si="999"/>
        <v>0</v>
      </c>
      <c r="T2485" s="10">
        <f t="shared" si="1008"/>
        <v>6.5000000000000002E-2</v>
      </c>
      <c r="U2485" s="13">
        <f t="shared" si="1012"/>
        <v>179</v>
      </c>
      <c r="V2485" s="13">
        <v>252</v>
      </c>
      <c r="W2485" s="14">
        <f t="shared" si="1000"/>
        <v>1.045747666</v>
      </c>
      <c r="X2485" s="224">
        <f t="shared" si="1016"/>
        <v>993.35641987999998</v>
      </c>
      <c r="Y2485" s="8">
        <v>0</v>
      </c>
      <c r="Z2485" s="9">
        <f t="shared" si="1001"/>
        <v>0</v>
      </c>
      <c r="AA2485" s="26" t="str">
        <f t="shared" si="1009"/>
        <v>INCORPJ=</v>
      </c>
      <c r="AB2485" s="70">
        <f t="shared" si="1010"/>
        <v>45169</v>
      </c>
      <c r="AC2485" s="4"/>
      <c r="AD2485" s="1"/>
      <c r="AE2485" s="11"/>
      <c r="AF2485" s="5"/>
      <c r="AG2485" s="1"/>
      <c r="AH2485" s="1"/>
      <c r="AI2485" s="1"/>
      <c r="AJ2485" s="1"/>
      <c r="AK2485" s="10"/>
      <c r="AL2485" s="1"/>
      <c r="AM2485" s="1"/>
      <c r="AN2485" s="1"/>
      <c r="AO2485" s="1"/>
      <c r="AP2485" s="1"/>
      <c r="AQ2485" s="1"/>
    </row>
    <row r="2486" spans="1:43" x14ac:dyDescent="0.2">
      <c r="A2486" s="67">
        <f t="shared" si="1002"/>
        <v>44768</v>
      </c>
      <c r="B2486" s="8">
        <f t="shared" si="992"/>
        <v>22705.469567300002</v>
      </c>
      <c r="C2486" s="8">
        <f t="shared" si="1003"/>
        <v>14727.293106159999</v>
      </c>
      <c r="D2486" s="28">
        <f t="shared" si="1004"/>
        <v>6455.85</v>
      </c>
      <c r="E2486" s="9">
        <f>IF(K2486=1,VLOOKUP(A2485,[1]Plan1!$AY$117:$BA$314,3),E2485)</f>
        <v>6411.95</v>
      </c>
      <c r="F2486" s="110">
        <f t="shared" si="1005"/>
        <v>44758</v>
      </c>
      <c r="G2486" s="12">
        <f t="shared" si="993"/>
        <v>-6.8000340776196433E-3</v>
      </c>
      <c r="H2486" s="11">
        <f t="shared" si="1006"/>
        <v>44788</v>
      </c>
      <c r="I2486" s="11">
        <f t="shared" si="994"/>
        <v>44788</v>
      </c>
      <c r="J2486" s="1">
        <f t="shared" si="1007"/>
        <v>21</v>
      </c>
      <c r="K2486" s="1">
        <f t="shared" si="1015"/>
        <v>7</v>
      </c>
      <c r="L2486" s="8">
        <f t="shared" si="995"/>
        <v>0.99772815999999998</v>
      </c>
      <c r="M2486" s="14">
        <f t="shared" si="1014"/>
        <v>1.00670057</v>
      </c>
      <c r="N2486" s="14">
        <f t="shared" si="1011"/>
        <v>1.4772700521650892</v>
      </c>
      <c r="O2486" s="8">
        <f t="shared" si="1013"/>
        <v>1.4739139299999999</v>
      </c>
      <c r="P2486" s="8">
        <f t="shared" si="996"/>
        <v>21706.762460360002</v>
      </c>
      <c r="Q2486" s="13">
        <f t="shared" si="997"/>
        <v>0</v>
      </c>
      <c r="R2486" s="21">
        <f t="shared" si="998"/>
        <v>0</v>
      </c>
      <c r="S2486" s="8">
        <f t="shared" si="999"/>
        <v>0</v>
      </c>
      <c r="T2486" s="10">
        <f t="shared" si="1008"/>
        <v>6.5000000000000002E-2</v>
      </c>
      <c r="U2486" s="13">
        <f t="shared" si="1012"/>
        <v>180</v>
      </c>
      <c r="V2486" s="13">
        <v>252</v>
      </c>
      <c r="W2486" s="14">
        <f t="shared" si="1000"/>
        <v>1.0460090310000001</v>
      </c>
      <c r="X2486" s="224">
        <f t="shared" si="1016"/>
        <v>998.70710694000002</v>
      </c>
      <c r="Y2486" s="8">
        <v>0</v>
      </c>
      <c r="Z2486" s="9">
        <f t="shared" si="1001"/>
        <v>0</v>
      </c>
      <c r="AA2486" s="26" t="str">
        <f t="shared" si="1009"/>
        <v>INCORPJ=</v>
      </c>
      <c r="AB2486" s="70">
        <f t="shared" si="1010"/>
        <v>45169</v>
      </c>
      <c r="AC2486" s="4"/>
      <c r="AD2486" s="1"/>
      <c r="AE2486" s="11"/>
      <c r="AF2486" s="5"/>
      <c r="AG2486" s="1"/>
      <c r="AH2486" s="1"/>
      <c r="AI2486" s="1"/>
      <c r="AJ2486" s="1"/>
      <c r="AK2486" s="10"/>
      <c r="AL2486" s="1"/>
      <c r="AM2486" s="1"/>
      <c r="AN2486" s="1"/>
      <c r="AO2486" s="1"/>
      <c r="AP2486" s="1"/>
      <c r="AQ2486" s="1"/>
    </row>
    <row r="2487" spans="1:43" x14ac:dyDescent="0.2">
      <c r="A2487" s="67">
        <f t="shared" si="1002"/>
        <v>44769</v>
      </c>
      <c r="B2487" s="8">
        <f t="shared" si="992"/>
        <v>22703.76620319</v>
      </c>
      <c r="C2487" s="8">
        <f t="shared" si="1003"/>
        <v>14727.293106159999</v>
      </c>
      <c r="D2487" s="28">
        <f t="shared" si="1004"/>
        <v>6455.85</v>
      </c>
      <c r="E2487" s="9">
        <f>IF(K2487=1,VLOOKUP(A2486,[1]Plan1!$AY$117:$BA$314,3),E2486)</f>
        <v>6411.95</v>
      </c>
      <c r="F2487" s="110">
        <f t="shared" si="1005"/>
        <v>44758</v>
      </c>
      <c r="G2487" s="12">
        <f t="shared" si="993"/>
        <v>-6.8000340776196433E-3</v>
      </c>
      <c r="H2487" s="11">
        <f t="shared" si="1006"/>
        <v>44788</v>
      </c>
      <c r="I2487" s="11">
        <f t="shared" si="994"/>
        <v>44788</v>
      </c>
      <c r="J2487" s="1">
        <f t="shared" si="1007"/>
        <v>21</v>
      </c>
      <c r="K2487" s="1">
        <f t="shared" si="1015"/>
        <v>8</v>
      </c>
      <c r="L2487" s="8">
        <f t="shared" si="995"/>
        <v>0.99740403</v>
      </c>
      <c r="M2487" s="14">
        <f t="shared" si="1014"/>
        <v>1.00670057</v>
      </c>
      <c r="N2487" s="14">
        <f t="shared" si="1011"/>
        <v>1.4772700521650892</v>
      </c>
      <c r="O2487" s="8">
        <f t="shared" si="1013"/>
        <v>1.4734351000000001</v>
      </c>
      <c r="P2487" s="8">
        <f t="shared" si="996"/>
        <v>21699.7105906</v>
      </c>
      <c r="Q2487" s="13">
        <f t="shared" si="997"/>
        <v>0</v>
      </c>
      <c r="R2487" s="21">
        <f t="shared" si="998"/>
        <v>0</v>
      </c>
      <c r="S2487" s="8">
        <f t="shared" si="999"/>
        <v>0</v>
      </c>
      <c r="T2487" s="10">
        <f t="shared" si="1008"/>
        <v>6.5000000000000002E-2</v>
      </c>
      <c r="U2487" s="13">
        <f t="shared" si="1012"/>
        <v>181</v>
      </c>
      <c r="V2487" s="13">
        <v>252</v>
      </c>
      <c r="W2487" s="14">
        <f t="shared" si="1000"/>
        <v>1.046270461</v>
      </c>
      <c r="X2487" s="224">
        <f t="shared" si="1016"/>
        <v>1004.05561259</v>
      </c>
      <c r="Y2487" s="8">
        <v>0</v>
      </c>
      <c r="Z2487" s="9">
        <f t="shared" si="1001"/>
        <v>0</v>
      </c>
      <c r="AA2487" s="26" t="str">
        <f t="shared" si="1009"/>
        <v>INCORPJ=</v>
      </c>
      <c r="AB2487" s="70">
        <f t="shared" si="1010"/>
        <v>45169</v>
      </c>
      <c r="AC2487" s="4"/>
      <c r="AD2487" s="1"/>
      <c r="AE2487" s="11"/>
      <c r="AF2487" s="5"/>
      <c r="AG2487" s="1"/>
      <c r="AH2487" s="1"/>
      <c r="AI2487" s="1"/>
      <c r="AJ2487" s="1"/>
      <c r="AK2487" s="10"/>
      <c r="AL2487" s="1"/>
      <c r="AM2487" s="1"/>
      <c r="AN2487" s="1"/>
      <c r="AO2487" s="1"/>
      <c r="AP2487" s="1"/>
      <c r="AQ2487" s="1"/>
    </row>
    <row r="2488" spans="1:43" x14ac:dyDescent="0.2">
      <c r="A2488" s="67">
        <f t="shared" si="1002"/>
        <v>44770</v>
      </c>
      <c r="B2488" s="8">
        <f t="shared" si="992"/>
        <v>22702.06304967</v>
      </c>
      <c r="C2488" s="8">
        <f t="shared" si="1003"/>
        <v>14727.293106159999</v>
      </c>
      <c r="D2488" s="28">
        <f t="shared" si="1004"/>
        <v>6455.85</v>
      </c>
      <c r="E2488" s="9">
        <f>IF(K2488=1,VLOOKUP(A2487,[1]Plan1!$AY$117:$BA$314,3),E2487)</f>
        <v>6411.95</v>
      </c>
      <c r="F2488" s="110">
        <f t="shared" si="1005"/>
        <v>44758</v>
      </c>
      <c r="G2488" s="12">
        <f t="shared" si="993"/>
        <v>-6.8000340776196433E-3</v>
      </c>
      <c r="H2488" s="11">
        <f t="shared" si="1006"/>
        <v>44788</v>
      </c>
      <c r="I2488" s="11">
        <f t="shared" si="994"/>
        <v>44788</v>
      </c>
      <c r="J2488" s="1">
        <f t="shared" si="1007"/>
        <v>21</v>
      </c>
      <c r="K2488" s="1">
        <f t="shared" si="1015"/>
        <v>9</v>
      </c>
      <c r="L2488" s="8">
        <f t="shared" si="995"/>
        <v>0.99708001000000002</v>
      </c>
      <c r="M2488" s="14">
        <f t="shared" si="1014"/>
        <v>1.00670057</v>
      </c>
      <c r="N2488" s="14">
        <f t="shared" si="1011"/>
        <v>1.4772700521650892</v>
      </c>
      <c r="O2488" s="8">
        <f t="shared" si="1013"/>
        <v>1.47295643</v>
      </c>
      <c r="P2488" s="8">
        <f t="shared" si="996"/>
        <v>21692.661077209999</v>
      </c>
      <c r="Q2488" s="13">
        <f t="shared" si="997"/>
        <v>0</v>
      </c>
      <c r="R2488" s="21">
        <f t="shared" si="998"/>
        <v>0</v>
      </c>
      <c r="S2488" s="8">
        <f t="shared" si="999"/>
        <v>0</v>
      </c>
      <c r="T2488" s="10">
        <f t="shared" si="1008"/>
        <v>6.5000000000000002E-2</v>
      </c>
      <c r="U2488" s="13">
        <f t="shared" si="1012"/>
        <v>182</v>
      </c>
      <c r="V2488" s="13">
        <v>252</v>
      </c>
      <c r="W2488" s="14">
        <f t="shared" si="1000"/>
        <v>1.046531957</v>
      </c>
      <c r="X2488" s="224">
        <f t="shared" si="1016"/>
        <v>1009.40197246</v>
      </c>
      <c r="Y2488" s="8">
        <v>0</v>
      </c>
      <c r="Z2488" s="9">
        <f t="shared" si="1001"/>
        <v>0</v>
      </c>
      <c r="AA2488" s="26" t="str">
        <f t="shared" si="1009"/>
        <v>INCORPJ=</v>
      </c>
      <c r="AB2488" s="70">
        <f t="shared" si="1010"/>
        <v>45169</v>
      </c>
      <c r="AC2488" s="4"/>
      <c r="AD2488" s="1"/>
      <c r="AE2488" s="11"/>
      <c r="AF2488" s="5"/>
      <c r="AG2488" s="1"/>
      <c r="AH2488" s="1"/>
      <c r="AI2488" s="1"/>
      <c r="AJ2488" s="1"/>
      <c r="AK2488" s="10"/>
      <c r="AL2488" s="1"/>
      <c r="AM2488" s="1"/>
      <c r="AN2488" s="1"/>
      <c r="AO2488" s="1"/>
      <c r="AP2488" s="1"/>
      <c r="AQ2488" s="1"/>
    </row>
    <row r="2489" spans="1:43" x14ac:dyDescent="0.2">
      <c r="A2489" s="67">
        <f t="shared" si="1002"/>
        <v>44771</v>
      </c>
      <c r="B2489" s="8">
        <f t="shared" si="992"/>
        <v>22700.36023966</v>
      </c>
      <c r="C2489" s="8">
        <f t="shared" si="1003"/>
        <v>14727.293106159999</v>
      </c>
      <c r="D2489" s="28">
        <f t="shared" si="1004"/>
        <v>6455.85</v>
      </c>
      <c r="E2489" s="9">
        <f>IF(K2489=1,VLOOKUP(A2488,[1]Plan1!$AY$117:$BA$314,3),E2488)</f>
        <v>6411.95</v>
      </c>
      <c r="F2489" s="110">
        <f t="shared" si="1005"/>
        <v>44758</v>
      </c>
      <c r="G2489" s="12">
        <f t="shared" si="993"/>
        <v>-6.8000340776196433E-3</v>
      </c>
      <c r="H2489" s="11">
        <f t="shared" si="1006"/>
        <v>44788</v>
      </c>
      <c r="I2489" s="11">
        <f t="shared" si="994"/>
        <v>44788</v>
      </c>
      <c r="J2489" s="1">
        <f t="shared" si="1007"/>
        <v>21</v>
      </c>
      <c r="K2489" s="1">
        <f t="shared" si="1015"/>
        <v>10</v>
      </c>
      <c r="L2489" s="8">
        <f t="shared" si="995"/>
        <v>0.99675610000000003</v>
      </c>
      <c r="M2489" s="14">
        <f t="shared" si="1014"/>
        <v>1.00670057</v>
      </c>
      <c r="N2489" s="14">
        <f t="shared" si="1011"/>
        <v>1.4772700521650892</v>
      </c>
      <c r="O2489" s="8">
        <f t="shared" si="1013"/>
        <v>1.4724779299999999</v>
      </c>
      <c r="P2489" s="8">
        <f t="shared" si="996"/>
        <v>21685.614067459999</v>
      </c>
      <c r="Q2489" s="13">
        <f t="shared" si="997"/>
        <v>0</v>
      </c>
      <c r="R2489" s="21">
        <f t="shared" si="998"/>
        <v>0</v>
      </c>
      <c r="S2489" s="8">
        <f t="shared" si="999"/>
        <v>0</v>
      </c>
      <c r="T2489" s="10">
        <f t="shared" si="1008"/>
        <v>6.5000000000000002E-2</v>
      </c>
      <c r="U2489" s="13">
        <f t="shared" si="1012"/>
        <v>183</v>
      </c>
      <c r="V2489" s="13">
        <v>252</v>
      </c>
      <c r="W2489" s="14">
        <f t="shared" si="1000"/>
        <v>1.0467935180000001</v>
      </c>
      <c r="X2489" s="224">
        <f t="shared" si="1016"/>
        <v>1014.7461722</v>
      </c>
      <c r="Y2489" s="8">
        <v>0</v>
      </c>
      <c r="Z2489" s="9">
        <f t="shared" si="1001"/>
        <v>0</v>
      </c>
      <c r="AA2489" s="26" t="str">
        <f t="shared" si="1009"/>
        <v>INCORPJ=</v>
      </c>
      <c r="AB2489" s="70">
        <f t="shared" si="1010"/>
        <v>45169</v>
      </c>
      <c r="AC2489" s="4"/>
      <c r="AD2489" s="1"/>
      <c r="AE2489" s="11"/>
      <c r="AF2489" s="5"/>
      <c r="AG2489" s="1"/>
      <c r="AH2489" s="1"/>
      <c r="AI2489" s="1"/>
      <c r="AJ2489" s="1"/>
      <c r="AK2489" s="10"/>
      <c r="AL2489" s="1"/>
      <c r="AM2489" s="1"/>
      <c r="AN2489" s="1"/>
      <c r="AO2489" s="1"/>
      <c r="AP2489" s="1"/>
      <c r="AQ2489" s="1"/>
    </row>
    <row r="2490" spans="1:43" x14ac:dyDescent="0.2">
      <c r="A2490" s="67">
        <f t="shared" si="1002"/>
        <v>44772</v>
      </c>
      <c r="B2490" s="8">
        <f t="shared" si="992"/>
        <v>22698.65746536</v>
      </c>
      <c r="C2490" s="8">
        <f t="shared" si="1003"/>
        <v>14727.293106159999</v>
      </c>
      <c r="D2490" s="28">
        <f t="shared" si="1004"/>
        <v>6455.85</v>
      </c>
      <c r="E2490" s="9">
        <f>IF(K2490=1,VLOOKUP(A2489,[1]Plan1!$AY$117:$BA$314,3),E2489)</f>
        <v>6411.95</v>
      </c>
      <c r="F2490" s="110">
        <f t="shared" si="1005"/>
        <v>44758</v>
      </c>
      <c r="G2490" s="12">
        <f t="shared" si="993"/>
        <v>-6.8000340776196433E-3</v>
      </c>
      <c r="H2490" s="11">
        <f t="shared" si="1006"/>
        <v>44788</v>
      </c>
      <c r="I2490" s="11">
        <f t="shared" si="994"/>
        <v>44788</v>
      </c>
      <c r="J2490" s="1">
        <f t="shared" si="1007"/>
        <v>21</v>
      </c>
      <c r="K2490" s="1">
        <f t="shared" si="1015"/>
        <v>11</v>
      </c>
      <c r="L2490" s="8">
        <f t="shared" si="995"/>
        <v>0.99643229</v>
      </c>
      <c r="M2490" s="14">
        <f t="shared" si="1014"/>
        <v>1.00670057</v>
      </c>
      <c r="N2490" s="14">
        <f t="shared" si="1011"/>
        <v>1.4772700521650892</v>
      </c>
      <c r="O2490" s="8">
        <f t="shared" si="1013"/>
        <v>1.4719995800000001</v>
      </c>
      <c r="P2490" s="8">
        <f t="shared" si="996"/>
        <v>21678.569266800001</v>
      </c>
      <c r="Q2490" s="13">
        <f t="shared" si="997"/>
        <v>0</v>
      </c>
      <c r="R2490" s="21">
        <f t="shared" si="998"/>
        <v>0</v>
      </c>
      <c r="S2490" s="8">
        <f t="shared" si="999"/>
        <v>0</v>
      </c>
      <c r="T2490" s="10">
        <f t="shared" si="1008"/>
        <v>6.5000000000000002E-2</v>
      </c>
      <c r="U2490" s="13">
        <f t="shared" si="1012"/>
        <v>184</v>
      </c>
      <c r="V2490" s="13">
        <v>252</v>
      </c>
      <c r="W2490" s="14">
        <f t="shared" si="1000"/>
        <v>1.047055144</v>
      </c>
      <c r="X2490" s="224">
        <f t="shared" si="1016"/>
        <v>1020.08819856</v>
      </c>
      <c r="Y2490" s="8">
        <v>0</v>
      </c>
      <c r="Z2490" s="9">
        <f t="shared" si="1001"/>
        <v>0</v>
      </c>
      <c r="AA2490" s="26" t="str">
        <f t="shared" si="1009"/>
        <v>INCORPJ=</v>
      </c>
      <c r="AB2490" s="70">
        <f t="shared" si="1010"/>
        <v>45169</v>
      </c>
      <c r="AC2490" s="4"/>
      <c r="AD2490" s="1"/>
      <c r="AE2490" s="11"/>
      <c r="AF2490" s="5"/>
      <c r="AG2490" s="1"/>
      <c r="AH2490" s="1"/>
      <c r="AI2490" s="1"/>
      <c r="AJ2490" s="1"/>
      <c r="AK2490" s="10"/>
      <c r="AL2490" s="1"/>
      <c r="AM2490" s="1"/>
      <c r="AN2490" s="1"/>
      <c r="AO2490" s="1"/>
      <c r="AP2490" s="1"/>
      <c r="AQ2490" s="1"/>
    </row>
    <row r="2491" spans="1:43" x14ac:dyDescent="0.2">
      <c r="A2491" s="67">
        <f t="shared" si="1002"/>
        <v>44773</v>
      </c>
      <c r="B2491" s="8">
        <f t="shared" si="992"/>
        <v>22698.65746536</v>
      </c>
      <c r="C2491" s="8">
        <f t="shared" si="1003"/>
        <v>14727.293106159999</v>
      </c>
      <c r="D2491" s="28">
        <f t="shared" si="1004"/>
        <v>6455.85</v>
      </c>
      <c r="E2491" s="9">
        <f>IF(K2491=1,VLOOKUP(A2490,[1]Plan1!$AY$117:$BA$314,3),E2490)</f>
        <v>6411.95</v>
      </c>
      <c r="F2491" s="110">
        <f t="shared" si="1005"/>
        <v>44758</v>
      </c>
      <c r="G2491" s="12">
        <f t="shared" si="993"/>
        <v>-6.8000340776196433E-3</v>
      </c>
      <c r="H2491" s="11">
        <f t="shared" si="1006"/>
        <v>44788</v>
      </c>
      <c r="I2491" s="11">
        <f t="shared" si="994"/>
        <v>44788</v>
      </c>
      <c r="J2491" s="1">
        <f t="shared" si="1007"/>
        <v>21</v>
      </c>
      <c r="K2491" s="1">
        <f t="shared" si="1015"/>
        <v>11</v>
      </c>
      <c r="L2491" s="8">
        <f t="shared" si="995"/>
        <v>0.99643229</v>
      </c>
      <c r="M2491" s="14">
        <f t="shared" si="1014"/>
        <v>1.00670057</v>
      </c>
      <c r="N2491" s="14">
        <f t="shared" si="1011"/>
        <v>1.4772700521650892</v>
      </c>
      <c r="O2491" s="8">
        <f t="shared" si="1013"/>
        <v>1.4719995800000001</v>
      </c>
      <c r="P2491" s="8">
        <f t="shared" si="996"/>
        <v>21678.569266800001</v>
      </c>
      <c r="Q2491" s="13">
        <f t="shared" si="997"/>
        <v>0</v>
      </c>
      <c r="R2491" s="21">
        <f t="shared" si="998"/>
        <v>0</v>
      </c>
      <c r="S2491" s="8">
        <f t="shared" si="999"/>
        <v>0</v>
      </c>
      <c r="T2491" s="10">
        <f t="shared" si="1008"/>
        <v>6.5000000000000002E-2</v>
      </c>
      <c r="U2491" s="13">
        <f t="shared" si="1012"/>
        <v>184</v>
      </c>
      <c r="V2491" s="13">
        <v>252</v>
      </c>
      <c r="W2491" s="14">
        <f t="shared" si="1000"/>
        <v>1.047055144</v>
      </c>
      <c r="X2491" s="224">
        <f t="shared" si="1016"/>
        <v>1020.08819856</v>
      </c>
      <c r="Y2491" s="8">
        <v>0</v>
      </c>
      <c r="Z2491" s="9">
        <f t="shared" si="1001"/>
        <v>0</v>
      </c>
      <c r="AA2491" s="26" t="str">
        <f t="shared" si="1009"/>
        <v>INCORPJ=</v>
      </c>
      <c r="AB2491" s="70">
        <f t="shared" si="1010"/>
        <v>45169</v>
      </c>
      <c r="AC2491" s="4"/>
      <c r="AD2491" s="1"/>
      <c r="AE2491" s="11"/>
      <c r="AF2491" s="5"/>
      <c r="AG2491" s="1"/>
      <c r="AH2491" s="1"/>
      <c r="AI2491" s="1"/>
      <c r="AJ2491" s="1"/>
      <c r="AK2491" s="10"/>
      <c r="AL2491" s="1"/>
      <c r="AM2491" s="1"/>
      <c r="AN2491" s="1"/>
      <c r="AO2491" s="1"/>
      <c r="AP2491" s="1"/>
      <c r="AQ2491" s="1"/>
    </row>
    <row r="2492" spans="1:43" x14ac:dyDescent="0.2">
      <c r="A2492" s="67">
        <f t="shared" si="1002"/>
        <v>44774</v>
      </c>
      <c r="B2492" s="8">
        <f t="shared" si="992"/>
        <v>22698.65746536</v>
      </c>
      <c r="C2492" s="8">
        <f t="shared" si="1003"/>
        <v>14727.293106159999</v>
      </c>
      <c r="D2492" s="28">
        <f t="shared" si="1004"/>
        <v>6455.85</v>
      </c>
      <c r="E2492" s="9">
        <f>IF(K2492=1,VLOOKUP(A2491,[1]Plan1!$AY$117:$BA$314,3),E2491)</f>
        <v>6411.95</v>
      </c>
      <c r="F2492" s="110">
        <f t="shared" si="1005"/>
        <v>44758</v>
      </c>
      <c r="G2492" s="12">
        <f t="shared" si="993"/>
        <v>-6.8000340776196433E-3</v>
      </c>
      <c r="H2492" s="11">
        <f t="shared" si="1006"/>
        <v>44788</v>
      </c>
      <c r="I2492" s="11">
        <f t="shared" si="994"/>
        <v>44788</v>
      </c>
      <c r="J2492" s="1">
        <f t="shared" si="1007"/>
        <v>21</v>
      </c>
      <c r="K2492" s="1">
        <f t="shared" si="1015"/>
        <v>11</v>
      </c>
      <c r="L2492" s="8">
        <f t="shared" si="995"/>
        <v>0.99643229</v>
      </c>
      <c r="M2492" s="14">
        <f t="shared" si="1014"/>
        <v>1.00670057</v>
      </c>
      <c r="N2492" s="14">
        <f t="shared" si="1011"/>
        <v>1.4772700521650892</v>
      </c>
      <c r="O2492" s="8">
        <f t="shared" si="1013"/>
        <v>1.4719995800000001</v>
      </c>
      <c r="P2492" s="8">
        <f t="shared" si="996"/>
        <v>21678.569266800001</v>
      </c>
      <c r="Q2492" s="13">
        <f t="shared" si="997"/>
        <v>0</v>
      </c>
      <c r="R2492" s="21">
        <f t="shared" si="998"/>
        <v>0</v>
      </c>
      <c r="S2492" s="8">
        <f t="shared" si="999"/>
        <v>0</v>
      </c>
      <c r="T2492" s="10">
        <f t="shared" si="1008"/>
        <v>6.5000000000000002E-2</v>
      </c>
      <c r="U2492" s="13">
        <f t="shared" si="1012"/>
        <v>184</v>
      </c>
      <c r="V2492" s="13">
        <v>252</v>
      </c>
      <c r="W2492" s="14">
        <f t="shared" si="1000"/>
        <v>1.047055144</v>
      </c>
      <c r="X2492" s="224">
        <f t="shared" si="1016"/>
        <v>1020.08819856</v>
      </c>
      <c r="Y2492" s="8">
        <v>0</v>
      </c>
      <c r="Z2492" s="9">
        <f t="shared" si="1001"/>
        <v>0</v>
      </c>
      <c r="AA2492" s="26" t="str">
        <f t="shared" si="1009"/>
        <v>INCORPJ=</v>
      </c>
      <c r="AB2492" s="70">
        <f t="shared" si="1010"/>
        <v>45169</v>
      </c>
      <c r="AC2492" s="4"/>
      <c r="AD2492" s="1"/>
      <c r="AE2492" s="11"/>
      <c r="AF2492" s="5"/>
      <c r="AG2492" s="1"/>
      <c r="AH2492" s="1"/>
      <c r="AI2492" s="1"/>
      <c r="AJ2492" s="1"/>
      <c r="AK2492" s="10"/>
      <c r="AL2492" s="1"/>
      <c r="AM2492" s="1"/>
      <c r="AN2492" s="1"/>
      <c r="AO2492" s="1"/>
      <c r="AP2492" s="1"/>
      <c r="AQ2492" s="1"/>
    </row>
    <row r="2493" spans="1:43" x14ac:dyDescent="0.2">
      <c r="A2493" s="67">
        <f t="shared" si="1002"/>
        <v>44775</v>
      </c>
      <c r="B2493" s="8">
        <f t="shared" si="992"/>
        <v>22696.954594549999</v>
      </c>
      <c r="C2493" s="8">
        <f t="shared" si="1003"/>
        <v>14727.293106159999</v>
      </c>
      <c r="D2493" s="28">
        <f t="shared" si="1004"/>
        <v>6455.85</v>
      </c>
      <c r="E2493" s="9">
        <f>IF(K2493=1,VLOOKUP(A2492,[1]Plan1!$AY$117:$BA$314,3),E2492)</f>
        <v>6411.95</v>
      </c>
      <c r="F2493" s="110">
        <f t="shared" si="1005"/>
        <v>44758</v>
      </c>
      <c r="G2493" s="12">
        <f t="shared" si="993"/>
        <v>-6.8000340776196433E-3</v>
      </c>
      <c r="H2493" s="11">
        <f t="shared" si="1006"/>
        <v>44788</v>
      </c>
      <c r="I2493" s="11">
        <f t="shared" si="994"/>
        <v>44788</v>
      </c>
      <c r="J2493" s="1">
        <f t="shared" si="1007"/>
        <v>21</v>
      </c>
      <c r="K2493" s="1">
        <f t="shared" si="1015"/>
        <v>12</v>
      </c>
      <c r="L2493" s="8">
        <f t="shared" si="995"/>
        <v>0.99610858000000002</v>
      </c>
      <c r="M2493" s="14">
        <f t="shared" si="1014"/>
        <v>1.00670057</v>
      </c>
      <c r="N2493" s="14">
        <f t="shared" si="1011"/>
        <v>1.4772700521650892</v>
      </c>
      <c r="O2493" s="8">
        <f t="shared" si="1013"/>
        <v>1.4715213700000001</v>
      </c>
      <c r="P2493" s="8">
        <f t="shared" si="996"/>
        <v>21671.526527959999</v>
      </c>
      <c r="Q2493" s="13">
        <f t="shared" si="997"/>
        <v>0</v>
      </c>
      <c r="R2493" s="21">
        <f t="shared" si="998"/>
        <v>0</v>
      </c>
      <c r="S2493" s="8">
        <f t="shared" si="999"/>
        <v>0</v>
      </c>
      <c r="T2493" s="10">
        <f t="shared" si="1008"/>
        <v>6.5000000000000002E-2</v>
      </c>
      <c r="U2493" s="13">
        <f t="shared" si="1012"/>
        <v>185</v>
      </c>
      <c r="V2493" s="13">
        <v>252</v>
      </c>
      <c r="W2493" s="14">
        <f t="shared" si="1000"/>
        <v>1.047316836</v>
      </c>
      <c r="X2493" s="224">
        <f t="shared" si="1016"/>
        <v>1025.4280665900001</v>
      </c>
      <c r="Y2493" s="8">
        <v>0</v>
      </c>
      <c r="Z2493" s="9">
        <f t="shared" si="1001"/>
        <v>0</v>
      </c>
      <c r="AA2493" s="26" t="str">
        <f t="shared" si="1009"/>
        <v>INCORPJ=</v>
      </c>
      <c r="AB2493" s="70">
        <f t="shared" si="1010"/>
        <v>45169</v>
      </c>
      <c r="AC2493" s="4"/>
      <c r="AD2493" s="1"/>
      <c r="AE2493" s="11"/>
      <c r="AF2493" s="5"/>
      <c r="AG2493" s="1"/>
      <c r="AH2493" s="1"/>
      <c r="AI2493" s="1"/>
      <c r="AJ2493" s="1"/>
      <c r="AK2493" s="10"/>
      <c r="AL2493" s="1"/>
      <c r="AM2493" s="1"/>
      <c r="AN2493" s="1"/>
      <c r="AO2493" s="1"/>
      <c r="AP2493" s="1"/>
      <c r="AQ2493" s="1"/>
    </row>
    <row r="2494" spans="1:43" x14ac:dyDescent="0.2">
      <c r="A2494" s="67">
        <f t="shared" si="1002"/>
        <v>44776</v>
      </c>
      <c r="B2494" s="8">
        <f t="shared" si="992"/>
        <v>22695.25191436</v>
      </c>
      <c r="C2494" s="8">
        <f t="shared" si="1003"/>
        <v>14727.293106159999</v>
      </c>
      <c r="D2494" s="28">
        <f t="shared" si="1004"/>
        <v>6455.85</v>
      </c>
      <c r="E2494" s="9">
        <f>IF(K2494=1,VLOOKUP(A2493,[1]Plan1!$AY$117:$BA$314,3),E2493)</f>
        <v>6411.95</v>
      </c>
      <c r="F2494" s="110">
        <f t="shared" si="1005"/>
        <v>44758</v>
      </c>
      <c r="G2494" s="12">
        <f t="shared" si="993"/>
        <v>-6.8000340776196433E-3</v>
      </c>
      <c r="H2494" s="11">
        <f t="shared" si="1006"/>
        <v>44788</v>
      </c>
      <c r="I2494" s="11">
        <f t="shared" si="994"/>
        <v>44788</v>
      </c>
      <c r="J2494" s="1">
        <f t="shared" si="1007"/>
        <v>21</v>
      </c>
      <c r="K2494" s="1">
        <f t="shared" si="1015"/>
        <v>13</v>
      </c>
      <c r="L2494" s="8">
        <f t="shared" si="995"/>
        <v>0.99578498000000004</v>
      </c>
      <c r="M2494" s="14">
        <f t="shared" si="1014"/>
        <v>1.00670057</v>
      </c>
      <c r="N2494" s="14">
        <f t="shared" si="1011"/>
        <v>1.4772700521650892</v>
      </c>
      <c r="O2494" s="8">
        <f t="shared" si="1013"/>
        <v>1.4710433199999999</v>
      </c>
      <c r="P2494" s="8">
        <f t="shared" si="996"/>
        <v>21664.486145489998</v>
      </c>
      <c r="Q2494" s="13">
        <f t="shared" si="997"/>
        <v>0</v>
      </c>
      <c r="R2494" s="21">
        <f t="shared" si="998"/>
        <v>0</v>
      </c>
      <c r="S2494" s="8">
        <f t="shared" si="999"/>
        <v>0</v>
      </c>
      <c r="T2494" s="10">
        <f t="shared" si="1008"/>
        <v>6.5000000000000002E-2</v>
      </c>
      <c r="U2494" s="13">
        <f t="shared" si="1012"/>
        <v>186</v>
      </c>
      <c r="V2494" s="13">
        <v>252</v>
      </c>
      <c r="W2494" s="14">
        <f t="shared" si="1000"/>
        <v>1.0475785929999999</v>
      </c>
      <c r="X2494" s="224">
        <f t="shared" si="1016"/>
        <v>1030.7657688700001</v>
      </c>
      <c r="Y2494" s="8">
        <v>0</v>
      </c>
      <c r="Z2494" s="9">
        <f t="shared" si="1001"/>
        <v>0</v>
      </c>
      <c r="AA2494" s="26" t="str">
        <f t="shared" si="1009"/>
        <v>INCORPJ=</v>
      </c>
      <c r="AB2494" s="70">
        <f t="shared" si="1010"/>
        <v>45169</v>
      </c>
      <c r="AC2494" s="4"/>
      <c r="AD2494" s="1"/>
      <c r="AE2494" s="11"/>
      <c r="AF2494" s="5"/>
      <c r="AG2494" s="1"/>
      <c r="AH2494" s="1"/>
      <c r="AI2494" s="1"/>
      <c r="AJ2494" s="1"/>
      <c r="AK2494" s="10"/>
      <c r="AL2494" s="1"/>
      <c r="AM2494" s="1"/>
      <c r="AN2494" s="1"/>
      <c r="AO2494" s="1"/>
      <c r="AP2494" s="1"/>
      <c r="AQ2494" s="1"/>
    </row>
    <row r="2495" spans="1:43" x14ac:dyDescent="0.2">
      <c r="A2495" s="67">
        <f t="shared" si="1002"/>
        <v>44777</v>
      </c>
      <c r="B2495" s="8">
        <f t="shared" si="992"/>
        <v>22693.549601230003</v>
      </c>
      <c r="C2495" s="8">
        <f t="shared" si="1003"/>
        <v>14727.293106159999</v>
      </c>
      <c r="D2495" s="28">
        <f t="shared" si="1004"/>
        <v>6455.85</v>
      </c>
      <c r="E2495" s="9">
        <f>IF(K2495=1,VLOOKUP(A2494,[1]Plan1!$AY$117:$BA$314,3),E2494)</f>
        <v>6411.95</v>
      </c>
      <c r="F2495" s="110">
        <f t="shared" si="1005"/>
        <v>44758</v>
      </c>
      <c r="G2495" s="12">
        <f t="shared" si="993"/>
        <v>-6.8000340776196433E-3</v>
      </c>
      <c r="H2495" s="11">
        <f t="shared" si="1006"/>
        <v>44788</v>
      </c>
      <c r="I2495" s="11">
        <f t="shared" si="994"/>
        <v>44788</v>
      </c>
      <c r="J2495" s="1">
        <f t="shared" si="1007"/>
        <v>21</v>
      </c>
      <c r="K2495" s="1">
        <f t="shared" si="1015"/>
        <v>14</v>
      </c>
      <c r="L2495" s="8">
        <f t="shared" si="995"/>
        <v>0.99546148999999995</v>
      </c>
      <c r="M2495" s="14">
        <f t="shared" si="1014"/>
        <v>1.00670057</v>
      </c>
      <c r="N2495" s="14">
        <f t="shared" si="1011"/>
        <v>1.4772700521650892</v>
      </c>
      <c r="O2495" s="8">
        <f t="shared" si="1013"/>
        <v>1.4705654399999999</v>
      </c>
      <c r="P2495" s="8">
        <f t="shared" si="996"/>
        <v>21657.448266660002</v>
      </c>
      <c r="Q2495" s="13">
        <f t="shared" si="997"/>
        <v>0</v>
      </c>
      <c r="R2495" s="21">
        <f t="shared" si="998"/>
        <v>0</v>
      </c>
      <c r="S2495" s="8">
        <f t="shared" si="999"/>
        <v>0</v>
      </c>
      <c r="T2495" s="10">
        <f t="shared" si="1008"/>
        <v>6.5000000000000002E-2</v>
      </c>
      <c r="U2495" s="13">
        <f t="shared" si="1012"/>
        <v>187</v>
      </c>
      <c r="V2495" s="13">
        <v>252</v>
      </c>
      <c r="W2495" s="14">
        <f t="shared" si="1000"/>
        <v>1.0478404160000001</v>
      </c>
      <c r="X2495" s="224">
        <f t="shared" si="1016"/>
        <v>1036.1013345700001</v>
      </c>
      <c r="Y2495" s="8">
        <v>0</v>
      </c>
      <c r="Z2495" s="9">
        <f t="shared" si="1001"/>
        <v>0</v>
      </c>
      <c r="AA2495" s="26" t="str">
        <f t="shared" si="1009"/>
        <v>INCORPJ=</v>
      </c>
      <c r="AB2495" s="70">
        <f t="shared" si="1010"/>
        <v>45169</v>
      </c>
      <c r="AC2495" s="4"/>
      <c r="AD2495" s="1"/>
      <c r="AE2495" s="11"/>
      <c r="AF2495" s="5"/>
      <c r="AG2495" s="1"/>
      <c r="AH2495" s="1"/>
      <c r="AI2495" s="1"/>
      <c r="AJ2495" s="1"/>
      <c r="AK2495" s="10"/>
      <c r="AL2495" s="1"/>
      <c r="AM2495" s="1"/>
      <c r="AN2495" s="1"/>
      <c r="AO2495" s="1"/>
      <c r="AP2495" s="1"/>
      <c r="AQ2495" s="1"/>
    </row>
    <row r="2496" spans="1:43" x14ac:dyDescent="0.2">
      <c r="A2496" s="67">
        <f t="shared" si="1002"/>
        <v>44778</v>
      </c>
      <c r="B2496" s="8">
        <f t="shared" si="992"/>
        <v>22691.847325390001</v>
      </c>
      <c r="C2496" s="8">
        <f t="shared" si="1003"/>
        <v>14727.293106159999</v>
      </c>
      <c r="D2496" s="28">
        <f t="shared" si="1004"/>
        <v>6455.85</v>
      </c>
      <c r="E2496" s="9">
        <f>IF(K2496=1,VLOOKUP(A2495,[1]Plan1!$AY$117:$BA$314,3),E2495)</f>
        <v>6411.95</v>
      </c>
      <c r="F2496" s="110">
        <f t="shared" si="1005"/>
        <v>44758</v>
      </c>
      <c r="G2496" s="12">
        <f t="shared" si="993"/>
        <v>-6.8000340776196433E-3</v>
      </c>
      <c r="H2496" s="11">
        <f t="shared" si="1006"/>
        <v>44788</v>
      </c>
      <c r="I2496" s="11">
        <f t="shared" si="994"/>
        <v>44788</v>
      </c>
      <c r="J2496" s="1">
        <f t="shared" si="1007"/>
        <v>21</v>
      </c>
      <c r="K2496" s="1">
        <f t="shared" si="1015"/>
        <v>15</v>
      </c>
      <c r="L2496" s="8">
        <f t="shared" si="995"/>
        <v>0.99513810000000003</v>
      </c>
      <c r="M2496" s="14">
        <f t="shared" si="1014"/>
        <v>1.00670057</v>
      </c>
      <c r="N2496" s="14">
        <f t="shared" si="1011"/>
        <v>1.4772700521650892</v>
      </c>
      <c r="O2496" s="8">
        <f t="shared" si="1013"/>
        <v>1.47008771</v>
      </c>
      <c r="P2496" s="8">
        <f t="shared" si="996"/>
        <v>21650.41259693</v>
      </c>
      <c r="Q2496" s="13">
        <f t="shared" si="997"/>
        <v>0</v>
      </c>
      <c r="R2496" s="21">
        <f t="shared" si="998"/>
        <v>0</v>
      </c>
      <c r="S2496" s="8">
        <f t="shared" si="999"/>
        <v>0</v>
      </c>
      <c r="T2496" s="10">
        <f t="shared" si="1008"/>
        <v>6.5000000000000002E-2</v>
      </c>
      <c r="U2496" s="13">
        <f t="shared" si="1012"/>
        <v>188</v>
      </c>
      <c r="V2496" s="13">
        <v>252</v>
      </c>
      <c r="W2496" s="14">
        <f t="shared" si="1000"/>
        <v>1.0481023039999999</v>
      </c>
      <c r="X2496" s="224">
        <f t="shared" si="1016"/>
        <v>1041.4347284600001</v>
      </c>
      <c r="Y2496" s="8">
        <v>0</v>
      </c>
      <c r="Z2496" s="9">
        <f t="shared" si="1001"/>
        <v>0</v>
      </c>
      <c r="AA2496" s="26" t="str">
        <f t="shared" si="1009"/>
        <v>INCORPJ=</v>
      </c>
      <c r="AB2496" s="70">
        <f t="shared" si="1010"/>
        <v>45169</v>
      </c>
      <c r="AC2496" s="4"/>
      <c r="AD2496" s="1"/>
      <c r="AE2496" s="11"/>
      <c r="AF2496" s="5"/>
      <c r="AG2496" s="1"/>
      <c r="AH2496" s="1"/>
      <c r="AI2496" s="1"/>
      <c r="AJ2496" s="1"/>
      <c r="AK2496" s="10"/>
      <c r="AL2496" s="1"/>
      <c r="AM2496" s="1"/>
      <c r="AN2496" s="1"/>
      <c r="AO2496" s="1"/>
      <c r="AP2496" s="1"/>
      <c r="AQ2496" s="1"/>
    </row>
    <row r="2497" spans="1:43" x14ac:dyDescent="0.2">
      <c r="A2497" s="67">
        <f t="shared" si="1002"/>
        <v>44779</v>
      </c>
      <c r="B2497" s="8">
        <f t="shared" si="992"/>
        <v>22690.14493278</v>
      </c>
      <c r="C2497" s="8">
        <f t="shared" si="1003"/>
        <v>14727.293106159999</v>
      </c>
      <c r="D2497" s="28">
        <f t="shared" si="1004"/>
        <v>6455.85</v>
      </c>
      <c r="E2497" s="9">
        <f>IF(K2497=1,VLOOKUP(A2496,[1]Plan1!$AY$117:$BA$314,3),E2496)</f>
        <v>6411.95</v>
      </c>
      <c r="F2497" s="110">
        <f t="shared" si="1005"/>
        <v>44758</v>
      </c>
      <c r="G2497" s="12">
        <f t="shared" si="993"/>
        <v>-6.8000340776196433E-3</v>
      </c>
      <c r="H2497" s="11">
        <f t="shared" si="1006"/>
        <v>44788</v>
      </c>
      <c r="I2497" s="11">
        <f t="shared" si="994"/>
        <v>44788</v>
      </c>
      <c r="J2497" s="1">
        <f t="shared" si="1007"/>
        <v>21</v>
      </c>
      <c r="K2497" s="1">
        <f t="shared" si="1015"/>
        <v>16</v>
      </c>
      <c r="L2497" s="8">
        <f t="shared" si="995"/>
        <v>0.99481481000000005</v>
      </c>
      <c r="M2497" s="14">
        <f t="shared" si="1014"/>
        <v>1.00670057</v>
      </c>
      <c r="N2497" s="14">
        <f t="shared" si="1011"/>
        <v>1.4772700521650892</v>
      </c>
      <c r="O2497" s="8">
        <f t="shared" si="1013"/>
        <v>1.46961012</v>
      </c>
      <c r="P2497" s="8">
        <f t="shared" si="996"/>
        <v>21643.378989010002</v>
      </c>
      <c r="Q2497" s="13">
        <f t="shared" si="997"/>
        <v>0</v>
      </c>
      <c r="R2497" s="21">
        <f t="shared" si="998"/>
        <v>0</v>
      </c>
      <c r="S2497" s="8">
        <f t="shared" si="999"/>
        <v>0</v>
      </c>
      <c r="T2497" s="10">
        <f t="shared" si="1008"/>
        <v>6.5000000000000002E-2</v>
      </c>
      <c r="U2497" s="13">
        <f t="shared" si="1012"/>
        <v>189</v>
      </c>
      <c r="V2497" s="13">
        <v>252</v>
      </c>
      <c r="W2497" s="14">
        <f t="shared" si="1000"/>
        <v>1.048364257</v>
      </c>
      <c r="X2497" s="224">
        <f t="shared" si="1016"/>
        <v>1046.7659437699999</v>
      </c>
      <c r="Y2497" s="8">
        <v>0</v>
      </c>
      <c r="Z2497" s="9">
        <f t="shared" si="1001"/>
        <v>0</v>
      </c>
      <c r="AA2497" s="26" t="str">
        <f t="shared" si="1009"/>
        <v>INCORPJ=</v>
      </c>
      <c r="AB2497" s="70">
        <f t="shared" si="1010"/>
        <v>45169</v>
      </c>
      <c r="AC2497" s="4"/>
      <c r="AD2497" s="1"/>
      <c r="AE2497" s="11"/>
      <c r="AF2497" s="5"/>
      <c r="AG2497" s="1"/>
      <c r="AH2497" s="1"/>
      <c r="AI2497" s="1"/>
      <c r="AJ2497" s="1"/>
      <c r="AK2497" s="10"/>
      <c r="AL2497" s="1"/>
      <c r="AM2497" s="1"/>
      <c r="AN2497" s="1"/>
      <c r="AO2497" s="1"/>
      <c r="AP2497" s="1"/>
      <c r="AQ2497" s="1"/>
    </row>
    <row r="2498" spans="1:43" x14ac:dyDescent="0.2">
      <c r="A2498" s="67">
        <f t="shared" si="1002"/>
        <v>44780</v>
      </c>
      <c r="B2498" s="8">
        <f t="shared" si="992"/>
        <v>22690.14493278</v>
      </c>
      <c r="C2498" s="8">
        <f t="shared" si="1003"/>
        <v>14727.293106159999</v>
      </c>
      <c r="D2498" s="28">
        <f t="shared" si="1004"/>
        <v>6455.85</v>
      </c>
      <c r="E2498" s="9">
        <f>IF(K2498=1,VLOOKUP(A2497,[1]Plan1!$AY$117:$BA$314,3),E2497)</f>
        <v>6411.95</v>
      </c>
      <c r="F2498" s="110">
        <f t="shared" si="1005"/>
        <v>44758</v>
      </c>
      <c r="G2498" s="12">
        <f t="shared" si="993"/>
        <v>-6.8000340776196433E-3</v>
      </c>
      <c r="H2498" s="11">
        <f t="shared" si="1006"/>
        <v>44788</v>
      </c>
      <c r="I2498" s="11">
        <f t="shared" si="994"/>
        <v>44788</v>
      </c>
      <c r="J2498" s="1">
        <f t="shared" si="1007"/>
        <v>21</v>
      </c>
      <c r="K2498" s="1">
        <f t="shared" si="1015"/>
        <v>16</v>
      </c>
      <c r="L2498" s="8">
        <f t="shared" si="995"/>
        <v>0.99481481000000005</v>
      </c>
      <c r="M2498" s="14">
        <f t="shared" si="1014"/>
        <v>1.00670057</v>
      </c>
      <c r="N2498" s="14">
        <f t="shared" si="1011"/>
        <v>1.4772700521650892</v>
      </c>
      <c r="O2498" s="8">
        <f t="shared" si="1013"/>
        <v>1.46961012</v>
      </c>
      <c r="P2498" s="8">
        <f t="shared" si="996"/>
        <v>21643.378989010002</v>
      </c>
      <c r="Q2498" s="13">
        <f t="shared" si="997"/>
        <v>0</v>
      </c>
      <c r="R2498" s="21">
        <f t="shared" si="998"/>
        <v>0</v>
      </c>
      <c r="S2498" s="8">
        <f t="shared" si="999"/>
        <v>0</v>
      </c>
      <c r="T2498" s="10">
        <f t="shared" si="1008"/>
        <v>6.5000000000000002E-2</v>
      </c>
      <c r="U2498" s="13">
        <f t="shared" si="1012"/>
        <v>189</v>
      </c>
      <c r="V2498" s="13">
        <v>252</v>
      </c>
      <c r="W2498" s="14">
        <f t="shared" si="1000"/>
        <v>1.048364257</v>
      </c>
      <c r="X2498" s="224">
        <f t="shared" si="1016"/>
        <v>1046.7659437699999</v>
      </c>
      <c r="Y2498" s="8">
        <v>0</v>
      </c>
      <c r="Z2498" s="9">
        <f t="shared" si="1001"/>
        <v>0</v>
      </c>
      <c r="AA2498" s="26" t="str">
        <f t="shared" si="1009"/>
        <v>INCORPJ=</v>
      </c>
      <c r="AB2498" s="70">
        <f t="shared" si="1010"/>
        <v>45169</v>
      </c>
      <c r="AC2498" s="4"/>
      <c r="AD2498" s="1"/>
      <c r="AE2498" s="11"/>
      <c r="AF2498" s="5"/>
      <c r="AG2498" s="1"/>
      <c r="AH2498" s="1"/>
      <c r="AI2498" s="1"/>
      <c r="AJ2498" s="1"/>
      <c r="AK2498" s="10"/>
      <c r="AL2498" s="1"/>
      <c r="AM2498" s="1"/>
      <c r="AN2498" s="1"/>
      <c r="AO2498" s="1"/>
      <c r="AP2498" s="1"/>
      <c r="AQ2498" s="1"/>
    </row>
    <row r="2499" spans="1:43" x14ac:dyDescent="0.2">
      <c r="A2499" s="67">
        <f t="shared" si="1002"/>
        <v>44781</v>
      </c>
      <c r="B2499" s="8">
        <f t="shared" si="992"/>
        <v>22690.14493278</v>
      </c>
      <c r="C2499" s="8">
        <f t="shared" si="1003"/>
        <v>14727.293106159999</v>
      </c>
      <c r="D2499" s="28">
        <f t="shared" si="1004"/>
        <v>6455.85</v>
      </c>
      <c r="E2499" s="9">
        <f>IF(K2499=1,VLOOKUP(A2498,[1]Plan1!$AY$117:$BA$314,3),E2498)</f>
        <v>6411.95</v>
      </c>
      <c r="F2499" s="110">
        <f t="shared" si="1005"/>
        <v>44758</v>
      </c>
      <c r="G2499" s="12">
        <f t="shared" si="993"/>
        <v>-6.8000340776196433E-3</v>
      </c>
      <c r="H2499" s="11">
        <f t="shared" si="1006"/>
        <v>44788</v>
      </c>
      <c r="I2499" s="11">
        <f t="shared" si="994"/>
        <v>44788</v>
      </c>
      <c r="J2499" s="1">
        <f t="shared" si="1007"/>
        <v>21</v>
      </c>
      <c r="K2499" s="1">
        <f t="shared" si="1015"/>
        <v>16</v>
      </c>
      <c r="L2499" s="8">
        <f t="shared" si="995"/>
        <v>0.99481481000000005</v>
      </c>
      <c r="M2499" s="14">
        <f t="shared" si="1014"/>
        <v>1.00670057</v>
      </c>
      <c r="N2499" s="14">
        <f t="shared" si="1011"/>
        <v>1.4772700521650892</v>
      </c>
      <c r="O2499" s="8">
        <f t="shared" si="1013"/>
        <v>1.46961012</v>
      </c>
      <c r="P2499" s="8">
        <f t="shared" si="996"/>
        <v>21643.378989010002</v>
      </c>
      <c r="Q2499" s="13">
        <f t="shared" si="997"/>
        <v>0</v>
      </c>
      <c r="R2499" s="21">
        <f t="shared" si="998"/>
        <v>0</v>
      </c>
      <c r="S2499" s="8">
        <f t="shared" si="999"/>
        <v>0</v>
      </c>
      <c r="T2499" s="10">
        <f t="shared" si="1008"/>
        <v>6.5000000000000002E-2</v>
      </c>
      <c r="U2499" s="13">
        <f t="shared" si="1012"/>
        <v>189</v>
      </c>
      <c r="V2499" s="13">
        <v>252</v>
      </c>
      <c r="W2499" s="14">
        <f t="shared" si="1000"/>
        <v>1.048364257</v>
      </c>
      <c r="X2499" s="224">
        <f t="shared" si="1016"/>
        <v>1046.7659437699999</v>
      </c>
      <c r="Y2499" s="8">
        <v>0</v>
      </c>
      <c r="Z2499" s="9">
        <f t="shared" si="1001"/>
        <v>0</v>
      </c>
      <c r="AA2499" s="26" t="str">
        <f t="shared" si="1009"/>
        <v>INCORPJ=</v>
      </c>
      <c r="AB2499" s="70">
        <f t="shared" si="1010"/>
        <v>45169</v>
      </c>
      <c r="AC2499" s="4"/>
      <c r="AD2499" s="1"/>
      <c r="AE2499" s="11"/>
      <c r="AF2499" s="5"/>
      <c r="AG2499" s="1"/>
      <c r="AH2499" s="1"/>
      <c r="AI2499" s="1"/>
      <c r="AJ2499" s="1"/>
      <c r="AK2499" s="10"/>
      <c r="AL2499" s="1"/>
      <c r="AM2499" s="1"/>
      <c r="AN2499" s="1"/>
      <c r="AO2499" s="1"/>
      <c r="AP2499" s="1"/>
      <c r="AQ2499" s="1"/>
    </row>
    <row r="2500" spans="1:43" x14ac:dyDescent="0.2">
      <c r="A2500" s="67">
        <f t="shared" si="1002"/>
        <v>44782</v>
      </c>
      <c r="B2500" s="8">
        <f t="shared" si="992"/>
        <v>22688.442908609999</v>
      </c>
      <c r="C2500" s="8">
        <f t="shared" si="1003"/>
        <v>14727.293106159999</v>
      </c>
      <c r="D2500" s="28">
        <f t="shared" si="1004"/>
        <v>6455.85</v>
      </c>
      <c r="E2500" s="9">
        <f>IF(K2500=1,VLOOKUP(A2499,[1]Plan1!$AY$117:$BA$314,3),E2499)</f>
        <v>6411.95</v>
      </c>
      <c r="F2500" s="110">
        <f t="shared" si="1005"/>
        <v>44758</v>
      </c>
      <c r="G2500" s="12">
        <f t="shared" si="993"/>
        <v>-6.8000340776196433E-3</v>
      </c>
      <c r="H2500" s="11">
        <f t="shared" si="1006"/>
        <v>44788</v>
      </c>
      <c r="I2500" s="11">
        <f t="shared" si="994"/>
        <v>44788</v>
      </c>
      <c r="J2500" s="1">
        <f t="shared" si="1007"/>
        <v>21</v>
      </c>
      <c r="K2500" s="1">
        <f t="shared" si="1015"/>
        <v>17</v>
      </c>
      <c r="L2500" s="8">
        <f t="shared" si="995"/>
        <v>0.99449162999999996</v>
      </c>
      <c r="M2500" s="14">
        <f t="shared" si="1014"/>
        <v>1.00670057</v>
      </c>
      <c r="N2500" s="14">
        <f t="shared" si="1011"/>
        <v>1.4772700521650892</v>
      </c>
      <c r="O2500" s="8">
        <f t="shared" si="1013"/>
        <v>1.4691327000000001</v>
      </c>
      <c r="P2500" s="8">
        <f t="shared" si="996"/>
        <v>21636.34788474</v>
      </c>
      <c r="Q2500" s="13">
        <f t="shared" si="997"/>
        <v>0</v>
      </c>
      <c r="R2500" s="21">
        <f t="shared" si="998"/>
        <v>0</v>
      </c>
      <c r="S2500" s="8">
        <f t="shared" si="999"/>
        <v>0</v>
      </c>
      <c r="T2500" s="10">
        <f t="shared" si="1008"/>
        <v>6.5000000000000002E-2</v>
      </c>
      <c r="U2500" s="13">
        <f t="shared" si="1012"/>
        <v>190</v>
      </c>
      <c r="V2500" s="13">
        <v>252</v>
      </c>
      <c r="W2500" s="14">
        <f t="shared" si="1000"/>
        <v>1.048626276</v>
      </c>
      <c r="X2500" s="224">
        <f t="shared" si="1016"/>
        <v>1052.09502387</v>
      </c>
      <c r="Y2500" s="8">
        <v>0</v>
      </c>
      <c r="Z2500" s="9">
        <f t="shared" si="1001"/>
        <v>0</v>
      </c>
      <c r="AA2500" s="26" t="str">
        <f t="shared" si="1009"/>
        <v>INCORPJ=</v>
      </c>
      <c r="AB2500" s="70">
        <f t="shared" si="1010"/>
        <v>45169</v>
      </c>
      <c r="AC2500" s="4"/>
      <c r="AD2500" s="1"/>
      <c r="AE2500" s="11"/>
      <c r="AF2500" s="5"/>
      <c r="AG2500" s="1"/>
      <c r="AH2500" s="1"/>
      <c r="AI2500" s="1"/>
      <c r="AJ2500" s="1"/>
      <c r="AK2500" s="10"/>
      <c r="AL2500" s="1"/>
      <c r="AM2500" s="1"/>
      <c r="AN2500" s="1"/>
      <c r="AO2500" s="1"/>
      <c r="AP2500" s="1"/>
      <c r="AQ2500" s="1"/>
    </row>
    <row r="2501" spans="1:43" x14ac:dyDescent="0.2">
      <c r="A2501" s="67">
        <f t="shared" si="1002"/>
        <v>44783</v>
      </c>
      <c r="B2501" s="8">
        <f t="shared" si="992"/>
        <v>22686.74109897</v>
      </c>
      <c r="C2501" s="8">
        <f t="shared" si="1003"/>
        <v>14727.293106159999</v>
      </c>
      <c r="D2501" s="28">
        <f t="shared" si="1004"/>
        <v>6455.85</v>
      </c>
      <c r="E2501" s="9">
        <f>IF(K2501=1,VLOOKUP(A2500,[1]Plan1!$AY$117:$BA$314,3),E2500)</f>
        <v>6411.95</v>
      </c>
      <c r="F2501" s="110">
        <f t="shared" si="1005"/>
        <v>44758</v>
      </c>
      <c r="G2501" s="12">
        <f t="shared" si="993"/>
        <v>-6.8000340776196433E-3</v>
      </c>
      <c r="H2501" s="11">
        <f t="shared" si="1006"/>
        <v>44788</v>
      </c>
      <c r="I2501" s="11">
        <f t="shared" si="994"/>
        <v>44788</v>
      </c>
      <c r="J2501" s="1">
        <f t="shared" si="1007"/>
        <v>21</v>
      </c>
      <c r="K2501" s="1">
        <f t="shared" si="1015"/>
        <v>18</v>
      </c>
      <c r="L2501" s="8">
        <f t="shared" si="995"/>
        <v>0.99416855999999998</v>
      </c>
      <c r="M2501" s="14">
        <f t="shared" si="1014"/>
        <v>1.00670057</v>
      </c>
      <c r="N2501" s="14">
        <f t="shared" si="1011"/>
        <v>1.4772700521650892</v>
      </c>
      <c r="O2501" s="8">
        <f t="shared" si="1013"/>
        <v>1.46865544</v>
      </c>
      <c r="P2501" s="8">
        <f t="shared" si="996"/>
        <v>21629.319136829999</v>
      </c>
      <c r="Q2501" s="13">
        <f t="shared" si="997"/>
        <v>0</v>
      </c>
      <c r="R2501" s="21">
        <f t="shared" si="998"/>
        <v>0</v>
      </c>
      <c r="S2501" s="8">
        <f t="shared" si="999"/>
        <v>0</v>
      </c>
      <c r="T2501" s="10">
        <f t="shared" si="1008"/>
        <v>6.5000000000000002E-2</v>
      </c>
      <c r="U2501" s="13">
        <f t="shared" si="1012"/>
        <v>191</v>
      </c>
      <c r="V2501" s="13">
        <v>252</v>
      </c>
      <c r="W2501" s="14">
        <f t="shared" si="1000"/>
        <v>1.0488883609999999</v>
      </c>
      <c r="X2501" s="224">
        <f t="shared" si="1016"/>
        <v>1057.42196214</v>
      </c>
      <c r="Y2501" s="8">
        <v>0</v>
      </c>
      <c r="Z2501" s="9">
        <f t="shared" si="1001"/>
        <v>0</v>
      </c>
      <c r="AA2501" s="26" t="str">
        <f t="shared" si="1009"/>
        <v>INCORPJ=</v>
      </c>
      <c r="AB2501" s="70">
        <f t="shared" si="1010"/>
        <v>45169</v>
      </c>
      <c r="AC2501" s="4"/>
      <c r="AD2501" s="1"/>
      <c r="AE2501" s="11"/>
      <c r="AF2501" s="5"/>
      <c r="AG2501" s="1"/>
      <c r="AH2501" s="1"/>
      <c r="AI2501" s="1"/>
      <c r="AJ2501" s="1"/>
      <c r="AK2501" s="10"/>
      <c r="AL2501" s="1"/>
      <c r="AM2501" s="1"/>
      <c r="AN2501" s="1"/>
      <c r="AO2501" s="1"/>
      <c r="AP2501" s="1"/>
      <c r="AQ2501" s="1"/>
    </row>
    <row r="2502" spans="1:43" x14ac:dyDescent="0.2">
      <c r="A2502" s="67">
        <f t="shared" si="1002"/>
        <v>44784</v>
      </c>
      <c r="B2502" s="8">
        <f t="shared" si="992"/>
        <v>22685.039173679997</v>
      </c>
      <c r="C2502" s="8">
        <f t="shared" si="1003"/>
        <v>14727.293106159999</v>
      </c>
      <c r="D2502" s="28">
        <f t="shared" si="1004"/>
        <v>6455.85</v>
      </c>
      <c r="E2502" s="9">
        <f>IF(K2502=1,VLOOKUP(A2501,[1]Plan1!$AY$117:$BA$314,3),E2501)</f>
        <v>6411.95</v>
      </c>
      <c r="F2502" s="110">
        <f t="shared" si="1005"/>
        <v>44758</v>
      </c>
      <c r="G2502" s="12">
        <f t="shared" si="993"/>
        <v>-6.8000340776196433E-3</v>
      </c>
      <c r="H2502" s="11">
        <f t="shared" si="1006"/>
        <v>44788</v>
      </c>
      <c r="I2502" s="11">
        <f t="shared" si="994"/>
        <v>44788</v>
      </c>
      <c r="J2502" s="1">
        <f t="shared" si="1007"/>
        <v>21</v>
      </c>
      <c r="K2502" s="1">
        <f t="shared" si="1015"/>
        <v>19</v>
      </c>
      <c r="L2502" s="8">
        <f t="shared" si="995"/>
        <v>0.99384558999999995</v>
      </c>
      <c r="M2502" s="14">
        <f t="shared" si="1014"/>
        <v>1.00670057</v>
      </c>
      <c r="N2502" s="14">
        <f t="shared" si="1011"/>
        <v>1.4772700521650892</v>
      </c>
      <c r="O2502" s="8">
        <f t="shared" si="1013"/>
        <v>1.46817832</v>
      </c>
      <c r="P2502" s="8">
        <f t="shared" si="996"/>
        <v>21622.292450739998</v>
      </c>
      <c r="Q2502" s="13">
        <f t="shared" si="997"/>
        <v>0</v>
      </c>
      <c r="R2502" s="21">
        <f t="shared" si="998"/>
        <v>0</v>
      </c>
      <c r="S2502" s="8">
        <f t="shared" si="999"/>
        <v>0</v>
      </c>
      <c r="T2502" s="10">
        <f t="shared" si="1008"/>
        <v>6.5000000000000002E-2</v>
      </c>
      <c r="U2502" s="13">
        <f t="shared" si="1012"/>
        <v>192</v>
      </c>
      <c r="V2502" s="13">
        <v>252</v>
      </c>
      <c r="W2502" s="14">
        <f t="shared" si="1000"/>
        <v>1.0491505109999999</v>
      </c>
      <c r="X2502" s="224">
        <f t="shared" si="1016"/>
        <v>1062.7467229399999</v>
      </c>
      <c r="Y2502" s="8">
        <v>0</v>
      </c>
      <c r="Z2502" s="9">
        <f t="shared" si="1001"/>
        <v>0</v>
      </c>
      <c r="AA2502" s="26" t="str">
        <f t="shared" si="1009"/>
        <v>INCORPJ=</v>
      </c>
      <c r="AB2502" s="70">
        <f t="shared" si="1010"/>
        <v>45169</v>
      </c>
      <c r="AC2502" s="4"/>
      <c r="AD2502" s="1"/>
      <c r="AE2502" s="11"/>
      <c r="AF2502" s="5"/>
      <c r="AG2502" s="1"/>
      <c r="AH2502" s="1"/>
      <c r="AI2502" s="1"/>
      <c r="AJ2502" s="1"/>
      <c r="AK2502" s="10"/>
      <c r="AL2502" s="1"/>
      <c r="AM2502" s="1"/>
      <c r="AN2502" s="1"/>
      <c r="AO2502" s="1"/>
      <c r="AP2502" s="1"/>
      <c r="AQ2502" s="1"/>
    </row>
    <row r="2503" spans="1:43" x14ac:dyDescent="0.2">
      <c r="A2503" s="67">
        <f t="shared" si="1002"/>
        <v>44785</v>
      </c>
      <c r="B2503" s="8">
        <f t="shared" si="992"/>
        <v>22683.337442099997</v>
      </c>
      <c r="C2503" s="8">
        <f t="shared" si="1003"/>
        <v>14727.293106159999</v>
      </c>
      <c r="D2503" s="28">
        <f t="shared" si="1004"/>
        <v>6455.85</v>
      </c>
      <c r="E2503" s="9">
        <f>IF(K2503=1,VLOOKUP(A2502,[1]Plan1!$AY$117:$BA$314,3),E2502)</f>
        <v>6411.95</v>
      </c>
      <c r="F2503" s="110">
        <f t="shared" si="1005"/>
        <v>44758</v>
      </c>
      <c r="G2503" s="12">
        <f t="shared" si="993"/>
        <v>-6.8000340776196433E-3</v>
      </c>
      <c r="H2503" s="11">
        <f t="shared" si="1006"/>
        <v>44788</v>
      </c>
      <c r="I2503" s="11">
        <f t="shared" si="994"/>
        <v>44788</v>
      </c>
      <c r="J2503" s="1">
        <f t="shared" si="1007"/>
        <v>21</v>
      </c>
      <c r="K2503" s="1">
        <f t="shared" si="1015"/>
        <v>20</v>
      </c>
      <c r="L2503" s="8">
        <f t="shared" si="995"/>
        <v>0.99352271999999997</v>
      </c>
      <c r="M2503" s="14">
        <f t="shared" si="1014"/>
        <v>1.00670057</v>
      </c>
      <c r="N2503" s="14">
        <f t="shared" si="1011"/>
        <v>1.4772700521650892</v>
      </c>
      <c r="O2503" s="8">
        <f t="shared" si="1013"/>
        <v>1.46770136</v>
      </c>
      <c r="P2503" s="8">
        <f t="shared" si="996"/>
        <v>21615.268121019999</v>
      </c>
      <c r="Q2503" s="13">
        <f t="shared" si="997"/>
        <v>0</v>
      </c>
      <c r="R2503" s="21">
        <f t="shared" si="998"/>
        <v>0</v>
      </c>
      <c r="S2503" s="8">
        <f t="shared" si="999"/>
        <v>0</v>
      </c>
      <c r="T2503" s="10">
        <f t="shared" si="1008"/>
        <v>6.5000000000000002E-2</v>
      </c>
      <c r="U2503" s="13">
        <f t="shared" si="1012"/>
        <v>193</v>
      </c>
      <c r="V2503" s="13">
        <v>252</v>
      </c>
      <c r="W2503" s="14">
        <f t="shared" si="1000"/>
        <v>1.0494127259999999</v>
      </c>
      <c r="X2503" s="224">
        <f t="shared" si="1016"/>
        <v>1068.06932108</v>
      </c>
      <c r="Y2503" s="8">
        <v>0</v>
      </c>
      <c r="Z2503" s="9">
        <f t="shared" si="1001"/>
        <v>0</v>
      </c>
      <c r="AA2503" s="26" t="str">
        <f t="shared" si="1009"/>
        <v>INCORPJ=</v>
      </c>
      <c r="AB2503" s="70">
        <f t="shared" si="1010"/>
        <v>45169</v>
      </c>
      <c r="AC2503" s="4"/>
      <c r="AD2503" s="1"/>
      <c r="AE2503" s="11"/>
      <c r="AF2503" s="5"/>
      <c r="AG2503" s="1"/>
      <c r="AH2503" s="1"/>
      <c r="AI2503" s="1"/>
      <c r="AJ2503" s="1"/>
      <c r="AK2503" s="10"/>
      <c r="AL2503" s="1"/>
      <c r="AM2503" s="1"/>
      <c r="AN2503" s="1"/>
      <c r="AO2503" s="1"/>
      <c r="AP2503" s="1"/>
      <c r="AQ2503" s="1"/>
    </row>
    <row r="2504" spans="1:43" x14ac:dyDescent="0.2">
      <c r="A2504" s="67">
        <f t="shared" si="1002"/>
        <v>44786</v>
      </c>
      <c r="B2504" s="8">
        <f t="shared" si="992"/>
        <v>22681.635771719997</v>
      </c>
      <c r="C2504" s="8">
        <f t="shared" si="1003"/>
        <v>14727.293106159999</v>
      </c>
      <c r="D2504" s="28">
        <f t="shared" si="1004"/>
        <v>6455.85</v>
      </c>
      <c r="E2504" s="9">
        <f>IF(K2504=1,VLOOKUP(A2503,[1]Plan1!$AY$117:$BA$314,3),E2503)</f>
        <v>6411.95</v>
      </c>
      <c r="F2504" s="110">
        <f t="shared" si="1005"/>
        <v>44758</v>
      </c>
      <c r="G2504" s="12">
        <f t="shared" si="993"/>
        <v>-6.8000340776196433E-3</v>
      </c>
      <c r="H2504" s="11">
        <f t="shared" si="1006"/>
        <v>44788</v>
      </c>
      <c r="I2504" s="11">
        <f t="shared" si="994"/>
        <v>44788</v>
      </c>
      <c r="J2504" s="1">
        <f t="shared" si="1007"/>
        <v>21</v>
      </c>
      <c r="K2504" s="1">
        <f t="shared" si="1015"/>
        <v>21</v>
      </c>
      <c r="L2504" s="8">
        <f t="shared" si="995"/>
        <v>0.99319995999999999</v>
      </c>
      <c r="M2504" s="14">
        <f t="shared" si="1014"/>
        <v>1.00670057</v>
      </c>
      <c r="N2504" s="14">
        <f t="shared" si="1011"/>
        <v>1.4772700521650892</v>
      </c>
      <c r="O2504" s="8">
        <f t="shared" si="1013"/>
        <v>1.4672245500000001</v>
      </c>
      <c r="P2504" s="8">
        <f t="shared" si="996"/>
        <v>21608.246000399999</v>
      </c>
      <c r="Q2504" s="13">
        <f t="shared" si="997"/>
        <v>0</v>
      </c>
      <c r="R2504" s="21">
        <f t="shared" si="998"/>
        <v>0</v>
      </c>
      <c r="S2504" s="8">
        <f t="shared" si="999"/>
        <v>0</v>
      </c>
      <c r="T2504" s="10">
        <f t="shared" si="1008"/>
        <v>6.5000000000000002E-2</v>
      </c>
      <c r="U2504" s="13">
        <f t="shared" si="1012"/>
        <v>194</v>
      </c>
      <c r="V2504" s="13">
        <v>252</v>
      </c>
      <c r="W2504" s="14">
        <f t="shared" si="1000"/>
        <v>1.049675007</v>
      </c>
      <c r="X2504" s="224">
        <f t="shared" si="1016"/>
        <v>1073.3897713199999</v>
      </c>
      <c r="Y2504" s="8">
        <v>0</v>
      </c>
      <c r="Z2504" s="9">
        <f t="shared" si="1001"/>
        <v>0</v>
      </c>
      <c r="AA2504" s="26" t="str">
        <f t="shared" si="1009"/>
        <v>INCORPJ=</v>
      </c>
      <c r="AB2504" s="70">
        <f t="shared" si="1010"/>
        <v>45169</v>
      </c>
      <c r="AC2504" s="4"/>
      <c r="AD2504" s="1"/>
      <c r="AE2504" s="11"/>
      <c r="AF2504" s="5"/>
      <c r="AG2504" s="1"/>
      <c r="AH2504" s="1"/>
      <c r="AI2504" s="1"/>
      <c r="AJ2504" s="1"/>
      <c r="AK2504" s="10"/>
      <c r="AL2504" s="1"/>
      <c r="AM2504" s="1"/>
      <c r="AN2504" s="1"/>
      <c r="AO2504" s="1"/>
      <c r="AP2504" s="1"/>
      <c r="AQ2504" s="1"/>
    </row>
    <row r="2505" spans="1:43" x14ac:dyDescent="0.2">
      <c r="A2505" s="67">
        <f t="shared" si="1002"/>
        <v>44787</v>
      </c>
      <c r="B2505" s="8">
        <f t="shared" si="992"/>
        <v>22681.635771719997</v>
      </c>
      <c r="C2505" s="8">
        <f t="shared" si="1003"/>
        <v>14727.293106159999</v>
      </c>
      <c r="D2505" s="28">
        <f t="shared" si="1004"/>
        <v>6455.85</v>
      </c>
      <c r="E2505" s="9">
        <f>IF(K2505=1,VLOOKUP(A2504,[1]Plan1!$AY$117:$BA$314,3),E2504)</f>
        <v>6411.95</v>
      </c>
      <c r="F2505" s="110">
        <f t="shared" si="1005"/>
        <v>44758</v>
      </c>
      <c r="G2505" s="12">
        <f t="shared" si="993"/>
        <v>-6.8000340776196433E-3</v>
      </c>
      <c r="H2505" s="11">
        <f t="shared" si="1006"/>
        <v>44788</v>
      </c>
      <c r="I2505" s="11">
        <f t="shared" si="994"/>
        <v>44788</v>
      </c>
      <c r="J2505" s="1">
        <f t="shared" si="1007"/>
        <v>21</v>
      </c>
      <c r="K2505" s="1">
        <f t="shared" si="1015"/>
        <v>21</v>
      </c>
      <c r="L2505" s="8">
        <f t="shared" si="995"/>
        <v>0.99319995999999999</v>
      </c>
      <c r="M2505" s="14">
        <f t="shared" si="1014"/>
        <v>1.00670057</v>
      </c>
      <c r="N2505" s="14">
        <f t="shared" si="1011"/>
        <v>1.4772700521650892</v>
      </c>
      <c r="O2505" s="8">
        <f t="shared" si="1013"/>
        <v>1.4672245500000001</v>
      </c>
      <c r="P2505" s="8">
        <f t="shared" si="996"/>
        <v>21608.246000399999</v>
      </c>
      <c r="Q2505" s="13">
        <f t="shared" si="997"/>
        <v>0</v>
      </c>
      <c r="R2505" s="21">
        <f t="shared" si="998"/>
        <v>0</v>
      </c>
      <c r="S2505" s="8">
        <f t="shared" si="999"/>
        <v>0</v>
      </c>
      <c r="T2505" s="10">
        <f t="shared" si="1008"/>
        <v>6.5000000000000002E-2</v>
      </c>
      <c r="U2505" s="13">
        <f t="shared" si="1012"/>
        <v>194</v>
      </c>
      <c r="V2505" s="13">
        <v>252</v>
      </c>
      <c r="W2505" s="14">
        <f t="shared" si="1000"/>
        <v>1.049675007</v>
      </c>
      <c r="X2505" s="224">
        <f t="shared" si="1016"/>
        <v>1073.3897713199999</v>
      </c>
      <c r="Y2505" s="8">
        <v>0</v>
      </c>
      <c r="Z2505" s="9">
        <f t="shared" si="1001"/>
        <v>0</v>
      </c>
      <c r="AA2505" s="26" t="str">
        <f t="shared" si="1009"/>
        <v>INCORPJ=</v>
      </c>
      <c r="AB2505" s="70">
        <f t="shared" si="1010"/>
        <v>45169</v>
      </c>
      <c r="AC2505" s="4"/>
      <c r="AD2505" s="1"/>
      <c r="AE2505" s="11"/>
      <c r="AF2505" s="5"/>
      <c r="AG2505" s="1"/>
      <c r="AH2505" s="1"/>
      <c r="AI2505" s="1"/>
      <c r="AJ2505" s="1"/>
      <c r="AK2505" s="10"/>
      <c r="AL2505" s="1"/>
      <c r="AM2505" s="1"/>
      <c r="AN2505" s="1"/>
      <c r="AO2505" s="1"/>
      <c r="AP2505" s="1"/>
      <c r="AQ2505" s="1"/>
    </row>
    <row r="2506" spans="1:43" x14ac:dyDescent="0.2">
      <c r="A2506" s="67">
        <f t="shared" si="1002"/>
        <v>44788</v>
      </c>
      <c r="B2506" s="8">
        <f t="shared" ref="B2506:B2569" si="1017">(P2506+X2506)</f>
        <v>22681.635771719997</v>
      </c>
      <c r="C2506" s="8">
        <f t="shared" si="1003"/>
        <v>14727.293106159999</v>
      </c>
      <c r="D2506" s="28">
        <f t="shared" si="1004"/>
        <v>6455.85</v>
      </c>
      <c r="E2506" s="9">
        <f>IF(K2506=1,VLOOKUP(A2505,[1]Plan1!$AY$117:$BA$314,3),E2505)</f>
        <v>6411.95</v>
      </c>
      <c r="F2506" s="110">
        <f t="shared" si="1005"/>
        <v>44758</v>
      </c>
      <c r="G2506" s="12">
        <f t="shared" ref="G2506:G2569" si="1018">(E2506/D2506)-1</f>
        <v>-6.8000340776196433E-3</v>
      </c>
      <c r="H2506" s="11">
        <f t="shared" si="1006"/>
        <v>44819</v>
      </c>
      <c r="I2506" s="11">
        <f t="shared" ref="I2506:I2569" si="1019">IF(A2506&gt;I2505,H2506,I2505)</f>
        <v>44788</v>
      </c>
      <c r="J2506" s="1">
        <f t="shared" si="1007"/>
        <v>21</v>
      </c>
      <c r="K2506" s="1">
        <f t="shared" si="1015"/>
        <v>21</v>
      </c>
      <c r="L2506" s="8">
        <f t="shared" ref="L2506:L2569" si="1020">TRUNC((E2506/D2506)^TRUNC((K2506/J2506),9),8)</f>
        <v>0.99319995999999999</v>
      </c>
      <c r="M2506" s="14">
        <f t="shared" si="1014"/>
        <v>1.00670057</v>
      </c>
      <c r="N2506" s="14">
        <f t="shared" si="1011"/>
        <v>1.4772700521650892</v>
      </c>
      <c r="O2506" s="8">
        <f t="shared" si="1013"/>
        <v>1.4672245500000001</v>
      </c>
      <c r="P2506" s="8">
        <f t="shared" ref="P2506:P2569" si="1021">TRUNC(C2506*O2506,8)</f>
        <v>21608.246000399999</v>
      </c>
      <c r="Q2506" s="13">
        <f t="shared" ref="Q2506:Q2568" si="1022">IF(VLOOKUP(A2506,AE$10:AM$114,9)=VLOOKUP(A2505,AE$10:AM$114,9),0,VLOOKUP(A2506,AE$10:AM$114,9))</f>
        <v>0</v>
      </c>
      <c r="R2506" s="21">
        <f t="shared" ref="R2506:R2569" si="1023">IF(Q2506&gt;0,VLOOKUP($A2506,$AE$10:$AK$114,7),0)</f>
        <v>0</v>
      </c>
      <c r="S2506" s="8">
        <f t="shared" ref="S2506:S2569" si="1024">IF(R2506&gt;0,TRUNC(R2506*P2506,8),0)</f>
        <v>0</v>
      </c>
      <c r="T2506" s="10">
        <f t="shared" si="1008"/>
        <v>6.5000000000000002E-2</v>
      </c>
      <c r="U2506" s="13">
        <f t="shared" si="1012"/>
        <v>194</v>
      </c>
      <c r="V2506" s="13">
        <v>252</v>
      </c>
      <c r="W2506" s="14">
        <f t="shared" ref="W2506:W2569" si="1025">ROUND((1+T2506)^TRUNC((U2506/V2506),9),9)</f>
        <v>1.049675007</v>
      </c>
      <c r="X2506" s="224">
        <f t="shared" si="1016"/>
        <v>1073.3897713199999</v>
      </c>
      <c r="Y2506" s="8">
        <v>0</v>
      </c>
      <c r="Z2506" s="9">
        <f t="shared" ref="Z2506:Z2569" si="1026">IF(S2506&gt;0,S2506+X2506,0)</f>
        <v>0</v>
      </c>
      <c r="AA2506" s="26" t="str">
        <f t="shared" si="1009"/>
        <v>INCORPJ=</v>
      </c>
      <c r="AB2506" s="70">
        <f t="shared" si="1010"/>
        <v>45169</v>
      </c>
      <c r="AC2506" s="4"/>
      <c r="AD2506" s="1"/>
      <c r="AE2506" s="11"/>
      <c r="AF2506" s="5"/>
      <c r="AG2506" s="1"/>
      <c r="AH2506" s="1"/>
      <c r="AI2506" s="1"/>
      <c r="AJ2506" s="1"/>
      <c r="AK2506" s="10"/>
      <c r="AL2506" s="1"/>
      <c r="AM2506" s="1"/>
      <c r="AN2506" s="1"/>
      <c r="AO2506" s="1"/>
      <c r="AP2506" s="1"/>
      <c r="AQ2506" s="1"/>
    </row>
    <row r="2507" spans="1:43" x14ac:dyDescent="0.2">
      <c r="A2507" s="67">
        <f t="shared" ref="A2507:A2570" si="1027">(A2506+1)</f>
        <v>44789</v>
      </c>
      <c r="B2507" s="8">
        <f t="shared" si="1017"/>
        <v>22683.58615168</v>
      </c>
      <c r="C2507" s="8">
        <f t="shared" ref="C2507:C2570" si="1028">TRUNC(IF(Q2506&gt;0,VLOOKUP(A2506,$AE$12:$AF$114,2),C2506),8)</f>
        <v>14727.293106159999</v>
      </c>
      <c r="D2507" s="28">
        <f t="shared" ref="D2507:D2570" si="1029">IF(E2507=E2506,D2506,E2506)</f>
        <v>6411.95</v>
      </c>
      <c r="E2507" s="9">
        <f>IF(K2507=1,VLOOKUP(A2506,[1]Plan1!$AY$117:$BA$314,3),E2506)</f>
        <v>6388.87</v>
      </c>
      <c r="F2507" s="110">
        <f t="shared" ref="F2507:F2570" si="1030">IF(D2507=D2506,F2506,A2507)</f>
        <v>44789</v>
      </c>
      <c r="G2507" s="12">
        <f t="shared" si="1018"/>
        <v>-3.599529004437052E-3</v>
      </c>
      <c r="H2507" s="11">
        <f t="shared" ref="H2507:H2570" si="1031">IF(DAY(A2507)=15,VLOOKUP(A2507,AJ$118:AP$450,4),H2506)</f>
        <v>44819</v>
      </c>
      <c r="I2507" s="11">
        <f t="shared" si="1019"/>
        <v>44819</v>
      </c>
      <c r="J2507" s="1">
        <f t="shared" ref="J2507:J2570" si="1032">IF(I2507=I2506,J2506,NETWORKDAYS(I2506,I2507,$AE$118:$AE$502)-1)</f>
        <v>22</v>
      </c>
      <c r="K2507" s="1">
        <f t="shared" si="1015"/>
        <v>1</v>
      </c>
      <c r="L2507" s="8">
        <f t="shared" si="1020"/>
        <v>0.99983610000000001</v>
      </c>
      <c r="M2507" s="14">
        <f t="shared" si="1014"/>
        <v>0.99319995999999999</v>
      </c>
      <c r="N2507" s="14">
        <f t="shared" si="1011"/>
        <v>1.4672245567195645</v>
      </c>
      <c r="O2507" s="8">
        <f t="shared" si="1013"/>
        <v>1.4669840700000001</v>
      </c>
      <c r="P2507" s="8">
        <f t="shared" si="1021"/>
        <v>21604.704380949999</v>
      </c>
      <c r="Q2507" s="13">
        <f t="shared" si="1022"/>
        <v>0</v>
      </c>
      <c r="R2507" s="21">
        <f t="shared" si="1023"/>
        <v>0</v>
      </c>
      <c r="S2507" s="8">
        <f t="shared" si="1024"/>
        <v>0</v>
      </c>
      <c r="T2507" s="10">
        <f t="shared" ref="T2507:T2570" si="1033">IF(Q2506&gt;0,VLOOKUP(A2506,$AE$11:$AH$20,4),T2506)</f>
        <v>6.5000000000000002E-2</v>
      </c>
      <c r="U2507" s="13">
        <f t="shared" si="1012"/>
        <v>195</v>
      </c>
      <c r="V2507" s="13">
        <v>252</v>
      </c>
      <c r="W2507" s="14">
        <f t="shared" si="1025"/>
        <v>1.0499373540000001</v>
      </c>
      <c r="X2507" s="224">
        <f t="shared" si="1016"/>
        <v>1078.88177073</v>
      </c>
      <c r="Y2507" s="8">
        <v>0</v>
      </c>
      <c r="Z2507" s="9">
        <f t="shared" si="1026"/>
        <v>0</v>
      </c>
      <c r="AA2507" s="26" t="str">
        <f t="shared" ref="AA2507:AA2570" si="1034">IF($Q2506&gt;0,VLOOKUP($A2506,$AE$10:$AO$114,($AN$7)+1),AA2506)</f>
        <v>INCORPJ=</v>
      </c>
      <c r="AB2507" s="70">
        <f t="shared" ref="AB2507:AB2570" si="1035">IF($Q2506&gt;0,VLOOKUP($A2506,$AE$10:$AO$114,($AO$7)+1),AB2506)</f>
        <v>45169</v>
      </c>
      <c r="AC2507" s="4"/>
      <c r="AD2507" s="1"/>
      <c r="AE2507" s="11"/>
      <c r="AF2507" s="5"/>
      <c r="AG2507" s="1"/>
      <c r="AH2507" s="1"/>
      <c r="AI2507" s="1"/>
      <c r="AJ2507" s="1"/>
      <c r="AK2507" s="10"/>
      <c r="AL2507" s="1"/>
      <c r="AM2507" s="1"/>
      <c r="AN2507" s="1"/>
      <c r="AO2507" s="1"/>
      <c r="AP2507" s="1"/>
      <c r="AQ2507" s="1"/>
    </row>
    <row r="2508" spans="1:43" x14ac:dyDescent="0.2">
      <c r="A2508" s="67">
        <f t="shared" si="1027"/>
        <v>44790</v>
      </c>
      <c r="B2508" s="8">
        <f t="shared" si="1017"/>
        <v>22685.536850789998</v>
      </c>
      <c r="C2508" s="8">
        <f t="shared" si="1028"/>
        <v>14727.293106159999</v>
      </c>
      <c r="D2508" s="28">
        <f t="shared" si="1029"/>
        <v>6411.95</v>
      </c>
      <c r="E2508" s="9">
        <f>IF(K2508=1,VLOOKUP(A2507,[1]Plan1!$AY$117:$BA$314,3),E2507)</f>
        <v>6388.87</v>
      </c>
      <c r="F2508" s="110">
        <f t="shared" si="1030"/>
        <v>44789</v>
      </c>
      <c r="G2508" s="12">
        <f t="shared" si="1018"/>
        <v>-3.599529004437052E-3</v>
      </c>
      <c r="H2508" s="11">
        <f t="shared" si="1031"/>
        <v>44819</v>
      </c>
      <c r="I2508" s="11">
        <f t="shared" si="1019"/>
        <v>44819</v>
      </c>
      <c r="J2508" s="1">
        <f t="shared" si="1032"/>
        <v>22</v>
      </c>
      <c r="K2508" s="1">
        <f t="shared" si="1015"/>
        <v>2</v>
      </c>
      <c r="L2508" s="8">
        <f t="shared" si="1020"/>
        <v>0.99967223000000005</v>
      </c>
      <c r="M2508" s="14">
        <f t="shared" si="1014"/>
        <v>0.99319995999999999</v>
      </c>
      <c r="N2508" s="14">
        <f t="shared" si="1011"/>
        <v>1.4672245567195645</v>
      </c>
      <c r="O2508" s="8">
        <f t="shared" si="1013"/>
        <v>1.46674364</v>
      </c>
      <c r="P2508" s="8">
        <f t="shared" si="1021"/>
        <v>21601.163497869999</v>
      </c>
      <c r="Q2508" s="13">
        <f t="shared" si="1022"/>
        <v>0</v>
      </c>
      <c r="R2508" s="21">
        <f t="shared" si="1023"/>
        <v>0</v>
      </c>
      <c r="S2508" s="8">
        <f t="shared" si="1024"/>
        <v>0</v>
      </c>
      <c r="T2508" s="10">
        <f t="shared" si="1033"/>
        <v>6.5000000000000002E-2</v>
      </c>
      <c r="U2508" s="13">
        <f t="shared" si="1012"/>
        <v>196</v>
      </c>
      <c r="V2508" s="13">
        <v>252</v>
      </c>
      <c r="W2508" s="14">
        <f t="shared" si="1025"/>
        <v>1.050199766</v>
      </c>
      <c r="X2508" s="224">
        <f t="shared" si="1016"/>
        <v>1084.3733529199999</v>
      </c>
      <c r="Y2508" s="8">
        <v>0</v>
      </c>
      <c r="Z2508" s="9">
        <f t="shared" si="1026"/>
        <v>0</v>
      </c>
      <c r="AA2508" s="26" t="str">
        <f t="shared" si="1034"/>
        <v>INCORPJ=</v>
      </c>
      <c r="AB2508" s="70">
        <f t="shared" si="1035"/>
        <v>45169</v>
      </c>
      <c r="AC2508" s="4"/>
      <c r="AD2508" s="1"/>
      <c r="AE2508" s="11"/>
      <c r="AF2508" s="5"/>
      <c r="AG2508" s="1"/>
      <c r="AH2508" s="1"/>
      <c r="AI2508" s="1"/>
      <c r="AJ2508" s="1"/>
      <c r="AK2508" s="10"/>
      <c r="AL2508" s="1"/>
      <c r="AM2508" s="1"/>
      <c r="AN2508" s="1"/>
      <c r="AO2508" s="1"/>
      <c r="AP2508" s="1"/>
      <c r="AQ2508" s="1"/>
    </row>
    <row r="2509" spans="1:43" x14ac:dyDescent="0.2">
      <c r="A2509" s="67">
        <f t="shared" si="1027"/>
        <v>44791</v>
      </c>
      <c r="B2509" s="8">
        <f t="shared" si="1017"/>
        <v>22687.487735810002</v>
      </c>
      <c r="C2509" s="8">
        <f t="shared" si="1028"/>
        <v>14727.293106159999</v>
      </c>
      <c r="D2509" s="28">
        <f t="shared" si="1029"/>
        <v>6411.95</v>
      </c>
      <c r="E2509" s="9">
        <f>IF(K2509=1,VLOOKUP(A2508,[1]Plan1!$AY$117:$BA$314,3),E2508)</f>
        <v>6388.87</v>
      </c>
      <c r="F2509" s="110">
        <f t="shared" si="1030"/>
        <v>44789</v>
      </c>
      <c r="G2509" s="12">
        <f t="shared" si="1018"/>
        <v>-3.599529004437052E-3</v>
      </c>
      <c r="H2509" s="11">
        <f t="shared" si="1031"/>
        <v>44819</v>
      </c>
      <c r="I2509" s="11">
        <f t="shared" si="1019"/>
        <v>44819</v>
      </c>
      <c r="J2509" s="1">
        <f t="shared" si="1032"/>
        <v>22</v>
      </c>
      <c r="K2509" s="1">
        <f t="shared" si="1015"/>
        <v>3</v>
      </c>
      <c r="L2509" s="8">
        <f t="shared" si="1020"/>
        <v>0.99950839000000002</v>
      </c>
      <c r="M2509" s="14">
        <f t="shared" si="1014"/>
        <v>0.99319995999999999</v>
      </c>
      <c r="N2509" s="14">
        <f t="shared" si="1011"/>
        <v>1.4672245567195645</v>
      </c>
      <c r="O2509" s="8">
        <f t="shared" si="1013"/>
        <v>1.4665032499999999</v>
      </c>
      <c r="P2509" s="8">
        <f t="shared" si="1021"/>
        <v>21597.623203880001</v>
      </c>
      <c r="Q2509" s="13">
        <f t="shared" si="1022"/>
        <v>0</v>
      </c>
      <c r="R2509" s="21">
        <f t="shared" si="1023"/>
        <v>0</v>
      </c>
      <c r="S2509" s="8">
        <f t="shared" si="1024"/>
        <v>0</v>
      </c>
      <c r="T2509" s="10">
        <f t="shared" si="1033"/>
        <v>6.5000000000000002E-2</v>
      </c>
      <c r="U2509" s="13">
        <f t="shared" si="1012"/>
        <v>197</v>
      </c>
      <c r="V2509" s="13">
        <v>252</v>
      </c>
      <c r="W2509" s="14">
        <f t="shared" si="1025"/>
        <v>1.050462244</v>
      </c>
      <c r="X2509" s="224">
        <f t="shared" si="1016"/>
        <v>1089.8645319300001</v>
      </c>
      <c r="Y2509" s="8">
        <v>0</v>
      </c>
      <c r="Z2509" s="9">
        <f t="shared" si="1026"/>
        <v>0</v>
      </c>
      <c r="AA2509" s="26" t="str">
        <f t="shared" si="1034"/>
        <v>INCORPJ=</v>
      </c>
      <c r="AB2509" s="70">
        <f t="shared" si="1035"/>
        <v>45169</v>
      </c>
      <c r="AC2509" s="4"/>
      <c r="AD2509" s="1"/>
      <c r="AE2509" s="11"/>
      <c r="AF2509" s="5"/>
      <c r="AG2509" s="1"/>
      <c r="AH2509" s="1"/>
      <c r="AI2509" s="1"/>
      <c r="AJ2509" s="1"/>
      <c r="AK2509" s="10"/>
      <c r="AL2509" s="1"/>
      <c r="AM2509" s="1"/>
      <c r="AN2509" s="1"/>
      <c r="AO2509" s="1"/>
      <c r="AP2509" s="1"/>
      <c r="AQ2509" s="1"/>
    </row>
    <row r="2510" spans="1:43" x14ac:dyDescent="0.2">
      <c r="A2510" s="67">
        <f t="shared" si="1027"/>
        <v>44792</v>
      </c>
      <c r="B2510" s="8">
        <f t="shared" si="1017"/>
        <v>22689.43863018</v>
      </c>
      <c r="C2510" s="8">
        <f t="shared" si="1028"/>
        <v>14727.293106159999</v>
      </c>
      <c r="D2510" s="28">
        <f t="shared" si="1029"/>
        <v>6411.95</v>
      </c>
      <c r="E2510" s="9">
        <f>IF(K2510=1,VLOOKUP(A2509,[1]Plan1!$AY$117:$BA$314,3),E2509)</f>
        <v>6388.87</v>
      </c>
      <c r="F2510" s="110">
        <f t="shared" si="1030"/>
        <v>44789</v>
      </c>
      <c r="G2510" s="12">
        <f t="shared" si="1018"/>
        <v>-3.599529004437052E-3</v>
      </c>
      <c r="H2510" s="11">
        <f t="shared" si="1031"/>
        <v>44819</v>
      </c>
      <c r="I2510" s="11">
        <f t="shared" si="1019"/>
        <v>44819</v>
      </c>
      <c r="J2510" s="1">
        <f t="shared" si="1032"/>
        <v>22</v>
      </c>
      <c r="K2510" s="1">
        <f t="shared" si="1015"/>
        <v>4</v>
      </c>
      <c r="L2510" s="8">
        <f t="shared" si="1020"/>
        <v>0.99934456999999999</v>
      </c>
      <c r="M2510" s="14">
        <f t="shared" si="1014"/>
        <v>0.99319995999999999</v>
      </c>
      <c r="N2510" s="14">
        <f t="shared" si="1011"/>
        <v>1.4672245567195645</v>
      </c>
      <c r="O2510" s="8">
        <f t="shared" si="1013"/>
        <v>1.4662628900000001</v>
      </c>
      <c r="P2510" s="8">
        <f t="shared" si="1021"/>
        <v>21594.08335171</v>
      </c>
      <c r="Q2510" s="13">
        <f t="shared" si="1022"/>
        <v>0</v>
      </c>
      <c r="R2510" s="21">
        <f t="shared" si="1023"/>
        <v>0</v>
      </c>
      <c r="S2510" s="8">
        <f t="shared" si="1024"/>
        <v>0</v>
      </c>
      <c r="T2510" s="10">
        <f t="shared" si="1033"/>
        <v>6.5000000000000002E-2</v>
      </c>
      <c r="U2510" s="13">
        <f t="shared" si="1012"/>
        <v>198</v>
      </c>
      <c r="V2510" s="13">
        <v>252</v>
      </c>
      <c r="W2510" s="14">
        <f t="shared" si="1025"/>
        <v>1.050724787</v>
      </c>
      <c r="X2510" s="224">
        <f t="shared" si="1016"/>
        <v>1095.35527847</v>
      </c>
      <c r="Y2510" s="8">
        <v>0</v>
      </c>
      <c r="Z2510" s="9">
        <f t="shared" si="1026"/>
        <v>0</v>
      </c>
      <c r="AA2510" s="26" t="str">
        <f t="shared" si="1034"/>
        <v>INCORPJ=</v>
      </c>
      <c r="AB2510" s="70">
        <f t="shared" si="1035"/>
        <v>45169</v>
      </c>
      <c r="AC2510" s="4"/>
      <c r="AD2510" s="1"/>
      <c r="AE2510" s="11"/>
      <c r="AF2510" s="5"/>
      <c r="AG2510" s="1"/>
      <c r="AH2510" s="1"/>
      <c r="AI2510" s="1"/>
      <c r="AJ2510" s="1"/>
      <c r="AK2510" s="10"/>
      <c r="AL2510" s="1"/>
      <c r="AM2510" s="1"/>
      <c r="AN2510" s="1"/>
      <c r="AO2510" s="1"/>
      <c r="AP2510" s="1"/>
      <c r="AQ2510" s="1"/>
    </row>
    <row r="2511" spans="1:43" x14ac:dyDescent="0.2">
      <c r="A2511" s="67">
        <f t="shared" si="1027"/>
        <v>44793</v>
      </c>
      <c r="B2511" s="8">
        <f t="shared" si="1017"/>
        <v>22691.389709929997</v>
      </c>
      <c r="C2511" s="8">
        <f t="shared" si="1028"/>
        <v>14727.293106159999</v>
      </c>
      <c r="D2511" s="28">
        <f t="shared" si="1029"/>
        <v>6411.95</v>
      </c>
      <c r="E2511" s="9">
        <f>IF(K2511=1,VLOOKUP(A2510,[1]Plan1!$AY$117:$BA$314,3),E2510)</f>
        <v>6388.87</v>
      </c>
      <c r="F2511" s="110">
        <f t="shared" si="1030"/>
        <v>44789</v>
      </c>
      <c r="G2511" s="12">
        <f t="shared" si="1018"/>
        <v>-3.599529004437052E-3</v>
      </c>
      <c r="H2511" s="11">
        <f t="shared" si="1031"/>
        <v>44819</v>
      </c>
      <c r="I2511" s="11">
        <f t="shared" si="1019"/>
        <v>44819</v>
      </c>
      <c r="J2511" s="1">
        <f t="shared" si="1032"/>
        <v>22</v>
      </c>
      <c r="K2511" s="1">
        <f t="shared" si="1015"/>
        <v>5</v>
      </c>
      <c r="L2511" s="8">
        <f t="shared" si="1020"/>
        <v>0.99918077999999999</v>
      </c>
      <c r="M2511" s="14">
        <f t="shared" si="1014"/>
        <v>0.99319995999999999</v>
      </c>
      <c r="N2511" s="14">
        <f t="shared" si="1011"/>
        <v>1.4672245567195645</v>
      </c>
      <c r="O2511" s="8">
        <f t="shared" si="1013"/>
        <v>1.46602257</v>
      </c>
      <c r="P2511" s="8">
        <f t="shared" si="1021"/>
        <v>21590.544088629998</v>
      </c>
      <c r="Q2511" s="13">
        <f t="shared" si="1022"/>
        <v>0</v>
      </c>
      <c r="R2511" s="21">
        <f t="shared" si="1023"/>
        <v>0</v>
      </c>
      <c r="S2511" s="8">
        <f t="shared" si="1024"/>
        <v>0</v>
      </c>
      <c r="T2511" s="10">
        <f t="shared" si="1033"/>
        <v>6.5000000000000002E-2</v>
      </c>
      <c r="U2511" s="13">
        <f t="shared" si="1012"/>
        <v>199</v>
      </c>
      <c r="V2511" s="13">
        <v>252</v>
      </c>
      <c r="W2511" s="14">
        <f t="shared" si="1025"/>
        <v>1.050987396</v>
      </c>
      <c r="X2511" s="224">
        <f t="shared" si="1016"/>
        <v>1100.8456212999999</v>
      </c>
      <c r="Y2511" s="8">
        <v>0</v>
      </c>
      <c r="Z2511" s="9">
        <f t="shared" si="1026"/>
        <v>0</v>
      </c>
      <c r="AA2511" s="26" t="str">
        <f t="shared" si="1034"/>
        <v>INCORPJ=</v>
      </c>
      <c r="AB2511" s="70">
        <f t="shared" si="1035"/>
        <v>45169</v>
      </c>
      <c r="AC2511" s="4"/>
      <c r="AD2511" s="1"/>
      <c r="AE2511" s="11"/>
      <c r="AF2511" s="5"/>
      <c r="AG2511" s="1"/>
      <c r="AH2511" s="1"/>
      <c r="AI2511" s="1"/>
      <c r="AJ2511" s="1"/>
      <c r="AK2511" s="10"/>
      <c r="AL2511" s="1"/>
      <c r="AM2511" s="1"/>
      <c r="AN2511" s="1"/>
      <c r="AO2511" s="1"/>
      <c r="AP2511" s="1"/>
      <c r="AQ2511" s="1"/>
    </row>
    <row r="2512" spans="1:43" x14ac:dyDescent="0.2">
      <c r="A2512" s="67">
        <f t="shared" si="1027"/>
        <v>44794</v>
      </c>
      <c r="B2512" s="8">
        <f t="shared" si="1017"/>
        <v>22691.389709929997</v>
      </c>
      <c r="C2512" s="8">
        <f t="shared" si="1028"/>
        <v>14727.293106159999</v>
      </c>
      <c r="D2512" s="28">
        <f t="shared" si="1029"/>
        <v>6411.95</v>
      </c>
      <c r="E2512" s="9">
        <f>IF(K2512=1,VLOOKUP(A2511,[1]Plan1!$AY$117:$BA$314,3),E2511)</f>
        <v>6388.87</v>
      </c>
      <c r="F2512" s="110">
        <f t="shared" si="1030"/>
        <v>44789</v>
      </c>
      <c r="G2512" s="12">
        <f t="shared" si="1018"/>
        <v>-3.599529004437052E-3</v>
      </c>
      <c r="H2512" s="11">
        <f t="shared" si="1031"/>
        <v>44819</v>
      </c>
      <c r="I2512" s="11">
        <f t="shared" si="1019"/>
        <v>44819</v>
      </c>
      <c r="J2512" s="1">
        <f t="shared" si="1032"/>
        <v>22</v>
      </c>
      <c r="K2512" s="1">
        <f t="shared" si="1015"/>
        <v>5</v>
      </c>
      <c r="L2512" s="8">
        <f t="shared" si="1020"/>
        <v>0.99918077999999999</v>
      </c>
      <c r="M2512" s="14">
        <f t="shared" si="1014"/>
        <v>0.99319995999999999</v>
      </c>
      <c r="N2512" s="14">
        <f t="shared" si="1011"/>
        <v>1.4672245567195645</v>
      </c>
      <c r="O2512" s="8">
        <f t="shared" si="1013"/>
        <v>1.46602257</v>
      </c>
      <c r="P2512" s="8">
        <f t="shared" si="1021"/>
        <v>21590.544088629998</v>
      </c>
      <c r="Q2512" s="13">
        <f t="shared" si="1022"/>
        <v>0</v>
      </c>
      <c r="R2512" s="21">
        <f t="shared" si="1023"/>
        <v>0</v>
      </c>
      <c r="S2512" s="8">
        <f t="shared" si="1024"/>
        <v>0</v>
      </c>
      <c r="T2512" s="10">
        <f t="shared" si="1033"/>
        <v>6.5000000000000002E-2</v>
      </c>
      <c r="U2512" s="13">
        <f t="shared" si="1012"/>
        <v>199</v>
      </c>
      <c r="V2512" s="13">
        <v>252</v>
      </c>
      <c r="W2512" s="14">
        <f t="shared" si="1025"/>
        <v>1.050987396</v>
      </c>
      <c r="X2512" s="224">
        <f t="shared" si="1016"/>
        <v>1100.8456212999999</v>
      </c>
      <c r="Y2512" s="8">
        <v>0</v>
      </c>
      <c r="Z2512" s="9">
        <f t="shared" si="1026"/>
        <v>0</v>
      </c>
      <c r="AA2512" s="26" t="str">
        <f t="shared" si="1034"/>
        <v>INCORPJ=</v>
      </c>
      <c r="AB2512" s="70">
        <f t="shared" si="1035"/>
        <v>45169</v>
      </c>
      <c r="AC2512" s="4"/>
      <c r="AD2512" s="1"/>
      <c r="AE2512" s="11"/>
      <c r="AF2512" s="5"/>
      <c r="AG2512" s="1"/>
      <c r="AH2512" s="1"/>
      <c r="AI2512" s="1"/>
      <c r="AJ2512" s="1"/>
      <c r="AK2512" s="10"/>
      <c r="AL2512" s="1"/>
      <c r="AM2512" s="1"/>
      <c r="AN2512" s="1"/>
      <c r="AO2512" s="1"/>
      <c r="AP2512" s="1"/>
      <c r="AQ2512" s="1"/>
    </row>
    <row r="2513" spans="1:43" x14ac:dyDescent="0.2">
      <c r="A2513" s="67">
        <f t="shared" si="1027"/>
        <v>44795</v>
      </c>
      <c r="B2513" s="8">
        <f t="shared" si="1017"/>
        <v>22691.389709929997</v>
      </c>
      <c r="C2513" s="8">
        <f t="shared" si="1028"/>
        <v>14727.293106159999</v>
      </c>
      <c r="D2513" s="28">
        <f t="shared" si="1029"/>
        <v>6411.95</v>
      </c>
      <c r="E2513" s="9">
        <f>IF(K2513=1,VLOOKUP(A2512,[1]Plan1!$AY$117:$BA$314,3),E2512)</f>
        <v>6388.87</v>
      </c>
      <c r="F2513" s="110">
        <f t="shared" si="1030"/>
        <v>44789</v>
      </c>
      <c r="G2513" s="12">
        <f t="shared" si="1018"/>
        <v>-3.599529004437052E-3</v>
      </c>
      <c r="H2513" s="11">
        <f t="shared" si="1031"/>
        <v>44819</v>
      </c>
      <c r="I2513" s="11">
        <f t="shared" si="1019"/>
        <v>44819</v>
      </c>
      <c r="J2513" s="1">
        <f t="shared" si="1032"/>
        <v>22</v>
      </c>
      <c r="K2513" s="1">
        <f t="shared" si="1015"/>
        <v>5</v>
      </c>
      <c r="L2513" s="8">
        <f t="shared" si="1020"/>
        <v>0.99918077999999999</v>
      </c>
      <c r="M2513" s="14">
        <f t="shared" si="1014"/>
        <v>0.99319995999999999</v>
      </c>
      <c r="N2513" s="14">
        <f t="shared" si="1011"/>
        <v>1.4672245567195645</v>
      </c>
      <c r="O2513" s="8">
        <f t="shared" si="1013"/>
        <v>1.46602257</v>
      </c>
      <c r="P2513" s="8">
        <f t="shared" si="1021"/>
        <v>21590.544088629998</v>
      </c>
      <c r="Q2513" s="13">
        <f t="shared" si="1022"/>
        <v>0</v>
      </c>
      <c r="R2513" s="21">
        <f t="shared" si="1023"/>
        <v>0</v>
      </c>
      <c r="S2513" s="8">
        <f t="shared" si="1024"/>
        <v>0</v>
      </c>
      <c r="T2513" s="10">
        <f t="shared" si="1033"/>
        <v>6.5000000000000002E-2</v>
      </c>
      <c r="U2513" s="13">
        <f t="shared" si="1012"/>
        <v>199</v>
      </c>
      <c r="V2513" s="13">
        <v>252</v>
      </c>
      <c r="W2513" s="14">
        <f t="shared" si="1025"/>
        <v>1.050987396</v>
      </c>
      <c r="X2513" s="224">
        <f t="shared" si="1016"/>
        <v>1100.8456212999999</v>
      </c>
      <c r="Y2513" s="8">
        <v>0</v>
      </c>
      <c r="Z2513" s="9">
        <f t="shared" si="1026"/>
        <v>0</v>
      </c>
      <c r="AA2513" s="26" t="str">
        <f t="shared" si="1034"/>
        <v>INCORPJ=</v>
      </c>
      <c r="AB2513" s="70">
        <f t="shared" si="1035"/>
        <v>45169</v>
      </c>
      <c r="AC2513" s="4"/>
      <c r="AD2513" s="1"/>
      <c r="AE2513" s="11"/>
      <c r="AF2513" s="5"/>
      <c r="AG2513" s="1"/>
      <c r="AH2513" s="1"/>
      <c r="AI2513" s="1"/>
      <c r="AJ2513" s="1"/>
      <c r="AK2513" s="10"/>
      <c r="AL2513" s="1"/>
      <c r="AM2513" s="1"/>
      <c r="AN2513" s="1"/>
      <c r="AO2513" s="1"/>
      <c r="AP2513" s="1"/>
      <c r="AQ2513" s="1"/>
    </row>
    <row r="2514" spans="1:43" x14ac:dyDescent="0.2">
      <c r="A2514" s="67">
        <f t="shared" si="1027"/>
        <v>44796</v>
      </c>
      <c r="B2514" s="8">
        <f t="shared" si="1017"/>
        <v>22693.341108050001</v>
      </c>
      <c r="C2514" s="8">
        <f t="shared" si="1028"/>
        <v>14727.293106159999</v>
      </c>
      <c r="D2514" s="28">
        <f t="shared" si="1029"/>
        <v>6411.95</v>
      </c>
      <c r="E2514" s="9">
        <f>IF(K2514=1,VLOOKUP(A2513,[1]Plan1!$AY$117:$BA$314,3),E2513)</f>
        <v>6388.87</v>
      </c>
      <c r="F2514" s="110">
        <f t="shared" si="1030"/>
        <v>44789</v>
      </c>
      <c r="G2514" s="12">
        <f t="shared" si="1018"/>
        <v>-3.599529004437052E-3</v>
      </c>
      <c r="H2514" s="11">
        <f t="shared" si="1031"/>
        <v>44819</v>
      </c>
      <c r="I2514" s="11">
        <f t="shared" si="1019"/>
        <v>44819</v>
      </c>
      <c r="J2514" s="1">
        <f t="shared" si="1032"/>
        <v>22</v>
      </c>
      <c r="K2514" s="1">
        <f t="shared" si="1015"/>
        <v>6</v>
      </c>
      <c r="L2514" s="8">
        <f t="shared" si="1020"/>
        <v>0.99901702000000003</v>
      </c>
      <c r="M2514" s="14">
        <f t="shared" si="1014"/>
        <v>0.99319995999999999</v>
      </c>
      <c r="N2514" s="14">
        <f t="shared" si="1011"/>
        <v>1.4672245567195645</v>
      </c>
      <c r="O2514" s="8">
        <f t="shared" si="1013"/>
        <v>1.4657823000000001</v>
      </c>
      <c r="P2514" s="8">
        <f t="shared" si="1021"/>
        <v>21587.005561919999</v>
      </c>
      <c r="Q2514" s="13">
        <f t="shared" si="1022"/>
        <v>0</v>
      </c>
      <c r="R2514" s="21">
        <f t="shared" si="1023"/>
        <v>0</v>
      </c>
      <c r="S2514" s="8">
        <f t="shared" si="1024"/>
        <v>0</v>
      </c>
      <c r="T2514" s="10">
        <f t="shared" si="1033"/>
        <v>6.5000000000000002E-2</v>
      </c>
      <c r="U2514" s="13">
        <f t="shared" si="1012"/>
        <v>200</v>
      </c>
      <c r="V2514" s="13">
        <v>252</v>
      </c>
      <c r="W2514" s="14">
        <f t="shared" si="1025"/>
        <v>1.05125007</v>
      </c>
      <c r="X2514" s="224">
        <f t="shared" si="1016"/>
        <v>1106.33554613</v>
      </c>
      <c r="Y2514" s="8">
        <v>0</v>
      </c>
      <c r="Z2514" s="9">
        <f t="shared" si="1026"/>
        <v>0</v>
      </c>
      <c r="AA2514" s="26" t="str">
        <f t="shared" si="1034"/>
        <v>INCORPJ=</v>
      </c>
      <c r="AB2514" s="70">
        <f t="shared" si="1035"/>
        <v>45169</v>
      </c>
      <c r="AC2514" s="4"/>
      <c r="AD2514" s="1"/>
      <c r="AE2514" s="11"/>
      <c r="AF2514" s="5"/>
      <c r="AG2514" s="1"/>
      <c r="AH2514" s="1"/>
      <c r="AI2514" s="1"/>
      <c r="AJ2514" s="1"/>
      <c r="AK2514" s="10"/>
      <c r="AL2514" s="1"/>
      <c r="AM2514" s="1"/>
      <c r="AN2514" s="1"/>
      <c r="AO2514" s="1"/>
      <c r="AP2514" s="1"/>
      <c r="AQ2514" s="1"/>
    </row>
    <row r="2515" spans="1:43" x14ac:dyDescent="0.2">
      <c r="A2515" s="67">
        <f t="shared" si="1027"/>
        <v>44797</v>
      </c>
      <c r="B2515" s="8">
        <f t="shared" si="1017"/>
        <v>22695.292557879999</v>
      </c>
      <c r="C2515" s="8">
        <f t="shared" si="1028"/>
        <v>14727.293106159999</v>
      </c>
      <c r="D2515" s="28">
        <f t="shared" si="1029"/>
        <v>6411.95</v>
      </c>
      <c r="E2515" s="9">
        <f>IF(K2515=1,VLOOKUP(A2514,[1]Plan1!$AY$117:$BA$314,3),E2514)</f>
        <v>6388.87</v>
      </c>
      <c r="F2515" s="110">
        <f t="shared" si="1030"/>
        <v>44789</v>
      </c>
      <c r="G2515" s="12">
        <f t="shared" si="1018"/>
        <v>-3.599529004437052E-3</v>
      </c>
      <c r="H2515" s="11">
        <f t="shared" si="1031"/>
        <v>44819</v>
      </c>
      <c r="I2515" s="11">
        <f t="shared" si="1019"/>
        <v>44819</v>
      </c>
      <c r="J2515" s="1">
        <f t="shared" si="1032"/>
        <v>22</v>
      </c>
      <c r="K2515" s="1">
        <f t="shared" si="1015"/>
        <v>7</v>
      </c>
      <c r="L2515" s="8">
        <f t="shared" si="1020"/>
        <v>0.99885327999999995</v>
      </c>
      <c r="M2515" s="14">
        <f t="shared" si="1014"/>
        <v>0.99319995999999999</v>
      </c>
      <c r="N2515" s="14">
        <f t="shared" si="1011"/>
        <v>1.4672245567195645</v>
      </c>
      <c r="O2515" s="8">
        <f t="shared" si="1013"/>
        <v>1.46554206</v>
      </c>
      <c r="P2515" s="8">
        <f t="shared" si="1021"/>
        <v>21583.46747702</v>
      </c>
      <c r="Q2515" s="13">
        <f t="shared" si="1022"/>
        <v>0</v>
      </c>
      <c r="R2515" s="21">
        <f t="shared" si="1023"/>
        <v>0</v>
      </c>
      <c r="S2515" s="8">
        <f t="shared" si="1024"/>
        <v>0</v>
      </c>
      <c r="T2515" s="10">
        <f t="shared" si="1033"/>
        <v>6.5000000000000002E-2</v>
      </c>
      <c r="U2515" s="13">
        <f t="shared" si="1012"/>
        <v>201</v>
      </c>
      <c r="V2515" s="13">
        <v>252</v>
      </c>
      <c r="W2515" s="14">
        <f t="shared" si="1025"/>
        <v>1.051512811</v>
      </c>
      <c r="X2515" s="224">
        <f t="shared" si="1016"/>
        <v>1111.8250808600001</v>
      </c>
      <c r="Y2515" s="8">
        <v>0</v>
      </c>
      <c r="Z2515" s="9">
        <f t="shared" si="1026"/>
        <v>0</v>
      </c>
      <c r="AA2515" s="26" t="str">
        <f t="shared" si="1034"/>
        <v>INCORPJ=</v>
      </c>
      <c r="AB2515" s="70">
        <f t="shared" si="1035"/>
        <v>45169</v>
      </c>
      <c r="AC2515" s="4"/>
      <c r="AD2515" s="1"/>
      <c r="AE2515" s="11"/>
      <c r="AF2515" s="5"/>
      <c r="AG2515" s="1"/>
      <c r="AH2515" s="1"/>
      <c r="AI2515" s="1"/>
      <c r="AJ2515" s="1"/>
      <c r="AK2515" s="10"/>
      <c r="AL2515" s="1"/>
      <c r="AM2515" s="1"/>
      <c r="AN2515" s="1"/>
      <c r="AO2515" s="1"/>
      <c r="AP2515" s="1"/>
      <c r="AQ2515" s="1"/>
    </row>
    <row r="2516" spans="1:43" x14ac:dyDescent="0.2">
      <c r="A2516" s="67">
        <f t="shared" si="1027"/>
        <v>44798</v>
      </c>
      <c r="B2516" s="8">
        <f t="shared" si="1017"/>
        <v>22697.244170810001</v>
      </c>
      <c r="C2516" s="8">
        <f t="shared" si="1028"/>
        <v>14727.293106159999</v>
      </c>
      <c r="D2516" s="28">
        <f t="shared" si="1029"/>
        <v>6411.95</v>
      </c>
      <c r="E2516" s="9">
        <f>IF(K2516=1,VLOOKUP(A2515,[1]Plan1!$AY$117:$BA$314,3),E2515)</f>
        <v>6388.87</v>
      </c>
      <c r="F2516" s="110">
        <f t="shared" si="1030"/>
        <v>44789</v>
      </c>
      <c r="G2516" s="12">
        <f t="shared" si="1018"/>
        <v>-3.599529004437052E-3</v>
      </c>
      <c r="H2516" s="11">
        <f t="shared" si="1031"/>
        <v>44819</v>
      </c>
      <c r="I2516" s="11">
        <f t="shared" si="1019"/>
        <v>44819</v>
      </c>
      <c r="J2516" s="1">
        <f t="shared" si="1032"/>
        <v>22</v>
      </c>
      <c r="K2516" s="1">
        <f t="shared" si="1015"/>
        <v>8</v>
      </c>
      <c r="L2516" s="8">
        <f t="shared" si="1020"/>
        <v>0.99868957000000003</v>
      </c>
      <c r="M2516" s="14">
        <f t="shared" si="1014"/>
        <v>0.99319995999999999</v>
      </c>
      <c r="N2516" s="14">
        <f t="shared" si="1011"/>
        <v>1.4672245567195645</v>
      </c>
      <c r="O2516" s="8">
        <f t="shared" si="1013"/>
        <v>1.4653018600000001</v>
      </c>
      <c r="P2516" s="8">
        <f t="shared" si="1021"/>
        <v>21579.929981220001</v>
      </c>
      <c r="Q2516" s="13">
        <f t="shared" si="1022"/>
        <v>0</v>
      </c>
      <c r="R2516" s="21">
        <f t="shared" si="1023"/>
        <v>0</v>
      </c>
      <c r="S2516" s="8">
        <f t="shared" si="1024"/>
        <v>0</v>
      </c>
      <c r="T2516" s="10">
        <f t="shared" si="1033"/>
        <v>6.5000000000000002E-2</v>
      </c>
      <c r="U2516" s="13">
        <f t="shared" si="1012"/>
        <v>202</v>
      </c>
      <c r="V2516" s="13">
        <v>252</v>
      </c>
      <c r="W2516" s="14">
        <f t="shared" si="1025"/>
        <v>1.0517756170000001</v>
      </c>
      <c r="X2516" s="224">
        <f t="shared" si="1016"/>
        <v>1117.3141895900001</v>
      </c>
      <c r="Y2516" s="8">
        <v>0</v>
      </c>
      <c r="Z2516" s="9">
        <f t="shared" si="1026"/>
        <v>0</v>
      </c>
      <c r="AA2516" s="26" t="str">
        <f t="shared" si="1034"/>
        <v>INCORPJ=</v>
      </c>
      <c r="AB2516" s="70">
        <f t="shared" si="1035"/>
        <v>45169</v>
      </c>
      <c r="AC2516" s="4"/>
      <c r="AD2516" s="1"/>
      <c r="AE2516" s="11"/>
      <c r="AF2516" s="5"/>
      <c r="AG2516" s="1"/>
      <c r="AH2516" s="1"/>
      <c r="AI2516" s="1"/>
      <c r="AJ2516" s="1"/>
      <c r="AK2516" s="10"/>
      <c r="AL2516" s="1"/>
      <c r="AM2516" s="1"/>
      <c r="AN2516" s="1"/>
      <c r="AO2516" s="1"/>
      <c r="AP2516" s="1"/>
      <c r="AQ2516" s="1"/>
    </row>
    <row r="2517" spans="1:43" x14ac:dyDescent="0.2">
      <c r="A2517" s="67">
        <f t="shared" si="1027"/>
        <v>44799</v>
      </c>
      <c r="B2517" s="8">
        <f t="shared" si="1017"/>
        <v>22699.19594659</v>
      </c>
      <c r="C2517" s="8">
        <f t="shared" si="1028"/>
        <v>14727.293106159999</v>
      </c>
      <c r="D2517" s="28">
        <f t="shared" si="1029"/>
        <v>6411.95</v>
      </c>
      <c r="E2517" s="9">
        <f>IF(K2517=1,VLOOKUP(A2516,[1]Plan1!$AY$117:$BA$314,3),E2516)</f>
        <v>6388.87</v>
      </c>
      <c r="F2517" s="110">
        <f t="shared" si="1030"/>
        <v>44789</v>
      </c>
      <c r="G2517" s="12">
        <f t="shared" si="1018"/>
        <v>-3.599529004437052E-3</v>
      </c>
      <c r="H2517" s="11">
        <f t="shared" si="1031"/>
        <v>44819</v>
      </c>
      <c r="I2517" s="11">
        <f t="shared" si="1019"/>
        <v>44819</v>
      </c>
      <c r="J2517" s="1">
        <f t="shared" si="1032"/>
        <v>22</v>
      </c>
      <c r="K2517" s="1">
        <f t="shared" si="1015"/>
        <v>9</v>
      </c>
      <c r="L2517" s="8">
        <f t="shared" si="1020"/>
        <v>0.99852589000000003</v>
      </c>
      <c r="M2517" s="14">
        <f t="shared" si="1014"/>
        <v>0.99319995999999999</v>
      </c>
      <c r="N2517" s="14">
        <f t="shared" si="1011"/>
        <v>1.4672245567195645</v>
      </c>
      <c r="O2517" s="8">
        <f t="shared" si="1013"/>
        <v>1.4650616999999999</v>
      </c>
      <c r="P2517" s="8">
        <f t="shared" si="1021"/>
        <v>21576.3930745</v>
      </c>
      <c r="Q2517" s="13">
        <f t="shared" si="1022"/>
        <v>0</v>
      </c>
      <c r="R2517" s="21">
        <f t="shared" si="1023"/>
        <v>0</v>
      </c>
      <c r="S2517" s="8">
        <f t="shared" si="1024"/>
        <v>0</v>
      </c>
      <c r="T2517" s="10">
        <f t="shared" si="1033"/>
        <v>6.5000000000000002E-2</v>
      </c>
      <c r="U2517" s="13">
        <f t="shared" si="1012"/>
        <v>203</v>
      </c>
      <c r="V2517" s="13">
        <v>252</v>
      </c>
      <c r="W2517" s="14">
        <f t="shared" si="1025"/>
        <v>1.052038488</v>
      </c>
      <c r="X2517" s="224">
        <f t="shared" si="1016"/>
        <v>1122.8028720899999</v>
      </c>
      <c r="Y2517" s="8">
        <v>0</v>
      </c>
      <c r="Z2517" s="9">
        <f t="shared" si="1026"/>
        <v>0</v>
      </c>
      <c r="AA2517" s="26" t="str">
        <f t="shared" si="1034"/>
        <v>INCORPJ=</v>
      </c>
      <c r="AB2517" s="70">
        <f t="shared" si="1035"/>
        <v>45169</v>
      </c>
      <c r="AC2517" s="4"/>
      <c r="AD2517" s="1"/>
      <c r="AE2517" s="11"/>
      <c r="AF2517" s="5"/>
      <c r="AG2517" s="1"/>
      <c r="AH2517" s="1"/>
      <c r="AI2517" s="1"/>
      <c r="AJ2517" s="1"/>
      <c r="AK2517" s="10"/>
      <c r="AL2517" s="1"/>
      <c r="AM2517" s="1"/>
      <c r="AN2517" s="1"/>
      <c r="AO2517" s="1"/>
      <c r="AP2517" s="1"/>
      <c r="AQ2517" s="1"/>
    </row>
    <row r="2518" spans="1:43" x14ac:dyDescent="0.2">
      <c r="A2518" s="67">
        <f t="shared" si="1027"/>
        <v>44800</v>
      </c>
      <c r="B2518" s="8">
        <f t="shared" si="1017"/>
        <v>22701.148061559998</v>
      </c>
      <c r="C2518" s="8">
        <f t="shared" si="1028"/>
        <v>14727.293106159999</v>
      </c>
      <c r="D2518" s="28">
        <f t="shared" si="1029"/>
        <v>6411.95</v>
      </c>
      <c r="E2518" s="9">
        <f>IF(K2518=1,VLOOKUP(A2517,[1]Plan1!$AY$117:$BA$314,3),E2517)</f>
        <v>6388.87</v>
      </c>
      <c r="F2518" s="110">
        <f t="shared" si="1030"/>
        <v>44789</v>
      </c>
      <c r="G2518" s="12">
        <f t="shared" si="1018"/>
        <v>-3.599529004437052E-3</v>
      </c>
      <c r="H2518" s="11">
        <f t="shared" si="1031"/>
        <v>44819</v>
      </c>
      <c r="I2518" s="11">
        <f t="shared" si="1019"/>
        <v>44819</v>
      </c>
      <c r="J2518" s="1">
        <f t="shared" si="1032"/>
        <v>22</v>
      </c>
      <c r="K2518" s="1">
        <f t="shared" si="1015"/>
        <v>10</v>
      </c>
      <c r="L2518" s="8">
        <f t="shared" si="1020"/>
        <v>0.99836223999999996</v>
      </c>
      <c r="M2518" s="14">
        <f t="shared" si="1014"/>
        <v>0.99319995999999999</v>
      </c>
      <c r="N2518" s="14">
        <f t="shared" si="1011"/>
        <v>1.4672245567195645</v>
      </c>
      <c r="O2518" s="8">
        <f t="shared" si="1013"/>
        <v>1.4648215899999999</v>
      </c>
      <c r="P2518" s="8">
        <f t="shared" si="1021"/>
        <v>21572.856904159999</v>
      </c>
      <c r="Q2518" s="13">
        <f t="shared" si="1022"/>
        <v>0</v>
      </c>
      <c r="R2518" s="21">
        <f t="shared" si="1023"/>
        <v>0</v>
      </c>
      <c r="S2518" s="8">
        <f t="shared" si="1024"/>
        <v>0</v>
      </c>
      <c r="T2518" s="10">
        <f t="shared" si="1033"/>
        <v>6.5000000000000002E-2</v>
      </c>
      <c r="U2518" s="13">
        <f t="shared" si="1012"/>
        <v>204</v>
      </c>
      <c r="V2518" s="13">
        <v>252</v>
      </c>
      <c r="W2518" s="14">
        <f t="shared" si="1025"/>
        <v>1.052301425</v>
      </c>
      <c r="X2518" s="224">
        <f t="shared" si="1016"/>
        <v>1128.2911574</v>
      </c>
      <c r="Y2518" s="8">
        <v>0</v>
      </c>
      <c r="Z2518" s="9">
        <f t="shared" si="1026"/>
        <v>0</v>
      </c>
      <c r="AA2518" s="26" t="str">
        <f t="shared" si="1034"/>
        <v>INCORPJ=</v>
      </c>
      <c r="AB2518" s="70">
        <f t="shared" si="1035"/>
        <v>45169</v>
      </c>
      <c r="AC2518" s="4"/>
      <c r="AD2518" s="1"/>
      <c r="AE2518" s="11"/>
      <c r="AF2518" s="5"/>
      <c r="AG2518" s="1"/>
      <c r="AH2518" s="1"/>
      <c r="AI2518" s="1"/>
      <c r="AJ2518" s="1"/>
      <c r="AK2518" s="10"/>
      <c r="AL2518" s="1"/>
      <c r="AM2518" s="1"/>
      <c r="AN2518" s="1"/>
      <c r="AO2518" s="1"/>
      <c r="AP2518" s="1"/>
      <c r="AQ2518" s="1"/>
    </row>
    <row r="2519" spans="1:43" x14ac:dyDescent="0.2">
      <c r="A2519" s="67">
        <f t="shared" si="1027"/>
        <v>44801</v>
      </c>
      <c r="B2519" s="8">
        <f t="shared" si="1017"/>
        <v>22701.148061559998</v>
      </c>
      <c r="C2519" s="8">
        <f t="shared" si="1028"/>
        <v>14727.293106159999</v>
      </c>
      <c r="D2519" s="28">
        <f t="shared" si="1029"/>
        <v>6411.95</v>
      </c>
      <c r="E2519" s="9">
        <f>IF(K2519=1,VLOOKUP(A2518,[1]Plan1!$AY$117:$BA$314,3),E2518)</f>
        <v>6388.87</v>
      </c>
      <c r="F2519" s="110">
        <f t="shared" si="1030"/>
        <v>44789</v>
      </c>
      <c r="G2519" s="12">
        <f t="shared" si="1018"/>
        <v>-3.599529004437052E-3</v>
      </c>
      <c r="H2519" s="11">
        <f t="shared" si="1031"/>
        <v>44819</v>
      </c>
      <c r="I2519" s="11">
        <f t="shared" si="1019"/>
        <v>44819</v>
      </c>
      <c r="J2519" s="1">
        <f t="shared" si="1032"/>
        <v>22</v>
      </c>
      <c r="K2519" s="1">
        <f t="shared" si="1015"/>
        <v>10</v>
      </c>
      <c r="L2519" s="8">
        <f t="shared" si="1020"/>
        <v>0.99836223999999996</v>
      </c>
      <c r="M2519" s="14">
        <f t="shared" si="1014"/>
        <v>0.99319995999999999</v>
      </c>
      <c r="N2519" s="14">
        <f t="shared" si="1011"/>
        <v>1.4672245567195645</v>
      </c>
      <c r="O2519" s="8">
        <f t="shared" si="1013"/>
        <v>1.4648215899999999</v>
      </c>
      <c r="P2519" s="8">
        <f t="shared" si="1021"/>
        <v>21572.856904159999</v>
      </c>
      <c r="Q2519" s="13">
        <f t="shared" si="1022"/>
        <v>0</v>
      </c>
      <c r="R2519" s="21">
        <f t="shared" si="1023"/>
        <v>0</v>
      </c>
      <c r="S2519" s="8">
        <f t="shared" si="1024"/>
        <v>0</v>
      </c>
      <c r="T2519" s="10">
        <f t="shared" si="1033"/>
        <v>6.5000000000000002E-2</v>
      </c>
      <c r="U2519" s="13">
        <f t="shared" si="1012"/>
        <v>204</v>
      </c>
      <c r="V2519" s="13">
        <v>252</v>
      </c>
      <c r="W2519" s="14">
        <f t="shared" si="1025"/>
        <v>1.052301425</v>
      </c>
      <c r="X2519" s="224">
        <f t="shared" si="1016"/>
        <v>1128.2911574</v>
      </c>
      <c r="Y2519" s="8">
        <v>0</v>
      </c>
      <c r="Z2519" s="9">
        <f t="shared" si="1026"/>
        <v>0</v>
      </c>
      <c r="AA2519" s="26" t="str">
        <f t="shared" si="1034"/>
        <v>INCORPJ=</v>
      </c>
      <c r="AB2519" s="70">
        <f t="shared" si="1035"/>
        <v>45169</v>
      </c>
      <c r="AC2519" s="4"/>
      <c r="AD2519" s="1"/>
      <c r="AE2519" s="11"/>
      <c r="AF2519" s="5"/>
      <c r="AG2519" s="1"/>
      <c r="AH2519" s="1"/>
      <c r="AI2519" s="1"/>
      <c r="AJ2519" s="1"/>
      <c r="AK2519" s="10"/>
      <c r="AL2519" s="1"/>
      <c r="AM2519" s="1"/>
      <c r="AN2519" s="1"/>
      <c r="AO2519" s="1"/>
      <c r="AP2519" s="1"/>
      <c r="AQ2519" s="1"/>
    </row>
    <row r="2520" spans="1:43" x14ac:dyDescent="0.2">
      <c r="A2520" s="67">
        <f t="shared" si="1027"/>
        <v>44802</v>
      </c>
      <c r="B2520" s="8">
        <f t="shared" si="1017"/>
        <v>22701.148061559998</v>
      </c>
      <c r="C2520" s="8">
        <f t="shared" si="1028"/>
        <v>14727.293106159999</v>
      </c>
      <c r="D2520" s="28">
        <f t="shared" si="1029"/>
        <v>6411.95</v>
      </c>
      <c r="E2520" s="9">
        <f>IF(K2520=1,VLOOKUP(A2519,[1]Plan1!$AY$117:$BA$314,3),E2519)</f>
        <v>6388.87</v>
      </c>
      <c r="F2520" s="110">
        <f t="shared" si="1030"/>
        <v>44789</v>
      </c>
      <c r="G2520" s="12">
        <f t="shared" si="1018"/>
        <v>-3.599529004437052E-3</v>
      </c>
      <c r="H2520" s="11">
        <f t="shared" si="1031"/>
        <v>44819</v>
      </c>
      <c r="I2520" s="11">
        <f t="shared" si="1019"/>
        <v>44819</v>
      </c>
      <c r="J2520" s="1">
        <f t="shared" si="1032"/>
        <v>22</v>
      </c>
      <c r="K2520" s="1">
        <f t="shared" si="1015"/>
        <v>10</v>
      </c>
      <c r="L2520" s="8">
        <f t="shared" si="1020"/>
        <v>0.99836223999999996</v>
      </c>
      <c r="M2520" s="14">
        <f t="shared" si="1014"/>
        <v>0.99319995999999999</v>
      </c>
      <c r="N2520" s="14">
        <f t="shared" si="1011"/>
        <v>1.4672245567195645</v>
      </c>
      <c r="O2520" s="8">
        <f t="shared" si="1013"/>
        <v>1.4648215899999999</v>
      </c>
      <c r="P2520" s="8">
        <f t="shared" si="1021"/>
        <v>21572.856904159999</v>
      </c>
      <c r="Q2520" s="13">
        <f t="shared" si="1022"/>
        <v>0</v>
      </c>
      <c r="R2520" s="21">
        <f t="shared" si="1023"/>
        <v>0</v>
      </c>
      <c r="S2520" s="8">
        <f t="shared" si="1024"/>
        <v>0</v>
      </c>
      <c r="T2520" s="10">
        <f t="shared" si="1033"/>
        <v>6.5000000000000002E-2</v>
      </c>
      <c r="U2520" s="13">
        <f t="shared" si="1012"/>
        <v>204</v>
      </c>
      <c r="V2520" s="13">
        <v>252</v>
      </c>
      <c r="W2520" s="14">
        <f t="shared" si="1025"/>
        <v>1.052301425</v>
      </c>
      <c r="X2520" s="224">
        <f t="shared" si="1016"/>
        <v>1128.2911574</v>
      </c>
      <c r="Y2520" s="8">
        <v>0</v>
      </c>
      <c r="Z2520" s="9">
        <f t="shared" si="1026"/>
        <v>0</v>
      </c>
      <c r="AA2520" s="26" t="str">
        <f t="shared" si="1034"/>
        <v>INCORPJ=</v>
      </c>
      <c r="AB2520" s="70">
        <f t="shared" si="1035"/>
        <v>45169</v>
      </c>
      <c r="AC2520" s="4"/>
      <c r="AD2520" s="1"/>
      <c r="AE2520" s="11"/>
      <c r="AF2520" s="5"/>
      <c r="AG2520" s="1"/>
      <c r="AH2520" s="1"/>
      <c r="AI2520" s="1"/>
      <c r="AJ2520" s="1"/>
      <c r="AK2520" s="10"/>
      <c r="AL2520" s="1"/>
      <c r="AM2520" s="1"/>
      <c r="AN2520" s="1"/>
      <c r="AO2520" s="1"/>
      <c r="AP2520" s="1"/>
      <c r="AQ2520" s="1"/>
    </row>
    <row r="2521" spans="1:43" x14ac:dyDescent="0.2">
      <c r="A2521" s="67">
        <f t="shared" si="1027"/>
        <v>44803</v>
      </c>
      <c r="B2521" s="8">
        <f t="shared" si="1017"/>
        <v>22703.100205570001</v>
      </c>
      <c r="C2521" s="8">
        <f t="shared" si="1028"/>
        <v>14727.293106159999</v>
      </c>
      <c r="D2521" s="28">
        <f t="shared" si="1029"/>
        <v>6411.95</v>
      </c>
      <c r="E2521" s="9">
        <f>IF(K2521=1,VLOOKUP(A2520,[1]Plan1!$AY$117:$BA$314,3),E2520)</f>
        <v>6388.87</v>
      </c>
      <c r="F2521" s="110">
        <f t="shared" si="1030"/>
        <v>44789</v>
      </c>
      <c r="G2521" s="12">
        <f t="shared" si="1018"/>
        <v>-3.599529004437052E-3</v>
      </c>
      <c r="H2521" s="11">
        <f t="shared" si="1031"/>
        <v>44819</v>
      </c>
      <c r="I2521" s="11">
        <f t="shared" si="1019"/>
        <v>44819</v>
      </c>
      <c r="J2521" s="1">
        <f t="shared" si="1032"/>
        <v>22</v>
      </c>
      <c r="K2521" s="1">
        <f t="shared" si="1015"/>
        <v>11</v>
      </c>
      <c r="L2521" s="8">
        <f t="shared" si="1020"/>
        <v>0.99819860999999999</v>
      </c>
      <c r="M2521" s="14">
        <f t="shared" si="1014"/>
        <v>0.99319995999999999</v>
      </c>
      <c r="N2521" s="14">
        <f t="shared" si="1011"/>
        <v>1.4672245567195645</v>
      </c>
      <c r="O2521" s="8">
        <f t="shared" si="1013"/>
        <v>1.4645815099999999</v>
      </c>
      <c r="P2521" s="8">
        <f t="shared" si="1021"/>
        <v>21569.321175630001</v>
      </c>
      <c r="Q2521" s="13">
        <f t="shared" si="1022"/>
        <v>0</v>
      </c>
      <c r="R2521" s="21">
        <f t="shared" si="1023"/>
        <v>0</v>
      </c>
      <c r="S2521" s="8">
        <f t="shared" si="1024"/>
        <v>0</v>
      </c>
      <c r="T2521" s="10">
        <f t="shared" si="1033"/>
        <v>6.5000000000000002E-2</v>
      </c>
      <c r="U2521" s="13">
        <f t="shared" si="1012"/>
        <v>205</v>
      </c>
      <c r="V2521" s="13">
        <v>252</v>
      </c>
      <c r="W2521" s="14">
        <f t="shared" si="1025"/>
        <v>1.0525644279999999</v>
      </c>
      <c r="X2521" s="224">
        <f t="shared" si="1016"/>
        <v>1133.7790299400001</v>
      </c>
      <c r="Y2521" s="8">
        <v>0</v>
      </c>
      <c r="Z2521" s="9">
        <f t="shared" si="1026"/>
        <v>0</v>
      </c>
      <c r="AA2521" s="26" t="str">
        <f t="shared" si="1034"/>
        <v>INCORPJ=</v>
      </c>
      <c r="AB2521" s="70">
        <f t="shared" si="1035"/>
        <v>45169</v>
      </c>
      <c r="AC2521" s="4"/>
      <c r="AD2521" s="1"/>
      <c r="AE2521" s="11"/>
      <c r="AF2521" s="5"/>
      <c r="AG2521" s="1"/>
      <c r="AH2521" s="1"/>
      <c r="AI2521" s="1"/>
      <c r="AJ2521" s="1"/>
      <c r="AK2521" s="10"/>
      <c r="AL2521" s="1"/>
      <c r="AM2521" s="1"/>
      <c r="AN2521" s="1"/>
      <c r="AO2521" s="1"/>
      <c r="AP2521" s="1"/>
      <c r="AQ2521" s="1"/>
    </row>
    <row r="2522" spans="1:43" x14ac:dyDescent="0.2">
      <c r="A2522" s="67">
        <f t="shared" si="1027"/>
        <v>44804</v>
      </c>
      <c r="B2522" s="8">
        <f t="shared" si="1017"/>
        <v>22705.052533309998</v>
      </c>
      <c r="C2522" s="8">
        <f t="shared" si="1028"/>
        <v>14727.293106159999</v>
      </c>
      <c r="D2522" s="28">
        <f t="shared" si="1029"/>
        <v>6411.95</v>
      </c>
      <c r="E2522" s="9">
        <f>IF(K2522=1,VLOOKUP(A2521,[1]Plan1!$AY$117:$BA$314,3),E2521)</f>
        <v>6388.87</v>
      </c>
      <c r="F2522" s="110">
        <f t="shared" si="1030"/>
        <v>44789</v>
      </c>
      <c r="G2522" s="12">
        <f t="shared" si="1018"/>
        <v>-3.599529004437052E-3</v>
      </c>
      <c r="H2522" s="11">
        <f t="shared" si="1031"/>
        <v>44819</v>
      </c>
      <c r="I2522" s="11">
        <f t="shared" si="1019"/>
        <v>44819</v>
      </c>
      <c r="J2522" s="1">
        <f t="shared" si="1032"/>
        <v>22</v>
      </c>
      <c r="K2522" s="1">
        <f t="shared" si="1015"/>
        <v>12</v>
      </c>
      <c r="L2522" s="8">
        <f t="shared" si="1020"/>
        <v>0.99803500999999994</v>
      </c>
      <c r="M2522" s="14">
        <f t="shared" si="1014"/>
        <v>0.99319995999999999</v>
      </c>
      <c r="N2522" s="14">
        <f t="shared" si="1011"/>
        <v>1.4672245567195645</v>
      </c>
      <c r="O2522" s="8">
        <f t="shared" si="1013"/>
        <v>1.4643414699999999</v>
      </c>
      <c r="P2522" s="8">
        <f t="shared" si="1021"/>
        <v>21565.786036189998</v>
      </c>
      <c r="Q2522" s="13">
        <f t="shared" si="1022"/>
        <v>0</v>
      </c>
      <c r="R2522" s="21">
        <f t="shared" si="1023"/>
        <v>0</v>
      </c>
      <c r="S2522" s="8">
        <f t="shared" si="1024"/>
        <v>0</v>
      </c>
      <c r="T2522" s="10">
        <f t="shared" si="1033"/>
        <v>6.5000000000000002E-2</v>
      </c>
      <c r="U2522" s="13">
        <f t="shared" si="1012"/>
        <v>206</v>
      </c>
      <c r="V2522" s="13">
        <v>252</v>
      </c>
      <c r="W2522" s="14">
        <f t="shared" si="1025"/>
        <v>1.052827497</v>
      </c>
      <c r="X2522" s="224">
        <f t="shared" si="1016"/>
        <v>1139.2664971199999</v>
      </c>
      <c r="Y2522" s="8">
        <v>0</v>
      </c>
      <c r="Z2522" s="9">
        <f t="shared" si="1026"/>
        <v>0</v>
      </c>
      <c r="AA2522" s="26" t="str">
        <f t="shared" si="1034"/>
        <v>INCORPJ=</v>
      </c>
      <c r="AB2522" s="70">
        <f t="shared" si="1035"/>
        <v>45169</v>
      </c>
      <c r="AC2522" s="4"/>
      <c r="AD2522" s="1"/>
      <c r="AE2522" s="11"/>
      <c r="AF2522" s="5"/>
      <c r="AG2522" s="1"/>
      <c r="AH2522" s="1"/>
      <c r="AI2522" s="1"/>
      <c r="AJ2522" s="1"/>
      <c r="AK2522" s="10"/>
      <c r="AL2522" s="1"/>
      <c r="AM2522" s="1"/>
      <c r="AN2522" s="1"/>
      <c r="AO2522" s="1"/>
      <c r="AP2522" s="1"/>
      <c r="AQ2522" s="1"/>
    </row>
    <row r="2523" spans="1:43" x14ac:dyDescent="0.2">
      <c r="A2523" s="67">
        <f t="shared" si="1027"/>
        <v>44805</v>
      </c>
      <c r="B2523" s="8">
        <f t="shared" si="1017"/>
        <v>22707.004889470001</v>
      </c>
      <c r="C2523" s="8">
        <f t="shared" si="1028"/>
        <v>14727.293106159999</v>
      </c>
      <c r="D2523" s="28">
        <f t="shared" si="1029"/>
        <v>6411.95</v>
      </c>
      <c r="E2523" s="9">
        <f>IF(K2523=1,VLOOKUP(A2522,[1]Plan1!$AY$117:$BA$314,3),E2522)</f>
        <v>6388.87</v>
      </c>
      <c r="F2523" s="110">
        <f t="shared" si="1030"/>
        <v>44789</v>
      </c>
      <c r="G2523" s="12">
        <f t="shared" si="1018"/>
        <v>-3.599529004437052E-3</v>
      </c>
      <c r="H2523" s="11">
        <f t="shared" si="1031"/>
        <v>44819</v>
      </c>
      <c r="I2523" s="11">
        <f t="shared" si="1019"/>
        <v>44819</v>
      </c>
      <c r="J2523" s="1">
        <f t="shared" si="1032"/>
        <v>22</v>
      </c>
      <c r="K2523" s="1">
        <f t="shared" si="1015"/>
        <v>13</v>
      </c>
      <c r="L2523" s="8">
        <f t="shared" si="1020"/>
        <v>0.99787143</v>
      </c>
      <c r="M2523" s="14">
        <f t="shared" si="1014"/>
        <v>0.99319995999999999</v>
      </c>
      <c r="N2523" s="14">
        <f t="shared" si="1011"/>
        <v>1.4672245567195645</v>
      </c>
      <c r="O2523" s="8">
        <f t="shared" si="1013"/>
        <v>1.46410146</v>
      </c>
      <c r="P2523" s="8">
        <f t="shared" si="1021"/>
        <v>21562.25133857</v>
      </c>
      <c r="Q2523" s="13">
        <f t="shared" si="1022"/>
        <v>0</v>
      </c>
      <c r="R2523" s="21">
        <f t="shared" si="1023"/>
        <v>0</v>
      </c>
      <c r="S2523" s="8">
        <f t="shared" si="1024"/>
        <v>0</v>
      </c>
      <c r="T2523" s="10">
        <f t="shared" si="1033"/>
        <v>6.5000000000000002E-2</v>
      </c>
      <c r="U2523" s="13">
        <f t="shared" si="1012"/>
        <v>207</v>
      </c>
      <c r="V2523" s="13">
        <v>252</v>
      </c>
      <c r="W2523" s="14">
        <f t="shared" si="1025"/>
        <v>1.053090632</v>
      </c>
      <c r="X2523" s="224">
        <f t="shared" si="1016"/>
        <v>1144.7535508999999</v>
      </c>
      <c r="Y2523" s="8">
        <v>0</v>
      </c>
      <c r="Z2523" s="9">
        <f t="shared" si="1026"/>
        <v>0</v>
      </c>
      <c r="AA2523" s="26" t="str">
        <f t="shared" si="1034"/>
        <v>INCORPJ=</v>
      </c>
      <c r="AB2523" s="70">
        <f t="shared" si="1035"/>
        <v>45169</v>
      </c>
      <c r="AC2523" s="4"/>
      <c r="AD2523" s="1"/>
      <c r="AE2523" s="11"/>
      <c r="AF2523" s="5"/>
      <c r="AG2523" s="1"/>
      <c r="AH2523" s="1"/>
      <c r="AI2523" s="1"/>
      <c r="AJ2523" s="1"/>
      <c r="AK2523" s="10"/>
      <c r="AL2523" s="1"/>
      <c r="AM2523" s="1"/>
      <c r="AN2523" s="1"/>
      <c r="AO2523" s="1"/>
      <c r="AP2523" s="1"/>
      <c r="AQ2523" s="1"/>
    </row>
    <row r="2524" spans="1:43" x14ac:dyDescent="0.2">
      <c r="A2524" s="67">
        <f t="shared" si="1027"/>
        <v>44806</v>
      </c>
      <c r="B2524" s="8">
        <f t="shared" si="1017"/>
        <v>22708.957562400003</v>
      </c>
      <c r="C2524" s="8">
        <f t="shared" si="1028"/>
        <v>14727.293106159999</v>
      </c>
      <c r="D2524" s="28">
        <f t="shared" si="1029"/>
        <v>6411.95</v>
      </c>
      <c r="E2524" s="9">
        <f>IF(K2524=1,VLOOKUP(A2523,[1]Plan1!$AY$117:$BA$314,3),E2523)</f>
        <v>6388.87</v>
      </c>
      <c r="F2524" s="110">
        <f t="shared" si="1030"/>
        <v>44789</v>
      </c>
      <c r="G2524" s="12">
        <f t="shared" si="1018"/>
        <v>-3.599529004437052E-3</v>
      </c>
      <c r="H2524" s="11">
        <f t="shared" si="1031"/>
        <v>44819</v>
      </c>
      <c r="I2524" s="11">
        <f t="shared" si="1019"/>
        <v>44819</v>
      </c>
      <c r="J2524" s="1">
        <f t="shared" si="1032"/>
        <v>22</v>
      </c>
      <c r="K2524" s="1">
        <f t="shared" si="1015"/>
        <v>14</v>
      </c>
      <c r="L2524" s="8">
        <f t="shared" si="1020"/>
        <v>0.99770787999999999</v>
      </c>
      <c r="M2524" s="14">
        <f t="shared" si="1014"/>
        <v>0.99319995999999999</v>
      </c>
      <c r="N2524" s="14">
        <f t="shared" si="1011"/>
        <v>1.4672245567195645</v>
      </c>
      <c r="O2524" s="8">
        <f t="shared" si="1013"/>
        <v>1.4638614999999999</v>
      </c>
      <c r="P2524" s="8">
        <f t="shared" si="1021"/>
        <v>21558.717377320001</v>
      </c>
      <c r="Q2524" s="13">
        <f t="shared" si="1022"/>
        <v>0</v>
      </c>
      <c r="R2524" s="21">
        <f t="shared" si="1023"/>
        <v>0</v>
      </c>
      <c r="S2524" s="8">
        <f t="shared" si="1024"/>
        <v>0</v>
      </c>
      <c r="T2524" s="10">
        <f t="shared" si="1033"/>
        <v>6.5000000000000002E-2</v>
      </c>
      <c r="U2524" s="13">
        <f t="shared" si="1012"/>
        <v>208</v>
      </c>
      <c r="V2524" s="13">
        <v>252</v>
      </c>
      <c r="W2524" s="14">
        <f t="shared" si="1025"/>
        <v>1.053353832</v>
      </c>
      <c r="X2524" s="224">
        <f t="shared" si="1016"/>
        <v>1150.2401850799999</v>
      </c>
      <c r="Y2524" s="8">
        <v>0</v>
      </c>
      <c r="Z2524" s="9">
        <f t="shared" si="1026"/>
        <v>0</v>
      </c>
      <c r="AA2524" s="26" t="str">
        <f t="shared" si="1034"/>
        <v>INCORPJ=</v>
      </c>
      <c r="AB2524" s="70">
        <f t="shared" si="1035"/>
        <v>45169</v>
      </c>
      <c r="AC2524" s="4"/>
      <c r="AD2524" s="1"/>
      <c r="AE2524" s="11"/>
      <c r="AF2524" s="5"/>
      <c r="AG2524" s="1"/>
      <c r="AH2524" s="1"/>
      <c r="AI2524" s="1"/>
      <c r="AJ2524" s="1"/>
      <c r="AK2524" s="10"/>
      <c r="AL2524" s="1"/>
      <c r="AM2524" s="1"/>
      <c r="AN2524" s="1"/>
      <c r="AO2524" s="1"/>
      <c r="AP2524" s="1"/>
      <c r="AQ2524" s="1"/>
    </row>
    <row r="2525" spans="1:43" x14ac:dyDescent="0.2">
      <c r="A2525" s="67">
        <f t="shared" si="1027"/>
        <v>44807</v>
      </c>
      <c r="B2525" s="8">
        <f t="shared" si="1017"/>
        <v>22710.91041837</v>
      </c>
      <c r="C2525" s="8">
        <f t="shared" si="1028"/>
        <v>14727.293106159999</v>
      </c>
      <c r="D2525" s="28">
        <f t="shared" si="1029"/>
        <v>6411.95</v>
      </c>
      <c r="E2525" s="9">
        <f>IF(K2525=1,VLOOKUP(A2524,[1]Plan1!$AY$117:$BA$314,3),E2524)</f>
        <v>6388.87</v>
      </c>
      <c r="F2525" s="110">
        <f t="shared" si="1030"/>
        <v>44789</v>
      </c>
      <c r="G2525" s="12">
        <f t="shared" si="1018"/>
        <v>-3.599529004437052E-3</v>
      </c>
      <c r="H2525" s="11">
        <f t="shared" si="1031"/>
        <v>44819</v>
      </c>
      <c r="I2525" s="11">
        <f t="shared" si="1019"/>
        <v>44819</v>
      </c>
      <c r="J2525" s="1">
        <f t="shared" si="1032"/>
        <v>22</v>
      </c>
      <c r="K2525" s="1">
        <f t="shared" si="1015"/>
        <v>15</v>
      </c>
      <c r="L2525" s="8">
        <f t="shared" si="1020"/>
        <v>0.99754436000000002</v>
      </c>
      <c r="M2525" s="14">
        <f t="shared" si="1014"/>
        <v>0.99319995999999999</v>
      </c>
      <c r="N2525" s="14">
        <f t="shared" si="1011"/>
        <v>1.4672245567195645</v>
      </c>
      <c r="O2525" s="8">
        <f t="shared" si="1013"/>
        <v>1.4636215800000001</v>
      </c>
      <c r="P2525" s="8">
        <f t="shared" si="1021"/>
        <v>21555.184005160001</v>
      </c>
      <c r="Q2525" s="13">
        <f t="shared" si="1022"/>
        <v>0</v>
      </c>
      <c r="R2525" s="21">
        <f t="shared" si="1023"/>
        <v>0</v>
      </c>
      <c r="S2525" s="8">
        <f t="shared" si="1024"/>
        <v>0</v>
      </c>
      <c r="T2525" s="10">
        <f t="shared" si="1033"/>
        <v>6.5000000000000002E-2</v>
      </c>
      <c r="U2525" s="13">
        <f t="shared" si="1012"/>
        <v>209</v>
      </c>
      <c r="V2525" s="13">
        <v>252</v>
      </c>
      <c r="W2525" s="14">
        <f t="shared" si="1025"/>
        <v>1.0536170979999999</v>
      </c>
      <c r="X2525" s="224">
        <f t="shared" si="1016"/>
        <v>1155.7264132099999</v>
      </c>
      <c r="Y2525" s="8">
        <v>0</v>
      </c>
      <c r="Z2525" s="9">
        <f t="shared" si="1026"/>
        <v>0</v>
      </c>
      <c r="AA2525" s="26" t="str">
        <f t="shared" si="1034"/>
        <v>INCORPJ=</v>
      </c>
      <c r="AB2525" s="70">
        <f t="shared" si="1035"/>
        <v>45169</v>
      </c>
      <c r="AC2525" s="4"/>
      <c r="AD2525" s="1"/>
      <c r="AE2525" s="11"/>
      <c r="AF2525" s="5"/>
      <c r="AG2525" s="1"/>
      <c r="AH2525" s="1"/>
      <c r="AI2525" s="1"/>
      <c r="AJ2525" s="1"/>
      <c r="AK2525" s="10"/>
      <c r="AL2525" s="1"/>
      <c r="AM2525" s="1"/>
      <c r="AN2525" s="1"/>
      <c r="AO2525" s="1"/>
      <c r="AP2525" s="1"/>
      <c r="AQ2525" s="1"/>
    </row>
    <row r="2526" spans="1:43" x14ac:dyDescent="0.2">
      <c r="A2526" s="67">
        <f t="shared" si="1027"/>
        <v>44808</v>
      </c>
      <c r="B2526" s="8">
        <f t="shared" si="1017"/>
        <v>22710.91041837</v>
      </c>
      <c r="C2526" s="8">
        <f t="shared" si="1028"/>
        <v>14727.293106159999</v>
      </c>
      <c r="D2526" s="28">
        <f t="shared" si="1029"/>
        <v>6411.95</v>
      </c>
      <c r="E2526" s="9">
        <f>IF(K2526=1,VLOOKUP(A2525,[1]Plan1!$AY$117:$BA$314,3),E2525)</f>
        <v>6388.87</v>
      </c>
      <c r="F2526" s="110">
        <f t="shared" si="1030"/>
        <v>44789</v>
      </c>
      <c r="G2526" s="12">
        <f t="shared" si="1018"/>
        <v>-3.599529004437052E-3</v>
      </c>
      <c r="H2526" s="11">
        <f t="shared" si="1031"/>
        <v>44819</v>
      </c>
      <c r="I2526" s="11">
        <f t="shared" si="1019"/>
        <v>44819</v>
      </c>
      <c r="J2526" s="1">
        <f t="shared" si="1032"/>
        <v>22</v>
      </c>
      <c r="K2526" s="1">
        <f t="shared" si="1015"/>
        <v>15</v>
      </c>
      <c r="L2526" s="8">
        <f t="shared" si="1020"/>
        <v>0.99754436000000002</v>
      </c>
      <c r="M2526" s="14">
        <f t="shared" si="1014"/>
        <v>0.99319995999999999</v>
      </c>
      <c r="N2526" s="14">
        <f t="shared" si="1011"/>
        <v>1.4672245567195645</v>
      </c>
      <c r="O2526" s="8">
        <f t="shared" si="1013"/>
        <v>1.4636215800000001</v>
      </c>
      <c r="P2526" s="8">
        <f t="shared" si="1021"/>
        <v>21555.184005160001</v>
      </c>
      <c r="Q2526" s="13">
        <f t="shared" si="1022"/>
        <v>0</v>
      </c>
      <c r="R2526" s="21">
        <f t="shared" si="1023"/>
        <v>0</v>
      </c>
      <c r="S2526" s="8">
        <f t="shared" si="1024"/>
        <v>0</v>
      </c>
      <c r="T2526" s="10">
        <f t="shared" si="1033"/>
        <v>6.5000000000000002E-2</v>
      </c>
      <c r="U2526" s="13">
        <f t="shared" si="1012"/>
        <v>209</v>
      </c>
      <c r="V2526" s="13">
        <v>252</v>
      </c>
      <c r="W2526" s="14">
        <f t="shared" si="1025"/>
        <v>1.0536170979999999</v>
      </c>
      <c r="X2526" s="224">
        <f t="shared" si="1016"/>
        <v>1155.7264132099999</v>
      </c>
      <c r="Y2526" s="8">
        <v>0</v>
      </c>
      <c r="Z2526" s="9">
        <f t="shared" si="1026"/>
        <v>0</v>
      </c>
      <c r="AA2526" s="26" t="str">
        <f t="shared" si="1034"/>
        <v>INCORPJ=</v>
      </c>
      <c r="AB2526" s="70">
        <f t="shared" si="1035"/>
        <v>45169</v>
      </c>
      <c r="AC2526" s="4"/>
      <c r="AD2526" s="1"/>
      <c r="AE2526" s="11"/>
      <c r="AF2526" s="5"/>
      <c r="AG2526" s="1"/>
      <c r="AH2526" s="1"/>
      <c r="AI2526" s="1"/>
      <c r="AJ2526" s="1"/>
      <c r="AK2526" s="10"/>
      <c r="AL2526" s="1"/>
      <c r="AM2526" s="1"/>
      <c r="AN2526" s="1"/>
      <c r="AO2526" s="1"/>
      <c r="AP2526" s="1"/>
      <c r="AQ2526" s="1"/>
    </row>
    <row r="2527" spans="1:43" x14ac:dyDescent="0.2">
      <c r="A2527" s="67">
        <f t="shared" si="1027"/>
        <v>44809</v>
      </c>
      <c r="B2527" s="8">
        <f t="shared" si="1017"/>
        <v>22710.91041837</v>
      </c>
      <c r="C2527" s="8">
        <f t="shared" si="1028"/>
        <v>14727.293106159999</v>
      </c>
      <c r="D2527" s="28">
        <f t="shared" si="1029"/>
        <v>6411.95</v>
      </c>
      <c r="E2527" s="9">
        <f>IF(K2527=1,VLOOKUP(A2526,[1]Plan1!$AY$117:$BA$314,3),E2526)</f>
        <v>6388.87</v>
      </c>
      <c r="F2527" s="110">
        <f t="shared" si="1030"/>
        <v>44789</v>
      </c>
      <c r="G2527" s="12">
        <f t="shared" si="1018"/>
        <v>-3.599529004437052E-3</v>
      </c>
      <c r="H2527" s="11">
        <f t="shared" si="1031"/>
        <v>44819</v>
      </c>
      <c r="I2527" s="11">
        <f t="shared" si="1019"/>
        <v>44819</v>
      </c>
      <c r="J2527" s="1">
        <f t="shared" si="1032"/>
        <v>22</v>
      </c>
      <c r="K2527" s="1">
        <f t="shared" si="1015"/>
        <v>15</v>
      </c>
      <c r="L2527" s="8">
        <f t="shared" si="1020"/>
        <v>0.99754436000000002</v>
      </c>
      <c r="M2527" s="14">
        <f t="shared" si="1014"/>
        <v>0.99319995999999999</v>
      </c>
      <c r="N2527" s="14">
        <f t="shared" ref="N2527:N2590" si="1036">IF(I2527&gt;I2526,N2526*M2527,N2526)</f>
        <v>1.4672245567195645</v>
      </c>
      <c r="O2527" s="8">
        <f t="shared" si="1013"/>
        <v>1.4636215800000001</v>
      </c>
      <c r="P2527" s="8">
        <f t="shared" si="1021"/>
        <v>21555.184005160001</v>
      </c>
      <c r="Q2527" s="13">
        <f t="shared" si="1022"/>
        <v>0</v>
      </c>
      <c r="R2527" s="21">
        <f t="shared" si="1023"/>
        <v>0</v>
      </c>
      <c r="S2527" s="8">
        <f t="shared" si="1024"/>
        <v>0</v>
      </c>
      <c r="T2527" s="10">
        <f t="shared" si="1033"/>
        <v>6.5000000000000002E-2</v>
      </c>
      <c r="U2527" s="13">
        <f t="shared" si="1012"/>
        <v>209</v>
      </c>
      <c r="V2527" s="13">
        <v>252</v>
      </c>
      <c r="W2527" s="14">
        <f t="shared" si="1025"/>
        <v>1.0536170979999999</v>
      </c>
      <c r="X2527" s="224">
        <f t="shared" si="1016"/>
        <v>1155.7264132099999</v>
      </c>
      <c r="Y2527" s="8">
        <v>0</v>
      </c>
      <c r="Z2527" s="9">
        <f t="shared" si="1026"/>
        <v>0</v>
      </c>
      <c r="AA2527" s="26" t="str">
        <f t="shared" si="1034"/>
        <v>INCORPJ=</v>
      </c>
      <c r="AB2527" s="70">
        <f t="shared" si="1035"/>
        <v>45169</v>
      </c>
      <c r="AC2527" s="4"/>
      <c r="AD2527" s="1"/>
      <c r="AE2527" s="11"/>
      <c r="AF2527" s="5"/>
      <c r="AG2527" s="1"/>
      <c r="AH2527" s="1"/>
      <c r="AI2527" s="1"/>
      <c r="AJ2527" s="1"/>
      <c r="AK2527" s="10"/>
      <c r="AL2527" s="1"/>
      <c r="AM2527" s="1"/>
      <c r="AN2527" s="1"/>
      <c r="AO2527" s="1"/>
      <c r="AP2527" s="1"/>
      <c r="AQ2527" s="1"/>
    </row>
    <row r="2528" spans="1:43" x14ac:dyDescent="0.2">
      <c r="A2528" s="67">
        <f t="shared" si="1027"/>
        <v>44810</v>
      </c>
      <c r="B2528" s="8">
        <f t="shared" si="1017"/>
        <v>22712.86345714</v>
      </c>
      <c r="C2528" s="8">
        <f t="shared" si="1028"/>
        <v>14727.293106159999</v>
      </c>
      <c r="D2528" s="28">
        <f t="shared" si="1029"/>
        <v>6411.95</v>
      </c>
      <c r="E2528" s="9">
        <f>IF(K2528=1,VLOOKUP(A2527,[1]Plan1!$AY$117:$BA$314,3),E2527)</f>
        <v>6388.87</v>
      </c>
      <c r="F2528" s="110">
        <f t="shared" si="1030"/>
        <v>44789</v>
      </c>
      <c r="G2528" s="12">
        <f t="shared" si="1018"/>
        <v>-3.599529004437052E-3</v>
      </c>
      <c r="H2528" s="11">
        <f t="shared" si="1031"/>
        <v>44819</v>
      </c>
      <c r="I2528" s="11">
        <f t="shared" si="1019"/>
        <v>44819</v>
      </c>
      <c r="J2528" s="1">
        <f t="shared" si="1032"/>
        <v>22</v>
      </c>
      <c r="K2528" s="1">
        <f t="shared" si="1015"/>
        <v>16</v>
      </c>
      <c r="L2528" s="8">
        <f t="shared" si="1020"/>
        <v>0.99738086999999997</v>
      </c>
      <c r="M2528" s="14">
        <f t="shared" si="1014"/>
        <v>0.99319995999999999</v>
      </c>
      <c r="N2528" s="14">
        <f t="shared" si="1036"/>
        <v>1.4672245567195645</v>
      </c>
      <c r="O2528" s="8">
        <f t="shared" si="1013"/>
        <v>1.4633817</v>
      </c>
      <c r="P2528" s="8">
        <f t="shared" si="1021"/>
        <v>21551.65122209</v>
      </c>
      <c r="Q2528" s="13">
        <f t="shared" si="1022"/>
        <v>0</v>
      </c>
      <c r="R2528" s="21">
        <f t="shared" si="1023"/>
        <v>0</v>
      </c>
      <c r="S2528" s="8">
        <f t="shared" si="1024"/>
        <v>0</v>
      </c>
      <c r="T2528" s="10">
        <f t="shared" si="1033"/>
        <v>6.5000000000000002E-2</v>
      </c>
      <c r="U2528" s="13">
        <f t="shared" si="1012"/>
        <v>210</v>
      </c>
      <c r="V2528" s="13">
        <v>252</v>
      </c>
      <c r="W2528" s="14">
        <f t="shared" si="1025"/>
        <v>1.05388043</v>
      </c>
      <c r="X2528" s="224">
        <f t="shared" si="1016"/>
        <v>1161.2122350499999</v>
      </c>
      <c r="Y2528" s="8">
        <v>0</v>
      </c>
      <c r="Z2528" s="9">
        <f t="shared" si="1026"/>
        <v>0</v>
      </c>
      <c r="AA2528" s="26" t="str">
        <f t="shared" si="1034"/>
        <v>INCORPJ=</v>
      </c>
      <c r="AB2528" s="70">
        <f t="shared" si="1035"/>
        <v>45169</v>
      </c>
      <c r="AC2528" s="4"/>
      <c r="AD2528" s="1"/>
      <c r="AE2528" s="11"/>
      <c r="AF2528" s="5"/>
      <c r="AG2528" s="1"/>
      <c r="AH2528" s="1"/>
      <c r="AI2528" s="1"/>
      <c r="AJ2528" s="1"/>
      <c r="AK2528" s="10"/>
      <c r="AL2528" s="1"/>
      <c r="AM2528" s="1"/>
      <c r="AN2528" s="1"/>
      <c r="AO2528" s="1"/>
      <c r="AP2528" s="1"/>
      <c r="AQ2528" s="1"/>
    </row>
    <row r="2529" spans="1:43" x14ac:dyDescent="0.2">
      <c r="A2529" s="67">
        <f t="shared" si="1027"/>
        <v>44811</v>
      </c>
      <c r="B2529" s="8">
        <f t="shared" si="1017"/>
        <v>22714.816501679998</v>
      </c>
      <c r="C2529" s="8">
        <f t="shared" si="1028"/>
        <v>14727.293106159999</v>
      </c>
      <c r="D2529" s="28">
        <f t="shared" si="1029"/>
        <v>6411.95</v>
      </c>
      <c r="E2529" s="9">
        <f>IF(K2529=1,VLOOKUP(A2528,[1]Plan1!$AY$117:$BA$314,3),E2528)</f>
        <v>6388.87</v>
      </c>
      <c r="F2529" s="110">
        <f t="shared" si="1030"/>
        <v>44789</v>
      </c>
      <c r="G2529" s="12">
        <f t="shared" si="1018"/>
        <v>-3.599529004437052E-3</v>
      </c>
      <c r="H2529" s="11">
        <f t="shared" si="1031"/>
        <v>44819</v>
      </c>
      <c r="I2529" s="11">
        <f t="shared" si="1019"/>
        <v>44819</v>
      </c>
      <c r="J2529" s="1">
        <f t="shared" si="1032"/>
        <v>22</v>
      </c>
      <c r="K2529" s="1">
        <f t="shared" si="1015"/>
        <v>17</v>
      </c>
      <c r="L2529" s="8">
        <f t="shared" si="1020"/>
        <v>0.99721740000000003</v>
      </c>
      <c r="M2529" s="14">
        <f t="shared" si="1014"/>
        <v>0.99319995999999999</v>
      </c>
      <c r="N2529" s="14">
        <f t="shared" si="1036"/>
        <v>1.4672245567195645</v>
      </c>
      <c r="O2529" s="8">
        <f t="shared" si="1013"/>
        <v>1.46314185</v>
      </c>
      <c r="P2529" s="8">
        <f t="shared" si="1021"/>
        <v>21548.118880829999</v>
      </c>
      <c r="Q2529" s="13">
        <f t="shared" si="1022"/>
        <v>0</v>
      </c>
      <c r="R2529" s="21">
        <f t="shared" si="1023"/>
        <v>0</v>
      </c>
      <c r="S2529" s="8">
        <f t="shared" si="1024"/>
        <v>0</v>
      </c>
      <c r="T2529" s="10">
        <f t="shared" si="1033"/>
        <v>6.5000000000000002E-2</v>
      </c>
      <c r="U2529" s="13">
        <f t="shared" si="1012"/>
        <v>211</v>
      </c>
      <c r="V2529" s="13">
        <v>252</v>
      </c>
      <c r="W2529" s="14">
        <f t="shared" si="1025"/>
        <v>1.0541438270000001</v>
      </c>
      <c r="X2529" s="224">
        <f t="shared" si="1016"/>
        <v>1166.69762085</v>
      </c>
      <c r="Y2529" s="8">
        <v>0</v>
      </c>
      <c r="Z2529" s="9">
        <f t="shared" si="1026"/>
        <v>0</v>
      </c>
      <c r="AA2529" s="26" t="str">
        <f t="shared" si="1034"/>
        <v>INCORPJ=</v>
      </c>
      <c r="AB2529" s="70">
        <f t="shared" si="1035"/>
        <v>45169</v>
      </c>
      <c r="AC2529" s="4"/>
      <c r="AD2529" s="1"/>
      <c r="AE2529" s="11"/>
      <c r="AF2529" s="5"/>
      <c r="AG2529" s="1"/>
      <c r="AH2529" s="1"/>
      <c r="AI2529" s="1"/>
      <c r="AJ2529" s="1"/>
      <c r="AK2529" s="10"/>
      <c r="AL2529" s="1"/>
      <c r="AM2529" s="1"/>
      <c r="AN2529" s="1"/>
      <c r="AO2529" s="1"/>
      <c r="AP2529" s="1"/>
      <c r="AQ2529" s="1"/>
    </row>
    <row r="2530" spans="1:43" x14ac:dyDescent="0.2">
      <c r="A2530" s="67">
        <f t="shared" si="1027"/>
        <v>44812</v>
      </c>
      <c r="B2530" s="8">
        <f t="shared" si="1017"/>
        <v>22714.816501679998</v>
      </c>
      <c r="C2530" s="8">
        <f t="shared" si="1028"/>
        <v>14727.293106159999</v>
      </c>
      <c r="D2530" s="28">
        <f t="shared" si="1029"/>
        <v>6411.95</v>
      </c>
      <c r="E2530" s="9">
        <f>IF(K2530=1,VLOOKUP(A2529,[1]Plan1!$AY$117:$BA$314,3),E2529)</f>
        <v>6388.87</v>
      </c>
      <c r="F2530" s="110">
        <f t="shared" si="1030"/>
        <v>44789</v>
      </c>
      <c r="G2530" s="12">
        <f t="shared" si="1018"/>
        <v>-3.599529004437052E-3</v>
      </c>
      <c r="H2530" s="11">
        <f t="shared" si="1031"/>
        <v>44819</v>
      </c>
      <c r="I2530" s="11">
        <f t="shared" si="1019"/>
        <v>44819</v>
      </c>
      <c r="J2530" s="1">
        <f t="shared" si="1032"/>
        <v>22</v>
      </c>
      <c r="K2530" s="1">
        <f t="shared" si="1015"/>
        <v>17</v>
      </c>
      <c r="L2530" s="8">
        <f t="shared" si="1020"/>
        <v>0.99721740000000003</v>
      </c>
      <c r="M2530" s="14">
        <f t="shared" si="1014"/>
        <v>0.99319995999999999</v>
      </c>
      <c r="N2530" s="14">
        <f t="shared" si="1036"/>
        <v>1.4672245567195645</v>
      </c>
      <c r="O2530" s="8">
        <f t="shared" si="1013"/>
        <v>1.46314185</v>
      </c>
      <c r="P2530" s="8">
        <f t="shared" si="1021"/>
        <v>21548.118880829999</v>
      </c>
      <c r="Q2530" s="13">
        <f t="shared" si="1022"/>
        <v>0</v>
      </c>
      <c r="R2530" s="21">
        <f t="shared" si="1023"/>
        <v>0</v>
      </c>
      <c r="S2530" s="8">
        <f t="shared" si="1024"/>
        <v>0</v>
      </c>
      <c r="T2530" s="10">
        <f t="shared" si="1033"/>
        <v>6.5000000000000002E-2</v>
      </c>
      <c r="U2530" s="13">
        <f t="shared" si="1012"/>
        <v>211</v>
      </c>
      <c r="V2530" s="13">
        <v>252</v>
      </c>
      <c r="W2530" s="14">
        <f t="shared" si="1025"/>
        <v>1.0541438270000001</v>
      </c>
      <c r="X2530" s="224">
        <f t="shared" si="1016"/>
        <v>1166.69762085</v>
      </c>
      <c r="Y2530" s="8">
        <v>0</v>
      </c>
      <c r="Z2530" s="9">
        <f t="shared" si="1026"/>
        <v>0</v>
      </c>
      <c r="AA2530" s="26" t="str">
        <f t="shared" si="1034"/>
        <v>INCORPJ=</v>
      </c>
      <c r="AB2530" s="70">
        <f t="shared" si="1035"/>
        <v>45169</v>
      </c>
      <c r="AC2530" s="4"/>
      <c r="AD2530" s="1"/>
      <c r="AE2530" s="11"/>
      <c r="AF2530" s="5"/>
      <c r="AG2530" s="1"/>
      <c r="AH2530" s="1"/>
      <c r="AI2530" s="1"/>
      <c r="AJ2530" s="1"/>
      <c r="AK2530" s="10"/>
      <c r="AL2530" s="1"/>
      <c r="AM2530" s="1"/>
      <c r="AN2530" s="1"/>
      <c r="AO2530" s="1"/>
      <c r="AP2530" s="1"/>
      <c r="AQ2530" s="1"/>
    </row>
    <row r="2531" spans="1:43" x14ac:dyDescent="0.2">
      <c r="A2531" s="67">
        <f t="shared" si="1027"/>
        <v>44813</v>
      </c>
      <c r="B2531" s="8">
        <f t="shared" si="1017"/>
        <v>22716.769905340003</v>
      </c>
      <c r="C2531" s="8">
        <f t="shared" si="1028"/>
        <v>14727.293106159999</v>
      </c>
      <c r="D2531" s="28">
        <f t="shared" si="1029"/>
        <v>6411.95</v>
      </c>
      <c r="E2531" s="9">
        <f>IF(K2531=1,VLOOKUP(A2530,[1]Plan1!$AY$117:$BA$314,3),E2530)</f>
        <v>6388.87</v>
      </c>
      <c r="F2531" s="110">
        <f t="shared" si="1030"/>
        <v>44789</v>
      </c>
      <c r="G2531" s="12">
        <f t="shared" si="1018"/>
        <v>-3.599529004437052E-3</v>
      </c>
      <c r="H2531" s="11">
        <f t="shared" si="1031"/>
        <v>44819</v>
      </c>
      <c r="I2531" s="11">
        <f t="shared" si="1019"/>
        <v>44819</v>
      </c>
      <c r="J2531" s="1">
        <f t="shared" si="1032"/>
        <v>22</v>
      </c>
      <c r="K2531" s="1">
        <f t="shared" si="1015"/>
        <v>18</v>
      </c>
      <c r="L2531" s="8">
        <f t="shared" si="1020"/>
        <v>0.99705396000000002</v>
      </c>
      <c r="M2531" s="14">
        <f t="shared" si="1014"/>
        <v>0.99319995999999999</v>
      </c>
      <c r="N2531" s="14">
        <f t="shared" si="1036"/>
        <v>1.4672245567195645</v>
      </c>
      <c r="O2531" s="8">
        <f t="shared" si="1013"/>
        <v>1.4629020500000001</v>
      </c>
      <c r="P2531" s="8">
        <f t="shared" si="1021"/>
        <v>21544.587275950002</v>
      </c>
      <c r="Q2531" s="13">
        <f t="shared" si="1022"/>
        <v>0</v>
      </c>
      <c r="R2531" s="21">
        <f t="shared" si="1023"/>
        <v>0</v>
      </c>
      <c r="S2531" s="8">
        <f t="shared" si="1024"/>
        <v>0</v>
      </c>
      <c r="T2531" s="10">
        <f t="shared" si="1033"/>
        <v>6.5000000000000002E-2</v>
      </c>
      <c r="U2531" s="13">
        <f t="shared" si="1012"/>
        <v>212</v>
      </c>
      <c r="V2531" s="13">
        <v>252</v>
      </c>
      <c r="W2531" s="14">
        <f t="shared" si="1025"/>
        <v>1.054407291</v>
      </c>
      <c r="X2531" s="224">
        <f t="shared" si="1016"/>
        <v>1172.1826293900001</v>
      </c>
      <c r="Y2531" s="8">
        <v>0</v>
      </c>
      <c r="Z2531" s="9">
        <f t="shared" si="1026"/>
        <v>0</v>
      </c>
      <c r="AA2531" s="26" t="str">
        <f t="shared" si="1034"/>
        <v>INCORPJ=</v>
      </c>
      <c r="AB2531" s="70">
        <f t="shared" si="1035"/>
        <v>45169</v>
      </c>
      <c r="AC2531" s="4"/>
      <c r="AD2531" s="1"/>
      <c r="AE2531" s="11"/>
      <c r="AF2531" s="5"/>
      <c r="AG2531" s="1"/>
      <c r="AH2531" s="1"/>
      <c r="AI2531" s="1"/>
      <c r="AJ2531" s="1"/>
      <c r="AK2531" s="10"/>
      <c r="AL2531" s="1"/>
      <c r="AM2531" s="1"/>
      <c r="AN2531" s="1"/>
      <c r="AO2531" s="1"/>
      <c r="AP2531" s="1"/>
      <c r="AQ2531" s="1"/>
    </row>
    <row r="2532" spans="1:43" x14ac:dyDescent="0.2">
      <c r="A2532" s="67">
        <f t="shared" si="1027"/>
        <v>44814</v>
      </c>
      <c r="B2532" s="8">
        <f t="shared" si="1017"/>
        <v>22718.723469549997</v>
      </c>
      <c r="C2532" s="8">
        <f t="shared" si="1028"/>
        <v>14727.293106159999</v>
      </c>
      <c r="D2532" s="28">
        <f t="shared" si="1029"/>
        <v>6411.95</v>
      </c>
      <c r="E2532" s="9">
        <f>IF(K2532=1,VLOOKUP(A2531,[1]Plan1!$AY$117:$BA$314,3),E2531)</f>
        <v>6388.87</v>
      </c>
      <c r="F2532" s="110">
        <f t="shared" si="1030"/>
        <v>44789</v>
      </c>
      <c r="G2532" s="12">
        <f t="shared" si="1018"/>
        <v>-3.599529004437052E-3</v>
      </c>
      <c r="H2532" s="11">
        <f t="shared" si="1031"/>
        <v>44819</v>
      </c>
      <c r="I2532" s="11">
        <f t="shared" si="1019"/>
        <v>44819</v>
      </c>
      <c r="J2532" s="1">
        <f t="shared" si="1032"/>
        <v>22</v>
      </c>
      <c r="K2532" s="1">
        <f t="shared" si="1015"/>
        <v>19</v>
      </c>
      <c r="L2532" s="8">
        <f t="shared" si="1020"/>
        <v>0.99689055000000004</v>
      </c>
      <c r="M2532" s="14">
        <f t="shared" si="1014"/>
        <v>0.99319995999999999</v>
      </c>
      <c r="N2532" s="14">
        <f t="shared" si="1036"/>
        <v>1.4672245567195645</v>
      </c>
      <c r="O2532" s="8">
        <f t="shared" si="1013"/>
        <v>1.4626622899999999</v>
      </c>
      <c r="P2532" s="8">
        <f t="shared" si="1021"/>
        <v>21541.056260149999</v>
      </c>
      <c r="Q2532" s="13">
        <f t="shared" si="1022"/>
        <v>0</v>
      </c>
      <c r="R2532" s="21">
        <f t="shared" si="1023"/>
        <v>0</v>
      </c>
      <c r="S2532" s="8">
        <f t="shared" si="1024"/>
        <v>0</v>
      </c>
      <c r="T2532" s="10">
        <f t="shared" si="1033"/>
        <v>6.5000000000000002E-2</v>
      </c>
      <c r="U2532" s="13">
        <f t="shared" si="1012"/>
        <v>213</v>
      </c>
      <c r="V2532" s="13">
        <v>252</v>
      </c>
      <c r="W2532" s="14">
        <f t="shared" si="1025"/>
        <v>1.0546708199999999</v>
      </c>
      <c r="X2532" s="224">
        <f t="shared" si="1016"/>
        <v>1177.6672094</v>
      </c>
      <c r="Y2532" s="8">
        <v>0</v>
      </c>
      <c r="Z2532" s="9">
        <f t="shared" si="1026"/>
        <v>0</v>
      </c>
      <c r="AA2532" s="26" t="str">
        <f t="shared" si="1034"/>
        <v>INCORPJ=</v>
      </c>
      <c r="AB2532" s="70">
        <f t="shared" si="1035"/>
        <v>45169</v>
      </c>
      <c r="AC2532" s="4"/>
      <c r="AD2532" s="1"/>
      <c r="AE2532" s="11"/>
      <c r="AF2532" s="5"/>
      <c r="AG2532" s="1"/>
      <c r="AH2532" s="1"/>
      <c r="AI2532" s="1"/>
      <c r="AJ2532" s="1"/>
      <c r="AK2532" s="10"/>
      <c r="AL2532" s="1"/>
      <c r="AM2532" s="1"/>
      <c r="AN2532" s="1"/>
      <c r="AO2532" s="1"/>
      <c r="AP2532" s="1"/>
      <c r="AQ2532" s="1"/>
    </row>
    <row r="2533" spans="1:43" x14ac:dyDescent="0.2">
      <c r="A2533" s="67">
        <f t="shared" si="1027"/>
        <v>44815</v>
      </c>
      <c r="B2533" s="8">
        <f t="shared" si="1017"/>
        <v>22718.723469549997</v>
      </c>
      <c r="C2533" s="8">
        <f t="shared" si="1028"/>
        <v>14727.293106159999</v>
      </c>
      <c r="D2533" s="28">
        <f t="shared" si="1029"/>
        <v>6411.95</v>
      </c>
      <c r="E2533" s="9">
        <f>IF(K2533=1,VLOOKUP(A2532,[1]Plan1!$AY$117:$BA$314,3),E2532)</f>
        <v>6388.87</v>
      </c>
      <c r="F2533" s="110">
        <f t="shared" si="1030"/>
        <v>44789</v>
      </c>
      <c r="G2533" s="12">
        <f t="shared" si="1018"/>
        <v>-3.599529004437052E-3</v>
      </c>
      <c r="H2533" s="11">
        <f t="shared" si="1031"/>
        <v>44819</v>
      </c>
      <c r="I2533" s="11">
        <f t="shared" si="1019"/>
        <v>44819</v>
      </c>
      <c r="J2533" s="1">
        <f t="shared" si="1032"/>
        <v>22</v>
      </c>
      <c r="K2533" s="1">
        <f t="shared" si="1015"/>
        <v>19</v>
      </c>
      <c r="L2533" s="8">
        <f t="shared" si="1020"/>
        <v>0.99689055000000004</v>
      </c>
      <c r="M2533" s="14">
        <f t="shared" si="1014"/>
        <v>0.99319995999999999</v>
      </c>
      <c r="N2533" s="14">
        <f t="shared" si="1036"/>
        <v>1.4672245567195645</v>
      </c>
      <c r="O2533" s="8">
        <f t="shared" si="1013"/>
        <v>1.4626622899999999</v>
      </c>
      <c r="P2533" s="8">
        <f t="shared" si="1021"/>
        <v>21541.056260149999</v>
      </c>
      <c r="Q2533" s="13">
        <f t="shared" si="1022"/>
        <v>0</v>
      </c>
      <c r="R2533" s="21">
        <f t="shared" si="1023"/>
        <v>0</v>
      </c>
      <c r="S2533" s="8">
        <f t="shared" si="1024"/>
        <v>0</v>
      </c>
      <c r="T2533" s="10">
        <f t="shared" si="1033"/>
        <v>6.5000000000000002E-2</v>
      </c>
      <c r="U2533" s="13">
        <f t="shared" ref="U2533:U2596" si="1037">IF(Q2532&gt;0,1,IF(K2533=K2532,U2532,U2532+1))</f>
        <v>213</v>
      </c>
      <c r="V2533" s="13">
        <v>252</v>
      </c>
      <c r="W2533" s="14">
        <f t="shared" si="1025"/>
        <v>1.0546708199999999</v>
      </c>
      <c r="X2533" s="224">
        <f t="shared" si="1016"/>
        <v>1177.6672094</v>
      </c>
      <c r="Y2533" s="8">
        <v>0</v>
      </c>
      <c r="Z2533" s="9">
        <f t="shared" si="1026"/>
        <v>0</v>
      </c>
      <c r="AA2533" s="26" t="str">
        <f t="shared" si="1034"/>
        <v>INCORPJ=</v>
      </c>
      <c r="AB2533" s="70">
        <f t="shared" si="1035"/>
        <v>45169</v>
      </c>
      <c r="AC2533" s="4"/>
      <c r="AD2533" s="1"/>
      <c r="AE2533" s="11"/>
      <c r="AF2533" s="5"/>
      <c r="AG2533" s="1"/>
      <c r="AH2533" s="1"/>
      <c r="AI2533" s="1"/>
      <c r="AJ2533" s="1"/>
      <c r="AK2533" s="10"/>
      <c r="AL2533" s="1"/>
      <c r="AM2533" s="1"/>
      <c r="AN2533" s="1"/>
      <c r="AO2533" s="1"/>
      <c r="AP2533" s="1"/>
      <c r="AQ2533" s="1"/>
    </row>
    <row r="2534" spans="1:43" x14ac:dyDescent="0.2">
      <c r="A2534" s="67">
        <f t="shared" si="1027"/>
        <v>44816</v>
      </c>
      <c r="B2534" s="8">
        <f t="shared" si="1017"/>
        <v>22718.723469549997</v>
      </c>
      <c r="C2534" s="8">
        <f t="shared" si="1028"/>
        <v>14727.293106159999</v>
      </c>
      <c r="D2534" s="28">
        <f t="shared" si="1029"/>
        <v>6411.95</v>
      </c>
      <c r="E2534" s="9">
        <f>IF(K2534=1,VLOOKUP(A2533,[1]Plan1!$AY$117:$BA$314,3),E2533)</f>
        <v>6388.87</v>
      </c>
      <c r="F2534" s="110">
        <f t="shared" si="1030"/>
        <v>44789</v>
      </c>
      <c r="G2534" s="12">
        <f t="shared" si="1018"/>
        <v>-3.599529004437052E-3</v>
      </c>
      <c r="H2534" s="11">
        <f t="shared" si="1031"/>
        <v>44819</v>
      </c>
      <c r="I2534" s="11">
        <f t="shared" si="1019"/>
        <v>44819</v>
      </c>
      <c r="J2534" s="1">
        <f t="shared" si="1032"/>
        <v>22</v>
      </c>
      <c r="K2534" s="1">
        <f t="shared" si="1015"/>
        <v>19</v>
      </c>
      <c r="L2534" s="8">
        <f t="shared" si="1020"/>
        <v>0.99689055000000004</v>
      </c>
      <c r="M2534" s="14">
        <f t="shared" si="1014"/>
        <v>0.99319995999999999</v>
      </c>
      <c r="N2534" s="14">
        <f t="shared" si="1036"/>
        <v>1.4672245567195645</v>
      </c>
      <c r="O2534" s="8">
        <f t="shared" si="1013"/>
        <v>1.4626622899999999</v>
      </c>
      <c r="P2534" s="8">
        <f t="shared" si="1021"/>
        <v>21541.056260149999</v>
      </c>
      <c r="Q2534" s="13">
        <f t="shared" si="1022"/>
        <v>0</v>
      </c>
      <c r="R2534" s="21">
        <f t="shared" si="1023"/>
        <v>0</v>
      </c>
      <c r="S2534" s="8">
        <f t="shared" si="1024"/>
        <v>0</v>
      </c>
      <c r="T2534" s="10">
        <f t="shared" si="1033"/>
        <v>6.5000000000000002E-2</v>
      </c>
      <c r="U2534" s="13">
        <f t="shared" si="1037"/>
        <v>213</v>
      </c>
      <c r="V2534" s="13">
        <v>252</v>
      </c>
      <c r="W2534" s="14">
        <f t="shared" si="1025"/>
        <v>1.0546708199999999</v>
      </c>
      <c r="X2534" s="224">
        <f t="shared" si="1016"/>
        <v>1177.6672094</v>
      </c>
      <c r="Y2534" s="8">
        <v>0</v>
      </c>
      <c r="Z2534" s="9">
        <f t="shared" si="1026"/>
        <v>0</v>
      </c>
      <c r="AA2534" s="26" t="str">
        <f t="shared" si="1034"/>
        <v>INCORPJ=</v>
      </c>
      <c r="AB2534" s="70">
        <f t="shared" si="1035"/>
        <v>45169</v>
      </c>
      <c r="AC2534" s="4"/>
      <c r="AD2534" s="1"/>
      <c r="AE2534" s="11"/>
      <c r="AF2534" s="5"/>
      <c r="AG2534" s="1"/>
      <c r="AH2534" s="1"/>
      <c r="AI2534" s="1"/>
      <c r="AJ2534" s="1"/>
      <c r="AK2534" s="10"/>
      <c r="AL2534" s="1"/>
      <c r="AM2534" s="1"/>
      <c r="AN2534" s="1"/>
      <c r="AO2534" s="1"/>
      <c r="AP2534" s="1"/>
      <c r="AQ2534" s="1"/>
    </row>
    <row r="2535" spans="1:43" x14ac:dyDescent="0.2">
      <c r="A2535" s="67">
        <f t="shared" si="1027"/>
        <v>44817</v>
      </c>
      <c r="B2535" s="8">
        <f t="shared" si="1017"/>
        <v>22720.67706029</v>
      </c>
      <c r="C2535" s="8">
        <f t="shared" si="1028"/>
        <v>14727.293106159999</v>
      </c>
      <c r="D2535" s="28">
        <f t="shared" si="1029"/>
        <v>6411.95</v>
      </c>
      <c r="E2535" s="9">
        <f>IF(K2535=1,VLOOKUP(A2534,[1]Plan1!$AY$117:$BA$314,3),E2534)</f>
        <v>6388.87</v>
      </c>
      <c r="F2535" s="110">
        <f t="shared" si="1030"/>
        <v>44789</v>
      </c>
      <c r="G2535" s="12">
        <f t="shared" si="1018"/>
        <v>-3.599529004437052E-3</v>
      </c>
      <c r="H2535" s="11">
        <f t="shared" si="1031"/>
        <v>44819</v>
      </c>
      <c r="I2535" s="11">
        <f t="shared" si="1019"/>
        <v>44819</v>
      </c>
      <c r="J2535" s="1">
        <f t="shared" si="1032"/>
        <v>22</v>
      </c>
      <c r="K2535" s="1">
        <f t="shared" si="1015"/>
        <v>20</v>
      </c>
      <c r="L2535" s="8">
        <f t="shared" si="1020"/>
        <v>0.99672715999999995</v>
      </c>
      <c r="M2535" s="14">
        <f t="shared" si="1014"/>
        <v>0.99319995999999999</v>
      </c>
      <c r="N2535" s="14">
        <f t="shared" si="1036"/>
        <v>1.4672245567195645</v>
      </c>
      <c r="O2535" s="8">
        <f t="shared" si="1013"/>
        <v>1.46242256</v>
      </c>
      <c r="P2535" s="8">
        <f t="shared" si="1021"/>
        <v>21537.525686180001</v>
      </c>
      <c r="Q2535" s="13">
        <f t="shared" si="1022"/>
        <v>0</v>
      </c>
      <c r="R2535" s="21">
        <f t="shared" si="1023"/>
        <v>0</v>
      </c>
      <c r="S2535" s="8">
        <f t="shared" si="1024"/>
        <v>0</v>
      </c>
      <c r="T2535" s="10">
        <f t="shared" si="1033"/>
        <v>6.5000000000000002E-2</v>
      </c>
      <c r="U2535" s="13">
        <f t="shared" si="1037"/>
        <v>214</v>
      </c>
      <c r="V2535" s="13">
        <v>252</v>
      </c>
      <c r="W2535" s="14">
        <f t="shared" si="1025"/>
        <v>1.054934415</v>
      </c>
      <c r="X2535" s="224">
        <f t="shared" si="1016"/>
        <v>1183.15137411</v>
      </c>
      <c r="Y2535" s="8">
        <v>0</v>
      </c>
      <c r="Z2535" s="9">
        <f t="shared" si="1026"/>
        <v>0</v>
      </c>
      <c r="AA2535" s="26" t="str">
        <f t="shared" si="1034"/>
        <v>INCORPJ=</v>
      </c>
      <c r="AB2535" s="70">
        <f t="shared" si="1035"/>
        <v>45169</v>
      </c>
      <c r="AC2535" s="4"/>
      <c r="AD2535" s="1"/>
      <c r="AE2535" s="11"/>
      <c r="AF2535" s="5"/>
      <c r="AG2535" s="1"/>
      <c r="AH2535" s="1"/>
      <c r="AI2535" s="1"/>
      <c r="AJ2535" s="1"/>
      <c r="AK2535" s="10"/>
      <c r="AL2535" s="1"/>
      <c r="AM2535" s="1"/>
      <c r="AN2535" s="1"/>
      <c r="AO2535" s="1"/>
      <c r="AP2535" s="1"/>
      <c r="AQ2535" s="1"/>
    </row>
    <row r="2536" spans="1:43" x14ac:dyDescent="0.2">
      <c r="A2536" s="67">
        <f t="shared" si="1027"/>
        <v>44818</v>
      </c>
      <c r="B2536" s="8">
        <f t="shared" si="1017"/>
        <v>22722.630832590003</v>
      </c>
      <c r="C2536" s="8">
        <f t="shared" si="1028"/>
        <v>14727.293106159999</v>
      </c>
      <c r="D2536" s="28">
        <f t="shared" si="1029"/>
        <v>6411.95</v>
      </c>
      <c r="E2536" s="9">
        <f>IF(K2536=1,VLOOKUP(A2535,[1]Plan1!$AY$117:$BA$314,3),E2535)</f>
        <v>6388.87</v>
      </c>
      <c r="F2536" s="110">
        <f t="shared" si="1030"/>
        <v>44789</v>
      </c>
      <c r="G2536" s="12">
        <f t="shared" si="1018"/>
        <v>-3.599529004437052E-3</v>
      </c>
      <c r="H2536" s="11">
        <f t="shared" si="1031"/>
        <v>44819</v>
      </c>
      <c r="I2536" s="11">
        <f t="shared" si="1019"/>
        <v>44819</v>
      </c>
      <c r="J2536" s="1">
        <f t="shared" si="1032"/>
        <v>22</v>
      </c>
      <c r="K2536" s="1">
        <f t="shared" si="1015"/>
        <v>21</v>
      </c>
      <c r="L2536" s="8">
        <f t="shared" si="1020"/>
        <v>0.9965638</v>
      </c>
      <c r="M2536" s="14">
        <f t="shared" si="1014"/>
        <v>0.99319995999999999</v>
      </c>
      <c r="N2536" s="14">
        <f t="shared" si="1036"/>
        <v>1.4672245567195645</v>
      </c>
      <c r="O2536" s="8">
        <f t="shared" si="1013"/>
        <v>1.4621828699999999</v>
      </c>
      <c r="P2536" s="8">
        <f t="shared" si="1021"/>
        <v>21533.995701290001</v>
      </c>
      <c r="Q2536" s="13">
        <f t="shared" si="1022"/>
        <v>0</v>
      </c>
      <c r="R2536" s="21">
        <f t="shared" si="1023"/>
        <v>0</v>
      </c>
      <c r="S2536" s="8">
        <f t="shared" si="1024"/>
        <v>0</v>
      </c>
      <c r="T2536" s="10">
        <f t="shared" si="1033"/>
        <v>6.5000000000000002E-2</v>
      </c>
      <c r="U2536" s="13">
        <f t="shared" si="1037"/>
        <v>215</v>
      </c>
      <c r="V2536" s="13">
        <v>252</v>
      </c>
      <c r="W2536" s="14">
        <f t="shared" si="1025"/>
        <v>1.0551980759999999</v>
      </c>
      <c r="X2536" s="224">
        <f t="shared" si="1016"/>
        <v>1188.6351313</v>
      </c>
      <c r="Y2536" s="8">
        <v>0</v>
      </c>
      <c r="Z2536" s="9">
        <f t="shared" si="1026"/>
        <v>0</v>
      </c>
      <c r="AA2536" s="26" t="str">
        <f t="shared" si="1034"/>
        <v>INCORPJ=</v>
      </c>
      <c r="AB2536" s="70">
        <f t="shared" si="1035"/>
        <v>45169</v>
      </c>
      <c r="AC2536" s="4"/>
      <c r="AD2536" s="1"/>
      <c r="AE2536" s="11"/>
      <c r="AF2536" s="5"/>
      <c r="AG2536" s="1"/>
      <c r="AH2536" s="1"/>
      <c r="AI2536" s="1"/>
      <c r="AJ2536" s="1"/>
      <c r="AK2536" s="10"/>
      <c r="AL2536" s="1"/>
      <c r="AM2536" s="1"/>
      <c r="AN2536" s="1"/>
      <c r="AO2536" s="1"/>
      <c r="AP2536" s="1"/>
      <c r="AQ2536" s="1"/>
    </row>
    <row r="2537" spans="1:43" x14ac:dyDescent="0.2">
      <c r="A2537" s="67">
        <f t="shared" si="1027"/>
        <v>44819</v>
      </c>
      <c r="B2537" s="8">
        <f t="shared" si="1017"/>
        <v>22724.58494167</v>
      </c>
      <c r="C2537" s="8">
        <f t="shared" si="1028"/>
        <v>14727.293106159999</v>
      </c>
      <c r="D2537" s="28">
        <f t="shared" si="1029"/>
        <v>6411.95</v>
      </c>
      <c r="E2537" s="9">
        <f>IF(K2537=1,VLOOKUP(A2536,[1]Plan1!$AY$117:$BA$314,3),E2536)</f>
        <v>6388.87</v>
      </c>
      <c r="F2537" s="110">
        <f t="shared" si="1030"/>
        <v>44789</v>
      </c>
      <c r="G2537" s="12">
        <f t="shared" si="1018"/>
        <v>-3.599529004437052E-3</v>
      </c>
      <c r="H2537" s="11">
        <f t="shared" si="1031"/>
        <v>44851</v>
      </c>
      <c r="I2537" s="11">
        <f t="shared" si="1019"/>
        <v>44819</v>
      </c>
      <c r="J2537" s="1">
        <f t="shared" si="1032"/>
        <v>22</v>
      </c>
      <c r="K2537" s="1">
        <f t="shared" si="1015"/>
        <v>22</v>
      </c>
      <c r="L2537" s="8">
        <f t="shared" si="1020"/>
        <v>0.99640046999999998</v>
      </c>
      <c r="M2537" s="14">
        <f t="shared" si="1014"/>
        <v>0.99319995999999999</v>
      </c>
      <c r="N2537" s="14">
        <f t="shared" si="1036"/>
        <v>1.4672245567195645</v>
      </c>
      <c r="O2537" s="8">
        <f t="shared" ref="O2537:O2600" si="1038">TRUNC(TRUNC((L2537*N2537),15),8)</f>
        <v>1.4619432299999999</v>
      </c>
      <c r="P2537" s="8">
        <f t="shared" si="1021"/>
        <v>21530.466452770001</v>
      </c>
      <c r="Q2537" s="13">
        <f t="shared" si="1022"/>
        <v>0</v>
      </c>
      <c r="R2537" s="21">
        <f t="shared" si="1023"/>
        <v>0</v>
      </c>
      <c r="S2537" s="8">
        <f t="shared" si="1024"/>
        <v>0</v>
      </c>
      <c r="T2537" s="10">
        <f t="shared" si="1033"/>
        <v>6.5000000000000002E-2</v>
      </c>
      <c r="U2537" s="13">
        <f t="shared" si="1037"/>
        <v>216</v>
      </c>
      <c r="V2537" s="13">
        <v>252</v>
      </c>
      <c r="W2537" s="14">
        <f t="shared" si="1025"/>
        <v>1.055461803</v>
      </c>
      <c r="X2537" s="224">
        <f t="shared" si="1016"/>
        <v>1194.1184889000001</v>
      </c>
      <c r="Y2537" s="8">
        <v>0</v>
      </c>
      <c r="Z2537" s="9">
        <f t="shared" si="1026"/>
        <v>0</v>
      </c>
      <c r="AA2537" s="26" t="str">
        <f t="shared" si="1034"/>
        <v>INCORPJ=</v>
      </c>
      <c r="AB2537" s="70">
        <f t="shared" si="1035"/>
        <v>45169</v>
      </c>
      <c r="AC2537" s="4"/>
      <c r="AD2537" s="1"/>
      <c r="AE2537" s="11"/>
      <c r="AF2537" s="5"/>
      <c r="AG2537" s="1"/>
      <c r="AH2537" s="1"/>
      <c r="AI2537" s="1"/>
      <c r="AJ2537" s="1"/>
      <c r="AK2537" s="10"/>
      <c r="AL2537" s="1"/>
      <c r="AM2537" s="1"/>
      <c r="AN2537" s="1"/>
      <c r="AO2537" s="1"/>
      <c r="AP2537" s="1"/>
      <c r="AQ2537" s="1"/>
    </row>
    <row r="2538" spans="1:43" x14ac:dyDescent="0.2">
      <c r="A2538" s="67">
        <f t="shared" si="1027"/>
        <v>44820</v>
      </c>
      <c r="B2538" s="8">
        <f t="shared" si="1017"/>
        <v>22727.12072639</v>
      </c>
      <c r="C2538" s="8">
        <f t="shared" si="1028"/>
        <v>14727.293106159999</v>
      </c>
      <c r="D2538" s="28">
        <f t="shared" si="1029"/>
        <v>6388.87</v>
      </c>
      <c r="E2538" s="9">
        <f>IF(K2538=1,VLOOKUP(A2537,[1]Plan1!$AY$117:$BA$314,3),E2537)</f>
        <v>6370.34</v>
      </c>
      <c r="F2538" s="110">
        <f t="shared" si="1030"/>
        <v>44820</v>
      </c>
      <c r="G2538" s="12">
        <f t="shared" si="1018"/>
        <v>-2.9003564010536831E-3</v>
      </c>
      <c r="H2538" s="11">
        <f t="shared" si="1031"/>
        <v>44851</v>
      </c>
      <c r="I2538" s="11">
        <f t="shared" si="1019"/>
        <v>44851</v>
      </c>
      <c r="J2538" s="1">
        <f t="shared" si="1032"/>
        <v>21</v>
      </c>
      <c r="K2538" s="1">
        <f t="shared" si="1015"/>
        <v>1</v>
      </c>
      <c r="L2538" s="8">
        <f t="shared" si="1020"/>
        <v>0.99986169000000003</v>
      </c>
      <c r="M2538" s="14">
        <f t="shared" ref="M2538:M2601" si="1039">IF(I2538&gt;I2537,L2537,M2537)</f>
        <v>0.99640046999999998</v>
      </c>
      <c r="N2538" s="14">
        <f t="shared" si="1036"/>
        <v>1.4619432379109156</v>
      </c>
      <c r="O2538" s="8">
        <f t="shared" si="1038"/>
        <v>1.46174103</v>
      </c>
      <c r="P2538" s="8">
        <f t="shared" si="1021"/>
        <v>21527.48859411</v>
      </c>
      <c r="Q2538" s="13">
        <f t="shared" si="1022"/>
        <v>0</v>
      </c>
      <c r="R2538" s="21">
        <f t="shared" si="1023"/>
        <v>0</v>
      </c>
      <c r="S2538" s="8">
        <f t="shared" si="1024"/>
        <v>0</v>
      </c>
      <c r="T2538" s="10">
        <f t="shared" si="1033"/>
        <v>6.5000000000000002E-2</v>
      </c>
      <c r="U2538" s="13">
        <f t="shared" si="1037"/>
        <v>217</v>
      </c>
      <c r="V2538" s="13">
        <v>252</v>
      </c>
      <c r="W2538" s="14">
        <f t="shared" si="1025"/>
        <v>1.055725596</v>
      </c>
      <c r="X2538" s="224">
        <f t="shared" si="1016"/>
        <v>1199.63213228</v>
      </c>
      <c r="Y2538" s="8">
        <v>0</v>
      </c>
      <c r="Z2538" s="9">
        <f t="shared" si="1026"/>
        <v>0</v>
      </c>
      <c r="AA2538" s="26" t="str">
        <f t="shared" si="1034"/>
        <v>INCORPJ=</v>
      </c>
      <c r="AB2538" s="70">
        <f t="shared" si="1035"/>
        <v>45169</v>
      </c>
      <c r="AC2538" s="4"/>
      <c r="AD2538" s="1"/>
      <c r="AE2538" s="11"/>
      <c r="AF2538" s="5"/>
      <c r="AG2538" s="1"/>
      <c r="AH2538" s="1"/>
      <c r="AI2538" s="1"/>
      <c r="AJ2538" s="1"/>
      <c r="AK2538" s="10"/>
      <c r="AL2538" s="1"/>
      <c r="AM2538" s="1"/>
      <c r="AN2538" s="1"/>
      <c r="AO2538" s="1"/>
      <c r="AP2538" s="1"/>
      <c r="AQ2538" s="1"/>
    </row>
    <row r="2539" spans="1:43" x14ac:dyDescent="0.2">
      <c r="A2539" s="67">
        <f t="shared" si="1027"/>
        <v>44821</v>
      </c>
      <c r="B2539" s="8">
        <f t="shared" si="1017"/>
        <v>22729.656982730001</v>
      </c>
      <c r="C2539" s="8">
        <f t="shared" si="1028"/>
        <v>14727.293106159999</v>
      </c>
      <c r="D2539" s="28">
        <f t="shared" si="1029"/>
        <v>6388.87</v>
      </c>
      <c r="E2539" s="9">
        <f>IF(K2539=1,VLOOKUP(A2538,[1]Plan1!$AY$117:$BA$314,3),E2538)</f>
        <v>6370.34</v>
      </c>
      <c r="F2539" s="110">
        <f t="shared" si="1030"/>
        <v>44820</v>
      </c>
      <c r="G2539" s="12">
        <f t="shared" si="1018"/>
        <v>-2.9003564010536831E-3</v>
      </c>
      <c r="H2539" s="11">
        <f t="shared" si="1031"/>
        <v>44851</v>
      </c>
      <c r="I2539" s="11">
        <f t="shared" si="1019"/>
        <v>44851</v>
      </c>
      <c r="J2539" s="1">
        <f t="shared" si="1032"/>
        <v>21</v>
      </c>
      <c r="K2539" s="1">
        <f t="shared" ref="K2539:K2602" si="1040">(J2539-(NETWORKDAYS(A2539,I2539,AE$118:AE$502)-1))</f>
        <v>2</v>
      </c>
      <c r="L2539" s="8">
        <f t="shared" si="1020"/>
        <v>0.99972340999999998</v>
      </c>
      <c r="M2539" s="14">
        <f t="shared" si="1039"/>
        <v>0.99640046999999998</v>
      </c>
      <c r="N2539" s="14">
        <f t="shared" si="1036"/>
        <v>1.4619432379109156</v>
      </c>
      <c r="O2539" s="8">
        <f t="shared" si="1038"/>
        <v>1.46153887</v>
      </c>
      <c r="P2539" s="8">
        <f t="shared" si="1021"/>
        <v>21524.511324530002</v>
      </c>
      <c r="Q2539" s="13">
        <f t="shared" si="1022"/>
        <v>0</v>
      </c>
      <c r="R2539" s="21">
        <f t="shared" si="1023"/>
        <v>0</v>
      </c>
      <c r="S2539" s="8">
        <f t="shared" si="1024"/>
        <v>0</v>
      </c>
      <c r="T2539" s="10">
        <f t="shared" si="1033"/>
        <v>6.5000000000000002E-2</v>
      </c>
      <c r="U2539" s="13">
        <f t="shared" si="1037"/>
        <v>218</v>
      </c>
      <c r="V2539" s="13">
        <v>252</v>
      </c>
      <c r="W2539" s="14">
        <f t="shared" si="1025"/>
        <v>1.055989455</v>
      </c>
      <c r="X2539" s="224">
        <f t="shared" si="1016"/>
        <v>1205.1456582000001</v>
      </c>
      <c r="Y2539" s="8">
        <v>0</v>
      </c>
      <c r="Z2539" s="9">
        <f t="shared" si="1026"/>
        <v>0</v>
      </c>
      <c r="AA2539" s="26" t="str">
        <f t="shared" si="1034"/>
        <v>INCORPJ=</v>
      </c>
      <c r="AB2539" s="70">
        <f t="shared" si="1035"/>
        <v>45169</v>
      </c>
      <c r="AC2539" s="4"/>
      <c r="AD2539" s="1"/>
      <c r="AE2539" s="11"/>
      <c r="AF2539" s="5"/>
      <c r="AG2539" s="1"/>
      <c r="AH2539" s="1"/>
      <c r="AI2539" s="1"/>
      <c r="AJ2539" s="1"/>
      <c r="AK2539" s="10"/>
      <c r="AL2539" s="1"/>
      <c r="AM2539" s="1"/>
      <c r="AN2539" s="1"/>
      <c r="AO2539" s="1"/>
      <c r="AP2539" s="1"/>
      <c r="AQ2539" s="1"/>
    </row>
    <row r="2540" spans="1:43" x14ac:dyDescent="0.2">
      <c r="A2540" s="67">
        <f t="shared" si="1027"/>
        <v>44822</v>
      </c>
      <c r="B2540" s="8">
        <f t="shared" si="1017"/>
        <v>22729.656982730001</v>
      </c>
      <c r="C2540" s="8">
        <f t="shared" si="1028"/>
        <v>14727.293106159999</v>
      </c>
      <c r="D2540" s="28">
        <f t="shared" si="1029"/>
        <v>6388.87</v>
      </c>
      <c r="E2540" s="9">
        <f>IF(K2540=1,VLOOKUP(A2539,[1]Plan1!$AY$117:$BA$314,3),E2539)</f>
        <v>6370.34</v>
      </c>
      <c r="F2540" s="110">
        <f t="shared" si="1030"/>
        <v>44820</v>
      </c>
      <c r="G2540" s="12">
        <f t="shared" si="1018"/>
        <v>-2.9003564010536831E-3</v>
      </c>
      <c r="H2540" s="11">
        <f t="shared" si="1031"/>
        <v>44851</v>
      </c>
      <c r="I2540" s="11">
        <f t="shared" si="1019"/>
        <v>44851</v>
      </c>
      <c r="J2540" s="1">
        <f t="shared" si="1032"/>
        <v>21</v>
      </c>
      <c r="K2540" s="1">
        <f t="shared" si="1040"/>
        <v>2</v>
      </c>
      <c r="L2540" s="8">
        <f t="shared" si="1020"/>
        <v>0.99972340999999998</v>
      </c>
      <c r="M2540" s="14">
        <f t="shared" si="1039"/>
        <v>0.99640046999999998</v>
      </c>
      <c r="N2540" s="14">
        <f t="shared" si="1036"/>
        <v>1.4619432379109156</v>
      </c>
      <c r="O2540" s="8">
        <f t="shared" si="1038"/>
        <v>1.46153887</v>
      </c>
      <c r="P2540" s="8">
        <f t="shared" si="1021"/>
        <v>21524.511324530002</v>
      </c>
      <c r="Q2540" s="13">
        <f t="shared" si="1022"/>
        <v>0</v>
      </c>
      <c r="R2540" s="21">
        <f t="shared" si="1023"/>
        <v>0</v>
      </c>
      <c r="S2540" s="8">
        <f t="shared" si="1024"/>
        <v>0</v>
      </c>
      <c r="T2540" s="10">
        <f t="shared" si="1033"/>
        <v>6.5000000000000002E-2</v>
      </c>
      <c r="U2540" s="13">
        <f t="shared" si="1037"/>
        <v>218</v>
      </c>
      <c r="V2540" s="13">
        <v>252</v>
      </c>
      <c r="W2540" s="14">
        <f t="shared" si="1025"/>
        <v>1.055989455</v>
      </c>
      <c r="X2540" s="224">
        <f t="shared" si="1016"/>
        <v>1205.1456582000001</v>
      </c>
      <c r="Y2540" s="8">
        <v>0</v>
      </c>
      <c r="Z2540" s="9">
        <f t="shared" si="1026"/>
        <v>0</v>
      </c>
      <c r="AA2540" s="26" t="str">
        <f t="shared" si="1034"/>
        <v>INCORPJ=</v>
      </c>
      <c r="AB2540" s="70">
        <f t="shared" si="1035"/>
        <v>45169</v>
      </c>
      <c r="AC2540" s="4"/>
      <c r="AD2540" s="1"/>
      <c r="AE2540" s="11"/>
      <c r="AF2540" s="5"/>
      <c r="AG2540" s="1"/>
      <c r="AH2540" s="1"/>
      <c r="AI2540" s="1"/>
      <c r="AJ2540" s="1"/>
      <c r="AK2540" s="10"/>
      <c r="AL2540" s="1"/>
      <c r="AM2540" s="1"/>
      <c r="AN2540" s="1"/>
      <c r="AO2540" s="1"/>
      <c r="AP2540" s="1"/>
      <c r="AQ2540" s="1"/>
    </row>
    <row r="2541" spans="1:43" x14ac:dyDescent="0.2">
      <c r="A2541" s="67">
        <f t="shared" si="1027"/>
        <v>44823</v>
      </c>
      <c r="B2541" s="8">
        <f t="shared" si="1017"/>
        <v>22729.656982730001</v>
      </c>
      <c r="C2541" s="8">
        <f t="shared" si="1028"/>
        <v>14727.293106159999</v>
      </c>
      <c r="D2541" s="28">
        <f t="shared" si="1029"/>
        <v>6388.87</v>
      </c>
      <c r="E2541" s="9">
        <f>IF(K2541=1,VLOOKUP(A2540,[1]Plan1!$AY$117:$BA$314,3),E2540)</f>
        <v>6370.34</v>
      </c>
      <c r="F2541" s="110">
        <f t="shared" si="1030"/>
        <v>44820</v>
      </c>
      <c r="G2541" s="12">
        <f t="shared" si="1018"/>
        <v>-2.9003564010536831E-3</v>
      </c>
      <c r="H2541" s="11">
        <f t="shared" si="1031"/>
        <v>44851</v>
      </c>
      <c r="I2541" s="11">
        <f t="shared" si="1019"/>
        <v>44851</v>
      </c>
      <c r="J2541" s="1">
        <f t="shared" si="1032"/>
        <v>21</v>
      </c>
      <c r="K2541" s="1">
        <f t="shared" si="1040"/>
        <v>2</v>
      </c>
      <c r="L2541" s="8">
        <f t="shared" si="1020"/>
        <v>0.99972340999999998</v>
      </c>
      <c r="M2541" s="14">
        <f t="shared" si="1039"/>
        <v>0.99640046999999998</v>
      </c>
      <c r="N2541" s="14">
        <f t="shared" si="1036"/>
        <v>1.4619432379109156</v>
      </c>
      <c r="O2541" s="8">
        <f t="shared" si="1038"/>
        <v>1.46153887</v>
      </c>
      <c r="P2541" s="8">
        <f t="shared" si="1021"/>
        <v>21524.511324530002</v>
      </c>
      <c r="Q2541" s="13">
        <f t="shared" si="1022"/>
        <v>0</v>
      </c>
      <c r="R2541" s="21">
        <f t="shared" si="1023"/>
        <v>0</v>
      </c>
      <c r="S2541" s="8">
        <f t="shared" si="1024"/>
        <v>0</v>
      </c>
      <c r="T2541" s="10">
        <f t="shared" si="1033"/>
        <v>6.5000000000000002E-2</v>
      </c>
      <c r="U2541" s="13">
        <f t="shared" si="1037"/>
        <v>218</v>
      </c>
      <c r="V2541" s="13">
        <v>252</v>
      </c>
      <c r="W2541" s="14">
        <f t="shared" si="1025"/>
        <v>1.055989455</v>
      </c>
      <c r="X2541" s="224">
        <f t="shared" si="1016"/>
        <v>1205.1456582000001</v>
      </c>
      <c r="Y2541" s="8">
        <v>0</v>
      </c>
      <c r="Z2541" s="9">
        <f t="shared" si="1026"/>
        <v>0</v>
      </c>
      <c r="AA2541" s="26" t="str">
        <f t="shared" si="1034"/>
        <v>INCORPJ=</v>
      </c>
      <c r="AB2541" s="70">
        <f t="shared" si="1035"/>
        <v>45169</v>
      </c>
      <c r="AC2541" s="4"/>
      <c r="AD2541" s="1"/>
      <c r="AE2541" s="11"/>
      <c r="AF2541" s="5"/>
      <c r="AG2541" s="1"/>
      <c r="AH2541" s="1"/>
      <c r="AI2541" s="1"/>
      <c r="AJ2541" s="1"/>
      <c r="AK2541" s="10"/>
      <c r="AL2541" s="1"/>
      <c r="AM2541" s="1"/>
      <c r="AN2541" s="1"/>
      <c r="AO2541" s="1"/>
      <c r="AP2541" s="1"/>
      <c r="AQ2541" s="1"/>
    </row>
    <row r="2542" spans="1:43" x14ac:dyDescent="0.2">
      <c r="A2542" s="67">
        <f t="shared" si="1027"/>
        <v>44824</v>
      </c>
      <c r="B2542" s="8">
        <f t="shared" si="1017"/>
        <v>22732.193399440002</v>
      </c>
      <c r="C2542" s="8">
        <f t="shared" si="1028"/>
        <v>14727.293106159999</v>
      </c>
      <c r="D2542" s="28">
        <f t="shared" si="1029"/>
        <v>6388.87</v>
      </c>
      <c r="E2542" s="9">
        <f>IF(K2542=1,VLOOKUP(A2541,[1]Plan1!$AY$117:$BA$314,3),E2541)</f>
        <v>6370.34</v>
      </c>
      <c r="F2542" s="110">
        <f t="shared" si="1030"/>
        <v>44820</v>
      </c>
      <c r="G2542" s="12">
        <f t="shared" si="1018"/>
        <v>-2.9003564010536831E-3</v>
      </c>
      <c r="H2542" s="11">
        <f t="shared" si="1031"/>
        <v>44851</v>
      </c>
      <c r="I2542" s="11">
        <f t="shared" si="1019"/>
        <v>44851</v>
      </c>
      <c r="J2542" s="1">
        <f t="shared" si="1032"/>
        <v>21</v>
      </c>
      <c r="K2542" s="1">
        <f t="shared" si="1040"/>
        <v>3</v>
      </c>
      <c r="L2542" s="8">
        <f t="shared" si="1020"/>
        <v>0.99958513999999998</v>
      </c>
      <c r="M2542" s="14">
        <f t="shared" si="1039"/>
        <v>0.99640046999999998</v>
      </c>
      <c r="N2542" s="14">
        <f t="shared" si="1036"/>
        <v>1.4619432379109156</v>
      </c>
      <c r="O2542" s="8">
        <f t="shared" si="1038"/>
        <v>1.46133673</v>
      </c>
      <c r="P2542" s="8">
        <f t="shared" si="1021"/>
        <v>21521.534349500002</v>
      </c>
      <c r="Q2542" s="13">
        <f t="shared" si="1022"/>
        <v>0</v>
      </c>
      <c r="R2542" s="21">
        <f t="shared" si="1023"/>
        <v>0</v>
      </c>
      <c r="S2542" s="8">
        <f t="shared" si="1024"/>
        <v>0</v>
      </c>
      <c r="T2542" s="10">
        <f t="shared" si="1033"/>
        <v>6.5000000000000002E-2</v>
      </c>
      <c r="U2542" s="13">
        <f t="shared" si="1037"/>
        <v>219</v>
      </c>
      <c r="V2542" s="13">
        <v>252</v>
      </c>
      <c r="W2542" s="14">
        <f t="shared" si="1025"/>
        <v>1.05625338</v>
      </c>
      <c r="X2542" s="224">
        <f t="shared" si="1016"/>
        <v>1210.6590499399999</v>
      </c>
      <c r="Y2542" s="8">
        <v>0</v>
      </c>
      <c r="Z2542" s="9">
        <f t="shared" si="1026"/>
        <v>0</v>
      </c>
      <c r="AA2542" s="26" t="str">
        <f t="shared" si="1034"/>
        <v>INCORPJ=</v>
      </c>
      <c r="AB2542" s="70">
        <f t="shared" si="1035"/>
        <v>45169</v>
      </c>
      <c r="AC2542" s="4"/>
      <c r="AD2542" s="1"/>
      <c r="AE2542" s="11"/>
      <c r="AF2542" s="5"/>
      <c r="AG2542" s="1"/>
      <c r="AH2542" s="1"/>
      <c r="AI2542" s="1"/>
      <c r="AJ2542" s="1"/>
      <c r="AK2542" s="10"/>
      <c r="AL2542" s="1"/>
      <c r="AM2542" s="1"/>
      <c r="AN2542" s="1"/>
      <c r="AO2542" s="1"/>
      <c r="AP2542" s="1"/>
      <c r="AQ2542" s="1"/>
    </row>
    <row r="2543" spans="1:43" x14ac:dyDescent="0.2">
      <c r="A2543" s="67">
        <f t="shared" si="1027"/>
        <v>44825</v>
      </c>
      <c r="B2543" s="8">
        <f t="shared" si="1017"/>
        <v>22734.730265860002</v>
      </c>
      <c r="C2543" s="8">
        <f t="shared" si="1028"/>
        <v>14727.293106159999</v>
      </c>
      <c r="D2543" s="28">
        <f t="shared" si="1029"/>
        <v>6388.87</v>
      </c>
      <c r="E2543" s="9">
        <f>IF(K2543=1,VLOOKUP(A2542,[1]Plan1!$AY$117:$BA$314,3),E2542)</f>
        <v>6370.34</v>
      </c>
      <c r="F2543" s="110">
        <f t="shared" si="1030"/>
        <v>44820</v>
      </c>
      <c r="G2543" s="12">
        <f t="shared" si="1018"/>
        <v>-2.9003564010536831E-3</v>
      </c>
      <c r="H2543" s="11">
        <f t="shared" si="1031"/>
        <v>44851</v>
      </c>
      <c r="I2543" s="11">
        <f t="shared" si="1019"/>
        <v>44851</v>
      </c>
      <c r="J2543" s="1">
        <f t="shared" si="1032"/>
        <v>21</v>
      </c>
      <c r="K2543" s="1">
        <f t="shared" si="1040"/>
        <v>4</v>
      </c>
      <c r="L2543" s="8">
        <f t="shared" si="1020"/>
        <v>0.99944690000000003</v>
      </c>
      <c r="M2543" s="14">
        <f t="shared" si="1039"/>
        <v>0.99640046999999998</v>
      </c>
      <c r="N2543" s="14">
        <f t="shared" si="1036"/>
        <v>1.4619432379109156</v>
      </c>
      <c r="O2543" s="8">
        <f t="shared" si="1038"/>
        <v>1.4611346300000001</v>
      </c>
      <c r="P2543" s="8">
        <f t="shared" si="1021"/>
        <v>21518.557963570001</v>
      </c>
      <c r="Q2543" s="13">
        <f t="shared" si="1022"/>
        <v>0</v>
      </c>
      <c r="R2543" s="21">
        <f t="shared" si="1023"/>
        <v>0</v>
      </c>
      <c r="S2543" s="8">
        <f t="shared" si="1024"/>
        <v>0</v>
      </c>
      <c r="T2543" s="10">
        <f t="shared" si="1033"/>
        <v>6.5000000000000002E-2</v>
      </c>
      <c r="U2543" s="13">
        <f t="shared" si="1037"/>
        <v>220</v>
      </c>
      <c r="V2543" s="13">
        <v>252</v>
      </c>
      <c r="W2543" s="14">
        <f t="shared" si="1025"/>
        <v>1.0565173699999999</v>
      </c>
      <c r="X2543" s="224">
        <f t="shared" si="1016"/>
        <v>1216.1723022900001</v>
      </c>
      <c r="Y2543" s="8">
        <v>0</v>
      </c>
      <c r="Z2543" s="9">
        <f t="shared" si="1026"/>
        <v>0</v>
      </c>
      <c r="AA2543" s="26" t="str">
        <f t="shared" si="1034"/>
        <v>INCORPJ=</v>
      </c>
      <c r="AB2543" s="70">
        <f t="shared" si="1035"/>
        <v>45169</v>
      </c>
      <c r="AC2543" s="4"/>
      <c r="AD2543" s="1"/>
      <c r="AE2543" s="11"/>
      <c r="AF2543" s="5"/>
      <c r="AG2543" s="1"/>
      <c r="AH2543" s="1"/>
      <c r="AI2543" s="1"/>
      <c r="AJ2543" s="1"/>
      <c r="AK2543" s="10"/>
      <c r="AL2543" s="1"/>
      <c r="AM2543" s="1"/>
      <c r="AN2543" s="1"/>
      <c r="AO2543" s="1"/>
      <c r="AP2543" s="1"/>
      <c r="AQ2543" s="1"/>
    </row>
    <row r="2544" spans="1:43" x14ac:dyDescent="0.2">
      <c r="A2544" s="67">
        <f t="shared" si="1027"/>
        <v>44826</v>
      </c>
      <c r="B2544" s="8">
        <f t="shared" si="1017"/>
        <v>22737.267313600001</v>
      </c>
      <c r="C2544" s="8">
        <f t="shared" si="1028"/>
        <v>14727.293106159999</v>
      </c>
      <c r="D2544" s="28">
        <f t="shared" si="1029"/>
        <v>6388.87</v>
      </c>
      <c r="E2544" s="9">
        <f>IF(K2544=1,VLOOKUP(A2543,[1]Plan1!$AY$117:$BA$314,3),E2543)</f>
        <v>6370.34</v>
      </c>
      <c r="F2544" s="110">
        <f t="shared" si="1030"/>
        <v>44820</v>
      </c>
      <c r="G2544" s="12">
        <f t="shared" si="1018"/>
        <v>-2.9003564010536831E-3</v>
      </c>
      <c r="H2544" s="11">
        <f t="shared" si="1031"/>
        <v>44851</v>
      </c>
      <c r="I2544" s="11">
        <f t="shared" si="1019"/>
        <v>44851</v>
      </c>
      <c r="J2544" s="1">
        <f t="shared" si="1032"/>
        <v>21</v>
      </c>
      <c r="K2544" s="1">
        <f t="shared" si="1040"/>
        <v>5</v>
      </c>
      <c r="L2544" s="8">
        <f t="shared" si="1020"/>
        <v>0.99930867000000001</v>
      </c>
      <c r="M2544" s="14">
        <f t="shared" si="1039"/>
        <v>0.99640046999999998</v>
      </c>
      <c r="N2544" s="14">
        <f t="shared" si="1036"/>
        <v>1.4619432379109156</v>
      </c>
      <c r="O2544" s="8">
        <f t="shared" si="1038"/>
        <v>1.4609325500000001</v>
      </c>
      <c r="P2544" s="8">
        <f t="shared" si="1021"/>
        <v>21515.581872170002</v>
      </c>
      <c r="Q2544" s="13">
        <f t="shared" si="1022"/>
        <v>0</v>
      </c>
      <c r="R2544" s="21">
        <f t="shared" si="1023"/>
        <v>0</v>
      </c>
      <c r="S2544" s="8">
        <f t="shared" si="1024"/>
        <v>0</v>
      </c>
      <c r="T2544" s="10">
        <f t="shared" si="1033"/>
        <v>6.5000000000000002E-2</v>
      </c>
      <c r="U2544" s="13">
        <f t="shared" si="1037"/>
        <v>221</v>
      </c>
      <c r="V2544" s="13">
        <v>252</v>
      </c>
      <c r="W2544" s="14">
        <f t="shared" si="1025"/>
        <v>1.056781427</v>
      </c>
      <c r="X2544" s="224">
        <f t="shared" si="1016"/>
        <v>1221.6854414300001</v>
      </c>
      <c r="Y2544" s="8">
        <v>0</v>
      </c>
      <c r="Z2544" s="9">
        <f t="shared" si="1026"/>
        <v>0</v>
      </c>
      <c r="AA2544" s="26" t="str">
        <f t="shared" si="1034"/>
        <v>INCORPJ=</v>
      </c>
      <c r="AB2544" s="70">
        <f t="shared" si="1035"/>
        <v>45169</v>
      </c>
      <c r="AC2544" s="4"/>
      <c r="AD2544" s="1"/>
      <c r="AE2544" s="11"/>
      <c r="AF2544" s="5"/>
      <c r="AG2544" s="1"/>
      <c r="AH2544" s="1"/>
      <c r="AI2544" s="1"/>
      <c r="AJ2544" s="1"/>
      <c r="AK2544" s="10"/>
      <c r="AL2544" s="1"/>
      <c r="AM2544" s="1"/>
      <c r="AN2544" s="1"/>
      <c r="AO2544" s="1"/>
      <c r="AP2544" s="1"/>
      <c r="AQ2544" s="1"/>
    </row>
    <row r="2545" spans="1:43" x14ac:dyDescent="0.2">
      <c r="A2545" s="67">
        <f t="shared" si="1027"/>
        <v>44827</v>
      </c>
      <c r="B2545" s="8">
        <f t="shared" si="1017"/>
        <v>22739.804520829999</v>
      </c>
      <c r="C2545" s="8">
        <f t="shared" si="1028"/>
        <v>14727.293106159999</v>
      </c>
      <c r="D2545" s="28">
        <f t="shared" si="1029"/>
        <v>6388.87</v>
      </c>
      <c r="E2545" s="9">
        <f>IF(K2545=1,VLOOKUP(A2544,[1]Plan1!$AY$117:$BA$314,3),E2544)</f>
        <v>6370.34</v>
      </c>
      <c r="F2545" s="110">
        <f t="shared" si="1030"/>
        <v>44820</v>
      </c>
      <c r="G2545" s="12">
        <f t="shared" si="1018"/>
        <v>-2.9003564010536831E-3</v>
      </c>
      <c r="H2545" s="11">
        <f t="shared" si="1031"/>
        <v>44851</v>
      </c>
      <c r="I2545" s="11">
        <f t="shared" si="1019"/>
        <v>44851</v>
      </c>
      <c r="J2545" s="1">
        <f t="shared" si="1032"/>
        <v>21</v>
      </c>
      <c r="K2545" s="1">
        <f t="shared" si="1040"/>
        <v>6</v>
      </c>
      <c r="L2545" s="8">
        <f t="shared" si="1020"/>
        <v>0.99917045999999998</v>
      </c>
      <c r="M2545" s="14">
        <f t="shared" si="1039"/>
        <v>0.99640046999999998</v>
      </c>
      <c r="N2545" s="14">
        <f t="shared" si="1036"/>
        <v>1.4619432379109156</v>
      </c>
      <c r="O2545" s="8">
        <f t="shared" si="1038"/>
        <v>1.46073049</v>
      </c>
      <c r="P2545" s="8">
        <f t="shared" si="1021"/>
        <v>21512.606075330001</v>
      </c>
      <c r="Q2545" s="13">
        <f t="shared" si="1022"/>
        <v>0</v>
      </c>
      <c r="R2545" s="21">
        <f t="shared" si="1023"/>
        <v>0</v>
      </c>
      <c r="S2545" s="8">
        <f t="shared" si="1024"/>
        <v>0</v>
      </c>
      <c r="T2545" s="10">
        <f t="shared" si="1033"/>
        <v>6.5000000000000002E-2</v>
      </c>
      <c r="U2545" s="13">
        <f t="shared" si="1037"/>
        <v>222</v>
      </c>
      <c r="V2545" s="13">
        <v>252</v>
      </c>
      <c r="W2545" s="14">
        <f t="shared" si="1025"/>
        <v>1.05704555</v>
      </c>
      <c r="X2545" s="224">
        <f t="shared" si="1016"/>
        <v>1227.1984454999999</v>
      </c>
      <c r="Y2545" s="8">
        <v>0</v>
      </c>
      <c r="Z2545" s="9">
        <f t="shared" si="1026"/>
        <v>0</v>
      </c>
      <c r="AA2545" s="26" t="str">
        <f t="shared" si="1034"/>
        <v>INCORPJ=</v>
      </c>
      <c r="AB2545" s="70">
        <f t="shared" si="1035"/>
        <v>45169</v>
      </c>
      <c r="AC2545" s="4"/>
      <c r="AD2545" s="1"/>
      <c r="AE2545" s="11"/>
      <c r="AF2545" s="5"/>
      <c r="AG2545" s="1"/>
      <c r="AH2545" s="1"/>
      <c r="AI2545" s="1"/>
      <c r="AJ2545" s="1"/>
      <c r="AK2545" s="10"/>
      <c r="AL2545" s="1"/>
      <c r="AM2545" s="1"/>
      <c r="AN2545" s="1"/>
      <c r="AO2545" s="1"/>
      <c r="AP2545" s="1"/>
      <c r="AQ2545" s="1"/>
    </row>
    <row r="2546" spans="1:43" x14ac:dyDescent="0.2">
      <c r="A2546" s="67">
        <f t="shared" si="1027"/>
        <v>44828</v>
      </c>
      <c r="B2546" s="8">
        <f t="shared" si="1017"/>
        <v>22742.342177070001</v>
      </c>
      <c r="C2546" s="8">
        <f t="shared" si="1028"/>
        <v>14727.293106159999</v>
      </c>
      <c r="D2546" s="28">
        <f t="shared" si="1029"/>
        <v>6388.87</v>
      </c>
      <c r="E2546" s="9">
        <f>IF(K2546=1,VLOOKUP(A2545,[1]Plan1!$AY$117:$BA$314,3),E2545)</f>
        <v>6370.34</v>
      </c>
      <c r="F2546" s="110">
        <f t="shared" si="1030"/>
        <v>44820</v>
      </c>
      <c r="G2546" s="12">
        <f t="shared" si="1018"/>
        <v>-2.9003564010536831E-3</v>
      </c>
      <c r="H2546" s="11">
        <f t="shared" si="1031"/>
        <v>44851</v>
      </c>
      <c r="I2546" s="11">
        <f t="shared" si="1019"/>
        <v>44851</v>
      </c>
      <c r="J2546" s="1">
        <f t="shared" si="1032"/>
        <v>21</v>
      </c>
      <c r="K2546" s="1">
        <f t="shared" si="1040"/>
        <v>7</v>
      </c>
      <c r="L2546" s="8">
        <f t="shared" si="1020"/>
        <v>0.99903227000000006</v>
      </c>
      <c r="M2546" s="14">
        <f t="shared" si="1039"/>
        <v>0.99640046999999998</v>
      </c>
      <c r="N2546" s="14">
        <f t="shared" si="1036"/>
        <v>1.4619432379109156</v>
      </c>
      <c r="O2546" s="8">
        <f t="shared" si="1038"/>
        <v>1.4605284700000001</v>
      </c>
      <c r="P2546" s="8">
        <f t="shared" si="1021"/>
        <v>21509.630867579999</v>
      </c>
      <c r="Q2546" s="13">
        <f t="shared" si="1022"/>
        <v>0</v>
      </c>
      <c r="R2546" s="21">
        <f t="shared" si="1023"/>
        <v>0</v>
      </c>
      <c r="S2546" s="8">
        <f t="shared" si="1024"/>
        <v>0</v>
      </c>
      <c r="T2546" s="10">
        <f t="shared" si="1033"/>
        <v>6.5000000000000002E-2</v>
      </c>
      <c r="U2546" s="13">
        <f t="shared" si="1037"/>
        <v>223</v>
      </c>
      <c r="V2546" s="13">
        <v>252</v>
      </c>
      <c r="W2546" s="14">
        <f t="shared" si="1025"/>
        <v>1.0573097380000001</v>
      </c>
      <c r="X2546" s="224">
        <f t="shared" si="1016"/>
        <v>1232.7113094900001</v>
      </c>
      <c r="Y2546" s="8">
        <v>0</v>
      </c>
      <c r="Z2546" s="9">
        <f t="shared" si="1026"/>
        <v>0</v>
      </c>
      <c r="AA2546" s="26" t="str">
        <f t="shared" si="1034"/>
        <v>INCORPJ=</v>
      </c>
      <c r="AB2546" s="70">
        <f t="shared" si="1035"/>
        <v>45169</v>
      </c>
      <c r="AC2546" s="4"/>
      <c r="AD2546" s="1"/>
      <c r="AE2546" s="11"/>
      <c r="AF2546" s="5"/>
      <c r="AG2546" s="1"/>
      <c r="AH2546" s="1"/>
      <c r="AI2546" s="1"/>
      <c r="AJ2546" s="1"/>
      <c r="AK2546" s="10"/>
      <c r="AL2546" s="1"/>
      <c r="AM2546" s="1"/>
      <c r="AN2546" s="1"/>
      <c r="AO2546" s="1"/>
      <c r="AP2546" s="1"/>
      <c r="AQ2546" s="1"/>
    </row>
    <row r="2547" spans="1:43" x14ac:dyDescent="0.2">
      <c r="A2547" s="67">
        <f t="shared" si="1027"/>
        <v>44829</v>
      </c>
      <c r="B2547" s="8">
        <f t="shared" si="1017"/>
        <v>22742.342177070001</v>
      </c>
      <c r="C2547" s="8">
        <f t="shared" si="1028"/>
        <v>14727.293106159999</v>
      </c>
      <c r="D2547" s="28">
        <f t="shared" si="1029"/>
        <v>6388.87</v>
      </c>
      <c r="E2547" s="9">
        <f>IF(K2547=1,VLOOKUP(A2546,[1]Plan1!$AY$117:$BA$314,3),E2546)</f>
        <v>6370.34</v>
      </c>
      <c r="F2547" s="110">
        <f t="shared" si="1030"/>
        <v>44820</v>
      </c>
      <c r="G2547" s="12">
        <f t="shared" si="1018"/>
        <v>-2.9003564010536831E-3</v>
      </c>
      <c r="H2547" s="11">
        <f t="shared" si="1031"/>
        <v>44851</v>
      </c>
      <c r="I2547" s="11">
        <f t="shared" si="1019"/>
        <v>44851</v>
      </c>
      <c r="J2547" s="1">
        <f t="shared" si="1032"/>
        <v>21</v>
      </c>
      <c r="K2547" s="1">
        <f t="shared" si="1040"/>
        <v>7</v>
      </c>
      <c r="L2547" s="8">
        <f t="shared" si="1020"/>
        <v>0.99903227000000006</v>
      </c>
      <c r="M2547" s="14">
        <f t="shared" si="1039"/>
        <v>0.99640046999999998</v>
      </c>
      <c r="N2547" s="14">
        <f t="shared" si="1036"/>
        <v>1.4619432379109156</v>
      </c>
      <c r="O2547" s="8">
        <f t="shared" si="1038"/>
        <v>1.4605284700000001</v>
      </c>
      <c r="P2547" s="8">
        <f t="shared" si="1021"/>
        <v>21509.630867579999</v>
      </c>
      <c r="Q2547" s="13">
        <f t="shared" si="1022"/>
        <v>0</v>
      </c>
      <c r="R2547" s="21">
        <f t="shared" si="1023"/>
        <v>0</v>
      </c>
      <c r="S2547" s="8">
        <f t="shared" si="1024"/>
        <v>0</v>
      </c>
      <c r="T2547" s="10">
        <f t="shared" si="1033"/>
        <v>6.5000000000000002E-2</v>
      </c>
      <c r="U2547" s="13">
        <f t="shared" si="1037"/>
        <v>223</v>
      </c>
      <c r="V2547" s="13">
        <v>252</v>
      </c>
      <c r="W2547" s="14">
        <f t="shared" si="1025"/>
        <v>1.0573097380000001</v>
      </c>
      <c r="X2547" s="224">
        <f t="shared" si="1016"/>
        <v>1232.7113094900001</v>
      </c>
      <c r="Y2547" s="8">
        <v>0</v>
      </c>
      <c r="Z2547" s="9">
        <f t="shared" si="1026"/>
        <v>0</v>
      </c>
      <c r="AA2547" s="26" t="str">
        <f t="shared" si="1034"/>
        <v>INCORPJ=</v>
      </c>
      <c r="AB2547" s="70">
        <f t="shared" si="1035"/>
        <v>45169</v>
      </c>
      <c r="AC2547" s="4"/>
      <c r="AD2547" s="1"/>
      <c r="AE2547" s="11"/>
      <c r="AF2547" s="5"/>
      <c r="AG2547" s="1"/>
      <c r="AH2547" s="1"/>
      <c r="AI2547" s="1"/>
      <c r="AJ2547" s="1"/>
      <c r="AK2547" s="10"/>
      <c r="AL2547" s="1"/>
      <c r="AM2547" s="1"/>
      <c r="AN2547" s="1"/>
      <c r="AO2547" s="1"/>
      <c r="AP2547" s="1"/>
      <c r="AQ2547" s="1"/>
    </row>
    <row r="2548" spans="1:43" x14ac:dyDescent="0.2">
      <c r="A2548" s="67">
        <f t="shared" si="1027"/>
        <v>44830</v>
      </c>
      <c r="B2548" s="8">
        <f t="shared" si="1017"/>
        <v>22742.342177070001</v>
      </c>
      <c r="C2548" s="8">
        <f t="shared" si="1028"/>
        <v>14727.293106159999</v>
      </c>
      <c r="D2548" s="28">
        <f t="shared" si="1029"/>
        <v>6388.87</v>
      </c>
      <c r="E2548" s="9">
        <f>IF(K2548=1,VLOOKUP(A2547,[1]Plan1!$AY$117:$BA$314,3),E2547)</f>
        <v>6370.34</v>
      </c>
      <c r="F2548" s="110">
        <f t="shared" si="1030"/>
        <v>44820</v>
      </c>
      <c r="G2548" s="12">
        <f t="shared" si="1018"/>
        <v>-2.9003564010536831E-3</v>
      </c>
      <c r="H2548" s="11">
        <f t="shared" si="1031"/>
        <v>44851</v>
      </c>
      <c r="I2548" s="11">
        <f t="shared" si="1019"/>
        <v>44851</v>
      </c>
      <c r="J2548" s="1">
        <f t="shared" si="1032"/>
        <v>21</v>
      </c>
      <c r="K2548" s="1">
        <f t="shared" si="1040"/>
        <v>7</v>
      </c>
      <c r="L2548" s="8">
        <f t="shared" si="1020"/>
        <v>0.99903227000000006</v>
      </c>
      <c r="M2548" s="14">
        <f t="shared" si="1039"/>
        <v>0.99640046999999998</v>
      </c>
      <c r="N2548" s="14">
        <f t="shared" si="1036"/>
        <v>1.4619432379109156</v>
      </c>
      <c r="O2548" s="8">
        <f t="shared" si="1038"/>
        <v>1.4605284700000001</v>
      </c>
      <c r="P2548" s="8">
        <f t="shared" si="1021"/>
        <v>21509.630867579999</v>
      </c>
      <c r="Q2548" s="13">
        <f t="shared" si="1022"/>
        <v>0</v>
      </c>
      <c r="R2548" s="21">
        <f t="shared" si="1023"/>
        <v>0</v>
      </c>
      <c r="S2548" s="8">
        <f t="shared" si="1024"/>
        <v>0</v>
      </c>
      <c r="T2548" s="10">
        <f t="shared" si="1033"/>
        <v>6.5000000000000002E-2</v>
      </c>
      <c r="U2548" s="13">
        <f t="shared" si="1037"/>
        <v>223</v>
      </c>
      <c r="V2548" s="13">
        <v>252</v>
      </c>
      <c r="W2548" s="14">
        <f t="shared" si="1025"/>
        <v>1.0573097380000001</v>
      </c>
      <c r="X2548" s="224">
        <f t="shared" ref="X2548:X2611" si="1041">TRUNC((P2548*(W2548-1)),8)</f>
        <v>1232.7113094900001</v>
      </c>
      <c r="Y2548" s="8">
        <v>0</v>
      </c>
      <c r="Z2548" s="9">
        <f t="shared" si="1026"/>
        <v>0</v>
      </c>
      <c r="AA2548" s="26" t="str">
        <f t="shared" si="1034"/>
        <v>INCORPJ=</v>
      </c>
      <c r="AB2548" s="70">
        <f t="shared" si="1035"/>
        <v>45169</v>
      </c>
      <c r="AC2548" s="4"/>
      <c r="AD2548" s="1"/>
      <c r="AE2548" s="11"/>
      <c r="AF2548" s="5"/>
      <c r="AG2548" s="1"/>
      <c r="AH2548" s="1"/>
      <c r="AI2548" s="1"/>
      <c r="AJ2548" s="1"/>
      <c r="AK2548" s="10"/>
      <c r="AL2548" s="1"/>
      <c r="AM2548" s="1"/>
      <c r="AN2548" s="1"/>
      <c r="AO2548" s="1"/>
      <c r="AP2548" s="1"/>
      <c r="AQ2548" s="1"/>
    </row>
    <row r="2549" spans="1:43" x14ac:dyDescent="0.2">
      <c r="A2549" s="67">
        <f t="shared" si="1027"/>
        <v>44831</v>
      </c>
      <c r="B2549" s="8">
        <f t="shared" si="1017"/>
        <v>22744.880013739999</v>
      </c>
      <c r="C2549" s="8">
        <f t="shared" si="1028"/>
        <v>14727.293106159999</v>
      </c>
      <c r="D2549" s="28">
        <f t="shared" si="1029"/>
        <v>6388.87</v>
      </c>
      <c r="E2549" s="9">
        <f>IF(K2549=1,VLOOKUP(A2548,[1]Plan1!$AY$117:$BA$314,3),E2548)</f>
        <v>6370.34</v>
      </c>
      <c r="F2549" s="110">
        <f t="shared" si="1030"/>
        <v>44820</v>
      </c>
      <c r="G2549" s="12">
        <f t="shared" si="1018"/>
        <v>-2.9003564010536831E-3</v>
      </c>
      <c r="H2549" s="11">
        <f t="shared" si="1031"/>
        <v>44851</v>
      </c>
      <c r="I2549" s="11">
        <f t="shared" si="1019"/>
        <v>44851</v>
      </c>
      <c r="J2549" s="1">
        <f t="shared" si="1032"/>
        <v>21</v>
      </c>
      <c r="K2549" s="1">
        <f t="shared" si="1040"/>
        <v>8</v>
      </c>
      <c r="L2549" s="8">
        <f t="shared" si="1020"/>
        <v>0.99889410000000001</v>
      </c>
      <c r="M2549" s="14">
        <f t="shared" si="1039"/>
        <v>0.99640046999999998</v>
      </c>
      <c r="N2549" s="14">
        <f t="shared" si="1036"/>
        <v>1.4619432379109156</v>
      </c>
      <c r="O2549" s="8">
        <f t="shared" si="1038"/>
        <v>1.46032647</v>
      </c>
      <c r="P2549" s="8">
        <f t="shared" si="1021"/>
        <v>21506.655954369999</v>
      </c>
      <c r="Q2549" s="13">
        <f t="shared" si="1022"/>
        <v>0</v>
      </c>
      <c r="R2549" s="21">
        <f t="shared" si="1023"/>
        <v>0</v>
      </c>
      <c r="S2549" s="8">
        <f t="shared" si="1024"/>
        <v>0</v>
      </c>
      <c r="T2549" s="10">
        <f t="shared" si="1033"/>
        <v>6.5000000000000002E-2</v>
      </c>
      <c r="U2549" s="13">
        <f t="shared" si="1037"/>
        <v>224</v>
      </c>
      <c r="V2549" s="13">
        <v>252</v>
      </c>
      <c r="W2549" s="14">
        <f t="shared" si="1025"/>
        <v>1.0575739930000001</v>
      </c>
      <c r="X2549" s="224">
        <f t="shared" si="1041"/>
        <v>1238.2240593700001</v>
      </c>
      <c r="Y2549" s="8">
        <v>0</v>
      </c>
      <c r="Z2549" s="9">
        <f t="shared" si="1026"/>
        <v>0</v>
      </c>
      <c r="AA2549" s="26" t="str">
        <f t="shared" si="1034"/>
        <v>INCORPJ=</v>
      </c>
      <c r="AB2549" s="70">
        <f t="shared" si="1035"/>
        <v>45169</v>
      </c>
      <c r="AC2549" s="4"/>
      <c r="AD2549" s="1"/>
      <c r="AE2549" s="11"/>
      <c r="AF2549" s="5"/>
      <c r="AG2549" s="1"/>
      <c r="AH2549" s="1"/>
      <c r="AI2549" s="1"/>
      <c r="AJ2549" s="1"/>
      <c r="AK2549" s="10"/>
      <c r="AL2549" s="1"/>
      <c r="AM2549" s="1"/>
      <c r="AN2549" s="1"/>
      <c r="AO2549" s="1"/>
      <c r="AP2549" s="1"/>
      <c r="AQ2549" s="1"/>
    </row>
    <row r="2550" spans="1:43" x14ac:dyDescent="0.2">
      <c r="A2550" s="67">
        <f t="shared" si="1027"/>
        <v>44832</v>
      </c>
      <c r="B2550" s="8">
        <f t="shared" si="1017"/>
        <v>22747.41816474</v>
      </c>
      <c r="C2550" s="8">
        <f t="shared" si="1028"/>
        <v>14727.293106159999</v>
      </c>
      <c r="D2550" s="28">
        <f t="shared" si="1029"/>
        <v>6388.87</v>
      </c>
      <c r="E2550" s="9">
        <f>IF(K2550=1,VLOOKUP(A2549,[1]Plan1!$AY$117:$BA$314,3),E2549)</f>
        <v>6370.34</v>
      </c>
      <c r="F2550" s="110">
        <f t="shared" si="1030"/>
        <v>44820</v>
      </c>
      <c r="G2550" s="12">
        <f t="shared" si="1018"/>
        <v>-2.9003564010536831E-3</v>
      </c>
      <c r="H2550" s="11">
        <f t="shared" si="1031"/>
        <v>44851</v>
      </c>
      <c r="I2550" s="11">
        <f t="shared" si="1019"/>
        <v>44851</v>
      </c>
      <c r="J2550" s="1">
        <f t="shared" si="1032"/>
        <v>21</v>
      </c>
      <c r="K2550" s="1">
        <f t="shared" si="1040"/>
        <v>9</v>
      </c>
      <c r="L2550" s="8">
        <f t="shared" si="1020"/>
        <v>0.99875594999999995</v>
      </c>
      <c r="M2550" s="14">
        <f t="shared" si="1039"/>
        <v>0.99640046999999998</v>
      </c>
      <c r="N2550" s="14">
        <f t="shared" si="1036"/>
        <v>1.4619432379109156</v>
      </c>
      <c r="O2550" s="8">
        <f t="shared" si="1038"/>
        <v>1.4601245</v>
      </c>
      <c r="P2550" s="8">
        <f t="shared" si="1021"/>
        <v>21503.681482979999</v>
      </c>
      <c r="Q2550" s="13">
        <f t="shared" si="1022"/>
        <v>0</v>
      </c>
      <c r="R2550" s="21">
        <f t="shared" si="1023"/>
        <v>0</v>
      </c>
      <c r="S2550" s="8">
        <f t="shared" si="1024"/>
        <v>0</v>
      </c>
      <c r="T2550" s="10">
        <f t="shared" si="1033"/>
        <v>6.5000000000000002E-2</v>
      </c>
      <c r="U2550" s="13">
        <f t="shared" si="1037"/>
        <v>225</v>
      </c>
      <c r="V2550" s="13">
        <v>252</v>
      </c>
      <c r="W2550" s="14">
        <f t="shared" si="1025"/>
        <v>1.0578383140000001</v>
      </c>
      <c r="X2550" s="224">
        <f t="shared" si="1041"/>
        <v>1243.73668176</v>
      </c>
      <c r="Y2550" s="8">
        <v>0</v>
      </c>
      <c r="Z2550" s="9">
        <f t="shared" si="1026"/>
        <v>0</v>
      </c>
      <c r="AA2550" s="26" t="str">
        <f t="shared" si="1034"/>
        <v>INCORPJ=</v>
      </c>
      <c r="AB2550" s="70">
        <f t="shared" si="1035"/>
        <v>45169</v>
      </c>
      <c r="AC2550" s="4"/>
      <c r="AD2550" s="1"/>
      <c r="AE2550" s="11"/>
      <c r="AF2550" s="5"/>
      <c r="AG2550" s="1"/>
      <c r="AH2550" s="1"/>
      <c r="AI2550" s="1"/>
      <c r="AJ2550" s="1"/>
      <c r="AK2550" s="10"/>
      <c r="AL2550" s="1"/>
      <c r="AM2550" s="1"/>
      <c r="AN2550" s="1"/>
      <c r="AO2550" s="1"/>
      <c r="AP2550" s="1"/>
      <c r="AQ2550" s="1"/>
    </row>
    <row r="2551" spans="1:43" x14ac:dyDescent="0.2">
      <c r="A2551" s="67">
        <f t="shared" si="1027"/>
        <v>44833</v>
      </c>
      <c r="B2551" s="8">
        <f t="shared" si="1017"/>
        <v>22749.95662986</v>
      </c>
      <c r="C2551" s="8">
        <f t="shared" si="1028"/>
        <v>14727.293106159999</v>
      </c>
      <c r="D2551" s="28">
        <f t="shared" si="1029"/>
        <v>6388.87</v>
      </c>
      <c r="E2551" s="9">
        <f>IF(K2551=1,VLOOKUP(A2550,[1]Plan1!$AY$117:$BA$314,3),E2550)</f>
        <v>6370.34</v>
      </c>
      <c r="F2551" s="110">
        <f t="shared" si="1030"/>
        <v>44820</v>
      </c>
      <c r="G2551" s="12">
        <f t="shared" si="1018"/>
        <v>-2.9003564010536831E-3</v>
      </c>
      <c r="H2551" s="11">
        <f t="shared" si="1031"/>
        <v>44851</v>
      </c>
      <c r="I2551" s="11">
        <f t="shared" si="1019"/>
        <v>44851</v>
      </c>
      <c r="J2551" s="1">
        <f t="shared" si="1032"/>
        <v>21</v>
      </c>
      <c r="K2551" s="1">
        <f t="shared" si="1040"/>
        <v>10</v>
      </c>
      <c r="L2551" s="8">
        <f t="shared" si="1020"/>
        <v>0.99861781999999999</v>
      </c>
      <c r="M2551" s="14">
        <f t="shared" si="1039"/>
        <v>0.99640046999999998</v>
      </c>
      <c r="N2551" s="14">
        <f t="shared" si="1036"/>
        <v>1.4619432379109156</v>
      </c>
      <c r="O2551" s="8">
        <f t="shared" si="1038"/>
        <v>1.4599225600000001</v>
      </c>
      <c r="P2551" s="8">
        <f t="shared" si="1021"/>
        <v>21500.707453409999</v>
      </c>
      <c r="Q2551" s="13">
        <f t="shared" si="1022"/>
        <v>0</v>
      </c>
      <c r="R2551" s="21">
        <f t="shared" si="1023"/>
        <v>0</v>
      </c>
      <c r="S2551" s="8">
        <f t="shared" si="1024"/>
        <v>0</v>
      </c>
      <c r="T2551" s="10">
        <f t="shared" si="1033"/>
        <v>6.5000000000000002E-2</v>
      </c>
      <c r="U2551" s="13">
        <f t="shared" si="1037"/>
        <v>226</v>
      </c>
      <c r="V2551" s="13">
        <v>252</v>
      </c>
      <c r="W2551" s="14">
        <f t="shared" si="1025"/>
        <v>1.0581027009999999</v>
      </c>
      <c r="X2551" s="224">
        <f t="shared" si="1041"/>
        <v>1249.24917645</v>
      </c>
      <c r="Y2551" s="8">
        <v>0</v>
      </c>
      <c r="Z2551" s="9">
        <f t="shared" si="1026"/>
        <v>0</v>
      </c>
      <c r="AA2551" s="26" t="str">
        <f t="shared" si="1034"/>
        <v>INCORPJ=</v>
      </c>
      <c r="AB2551" s="70">
        <f t="shared" si="1035"/>
        <v>45169</v>
      </c>
      <c r="AC2551" s="4"/>
      <c r="AD2551" s="1"/>
      <c r="AE2551" s="11"/>
      <c r="AF2551" s="5"/>
      <c r="AG2551" s="1"/>
      <c r="AH2551" s="1"/>
      <c r="AI2551" s="1"/>
      <c r="AJ2551" s="1"/>
      <c r="AK2551" s="10"/>
      <c r="AL2551" s="1"/>
      <c r="AM2551" s="1"/>
      <c r="AN2551" s="1"/>
      <c r="AO2551" s="1"/>
      <c r="AP2551" s="1"/>
      <c r="AQ2551" s="1"/>
    </row>
    <row r="2552" spans="1:43" x14ac:dyDescent="0.2">
      <c r="A2552" s="67">
        <f t="shared" si="1027"/>
        <v>44834</v>
      </c>
      <c r="B2552" s="8">
        <f t="shared" si="1017"/>
        <v>22752.49554321</v>
      </c>
      <c r="C2552" s="8">
        <f t="shared" si="1028"/>
        <v>14727.293106159999</v>
      </c>
      <c r="D2552" s="28">
        <f t="shared" si="1029"/>
        <v>6388.87</v>
      </c>
      <c r="E2552" s="9">
        <f>IF(K2552=1,VLOOKUP(A2551,[1]Plan1!$AY$117:$BA$314,3),E2551)</f>
        <v>6370.34</v>
      </c>
      <c r="F2552" s="110">
        <f t="shared" si="1030"/>
        <v>44820</v>
      </c>
      <c r="G2552" s="12">
        <f t="shared" si="1018"/>
        <v>-2.9003564010536831E-3</v>
      </c>
      <c r="H2552" s="11">
        <f t="shared" si="1031"/>
        <v>44851</v>
      </c>
      <c r="I2552" s="11">
        <f t="shared" si="1019"/>
        <v>44851</v>
      </c>
      <c r="J2552" s="1">
        <f t="shared" si="1032"/>
        <v>21</v>
      </c>
      <c r="K2552" s="1">
        <f t="shared" si="1040"/>
        <v>11</v>
      </c>
      <c r="L2552" s="8">
        <f t="shared" si="1020"/>
        <v>0.99847971000000002</v>
      </c>
      <c r="M2552" s="14">
        <f t="shared" si="1039"/>
        <v>0.99640046999999998</v>
      </c>
      <c r="N2552" s="14">
        <f t="shared" si="1036"/>
        <v>1.4619432379109156</v>
      </c>
      <c r="O2552" s="8">
        <f t="shared" si="1038"/>
        <v>1.4597206599999999</v>
      </c>
      <c r="P2552" s="8">
        <f t="shared" si="1021"/>
        <v>21497.734012929999</v>
      </c>
      <c r="Q2552" s="13">
        <f t="shared" si="1022"/>
        <v>0</v>
      </c>
      <c r="R2552" s="21">
        <f t="shared" si="1023"/>
        <v>0</v>
      </c>
      <c r="S2552" s="8">
        <f t="shared" si="1024"/>
        <v>0</v>
      </c>
      <c r="T2552" s="10">
        <f t="shared" si="1033"/>
        <v>6.5000000000000002E-2</v>
      </c>
      <c r="U2552" s="13">
        <f t="shared" si="1037"/>
        <v>227</v>
      </c>
      <c r="V2552" s="13">
        <v>252</v>
      </c>
      <c r="W2552" s="14">
        <f t="shared" si="1025"/>
        <v>1.0583671530000001</v>
      </c>
      <c r="X2552" s="224">
        <f t="shared" si="1041"/>
        <v>1254.76153028</v>
      </c>
      <c r="Y2552" s="8">
        <v>0</v>
      </c>
      <c r="Z2552" s="9">
        <f t="shared" si="1026"/>
        <v>0</v>
      </c>
      <c r="AA2552" s="26" t="str">
        <f t="shared" si="1034"/>
        <v>INCORPJ=</v>
      </c>
      <c r="AB2552" s="70">
        <f t="shared" si="1035"/>
        <v>45169</v>
      </c>
      <c r="AC2552" s="4"/>
      <c r="AD2552" s="1"/>
      <c r="AE2552" s="11"/>
      <c r="AF2552" s="5"/>
      <c r="AG2552" s="1"/>
      <c r="AH2552" s="1"/>
      <c r="AI2552" s="1"/>
      <c r="AJ2552" s="1"/>
      <c r="AK2552" s="10"/>
      <c r="AL2552" s="1"/>
      <c r="AM2552" s="1"/>
      <c r="AN2552" s="1"/>
      <c r="AO2552" s="1"/>
      <c r="AP2552" s="1"/>
      <c r="AQ2552" s="1"/>
    </row>
    <row r="2553" spans="1:43" x14ac:dyDescent="0.2">
      <c r="A2553" s="67">
        <f t="shared" si="1027"/>
        <v>44835</v>
      </c>
      <c r="B2553" s="8">
        <f t="shared" si="1017"/>
        <v>22755.034635870001</v>
      </c>
      <c r="C2553" s="8">
        <f t="shared" si="1028"/>
        <v>14727.293106159999</v>
      </c>
      <c r="D2553" s="28">
        <f t="shared" si="1029"/>
        <v>6388.87</v>
      </c>
      <c r="E2553" s="9">
        <f>IF(K2553=1,VLOOKUP(A2552,[1]Plan1!$AY$117:$BA$314,3),E2552)</f>
        <v>6370.34</v>
      </c>
      <c r="F2553" s="110">
        <f t="shared" si="1030"/>
        <v>44820</v>
      </c>
      <c r="G2553" s="12">
        <f t="shared" si="1018"/>
        <v>-2.9003564010536831E-3</v>
      </c>
      <c r="H2553" s="11">
        <f t="shared" si="1031"/>
        <v>44851</v>
      </c>
      <c r="I2553" s="11">
        <f t="shared" si="1019"/>
        <v>44851</v>
      </c>
      <c r="J2553" s="1">
        <f t="shared" si="1032"/>
        <v>21</v>
      </c>
      <c r="K2553" s="1">
        <f t="shared" si="1040"/>
        <v>12</v>
      </c>
      <c r="L2553" s="8">
        <f t="shared" si="1020"/>
        <v>0.99834162000000004</v>
      </c>
      <c r="M2553" s="14">
        <f t="shared" si="1039"/>
        <v>0.99640046999999998</v>
      </c>
      <c r="N2553" s="14">
        <f t="shared" si="1036"/>
        <v>1.4619432379109156</v>
      </c>
      <c r="O2553" s="8">
        <f t="shared" si="1038"/>
        <v>1.45951878</v>
      </c>
      <c r="P2553" s="8">
        <f t="shared" si="1021"/>
        <v>21494.760867000001</v>
      </c>
      <c r="Q2553" s="13">
        <f t="shared" si="1022"/>
        <v>0</v>
      </c>
      <c r="R2553" s="21">
        <f t="shared" si="1023"/>
        <v>0</v>
      </c>
      <c r="S2553" s="8">
        <f t="shared" si="1024"/>
        <v>0</v>
      </c>
      <c r="T2553" s="10">
        <f t="shared" si="1033"/>
        <v>6.5000000000000002E-2</v>
      </c>
      <c r="U2553" s="13">
        <f t="shared" si="1037"/>
        <v>228</v>
      </c>
      <c r="V2553" s="13">
        <v>252</v>
      </c>
      <c r="W2553" s="14">
        <f t="shared" si="1025"/>
        <v>1.058631672</v>
      </c>
      <c r="X2553" s="224">
        <f t="shared" si="1041"/>
        <v>1260.2737688699999</v>
      </c>
      <c r="Y2553" s="8">
        <v>0</v>
      </c>
      <c r="Z2553" s="9">
        <f t="shared" si="1026"/>
        <v>0</v>
      </c>
      <c r="AA2553" s="26" t="str">
        <f t="shared" si="1034"/>
        <v>INCORPJ=</v>
      </c>
      <c r="AB2553" s="70">
        <f t="shared" si="1035"/>
        <v>45169</v>
      </c>
      <c r="AC2553" s="4"/>
      <c r="AD2553" s="1"/>
      <c r="AE2553" s="11"/>
      <c r="AF2553" s="5"/>
      <c r="AG2553" s="1"/>
      <c r="AH2553" s="1"/>
      <c r="AI2553" s="1"/>
      <c r="AJ2553" s="1"/>
      <c r="AK2553" s="10"/>
      <c r="AL2553" s="1"/>
      <c r="AM2553" s="1"/>
      <c r="AN2553" s="1"/>
      <c r="AO2553" s="1"/>
      <c r="AP2553" s="1"/>
      <c r="AQ2553" s="1"/>
    </row>
    <row r="2554" spans="1:43" x14ac:dyDescent="0.2">
      <c r="A2554" s="67">
        <f t="shared" si="1027"/>
        <v>44836</v>
      </c>
      <c r="B2554" s="8">
        <f t="shared" si="1017"/>
        <v>22755.034635870001</v>
      </c>
      <c r="C2554" s="8">
        <f t="shared" si="1028"/>
        <v>14727.293106159999</v>
      </c>
      <c r="D2554" s="28">
        <f t="shared" si="1029"/>
        <v>6388.87</v>
      </c>
      <c r="E2554" s="9">
        <f>IF(K2554=1,VLOOKUP(A2553,[1]Plan1!$AY$117:$BA$314,3),E2553)</f>
        <v>6370.34</v>
      </c>
      <c r="F2554" s="110">
        <f t="shared" si="1030"/>
        <v>44820</v>
      </c>
      <c r="G2554" s="12">
        <f t="shared" si="1018"/>
        <v>-2.9003564010536831E-3</v>
      </c>
      <c r="H2554" s="11">
        <f t="shared" si="1031"/>
        <v>44851</v>
      </c>
      <c r="I2554" s="11">
        <f t="shared" si="1019"/>
        <v>44851</v>
      </c>
      <c r="J2554" s="1">
        <f t="shared" si="1032"/>
        <v>21</v>
      </c>
      <c r="K2554" s="1">
        <f t="shared" si="1040"/>
        <v>12</v>
      </c>
      <c r="L2554" s="8">
        <f t="shared" si="1020"/>
        <v>0.99834162000000004</v>
      </c>
      <c r="M2554" s="14">
        <f t="shared" si="1039"/>
        <v>0.99640046999999998</v>
      </c>
      <c r="N2554" s="14">
        <f t="shared" si="1036"/>
        <v>1.4619432379109156</v>
      </c>
      <c r="O2554" s="8">
        <f t="shared" si="1038"/>
        <v>1.45951878</v>
      </c>
      <c r="P2554" s="8">
        <f t="shared" si="1021"/>
        <v>21494.760867000001</v>
      </c>
      <c r="Q2554" s="13">
        <f t="shared" si="1022"/>
        <v>0</v>
      </c>
      <c r="R2554" s="21">
        <f t="shared" si="1023"/>
        <v>0</v>
      </c>
      <c r="S2554" s="8">
        <f t="shared" si="1024"/>
        <v>0</v>
      </c>
      <c r="T2554" s="10">
        <f t="shared" si="1033"/>
        <v>6.5000000000000002E-2</v>
      </c>
      <c r="U2554" s="13">
        <f t="shared" si="1037"/>
        <v>228</v>
      </c>
      <c r="V2554" s="13">
        <v>252</v>
      </c>
      <c r="W2554" s="14">
        <f t="shared" si="1025"/>
        <v>1.058631672</v>
      </c>
      <c r="X2554" s="224">
        <f t="shared" si="1041"/>
        <v>1260.2737688699999</v>
      </c>
      <c r="Y2554" s="8">
        <v>0</v>
      </c>
      <c r="Z2554" s="9">
        <f t="shared" si="1026"/>
        <v>0</v>
      </c>
      <c r="AA2554" s="26" t="str">
        <f t="shared" si="1034"/>
        <v>INCORPJ=</v>
      </c>
      <c r="AB2554" s="70">
        <f t="shared" si="1035"/>
        <v>45169</v>
      </c>
      <c r="AC2554" s="4"/>
      <c r="AD2554" s="1"/>
      <c r="AE2554" s="11"/>
      <c r="AF2554" s="5"/>
      <c r="AG2554" s="1"/>
      <c r="AH2554" s="1"/>
      <c r="AI2554" s="1"/>
      <c r="AJ2554" s="1"/>
      <c r="AK2554" s="10"/>
      <c r="AL2554" s="1"/>
      <c r="AM2554" s="1"/>
      <c r="AN2554" s="1"/>
      <c r="AO2554" s="1"/>
      <c r="AP2554" s="1"/>
      <c r="AQ2554" s="1"/>
    </row>
    <row r="2555" spans="1:43" x14ac:dyDescent="0.2">
      <c r="A2555" s="67">
        <f t="shared" si="1027"/>
        <v>44837</v>
      </c>
      <c r="B2555" s="8">
        <f t="shared" si="1017"/>
        <v>22755.034635870001</v>
      </c>
      <c r="C2555" s="8">
        <f t="shared" si="1028"/>
        <v>14727.293106159999</v>
      </c>
      <c r="D2555" s="28">
        <f t="shared" si="1029"/>
        <v>6388.87</v>
      </c>
      <c r="E2555" s="9">
        <f>IF(K2555=1,VLOOKUP(A2554,[1]Plan1!$AY$117:$BA$314,3),E2554)</f>
        <v>6370.34</v>
      </c>
      <c r="F2555" s="110">
        <f t="shared" si="1030"/>
        <v>44820</v>
      </c>
      <c r="G2555" s="12">
        <f t="shared" si="1018"/>
        <v>-2.9003564010536831E-3</v>
      </c>
      <c r="H2555" s="11">
        <f t="shared" si="1031"/>
        <v>44851</v>
      </c>
      <c r="I2555" s="11">
        <f t="shared" si="1019"/>
        <v>44851</v>
      </c>
      <c r="J2555" s="1">
        <f t="shared" si="1032"/>
        <v>21</v>
      </c>
      <c r="K2555" s="1">
        <f t="shared" si="1040"/>
        <v>12</v>
      </c>
      <c r="L2555" s="8">
        <f t="shared" si="1020"/>
        <v>0.99834162000000004</v>
      </c>
      <c r="M2555" s="14">
        <f t="shared" si="1039"/>
        <v>0.99640046999999998</v>
      </c>
      <c r="N2555" s="14">
        <f t="shared" si="1036"/>
        <v>1.4619432379109156</v>
      </c>
      <c r="O2555" s="8">
        <f t="shared" si="1038"/>
        <v>1.45951878</v>
      </c>
      <c r="P2555" s="8">
        <f t="shared" si="1021"/>
        <v>21494.760867000001</v>
      </c>
      <c r="Q2555" s="13">
        <f t="shared" si="1022"/>
        <v>0</v>
      </c>
      <c r="R2555" s="21">
        <f t="shared" si="1023"/>
        <v>0</v>
      </c>
      <c r="S2555" s="8">
        <f t="shared" si="1024"/>
        <v>0</v>
      </c>
      <c r="T2555" s="10">
        <f t="shared" si="1033"/>
        <v>6.5000000000000002E-2</v>
      </c>
      <c r="U2555" s="13">
        <f t="shared" si="1037"/>
        <v>228</v>
      </c>
      <c r="V2555" s="13">
        <v>252</v>
      </c>
      <c r="W2555" s="14">
        <f t="shared" si="1025"/>
        <v>1.058631672</v>
      </c>
      <c r="X2555" s="224">
        <f t="shared" si="1041"/>
        <v>1260.2737688699999</v>
      </c>
      <c r="Y2555" s="8">
        <v>0</v>
      </c>
      <c r="Z2555" s="9">
        <f t="shared" si="1026"/>
        <v>0</v>
      </c>
      <c r="AA2555" s="26" t="str">
        <f t="shared" si="1034"/>
        <v>INCORPJ=</v>
      </c>
      <c r="AB2555" s="70">
        <f t="shared" si="1035"/>
        <v>45169</v>
      </c>
      <c r="AC2555" s="4"/>
      <c r="AD2555" s="1"/>
      <c r="AE2555" s="11"/>
      <c r="AF2555" s="5"/>
      <c r="AG2555" s="1"/>
      <c r="AH2555" s="1"/>
      <c r="AI2555" s="1"/>
      <c r="AJ2555" s="1"/>
      <c r="AK2555" s="10"/>
      <c r="AL2555" s="1"/>
      <c r="AM2555" s="1"/>
      <c r="AN2555" s="1"/>
      <c r="AO2555" s="1"/>
      <c r="AP2555" s="1"/>
      <c r="AQ2555" s="1"/>
    </row>
    <row r="2556" spans="1:43" x14ac:dyDescent="0.2">
      <c r="A2556" s="67">
        <f t="shared" si="1027"/>
        <v>44838</v>
      </c>
      <c r="B2556" s="8">
        <f t="shared" si="1017"/>
        <v>22757.573751510001</v>
      </c>
      <c r="C2556" s="8">
        <f t="shared" si="1028"/>
        <v>14727.293106159999</v>
      </c>
      <c r="D2556" s="28">
        <f t="shared" si="1029"/>
        <v>6388.87</v>
      </c>
      <c r="E2556" s="9">
        <f>IF(K2556=1,VLOOKUP(A2555,[1]Plan1!$AY$117:$BA$314,3),E2555)</f>
        <v>6370.34</v>
      </c>
      <c r="F2556" s="110">
        <f t="shared" si="1030"/>
        <v>44820</v>
      </c>
      <c r="G2556" s="12">
        <f t="shared" si="1018"/>
        <v>-2.9003564010536831E-3</v>
      </c>
      <c r="H2556" s="11">
        <f t="shared" si="1031"/>
        <v>44851</v>
      </c>
      <c r="I2556" s="11">
        <f t="shared" si="1019"/>
        <v>44851</v>
      </c>
      <c r="J2556" s="1">
        <f t="shared" si="1032"/>
        <v>21</v>
      </c>
      <c r="K2556" s="1">
        <f t="shared" si="1040"/>
        <v>13</v>
      </c>
      <c r="L2556" s="8">
        <f t="shared" si="1020"/>
        <v>0.99820354</v>
      </c>
      <c r="M2556" s="14">
        <f t="shared" si="1039"/>
        <v>0.99640046999999998</v>
      </c>
      <c r="N2556" s="14">
        <f t="shared" si="1036"/>
        <v>1.4619432379109156</v>
      </c>
      <c r="O2556" s="8">
        <f t="shared" si="1038"/>
        <v>1.4593169100000001</v>
      </c>
      <c r="P2556" s="8">
        <f t="shared" si="1021"/>
        <v>21491.787868340001</v>
      </c>
      <c r="Q2556" s="13">
        <f t="shared" si="1022"/>
        <v>0</v>
      </c>
      <c r="R2556" s="21">
        <f t="shared" si="1023"/>
        <v>0</v>
      </c>
      <c r="S2556" s="8">
        <f t="shared" si="1024"/>
        <v>0</v>
      </c>
      <c r="T2556" s="10">
        <f t="shared" si="1033"/>
        <v>6.5000000000000002E-2</v>
      </c>
      <c r="U2556" s="13">
        <f t="shared" si="1037"/>
        <v>229</v>
      </c>
      <c r="V2556" s="13">
        <v>252</v>
      </c>
      <c r="W2556" s="14">
        <f t="shared" si="1025"/>
        <v>1.0588962580000001</v>
      </c>
      <c r="X2556" s="224">
        <f t="shared" si="1041"/>
        <v>1265.78588317</v>
      </c>
      <c r="Y2556" s="8">
        <v>0</v>
      </c>
      <c r="Z2556" s="9">
        <f t="shared" si="1026"/>
        <v>0</v>
      </c>
      <c r="AA2556" s="26" t="str">
        <f t="shared" si="1034"/>
        <v>INCORPJ=</v>
      </c>
      <c r="AB2556" s="70">
        <f t="shared" si="1035"/>
        <v>45169</v>
      </c>
      <c r="AC2556" s="4"/>
      <c r="AD2556" s="1"/>
      <c r="AE2556" s="11"/>
      <c r="AF2556" s="5"/>
      <c r="AG2556" s="1"/>
      <c r="AH2556" s="1"/>
      <c r="AI2556" s="1"/>
      <c r="AJ2556" s="1"/>
      <c r="AK2556" s="10"/>
      <c r="AL2556" s="1"/>
      <c r="AM2556" s="1"/>
      <c r="AN2556" s="1"/>
      <c r="AO2556" s="1"/>
      <c r="AP2556" s="1"/>
      <c r="AQ2556" s="1"/>
    </row>
    <row r="2557" spans="1:43" x14ac:dyDescent="0.2">
      <c r="A2557" s="67">
        <f t="shared" si="1027"/>
        <v>44839</v>
      </c>
      <c r="B2557" s="8">
        <f t="shared" si="1017"/>
        <v>22760.11347063</v>
      </c>
      <c r="C2557" s="8">
        <f t="shared" si="1028"/>
        <v>14727.293106159999</v>
      </c>
      <c r="D2557" s="28">
        <f t="shared" si="1029"/>
        <v>6388.87</v>
      </c>
      <c r="E2557" s="9">
        <f>IF(K2557=1,VLOOKUP(A2556,[1]Plan1!$AY$117:$BA$314,3),E2556)</f>
        <v>6370.34</v>
      </c>
      <c r="F2557" s="110">
        <f t="shared" si="1030"/>
        <v>44820</v>
      </c>
      <c r="G2557" s="12">
        <f t="shared" si="1018"/>
        <v>-2.9003564010536831E-3</v>
      </c>
      <c r="H2557" s="11">
        <f t="shared" si="1031"/>
        <v>44851</v>
      </c>
      <c r="I2557" s="11">
        <f t="shared" si="1019"/>
        <v>44851</v>
      </c>
      <c r="J2557" s="1">
        <f t="shared" si="1032"/>
        <v>21</v>
      </c>
      <c r="K2557" s="1">
        <f t="shared" si="1040"/>
        <v>14</v>
      </c>
      <c r="L2557" s="8">
        <f t="shared" si="1020"/>
        <v>0.99806549</v>
      </c>
      <c r="M2557" s="14">
        <f t="shared" si="1039"/>
        <v>0.99640046999999998</v>
      </c>
      <c r="N2557" s="14">
        <f t="shared" si="1036"/>
        <v>1.4619432379109156</v>
      </c>
      <c r="O2557" s="8">
        <f t="shared" si="1038"/>
        <v>1.4591150900000001</v>
      </c>
      <c r="P2557" s="8">
        <f t="shared" si="1021"/>
        <v>21488.81560605</v>
      </c>
      <c r="Q2557" s="13">
        <f t="shared" si="1022"/>
        <v>0</v>
      </c>
      <c r="R2557" s="21">
        <f t="shared" si="1023"/>
        <v>0</v>
      </c>
      <c r="S2557" s="8">
        <f t="shared" si="1024"/>
        <v>0</v>
      </c>
      <c r="T2557" s="10">
        <f t="shared" si="1033"/>
        <v>6.5000000000000002E-2</v>
      </c>
      <c r="U2557" s="13">
        <f t="shared" si="1037"/>
        <v>230</v>
      </c>
      <c r="V2557" s="13">
        <v>252</v>
      </c>
      <c r="W2557" s="14">
        <f t="shared" si="1025"/>
        <v>1.059160909</v>
      </c>
      <c r="X2557" s="224">
        <f t="shared" si="1041"/>
        <v>1271.2978645799999</v>
      </c>
      <c r="Y2557" s="8">
        <v>0</v>
      </c>
      <c r="Z2557" s="9">
        <f t="shared" si="1026"/>
        <v>0</v>
      </c>
      <c r="AA2557" s="26" t="str">
        <f t="shared" si="1034"/>
        <v>INCORPJ=</v>
      </c>
      <c r="AB2557" s="70">
        <f t="shared" si="1035"/>
        <v>45169</v>
      </c>
      <c r="AC2557" s="4"/>
      <c r="AD2557" s="1"/>
      <c r="AE2557" s="11"/>
      <c r="AF2557" s="5"/>
      <c r="AG2557" s="1"/>
      <c r="AH2557" s="1"/>
      <c r="AI2557" s="1"/>
      <c r="AJ2557" s="1"/>
      <c r="AK2557" s="10"/>
      <c r="AL2557" s="1"/>
      <c r="AM2557" s="1"/>
      <c r="AN2557" s="1"/>
      <c r="AO2557" s="1"/>
      <c r="AP2557" s="1"/>
      <c r="AQ2557" s="1"/>
    </row>
    <row r="2558" spans="1:43" x14ac:dyDescent="0.2">
      <c r="A2558" s="67">
        <f t="shared" si="1027"/>
        <v>44840</v>
      </c>
      <c r="B2558" s="8">
        <f t="shared" si="1017"/>
        <v>22762.653190610003</v>
      </c>
      <c r="C2558" s="8">
        <f t="shared" si="1028"/>
        <v>14727.293106159999</v>
      </c>
      <c r="D2558" s="28">
        <f t="shared" si="1029"/>
        <v>6388.87</v>
      </c>
      <c r="E2558" s="9">
        <f>IF(K2558=1,VLOOKUP(A2557,[1]Plan1!$AY$117:$BA$314,3),E2557)</f>
        <v>6370.34</v>
      </c>
      <c r="F2558" s="110">
        <f t="shared" si="1030"/>
        <v>44820</v>
      </c>
      <c r="G2558" s="12">
        <f t="shared" si="1018"/>
        <v>-2.9003564010536831E-3</v>
      </c>
      <c r="H2558" s="11">
        <f t="shared" si="1031"/>
        <v>44851</v>
      </c>
      <c r="I2558" s="11">
        <f t="shared" si="1019"/>
        <v>44851</v>
      </c>
      <c r="J2558" s="1">
        <f t="shared" si="1032"/>
        <v>21</v>
      </c>
      <c r="K2558" s="1">
        <f t="shared" si="1040"/>
        <v>15</v>
      </c>
      <c r="L2558" s="8">
        <f t="shared" si="1020"/>
        <v>0.99792745000000005</v>
      </c>
      <c r="M2558" s="14">
        <f t="shared" si="1039"/>
        <v>0.99640046999999998</v>
      </c>
      <c r="N2558" s="14">
        <f t="shared" si="1036"/>
        <v>1.4619432379109156</v>
      </c>
      <c r="O2558" s="8">
        <f t="shared" si="1038"/>
        <v>1.45891328</v>
      </c>
      <c r="P2558" s="8">
        <f t="shared" si="1021"/>
        <v>21485.843491020001</v>
      </c>
      <c r="Q2558" s="13">
        <f t="shared" si="1022"/>
        <v>0</v>
      </c>
      <c r="R2558" s="21">
        <f t="shared" si="1023"/>
        <v>0</v>
      </c>
      <c r="S2558" s="8">
        <f t="shared" si="1024"/>
        <v>0</v>
      </c>
      <c r="T2558" s="10">
        <f t="shared" si="1033"/>
        <v>6.5000000000000002E-2</v>
      </c>
      <c r="U2558" s="13">
        <f t="shared" si="1037"/>
        <v>231</v>
      </c>
      <c r="V2558" s="13">
        <v>252</v>
      </c>
      <c r="W2558" s="14">
        <f t="shared" si="1025"/>
        <v>1.0594256259999999</v>
      </c>
      <c r="X2558" s="224">
        <f t="shared" si="1041"/>
        <v>1276.80969959</v>
      </c>
      <c r="Y2558" s="8">
        <v>0</v>
      </c>
      <c r="Z2558" s="9">
        <f t="shared" si="1026"/>
        <v>0</v>
      </c>
      <c r="AA2558" s="26" t="str">
        <f t="shared" si="1034"/>
        <v>INCORPJ=</v>
      </c>
      <c r="AB2558" s="70">
        <f t="shared" si="1035"/>
        <v>45169</v>
      </c>
      <c r="AC2558" s="4"/>
      <c r="AD2558" s="1"/>
      <c r="AE2558" s="11"/>
      <c r="AF2558" s="5"/>
      <c r="AG2558" s="1"/>
      <c r="AH2558" s="1"/>
      <c r="AI2558" s="1"/>
      <c r="AJ2558" s="1"/>
      <c r="AK2558" s="10"/>
      <c r="AL2558" s="1"/>
      <c r="AM2558" s="1"/>
      <c r="AN2558" s="1"/>
      <c r="AO2558" s="1"/>
      <c r="AP2558" s="1"/>
      <c r="AQ2558" s="1"/>
    </row>
    <row r="2559" spans="1:43" x14ac:dyDescent="0.2">
      <c r="A2559" s="67">
        <f t="shared" si="1027"/>
        <v>44841</v>
      </c>
      <c r="B2559" s="8">
        <f t="shared" si="1017"/>
        <v>22765.193556730002</v>
      </c>
      <c r="C2559" s="8">
        <f t="shared" si="1028"/>
        <v>14727.293106159999</v>
      </c>
      <c r="D2559" s="28">
        <f t="shared" si="1029"/>
        <v>6388.87</v>
      </c>
      <c r="E2559" s="9">
        <f>IF(K2559=1,VLOOKUP(A2558,[1]Plan1!$AY$117:$BA$314,3),E2558)</f>
        <v>6370.34</v>
      </c>
      <c r="F2559" s="110">
        <f t="shared" si="1030"/>
        <v>44820</v>
      </c>
      <c r="G2559" s="12">
        <f t="shared" si="1018"/>
        <v>-2.9003564010536831E-3</v>
      </c>
      <c r="H2559" s="11">
        <f t="shared" si="1031"/>
        <v>44851</v>
      </c>
      <c r="I2559" s="11">
        <f t="shared" si="1019"/>
        <v>44851</v>
      </c>
      <c r="J2559" s="1">
        <f t="shared" si="1032"/>
        <v>21</v>
      </c>
      <c r="K2559" s="1">
        <f t="shared" si="1040"/>
        <v>16</v>
      </c>
      <c r="L2559" s="8">
        <f t="shared" si="1020"/>
        <v>0.99778944000000003</v>
      </c>
      <c r="M2559" s="14">
        <f t="shared" si="1039"/>
        <v>0.99640046999999998</v>
      </c>
      <c r="N2559" s="14">
        <f t="shared" si="1036"/>
        <v>1.4619432379109156</v>
      </c>
      <c r="O2559" s="8">
        <f t="shared" si="1038"/>
        <v>1.45871152</v>
      </c>
      <c r="P2559" s="8">
        <f t="shared" si="1021"/>
        <v>21482.872112370002</v>
      </c>
      <c r="Q2559" s="13">
        <f t="shared" si="1022"/>
        <v>0</v>
      </c>
      <c r="R2559" s="21">
        <f t="shared" si="1023"/>
        <v>0</v>
      </c>
      <c r="S2559" s="8">
        <f t="shared" si="1024"/>
        <v>0</v>
      </c>
      <c r="T2559" s="10">
        <f t="shared" si="1033"/>
        <v>6.5000000000000002E-2</v>
      </c>
      <c r="U2559" s="13">
        <f t="shared" si="1037"/>
        <v>232</v>
      </c>
      <c r="V2559" s="13">
        <v>252</v>
      </c>
      <c r="W2559" s="14">
        <f t="shared" si="1025"/>
        <v>1.05969041</v>
      </c>
      <c r="X2559" s="224">
        <f t="shared" si="1041"/>
        <v>1282.32144436</v>
      </c>
      <c r="Y2559" s="8">
        <v>0</v>
      </c>
      <c r="Z2559" s="9">
        <f t="shared" si="1026"/>
        <v>0</v>
      </c>
      <c r="AA2559" s="26" t="str">
        <f t="shared" si="1034"/>
        <v>INCORPJ=</v>
      </c>
      <c r="AB2559" s="70">
        <f t="shared" si="1035"/>
        <v>45169</v>
      </c>
      <c r="AC2559" s="4"/>
      <c r="AD2559" s="1"/>
      <c r="AE2559" s="11"/>
      <c r="AF2559" s="5"/>
      <c r="AG2559" s="1"/>
      <c r="AH2559" s="1"/>
      <c r="AI2559" s="1"/>
      <c r="AJ2559" s="1"/>
      <c r="AK2559" s="10"/>
      <c r="AL2559" s="1"/>
      <c r="AM2559" s="1"/>
      <c r="AN2559" s="1"/>
      <c r="AO2559" s="1"/>
      <c r="AP2559" s="1"/>
      <c r="AQ2559" s="1"/>
    </row>
    <row r="2560" spans="1:43" x14ac:dyDescent="0.2">
      <c r="A2560" s="67">
        <f t="shared" si="1027"/>
        <v>44842</v>
      </c>
      <c r="B2560" s="8">
        <f t="shared" si="1017"/>
        <v>22767.73390159</v>
      </c>
      <c r="C2560" s="8">
        <f t="shared" si="1028"/>
        <v>14727.293106159999</v>
      </c>
      <c r="D2560" s="28">
        <f t="shared" si="1029"/>
        <v>6388.87</v>
      </c>
      <c r="E2560" s="9">
        <f>IF(K2560=1,VLOOKUP(A2559,[1]Plan1!$AY$117:$BA$314,3),E2559)</f>
        <v>6370.34</v>
      </c>
      <c r="F2560" s="110">
        <f t="shared" si="1030"/>
        <v>44820</v>
      </c>
      <c r="G2560" s="12">
        <f t="shared" si="1018"/>
        <v>-2.9003564010536831E-3</v>
      </c>
      <c r="H2560" s="11">
        <f t="shared" si="1031"/>
        <v>44851</v>
      </c>
      <c r="I2560" s="11">
        <f t="shared" si="1019"/>
        <v>44851</v>
      </c>
      <c r="J2560" s="1">
        <f t="shared" si="1032"/>
        <v>21</v>
      </c>
      <c r="K2560" s="1">
        <f t="shared" si="1040"/>
        <v>17</v>
      </c>
      <c r="L2560" s="8">
        <f t="shared" si="1020"/>
        <v>0.99765143999999994</v>
      </c>
      <c r="M2560" s="14">
        <f t="shared" si="1039"/>
        <v>0.99640046999999998</v>
      </c>
      <c r="N2560" s="14">
        <f t="shared" si="1036"/>
        <v>1.4619432379109156</v>
      </c>
      <c r="O2560" s="8">
        <f t="shared" si="1038"/>
        <v>1.45850977</v>
      </c>
      <c r="P2560" s="8">
        <f t="shared" si="1021"/>
        <v>21479.90088098</v>
      </c>
      <c r="Q2560" s="13">
        <f t="shared" si="1022"/>
        <v>0</v>
      </c>
      <c r="R2560" s="21">
        <f t="shared" si="1023"/>
        <v>0</v>
      </c>
      <c r="S2560" s="8">
        <f t="shared" si="1024"/>
        <v>0</v>
      </c>
      <c r="T2560" s="10">
        <f t="shared" si="1033"/>
        <v>6.5000000000000002E-2</v>
      </c>
      <c r="U2560" s="13">
        <f t="shared" si="1037"/>
        <v>233</v>
      </c>
      <c r="V2560" s="13">
        <v>252</v>
      </c>
      <c r="W2560" s="14">
        <f t="shared" si="1025"/>
        <v>1.0599552590000001</v>
      </c>
      <c r="X2560" s="224">
        <f t="shared" si="1041"/>
        <v>1287.8330206099999</v>
      </c>
      <c r="Y2560" s="8">
        <v>0</v>
      </c>
      <c r="Z2560" s="9">
        <f t="shared" si="1026"/>
        <v>0</v>
      </c>
      <c r="AA2560" s="26" t="str">
        <f t="shared" si="1034"/>
        <v>INCORPJ=</v>
      </c>
      <c r="AB2560" s="70">
        <f t="shared" si="1035"/>
        <v>45169</v>
      </c>
      <c r="AC2560" s="4"/>
      <c r="AD2560" s="1"/>
      <c r="AE2560" s="11"/>
      <c r="AF2560" s="5"/>
      <c r="AG2560" s="1"/>
      <c r="AH2560" s="1"/>
      <c r="AI2560" s="1"/>
      <c r="AJ2560" s="1"/>
      <c r="AK2560" s="10"/>
      <c r="AL2560" s="1"/>
      <c r="AM2560" s="1"/>
      <c r="AN2560" s="1"/>
      <c r="AO2560" s="1"/>
      <c r="AP2560" s="1"/>
      <c r="AQ2560" s="1"/>
    </row>
    <row r="2561" spans="1:43" x14ac:dyDescent="0.2">
      <c r="A2561" s="67">
        <f t="shared" si="1027"/>
        <v>44843</v>
      </c>
      <c r="B2561" s="8">
        <f t="shared" si="1017"/>
        <v>22767.73390159</v>
      </c>
      <c r="C2561" s="8">
        <f t="shared" si="1028"/>
        <v>14727.293106159999</v>
      </c>
      <c r="D2561" s="28">
        <f t="shared" si="1029"/>
        <v>6388.87</v>
      </c>
      <c r="E2561" s="9">
        <f>IF(K2561=1,VLOOKUP(A2560,[1]Plan1!$AY$117:$BA$314,3),E2560)</f>
        <v>6370.34</v>
      </c>
      <c r="F2561" s="110">
        <f t="shared" si="1030"/>
        <v>44820</v>
      </c>
      <c r="G2561" s="12">
        <f t="shared" si="1018"/>
        <v>-2.9003564010536831E-3</v>
      </c>
      <c r="H2561" s="11">
        <f t="shared" si="1031"/>
        <v>44851</v>
      </c>
      <c r="I2561" s="11">
        <f t="shared" si="1019"/>
        <v>44851</v>
      </c>
      <c r="J2561" s="1">
        <f t="shared" si="1032"/>
        <v>21</v>
      </c>
      <c r="K2561" s="1">
        <f t="shared" si="1040"/>
        <v>17</v>
      </c>
      <c r="L2561" s="8">
        <f t="shared" si="1020"/>
        <v>0.99765143999999994</v>
      </c>
      <c r="M2561" s="14">
        <f t="shared" si="1039"/>
        <v>0.99640046999999998</v>
      </c>
      <c r="N2561" s="14">
        <f t="shared" si="1036"/>
        <v>1.4619432379109156</v>
      </c>
      <c r="O2561" s="8">
        <f t="shared" si="1038"/>
        <v>1.45850977</v>
      </c>
      <c r="P2561" s="8">
        <f t="shared" si="1021"/>
        <v>21479.90088098</v>
      </c>
      <c r="Q2561" s="13">
        <f t="shared" si="1022"/>
        <v>0</v>
      </c>
      <c r="R2561" s="21">
        <f t="shared" si="1023"/>
        <v>0</v>
      </c>
      <c r="S2561" s="8">
        <f t="shared" si="1024"/>
        <v>0</v>
      </c>
      <c r="T2561" s="10">
        <f t="shared" si="1033"/>
        <v>6.5000000000000002E-2</v>
      </c>
      <c r="U2561" s="13">
        <f t="shared" si="1037"/>
        <v>233</v>
      </c>
      <c r="V2561" s="13">
        <v>252</v>
      </c>
      <c r="W2561" s="14">
        <f t="shared" si="1025"/>
        <v>1.0599552590000001</v>
      </c>
      <c r="X2561" s="224">
        <f t="shared" si="1041"/>
        <v>1287.8330206099999</v>
      </c>
      <c r="Y2561" s="8">
        <v>0</v>
      </c>
      <c r="Z2561" s="9">
        <f t="shared" si="1026"/>
        <v>0</v>
      </c>
      <c r="AA2561" s="26" t="str">
        <f t="shared" si="1034"/>
        <v>INCORPJ=</v>
      </c>
      <c r="AB2561" s="70">
        <f t="shared" si="1035"/>
        <v>45169</v>
      </c>
      <c r="AC2561" s="4"/>
      <c r="AD2561" s="1"/>
      <c r="AE2561" s="11"/>
      <c r="AF2561" s="5"/>
      <c r="AG2561" s="1"/>
      <c r="AH2561" s="1"/>
      <c r="AI2561" s="1"/>
      <c r="AJ2561" s="1"/>
      <c r="AK2561" s="10"/>
      <c r="AL2561" s="1"/>
      <c r="AM2561" s="1"/>
      <c r="AN2561" s="1"/>
      <c r="AO2561" s="1"/>
      <c r="AP2561" s="1"/>
      <c r="AQ2561" s="1"/>
    </row>
    <row r="2562" spans="1:43" x14ac:dyDescent="0.2">
      <c r="A2562" s="67">
        <f t="shared" si="1027"/>
        <v>44844</v>
      </c>
      <c r="B2562" s="8">
        <f t="shared" si="1017"/>
        <v>22767.73390159</v>
      </c>
      <c r="C2562" s="8">
        <f t="shared" si="1028"/>
        <v>14727.293106159999</v>
      </c>
      <c r="D2562" s="28">
        <f t="shared" si="1029"/>
        <v>6388.87</v>
      </c>
      <c r="E2562" s="9">
        <f>IF(K2562=1,VLOOKUP(A2561,[1]Plan1!$AY$117:$BA$314,3),E2561)</f>
        <v>6370.34</v>
      </c>
      <c r="F2562" s="110">
        <f t="shared" si="1030"/>
        <v>44820</v>
      </c>
      <c r="G2562" s="12">
        <f t="shared" si="1018"/>
        <v>-2.9003564010536831E-3</v>
      </c>
      <c r="H2562" s="11">
        <f t="shared" si="1031"/>
        <v>44851</v>
      </c>
      <c r="I2562" s="11">
        <f t="shared" si="1019"/>
        <v>44851</v>
      </c>
      <c r="J2562" s="1">
        <f t="shared" si="1032"/>
        <v>21</v>
      </c>
      <c r="K2562" s="1">
        <f t="shared" si="1040"/>
        <v>17</v>
      </c>
      <c r="L2562" s="8">
        <f t="shared" si="1020"/>
        <v>0.99765143999999994</v>
      </c>
      <c r="M2562" s="14">
        <f t="shared" si="1039"/>
        <v>0.99640046999999998</v>
      </c>
      <c r="N2562" s="14">
        <f t="shared" si="1036"/>
        <v>1.4619432379109156</v>
      </c>
      <c r="O2562" s="8">
        <f t="shared" si="1038"/>
        <v>1.45850977</v>
      </c>
      <c r="P2562" s="8">
        <f t="shared" si="1021"/>
        <v>21479.90088098</v>
      </c>
      <c r="Q2562" s="13">
        <f t="shared" si="1022"/>
        <v>0</v>
      </c>
      <c r="R2562" s="21">
        <f t="shared" si="1023"/>
        <v>0</v>
      </c>
      <c r="S2562" s="8">
        <f t="shared" si="1024"/>
        <v>0</v>
      </c>
      <c r="T2562" s="10">
        <f t="shared" si="1033"/>
        <v>6.5000000000000002E-2</v>
      </c>
      <c r="U2562" s="13">
        <f t="shared" si="1037"/>
        <v>233</v>
      </c>
      <c r="V2562" s="13">
        <v>252</v>
      </c>
      <c r="W2562" s="14">
        <f t="shared" si="1025"/>
        <v>1.0599552590000001</v>
      </c>
      <c r="X2562" s="224">
        <f t="shared" si="1041"/>
        <v>1287.8330206099999</v>
      </c>
      <c r="Y2562" s="8">
        <v>0</v>
      </c>
      <c r="Z2562" s="9">
        <f t="shared" si="1026"/>
        <v>0</v>
      </c>
      <c r="AA2562" s="26" t="str">
        <f t="shared" si="1034"/>
        <v>INCORPJ=</v>
      </c>
      <c r="AB2562" s="70">
        <f t="shared" si="1035"/>
        <v>45169</v>
      </c>
      <c r="AC2562" s="4"/>
      <c r="AD2562" s="1"/>
      <c r="AE2562" s="11"/>
      <c r="AF2562" s="5"/>
      <c r="AG2562" s="1"/>
      <c r="AH2562" s="1"/>
      <c r="AI2562" s="1"/>
      <c r="AJ2562" s="1"/>
      <c r="AK2562" s="10"/>
      <c r="AL2562" s="1"/>
      <c r="AM2562" s="1"/>
      <c r="AN2562" s="1"/>
      <c r="AO2562" s="1"/>
      <c r="AP2562" s="1"/>
      <c r="AQ2562" s="1"/>
    </row>
    <row r="2563" spans="1:43" x14ac:dyDescent="0.2">
      <c r="A2563" s="67">
        <f t="shared" si="1027"/>
        <v>44845</v>
      </c>
      <c r="B2563" s="8">
        <f t="shared" si="1017"/>
        <v>22770.27457998</v>
      </c>
      <c r="C2563" s="8">
        <f t="shared" si="1028"/>
        <v>14727.293106159999</v>
      </c>
      <c r="D2563" s="28">
        <f t="shared" si="1029"/>
        <v>6388.87</v>
      </c>
      <c r="E2563" s="9">
        <f>IF(K2563=1,VLOOKUP(A2562,[1]Plan1!$AY$117:$BA$314,3),E2562)</f>
        <v>6370.34</v>
      </c>
      <c r="F2563" s="110">
        <f t="shared" si="1030"/>
        <v>44820</v>
      </c>
      <c r="G2563" s="12">
        <f t="shared" si="1018"/>
        <v>-2.9003564010536831E-3</v>
      </c>
      <c r="H2563" s="11">
        <f t="shared" si="1031"/>
        <v>44851</v>
      </c>
      <c r="I2563" s="11">
        <f t="shared" si="1019"/>
        <v>44851</v>
      </c>
      <c r="J2563" s="1">
        <f t="shared" si="1032"/>
        <v>21</v>
      </c>
      <c r="K2563" s="1">
        <f t="shared" si="1040"/>
        <v>18</v>
      </c>
      <c r="L2563" s="8">
        <f t="shared" si="1020"/>
        <v>0.99751345999999996</v>
      </c>
      <c r="M2563" s="14">
        <f t="shared" si="1039"/>
        <v>0.99640046999999998</v>
      </c>
      <c r="N2563" s="14">
        <f t="shared" si="1036"/>
        <v>1.4619432379109156</v>
      </c>
      <c r="O2563" s="8">
        <f t="shared" si="1038"/>
        <v>1.4583080500000001</v>
      </c>
      <c r="P2563" s="8">
        <f t="shared" si="1021"/>
        <v>21476.930091419999</v>
      </c>
      <c r="Q2563" s="13">
        <f t="shared" si="1022"/>
        <v>0</v>
      </c>
      <c r="R2563" s="21">
        <f t="shared" si="1023"/>
        <v>0</v>
      </c>
      <c r="S2563" s="8">
        <f t="shared" si="1024"/>
        <v>0</v>
      </c>
      <c r="T2563" s="10">
        <f t="shared" si="1033"/>
        <v>6.5000000000000002E-2</v>
      </c>
      <c r="U2563" s="13">
        <f t="shared" si="1037"/>
        <v>234</v>
      </c>
      <c r="V2563" s="13">
        <v>252</v>
      </c>
      <c r="W2563" s="14">
        <f t="shared" si="1025"/>
        <v>1.060220175</v>
      </c>
      <c r="X2563" s="224">
        <f t="shared" si="1041"/>
        <v>1293.3444885599999</v>
      </c>
      <c r="Y2563" s="8">
        <v>0</v>
      </c>
      <c r="Z2563" s="9">
        <f t="shared" si="1026"/>
        <v>0</v>
      </c>
      <c r="AA2563" s="26" t="str">
        <f t="shared" si="1034"/>
        <v>INCORPJ=</v>
      </c>
      <c r="AB2563" s="70">
        <f t="shared" si="1035"/>
        <v>45169</v>
      </c>
      <c r="AC2563" s="4"/>
      <c r="AD2563" s="1"/>
      <c r="AE2563" s="11"/>
      <c r="AF2563" s="5"/>
      <c r="AG2563" s="1"/>
      <c r="AH2563" s="1"/>
      <c r="AI2563" s="1"/>
      <c r="AJ2563" s="1"/>
      <c r="AK2563" s="10"/>
      <c r="AL2563" s="1"/>
      <c r="AM2563" s="1"/>
      <c r="AN2563" s="1"/>
      <c r="AO2563" s="1"/>
      <c r="AP2563" s="1"/>
      <c r="AQ2563" s="1"/>
    </row>
    <row r="2564" spans="1:43" x14ac:dyDescent="0.2">
      <c r="A2564" s="67">
        <f t="shared" si="1027"/>
        <v>44846</v>
      </c>
      <c r="B2564" s="8">
        <f t="shared" si="1017"/>
        <v>22772.81559165</v>
      </c>
      <c r="C2564" s="8">
        <f t="shared" si="1028"/>
        <v>14727.293106159999</v>
      </c>
      <c r="D2564" s="28">
        <f t="shared" si="1029"/>
        <v>6388.87</v>
      </c>
      <c r="E2564" s="9">
        <f>IF(K2564=1,VLOOKUP(A2563,[1]Plan1!$AY$117:$BA$314,3),E2563)</f>
        <v>6370.34</v>
      </c>
      <c r="F2564" s="110">
        <f t="shared" si="1030"/>
        <v>44820</v>
      </c>
      <c r="G2564" s="12">
        <f t="shared" si="1018"/>
        <v>-2.9003564010536831E-3</v>
      </c>
      <c r="H2564" s="11">
        <f t="shared" si="1031"/>
        <v>44851</v>
      </c>
      <c r="I2564" s="11">
        <f t="shared" si="1019"/>
        <v>44851</v>
      </c>
      <c r="J2564" s="1">
        <f t="shared" si="1032"/>
        <v>21</v>
      </c>
      <c r="K2564" s="1">
        <f t="shared" si="1040"/>
        <v>19</v>
      </c>
      <c r="L2564" s="8">
        <f t="shared" si="1020"/>
        <v>0.99737549999999997</v>
      </c>
      <c r="M2564" s="14">
        <f t="shared" si="1039"/>
        <v>0.99640046999999998</v>
      </c>
      <c r="N2564" s="14">
        <f t="shared" si="1036"/>
        <v>1.4619432379109156</v>
      </c>
      <c r="O2564" s="8">
        <f t="shared" si="1038"/>
        <v>1.4581063599999999</v>
      </c>
      <c r="P2564" s="8">
        <f t="shared" si="1021"/>
        <v>21473.959743669999</v>
      </c>
      <c r="Q2564" s="13">
        <f t="shared" si="1022"/>
        <v>0</v>
      </c>
      <c r="R2564" s="21">
        <f t="shared" si="1023"/>
        <v>0</v>
      </c>
      <c r="S2564" s="8">
        <f t="shared" si="1024"/>
        <v>0</v>
      </c>
      <c r="T2564" s="10">
        <f t="shared" si="1033"/>
        <v>6.5000000000000002E-2</v>
      </c>
      <c r="U2564" s="13">
        <f t="shared" si="1037"/>
        <v>235</v>
      </c>
      <c r="V2564" s="13">
        <v>252</v>
      </c>
      <c r="W2564" s="14">
        <f t="shared" si="1025"/>
        <v>1.0604851580000001</v>
      </c>
      <c r="X2564" s="224">
        <f t="shared" si="1041"/>
        <v>1298.8558479799999</v>
      </c>
      <c r="Y2564" s="8">
        <v>0</v>
      </c>
      <c r="Z2564" s="9">
        <f t="shared" si="1026"/>
        <v>0</v>
      </c>
      <c r="AA2564" s="26" t="str">
        <f t="shared" si="1034"/>
        <v>INCORPJ=</v>
      </c>
      <c r="AB2564" s="70">
        <f t="shared" si="1035"/>
        <v>45169</v>
      </c>
      <c r="AC2564" s="4"/>
      <c r="AD2564" s="1"/>
      <c r="AE2564" s="11"/>
      <c r="AF2564" s="5"/>
      <c r="AG2564" s="1"/>
      <c r="AH2564" s="1"/>
      <c r="AI2564" s="1"/>
      <c r="AJ2564" s="1"/>
      <c r="AK2564" s="10"/>
      <c r="AL2564" s="1"/>
      <c r="AM2564" s="1"/>
      <c r="AN2564" s="1"/>
      <c r="AO2564" s="1"/>
      <c r="AP2564" s="1"/>
      <c r="AQ2564" s="1"/>
    </row>
    <row r="2565" spans="1:43" x14ac:dyDescent="0.2">
      <c r="A2565" s="67">
        <f t="shared" si="1027"/>
        <v>44847</v>
      </c>
      <c r="B2565" s="8">
        <f t="shared" si="1017"/>
        <v>22772.81559165</v>
      </c>
      <c r="C2565" s="8">
        <f t="shared" si="1028"/>
        <v>14727.293106159999</v>
      </c>
      <c r="D2565" s="28">
        <f t="shared" si="1029"/>
        <v>6388.87</v>
      </c>
      <c r="E2565" s="9">
        <f>IF(K2565=1,VLOOKUP(A2564,[1]Plan1!$AY$117:$BA$314,3),E2564)</f>
        <v>6370.34</v>
      </c>
      <c r="F2565" s="110">
        <f t="shared" si="1030"/>
        <v>44820</v>
      </c>
      <c r="G2565" s="12">
        <f t="shared" si="1018"/>
        <v>-2.9003564010536831E-3</v>
      </c>
      <c r="H2565" s="11">
        <f t="shared" si="1031"/>
        <v>44851</v>
      </c>
      <c r="I2565" s="11">
        <f t="shared" si="1019"/>
        <v>44851</v>
      </c>
      <c r="J2565" s="1">
        <f t="shared" si="1032"/>
        <v>21</v>
      </c>
      <c r="K2565" s="1">
        <f t="shared" si="1040"/>
        <v>19</v>
      </c>
      <c r="L2565" s="8">
        <f t="shared" si="1020"/>
        <v>0.99737549999999997</v>
      </c>
      <c r="M2565" s="14">
        <f t="shared" si="1039"/>
        <v>0.99640046999999998</v>
      </c>
      <c r="N2565" s="14">
        <f t="shared" si="1036"/>
        <v>1.4619432379109156</v>
      </c>
      <c r="O2565" s="8">
        <f t="shared" si="1038"/>
        <v>1.4581063599999999</v>
      </c>
      <c r="P2565" s="8">
        <f t="shared" si="1021"/>
        <v>21473.959743669999</v>
      </c>
      <c r="Q2565" s="13">
        <f t="shared" si="1022"/>
        <v>0</v>
      </c>
      <c r="R2565" s="21">
        <f t="shared" si="1023"/>
        <v>0</v>
      </c>
      <c r="S2565" s="8">
        <f t="shared" si="1024"/>
        <v>0</v>
      </c>
      <c r="T2565" s="10">
        <f t="shared" si="1033"/>
        <v>6.5000000000000002E-2</v>
      </c>
      <c r="U2565" s="13">
        <f t="shared" si="1037"/>
        <v>235</v>
      </c>
      <c r="V2565" s="13">
        <v>252</v>
      </c>
      <c r="W2565" s="14">
        <f t="shared" si="1025"/>
        <v>1.0604851580000001</v>
      </c>
      <c r="X2565" s="224">
        <f t="shared" si="1041"/>
        <v>1298.8558479799999</v>
      </c>
      <c r="Y2565" s="8">
        <v>0</v>
      </c>
      <c r="Z2565" s="9">
        <f t="shared" si="1026"/>
        <v>0</v>
      </c>
      <c r="AA2565" s="26" t="str">
        <f t="shared" si="1034"/>
        <v>INCORPJ=</v>
      </c>
      <c r="AB2565" s="70">
        <f t="shared" si="1035"/>
        <v>45169</v>
      </c>
      <c r="AC2565" s="4"/>
      <c r="AD2565" s="1"/>
      <c r="AE2565" s="11"/>
      <c r="AF2565" s="5"/>
      <c r="AG2565" s="1"/>
      <c r="AH2565" s="1"/>
      <c r="AI2565" s="1"/>
      <c r="AJ2565" s="1"/>
      <c r="AK2565" s="10"/>
      <c r="AL2565" s="1"/>
      <c r="AM2565" s="1"/>
      <c r="AN2565" s="1"/>
      <c r="AO2565" s="1"/>
      <c r="AP2565" s="1"/>
      <c r="AQ2565" s="1"/>
    </row>
    <row r="2566" spans="1:43" x14ac:dyDescent="0.2">
      <c r="A2566" s="67">
        <f t="shared" si="1027"/>
        <v>44848</v>
      </c>
      <c r="B2566" s="8">
        <f t="shared" si="1017"/>
        <v>22775.3568934</v>
      </c>
      <c r="C2566" s="8">
        <f t="shared" si="1028"/>
        <v>14727.293106159999</v>
      </c>
      <c r="D2566" s="28">
        <f t="shared" si="1029"/>
        <v>6388.87</v>
      </c>
      <c r="E2566" s="9">
        <f>IF(K2566=1,VLOOKUP(A2565,[1]Plan1!$AY$117:$BA$314,3),E2565)</f>
        <v>6370.34</v>
      </c>
      <c r="F2566" s="110">
        <f t="shared" si="1030"/>
        <v>44820</v>
      </c>
      <c r="G2566" s="12">
        <f t="shared" si="1018"/>
        <v>-2.9003564010536831E-3</v>
      </c>
      <c r="H2566" s="11">
        <f t="shared" si="1031"/>
        <v>44851</v>
      </c>
      <c r="I2566" s="11">
        <f t="shared" si="1019"/>
        <v>44851</v>
      </c>
      <c r="J2566" s="1">
        <f t="shared" si="1032"/>
        <v>21</v>
      </c>
      <c r="K2566" s="1">
        <f t="shared" si="1040"/>
        <v>20</v>
      </c>
      <c r="L2566" s="8">
        <f t="shared" si="1020"/>
        <v>0.99723755999999997</v>
      </c>
      <c r="M2566" s="14">
        <f t="shared" si="1039"/>
        <v>0.99640046999999998</v>
      </c>
      <c r="N2566" s="14">
        <f t="shared" si="1036"/>
        <v>1.4619432379109156</v>
      </c>
      <c r="O2566" s="8">
        <f t="shared" si="1038"/>
        <v>1.4579047000000001</v>
      </c>
      <c r="P2566" s="8">
        <f t="shared" si="1021"/>
        <v>21470.989837739999</v>
      </c>
      <c r="Q2566" s="13">
        <f t="shared" si="1022"/>
        <v>0</v>
      </c>
      <c r="R2566" s="21">
        <f t="shared" si="1023"/>
        <v>0</v>
      </c>
      <c r="S2566" s="8">
        <f t="shared" si="1024"/>
        <v>0</v>
      </c>
      <c r="T2566" s="10">
        <f t="shared" si="1033"/>
        <v>6.5000000000000002E-2</v>
      </c>
      <c r="U2566" s="13">
        <f t="shared" si="1037"/>
        <v>236</v>
      </c>
      <c r="V2566" s="13">
        <v>252</v>
      </c>
      <c r="W2566" s="14">
        <f t="shared" si="1025"/>
        <v>1.060750206</v>
      </c>
      <c r="X2566" s="224">
        <f t="shared" si="1041"/>
        <v>1304.36705566</v>
      </c>
      <c r="Y2566" s="8">
        <v>0</v>
      </c>
      <c r="Z2566" s="9">
        <f t="shared" si="1026"/>
        <v>0</v>
      </c>
      <c r="AA2566" s="26" t="str">
        <f t="shared" si="1034"/>
        <v>INCORPJ=</v>
      </c>
      <c r="AB2566" s="70">
        <f t="shared" si="1035"/>
        <v>45169</v>
      </c>
      <c r="AC2566" s="4"/>
      <c r="AD2566" s="1"/>
      <c r="AE2566" s="11"/>
      <c r="AF2566" s="5"/>
      <c r="AG2566" s="1"/>
      <c r="AH2566" s="1"/>
      <c r="AI2566" s="1"/>
      <c r="AJ2566" s="1"/>
      <c r="AK2566" s="10"/>
      <c r="AL2566" s="1"/>
      <c r="AM2566" s="1"/>
      <c r="AN2566" s="1"/>
      <c r="AO2566" s="1"/>
      <c r="AP2566" s="1"/>
      <c r="AQ2566" s="1"/>
    </row>
    <row r="2567" spans="1:43" x14ac:dyDescent="0.2">
      <c r="A2567" s="67">
        <f t="shared" si="1027"/>
        <v>44849</v>
      </c>
      <c r="B2567" s="8">
        <f t="shared" si="1017"/>
        <v>22777.898506490001</v>
      </c>
      <c r="C2567" s="8">
        <f t="shared" si="1028"/>
        <v>14727.293106159999</v>
      </c>
      <c r="D2567" s="28">
        <f t="shared" si="1029"/>
        <v>6388.87</v>
      </c>
      <c r="E2567" s="9">
        <f>IF(K2567=1,VLOOKUP(A2566,[1]Plan1!$AY$117:$BA$314,3),E2566)</f>
        <v>6370.34</v>
      </c>
      <c r="F2567" s="110">
        <f t="shared" si="1030"/>
        <v>44820</v>
      </c>
      <c r="G2567" s="12">
        <f t="shared" si="1018"/>
        <v>-2.9003564010536831E-3</v>
      </c>
      <c r="H2567" s="11">
        <f t="shared" si="1031"/>
        <v>44881</v>
      </c>
      <c r="I2567" s="11">
        <f t="shared" si="1019"/>
        <v>44851</v>
      </c>
      <c r="J2567" s="1">
        <f t="shared" si="1032"/>
        <v>21</v>
      </c>
      <c r="K2567" s="1">
        <f t="shared" si="1040"/>
        <v>21</v>
      </c>
      <c r="L2567" s="8">
        <f t="shared" si="1020"/>
        <v>0.99709963999999995</v>
      </c>
      <c r="M2567" s="14">
        <f t="shared" si="1039"/>
        <v>0.99640046999999998</v>
      </c>
      <c r="N2567" s="14">
        <f t="shared" si="1036"/>
        <v>1.4619432379109156</v>
      </c>
      <c r="O2567" s="8">
        <f t="shared" si="1038"/>
        <v>1.45770307</v>
      </c>
      <c r="P2567" s="8">
        <f t="shared" si="1021"/>
        <v>21468.020373629999</v>
      </c>
      <c r="Q2567" s="13">
        <f t="shared" si="1022"/>
        <v>0</v>
      </c>
      <c r="R2567" s="21">
        <f t="shared" si="1023"/>
        <v>0</v>
      </c>
      <c r="S2567" s="8">
        <f t="shared" si="1024"/>
        <v>0</v>
      </c>
      <c r="T2567" s="10">
        <f t="shared" si="1033"/>
        <v>6.5000000000000002E-2</v>
      </c>
      <c r="U2567" s="13">
        <f t="shared" si="1037"/>
        <v>237</v>
      </c>
      <c r="V2567" s="13">
        <v>252</v>
      </c>
      <c r="W2567" s="14">
        <f t="shared" si="1025"/>
        <v>1.0610153200000001</v>
      </c>
      <c r="X2567" s="224">
        <f t="shared" si="1041"/>
        <v>1309.8781328600001</v>
      </c>
      <c r="Y2567" s="8">
        <v>0</v>
      </c>
      <c r="Z2567" s="9">
        <f t="shared" si="1026"/>
        <v>0</v>
      </c>
      <c r="AA2567" s="26" t="str">
        <f t="shared" si="1034"/>
        <v>INCORPJ=</v>
      </c>
      <c r="AB2567" s="70">
        <f t="shared" si="1035"/>
        <v>45169</v>
      </c>
      <c r="AC2567" s="4"/>
      <c r="AD2567" s="1"/>
      <c r="AE2567" s="11"/>
      <c r="AF2567" s="5"/>
      <c r="AG2567" s="1"/>
      <c r="AH2567" s="1"/>
      <c r="AI2567" s="1"/>
      <c r="AJ2567" s="1"/>
      <c r="AK2567" s="10"/>
      <c r="AL2567" s="1"/>
      <c r="AM2567" s="1"/>
      <c r="AN2567" s="1"/>
      <c r="AO2567" s="1"/>
      <c r="AP2567" s="1"/>
      <c r="AQ2567" s="1"/>
    </row>
    <row r="2568" spans="1:43" x14ac:dyDescent="0.2">
      <c r="A2568" s="67">
        <f t="shared" si="1027"/>
        <v>44850</v>
      </c>
      <c r="B2568" s="8">
        <f t="shared" si="1017"/>
        <v>22777.898506490001</v>
      </c>
      <c r="C2568" s="8">
        <f t="shared" si="1028"/>
        <v>14727.293106159999</v>
      </c>
      <c r="D2568" s="28">
        <f t="shared" si="1029"/>
        <v>6388.87</v>
      </c>
      <c r="E2568" s="9">
        <f>IF(K2568=1,VLOOKUP(A2567,[1]Plan1!$AY$117:$BA$314,3),E2567)</f>
        <v>6370.34</v>
      </c>
      <c r="F2568" s="110">
        <f t="shared" si="1030"/>
        <v>44820</v>
      </c>
      <c r="G2568" s="12">
        <f t="shared" si="1018"/>
        <v>-2.9003564010536831E-3</v>
      </c>
      <c r="H2568" s="11">
        <f t="shared" si="1031"/>
        <v>44881</v>
      </c>
      <c r="I2568" s="11">
        <f t="shared" si="1019"/>
        <v>44851</v>
      </c>
      <c r="J2568" s="1">
        <f t="shared" si="1032"/>
        <v>21</v>
      </c>
      <c r="K2568" s="1">
        <f t="shared" si="1040"/>
        <v>21</v>
      </c>
      <c r="L2568" s="8">
        <f t="shared" si="1020"/>
        <v>0.99709963999999995</v>
      </c>
      <c r="M2568" s="14">
        <f t="shared" si="1039"/>
        <v>0.99640046999999998</v>
      </c>
      <c r="N2568" s="14">
        <f t="shared" si="1036"/>
        <v>1.4619432379109156</v>
      </c>
      <c r="O2568" s="8">
        <f t="shared" si="1038"/>
        <v>1.45770307</v>
      </c>
      <c r="P2568" s="8">
        <f t="shared" si="1021"/>
        <v>21468.020373629999</v>
      </c>
      <c r="Q2568" s="13">
        <f t="shared" si="1022"/>
        <v>0</v>
      </c>
      <c r="R2568" s="21">
        <f t="shared" si="1023"/>
        <v>0</v>
      </c>
      <c r="S2568" s="8">
        <f t="shared" si="1024"/>
        <v>0</v>
      </c>
      <c r="T2568" s="10">
        <f t="shared" si="1033"/>
        <v>6.5000000000000002E-2</v>
      </c>
      <c r="U2568" s="13">
        <f t="shared" si="1037"/>
        <v>237</v>
      </c>
      <c r="V2568" s="13">
        <v>252</v>
      </c>
      <c r="W2568" s="14">
        <f t="shared" si="1025"/>
        <v>1.0610153200000001</v>
      </c>
      <c r="X2568" s="224">
        <f t="shared" si="1041"/>
        <v>1309.8781328600001</v>
      </c>
      <c r="Y2568" s="8">
        <v>0</v>
      </c>
      <c r="Z2568" s="9">
        <f t="shared" si="1026"/>
        <v>0</v>
      </c>
      <c r="AA2568" s="26" t="str">
        <f t="shared" si="1034"/>
        <v>INCORPJ=</v>
      </c>
      <c r="AB2568" s="70">
        <f t="shared" si="1035"/>
        <v>45169</v>
      </c>
      <c r="AC2568" s="4"/>
      <c r="AD2568" s="1"/>
      <c r="AE2568" s="11"/>
      <c r="AF2568" s="5"/>
      <c r="AG2568" s="1"/>
      <c r="AH2568" s="1"/>
      <c r="AI2568" s="1"/>
      <c r="AJ2568" s="1"/>
      <c r="AK2568" s="10"/>
      <c r="AL2568" s="1"/>
      <c r="AM2568" s="1"/>
      <c r="AN2568" s="1"/>
      <c r="AO2568" s="1"/>
      <c r="AP2568" s="1"/>
      <c r="AQ2568" s="1"/>
    </row>
    <row r="2569" spans="1:43" ht="15.75" x14ac:dyDescent="0.25">
      <c r="A2569" s="205">
        <f t="shared" si="1027"/>
        <v>44851</v>
      </c>
      <c r="B2569" s="206">
        <f t="shared" si="1017"/>
        <v>22777.898506490001</v>
      </c>
      <c r="C2569" s="206">
        <f t="shared" si="1028"/>
        <v>14727.293106159999</v>
      </c>
      <c r="D2569" s="207">
        <f t="shared" si="1029"/>
        <v>6388.87</v>
      </c>
      <c r="E2569" s="9">
        <f>IF(K2569=1,VLOOKUP(A2568,[1]Plan1!$AY$117:$BA$314,3),E2568)</f>
        <v>6370.34</v>
      </c>
      <c r="F2569" s="208">
        <f t="shared" si="1030"/>
        <v>44820</v>
      </c>
      <c r="G2569" s="209">
        <f t="shared" si="1018"/>
        <v>-2.9003564010536831E-3</v>
      </c>
      <c r="H2569" s="210">
        <f t="shared" si="1031"/>
        <v>44881</v>
      </c>
      <c r="I2569" s="210">
        <f t="shared" si="1019"/>
        <v>44851</v>
      </c>
      <c r="J2569" s="211">
        <f t="shared" si="1032"/>
        <v>21</v>
      </c>
      <c r="K2569" s="211">
        <f t="shared" si="1040"/>
        <v>21</v>
      </c>
      <c r="L2569" s="206">
        <f t="shared" si="1020"/>
        <v>0.99709963999999995</v>
      </c>
      <c r="M2569" s="212">
        <f t="shared" si="1039"/>
        <v>0.99640046999999998</v>
      </c>
      <c r="N2569" s="212">
        <f t="shared" si="1036"/>
        <v>1.4619432379109156</v>
      </c>
      <c r="O2569" s="206">
        <f t="shared" si="1038"/>
        <v>1.45770307</v>
      </c>
      <c r="P2569" s="206">
        <f t="shared" si="1021"/>
        <v>21468.020373629999</v>
      </c>
      <c r="Q2569" s="213">
        <v>0</v>
      </c>
      <c r="R2569" s="214">
        <f t="shared" si="1023"/>
        <v>0</v>
      </c>
      <c r="S2569" s="206">
        <f t="shared" si="1024"/>
        <v>0</v>
      </c>
      <c r="T2569" s="215">
        <f t="shared" si="1033"/>
        <v>6.5000000000000002E-2</v>
      </c>
      <c r="U2569" s="213">
        <f t="shared" si="1037"/>
        <v>237</v>
      </c>
      <c r="V2569" s="213">
        <v>252</v>
      </c>
      <c r="W2569" s="212">
        <f t="shared" si="1025"/>
        <v>1.0610153200000001</v>
      </c>
      <c r="X2569" s="224">
        <f t="shared" si="1041"/>
        <v>1309.8781328600001</v>
      </c>
      <c r="Y2569" s="206">
        <v>0</v>
      </c>
      <c r="Z2569" s="216">
        <f t="shared" si="1026"/>
        <v>0</v>
      </c>
      <c r="AA2569" s="217" t="str">
        <f t="shared" si="1034"/>
        <v>INCORPJ=</v>
      </c>
      <c r="AB2569" s="218">
        <f t="shared" si="1035"/>
        <v>45169</v>
      </c>
      <c r="AC2569" s="4"/>
      <c r="AD2569" s="1"/>
      <c r="AE2569" s="11"/>
      <c r="AF2569" s="5"/>
      <c r="AG2569" s="1"/>
      <c r="AH2569" s="1"/>
      <c r="AI2569" s="1"/>
      <c r="AJ2569" s="1"/>
      <c r="AK2569" s="10"/>
      <c r="AL2569" s="1"/>
      <c r="AM2569" s="1"/>
      <c r="AN2569" s="1"/>
      <c r="AO2569" s="1"/>
      <c r="AP2569" s="1"/>
      <c r="AQ2569" s="1"/>
    </row>
    <row r="2570" spans="1:43" x14ac:dyDescent="0.2">
      <c r="A2570" s="67">
        <f t="shared" si="1027"/>
        <v>44852</v>
      </c>
      <c r="B2570" s="8">
        <f t="shared" ref="B2570:B2633" si="1042">(P2570+X2570)</f>
        <v>22790.29456522</v>
      </c>
      <c r="C2570" s="8">
        <f t="shared" si="1028"/>
        <v>14727.293106159999</v>
      </c>
      <c r="D2570" s="28">
        <f t="shared" si="1029"/>
        <v>6370.34</v>
      </c>
      <c r="E2570" s="9">
        <f>IF(K2570=1,VLOOKUP(A2569,[1]Plan1!$AY$117:$BA$314,3),E2569)</f>
        <v>6407.93</v>
      </c>
      <c r="F2570" s="110">
        <f t="shared" si="1030"/>
        <v>44852</v>
      </c>
      <c r="G2570" s="12">
        <f t="shared" ref="G2570:G2633" si="1043">(E2570/D2570)-1</f>
        <v>5.9007839455980093E-3</v>
      </c>
      <c r="H2570" s="11">
        <f t="shared" si="1031"/>
        <v>44881</v>
      </c>
      <c r="I2570" s="11">
        <f t="shared" ref="I2570:I2633" si="1044">IF(A2570&gt;I2569,H2570,I2569)</f>
        <v>44881</v>
      </c>
      <c r="J2570" s="1">
        <f t="shared" si="1032"/>
        <v>20</v>
      </c>
      <c r="K2570" s="1">
        <f t="shared" si="1040"/>
        <v>1</v>
      </c>
      <c r="L2570" s="8">
        <f t="shared" ref="L2570:L2633" si="1045">TRUNC((E2570/D2570)^TRUNC((K2570/J2570),9),8)</f>
        <v>1.0002942100000001</v>
      </c>
      <c r="M2570" s="14">
        <f t="shared" si="1039"/>
        <v>0.99709963999999995</v>
      </c>
      <c r="N2570" s="14">
        <f t="shared" si="1036"/>
        <v>1.4577030762214083</v>
      </c>
      <c r="O2570" s="8">
        <f t="shared" si="1038"/>
        <v>1.4581319399999999</v>
      </c>
      <c r="P2570" s="8">
        <f t="shared" ref="P2570:P2633" si="1046">TRUNC(C2570*O2570,8)</f>
        <v>21474.336467829999</v>
      </c>
      <c r="Q2570" s="13">
        <f t="shared" ref="Q2570:Q2633" si="1047">IF(VLOOKUP(A2570,AE$10:AM$114,9)=VLOOKUP(A2569,AE$10:AM$114,9),0,VLOOKUP(A2570,AE$10:AM$114,9))</f>
        <v>0</v>
      </c>
      <c r="R2570" s="21">
        <f t="shared" ref="R2570:R2633" si="1048">IF(Q2570&gt;0,VLOOKUP($A2570,$AE$10:$AK$114,7),0)</f>
        <v>0</v>
      </c>
      <c r="S2570" s="8">
        <f t="shared" ref="S2570:S2633" si="1049">IF(R2570&gt;0,TRUNC(R2570*P2570,8),0)</f>
        <v>0</v>
      </c>
      <c r="T2570" s="10">
        <f t="shared" si="1033"/>
        <v>6.5000000000000002E-2</v>
      </c>
      <c r="U2570" s="13">
        <f t="shared" si="1037"/>
        <v>238</v>
      </c>
      <c r="V2570" s="13">
        <v>252</v>
      </c>
      <c r="W2570" s="14">
        <f t="shared" ref="W2570:W2633" si="1050">ROUND((1+T2570)^TRUNC((U2570/V2570),9),9)</f>
        <v>1.0612805009999999</v>
      </c>
      <c r="X2570" s="224">
        <f t="shared" si="1041"/>
        <v>1315.9580973899999</v>
      </c>
      <c r="Y2570" s="8">
        <v>0</v>
      </c>
      <c r="Z2570" s="9">
        <f t="shared" ref="Z2570:Z2633" si="1051">IF(S2570&gt;0,S2570+X2570,0)</f>
        <v>0</v>
      </c>
      <c r="AA2570" s="26" t="str">
        <f t="shared" si="1034"/>
        <v>INCORPJ=</v>
      </c>
      <c r="AB2570" s="70">
        <f t="shared" si="1035"/>
        <v>45169</v>
      </c>
      <c r="AC2570" s="4"/>
      <c r="AD2570" s="1"/>
      <c r="AE2570" s="11"/>
      <c r="AF2570" s="5"/>
      <c r="AG2570" s="1"/>
      <c r="AH2570" s="1"/>
      <c r="AI2570" s="1"/>
      <c r="AJ2570" s="1"/>
      <c r="AK2570" s="10"/>
      <c r="AL2570" s="1"/>
      <c r="AM2570" s="1"/>
      <c r="AN2570" s="1"/>
      <c r="AO2570" s="1"/>
      <c r="AP2570" s="1"/>
      <c r="AQ2570" s="1"/>
    </row>
    <row r="2571" spans="1:43" x14ac:dyDescent="0.2">
      <c r="A2571" s="67">
        <f t="shared" ref="A2571:A2634" si="1052">(A2570+1)</f>
        <v>44853</v>
      </c>
      <c r="B2571" s="8">
        <f t="shared" si="1042"/>
        <v>22802.697423859998</v>
      </c>
      <c r="C2571" s="8">
        <f t="shared" ref="C2571:C2634" si="1053">TRUNC(IF(Q2570&gt;0,VLOOKUP(A2570,$AE$12:$AF$114,2),C2570),8)</f>
        <v>14727.293106159999</v>
      </c>
      <c r="D2571" s="28">
        <f t="shared" ref="D2571:D2634" si="1054">IF(E2571=E2570,D2570,E2570)</f>
        <v>6370.34</v>
      </c>
      <c r="E2571" s="9">
        <f>IF(K2571=1,VLOOKUP(A2570,[1]Plan1!$AY$117:$BA$314,3),E2570)</f>
        <v>6407.93</v>
      </c>
      <c r="F2571" s="110">
        <f t="shared" ref="F2571:F2634" si="1055">IF(D2571=D2570,F2570,A2571)</f>
        <v>44852</v>
      </c>
      <c r="G2571" s="12">
        <f t="shared" si="1043"/>
        <v>5.9007839455980093E-3</v>
      </c>
      <c r="H2571" s="11">
        <f t="shared" ref="H2571:H2634" si="1056">IF(DAY(A2571)=15,VLOOKUP(A2571,AJ$118:AP$450,4),H2570)</f>
        <v>44881</v>
      </c>
      <c r="I2571" s="11">
        <f t="shared" si="1044"/>
        <v>44881</v>
      </c>
      <c r="J2571" s="1">
        <f t="shared" ref="J2571:J2634" si="1057">IF(I2571=I2570,J2570,NETWORKDAYS(I2570,I2571,$AE$118:$AE$502)-1)</f>
        <v>20</v>
      </c>
      <c r="K2571" s="1">
        <f t="shared" si="1040"/>
        <v>2</v>
      </c>
      <c r="L2571" s="8">
        <f t="shared" si="1045"/>
        <v>1.00058851</v>
      </c>
      <c r="M2571" s="14">
        <f t="shared" si="1039"/>
        <v>0.99709963999999995</v>
      </c>
      <c r="N2571" s="14">
        <f t="shared" si="1036"/>
        <v>1.4577030762214083</v>
      </c>
      <c r="O2571" s="8">
        <f t="shared" si="1038"/>
        <v>1.4585609399999999</v>
      </c>
      <c r="P2571" s="8">
        <f t="shared" si="1046"/>
        <v>21480.654476569998</v>
      </c>
      <c r="Q2571" s="13">
        <f t="shared" si="1047"/>
        <v>0</v>
      </c>
      <c r="R2571" s="21">
        <f t="shared" si="1048"/>
        <v>0</v>
      </c>
      <c r="S2571" s="8">
        <f t="shared" si="1049"/>
        <v>0</v>
      </c>
      <c r="T2571" s="10">
        <f t="shared" ref="T2571:T2634" si="1058">IF(Q2570&gt;0,VLOOKUP(A2570,$AE$11:$AH$20,4),T2570)</f>
        <v>6.5000000000000002E-2</v>
      </c>
      <c r="U2571" s="13">
        <f t="shared" si="1037"/>
        <v>239</v>
      </c>
      <c r="V2571" s="13">
        <v>252</v>
      </c>
      <c r="W2571" s="14">
        <f t="shared" si="1050"/>
        <v>1.0615457479999999</v>
      </c>
      <c r="X2571" s="224">
        <f t="shared" si="1041"/>
        <v>1322.04294729</v>
      </c>
      <c r="Y2571" s="8">
        <v>0</v>
      </c>
      <c r="Z2571" s="9">
        <f t="shared" si="1051"/>
        <v>0</v>
      </c>
      <c r="AA2571" s="26" t="str">
        <f t="shared" ref="AA2571:AA2634" si="1059">IF($Q2570&gt;0,VLOOKUP($A2570,$AE$10:$AO$114,($AN$7)+1),AA2570)</f>
        <v>INCORPJ=</v>
      </c>
      <c r="AB2571" s="70">
        <f t="shared" ref="AB2571:AB2634" si="1060">IF($Q2570&gt;0,VLOOKUP($A2570,$AE$10:$AO$114,($AO$7)+1),AB2570)</f>
        <v>45169</v>
      </c>
      <c r="AC2571" s="4"/>
      <c r="AD2571" s="1"/>
      <c r="AE2571" s="11"/>
      <c r="AF2571" s="5"/>
      <c r="AG2571" s="1"/>
      <c r="AH2571" s="1"/>
      <c r="AI2571" s="1"/>
      <c r="AJ2571" s="1"/>
      <c r="AK2571" s="10"/>
      <c r="AL2571" s="1"/>
      <c r="AM2571" s="1"/>
      <c r="AN2571" s="1"/>
      <c r="AO2571" s="1"/>
      <c r="AP2571" s="1"/>
      <c r="AQ2571" s="1"/>
    </row>
    <row r="2572" spans="1:43" x14ac:dyDescent="0.2">
      <c r="A2572" s="67">
        <f t="shared" si="1052"/>
        <v>44854</v>
      </c>
      <c r="B2572" s="8">
        <f t="shared" si="1042"/>
        <v>22815.107263050002</v>
      </c>
      <c r="C2572" s="8">
        <f t="shared" si="1053"/>
        <v>14727.293106159999</v>
      </c>
      <c r="D2572" s="28">
        <f t="shared" si="1054"/>
        <v>6370.34</v>
      </c>
      <c r="E2572" s="9">
        <f>IF(K2572=1,VLOOKUP(A2571,[1]Plan1!$AY$117:$BA$314,3),E2571)</f>
        <v>6407.93</v>
      </c>
      <c r="F2572" s="110">
        <f t="shared" si="1055"/>
        <v>44852</v>
      </c>
      <c r="G2572" s="12">
        <f t="shared" si="1043"/>
        <v>5.9007839455980093E-3</v>
      </c>
      <c r="H2572" s="11">
        <f t="shared" si="1056"/>
        <v>44881</v>
      </c>
      <c r="I2572" s="11">
        <f t="shared" si="1044"/>
        <v>44881</v>
      </c>
      <c r="J2572" s="1">
        <f t="shared" si="1057"/>
        <v>20</v>
      </c>
      <c r="K2572" s="1">
        <f t="shared" si="1040"/>
        <v>3</v>
      </c>
      <c r="L2572" s="8">
        <f t="shared" si="1045"/>
        <v>1.0008828999999999</v>
      </c>
      <c r="M2572" s="14">
        <f t="shared" si="1039"/>
        <v>0.99709963999999995</v>
      </c>
      <c r="N2572" s="14">
        <f t="shared" si="1036"/>
        <v>1.4577030762214083</v>
      </c>
      <c r="O2572" s="8">
        <f t="shared" si="1038"/>
        <v>1.45899008</v>
      </c>
      <c r="P2572" s="8">
        <f t="shared" si="1046"/>
        <v>21486.974547130001</v>
      </c>
      <c r="Q2572" s="13">
        <f t="shared" si="1047"/>
        <v>0</v>
      </c>
      <c r="R2572" s="21">
        <f t="shared" si="1048"/>
        <v>0</v>
      </c>
      <c r="S2572" s="8">
        <f t="shared" si="1049"/>
        <v>0</v>
      </c>
      <c r="T2572" s="10">
        <f t="shared" si="1058"/>
        <v>6.5000000000000002E-2</v>
      </c>
      <c r="U2572" s="13">
        <f t="shared" si="1037"/>
        <v>240</v>
      </c>
      <c r="V2572" s="13">
        <v>252</v>
      </c>
      <c r="W2572" s="14">
        <f t="shared" si="1050"/>
        <v>1.0618110620000001</v>
      </c>
      <c r="X2572" s="224">
        <f t="shared" si="1041"/>
        <v>1328.13271592</v>
      </c>
      <c r="Y2572" s="8">
        <v>0</v>
      </c>
      <c r="Z2572" s="9">
        <f t="shared" si="1051"/>
        <v>0</v>
      </c>
      <c r="AA2572" s="26" t="str">
        <f t="shared" si="1059"/>
        <v>INCORPJ=</v>
      </c>
      <c r="AB2572" s="70">
        <f t="shared" si="1060"/>
        <v>45169</v>
      </c>
      <c r="AC2572" s="4"/>
      <c r="AD2572" s="1"/>
      <c r="AE2572" s="11"/>
      <c r="AF2572" s="5"/>
      <c r="AG2572" s="1"/>
      <c r="AH2572" s="1"/>
      <c r="AI2572" s="1"/>
      <c r="AJ2572" s="1"/>
      <c r="AK2572" s="10"/>
      <c r="AL2572" s="1"/>
      <c r="AM2572" s="1"/>
      <c r="AN2572" s="1"/>
      <c r="AO2572" s="1"/>
      <c r="AP2572" s="1"/>
      <c r="AQ2572" s="1"/>
    </row>
    <row r="2573" spans="1:43" x14ac:dyDescent="0.2">
      <c r="A2573" s="67">
        <f t="shared" si="1052"/>
        <v>44855</v>
      </c>
      <c r="B2573" s="8">
        <f t="shared" si="1042"/>
        <v>22827.5237514</v>
      </c>
      <c r="C2573" s="8">
        <f t="shared" si="1053"/>
        <v>14727.293106159999</v>
      </c>
      <c r="D2573" s="28">
        <f t="shared" si="1054"/>
        <v>6370.34</v>
      </c>
      <c r="E2573" s="9">
        <f>IF(K2573=1,VLOOKUP(A2572,[1]Plan1!$AY$117:$BA$314,3),E2572)</f>
        <v>6407.93</v>
      </c>
      <c r="F2573" s="110">
        <f t="shared" si="1055"/>
        <v>44852</v>
      </c>
      <c r="G2573" s="12">
        <f t="shared" si="1043"/>
        <v>5.9007839455980093E-3</v>
      </c>
      <c r="H2573" s="11">
        <f t="shared" si="1056"/>
        <v>44881</v>
      </c>
      <c r="I2573" s="11">
        <f t="shared" si="1044"/>
        <v>44881</v>
      </c>
      <c r="J2573" s="1">
        <f t="shared" si="1057"/>
        <v>20</v>
      </c>
      <c r="K2573" s="1">
        <f t="shared" si="1040"/>
        <v>4</v>
      </c>
      <c r="L2573" s="8">
        <f t="shared" si="1045"/>
        <v>1.0011773799999999</v>
      </c>
      <c r="M2573" s="14">
        <f t="shared" si="1039"/>
        <v>0.99709963999999995</v>
      </c>
      <c r="N2573" s="14">
        <f t="shared" si="1036"/>
        <v>1.4577030762214083</v>
      </c>
      <c r="O2573" s="8">
        <f t="shared" si="1038"/>
        <v>1.45941934</v>
      </c>
      <c r="P2573" s="8">
        <f t="shared" si="1046"/>
        <v>21493.296384969999</v>
      </c>
      <c r="Q2573" s="13">
        <f t="shared" si="1047"/>
        <v>0</v>
      </c>
      <c r="R2573" s="21">
        <f t="shared" si="1048"/>
        <v>0</v>
      </c>
      <c r="S2573" s="8">
        <f t="shared" si="1049"/>
        <v>0</v>
      </c>
      <c r="T2573" s="10">
        <f t="shared" si="1058"/>
        <v>6.5000000000000002E-2</v>
      </c>
      <c r="U2573" s="13">
        <f t="shared" si="1037"/>
        <v>241</v>
      </c>
      <c r="V2573" s="13">
        <v>252</v>
      </c>
      <c r="W2573" s="14">
        <f t="shared" si="1050"/>
        <v>1.062076442</v>
      </c>
      <c r="X2573" s="224">
        <f t="shared" si="1041"/>
        <v>1334.2273664300001</v>
      </c>
      <c r="Y2573" s="8">
        <v>0</v>
      </c>
      <c r="Z2573" s="9">
        <f t="shared" si="1051"/>
        <v>0</v>
      </c>
      <c r="AA2573" s="26" t="str">
        <f t="shared" si="1059"/>
        <v>INCORPJ=</v>
      </c>
      <c r="AB2573" s="70">
        <f t="shared" si="1060"/>
        <v>45169</v>
      </c>
      <c r="AC2573" s="4"/>
      <c r="AD2573" s="1"/>
      <c r="AE2573" s="11"/>
      <c r="AF2573" s="5"/>
      <c r="AG2573" s="1"/>
      <c r="AH2573" s="1"/>
      <c r="AI2573" s="1"/>
      <c r="AJ2573" s="1"/>
      <c r="AK2573" s="10"/>
      <c r="AL2573" s="1"/>
      <c r="AM2573" s="1"/>
      <c r="AN2573" s="1"/>
      <c r="AO2573" s="1"/>
      <c r="AP2573" s="1"/>
      <c r="AQ2573" s="1"/>
    </row>
    <row r="2574" spans="1:43" x14ac:dyDescent="0.2">
      <c r="A2574" s="67">
        <f t="shared" si="1052"/>
        <v>44856</v>
      </c>
      <c r="B2574" s="8">
        <f t="shared" si="1042"/>
        <v>22839.94689155</v>
      </c>
      <c r="C2574" s="8">
        <f t="shared" si="1053"/>
        <v>14727.293106159999</v>
      </c>
      <c r="D2574" s="28">
        <f t="shared" si="1054"/>
        <v>6370.34</v>
      </c>
      <c r="E2574" s="9">
        <f>IF(K2574=1,VLOOKUP(A2573,[1]Plan1!$AY$117:$BA$314,3),E2573)</f>
        <v>6407.93</v>
      </c>
      <c r="F2574" s="110">
        <f t="shared" si="1055"/>
        <v>44852</v>
      </c>
      <c r="G2574" s="12">
        <f t="shared" si="1043"/>
        <v>5.9007839455980093E-3</v>
      </c>
      <c r="H2574" s="11">
        <f t="shared" si="1056"/>
        <v>44881</v>
      </c>
      <c r="I2574" s="11">
        <f t="shared" si="1044"/>
        <v>44881</v>
      </c>
      <c r="J2574" s="1">
        <f t="shared" si="1057"/>
        <v>20</v>
      </c>
      <c r="K2574" s="1">
        <f t="shared" si="1040"/>
        <v>5</v>
      </c>
      <c r="L2574" s="8">
        <f t="shared" si="1045"/>
        <v>1.0014719400000001</v>
      </c>
      <c r="M2574" s="14">
        <f t="shared" si="1039"/>
        <v>0.99709963999999995</v>
      </c>
      <c r="N2574" s="14">
        <f t="shared" si="1036"/>
        <v>1.4577030762214083</v>
      </c>
      <c r="O2574" s="8">
        <f t="shared" si="1038"/>
        <v>1.4598487200000001</v>
      </c>
      <c r="P2574" s="8">
        <f t="shared" si="1046"/>
        <v>21499.619990089999</v>
      </c>
      <c r="Q2574" s="13">
        <f t="shared" si="1047"/>
        <v>0</v>
      </c>
      <c r="R2574" s="21">
        <f t="shared" si="1048"/>
        <v>0</v>
      </c>
      <c r="S2574" s="8">
        <f t="shared" si="1049"/>
        <v>0</v>
      </c>
      <c r="T2574" s="10">
        <f t="shared" si="1058"/>
        <v>6.5000000000000002E-2</v>
      </c>
      <c r="U2574" s="13">
        <f t="shared" si="1037"/>
        <v>242</v>
      </c>
      <c r="V2574" s="13">
        <v>252</v>
      </c>
      <c r="W2574" s="14">
        <f t="shared" si="1050"/>
        <v>1.062341888</v>
      </c>
      <c r="X2574" s="224">
        <f t="shared" si="1041"/>
        <v>1340.32690146</v>
      </c>
      <c r="Y2574" s="8">
        <v>0</v>
      </c>
      <c r="Z2574" s="9">
        <f t="shared" si="1051"/>
        <v>0</v>
      </c>
      <c r="AA2574" s="26" t="str">
        <f t="shared" si="1059"/>
        <v>INCORPJ=</v>
      </c>
      <c r="AB2574" s="70">
        <f t="shared" si="1060"/>
        <v>45169</v>
      </c>
      <c r="AC2574" s="4"/>
      <c r="AD2574" s="1"/>
      <c r="AE2574" s="11"/>
      <c r="AF2574" s="5"/>
      <c r="AG2574" s="1"/>
      <c r="AH2574" s="1"/>
      <c r="AI2574" s="1"/>
      <c r="AJ2574" s="1"/>
      <c r="AK2574" s="10"/>
      <c r="AL2574" s="1"/>
      <c r="AM2574" s="1"/>
      <c r="AN2574" s="1"/>
      <c r="AO2574" s="1"/>
      <c r="AP2574" s="1"/>
      <c r="AQ2574" s="1"/>
    </row>
    <row r="2575" spans="1:43" x14ac:dyDescent="0.2">
      <c r="A2575" s="67">
        <f t="shared" si="1052"/>
        <v>44857</v>
      </c>
      <c r="B2575" s="8">
        <f t="shared" si="1042"/>
        <v>22839.94689155</v>
      </c>
      <c r="C2575" s="8">
        <f t="shared" si="1053"/>
        <v>14727.293106159999</v>
      </c>
      <c r="D2575" s="28">
        <f t="shared" si="1054"/>
        <v>6370.34</v>
      </c>
      <c r="E2575" s="9">
        <f>IF(K2575=1,VLOOKUP(A2574,[1]Plan1!$AY$117:$BA$314,3),E2574)</f>
        <v>6407.93</v>
      </c>
      <c r="F2575" s="110">
        <f t="shared" si="1055"/>
        <v>44852</v>
      </c>
      <c r="G2575" s="12">
        <f t="shared" si="1043"/>
        <v>5.9007839455980093E-3</v>
      </c>
      <c r="H2575" s="11">
        <f t="shared" si="1056"/>
        <v>44881</v>
      </c>
      <c r="I2575" s="11">
        <f t="shared" si="1044"/>
        <v>44881</v>
      </c>
      <c r="J2575" s="1">
        <f t="shared" si="1057"/>
        <v>20</v>
      </c>
      <c r="K2575" s="1">
        <f t="shared" si="1040"/>
        <v>5</v>
      </c>
      <c r="L2575" s="8">
        <f t="shared" si="1045"/>
        <v>1.0014719400000001</v>
      </c>
      <c r="M2575" s="14">
        <f t="shared" si="1039"/>
        <v>0.99709963999999995</v>
      </c>
      <c r="N2575" s="14">
        <f t="shared" si="1036"/>
        <v>1.4577030762214083</v>
      </c>
      <c r="O2575" s="8">
        <f t="shared" si="1038"/>
        <v>1.4598487200000001</v>
      </c>
      <c r="P2575" s="8">
        <f t="shared" si="1046"/>
        <v>21499.619990089999</v>
      </c>
      <c r="Q2575" s="13">
        <f t="shared" si="1047"/>
        <v>0</v>
      </c>
      <c r="R2575" s="21">
        <f t="shared" si="1048"/>
        <v>0</v>
      </c>
      <c r="S2575" s="8">
        <f t="shared" si="1049"/>
        <v>0</v>
      </c>
      <c r="T2575" s="10">
        <f t="shared" si="1058"/>
        <v>6.5000000000000002E-2</v>
      </c>
      <c r="U2575" s="13">
        <f t="shared" si="1037"/>
        <v>242</v>
      </c>
      <c r="V2575" s="13">
        <v>252</v>
      </c>
      <c r="W2575" s="14">
        <f t="shared" si="1050"/>
        <v>1.062341888</v>
      </c>
      <c r="X2575" s="224">
        <f t="shared" si="1041"/>
        <v>1340.32690146</v>
      </c>
      <c r="Y2575" s="8">
        <v>0</v>
      </c>
      <c r="Z2575" s="9">
        <f t="shared" si="1051"/>
        <v>0</v>
      </c>
      <c r="AA2575" s="26" t="str">
        <f t="shared" si="1059"/>
        <v>INCORPJ=</v>
      </c>
      <c r="AB2575" s="70">
        <f t="shared" si="1060"/>
        <v>45169</v>
      </c>
      <c r="AC2575" s="4"/>
      <c r="AD2575" s="1"/>
      <c r="AE2575" s="11"/>
      <c r="AF2575" s="5"/>
      <c r="AG2575" s="1"/>
      <c r="AH2575" s="1"/>
      <c r="AI2575" s="1"/>
      <c r="AJ2575" s="1"/>
      <c r="AK2575" s="10"/>
      <c r="AL2575" s="1"/>
      <c r="AM2575" s="1"/>
      <c r="AN2575" s="1"/>
      <c r="AO2575" s="1"/>
      <c r="AP2575" s="1"/>
      <c r="AQ2575" s="1"/>
    </row>
    <row r="2576" spans="1:43" x14ac:dyDescent="0.2">
      <c r="A2576" s="67">
        <f t="shared" si="1052"/>
        <v>44858</v>
      </c>
      <c r="B2576" s="8">
        <f t="shared" si="1042"/>
        <v>22839.94689155</v>
      </c>
      <c r="C2576" s="8">
        <f t="shared" si="1053"/>
        <v>14727.293106159999</v>
      </c>
      <c r="D2576" s="28">
        <f t="shared" si="1054"/>
        <v>6370.34</v>
      </c>
      <c r="E2576" s="9">
        <f>IF(K2576=1,VLOOKUP(A2575,[1]Plan1!$AY$117:$BA$314,3),E2575)</f>
        <v>6407.93</v>
      </c>
      <c r="F2576" s="110">
        <f t="shared" si="1055"/>
        <v>44852</v>
      </c>
      <c r="G2576" s="12">
        <f t="shared" si="1043"/>
        <v>5.9007839455980093E-3</v>
      </c>
      <c r="H2576" s="11">
        <f t="shared" si="1056"/>
        <v>44881</v>
      </c>
      <c r="I2576" s="11">
        <f t="shared" si="1044"/>
        <v>44881</v>
      </c>
      <c r="J2576" s="1">
        <f t="shared" si="1057"/>
        <v>20</v>
      </c>
      <c r="K2576" s="1">
        <f t="shared" si="1040"/>
        <v>5</v>
      </c>
      <c r="L2576" s="8">
        <f t="shared" si="1045"/>
        <v>1.0014719400000001</v>
      </c>
      <c r="M2576" s="14">
        <f t="shared" si="1039"/>
        <v>0.99709963999999995</v>
      </c>
      <c r="N2576" s="14">
        <f t="shared" si="1036"/>
        <v>1.4577030762214083</v>
      </c>
      <c r="O2576" s="8">
        <f t="shared" si="1038"/>
        <v>1.4598487200000001</v>
      </c>
      <c r="P2576" s="8">
        <f t="shared" si="1046"/>
        <v>21499.619990089999</v>
      </c>
      <c r="Q2576" s="13">
        <f t="shared" si="1047"/>
        <v>0</v>
      </c>
      <c r="R2576" s="21">
        <f t="shared" si="1048"/>
        <v>0</v>
      </c>
      <c r="S2576" s="8">
        <f t="shared" si="1049"/>
        <v>0</v>
      </c>
      <c r="T2576" s="10">
        <f t="shared" si="1058"/>
        <v>6.5000000000000002E-2</v>
      </c>
      <c r="U2576" s="13">
        <f t="shared" si="1037"/>
        <v>242</v>
      </c>
      <c r="V2576" s="13">
        <v>252</v>
      </c>
      <c r="W2576" s="14">
        <f t="shared" si="1050"/>
        <v>1.062341888</v>
      </c>
      <c r="X2576" s="224">
        <f t="shared" si="1041"/>
        <v>1340.32690146</v>
      </c>
      <c r="Y2576" s="8">
        <v>0</v>
      </c>
      <c r="Z2576" s="9">
        <f t="shared" si="1051"/>
        <v>0</v>
      </c>
      <c r="AA2576" s="26" t="str">
        <f t="shared" si="1059"/>
        <v>INCORPJ=</v>
      </c>
      <c r="AB2576" s="70">
        <f t="shared" si="1060"/>
        <v>45169</v>
      </c>
      <c r="AC2576" s="4"/>
      <c r="AD2576" s="1"/>
      <c r="AE2576" s="11"/>
      <c r="AF2576" s="5"/>
      <c r="AG2576" s="1"/>
      <c r="AH2576" s="1"/>
      <c r="AI2576" s="1"/>
      <c r="AJ2576" s="1"/>
      <c r="AK2576" s="10"/>
      <c r="AL2576" s="1"/>
      <c r="AM2576" s="1"/>
      <c r="AN2576" s="1"/>
      <c r="AO2576" s="1"/>
      <c r="AP2576" s="1"/>
      <c r="AQ2576" s="1"/>
    </row>
    <row r="2577" spans="1:43" x14ac:dyDescent="0.2">
      <c r="A2577" s="67">
        <f t="shared" si="1052"/>
        <v>44859</v>
      </c>
      <c r="B2577" s="8">
        <f t="shared" si="1042"/>
        <v>22852.376842649999</v>
      </c>
      <c r="C2577" s="8">
        <f t="shared" si="1053"/>
        <v>14727.293106159999</v>
      </c>
      <c r="D2577" s="28">
        <f t="shared" si="1054"/>
        <v>6370.34</v>
      </c>
      <c r="E2577" s="9">
        <f>IF(K2577=1,VLOOKUP(A2576,[1]Plan1!$AY$117:$BA$314,3),E2576)</f>
        <v>6407.93</v>
      </c>
      <c r="F2577" s="110">
        <f t="shared" si="1055"/>
        <v>44852</v>
      </c>
      <c r="G2577" s="12">
        <f t="shared" si="1043"/>
        <v>5.9007839455980093E-3</v>
      </c>
      <c r="H2577" s="11">
        <f t="shared" si="1056"/>
        <v>44881</v>
      </c>
      <c r="I2577" s="11">
        <f t="shared" si="1044"/>
        <v>44881</v>
      </c>
      <c r="J2577" s="1">
        <f t="shared" si="1057"/>
        <v>20</v>
      </c>
      <c r="K2577" s="1">
        <f t="shared" si="1040"/>
        <v>6</v>
      </c>
      <c r="L2577" s="8">
        <f t="shared" si="1045"/>
        <v>1.0017665899999999</v>
      </c>
      <c r="M2577" s="14">
        <f t="shared" si="1039"/>
        <v>0.99709963999999995</v>
      </c>
      <c r="N2577" s="14">
        <f t="shared" si="1036"/>
        <v>1.4577030762214083</v>
      </c>
      <c r="O2577" s="8">
        <f t="shared" si="1038"/>
        <v>1.4602782299999999</v>
      </c>
      <c r="P2577" s="8">
        <f t="shared" si="1046"/>
        <v>21505.945509749999</v>
      </c>
      <c r="Q2577" s="13">
        <f t="shared" si="1047"/>
        <v>0</v>
      </c>
      <c r="R2577" s="21">
        <f t="shared" si="1048"/>
        <v>0</v>
      </c>
      <c r="S2577" s="8">
        <f t="shared" si="1049"/>
        <v>0</v>
      </c>
      <c r="T2577" s="10">
        <f t="shared" si="1058"/>
        <v>6.5000000000000002E-2</v>
      </c>
      <c r="U2577" s="13">
        <f t="shared" si="1037"/>
        <v>243</v>
      </c>
      <c r="V2577" s="13">
        <v>252</v>
      </c>
      <c r="W2577" s="14">
        <f t="shared" si="1050"/>
        <v>1.0626074000000001</v>
      </c>
      <c r="X2577" s="224">
        <f t="shared" si="1041"/>
        <v>1346.4313328999999</v>
      </c>
      <c r="Y2577" s="8">
        <v>0</v>
      </c>
      <c r="Z2577" s="9">
        <f t="shared" si="1051"/>
        <v>0</v>
      </c>
      <c r="AA2577" s="26" t="str">
        <f t="shared" si="1059"/>
        <v>INCORPJ=</v>
      </c>
      <c r="AB2577" s="70">
        <f t="shared" si="1060"/>
        <v>45169</v>
      </c>
      <c r="AC2577" s="4"/>
      <c r="AD2577" s="1"/>
      <c r="AE2577" s="11"/>
      <c r="AF2577" s="5"/>
      <c r="AG2577" s="1"/>
      <c r="AH2577" s="1"/>
      <c r="AI2577" s="1"/>
      <c r="AJ2577" s="1"/>
      <c r="AK2577" s="10"/>
      <c r="AL2577" s="1"/>
      <c r="AM2577" s="1"/>
      <c r="AN2577" s="1"/>
      <c r="AO2577" s="1"/>
      <c r="AP2577" s="1"/>
      <c r="AQ2577" s="1"/>
    </row>
    <row r="2578" spans="1:43" x14ac:dyDescent="0.2">
      <c r="A2578" s="67">
        <f t="shared" si="1052"/>
        <v>44860</v>
      </c>
      <c r="B2578" s="8">
        <f t="shared" si="1042"/>
        <v>22864.813472469999</v>
      </c>
      <c r="C2578" s="8">
        <f t="shared" si="1053"/>
        <v>14727.293106159999</v>
      </c>
      <c r="D2578" s="28">
        <f t="shared" si="1054"/>
        <v>6370.34</v>
      </c>
      <c r="E2578" s="9">
        <f>IF(K2578=1,VLOOKUP(A2577,[1]Plan1!$AY$117:$BA$314,3),E2577)</f>
        <v>6407.93</v>
      </c>
      <c r="F2578" s="110">
        <f t="shared" si="1055"/>
        <v>44852</v>
      </c>
      <c r="G2578" s="12">
        <f t="shared" si="1043"/>
        <v>5.9007839455980093E-3</v>
      </c>
      <c r="H2578" s="11">
        <f t="shared" si="1056"/>
        <v>44881</v>
      </c>
      <c r="I2578" s="11">
        <f t="shared" si="1044"/>
        <v>44881</v>
      </c>
      <c r="J2578" s="1">
        <f t="shared" si="1057"/>
        <v>20</v>
      </c>
      <c r="K2578" s="1">
        <f t="shared" si="1040"/>
        <v>7</v>
      </c>
      <c r="L2578" s="8">
        <f t="shared" si="1045"/>
        <v>1.0020613199999999</v>
      </c>
      <c r="M2578" s="14">
        <f t="shared" si="1039"/>
        <v>0.99709963999999995</v>
      </c>
      <c r="N2578" s="14">
        <f t="shared" si="1036"/>
        <v>1.4577030762214083</v>
      </c>
      <c r="O2578" s="8">
        <f t="shared" si="1038"/>
        <v>1.4607078600000001</v>
      </c>
      <c r="P2578" s="8">
        <f t="shared" si="1046"/>
        <v>21512.272796689998</v>
      </c>
      <c r="Q2578" s="13">
        <f t="shared" si="1047"/>
        <v>0</v>
      </c>
      <c r="R2578" s="21">
        <f t="shared" si="1048"/>
        <v>0</v>
      </c>
      <c r="S2578" s="8">
        <f t="shared" si="1049"/>
        <v>0</v>
      </c>
      <c r="T2578" s="10">
        <f t="shared" si="1058"/>
        <v>6.5000000000000002E-2</v>
      </c>
      <c r="U2578" s="13">
        <f t="shared" si="1037"/>
        <v>244</v>
      </c>
      <c r="V2578" s="13">
        <v>252</v>
      </c>
      <c r="W2578" s="14">
        <f t="shared" si="1050"/>
        <v>1.062872979</v>
      </c>
      <c r="X2578" s="224">
        <f t="shared" si="1041"/>
        <v>1352.5406757799999</v>
      </c>
      <c r="Y2578" s="8">
        <v>0</v>
      </c>
      <c r="Z2578" s="9">
        <f t="shared" si="1051"/>
        <v>0</v>
      </c>
      <c r="AA2578" s="26" t="str">
        <f t="shared" si="1059"/>
        <v>INCORPJ=</v>
      </c>
      <c r="AB2578" s="70">
        <f t="shared" si="1060"/>
        <v>45169</v>
      </c>
      <c r="AC2578" s="4"/>
      <c r="AD2578" s="1"/>
      <c r="AE2578" s="11"/>
      <c r="AF2578" s="5"/>
      <c r="AG2578" s="1"/>
      <c r="AH2578" s="1"/>
      <c r="AI2578" s="1"/>
      <c r="AJ2578" s="1"/>
      <c r="AK2578" s="10"/>
      <c r="AL2578" s="1"/>
      <c r="AM2578" s="1"/>
      <c r="AN2578" s="1"/>
      <c r="AO2578" s="1"/>
      <c r="AP2578" s="1"/>
      <c r="AQ2578" s="1"/>
    </row>
    <row r="2579" spans="1:43" x14ac:dyDescent="0.2">
      <c r="A2579" s="67">
        <f t="shared" si="1052"/>
        <v>44861</v>
      </c>
      <c r="B2579" s="8">
        <f t="shared" si="1042"/>
        <v>22877.25691873</v>
      </c>
      <c r="C2579" s="8">
        <f t="shared" si="1053"/>
        <v>14727.293106159999</v>
      </c>
      <c r="D2579" s="28">
        <f t="shared" si="1054"/>
        <v>6370.34</v>
      </c>
      <c r="E2579" s="9">
        <f>IF(K2579=1,VLOOKUP(A2578,[1]Plan1!$AY$117:$BA$314,3),E2578)</f>
        <v>6407.93</v>
      </c>
      <c r="F2579" s="110">
        <f t="shared" si="1055"/>
        <v>44852</v>
      </c>
      <c r="G2579" s="12">
        <f t="shared" si="1043"/>
        <v>5.9007839455980093E-3</v>
      </c>
      <c r="H2579" s="11">
        <f t="shared" si="1056"/>
        <v>44881</v>
      </c>
      <c r="I2579" s="11">
        <f t="shared" si="1044"/>
        <v>44881</v>
      </c>
      <c r="J2579" s="1">
        <f t="shared" si="1057"/>
        <v>20</v>
      </c>
      <c r="K2579" s="1">
        <f t="shared" si="1040"/>
        <v>8</v>
      </c>
      <c r="L2579" s="8">
        <f t="shared" si="1045"/>
        <v>1.0023561400000001</v>
      </c>
      <c r="M2579" s="14">
        <f t="shared" si="1039"/>
        <v>0.99709963999999995</v>
      </c>
      <c r="N2579" s="14">
        <f t="shared" si="1036"/>
        <v>1.4577030762214083</v>
      </c>
      <c r="O2579" s="8">
        <f t="shared" si="1038"/>
        <v>1.4611376199999999</v>
      </c>
      <c r="P2579" s="8">
        <f t="shared" si="1046"/>
        <v>21518.601998170001</v>
      </c>
      <c r="Q2579" s="13">
        <f t="shared" si="1047"/>
        <v>0</v>
      </c>
      <c r="R2579" s="21">
        <f t="shared" si="1048"/>
        <v>0</v>
      </c>
      <c r="S2579" s="8">
        <f t="shared" si="1049"/>
        <v>0</v>
      </c>
      <c r="T2579" s="10">
        <f t="shared" si="1058"/>
        <v>6.5000000000000002E-2</v>
      </c>
      <c r="U2579" s="13">
        <f t="shared" si="1037"/>
        <v>245</v>
      </c>
      <c r="V2579" s="13">
        <v>252</v>
      </c>
      <c r="W2579" s="14">
        <f t="shared" si="1050"/>
        <v>1.063138624</v>
      </c>
      <c r="X2579" s="224">
        <f t="shared" si="1041"/>
        <v>1358.6549205599999</v>
      </c>
      <c r="Y2579" s="8">
        <v>0</v>
      </c>
      <c r="Z2579" s="9">
        <f t="shared" si="1051"/>
        <v>0</v>
      </c>
      <c r="AA2579" s="26" t="str">
        <f t="shared" si="1059"/>
        <v>INCORPJ=</v>
      </c>
      <c r="AB2579" s="70">
        <f t="shared" si="1060"/>
        <v>45169</v>
      </c>
      <c r="AC2579" s="4"/>
      <c r="AD2579" s="1"/>
      <c r="AE2579" s="11"/>
      <c r="AF2579" s="5"/>
      <c r="AG2579" s="1"/>
      <c r="AH2579" s="1"/>
      <c r="AI2579" s="1"/>
      <c r="AJ2579" s="1"/>
      <c r="AK2579" s="10"/>
      <c r="AL2579" s="1"/>
      <c r="AM2579" s="1"/>
      <c r="AN2579" s="1"/>
      <c r="AO2579" s="1"/>
      <c r="AP2579" s="1"/>
      <c r="AQ2579" s="1"/>
    </row>
    <row r="2580" spans="1:43" x14ac:dyDescent="0.2">
      <c r="A2580" s="67">
        <f t="shared" si="1052"/>
        <v>44862</v>
      </c>
      <c r="B2580" s="8">
        <f t="shared" si="1042"/>
        <v>22889.707205760002</v>
      </c>
      <c r="C2580" s="8">
        <f t="shared" si="1053"/>
        <v>14727.293106159999</v>
      </c>
      <c r="D2580" s="28">
        <f t="shared" si="1054"/>
        <v>6370.34</v>
      </c>
      <c r="E2580" s="9">
        <f>IF(K2580=1,VLOOKUP(A2579,[1]Plan1!$AY$117:$BA$314,3),E2579)</f>
        <v>6407.93</v>
      </c>
      <c r="F2580" s="110">
        <f t="shared" si="1055"/>
        <v>44852</v>
      </c>
      <c r="G2580" s="12">
        <f t="shared" si="1043"/>
        <v>5.9007839455980093E-3</v>
      </c>
      <c r="H2580" s="11">
        <f t="shared" si="1056"/>
        <v>44881</v>
      </c>
      <c r="I2580" s="11">
        <f t="shared" si="1044"/>
        <v>44881</v>
      </c>
      <c r="J2580" s="1">
        <f t="shared" si="1057"/>
        <v>20</v>
      </c>
      <c r="K2580" s="1">
        <f t="shared" si="1040"/>
        <v>9</v>
      </c>
      <c r="L2580" s="8">
        <f t="shared" si="1045"/>
        <v>1.0026510500000001</v>
      </c>
      <c r="M2580" s="14">
        <f t="shared" si="1039"/>
        <v>0.99709963999999995</v>
      </c>
      <c r="N2580" s="14">
        <f t="shared" si="1036"/>
        <v>1.4577030762214083</v>
      </c>
      <c r="O2580" s="8">
        <f t="shared" si="1038"/>
        <v>1.4615675100000001</v>
      </c>
      <c r="P2580" s="8">
        <f t="shared" si="1046"/>
        <v>21524.933114210002</v>
      </c>
      <c r="Q2580" s="13">
        <f t="shared" si="1047"/>
        <v>0</v>
      </c>
      <c r="R2580" s="21">
        <f t="shared" si="1048"/>
        <v>0</v>
      </c>
      <c r="S2580" s="8">
        <f t="shared" si="1049"/>
        <v>0</v>
      </c>
      <c r="T2580" s="10">
        <f t="shared" si="1058"/>
        <v>6.5000000000000002E-2</v>
      </c>
      <c r="U2580" s="13">
        <f t="shared" si="1037"/>
        <v>246</v>
      </c>
      <c r="V2580" s="13">
        <v>252</v>
      </c>
      <c r="W2580" s="14">
        <f t="shared" si="1050"/>
        <v>1.0634043360000001</v>
      </c>
      <c r="X2580" s="224">
        <f t="shared" si="1041"/>
        <v>1364.7740915500001</v>
      </c>
      <c r="Y2580" s="8">
        <v>0</v>
      </c>
      <c r="Z2580" s="9">
        <f t="shared" si="1051"/>
        <v>0</v>
      </c>
      <c r="AA2580" s="26" t="str">
        <f t="shared" si="1059"/>
        <v>INCORPJ=</v>
      </c>
      <c r="AB2580" s="70">
        <f t="shared" si="1060"/>
        <v>45169</v>
      </c>
      <c r="AC2580" s="4"/>
      <c r="AD2580" s="1"/>
      <c r="AE2580" s="11"/>
      <c r="AF2580" s="5"/>
      <c r="AG2580" s="1"/>
      <c r="AH2580" s="1"/>
      <c r="AI2580" s="1"/>
      <c r="AJ2580" s="1"/>
      <c r="AK2580" s="10"/>
      <c r="AL2580" s="1"/>
      <c r="AM2580" s="1"/>
      <c r="AN2580" s="1"/>
      <c r="AO2580" s="1"/>
      <c r="AP2580" s="1"/>
      <c r="AQ2580" s="1"/>
    </row>
    <row r="2581" spans="1:43" x14ac:dyDescent="0.2">
      <c r="A2581" s="67">
        <f t="shared" si="1052"/>
        <v>44863</v>
      </c>
      <c r="B2581" s="8">
        <f t="shared" si="1042"/>
        <v>22902.164471430002</v>
      </c>
      <c r="C2581" s="8">
        <f t="shared" si="1053"/>
        <v>14727.293106159999</v>
      </c>
      <c r="D2581" s="28">
        <f t="shared" si="1054"/>
        <v>6370.34</v>
      </c>
      <c r="E2581" s="9">
        <f>IF(K2581=1,VLOOKUP(A2580,[1]Plan1!$AY$117:$BA$314,3),E2580)</f>
        <v>6407.93</v>
      </c>
      <c r="F2581" s="110">
        <f t="shared" si="1055"/>
        <v>44852</v>
      </c>
      <c r="G2581" s="12">
        <f t="shared" si="1043"/>
        <v>5.9007839455980093E-3</v>
      </c>
      <c r="H2581" s="11">
        <f t="shared" si="1056"/>
        <v>44881</v>
      </c>
      <c r="I2581" s="11">
        <f t="shared" si="1044"/>
        <v>44881</v>
      </c>
      <c r="J2581" s="1">
        <f t="shared" si="1057"/>
        <v>20</v>
      </c>
      <c r="K2581" s="1">
        <f t="shared" si="1040"/>
        <v>10</v>
      </c>
      <c r="L2581" s="8">
        <f t="shared" si="1045"/>
        <v>1.00294605</v>
      </c>
      <c r="M2581" s="14">
        <f t="shared" si="1039"/>
        <v>0.99709963999999995</v>
      </c>
      <c r="N2581" s="14">
        <f t="shared" si="1036"/>
        <v>1.4577030762214083</v>
      </c>
      <c r="O2581" s="8">
        <f t="shared" si="1038"/>
        <v>1.46199754</v>
      </c>
      <c r="P2581" s="8">
        <f t="shared" si="1046"/>
        <v>21531.266292060001</v>
      </c>
      <c r="Q2581" s="13">
        <f t="shared" si="1047"/>
        <v>0</v>
      </c>
      <c r="R2581" s="21">
        <f t="shared" si="1048"/>
        <v>0</v>
      </c>
      <c r="S2581" s="8">
        <f t="shared" si="1049"/>
        <v>0</v>
      </c>
      <c r="T2581" s="10">
        <f t="shared" si="1058"/>
        <v>6.5000000000000002E-2</v>
      </c>
      <c r="U2581" s="13">
        <f t="shared" si="1037"/>
        <v>247</v>
      </c>
      <c r="V2581" s="13">
        <v>252</v>
      </c>
      <c r="W2581" s="14">
        <f t="shared" si="1050"/>
        <v>1.063670114</v>
      </c>
      <c r="X2581" s="224">
        <f t="shared" si="1041"/>
        <v>1370.89817937</v>
      </c>
      <c r="Y2581" s="8">
        <v>0</v>
      </c>
      <c r="Z2581" s="9">
        <f t="shared" si="1051"/>
        <v>0</v>
      </c>
      <c r="AA2581" s="26" t="str">
        <f t="shared" si="1059"/>
        <v>INCORPJ=</v>
      </c>
      <c r="AB2581" s="70">
        <f t="shared" si="1060"/>
        <v>45169</v>
      </c>
      <c r="AC2581" s="4"/>
      <c r="AD2581" s="1"/>
      <c r="AE2581" s="11"/>
      <c r="AF2581" s="5"/>
      <c r="AG2581" s="1"/>
      <c r="AH2581" s="1"/>
      <c r="AI2581" s="1"/>
      <c r="AJ2581" s="1"/>
      <c r="AK2581" s="10"/>
      <c r="AL2581" s="1"/>
      <c r="AM2581" s="1"/>
      <c r="AN2581" s="1"/>
      <c r="AO2581" s="1"/>
      <c r="AP2581" s="1"/>
      <c r="AQ2581" s="1"/>
    </row>
    <row r="2582" spans="1:43" x14ac:dyDescent="0.2">
      <c r="A2582" s="67">
        <f t="shared" si="1052"/>
        <v>44864</v>
      </c>
      <c r="B2582" s="8">
        <f t="shared" si="1042"/>
        <v>22902.164471430002</v>
      </c>
      <c r="C2582" s="8">
        <f t="shared" si="1053"/>
        <v>14727.293106159999</v>
      </c>
      <c r="D2582" s="28">
        <f t="shared" si="1054"/>
        <v>6370.34</v>
      </c>
      <c r="E2582" s="9">
        <f>IF(K2582=1,VLOOKUP(A2581,[1]Plan1!$AY$117:$BA$314,3),E2581)</f>
        <v>6407.93</v>
      </c>
      <c r="F2582" s="110">
        <f t="shared" si="1055"/>
        <v>44852</v>
      </c>
      <c r="G2582" s="12">
        <f t="shared" si="1043"/>
        <v>5.9007839455980093E-3</v>
      </c>
      <c r="H2582" s="11">
        <f t="shared" si="1056"/>
        <v>44881</v>
      </c>
      <c r="I2582" s="11">
        <f t="shared" si="1044"/>
        <v>44881</v>
      </c>
      <c r="J2582" s="1">
        <f t="shared" si="1057"/>
        <v>20</v>
      </c>
      <c r="K2582" s="1">
        <f t="shared" si="1040"/>
        <v>10</v>
      </c>
      <c r="L2582" s="8">
        <f t="shared" si="1045"/>
        <v>1.00294605</v>
      </c>
      <c r="M2582" s="14">
        <f t="shared" si="1039"/>
        <v>0.99709963999999995</v>
      </c>
      <c r="N2582" s="14">
        <f t="shared" si="1036"/>
        <v>1.4577030762214083</v>
      </c>
      <c r="O2582" s="8">
        <f t="shared" si="1038"/>
        <v>1.46199754</v>
      </c>
      <c r="P2582" s="8">
        <f t="shared" si="1046"/>
        <v>21531.266292060001</v>
      </c>
      <c r="Q2582" s="13">
        <f t="shared" si="1047"/>
        <v>0</v>
      </c>
      <c r="R2582" s="21">
        <f t="shared" si="1048"/>
        <v>0</v>
      </c>
      <c r="S2582" s="8">
        <f t="shared" si="1049"/>
        <v>0</v>
      </c>
      <c r="T2582" s="10">
        <f t="shared" si="1058"/>
        <v>6.5000000000000002E-2</v>
      </c>
      <c r="U2582" s="13">
        <f t="shared" si="1037"/>
        <v>247</v>
      </c>
      <c r="V2582" s="13">
        <v>252</v>
      </c>
      <c r="W2582" s="14">
        <f t="shared" si="1050"/>
        <v>1.063670114</v>
      </c>
      <c r="X2582" s="224">
        <f t="shared" si="1041"/>
        <v>1370.89817937</v>
      </c>
      <c r="Y2582" s="8">
        <v>0</v>
      </c>
      <c r="Z2582" s="9">
        <f t="shared" si="1051"/>
        <v>0</v>
      </c>
      <c r="AA2582" s="26" t="str">
        <f t="shared" si="1059"/>
        <v>INCORPJ=</v>
      </c>
      <c r="AB2582" s="70">
        <f t="shared" si="1060"/>
        <v>45169</v>
      </c>
      <c r="AC2582" s="4"/>
      <c r="AD2582" s="1"/>
      <c r="AE2582" s="11"/>
      <c r="AF2582" s="5"/>
      <c r="AG2582" s="1"/>
      <c r="AH2582" s="1"/>
      <c r="AI2582" s="1"/>
      <c r="AJ2582" s="1"/>
      <c r="AK2582" s="10"/>
      <c r="AL2582" s="1"/>
      <c r="AM2582" s="1"/>
      <c r="AN2582" s="1"/>
      <c r="AO2582" s="1"/>
      <c r="AP2582" s="1"/>
      <c r="AQ2582" s="1"/>
    </row>
    <row r="2583" spans="1:43" x14ac:dyDescent="0.2">
      <c r="A2583" s="67">
        <f t="shared" si="1052"/>
        <v>44865</v>
      </c>
      <c r="B2583" s="8">
        <f t="shared" si="1042"/>
        <v>22902.164471430002</v>
      </c>
      <c r="C2583" s="8">
        <f t="shared" si="1053"/>
        <v>14727.293106159999</v>
      </c>
      <c r="D2583" s="28">
        <f t="shared" si="1054"/>
        <v>6370.34</v>
      </c>
      <c r="E2583" s="9">
        <f>IF(K2583=1,VLOOKUP(A2582,[1]Plan1!$AY$117:$BA$314,3),E2582)</f>
        <v>6407.93</v>
      </c>
      <c r="F2583" s="110">
        <f t="shared" si="1055"/>
        <v>44852</v>
      </c>
      <c r="G2583" s="12">
        <f t="shared" si="1043"/>
        <v>5.9007839455980093E-3</v>
      </c>
      <c r="H2583" s="11">
        <f t="shared" si="1056"/>
        <v>44881</v>
      </c>
      <c r="I2583" s="11">
        <f t="shared" si="1044"/>
        <v>44881</v>
      </c>
      <c r="J2583" s="1">
        <f t="shared" si="1057"/>
        <v>20</v>
      </c>
      <c r="K2583" s="1">
        <f t="shared" si="1040"/>
        <v>10</v>
      </c>
      <c r="L2583" s="8">
        <f t="shared" si="1045"/>
        <v>1.00294605</v>
      </c>
      <c r="M2583" s="14">
        <f t="shared" si="1039"/>
        <v>0.99709963999999995</v>
      </c>
      <c r="N2583" s="14">
        <f t="shared" si="1036"/>
        <v>1.4577030762214083</v>
      </c>
      <c r="O2583" s="8">
        <f t="shared" si="1038"/>
        <v>1.46199754</v>
      </c>
      <c r="P2583" s="8">
        <f t="shared" si="1046"/>
        <v>21531.266292060001</v>
      </c>
      <c r="Q2583" s="13">
        <f t="shared" si="1047"/>
        <v>0</v>
      </c>
      <c r="R2583" s="21">
        <f t="shared" si="1048"/>
        <v>0</v>
      </c>
      <c r="S2583" s="8">
        <f t="shared" si="1049"/>
        <v>0</v>
      </c>
      <c r="T2583" s="10">
        <f t="shared" si="1058"/>
        <v>6.5000000000000002E-2</v>
      </c>
      <c r="U2583" s="13">
        <f t="shared" si="1037"/>
        <v>247</v>
      </c>
      <c r="V2583" s="13">
        <v>252</v>
      </c>
      <c r="W2583" s="14">
        <f t="shared" si="1050"/>
        <v>1.063670114</v>
      </c>
      <c r="X2583" s="224">
        <f t="shared" si="1041"/>
        <v>1370.89817937</v>
      </c>
      <c r="Y2583" s="8">
        <v>0</v>
      </c>
      <c r="Z2583" s="9">
        <f t="shared" si="1051"/>
        <v>0</v>
      </c>
      <c r="AA2583" s="26" t="str">
        <f t="shared" si="1059"/>
        <v>INCORPJ=</v>
      </c>
      <c r="AB2583" s="70">
        <f t="shared" si="1060"/>
        <v>45169</v>
      </c>
      <c r="AC2583" s="4"/>
      <c r="AD2583" s="1"/>
      <c r="AE2583" s="11"/>
      <c r="AF2583" s="5"/>
      <c r="AG2583" s="1"/>
      <c r="AH2583" s="1"/>
      <c r="AI2583" s="1"/>
      <c r="AJ2583" s="1"/>
      <c r="AK2583" s="10"/>
      <c r="AL2583" s="1"/>
      <c r="AM2583" s="1"/>
      <c r="AN2583" s="1"/>
      <c r="AO2583" s="1"/>
      <c r="AP2583" s="1"/>
      <c r="AQ2583" s="1"/>
    </row>
    <row r="2584" spans="1:43" x14ac:dyDescent="0.2">
      <c r="A2584" s="67">
        <f t="shared" si="1052"/>
        <v>44866</v>
      </c>
      <c r="B2584" s="8">
        <f t="shared" si="1042"/>
        <v>22914.62824862</v>
      </c>
      <c r="C2584" s="8">
        <f t="shared" si="1053"/>
        <v>14727.293106159999</v>
      </c>
      <c r="D2584" s="28">
        <f t="shared" si="1054"/>
        <v>6370.34</v>
      </c>
      <c r="E2584" s="9">
        <f>IF(K2584=1,VLOOKUP(A2583,[1]Plan1!$AY$117:$BA$314,3),E2583)</f>
        <v>6407.93</v>
      </c>
      <c r="F2584" s="110">
        <f t="shared" si="1055"/>
        <v>44852</v>
      </c>
      <c r="G2584" s="12">
        <f t="shared" si="1043"/>
        <v>5.9007839455980093E-3</v>
      </c>
      <c r="H2584" s="11">
        <f t="shared" si="1056"/>
        <v>44881</v>
      </c>
      <c r="I2584" s="11">
        <f t="shared" si="1044"/>
        <v>44881</v>
      </c>
      <c r="J2584" s="1">
        <f t="shared" si="1057"/>
        <v>20</v>
      </c>
      <c r="K2584" s="1">
        <f t="shared" si="1040"/>
        <v>11</v>
      </c>
      <c r="L2584" s="8">
        <f t="shared" si="1045"/>
        <v>1.0032411299999999</v>
      </c>
      <c r="M2584" s="14">
        <f t="shared" si="1039"/>
        <v>0.99709963999999995</v>
      </c>
      <c r="N2584" s="14">
        <f t="shared" si="1036"/>
        <v>1.4577030762214083</v>
      </c>
      <c r="O2584" s="8">
        <f t="shared" si="1038"/>
        <v>1.46242768</v>
      </c>
      <c r="P2584" s="8">
        <f t="shared" si="1046"/>
        <v>21537.601089920001</v>
      </c>
      <c r="Q2584" s="13">
        <f t="shared" si="1047"/>
        <v>0</v>
      </c>
      <c r="R2584" s="21">
        <f t="shared" si="1048"/>
        <v>0</v>
      </c>
      <c r="S2584" s="8">
        <f t="shared" si="1049"/>
        <v>0</v>
      </c>
      <c r="T2584" s="10">
        <f t="shared" si="1058"/>
        <v>6.5000000000000002E-2</v>
      </c>
      <c r="U2584" s="13">
        <f t="shared" si="1037"/>
        <v>248</v>
      </c>
      <c r="V2584" s="13">
        <v>252</v>
      </c>
      <c r="W2584" s="14">
        <f t="shared" si="1050"/>
        <v>1.0639359580000001</v>
      </c>
      <c r="X2584" s="224">
        <f t="shared" si="1041"/>
        <v>1377.0271587</v>
      </c>
      <c r="Y2584" s="8">
        <v>0</v>
      </c>
      <c r="Z2584" s="9">
        <f t="shared" si="1051"/>
        <v>0</v>
      </c>
      <c r="AA2584" s="26" t="str">
        <f t="shared" si="1059"/>
        <v>INCORPJ=</v>
      </c>
      <c r="AB2584" s="70">
        <f t="shared" si="1060"/>
        <v>45169</v>
      </c>
      <c r="AC2584" s="4"/>
      <c r="AD2584" s="1"/>
      <c r="AE2584" s="11"/>
      <c r="AF2584" s="5"/>
      <c r="AG2584" s="1"/>
      <c r="AH2584" s="1"/>
      <c r="AI2584" s="1"/>
      <c r="AJ2584" s="1"/>
      <c r="AK2584" s="10"/>
      <c r="AL2584" s="1"/>
      <c r="AM2584" s="1"/>
      <c r="AN2584" s="1"/>
      <c r="AO2584" s="1"/>
      <c r="AP2584" s="1"/>
      <c r="AQ2584" s="1"/>
    </row>
    <row r="2585" spans="1:43" x14ac:dyDescent="0.2">
      <c r="A2585" s="67">
        <f t="shared" si="1052"/>
        <v>44867</v>
      </c>
      <c r="B2585" s="8">
        <f t="shared" si="1042"/>
        <v>22927.098874840001</v>
      </c>
      <c r="C2585" s="8">
        <f t="shared" si="1053"/>
        <v>14727.293106159999</v>
      </c>
      <c r="D2585" s="28">
        <f t="shared" si="1054"/>
        <v>6370.34</v>
      </c>
      <c r="E2585" s="9">
        <f>IF(K2585=1,VLOOKUP(A2584,[1]Plan1!$AY$117:$BA$314,3),E2584)</f>
        <v>6407.93</v>
      </c>
      <c r="F2585" s="110">
        <f t="shared" si="1055"/>
        <v>44852</v>
      </c>
      <c r="G2585" s="12">
        <f t="shared" si="1043"/>
        <v>5.9007839455980093E-3</v>
      </c>
      <c r="H2585" s="11">
        <f t="shared" si="1056"/>
        <v>44881</v>
      </c>
      <c r="I2585" s="11">
        <f t="shared" si="1044"/>
        <v>44881</v>
      </c>
      <c r="J2585" s="1">
        <f t="shared" si="1057"/>
        <v>20</v>
      </c>
      <c r="K2585" s="1">
        <f t="shared" si="1040"/>
        <v>12</v>
      </c>
      <c r="L2585" s="8">
        <f t="shared" si="1045"/>
        <v>1.0035362999999999</v>
      </c>
      <c r="M2585" s="14">
        <f t="shared" si="1039"/>
        <v>0.99709963999999995</v>
      </c>
      <c r="N2585" s="14">
        <f t="shared" si="1036"/>
        <v>1.4577030762214083</v>
      </c>
      <c r="O2585" s="8">
        <f t="shared" si="1038"/>
        <v>1.4628579500000001</v>
      </c>
      <c r="P2585" s="8">
        <f t="shared" si="1046"/>
        <v>21543.937802320001</v>
      </c>
      <c r="Q2585" s="13">
        <f t="shared" si="1047"/>
        <v>0</v>
      </c>
      <c r="R2585" s="21">
        <f t="shared" si="1048"/>
        <v>0</v>
      </c>
      <c r="S2585" s="8">
        <f t="shared" si="1049"/>
        <v>0</v>
      </c>
      <c r="T2585" s="10">
        <f t="shared" si="1058"/>
        <v>6.5000000000000002E-2</v>
      </c>
      <c r="U2585" s="13">
        <f t="shared" si="1037"/>
        <v>249</v>
      </c>
      <c r="V2585" s="13">
        <v>252</v>
      </c>
      <c r="W2585" s="14">
        <f t="shared" si="1050"/>
        <v>1.0642018689999999</v>
      </c>
      <c r="X2585" s="224">
        <f t="shared" si="1041"/>
        <v>1383.1610725200001</v>
      </c>
      <c r="Y2585" s="8">
        <v>0</v>
      </c>
      <c r="Z2585" s="9">
        <f t="shared" si="1051"/>
        <v>0</v>
      </c>
      <c r="AA2585" s="26" t="str">
        <f t="shared" si="1059"/>
        <v>INCORPJ=</v>
      </c>
      <c r="AB2585" s="70">
        <f t="shared" si="1060"/>
        <v>45169</v>
      </c>
      <c r="AC2585" s="4"/>
      <c r="AD2585" s="1"/>
      <c r="AE2585" s="11"/>
      <c r="AF2585" s="5"/>
      <c r="AG2585" s="1"/>
      <c r="AH2585" s="1"/>
      <c r="AI2585" s="1"/>
      <c r="AJ2585" s="1"/>
      <c r="AK2585" s="10"/>
      <c r="AL2585" s="1"/>
      <c r="AM2585" s="1"/>
      <c r="AN2585" s="1"/>
      <c r="AO2585" s="1"/>
      <c r="AP2585" s="1"/>
      <c r="AQ2585" s="1"/>
    </row>
    <row r="2586" spans="1:43" x14ac:dyDescent="0.2">
      <c r="A2586" s="67">
        <f t="shared" si="1052"/>
        <v>44868</v>
      </c>
      <c r="B2586" s="8">
        <f t="shared" si="1042"/>
        <v>22927.098874840001</v>
      </c>
      <c r="C2586" s="8">
        <f t="shared" si="1053"/>
        <v>14727.293106159999</v>
      </c>
      <c r="D2586" s="28">
        <f t="shared" si="1054"/>
        <v>6370.34</v>
      </c>
      <c r="E2586" s="9">
        <f>IF(K2586=1,VLOOKUP(A2585,[1]Plan1!$AY$117:$BA$314,3),E2585)</f>
        <v>6407.93</v>
      </c>
      <c r="F2586" s="110">
        <f t="shared" si="1055"/>
        <v>44852</v>
      </c>
      <c r="G2586" s="12">
        <f t="shared" si="1043"/>
        <v>5.9007839455980093E-3</v>
      </c>
      <c r="H2586" s="11">
        <f t="shared" si="1056"/>
        <v>44881</v>
      </c>
      <c r="I2586" s="11">
        <f t="shared" si="1044"/>
        <v>44881</v>
      </c>
      <c r="J2586" s="1">
        <f t="shared" si="1057"/>
        <v>20</v>
      </c>
      <c r="K2586" s="1">
        <f t="shared" si="1040"/>
        <v>12</v>
      </c>
      <c r="L2586" s="8">
        <f t="shared" si="1045"/>
        <v>1.0035362999999999</v>
      </c>
      <c r="M2586" s="14">
        <f t="shared" si="1039"/>
        <v>0.99709963999999995</v>
      </c>
      <c r="N2586" s="14">
        <f t="shared" si="1036"/>
        <v>1.4577030762214083</v>
      </c>
      <c r="O2586" s="8">
        <f t="shared" si="1038"/>
        <v>1.4628579500000001</v>
      </c>
      <c r="P2586" s="8">
        <f t="shared" si="1046"/>
        <v>21543.937802320001</v>
      </c>
      <c r="Q2586" s="13">
        <f t="shared" si="1047"/>
        <v>0</v>
      </c>
      <c r="R2586" s="21">
        <f t="shared" si="1048"/>
        <v>0</v>
      </c>
      <c r="S2586" s="8">
        <f t="shared" si="1049"/>
        <v>0</v>
      </c>
      <c r="T2586" s="10">
        <f t="shared" si="1058"/>
        <v>6.5000000000000002E-2</v>
      </c>
      <c r="U2586" s="13">
        <f t="shared" si="1037"/>
        <v>249</v>
      </c>
      <c r="V2586" s="13">
        <v>252</v>
      </c>
      <c r="W2586" s="14">
        <f t="shared" si="1050"/>
        <v>1.0642018689999999</v>
      </c>
      <c r="X2586" s="224">
        <f t="shared" si="1041"/>
        <v>1383.1610725200001</v>
      </c>
      <c r="Y2586" s="8">
        <v>0</v>
      </c>
      <c r="Z2586" s="9">
        <f t="shared" si="1051"/>
        <v>0</v>
      </c>
      <c r="AA2586" s="26" t="str">
        <f t="shared" si="1059"/>
        <v>INCORPJ=</v>
      </c>
      <c r="AB2586" s="70">
        <f t="shared" si="1060"/>
        <v>45169</v>
      </c>
      <c r="AC2586" s="4"/>
      <c r="AD2586" s="1"/>
      <c r="AE2586" s="11"/>
      <c r="AF2586" s="5"/>
      <c r="AG2586" s="1"/>
      <c r="AH2586" s="1"/>
      <c r="AI2586" s="1"/>
      <c r="AJ2586" s="1"/>
      <c r="AK2586" s="10"/>
      <c r="AL2586" s="1"/>
      <c r="AM2586" s="1"/>
      <c r="AN2586" s="1"/>
      <c r="AO2586" s="1"/>
      <c r="AP2586" s="1"/>
      <c r="AQ2586" s="1"/>
    </row>
    <row r="2587" spans="1:43" x14ac:dyDescent="0.2">
      <c r="A2587" s="67">
        <f t="shared" si="1052"/>
        <v>44869</v>
      </c>
      <c r="B2587" s="8">
        <f t="shared" si="1042"/>
        <v>22939.576017840001</v>
      </c>
      <c r="C2587" s="8">
        <f t="shared" si="1053"/>
        <v>14727.293106159999</v>
      </c>
      <c r="D2587" s="28">
        <f t="shared" si="1054"/>
        <v>6370.34</v>
      </c>
      <c r="E2587" s="9">
        <f>IF(K2587=1,VLOOKUP(A2586,[1]Plan1!$AY$117:$BA$314,3),E2586)</f>
        <v>6407.93</v>
      </c>
      <c r="F2587" s="110">
        <f t="shared" si="1055"/>
        <v>44852</v>
      </c>
      <c r="G2587" s="12">
        <f t="shared" si="1043"/>
        <v>5.9007839455980093E-3</v>
      </c>
      <c r="H2587" s="11">
        <f t="shared" si="1056"/>
        <v>44881</v>
      </c>
      <c r="I2587" s="11">
        <f t="shared" si="1044"/>
        <v>44881</v>
      </c>
      <c r="J2587" s="1">
        <f t="shared" si="1057"/>
        <v>20</v>
      </c>
      <c r="K2587" s="1">
        <f t="shared" si="1040"/>
        <v>13</v>
      </c>
      <c r="L2587" s="8">
        <f t="shared" si="1045"/>
        <v>1.0038315499999999</v>
      </c>
      <c r="M2587" s="14">
        <f t="shared" si="1039"/>
        <v>0.99709963999999995</v>
      </c>
      <c r="N2587" s="14">
        <f t="shared" si="1036"/>
        <v>1.4577030762214083</v>
      </c>
      <c r="O2587" s="8">
        <f t="shared" si="1038"/>
        <v>1.4632883299999999</v>
      </c>
      <c r="P2587" s="8">
        <f t="shared" si="1046"/>
        <v>21550.27613473</v>
      </c>
      <c r="Q2587" s="13">
        <f t="shared" si="1047"/>
        <v>0</v>
      </c>
      <c r="R2587" s="21">
        <f t="shared" si="1048"/>
        <v>0</v>
      </c>
      <c r="S2587" s="8">
        <f t="shared" si="1049"/>
        <v>0</v>
      </c>
      <c r="T2587" s="10">
        <f t="shared" si="1058"/>
        <v>6.5000000000000002E-2</v>
      </c>
      <c r="U2587" s="13">
        <f t="shared" si="1037"/>
        <v>250</v>
      </c>
      <c r="V2587" s="13">
        <v>252</v>
      </c>
      <c r="W2587" s="14">
        <f t="shared" si="1050"/>
        <v>1.0644678460000001</v>
      </c>
      <c r="X2587" s="224">
        <f t="shared" si="1041"/>
        <v>1389.2998831100001</v>
      </c>
      <c r="Y2587" s="8">
        <v>0</v>
      </c>
      <c r="Z2587" s="9">
        <f t="shared" si="1051"/>
        <v>0</v>
      </c>
      <c r="AA2587" s="26" t="str">
        <f t="shared" si="1059"/>
        <v>INCORPJ=</v>
      </c>
      <c r="AB2587" s="70">
        <f t="shared" si="1060"/>
        <v>45169</v>
      </c>
      <c r="AC2587" s="4"/>
      <c r="AD2587" s="1"/>
      <c r="AE2587" s="11"/>
      <c r="AF2587" s="5"/>
      <c r="AG2587" s="1"/>
      <c r="AH2587" s="1"/>
      <c r="AI2587" s="1"/>
      <c r="AJ2587" s="1"/>
      <c r="AK2587" s="10"/>
      <c r="AL2587" s="1"/>
      <c r="AM2587" s="1"/>
      <c r="AN2587" s="1"/>
      <c r="AO2587" s="1"/>
      <c r="AP2587" s="1"/>
      <c r="AQ2587" s="1"/>
    </row>
    <row r="2588" spans="1:43" x14ac:dyDescent="0.2">
      <c r="A2588" s="67">
        <f t="shared" si="1052"/>
        <v>44870</v>
      </c>
      <c r="B2588" s="8">
        <f t="shared" si="1042"/>
        <v>22952.060485720001</v>
      </c>
      <c r="C2588" s="8">
        <f t="shared" si="1053"/>
        <v>14727.293106159999</v>
      </c>
      <c r="D2588" s="28">
        <f t="shared" si="1054"/>
        <v>6370.34</v>
      </c>
      <c r="E2588" s="9">
        <f>IF(K2588=1,VLOOKUP(A2587,[1]Plan1!$AY$117:$BA$314,3),E2587)</f>
        <v>6407.93</v>
      </c>
      <c r="F2588" s="110">
        <f t="shared" si="1055"/>
        <v>44852</v>
      </c>
      <c r="G2588" s="12">
        <f t="shared" si="1043"/>
        <v>5.9007839455980093E-3</v>
      </c>
      <c r="H2588" s="11">
        <f t="shared" si="1056"/>
        <v>44881</v>
      </c>
      <c r="I2588" s="11">
        <f t="shared" si="1044"/>
        <v>44881</v>
      </c>
      <c r="J2588" s="1">
        <f t="shared" si="1057"/>
        <v>20</v>
      </c>
      <c r="K2588" s="1">
        <f t="shared" si="1040"/>
        <v>14</v>
      </c>
      <c r="L2588" s="8">
        <f t="shared" si="1045"/>
        <v>1.0041268999999999</v>
      </c>
      <c r="M2588" s="14">
        <f t="shared" si="1039"/>
        <v>0.99709963999999995</v>
      </c>
      <c r="N2588" s="14">
        <f t="shared" si="1036"/>
        <v>1.4577030762214083</v>
      </c>
      <c r="O2588" s="8">
        <f t="shared" si="1038"/>
        <v>1.4637188699999999</v>
      </c>
      <c r="P2588" s="8">
        <f t="shared" si="1046"/>
        <v>21556.6168235</v>
      </c>
      <c r="Q2588" s="13">
        <f t="shared" si="1047"/>
        <v>0</v>
      </c>
      <c r="R2588" s="21">
        <f t="shared" si="1048"/>
        <v>0</v>
      </c>
      <c r="S2588" s="8">
        <f t="shared" si="1049"/>
        <v>0</v>
      </c>
      <c r="T2588" s="10">
        <f t="shared" si="1058"/>
        <v>6.5000000000000002E-2</v>
      </c>
      <c r="U2588" s="13">
        <f t="shared" si="1037"/>
        <v>251</v>
      </c>
      <c r="V2588" s="13">
        <v>252</v>
      </c>
      <c r="W2588" s="14">
        <f t="shared" si="1050"/>
        <v>1.0647338900000001</v>
      </c>
      <c r="X2588" s="224">
        <f t="shared" si="1041"/>
        <v>1395.4436622200001</v>
      </c>
      <c r="Y2588" s="8">
        <v>0</v>
      </c>
      <c r="Z2588" s="9">
        <f t="shared" si="1051"/>
        <v>0</v>
      </c>
      <c r="AA2588" s="26" t="str">
        <f t="shared" si="1059"/>
        <v>INCORPJ=</v>
      </c>
      <c r="AB2588" s="70">
        <f t="shared" si="1060"/>
        <v>45169</v>
      </c>
      <c r="AC2588" s="4"/>
      <c r="AD2588" s="1"/>
      <c r="AE2588" s="11"/>
      <c r="AF2588" s="5"/>
      <c r="AG2588" s="1"/>
      <c r="AH2588" s="1"/>
      <c r="AI2588" s="1"/>
      <c r="AJ2588" s="1"/>
      <c r="AK2588" s="10"/>
      <c r="AL2588" s="1"/>
      <c r="AM2588" s="1"/>
      <c r="AN2588" s="1"/>
      <c r="AO2588" s="1"/>
      <c r="AP2588" s="1"/>
      <c r="AQ2588" s="1"/>
    </row>
    <row r="2589" spans="1:43" x14ac:dyDescent="0.2">
      <c r="A2589" s="67">
        <f t="shared" si="1052"/>
        <v>44871</v>
      </c>
      <c r="B2589" s="8">
        <f t="shared" si="1042"/>
        <v>22952.060485720001</v>
      </c>
      <c r="C2589" s="8">
        <f t="shared" si="1053"/>
        <v>14727.293106159999</v>
      </c>
      <c r="D2589" s="28">
        <f t="shared" si="1054"/>
        <v>6370.34</v>
      </c>
      <c r="E2589" s="9">
        <f>IF(K2589=1,VLOOKUP(A2588,[1]Plan1!$AY$117:$BA$314,3),E2588)</f>
        <v>6407.93</v>
      </c>
      <c r="F2589" s="110">
        <f t="shared" si="1055"/>
        <v>44852</v>
      </c>
      <c r="G2589" s="12">
        <f t="shared" si="1043"/>
        <v>5.9007839455980093E-3</v>
      </c>
      <c r="H2589" s="11">
        <f t="shared" si="1056"/>
        <v>44881</v>
      </c>
      <c r="I2589" s="11">
        <f t="shared" si="1044"/>
        <v>44881</v>
      </c>
      <c r="J2589" s="1">
        <f t="shared" si="1057"/>
        <v>20</v>
      </c>
      <c r="K2589" s="1">
        <f t="shared" si="1040"/>
        <v>14</v>
      </c>
      <c r="L2589" s="8">
        <f t="shared" si="1045"/>
        <v>1.0041268999999999</v>
      </c>
      <c r="M2589" s="14">
        <f t="shared" si="1039"/>
        <v>0.99709963999999995</v>
      </c>
      <c r="N2589" s="14">
        <f t="shared" si="1036"/>
        <v>1.4577030762214083</v>
      </c>
      <c r="O2589" s="8">
        <f t="shared" si="1038"/>
        <v>1.4637188699999999</v>
      </c>
      <c r="P2589" s="8">
        <f t="shared" si="1046"/>
        <v>21556.6168235</v>
      </c>
      <c r="Q2589" s="13">
        <f t="shared" si="1047"/>
        <v>0</v>
      </c>
      <c r="R2589" s="21">
        <f t="shared" si="1048"/>
        <v>0</v>
      </c>
      <c r="S2589" s="8">
        <f t="shared" si="1049"/>
        <v>0</v>
      </c>
      <c r="T2589" s="10">
        <f t="shared" si="1058"/>
        <v>6.5000000000000002E-2</v>
      </c>
      <c r="U2589" s="13">
        <f t="shared" si="1037"/>
        <v>251</v>
      </c>
      <c r="V2589" s="13">
        <v>252</v>
      </c>
      <c r="W2589" s="14">
        <f t="shared" si="1050"/>
        <v>1.0647338900000001</v>
      </c>
      <c r="X2589" s="224">
        <f t="shared" si="1041"/>
        <v>1395.4436622200001</v>
      </c>
      <c r="Y2589" s="8">
        <v>0</v>
      </c>
      <c r="Z2589" s="9">
        <f t="shared" si="1051"/>
        <v>0</v>
      </c>
      <c r="AA2589" s="26" t="str">
        <f t="shared" si="1059"/>
        <v>INCORPJ=</v>
      </c>
      <c r="AB2589" s="70">
        <f t="shared" si="1060"/>
        <v>45169</v>
      </c>
      <c r="AC2589" s="4"/>
      <c r="AD2589" s="1"/>
      <c r="AE2589" s="11"/>
      <c r="AF2589" s="5"/>
      <c r="AG2589" s="1"/>
      <c r="AH2589" s="1"/>
      <c r="AI2589" s="1"/>
      <c r="AJ2589" s="1"/>
      <c r="AK2589" s="10"/>
      <c r="AL2589" s="1"/>
      <c r="AM2589" s="1"/>
      <c r="AN2589" s="1"/>
      <c r="AO2589" s="1"/>
      <c r="AP2589" s="1"/>
      <c r="AQ2589" s="1"/>
    </row>
    <row r="2590" spans="1:43" x14ac:dyDescent="0.2">
      <c r="A2590" s="67">
        <f t="shared" si="1052"/>
        <v>44872</v>
      </c>
      <c r="B2590" s="8">
        <f t="shared" si="1042"/>
        <v>22952.060485720001</v>
      </c>
      <c r="C2590" s="8">
        <f t="shared" si="1053"/>
        <v>14727.293106159999</v>
      </c>
      <c r="D2590" s="28">
        <f t="shared" si="1054"/>
        <v>6370.34</v>
      </c>
      <c r="E2590" s="9">
        <f>IF(K2590=1,VLOOKUP(A2589,[1]Plan1!$AY$117:$BA$314,3),E2589)</f>
        <v>6407.93</v>
      </c>
      <c r="F2590" s="110">
        <f t="shared" si="1055"/>
        <v>44852</v>
      </c>
      <c r="G2590" s="12">
        <f t="shared" si="1043"/>
        <v>5.9007839455980093E-3</v>
      </c>
      <c r="H2590" s="11">
        <f t="shared" si="1056"/>
        <v>44881</v>
      </c>
      <c r="I2590" s="11">
        <f t="shared" si="1044"/>
        <v>44881</v>
      </c>
      <c r="J2590" s="1">
        <f t="shared" si="1057"/>
        <v>20</v>
      </c>
      <c r="K2590" s="1">
        <f t="shared" si="1040"/>
        <v>14</v>
      </c>
      <c r="L2590" s="8">
        <f t="shared" si="1045"/>
        <v>1.0041268999999999</v>
      </c>
      <c r="M2590" s="14">
        <f t="shared" si="1039"/>
        <v>0.99709963999999995</v>
      </c>
      <c r="N2590" s="14">
        <f t="shared" si="1036"/>
        <v>1.4577030762214083</v>
      </c>
      <c r="O2590" s="8">
        <f t="shared" si="1038"/>
        <v>1.4637188699999999</v>
      </c>
      <c r="P2590" s="8">
        <f t="shared" si="1046"/>
        <v>21556.6168235</v>
      </c>
      <c r="Q2590" s="13">
        <f t="shared" si="1047"/>
        <v>0</v>
      </c>
      <c r="R2590" s="21">
        <f t="shared" si="1048"/>
        <v>0</v>
      </c>
      <c r="S2590" s="8">
        <f t="shared" si="1049"/>
        <v>0</v>
      </c>
      <c r="T2590" s="10">
        <f t="shared" si="1058"/>
        <v>6.5000000000000002E-2</v>
      </c>
      <c r="U2590" s="13">
        <f t="shared" si="1037"/>
        <v>251</v>
      </c>
      <c r="V2590" s="13">
        <v>252</v>
      </c>
      <c r="W2590" s="14">
        <f t="shared" si="1050"/>
        <v>1.0647338900000001</v>
      </c>
      <c r="X2590" s="224">
        <f t="shared" si="1041"/>
        <v>1395.4436622200001</v>
      </c>
      <c r="Y2590" s="8">
        <v>0</v>
      </c>
      <c r="Z2590" s="9">
        <f t="shared" si="1051"/>
        <v>0</v>
      </c>
      <c r="AA2590" s="26" t="str">
        <f t="shared" si="1059"/>
        <v>INCORPJ=</v>
      </c>
      <c r="AB2590" s="70">
        <f t="shared" si="1060"/>
        <v>45169</v>
      </c>
      <c r="AC2590" s="4"/>
      <c r="AD2590" s="1"/>
      <c r="AE2590" s="11"/>
      <c r="AF2590" s="5"/>
      <c r="AG2590" s="1"/>
      <c r="AH2590" s="1"/>
      <c r="AI2590" s="1"/>
      <c r="AJ2590" s="1"/>
      <c r="AK2590" s="10"/>
      <c r="AL2590" s="1"/>
      <c r="AM2590" s="1"/>
      <c r="AN2590" s="1"/>
      <c r="AO2590" s="1"/>
      <c r="AP2590" s="1"/>
      <c r="AQ2590" s="1"/>
    </row>
    <row r="2591" spans="1:43" x14ac:dyDescent="0.2">
      <c r="A2591" s="67">
        <f t="shared" si="1052"/>
        <v>44873</v>
      </c>
      <c r="B2591" s="8">
        <f t="shared" si="1042"/>
        <v>22964.551475870001</v>
      </c>
      <c r="C2591" s="8">
        <f t="shared" si="1053"/>
        <v>14727.293106159999</v>
      </c>
      <c r="D2591" s="28">
        <f t="shared" si="1054"/>
        <v>6370.34</v>
      </c>
      <c r="E2591" s="9">
        <f>IF(K2591=1,VLOOKUP(A2590,[1]Plan1!$AY$117:$BA$314,3),E2590)</f>
        <v>6407.93</v>
      </c>
      <c r="F2591" s="110">
        <f t="shared" si="1055"/>
        <v>44852</v>
      </c>
      <c r="G2591" s="12">
        <f t="shared" si="1043"/>
        <v>5.9007839455980093E-3</v>
      </c>
      <c r="H2591" s="11">
        <f t="shared" si="1056"/>
        <v>44881</v>
      </c>
      <c r="I2591" s="11">
        <f t="shared" si="1044"/>
        <v>44881</v>
      </c>
      <c r="J2591" s="1">
        <f t="shared" si="1057"/>
        <v>20</v>
      </c>
      <c r="K2591" s="1">
        <f t="shared" si="1040"/>
        <v>15</v>
      </c>
      <c r="L2591" s="8">
        <f t="shared" si="1045"/>
        <v>1.0044223299999999</v>
      </c>
      <c r="M2591" s="14">
        <f t="shared" si="1039"/>
        <v>0.99709963999999995</v>
      </c>
      <c r="N2591" s="14">
        <f t="shared" ref="N2591:N2654" si="1061">IF(I2591&gt;I2590,N2590*M2591,N2590)</f>
        <v>1.4577030762214083</v>
      </c>
      <c r="O2591" s="8">
        <f t="shared" si="1038"/>
        <v>1.4641495200000001</v>
      </c>
      <c r="P2591" s="8">
        <f t="shared" si="1046"/>
        <v>21562.959132280001</v>
      </c>
      <c r="Q2591" s="13">
        <f t="shared" si="1047"/>
        <v>0</v>
      </c>
      <c r="R2591" s="21">
        <f t="shared" si="1048"/>
        <v>0</v>
      </c>
      <c r="S2591" s="8">
        <f t="shared" si="1049"/>
        <v>0</v>
      </c>
      <c r="T2591" s="10">
        <f t="shared" si="1058"/>
        <v>6.5000000000000002E-2</v>
      </c>
      <c r="U2591" s="13">
        <f t="shared" si="1037"/>
        <v>252</v>
      </c>
      <c r="V2591" s="13">
        <v>252</v>
      </c>
      <c r="W2591" s="14">
        <f t="shared" si="1050"/>
        <v>1.0649999999999999</v>
      </c>
      <c r="X2591" s="224">
        <f t="shared" si="1041"/>
        <v>1401.5923435899999</v>
      </c>
      <c r="Y2591" s="8">
        <v>0</v>
      </c>
      <c r="Z2591" s="9">
        <f t="shared" si="1051"/>
        <v>0</v>
      </c>
      <c r="AA2591" s="26" t="str">
        <f t="shared" si="1059"/>
        <v>INCORPJ=</v>
      </c>
      <c r="AB2591" s="70">
        <f t="shared" si="1060"/>
        <v>45169</v>
      </c>
      <c r="AC2591" s="4"/>
      <c r="AD2591" s="1"/>
      <c r="AE2591" s="11"/>
      <c r="AF2591" s="5"/>
      <c r="AG2591" s="1"/>
      <c r="AH2591" s="1"/>
      <c r="AI2591" s="1"/>
      <c r="AJ2591" s="1"/>
      <c r="AK2591" s="10"/>
      <c r="AL2591" s="1"/>
      <c r="AM2591" s="1"/>
      <c r="AN2591" s="1"/>
      <c r="AO2591" s="1"/>
      <c r="AP2591" s="1"/>
      <c r="AQ2591" s="1"/>
    </row>
    <row r="2592" spans="1:43" x14ac:dyDescent="0.2">
      <c r="A2592" s="67">
        <f t="shared" si="1052"/>
        <v>44874</v>
      </c>
      <c r="B2592" s="8">
        <f t="shared" si="1042"/>
        <v>22977.049012399999</v>
      </c>
      <c r="C2592" s="8">
        <f t="shared" si="1053"/>
        <v>14727.293106159999</v>
      </c>
      <c r="D2592" s="28">
        <f t="shared" si="1054"/>
        <v>6370.34</v>
      </c>
      <c r="E2592" s="9">
        <f>IF(K2592=1,VLOOKUP(A2591,[1]Plan1!$AY$117:$BA$314,3),E2591)</f>
        <v>6407.93</v>
      </c>
      <c r="F2592" s="110">
        <f t="shared" si="1055"/>
        <v>44852</v>
      </c>
      <c r="G2592" s="12">
        <f t="shared" si="1043"/>
        <v>5.9007839455980093E-3</v>
      </c>
      <c r="H2592" s="11">
        <f t="shared" si="1056"/>
        <v>44881</v>
      </c>
      <c r="I2592" s="11">
        <f t="shared" si="1044"/>
        <v>44881</v>
      </c>
      <c r="J2592" s="1">
        <f t="shared" si="1057"/>
        <v>20</v>
      </c>
      <c r="K2592" s="1">
        <f t="shared" si="1040"/>
        <v>16</v>
      </c>
      <c r="L2592" s="8">
        <f t="shared" si="1045"/>
        <v>1.0047178400000001</v>
      </c>
      <c r="M2592" s="14">
        <f t="shared" si="1039"/>
        <v>0.99709963999999995</v>
      </c>
      <c r="N2592" s="14">
        <f t="shared" si="1061"/>
        <v>1.4577030762214083</v>
      </c>
      <c r="O2592" s="8">
        <f t="shared" si="1038"/>
        <v>1.4645802800000001</v>
      </c>
      <c r="P2592" s="8">
        <f t="shared" si="1046"/>
        <v>21569.30306106</v>
      </c>
      <c r="Q2592" s="13">
        <f t="shared" si="1047"/>
        <v>0</v>
      </c>
      <c r="R2592" s="21">
        <f t="shared" si="1048"/>
        <v>0</v>
      </c>
      <c r="S2592" s="8">
        <f t="shared" si="1049"/>
        <v>0</v>
      </c>
      <c r="T2592" s="10">
        <f t="shared" si="1058"/>
        <v>6.5000000000000002E-2</v>
      </c>
      <c r="U2592" s="13">
        <f t="shared" si="1037"/>
        <v>253</v>
      </c>
      <c r="V2592" s="13">
        <v>252</v>
      </c>
      <c r="W2592" s="14">
        <f t="shared" si="1050"/>
        <v>1.065266177</v>
      </c>
      <c r="X2592" s="224">
        <f t="shared" si="1041"/>
        <v>1407.7459513399999</v>
      </c>
      <c r="Y2592" s="8">
        <v>0</v>
      </c>
      <c r="Z2592" s="9">
        <f t="shared" si="1051"/>
        <v>0</v>
      </c>
      <c r="AA2592" s="26" t="str">
        <f t="shared" si="1059"/>
        <v>INCORPJ=</v>
      </c>
      <c r="AB2592" s="70">
        <f t="shared" si="1060"/>
        <v>45169</v>
      </c>
      <c r="AC2592" s="4"/>
      <c r="AD2592" s="1"/>
      <c r="AE2592" s="11"/>
      <c r="AF2592" s="5"/>
      <c r="AG2592" s="1"/>
      <c r="AH2592" s="1"/>
      <c r="AI2592" s="1"/>
      <c r="AJ2592" s="1"/>
      <c r="AK2592" s="10"/>
      <c r="AL2592" s="1"/>
      <c r="AM2592" s="1"/>
      <c r="AN2592" s="1"/>
      <c r="AO2592" s="1"/>
      <c r="AP2592" s="1"/>
      <c r="AQ2592" s="1"/>
    </row>
    <row r="2593" spans="1:43" x14ac:dyDescent="0.2">
      <c r="A2593" s="67">
        <f t="shared" si="1052"/>
        <v>44875</v>
      </c>
      <c r="B2593" s="8">
        <f t="shared" si="1042"/>
        <v>22989.553704000002</v>
      </c>
      <c r="C2593" s="8">
        <f t="shared" si="1053"/>
        <v>14727.293106159999</v>
      </c>
      <c r="D2593" s="28">
        <f t="shared" si="1054"/>
        <v>6370.34</v>
      </c>
      <c r="E2593" s="9">
        <f>IF(K2593=1,VLOOKUP(A2592,[1]Plan1!$AY$117:$BA$314,3),E2592)</f>
        <v>6407.93</v>
      </c>
      <c r="F2593" s="110">
        <f t="shared" si="1055"/>
        <v>44852</v>
      </c>
      <c r="G2593" s="12">
        <f t="shared" si="1043"/>
        <v>5.9007839455980093E-3</v>
      </c>
      <c r="H2593" s="11">
        <f t="shared" si="1056"/>
        <v>44881</v>
      </c>
      <c r="I2593" s="11">
        <f t="shared" si="1044"/>
        <v>44881</v>
      </c>
      <c r="J2593" s="1">
        <f t="shared" si="1057"/>
        <v>20</v>
      </c>
      <c r="K2593" s="1">
        <f t="shared" si="1040"/>
        <v>17</v>
      </c>
      <c r="L2593" s="8">
        <f t="shared" si="1045"/>
        <v>1.0050134500000001</v>
      </c>
      <c r="M2593" s="14">
        <f t="shared" si="1039"/>
        <v>0.99709963999999995</v>
      </c>
      <c r="N2593" s="14">
        <f t="shared" si="1061"/>
        <v>1.4577030762214083</v>
      </c>
      <c r="O2593" s="8">
        <f t="shared" si="1038"/>
        <v>1.46501119</v>
      </c>
      <c r="P2593" s="8">
        <f t="shared" si="1046"/>
        <v>21575.649198930001</v>
      </c>
      <c r="Q2593" s="13">
        <f t="shared" si="1047"/>
        <v>0</v>
      </c>
      <c r="R2593" s="21">
        <f t="shared" si="1048"/>
        <v>0</v>
      </c>
      <c r="S2593" s="8">
        <f t="shared" si="1049"/>
        <v>0</v>
      </c>
      <c r="T2593" s="10">
        <f t="shared" si="1058"/>
        <v>6.5000000000000002E-2</v>
      </c>
      <c r="U2593" s="13">
        <f t="shared" si="1037"/>
        <v>254</v>
      </c>
      <c r="V2593" s="13">
        <v>252</v>
      </c>
      <c r="W2593" s="14">
        <f t="shared" si="1050"/>
        <v>1.06553242</v>
      </c>
      <c r="X2593" s="224">
        <f t="shared" si="1041"/>
        <v>1413.9045050699999</v>
      </c>
      <c r="Y2593" s="8">
        <v>0</v>
      </c>
      <c r="Z2593" s="9">
        <f t="shared" si="1051"/>
        <v>0</v>
      </c>
      <c r="AA2593" s="26" t="str">
        <f t="shared" si="1059"/>
        <v>INCORPJ=</v>
      </c>
      <c r="AB2593" s="70">
        <f t="shared" si="1060"/>
        <v>45169</v>
      </c>
      <c r="AC2593" s="4"/>
      <c r="AD2593" s="1"/>
      <c r="AE2593" s="11"/>
      <c r="AF2593" s="5"/>
      <c r="AG2593" s="1"/>
      <c r="AH2593" s="1"/>
      <c r="AI2593" s="1"/>
      <c r="AJ2593" s="1"/>
      <c r="AK2593" s="10"/>
      <c r="AL2593" s="1"/>
      <c r="AM2593" s="1"/>
      <c r="AN2593" s="1"/>
      <c r="AO2593" s="1"/>
      <c r="AP2593" s="1"/>
      <c r="AQ2593" s="1"/>
    </row>
    <row r="2594" spans="1:43" x14ac:dyDescent="0.2">
      <c r="A2594" s="67">
        <f t="shared" si="1052"/>
        <v>44876</v>
      </c>
      <c r="B2594" s="8">
        <f t="shared" si="1042"/>
        <v>23002.06510439</v>
      </c>
      <c r="C2594" s="8">
        <f t="shared" si="1053"/>
        <v>14727.293106159999</v>
      </c>
      <c r="D2594" s="28">
        <f t="shared" si="1054"/>
        <v>6370.34</v>
      </c>
      <c r="E2594" s="9">
        <f>IF(K2594=1,VLOOKUP(A2593,[1]Plan1!$AY$117:$BA$314,3),E2593)</f>
        <v>6407.93</v>
      </c>
      <c r="F2594" s="110">
        <f t="shared" si="1055"/>
        <v>44852</v>
      </c>
      <c r="G2594" s="12">
        <f t="shared" si="1043"/>
        <v>5.9007839455980093E-3</v>
      </c>
      <c r="H2594" s="11">
        <f t="shared" si="1056"/>
        <v>44881</v>
      </c>
      <c r="I2594" s="11">
        <f t="shared" si="1044"/>
        <v>44881</v>
      </c>
      <c r="J2594" s="1">
        <f t="shared" si="1057"/>
        <v>20</v>
      </c>
      <c r="K2594" s="1">
        <f t="shared" si="1040"/>
        <v>18</v>
      </c>
      <c r="L2594" s="8">
        <f t="shared" si="1045"/>
        <v>1.00530914</v>
      </c>
      <c r="M2594" s="14">
        <f t="shared" si="1039"/>
        <v>0.99709963999999995</v>
      </c>
      <c r="N2594" s="14">
        <f t="shared" si="1061"/>
        <v>1.4577030762214083</v>
      </c>
      <c r="O2594" s="8">
        <f t="shared" si="1038"/>
        <v>1.4654422199999999</v>
      </c>
      <c r="P2594" s="8">
        <f t="shared" si="1046"/>
        <v>21581.997104080001</v>
      </c>
      <c r="Q2594" s="13">
        <f t="shared" si="1047"/>
        <v>0</v>
      </c>
      <c r="R2594" s="21">
        <f t="shared" si="1048"/>
        <v>0</v>
      </c>
      <c r="S2594" s="8">
        <f t="shared" si="1049"/>
        <v>0</v>
      </c>
      <c r="T2594" s="10">
        <f t="shared" si="1058"/>
        <v>6.5000000000000002E-2</v>
      </c>
      <c r="U2594" s="13">
        <f t="shared" si="1037"/>
        <v>255</v>
      </c>
      <c r="V2594" s="13">
        <v>252</v>
      </c>
      <c r="W2594" s="14">
        <f t="shared" si="1050"/>
        <v>1.06579873</v>
      </c>
      <c r="X2594" s="224">
        <f t="shared" si="1041"/>
        <v>1420.0680003099999</v>
      </c>
      <c r="Y2594" s="8">
        <v>0</v>
      </c>
      <c r="Z2594" s="9">
        <f t="shared" si="1051"/>
        <v>0</v>
      </c>
      <c r="AA2594" s="26" t="str">
        <f t="shared" si="1059"/>
        <v>INCORPJ=</v>
      </c>
      <c r="AB2594" s="70">
        <f t="shared" si="1060"/>
        <v>45169</v>
      </c>
      <c r="AC2594" s="4"/>
      <c r="AD2594" s="1"/>
      <c r="AE2594" s="11"/>
      <c r="AF2594" s="5"/>
      <c r="AG2594" s="1"/>
      <c r="AH2594" s="1"/>
      <c r="AI2594" s="1"/>
      <c r="AJ2594" s="1"/>
      <c r="AK2594" s="10"/>
      <c r="AL2594" s="1"/>
      <c r="AM2594" s="1"/>
      <c r="AN2594" s="1"/>
      <c r="AO2594" s="1"/>
      <c r="AP2594" s="1"/>
      <c r="AQ2594" s="1"/>
    </row>
    <row r="2595" spans="1:43" x14ac:dyDescent="0.2">
      <c r="A2595" s="67">
        <f t="shared" si="1052"/>
        <v>44877</v>
      </c>
      <c r="B2595" s="8">
        <f t="shared" si="1042"/>
        <v>23014.58319465</v>
      </c>
      <c r="C2595" s="8">
        <f t="shared" si="1053"/>
        <v>14727.293106159999</v>
      </c>
      <c r="D2595" s="28">
        <f t="shared" si="1054"/>
        <v>6370.34</v>
      </c>
      <c r="E2595" s="9">
        <f>IF(K2595=1,VLOOKUP(A2594,[1]Plan1!$AY$117:$BA$314,3),E2594)</f>
        <v>6407.93</v>
      </c>
      <c r="F2595" s="110">
        <f t="shared" si="1055"/>
        <v>44852</v>
      </c>
      <c r="G2595" s="12">
        <f t="shared" si="1043"/>
        <v>5.9007839455980093E-3</v>
      </c>
      <c r="H2595" s="11">
        <f t="shared" si="1056"/>
        <v>44881</v>
      </c>
      <c r="I2595" s="11">
        <f t="shared" si="1044"/>
        <v>44881</v>
      </c>
      <c r="J2595" s="1">
        <f t="shared" si="1057"/>
        <v>20</v>
      </c>
      <c r="K2595" s="1">
        <f t="shared" si="1040"/>
        <v>19</v>
      </c>
      <c r="L2595" s="8">
        <f t="shared" si="1045"/>
        <v>1.00560491</v>
      </c>
      <c r="M2595" s="14">
        <f t="shared" si="1039"/>
        <v>0.99709963999999995</v>
      </c>
      <c r="N2595" s="14">
        <f t="shared" si="1061"/>
        <v>1.4577030762214083</v>
      </c>
      <c r="O2595" s="8">
        <f t="shared" si="1038"/>
        <v>1.46587337</v>
      </c>
      <c r="P2595" s="8">
        <f t="shared" si="1046"/>
        <v>21588.346776499999</v>
      </c>
      <c r="Q2595" s="13">
        <f t="shared" si="1047"/>
        <v>0</v>
      </c>
      <c r="R2595" s="21">
        <f t="shared" si="1048"/>
        <v>0</v>
      </c>
      <c r="S2595" s="8">
        <f t="shared" si="1049"/>
        <v>0</v>
      </c>
      <c r="T2595" s="10">
        <f t="shared" si="1058"/>
        <v>6.5000000000000002E-2</v>
      </c>
      <c r="U2595" s="13">
        <f t="shared" si="1037"/>
        <v>256</v>
      </c>
      <c r="V2595" s="13">
        <v>252</v>
      </c>
      <c r="W2595" s="14">
        <f t="shared" si="1050"/>
        <v>1.0660651059999999</v>
      </c>
      <c r="X2595" s="224">
        <f t="shared" si="1041"/>
        <v>1426.23641815</v>
      </c>
      <c r="Y2595" s="8">
        <v>0</v>
      </c>
      <c r="Z2595" s="9">
        <f t="shared" si="1051"/>
        <v>0</v>
      </c>
      <c r="AA2595" s="26" t="str">
        <f t="shared" si="1059"/>
        <v>INCORPJ=</v>
      </c>
      <c r="AB2595" s="70">
        <f t="shared" si="1060"/>
        <v>45169</v>
      </c>
      <c r="AC2595" s="4"/>
      <c r="AD2595" s="1"/>
      <c r="AE2595" s="11"/>
      <c r="AF2595" s="5"/>
      <c r="AG2595" s="1"/>
      <c r="AH2595" s="1"/>
      <c r="AI2595" s="1"/>
      <c r="AJ2595" s="1"/>
      <c r="AK2595" s="10"/>
      <c r="AL2595" s="1"/>
      <c r="AM2595" s="1"/>
      <c r="AN2595" s="1"/>
      <c r="AO2595" s="1"/>
      <c r="AP2595" s="1"/>
      <c r="AQ2595" s="1"/>
    </row>
    <row r="2596" spans="1:43" x14ac:dyDescent="0.2">
      <c r="A2596" s="67">
        <f t="shared" si="1052"/>
        <v>44878</v>
      </c>
      <c r="B2596" s="8">
        <f t="shared" si="1042"/>
        <v>23014.58319465</v>
      </c>
      <c r="C2596" s="8">
        <f t="shared" si="1053"/>
        <v>14727.293106159999</v>
      </c>
      <c r="D2596" s="28">
        <f t="shared" si="1054"/>
        <v>6370.34</v>
      </c>
      <c r="E2596" s="9">
        <f>IF(K2596=1,VLOOKUP(A2595,[1]Plan1!$AY$117:$BA$314,3),E2595)</f>
        <v>6407.93</v>
      </c>
      <c r="F2596" s="110">
        <f t="shared" si="1055"/>
        <v>44852</v>
      </c>
      <c r="G2596" s="12">
        <f t="shared" si="1043"/>
        <v>5.9007839455980093E-3</v>
      </c>
      <c r="H2596" s="11">
        <f t="shared" si="1056"/>
        <v>44881</v>
      </c>
      <c r="I2596" s="11">
        <f t="shared" si="1044"/>
        <v>44881</v>
      </c>
      <c r="J2596" s="1">
        <f t="shared" si="1057"/>
        <v>20</v>
      </c>
      <c r="K2596" s="1">
        <f t="shared" si="1040"/>
        <v>19</v>
      </c>
      <c r="L2596" s="8">
        <f t="shared" si="1045"/>
        <v>1.00560491</v>
      </c>
      <c r="M2596" s="14">
        <f t="shared" si="1039"/>
        <v>0.99709963999999995</v>
      </c>
      <c r="N2596" s="14">
        <f t="shared" si="1061"/>
        <v>1.4577030762214083</v>
      </c>
      <c r="O2596" s="8">
        <f t="shared" si="1038"/>
        <v>1.46587337</v>
      </c>
      <c r="P2596" s="8">
        <f t="shared" si="1046"/>
        <v>21588.346776499999</v>
      </c>
      <c r="Q2596" s="13">
        <f t="shared" si="1047"/>
        <v>0</v>
      </c>
      <c r="R2596" s="21">
        <f t="shared" si="1048"/>
        <v>0</v>
      </c>
      <c r="S2596" s="8">
        <f t="shared" si="1049"/>
        <v>0</v>
      </c>
      <c r="T2596" s="10">
        <f t="shared" si="1058"/>
        <v>6.5000000000000002E-2</v>
      </c>
      <c r="U2596" s="13">
        <f t="shared" si="1037"/>
        <v>256</v>
      </c>
      <c r="V2596" s="13">
        <v>252</v>
      </c>
      <c r="W2596" s="14">
        <f t="shared" si="1050"/>
        <v>1.0660651059999999</v>
      </c>
      <c r="X2596" s="224">
        <f t="shared" si="1041"/>
        <v>1426.23641815</v>
      </c>
      <c r="Y2596" s="8">
        <v>0</v>
      </c>
      <c r="Z2596" s="9">
        <f t="shared" si="1051"/>
        <v>0</v>
      </c>
      <c r="AA2596" s="26" t="str">
        <f t="shared" si="1059"/>
        <v>INCORPJ=</v>
      </c>
      <c r="AB2596" s="70">
        <f t="shared" si="1060"/>
        <v>45169</v>
      </c>
      <c r="AC2596" s="4"/>
      <c r="AD2596" s="1"/>
      <c r="AE2596" s="11"/>
      <c r="AF2596" s="5"/>
      <c r="AG2596" s="1"/>
      <c r="AH2596" s="1"/>
      <c r="AI2596" s="1"/>
      <c r="AJ2596" s="1"/>
      <c r="AK2596" s="10"/>
      <c r="AL2596" s="1"/>
      <c r="AM2596" s="1"/>
      <c r="AN2596" s="1"/>
      <c r="AO2596" s="1"/>
      <c r="AP2596" s="1"/>
      <c r="AQ2596" s="1"/>
    </row>
    <row r="2597" spans="1:43" x14ac:dyDescent="0.2">
      <c r="A2597" s="67">
        <f t="shared" si="1052"/>
        <v>44879</v>
      </c>
      <c r="B2597" s="8">
        <f t="shared" si="1042"/>
        <v>23014.58319465</v>
      </c>
      <c r="C2597" s="8">
        <f t="shared" si="1053"/>
        <v>14727.293106159999</v>
      </c>
      <c r="D2597" s="28">
        <f t="shared" si="1054"/>
        <v>6370.34</v>
      </c>
      <c r="E2597" s="9">
        <f>IF(K2597=1,VLOOKUP(A2596,[1]Plan1!$AY$117:$BA$314,3),E2596)</f>
        <v>6407.93</v>
      </c>
      <c r="F2597" s="110">
        <f t="shared" si="1055"/>
        <v>44852</v>
      </c>
      <c r="G2597" s="12">
        <f t="shared" si="1043"/>
        <v>5.9007839455980093E-3</v>
      </c>
      <c r="H2597" s="11">
        <f t="shared" si="1056"/>
        <v>44881</v>
      </c>
      <c r="I2597" s="11">
        <f t="shared" si="1044"/>
        <v>44881</v>
      </c>
      <c r="J2597" s="1">
        <f t="shared" si="1057"/>
        <v>20</v>
      </c>
      <c r="K2597" s="1">
        <f t="shared" si="1040"/>
        <v>19</v>
      </c>
      <c r="L2597" s="8">
        <f t="shared" si="1045"/>
        <v>1.00560491</v>
      </c>
      <c r="M2597" s="14">
        <f t="shared" si="1039"/>
        <v>0.99709963999999995</v>
      </c>
      <c r="N2597" s="14">
        <f t="shared" si="1061"/>
        <v>1.4577030762214083</v>
      </c>
      <c r="O2597" s="8">
        <f t="shared" si="1038"/>
        <v>1.46587337</v>
      </c>
      <c r="P2597" s="8">
        <f t="shared" si="1046"/>
        <v>21588.346776499999</v>
      </c>
      <c r="Q2597" s="13">
        <f t="shared" si="1047"/>
        <v>0</v>
      </c>
      <c r="R2597" s="21">
        <f t="shared" si="1048"/>
        <v>0</v>
      </c>
      <c r="S2597" s="8">
        <f t="shared" si="1049"/>
        <v>0</v>
      </c>
      <c r="T2597" s="10">
        <f t="shared" si="1058"/>
        <v>6.5000000000000002E-2</v>
      </c>
      <c r="U2597" s="13">
        <f t="shared" ref="U2597:U2660" si="1062">IF(Q2596&gt;0,1,IF(K2597=K2596,U2596,U2596+1))</f>
        <v>256</v>
      </c>
      <c r="V2597" s="13">
        <v>252</v>
      </c>
      <c r="W2597" s="14">
        <f t="shared" si="1050"/>
        <v>1.0660651059999999</v>
      </c>
      <c r="X2597" s="224">
        <f t="shared" si="1041"/>
        <v>1426.23641815</v>
      </c>
      <c r="Y2597" s="8">
        <v>0</v>
      </c>
      <c r="Z2597" s="9">
        <f t="shared" si="1051"/>
        <v>0</v>
      </c>
      <c r="AA2597" s="26" t="str">
        <f t="shared" si="1059"/>
        <v>INCORPJ=</v>
      </c>
      <c r="AB2597" s="70">
        <f t="shared" si="1060"/>
        <v>45169</v>
      </c>
      <c r="AC2597" s="4"/>
      <c r="AD2597" s="1"/>
      <c r="AE2597" s="11"/>
      <c r="AF2597" s="5"/>
      <c r="AG2597" s="1"/>
      <c r="AH2597" s="1"/>
      <c r="AI2597" s="1"/>
      <c r="AJ2597" s="1"/>
      <c r="AK2597" s="10"/>
      <c r="AL2597" s="1"/>
      <c r="AM2597" s="1"/>
      <c r="AN2597" s="1"/>
      <c r="AO2597" s="1"/>
      <c r="AP2597" s="1"/>
      <c r="AQ2597" s="1"/>
    </row>
    <row r="2598" spans="1:43" x14ac:dyDescent="0.2">
      <c r="A2598" s="67">
        <f t="shared" si="1052"/>
        <v>44880</v>
      </c>
      <c r="B2598" s="8">
        <f t="shared" si="1042"/>
        <v>23027.108313140001</v>
      </c>
      <c r="C2598" s="8">
        <f t="shared" si="1053"/>
        <v>14727.293106159999</v>
      </c>
      <c r="D2598" s="28">
        <f t="shared" si="1054"/>
        <v>6370.34</v>
      </c>
      <c r="E2598" s="9">
        <f>IF(K2598=1,VLOOKUP(A2597,[1]Plan1!$AY$117:$BA$314,3),E2597)</f>
        <v>6407.93</v>
      </c>
      <c r="F2598" s="110">
        <f t="shared" si="1055"/>
        <v>44852</v>
      </c>
      <c r="G2598" s="12">
        <f t="shared" si="1043"/>
        <v>5.9007839455980093E-3</v>
      </c>
      <c r="H2598" s="11">
        <f t="shared" si="1056"/>
        <v>44910</v>
      </c>
      <c r="I2598" s="11">
        <f t="shared" si="1044"/>
        <v>44881</v>
      </c>
      <c r="J2598" s="1">
        <f t="shared" si="1057"/>
        <v>20</v>
      </c>
      <c r="K2598" s="1">
        <f t="shared" si="1040"/>
        <v>20</v>
      </c>
      <c r="L2598" s="8">
        <f t="shared" si="1045"/>
        <v>1.0059007799999999</v>
      </c>
      <c r="M2598" s="14">
        <f t="shared" si="1039"/>
        <v>0.99709963999999995</v>
      </c>
      <c r="N2598" s="14">
        <f t="shared" si="1061"/>
        <v>1.4577030762214083</v>
      </c>
      <c r="O2598" s="8">
        <f t="shared" si="1038"/>
        <v>1.46630466</v>
      </c>
      <c r="P2598" s="8">
        <f t="shared" si="1046"/>
        <v>21594.69851074</v>
      </c>
      <c r="Q2598" s="13">
        <f t="shared" si="1047"/>
        <v>0</v>
      </c>
      <c r="R2598" s="21">
        <f t="shared" si="1048"/>
        <v>0</v>
      </c>
      <c r="S2598" s="8">
        <f t="shared" si="1049"/>
        <v>0</v>
      </c>
      <c r="T2598" s="10">
        <f t="shared" si="1058"/>
        <v>6.5000000000000002E-2</v>
      </c>
      <c r="U2598" s="13">
        <f t="shared" si="1062"/>
        <v>257</v>
      </c>
      <c r="V2598" s="13">
        <v>252</v>
      </c>
      <c r="W2598" s="14">
        <f t="shared" si="1050"/>
        <v>1.066331549</v>
      </c>
      <c r="X2598" s="224">
        <f t="shared" si="1041"/>
        <v>1432.4098024</v>
      </c>
      <c r="Y2598" s="8">
        <v>0</v>
      </c>
      <c r="Z2598" s="9">
        <f t="shared" si="1051"/>
        <v>0</v>
      </c>
      <c r="AA2598" s="26" t="str">
        <f t="shared" si="1059"/>
        <v>INCORPJ=</v>
      </c>
      <c r="AB2598" s="70">
        <f t="shared" si="1060"/>
        <v>45169</v>
      </c>
      <c r="AC2598" s="4"/>
      <c r="AD2598" s="1"/>
      <c r="AE2598" s="11"/>
      <c r="AF2598" s="5"/>
      <c r="AG2598" s="1"/>
      <c r="AH2598" s="1"/>
      <c r="AI2598" s="1"/>
      <c r="AJ2598" s="1"/>
      <c r="AK2598" s="10"/>
      <c r="AL2598" s="1"/>
      <c r="AM2598" s="1"/>
      <c r="AN2598" s="1"/>
      <c r="AO2598" s="1"/>
      <c r="AP2598" s="1"/>
      <c r="AQ2598" s="1"/>
    </row>
    <row r="2599" spans="1:43" x14ac:dyDescent="0.2">
      <c r="A2599" s="67">
        <f t="shared" si="1052"/>
        <v>44881</v>
      </c>
      <c r="B2599" s="8">
        <f t="shared" si="1042"/>
        <v>23027.108313140001</v>
      </c>
      <c r="C2599" s="8">
        <f t="shared" si="1053"/>
        <v>14727.293106159999</v>
      </c>
      <c r="D2599" s="28">
        <f t="shared" si="1054"/>
        <v>6370.34</v>
      </c>
      <c r="E2599" s="9">
        <f>IF(K2599=1,VLOOKUP(A2598,[1]Plan1!$AY$117:$BA$314,3),E2598)</f>
        <v>6407.93</v>
      </c>
      <c r="F2599" s="110">
        <f t="shared" si="1055"/>
        <v>44852</v>
      </c>
      <c r="G2599" s="12">
        <f t="shared" si="1043"/>
        <v>5.9007839455980093E-3</v>
      </c>
      <c r="H2599" s="11">
        <f t="shared" si="1056"/>
        <v>44910</v>
      </c>
      <c r="I2599" s="11">
        <f t="shared" si="1044"/>
        <v>44881</v>
      </c>
      <c r="J2599" s="1">
        <f t="shared" si="1057"/>
        <v>20</v>
      </c>
      <c r="K2599" s="1">
        <f t="shared" si="1040"/>
        <v>20</v>
      </c>
      <c r="L2599" s="8">
        <f t="shared" si="1045"/>
        <v>1.0059007799999999</v>
      </c>
      <c r="M2599" s="14">
        <f t="shared" si="1039"/>
        <v>0.99709963999999995</v>
      </c>
      <c r="N2599" s="14">
        <f t="shared" si="1061"/>
        <v>1.4577030762214083</v>
      </c>
      <c r="O2599" s="8">
        <f t="shared" si="1038"/>
        <v>1.46630466</v>
      </c>
      <c r="P2599" s="8">
        <f t="shared" si="1046"/>
        <v>21594.69851074</v>
      </c>
      <c r="Q2599" s="13">
        <f t="shared" si="1047"/>
        <v>0</v>
      </c>
      <c r="R2599" s="21">
        <f t="shared" si="1048"/>
        <v>0</v>
      </c>
      <c r="S2599" s="8">
        <f t="shared" si="1049"/>
        <v>0</v>
      </c>
      <c r="T2599" s="10">
        <f t="shared" si="1058"/>
        <v>6.5000000000000002E-2</v>
      </c>
      <c r="U2599" s="13">
        <f t="shared" si="1062"/>
        <v>257</v>
      </c>
      <c r="V2599" s="13">
        <v>252</v>
      </c>
      <c r="W2599" s="14">
        <f t="shared" si="1050"/>
        <v>1.066331549</v>
      </c>
      <c r="X2599" s="224">
        <f t="shared" si="1041"/>
        <v>1432.4098024</v>
      </c>
      <c r="Y2599" s="8">
        <v>0</v>
      </c>
      <c r="Z2599" s="9">
        <f t="shared" si="1051"/>
        <v>0</v>
      </c>
      <c r="AA2599" s="26" t="str">
        <f t="shared" si="1059"/>
        <v>INCORPJ=</v>
      </c>
      <c r="AB2599" s="70">
        <f t="shared" si="1060"/>
        <v>45169</v>
      </c>
      <c r="AC2599" s="4"/>
      <c r="AD2599" s="1"/>
      <c r="AE2599" s="11"/>
      <c r="AF2599" s="5"/>
      <c r="AG2599" s="1"/>
      <c r="AH2599" s="1"/>
      <c r="AI2599" s="1"/>
      <c r="AJ2599" s="1"/>
      <c r="AK2599" s="10"/>
      <c r="AL2599" s="1"/>
      <c r="AM2599" s="1"/>
      <c r="AN2599" s="1"/>
      <c r="AO2599" s="1"/>
      <c r="AP2599" s="1"/>
      <c r="AQ2599" s="1"/>
    </row>
    <row r="2600" spans="1:43" x14ac:dyDescent="0.2">
      <c r="A2600" s="67">
        <f t="shared" si="1052"/>
        <v>44882</v>
      </c>
      <c r="B2600" s="8">
        <f t="shared" si="1042"/>
        <v>23037.35100689</v>
      </c>
      <c r="C2600" s="8">
        <f t="shared" si="1053"/>
        <v>14727.293106159999</v>
      </c>
      <c r="D2600" s="28">
        <f t="shared" si="1054"/>
        <v>6407.93</v>
      </c>
      <c r="E2600" s="9">
        <f>IF(K2600=1,VLOOKUP(A2599,[1]Plan1!$AY$117:$BA$314,3),E2599)</f>
        <v>6434.2</v>
      </c>
      <c r="F2600" s="110">
        <f t="shared" si="1055"/>
        <v>44882</v>
      </c>
      <c r="G2600" s="12">
        <f t="shared" si="1043"/>
        <v>4.0996078296735572E-3</v>
      </c>
      <c r="H2600" s="11">
        <f t="shared" si="1056"/>
        <v>44910</v>
      </c>
      <c r="I2600" s="11">
        <f t="shared" si="1044"/>
        <v>44910</v>
      </c>
      <c r="J2600" s="1">
        <f t="shared" si="1057"/>
        <v>21</v>
      </c>
      <c r="K2600" s="1">
        <f t="shared" si="1040"/>
        <v>1</v>
      </c>
      <c r="L2600" s="8">
        <f t="shared" si="1045"/>
        <v>1.0001948300000001</v>
      </c>
      <c r="M2600" s="14">
        <f t="shared" si="1039"/>
        <v>1.0059007799999999</v>
      </c>
      <c r="N2600" s="14">
        <f t="shared" si="1061"/>
        <v>1.4663046613795139</v>
      </c>
      <c r="O2600" s="8">
        <f t="shared" si="1038"/>
        <v>1.46659034</v>
      </c>
      <c r="P2600" s="8">
        <f t="shared" si="1046"/>
        <v>21598.90580384</v>
      </c>
      <c r="Q2600" s="13">
        <f t="shared" si="1047"/>
        <v>0</v>
      </c>
      <c r="R2600" s="21">
        <f t="shared" si="1048"/>
        <v>0</v>
      </c>
      <c r="S2600" s="8">
        <f t="shared" si="1049"/>
        <v>0</v>
      </c>
      <c r="T2600" s="10">
        <f t="shared" si="1058"/>
        <v>6.5000000000000002E-2</v>
      </c>
      <c r="U2600" s="13">
        <f t="shared" si="1062"/>
        <v>258</v>
      </c>
      <c r="V2600" s="13">
        <v>252</v>
      </c>
      <c r="W2600" s="14">
        <f t="shared" si="1050"/>
        <v>1.0665980589999999</v>
      </c>
      <c r="X2600" s="224">
        <f t="shared" si="1041"/>
        <v>1438.4452030499999</v>
      </c>
      <c r="Y2600" s="8">
        <v>0</v>
      </c>
      <c r="Z2600" s="9">
        <f t="shared" si="1051"/>
        <v>0</v>
      </c>
      <c r="AA2600" s="26" t="str">
        <f t="shared" si="1059"/>
        <v>INCORPJ=</v>
      </c>
      <c r="AB2600" s="70">
        <f t="shared" si="1060"/>
        <v>45169</v>
      </c>
      <c r="AC2600" s="4"/>
      <c r="AD2600" s="1"/>
      <c r="AE2600" s="11"/>
      <c r="AF2600" s="5"/>
      <c r="AG2600" s="1"/>
      <c r="AH2600" s="1"/>
      <c r="AI2600" s="1"/>
      <c r="AJ2600" s="1"/>
      <c r="AK2600" s="10"/>
      <c r="AL2600" s="1"/>
      <c r="AM2600" s="1"/>
      <c r="AN2600" s="1"/>
      <c r="AO2600" s="1"/>
      <c r="AP2600" s="1"/>
      <c r="AQ2600" s="1"/>
    </row>
    <row r="2601" spans="1:43" x14ac:dyDescent="0.2">
      <c r="A2601" s="67">
        <f t="shared" si="1052"/>
        <v>44883</v>
      </c>
      <c r="B2601" s="8">
        <f t="shared" si="1042"/>
        <v>23047.59846886</v>
      </c>
      <c r="C2601" s="8">
        <f t="shared" si="1053"/>
        <v>14727.293106159999</v>
      </c>
      <c r="D2601" s="28">
        <f t="shared" si="1054"/>
        <v>6407.93</v>
      </c>
      <c r="E2601" s="9">
        <f>IF(K2601=1,VLOOKUP(A2600,[1]Plan1!$AY$117:$BA$314,3),E2600)</f>
        <v>6434.2</v>
      </c>
      <c r="F2601" s="110">
        <f t="shared" si="1055"/>
        <v>44882</v>
      </c>
      <c r="G2601" s="12">
        <f t="shared" si="1043"/>
        <v>4.0996078296735572E-3</v>
      </c>
      <c r="H2601" s="11">
        <f t="shared" si="1056"/>
        <v>44910</v>
      </c>
      <c r="I2601" s="11">
        <f t="shared" si="1044"/>
        <v>44910</v>
      </c>
      <c r="J2601" s="1">
        <f t="shared" si="1057"/>
        <v>21</v>
      </c>
      <c r="K2601" s="1">
        <f t="shared" si="1040"/>
        <v>2</v>
      </c>
      <c r="L2601" s="8">
        <f t="shared" si="1045"/>
        <v>1.0003897100000001</v>
      </c>
      <c r="M2601" s="14">
        <f t="shared" si="1039"/>
        <v>1.0059007799999999</v>
      </c>
      <c r="N2601" s="14">
        <f t="shared" si="1061"/>
        <v>1.4663046613795139</v>
      </c>
      <c r="O2601" s="8">
        <f t="shared" ref="O2601:O2664" si="1063">TRUNC(TRUNC((L2601*N2601),15),8)</f>
        <v>1.46687609</v>
      </c>
      <c r="P2601" s="8">
        <f t="shared" si="1046"/>
        <v>21603.114127839999</v>
      </c>
      <c r="Q2601" s="13">
        <f t="shared" si="1047"/>
        <v>0</v>
      </c>
      <c r="R2601" s="21">
        <f t="shared" si="1048"/>
        <v>0</v>
      </c>
      <c r="S2601" s="8">
        <f t="shared" si="1049"/>
        <v>0</v>
      </c>
      <c r="T2601" s="10">
        <f t="shared" si="1058"/>
        <v>6.5000000000000002E-2</v>
      </c>
      <c r="U2601" s="13">
        <f t="shared" si="1062"/>
        <v>259</v>
      </c>
      <c r="V2601" s="13">
        <v>252</v>
      </c>
      <c r="W2601" s="14">
        <f t="shared" si="1050"/>
        <v>1.066864635</v>
      </c>
      <c r="X2601" s="224">
        <f t="shared" si="1041"/>
        <v>1444.4843410200001</v>
      </c>
      <c r="Y2601" s="8">
        <v>0</v>
      </c>
      <c r="Z2601" s="9">
        <f t="shared" si="1051"/>
        <v>0</v>
      </c>
      <c r="AA2601" s="26" t="str">
        <f t="shared" si="1059"/>
        <v>INCORPJ=</v>
      </c>
      <c r="AB2601" s="70">
        <f t="shared" si="1060"/>
        <v>45169</v>
      </c>
      <c r="AC2601" s="4"/>
      <c r="AD2601" s="1"/>
      <c r="AE2601" s="11"/>
      <c r="AF2601" s="5"/>
      <c r="AG2601" s="1"/>
      <c r="AH2601" s="1"/>
      <c r="AI2601" s="1"/>
      <c r="AJ2601" s="1"/>
      <c r="AK2601" s="10"/>
      <c r="AL2601" s="1"/>
      <c r="AM2601" s="1"/>
      <c r="AN2601" s="1"/>
      <c r="AO2601" s="1"/>
      <c r="AP2601" s="1"/>
      <c r="AQ2601" s="1"/>
    </row>
    <row r="2602" spans="1:43" x14ac:dyDescent="0.2">
      <c r="A2602" s="67">
        <f t="shared" si="1052"/>
        <v>44884</v>
      </c>
      <c r="B2602" s="8">
        <f t="shared" si="1042"/>
        <v>23057.850565159999</v>
      </c>
      <c r="C2602" s="8">
        <f t="shared" si="1053"/>
        <v>14727.293106159999</v>
      </c>
      <c r="D2602" s="28">
        <f t="shared" si="1054"/>
        <v>6407.93</v>
      </c>
      <c r="E2602" s="9">
        <f>IF(K2602=1,VLOOKUP(A2601,[1]Plan1!$AY$117:$BA$314,3),E2601)</f>
        <v>6434.2</v>
      </c>
      <c r="F2602" s="110">
        <f t="shared" si="1055"/>
        <v>44882</v>
      </c>
      <c r="G2602" s="12">
        <f t="shared" si="1043"/>
        <v>4.0996078296735572E-3</v>
      </c>
      <c r="H2602" s="11">
        <f t="shared" si="1056"/>
        <v>44910</v>
      </c>
      <c r="I2602" s="11">
        <f t="shared" si="1044"/>
        <v>44910</v>
      </c>
      <c r="J2602" s="1">
        <f t="shared" si="1057"/>
        <v>21</v>
      </c>
      <c r="K2602" s="1">
        <f t="shared" si="1040"/>
        <v>3</v>
      </c>
      <c r="L2602" s="8">
        <f t="shared" si="1045"/>
        <v>1.0005846300000001</v>
      </c>
      <c r="M2602" s="14">
        <f t="shared" ref="M2602:M2665" si="1064">IF(I2602&gt;I2601,L2601,M2601)</f>
        <v>1.0059007799999999</v>
      </c>
      <c r="N2602" s="14">
        <f t="shared" si="1061"/>
        <v>1.4663046613795139</v>
      </c>
      <c r="O2602" s="8">
        <f t="shared" si="1063"/>
        <v>1.4671619</v>
      </c>
      <c r="P2602" s="8">
        <f t="shared" si="1046"/>
        <v>21607.32333549</v>
      </c>
      <c r="Q2602" s="13">
        <f t="shared" si="1047"/>
        <v>0</v>
      </c>
      <c r="R2602" s="21">
        <f t="shared" si="1048"/>
        <v>0</v>
      </c>
      <c r="S2602" s="8">
        <f t="shared" si="1049"/>
        <v>0</v>
      </c>
      <c r="T2602" s="10">
        <f t="shared" si="1058"/>
        <v>6.5000000000000002E-2</v>
      </c>
      <c r="U2602" s="13">
        <f t="shared" si="1062"/>
        <v>260</v>
      </c>
      <c r="V2602" s="13">
        <v>252</v>
      </c>
      <c r="W2602" s="14">
        <f t="shared" si="1050"/>
        <v>1.067131278</v>
      </c>
      <c r="X2602" s="224">
        <f t="shared" si="1041"/>
        <v>1450.52722967</v>
      </c>
      <c r="Y2602" s="8">
        <v>0</v>
      </c>
      <c r="Z2602" s="9">
        <f t="shared" si="1051"/>
        <v>0</v>
      </c>
      <c r="AA2602" s="26" t="str">
        <f t="shared" si="1059"/>
        <v>INCORPJ=</v>
      </c>
      <c r="AB2602" s="70">
        <f t="shared" si="1060"/>
        <v>45169</v>
      </c>
      <c r="AC2602" s="4"/>
      <c r="AD2602" s="1"/>
      <c r="AE2602" s="11"/>
      <c r="AF2602" s="5"/>
      <c r="AG2602" s="1"/>
      <c r="AH2602" s="1"/>
      <c r="AI2602" s="1"/>
      <c r="AJ2602" s="1"/>
      <c r="AK2602" s="10"/>
      <c r="AL2602" s="1"/>
      <c r="AM2602" s="1"/>
      <c r="AN2602" s="1"/>
      <c r="AO2602" s="1"/>
      <c r="AP2602" s="1"/>
      <c r="AQ2602" s="1"/>
    </row>
    <row r="2603" spans="1:43" x14ac:dyDescent="0.2">
      <c r="A2603" s="67">
        <f t="shared" si="1052"/>
        <v>44885</v>
      </c>
      <c r="B2603" s="8">
        <f t="shared" si="1042"/>
        <v>23057.850565159999</v>
      </c>
      <c r="C2603" s="8">
        <f t="shared" si="1053"/>
        <v>14727.293106159999</v>
      </c>
      <c r="D2603" s="28">
        <f t="shared" si="1054"/>
        <v>6407.93</v>
      </c>
      <c r="E2603" s="9">
        <f>IF(K2603=1,VLOOKUP(A2602,[1]Plan1!$AY$117:$BA$314,3),E2602)</f>
        <v>6434.2</v>
      </c>
      <c r="F2603" s="110">
        <f t="shared" si="1055"/>
        <v>44882</v>
      </c>
      <c r="G2603" s="12">
        <f t="shared" si="1043"/>
        <v>4.0996078296735572E-3</v>
      </c>
      <c r="H2603" s="11">
        <f t="shared" si="1056"/>
        <v>44910</v>
      </c>
      <c r="I2603" s="11">
        <f t="shared" si="1044"/>
        <v>44910</v>
      </c>
      <c r="J2603" s="1">
        <f t="shared" si="1057"/>
        <v>21</v>
      </c>
      <c r="K2603" s="1">
        <f t="shared" ref="K2603:K2666" si="1065">(J2603-(NETWORKDAYS(A2603,I2603,AE$118:AE$502)-1))</f>
        <v>3</v>
      </c>
      <c r="L2603" s="8">
        <f t="shared" si="1045"/>
        <v>1.0005846300000001</v>
      </c>
      <c r="M2603" s="14">
        <f t="shared" si="1064"/>
        <v>1.0059007799999999</v>
      </c>
      <c r="N2603" s="14">
        <f t="shared" si="1061"/>
        <v>1.4663046613795139</v>
      </c>
      <c r="O2603" s="8">
        <f t="shared" si="1063"/>
        <v>1.4671619</v>
      </c>
      <c r="P2603" s="8">
        <f t="shared" si="1046"/>
        <v>21607.32333549</v>
      </c>
      <c r="Q2603" s="13">
        <f t="shared" si="1047"/>
        <v>0</v>
      </c>
      <c r="R2603" s="21">
        <f t="shared" si="1048"/>
        <v>0</v>
      </c>
      <c r="S2603" s="8">
        <f t="shared" si="1049"/>
        <v>0</v>
      </c>
      <c r="T2603" s="10">
        <f t="shared" si="1058"/>
        <v>6.5000000000000002E-2</v>
      </c>
      <c r="U2603" s="13">
        <f t="shared" si="1062"/>
        <v>260</v>
      </c>
      <c r="V2603" s="13">
        <v>252</v>
      </c>
      <c r="W2603" s="14">
        <f t="shared" si="1050"/>
        <v>1.067131278</v>
      </c>
      <c r="X2603" s="224">
        <f t="shared" si="1041"/>
        <v>1450.52722967</v>
      </c>
      <c r="Y2603" s="8">
        <v>0</v>
      </c>
      <c r="Z2603" s="9">
        <f t="shared" si="1051"/>
        <v>0</v>
      </c>
      <c r="AA2603" s="26" t="str">
        <f t="shared" si="1059"/>
        <v>INCORPJ=</v>
      </c>
      <c r="AB2603" s="70">
        <f t="shared" si="1060"/>
        <v>45169</v>
      </c>
      <c r="AC2603" s="4"/>
      <c r="AD2603" s="1"/>
      <c r="AE2603" s="11"/>
      <c r="AF2603" s="5"/>
      <c r="AG2603" s="1"/>
      <c r="AH2603" s="1"/>
      <c r="AI2603" s="1"/>
      <c r="AJ2603" s="1"/>
      <c r="AK2603" s="10"/>
      <c r="AL2603" s="1"/>
      <c r="AM2603" s="1"/>
      <c r="AN2603" s="1"/>
      <c r="AO2603" s="1"/>
      <c r="AP2603" s="1"/>
      <c r="AQ2603" s="1"/>
    </row>
    <row r="2604" spans="1:43" x14ac:dyDescent="0.2">
      <c r="A2604" s="67">
        <f t="shared" si="1052"/>
        <v>44886</v>
      </c>
      <c r="B2604" s="8">
        <f t="shared" si="1042"/>
        <v>23057.850565159999</v>
      </c>
      <c r="C2604" s="8">
        <f t="shared" si="1053"/>
        <v>14727.293106159999</v>
      </c>
      <c r="D2604" s="28">
        <f t="shared" si="1054"/>
        <v>6407.93</v>
      </c>
      <c r="E2604" s="9">
        <f>IF(K2604=1,VLOOKUP(A2603,[1]Plan1!$AY$117:$BA$314,3),E2603)</f>
        <v>6434.2</v>
      </c>
      <c r="F2604" s="110">
        <f t="shared" si="1055"/>
        <v>44882</v>
      </c>
      <c r="G2604" s="12">
        <f t="shared" si="1043"/>
        <v>4.0996078296735572E-3</v>
      </c>
      <c r="H2604" s="11">
        <f t="shared" si="1056"/>
        <v>44910</v>
      </c>
      <c r="I2604" s="11">
        <f t="shared" si="1044"/>
        <v>44910</v>
      </c>
      <c r="J2604" s="1">
        <f t="shared" si="1057"/>
        <v>21</v>
      </c>
      <c r="K2604" s="1">
        <f t="shared" si="1065"/>
        <v>3</v>
      </c>
      <c r="L2604" s="8">
        <f t="shared" si="1045"/>
        <v>1.0005846300000001</v>
      </c>
      <c r="M2604" s="14">
        <f t="shared" si="1064"/>
        <v>1.0059007799999999</v>
      </c>
      <c r="N2604" s="14">
        <f t="shared" si="1061"/>
        <v>1.4663046613795139</v>
      </c>
      <c r="O2604" s="8">
        <f t="shared" si="1063"/>
        <v>1.4671619</v>
      </c>
      <c r="P2604" s="8">
        <f t="shared" si="1046"/>
        <v>21607.32333549</v>
      </c>
      <c r="Q2604" s="13">
        <f t="shared" si="1047"/>
        <v>0</v>
      </c>
      <c r="R2604" s="21">
        <f t="shared" si="1048"/>
        <v>0</v>
      </c>
      <c r="S2604" s="8">
        <f t="shared" si="1049"/>
        <v>0</v>
      </c>
      <c r="T2604" s="10">
        <f t="shared" si="1058"/>
        <v>6.5000000000000002E-2</v>
      </c>
      <c r="U2604" s="13">
        <f t="shared" si="1062"/>
        <v>260</v>
      </c>
      <c r="V2604" s="13">
        <v>252</v>
      </c>
      <c r="W2604" s="14">
        <f t="shared" si="1050"/>
        <v>1.067131278</v>
      </c>
      <c r="X2604" s="224">
        <f t="shared" si="1041"/>
        <v>1450.52722967</v>
      </c>
      <c r="Y2604" s="8">
        <v>0</v>
      </c>
      <c r="Z2604" s="9">
        <f t="shared" si="1051"/>
        <v>0</v>
      </c>
      <c r="AA2604" s="26" t="str">
        <f t="shared" si="1059"/>
        <v>INCORPJ=</v>
      </c>
      <c r="AB2604" s="70">
        <f t="shared" si="1060"/>
        <v>45169</v>
      </c>
      <c r="AC2604" s="4"/>
      <c r="AD2604" s="1"/>
      <c r="AE2604" s="11"/>
      <c r="AF2604" s="5"/>
      <c r="AG2604" s="1"/>
      <c r="AH2604" s="1"/>
      <c r="AI2604" s="1"/>
      <c r="AJ2604" s="1"/>
      <c r="AK2604" s="10"/>
      <c r="AL2604" s="1"/>
      <c r="AM2604" s="1"/>
      <c r="AN2604" s="1"/>
      <c r="AO2604" s="1"/>
      <c r="AP2604" s="1"/>
      <c r="AQ2604" s="1"/>
    </row>
    <row r="2605" spans="1:43" x14ac:dyDescent="0.2">
      <c r="A2605" s="67">
        <f t="shared" si="1052"/>
        <v>44887</v>
      </c>
      <c r="B2605" s="8">
        <f t="shared" si="1042"/>
        <v>23068.107118509997</v>
      </c>
      <c r="C2605" s="8">
        <f t="shared" si="1053"/>
        <v>14727.293106159999</v>
      </c>
      <c r="D2605" s="28">
        <f t="shared" si="1054"/>
        <v>6407.93</v>
      </c>
      <c r="E2605" s="9">
        <f>IF(K2605=1,VLOOKUP(A2604,[1]Plan1!$AY$117:$BA$314,3),E2604)</f>
        <v>6434.2</v>
      </c>
      <c r="F2605" s="110">
        <f t="shared" si="1055"/>
        <v>44882</v>
      </c>
      <c r="G2605" s="12">
        <f t="shared" si="1043"/>
        <v>4.0996078296735572E-3</v>
      </c>
      <c r="H2605" s="11">
        <f t="shared" si="1056"/>
        <v>44910</v>
      </c>
      <c r="I2605" s="11">
        <f t="shared" si="1044"/>
        <v>44910</v>
      </c>
      <c r="J2605" s="1">
        <f t="shared" si="1057"/>
        <v>21</v>
      </c>
      <c r="K2605" s="1">
        <f t="shared" si="1065"/>
        <v>4</v>
      </c>
      <c r="L2605" s="8">
        <f t="shared" si="1045"/>
        <v>1.0007795799999999</v>
      </c>
      <c r="M2605" s="14">
        <f t="shared" si="1064"/>
        <v>1.0059007799999999</v>
      </c>
      <c r="N2605" s="14">
        <f t="shared" si="1061"/>
        <v>1.4663046613795139</v>
      </c>
      <c r="O2605" s="8">
        <f t="shared" si="1063"/>
        <v>1.46744776</v>
      </c>
      <c r="P2605" s="8">
        <f t="shared" si="1046"/>
        <v>21611.533279489999</v>
      </c>
      <c r="Q2605" s="13">
        <f t="shared" si="1047"/>
        <v>0</v>
      </c>
      <c r="R2605" s="21">
        <f t="shared" si="1048"/>
        <v>0</v>
      </c>
      <c r="S2605" s="8">
        <f t="shared" si="1049"/>
        <v>0</v>
      </c>
      <c r="T2605" s="10">
        <f t="shared" si="1058"/>
        <v>6.5000000000000002E-2</v>
      </c>
      <c r="U2605" s="13">
        <f t="shared" si="1062"/>
        <v>261</v>
      </c>
      <c r="V2605" s="13">
        <v>252</v>
      </c>
      <c r="W2605" s="14">
        <f t="shared" si="1050"/>
        <v>1.0673979870000001</v>
      </c>
      <c r="X2605" s="224">
        <f t="shared" si="1041"/>
        <v>1456.5738390199999</v>
      </c>
      <c r="Y2605" s="8">
        <v>0</v>
      </c>
      <c r="Z2605" s="9">
        <f t="shared" si="1051"/>
        <v>0</v>
      </c>
      <c r="AA2605" s="26" t="str">
        <f t="shared" si="1059"/>
        <v>INCORPJ=</v>
      </c>
      <c r="AB2605" s="70">
        <f t="shared" si="1060"/>
        <v>45169</v>
      </c>
      <c r="AC2605" s="4"/>
      <c r="AD2605" s="1"/>
      <c r="AE2605" s="11"/>
      <c r="AF2605" s="5"/>
      <c r="AG2605" s="1"/>
      <c r="AH2605" s="1"/>
      <c r="AI2605" s="1"/>
      <c r="AJ2605" s="1"/>
      <c r="AK2605" s="10"/>
      <c r="AL2605" s="1"/>
      <c r="AM2605" s="1"/>
      <c r="AN2605" s="1"/>
      <c r="AO2605" s="1"/>
      <c r="AP2605" s="1"/>
      <c r="AQ2605" s="1"/>
    </row>
    <row r="2606" spans="1:43" x14ac:dyDescent="0.2">
      <c r="A2606" s="67">
        <f t="shared" si="1052"/>
        <v>44888</v>
      </c>
      <c r="B2606" s="8">
        <f t="shared" si="1042"/>
        <v>23078.36815197</v>
      </c>
      <c r="C2606" s="8">
        <f t="shared" si="1053"/>
        <v>14727.293106159999</v>
      </c>
      <c r="D2606" s="28">
        <f t="shared" si="1054"/>
        <v>6407.93</v>
      </c>
      <c r="E2606" s="9">
        <f>IF(K2606=1,VLOOKUP(A2605,[1]Plan1!$AY$117:$BA$314,3),E2605)</f>
        <v>6434.2</v>
      </c>
      <c r="F2606" s="110">
        <f t="shared" si="1055"/>
        <v>44882</v>
      </c>
      <c r="G2606" s="12">
        <f t="shared" si="1043"/>
        <v>4.0996078296735572E-3</v>
      </c>
      <c r="H2606" s="11">
        <f t="shared" si="1056"/>
        <v>44910</v>
      </c>
      <c r="I2606" s="11">
        <f t="shared" si="1044"/>
        <v>44910</v>
      </c>
      <c r="J2606" s="1">
        <f t="shared" si="1057"/>
        <v>21</v>
      </c>
      <c r="K2606" s="1">
        <f t="shared" si="1065"/>
        <v>5</v>
      </c>
      <c r="L2606" s="8">
        <f t="shared" si="1045"/>
        <v>1.0009745699999999</v>
      </c>
      <c r="M2606" s="14">
        <f t="shared" si="1064"/>
        <v>1.0059007799999999</v>
      </c>
      <c r="N2606" s="14">
        <f t="shared" si="1061"/>
        <v>1.4663046613795139</v>
      </c>
      <c r="O2606" s="8">
        <f t="shared" si="1063"/>
        <v>1.4677336700000001</v>
      </c>
      <c r="P2606" s="8">
        <f t="shared" si="1046"/>
        <v>21615.743959859999</v>
      </c>
      <c r="Q2606" s="13">
        <f t="shared" si="1047"/>
        <v>0</v>
      </c>
      <c r="R2606" s="21">
        <f t="shared" si="1048"/>
        <v>0</v>
      </c>
      <c r="S2606" s="8">
        <f t="shared" si="1049"/>
        <v>0</v>
      </c>
      <c r="T2606" s="10">
        <f t="shared" si="1058"/>
        <v>6.5000000000000002E-2</v>
      </c>
      <c r="U2606" s="13">
        <f t="shared" si="1062"/>
        <v>262</v>
      </c>
      <c r="V2606" s="13">
        <v>252</v>
      </c>
      <c r="W2606" s="14">
        <f t="shared" si="1050"/>
        <v>1.067664763</v>
      </c>
      <c r="X2606" s="224">
        <f t="shared" si="1041"/>
        <v>1462.62419211</v>
      </c>
      <c r="Y2606" s="8">
        <v>0</v>
      </c>
      <c r="Z2606" s="9">
        <f t="shared" si="1051"/>
        <v>0</v>
      </c>
      <c r="AA2606" s="26" t="str">
        <f t="shared" si="1059"/>
        <v>INCORPJ=</v>
      </c>
      <c r="AB2606" s="70">
        <f t="shared" si="1060"/>
        <v>45169</v>
      </c>
      <c r="AC2606" s="4"/>
      <c r="AD2606" s="1"/>
      <c r="AE2606" s="11"/>
      <c r="AF2606" s="5"/>
      <c r="AG2606" s="1"/>
      <c r="AH2606" s="1"/>
      <c r="AI2606" s="1"/>
      <c r="AJ2606" s="1"/>
      <c r="AK2606" s="10"/>
      <c r="AL2606" s="1"/>
      <c r="AM2606" s="1"/>
      <c r="AN2606" s="1"/>
      <c r="AO2606" s="1"/>
      <c r="AP2606" s="1"/>
      <c r="AQ2606" s="1"/>
    </row>
    <row r="2607" spans="1:43" x14ac:dyDescent="0.2">
      <c r="A2607" s="67">
        <f t="shared" si="1052"/>
        <v>44889</v>
      </c>
      <c r="B2607" s="8">
        <f t="shared" si="1042"/>
        <v>23088.633981540002</v>
      </c>
      <c r="C2607" s="8">
        <f t="shared" si="1053"/>
        <v>14727.293106159999</v>
      </c>
      <c r="D2607" s="28">
        <f t="shared" si="1054"/>
        <v>6407.93</v>
      </c>
      <c r="E2607" s="9">
        <f>IF(K2607=1,VLOOKUP(A2606,[1]Plan1!$AY$117:$BA$314,3),E2606)</f>
        <v>6434.2</v>
      </c>
      <c r="F2607" s="110">
        <f t="shared" si="1055"/>
        <v>44882</v>
      </c>
      <c r="G2607" s="12">
        <f t="shared" si="1043"/>
        <v>4.0996078296735572E-3</v>
      </c>
      <c r="H2607" s="11">
        <f t="shared" si="1056"/>
        <v>44910</v>
      </c>
      <c r="I2607" s="11">
        <f t="shared" si="1044"/>
        <v>44910</v>
      </c>
      <c r="J2607" s="1">
        <f t="shared" si="1057"/>
        <v>21</v>
      </c>
      <c r="K2607" s="1">
        <f t="shared" si="1065"/>
        <v>6</v>
      </c>
      <c r="L2607" s="8">
        <f t="shared" si="1045"/>
        <v>1.0011696000000001</v>
      </c>
      <c r="M2607" s="14">
        <f t="shared" si="1064"/>
        <v>1.0059007799999999</v>
      </c>
      <c r="N2607" s="14">
        <f t="shared" si="1061"/>
        <v>1.4663046613795139</v>
      </c>
      <c r="O2607" s="8">
        <f t="shared" si="1063"/>
        <v>1.46801965</v>
      </c>
      <c r="P2607" s="8">
        <f t="shared" si="1046"/>
        <v>21619.955671150001</v>
      </c>
      <c r="Q2607" s="13">
        <f t="shared" si="1047"/>
        <v>0</v>
      </c>
      <c r="R2607" s="21">
        <f t="shared" si="1048"/>
        <v>0</v>
      </c>
      <c r="S2607" s="8">
        <f t="shared" si="1049"/>
        <v>0</v>
      </c>
      <c r="T2607" s="10">
        <f t="shared" si="1058"/>
        <v>6.5000000000000002E-2</v>
      </c>
      <c r="U2607" s="13">
        <f t="shared" si="1062"/>
        <v>263</v>
      </c>
      <c r="V2607" s="13">
        <v>252</v>
      </c>
      <c r="W2607" s="14">
        <f t="shared" si="1050"/>
        <v>1.0679316059999999</v>
      </c>
      <c r="X2607" s="224">
        <f t="shared" si="1041"/>
        <v>1468.67831039</v>
      </c>
      <c r="Y2607" s="8">
        <v>0</v>
      </c>
      <c r="Z2607" s="9">
        <f t="shared" si="1051"/>
        <v>0</v>
      </c>
      <c r="AA2607" s="26" t="str">
        <f t="shared" si="1059"/>
        <v>INCORPJ=</v>
      </c>
      <c r="AB2607" s="70">
        <f t="shared" si="1060"/>
        <v>45169</v>
      </c>
      <c r="AC2607" s="4"/>
      <c r="AD2607" s="1"/>
      <c r="AE2607" s="11"/>
      <c r="AF2607" s="5"/>
      <c r="AG2607" s="1"/>
      <c r="AH2607" s="1"/>
      <c r="AI2607" s="1"/>
      <c r="AJ2607" s="1"/>
      <c r="AK2607" s="10"/>
      <c r="AL2607" s="1"/>
      <c r="AM2607" s="1"/>
      <c r="AN2607" s="1"/>
      <c r="AO2607" s="1"/>
      <c r="AP2607" s="1"/>
      <c r="AQ2607" s="1"/>
    </row>
    <row r="2608" spans="1:43" x14ac:dyDescent="0.2">
      <c r="A2608" s="67">
        <f t="shared" si="1052"/>
        <v>44890</v>
      </c>
      <c r="B2608" s="8">
        <f t="shared" si="1042"/>
        <v>23098.904272600001</v>
      </c>
      <c r="C2608" s="8">
        <f t="shared" si="1053"/>
        <v>14727.293106159999</v>
      </c>
      <c r="D2608" s="28">
        <f t="shared" si="1054"/>
        <v>6407.93</v>
      </c>
      <c r="E2608" s="9">
        <f>IF(K2608=1,VLOOKUP(A2607,[1]Plan1!$AY$117:$BA$314,3),E2607)</f>
        <v>6434.2</v>
      </c>
      <c r="F2608" s="110">
        <f t="shared" si="1055"/>
        <v>44882</v>
      </c>
      <c r="G2608" s="12">
        <f t="shared" si="1043"/>
        <v>4.0996078296735572E-3</v>
      </c>
      <c r="H2608" s="11">
        <f t="shared" si="1056"/>
        <v>44910</v>
      </c>
      <c r="I2608" s="11">
        <f t="shared" si="1044"/>
        <v>44910</v>
      </c>
      <c r="J2608" s="1">
        <f t="shared" si="1057"/>
        <v>21</v>
      </c>
      <c r="K2608" s="1">
        <f t="shared" si="1065"/>
        <v>7</v>
      </c>
      <c r="L2608" s="8">
        <f t="shared" si="1045"/>
        <v>1.0013646700000001</v>
      </c>
      <c r="M2608" s="14">
        <f t="shared" si="1064"/>
        <v>1.0059007799999999</v>
      </c>
      <c r="N2608" s="14">
        <f t="shared" si="1061"/>
        <v>1.4663046613795139</v>
      </c>
      <c r="O2608" s="8">
        <f t="shared" si="1063"/>
        <v>1.4683056800000001</v>
      </c>
      <c r="P2608" s="8">
        <f t="shared" si="1046"/>
        <v>21624.168118789999</v>
      </c>
      <c r="Q2608" s="13">
        <f t="shared" si="1047"/>
        <v>0</v>
      </c>
      <c r="R2608" s="21">
        <f t="shared" si="1048"/>
        <v>0</v>
      </c>
      <c r="S2608" s="8">
        <f t="shared" si="1049"/>
        <v>0</v>
      </c>
      <c r="T2608" s="10">
        <f t="shared" si="1058"/>
        <v>6.5000000000000002E-2</v>
      </c>
      <c r="U2608" s="13">
        <f t="shared" si="1062"/>
        <v>264</v>
      </c>
      <c r="V2608" s="13">
        <v>252</v>
      </c>
      <c r="W2608" s="14">
        <f t="shared" si="1050"/>
        <v>1.068198515</v>
      </c>
      <c r="X2608" s="224">
        <f t="shared" si="1041"/>
        <v>1474.7361538099999</v>
      </c>
      <c r="Y2608" s="8">
        <v>0</v>
      </c>
      <c r="Z2608" s="9">
        <f t="shared" si="1051"/>
        <v>0</v>
      </c>
      <c r="AA2608" s="26" t="str">
        <f t="shared" si="1059"/>
        <v>INCORPJ=</v>
      </c>
      <c r="AB2608" s="70">
        <f t="shared" si="1060"/>
        <v>45169</v>
      </c>
      <c r="AC2608" s="4"/>
      <c r="AD2608" s="1"/>
      <c r="AE2608" s="11"/>
      <c r="AF2608" s="5"/>
      <c r="AG2608" s="1"/>
      <c r="AH2608" s="1"/>
      <c r="AI2608" s="1"/>
      <c r="AJ2608" s="1"/>
      <c r="AK2608" s="10"/>
      <c r="AL2608" s="1"/>
      <c r="AM2608" s="1"/>
      <c r="AN2608" s="1"/>
      <c r="AO2608" s="1"/>
      <c r="AP2608" s="1"/>
      <c r="AQ2608" s="1"/>
    </row>
    <row r="2609" spans="1:43" x14ac:dyDescent="0.2">
      <c r="A2609" s="67">
        <f t="shared" si="1052"/>
        <v>44891</v>
      </c>
      <c r="B2609" s="8">
        <f t="shared" si="1042"/>
        <v>23109.178912500003</v>
      </c>
      <c r="C2609" s="8">
        <f t="shared" si="1053"/>
        <v>14727.293106159999</v>
      </c>
      <c r="D2609" s="28">
        <f t="shared" si="1054"/>
        <v>6407.93</v>
      </c>
      <c r="E2609" s="9">
        <f>IF(K2609=1,VLOOKUP(A2608,[1]Plan1!$AY$117:$BA$314,3),E2608)</f>
        <v>6434.2</v>
      </c>
      <c r="F2609" s="110">
        <f t="shared" si="1055"/>
        <v>44882</v>
      </c>
      <c r="G2609" s="12">
        <f t="shared" si="1043"/>
        <v>4.0996078296735572E-3</v>
      </c>
      <c r="H2609" s="11">
        <f t="shared" si="1056"/>
        <v>44910</v>
      </c>
      <c r="I2609" s="11">
        <f t="shared" si="1044"/>
        <v>44910</v>
      </c>
      <c r="J2609" s="1">
        <f t="shared" si="1057"/>
        <v>21</v>
      </c>
      <c r="K2609" s="1">
        <f t="shared" si="1065"/>
        <v>8</v>
      </c>
      <c r="L2609" s="8">
        <f t="shared" si="1045"/>
        <v>1.0015597700000001</v>
      </c>
      <c r="M2609" s="14">
        <f t="shared" si="1064"/>
        <v>1.0059007799999999</v>
      </c>
      <c r="N2609" s="14">
        <f t="shared" si="1061"/>
        <v>1.4663046613795139</v>
      </c>
      <c r="O2609" s="8">
        <f t="shared" si="1063"/>
        <v>1.4685917500000001</v>
      </c>
      <c r="P2609" s="8">
        <f t="shared" si="1046"/>
        <v>21628.381155530002</v>
      </c>
      <c r="Q2609" s="13">
        <f t="shared" si="1047"/>
        <v>0</v>
      </c>
      <c r="R2609" s="21">
        <f t="shared" si="1048"/>
        <v>0</v>
      </c>
      <c r="S2609" s="8">
        <f t="shared" si="1049"/>
        <v>0</v>
      </c>
      <c r="T2609" s="10">
        <f t="shared" si="1058"/>
        <v>6.5000000000000002E-2</v>
      </c>
      <c r="U2609" s="13">
        <f t="shared" si="1062"/>
        <v>265</v>
      </c>
      <c r="V2609" s="13">
        <v>252</v>
      </c>
      <c r="W2609" s="14">
        <f t="shared" si="1050"/>
        <v>1.0684654920000001</v>
      </c>
      <c r="X2609" s="224">
        <f t="shared" si="1041"/>
        <v>1480.7977569699999</v>
      </c>
      <c r="Y2609" s="8">
        <v>0</v>
      </c>
      <c r="Z2609" s="9">
        <f t="shared" si="1051"/>
        <v>0</v>
      </c>
      <c r="AA2609" s="26" t="str">
        <f t="shared" si="1059"/>
        <v>INCORPJ=</v>
      </c>
      <c r="AB2609" s="70">
        <f t="shared" si="1060"/>
        <v>45169</v>
      </c>
      <c r="AC2609" s="4"/>
      <c r="AD2609" s="1"/>
      <c r="AE2609" s="11"/>
      <c r="AF2609" s="5"/>
      <c r="AG2609" s="1"/>
      <c r="AH2609" s="1"/>
      <c r="AI2609" s="1"/>
      <c r="AJ2609" s="1"/>
      <c r="AK2609" s="10"/>
      <c r="AL2609" s="1"/>
      <c r="AM2609" s="1"/>
      <c r="AN2609" s="1"/>
      <c r="AO2609" s="1"/>
      <c r="AP2609" s="1"/>
      <c r="AQ2609" s="1"/>
    </row>
    <row r="2610" spans="1:43" x14ac:dyDescent="0.2">
      <c r="A2610" s="67">
        <f t="shared" si="1052"/>
        <v>44892</v>
      </c>
      <c r="B2610" s="8">
        <f t="shared" si="1042"/>
        <v>23109.178912500003</v>
      </c>
      <c r="C2610" s="8">
        <f t="shared" si="1053"/>
        <v>14727.293106159999</v>
      </c>
      <c r="D2610" s="28">
        <f t="shared" si="1054"/>
        <v>6407.93</v>
      </c>
      <c r="E2610" s="9">
        <f>IF(K2610=1,VLOOKUP(A2609,[1]Plan1!$AY$117:$BA$314,3),E2609)</f>
        <v>6434.2</v>
      </c>
      <c r="F2610" s="110">
        <f t="shared" si="1055"/>
        <v>44882</v>
      </c>
      <c r="G2610" s="12">
        <f t="shared" si="1043"/>
        <v>4.0996078296735572E-3</v>
      </c>
      <c r="H2610" s="11">
        <f t="shared" si="1056"/>
        <v>44910</v>
      </c>
      <c r="I2610" s="11">
        <f t="shared" si="1044"/>
        <v>44910</v>
      </c>
      <c r="J2610" s="1">
        <f t="shared" si="1057"/>
        <v>21</v>
      </c>
      <c r="K2610" s="1">
        <f t="shared" si="1065"/>
        <v>8</v>
      </c>
      <c r="L2610" s="8">
        <f t="shared" si="1045"/>
        <v>1.0015597700000001</v>
      </c>
      <c r="M2610" s="14">
        <f t="shared" si="1064"/>
        <v>1.0059007799999999</v>
      </c>
      <c r="N2610" s="14">
        <f t="shared" si="1061"/>
        <v>1.4663046613795139</v>
      </c>
      <c r="O2610" s="8">
        <f t="shared" si="1063"/>
        <v>1.4685917500000001</v>
      </c>
      <c r="P2610" s="8">
        <f t="shared" si="1046"/>
        <v>21628.381155530002</v>
      </c>
      <c r="Q2610" s="13">
        <f t="shared" si="1047"/>
        <v>0</v>
      </c>
      <c r="R2610" s="21">
        <f t="shared" si="1048"/>
        <v>0</v>
      </c>
      <c r="S2610" s="8">
        <f t="shared" si="1049"/>
        <v>0</v>
      </c>
      <c r="T2610" s="10">
        <f t="shared" si="1058"/>
        <v>6.5000000000000002E-2</v>
      </c>
      <c r="U2610" s="13">
        <f t="shared" si="1062"/>
        <v>265</v>
      </c>
      <c r="V2610" s="13">
        <v>252</v>
      </c>
      <c r="W2610" s="14">
        <f t="shared" si="1050"/>
        <v>1.0684654920000001</v>
      </c>
      <c r="X2610" s="224">
        <f t="shared" si="1041"/>
        <v>1480.7977569699999</v>
      </c>
      <c r="Y2610" s="8">
        <v>0</v>
      </c>
      <c r="Z2610" s="9">
        <f t="shared" si="1051"/>
        <v>0</v>
      </c>
      <c r="AA2610" s="26" t="str">
        <f t="shared" si="1059"/>
        <v>INCORPJ=</v>
      </c>
      <c r="AB2610" s="70">
        <f t="shared" si="1060"/>
        <v>45169</v>
      </c>
      <c r="AC2610" s="4"/>
      <c r="AD2610" s="1"/>
      <c r="AE2610" s="11"/>
      <c r="AF2610" s="5"/>
      <c r="AG2610" s="1"/>
      <c r="AH2610" s="1"/>
      <c r="AI2610" s="1"/>
      <c r="AJ2610" s="1"/>
      <c r="AK2610" s="10"/>
      <c r="AL2610" s="1"/>
      <c r="AM2610" s="1"/>
      <c r="AN2610" s="1"/>
      <c r="AO2610" s="1"/>
      <c r="AP2610" s="1"/>
      <c r="AQ2610" s="1"/>
    </row>
    <row r="2611" spans="1:43" x14ac:dyDescent="0.2">
      <c r="A2611" s="67">
        <f t="shared" si="1052"/>
        <v>44893</v>
      </c>
      <c r="B2611" s="8">
        <f t="shared" si="1042"/>
        <v>23109.178912500003</v>
      </c>
      <c r="C2611" s="8">
        <f t="shared" si="1053"/>
        <v>14727.293106159999</v>
      </c>
      <c r="D2611" s="28">
        <f t="shared" si="1054"/>
        <v>6407.93</v>
      </c>
      <c r="E2611" s="9">
        <f>IF(K2611=1,VLOOKUP(A2610,[1]Plan1!$AY$117:$BA$314,3),E2610)</f>
        <v>6434.2</v>
      </c>
      <c r="F2611" s="110">
        <f t="shared" si="1055"/>
        <v>44882</v>
      </c>
      <c r="G2611" s="12">
        <f t="shared" si="1043"/>
        <v>4.0996078296735572E-3</v>
      </c>
      <c r="H2611" s="11">
        <f t="shared" si="1056"/>
        <v>44910</v>
      </c>
      <c r="I2611" s="11">
        <f t="shared" si="1044"/>
        <v>44910</v>
      </c>
      <c r="J2611" s="1">
        <f t="shared" si="1057"/>
        <v>21</v>
      </c>
      <c r="K2611" s="1">
        <f t="shared" si="1065"/>
        <v>8</v>
      </c>
      <c r="L2611" s="8">
        <f t="shared" si="1045"/>
        <v>1.0015597700000001</v>
      </c>
      <c r="M2611" s="14">
        <f t="shared" si="1064"/>
        <v>1.0059007799999999</v>
      </c>
      <c r="N2611" s="14">
        <f t="shared" si="1061"/>
        <v>1.4663046613795139</v>
      </c>
      <c r="O2611" s="8">
        <f t="shared" si="1063"/>
        <v>1.4685917500000001</v>
      </c>
      <c r="P2611" s="8">
        <f t="shared" si="1046"/>
        <v>21628.381155530002</v>
      </c>
      <c r="Q2611" s="13">
        <f t="shared" si="1047"/>
        <v>0</v>
      </c>
      <c r="R2611" s="21">
        <f t="shared" si="1048"/>
        <v>0</v>
      </c>
      <c r="S2611" s="8">
        <f t="shared" si="1049"/>
        <v>0</v>
      </c>
      <c r="T2611" s="10">
        <f t="shared" si="1058"/>
        <v>6.5000000000000002E-2</v>
      </c>
      <c r="U2611" s="13">
        <f t="shared" si="1062"/>
        <v>265</v>
      </c>
      <c r="V2611" s="13">
        <v>252</v>
      </c>
      <c r="W2611" s="14">
        <f t="shared" si="1050"/>
        <v>1.0684654920000001</v>
      </c>
      <c r="X2611" s="224">
        <f t="shared" si="1041"/>
        <v>1480.7977569699999</v>
      </c>
      <c r="Y2611" s="8">
        <v>0</v>
      </c>
      <c r="Z2611" s="9">
        <f t="shared" si="1051"/>
        <v>0</v>
      </c>
      <c r="AA2611" s="26" t="str">
        <f t="shared" si="1059"/>
        <v>INCORPJ=</v>
      </c>
      <c r="AB2611" s="70">
        <f t="shared" si="1060"/>
        <v>45169</v>
      </c>
      <c r="AC2611" s="4"/>
      <c r="AD2611" s="1"/>
      <c r="AE2611" s="11"/>
      <c r="AF2611" s="5"/>
      <c r="AG2611" s="1"/>
      <c r="AH2611" s="1"/>
      <c r="AI2611" s="1"/>
      <c r="AJ2611" s="1"/>
      <c r="AK2611" s="10"/>
      <c r="AL2611" s="1"/>
      <c r="AM2611" s="1"/>
      <c r="AN2611" s="1"/>
      <c r="AO2611" s="1"/>
      <c r="AP2611" s="1"/>
      <c r="AQ2611" s="1"/>
    </row>
    <row r="2612" spans="1:43" x14ac:dyDescent="0.2">
      <c r="A2612" s="67">
        <f t="shared" si="1052"/>
        <v>44894</v>
      </c>
      <c r="B2612" s="8">
        <f t="shared" si="1042"/>
        <v>23119.458467259999</v>
      </c>
      <c r="C2612" s="8">
        <f t="shared" si="1053"/>
        <v>14727.293106159999</v>
      </c>
      <c r="D2612" s="28">
        <f t="shared" si="1054"/>
        <v>6407.93</v>
      </c>
      <c r="E2612" s="9">
        <f>IF(K2612=1,VLOOKUP(A2611,[1]Plan1!$AY$117:$BA$314,3),E2611)</f>
        <v>6434.2</v>
      </c>
      <c r="F2612" s="110">
        <f t="shared" si="1055"/>
        <v>44882</v>
      </c>
      <c r="G2612" s="12">
        <f t="shared" si="1043"/>
        <v>4.0996078296735572E-3</v>
      </c>
      <c r="H2612" s="11">
        <f t="shared" si="1056"/>
        <v>44910</v>
      </c>
      <c r="I2612" s="11">
        <f t="shared" si="1044"/>
        <v>44910</v>
      </c>
      <c r="J2612" s="1">
        <f t="shared" si="1057"/>
        <v>21</v>
      </c>
      <c r="K2612" s="1">
        <f t="shared" si="1065"/>
        <v>9</v>
      </c>
      <c r="L2612" s="8">
        <f t="shared" si="1045"/>
        <v>1.00175492</v>
      </c>
      <c r="M2612" s="14">
        <f t="shared" si="1064"/>
        <v>1.0059007799999999</v>
      </c>
      <c r="N2612" s="14">
        <f t="shared" si="1061"/>
        <v>1.4663046613795139</v>
      </c>
      <c r="O2612" s="8">
        <f t="shared" si="1063"/>
        <v>1.4688779000000001</v>
      </c>
      <c r="P2612" s="8">
        <f t="shared" si="1046"/>
        <v>21632.59537046</v>
      </c>
      <c r="Q2612" s="13">
        <f t="shared" si="1047"/>
        <v>0</v>
      </c>
      <c r="R2612" s="21">
        <f t="shared" si="1048"/>
        <v>0</v>
      </c>
      <c r="S2612" s="8">
        <f t="shared" si="1049"/>
        <v>0</v>
      </c>
      <c r="T2612" s="10">
        <f t="shared" si="1058"/>
        <v>6.5000000000000002E-2</v>
      </c>
      <c r="U2612" s="13">
        <f t="shared" si="1062"/>
        <v>266</v>
      </c>
      <c r="V2612" s="13">
        <v>252</v>
      </c>
      <c r="W2612" s="14">
        <f t="shared" si="1050"/>
        <v>1.068732534</v>
      </c>
      <c r="X2612" s="224">
        <f t="shared" ref="X2612:X2675" si="1066">TRUNC((P2612*(W2612-1)),8)</f>
        <v>1486.8630968</v>
      </c>
      <c r="Y2612" s="8">
        <v>0</v>
      </c>
      <c r="Z2612" s="9">
        <f t="shared" si="1051"/>
        <v>0</v>
      </c>
      <c r="AA2612" s="26" t="str">
        <f t="shared" si="1059"/>
        <v>INCORPJ=</v>
      </c>
      <c r="AB2612" s="70">
        <f t="shared" si="1060"/>
        <v>45169</v>
      </c>
      <c r="AC2612" s="4"/>
      <c r="AD2612" s="1"/>
      <c r="AE2612" s="11"/>
      <c r="AF2612" s="5"/>
      <c r="AG2612" s="1"/>
      <c r="AH2612" s="1"/>
      <c r="AI2612" s="1"/>
      <c r="AJ2612" s="1"/>
      <c r="AK2612" s="10"/>
      <c r="AL2612" s="1"/>
      <c r="AM2612" s="1"/>
      <c r="AN2612" s="1"/>
      <c r="AO2612" s="1"/>
      <c r="AP2612" s="1"/>
      <c r="AQ2612" s="1"/>
    </row>
    <row r="2613" spans="1:43" x14ac:dyDescent="0.2">
      <c r="A2613" s="67">
        <f t="shared" si="1052"/>
        <v>44895</v>
      </c>
      <c r="B2613" s="8">
        <f t="shared" si="1042"/>
        <v>23129.74253123</v>
      </c>
      <c r="C2613" s="8">
        <f t="shared" si="1053"/>
        <v>14727.293106159999</v>
      </c>
      <c r="D2613" s="28">
        <f t="shared" si="1054"/>
        <v>6407.93</v>
      </c>
      <c r="E2613" s="9">
        <f>IF(K2613=1,VLOOKUP(A2612,[1]Plan1!$AY$117:$BA$314,3),E2612)</f>
        <v>6434.2</v>
      </c>
      <c r="F2613" s="110">
        <f t="shared" si="1055"/>
        <v>44882</v>
      </c>
      <c r="G2613" s="12">
        <f t="shared" si="1043"/>
        <v>4.0996078296735572E-3</v>
      </c>
      <c r="H2613" s="11">
        <f t="shared" si="1056"/>
        <v>44910</v>
      </c>
      <c r="I2613" s="11">
        <f t="shared" si="1044"/>
        <v>44910</v>
      </c>
      <c r="J2613" s="1">
        <f t="shared" si="1057"/>
        <v>21</v>
      </c>
      <c r="K2613" s="1">
        <f t="shared" si="1065"/>
        <v>10</v>
      </c>
      <c r="L2613" s="8">
        <f t="shared" si="1045"/>
        <v>1.0019501</v>
      </c>
      <c r="M2613" s="14">
        <f t="shared" si="1064"/>
        <v>1.0059007799999999</v>
      </c>
      <c r="N2613" s="14">
        <f t="shared" si="1061"/>
        <v>1.4663046613795139</v>
      </c>
      <c r="O2613" s="8">
        <f t="shared" si="1063"/>
        <v>1.4691641</v>
      </c>
      <c r="P2613" s="8">
        <f t="shared" si="1046"/>
        <v>21636.810321739998</v>
      </c>
      <c r="Q2613" s="13">
        <f t="shared" si="1047"/>
        <v>0</v>
      </c>
      <c r="R2613" s="21">
        <f t="shared" si="1048"/>
        <v>0</v>
      </c>
      <c r="S2613" s="8">
        <f t="shared" si="1049"/>
        <v>0</v>
      </c>
      <c r="T2613" s="10">
        <f t="shared" si="1058"/>
        <v>6.5000000000000002E-2</v>
      </c>
      <c r="U2613" s="13">
        <f t="shared" si="1062"/>
        <v>267</v>
      </c>
      <c r="V2613" s="13">
        <v>252</v>
      </c>
      <c r="W2613" s="14">
        <f t="shared" si="1050"/>
        <v>1.068999644</v>
      </c>
      <c r="X2613" s="224">
        <f t="shared" si="1066"/>
        <v>1492.9322094900001</v>
      </c>
      <c r="Y2613" s="8">
        <v>0</v>
      </c>
      <c r="Z2613" s="9">
        <f t="shared" si="1051"/>
        <v>0</v>
      </c>
      <c r="AA2613" s="26" t="str">
        <f t="shared" si="1059"/>
        <v>INCORPJ=</v>
      </c>
      <c r="AB2613" s="70">
        <f t="shared" si="1060"/>
        <v>45169</v>
      </c>
      <c r="AC2613" s="4"/>
      <c r="AD2613" s="1"/>
      <c r="AE2613" s="11"/>
      <c r="AF2613" s="5"/>
      <c r="AG2613" s="1"/>
      <c r="AH2613" s="1"/>
      <c r="AI2613" s="1"/>
      <c r="AJ2613" s="1"/>
      <c r="AK2613" s="10"/>
      <c r="AL2613" s="1"/>
      <c r="AM2613" s="1"/>
      <c r="AN2613" s="1"/>
      <c r="AO2613" s="1"/>
      <c r="AP2613" s="1"/>
      <c r="AQ2613" s="1"/>
    </row>
    <row r="2614" spans="1:43" x14ac:dyDescent="0.2">
      <c r="A2614" s="67">
        <f t="shared" si="1052"/>
        <v>44896</v>
      </c>
      <c r="B2614" s="8">
        <f t="shared" si="1042"/>
        <v>23140.031062589998</v>
      </c>
      <c r="C2614" s="8">
        <f t="shared" si="1053"/>
        <v>14727.293106159999</v>
      </c>
      <c r="D2614" s="28">
        <f t="shared" si="1054"/>
        <v>6407.93</v>
      </c>
      <c r="E2614" s="9">
        <f>IF(K2614=1,VLOOKUP(A2613,[1]Plan1!$AY$117:$BA$314,3),E2613)</f>
        <v>6434.2</v>
      </c>
      <c r="F2614" s="110">
        <f t="shared" si="1055"/>
        <v>44882</v>
      </c>
      <c r="G2614" s="12">
        <f t="shared" si="1043"/>
        <v>4.0996078296735572E-3</v>
      </c>
      <c r="H2614" s="11">
        <f t="shared" si="1056"/>
        <v>44910</v>
      </c>
      <c r="I2614" s="11">
        <f t="shared" si="1044"/>
        <v>44910</v>
      </c>
      <c r="J2614" s="1">
        <f t="shared" si="1057"/>
        <v>21</v>
      </c>
      <c r="K2614" s="1">
        <f t="shared" si="1065"/>
        <v>11</v>
      </c>
      <c r="L2614" s="8">
        <f t="shared" si="1045"/>
        <v>1.0021453199999999</v>
      </c>
      <c r="M2614" s="14">
        <f t="shared" si="1064"/>
        <v>1.0059007799999999</v>
      </c>
      <c r="N2614" s="14">
        <f t="shared" si="1061"/>
        <v>1.4663046613795139</v>
      </c>
      <c r="O2614" s="8">
        <f t="shared" si="1063"/>
        <v>1.46945035</v>
      </c>
      <c r="P2614" s="8">
        <f t="shared" si="1046"/>
        <v>21641.02600939</v>
      </c>
      <c r="Q2614" s="13">
        <f t="shared" si="1047"/>
        <v>0</v>
      </c>
      <c r="R2614" s="21">
        <f t="shared" si="1048"/>
        <v>0</v>
      </c>
      <c r="S2614" s="8">
        <f t="shared" si="1049"/>
        <v>0</v>
      </c>
      <c r="T2614" s="10">
        <f t="shared" si="1058"/>
        <v>6.5000000000000002E-2</v>
      </c>
      <c r="U2614" s="13">
        <f t="shared" si="1062"/>
        <v>268</v>
      </c>
      <c r="V2614" s="13">
        <v>252</v>
      </c>
      <c r="W2614" s="14">
        <f t="shared" si="1050"/>
        <v>1.06926682</v>
      </c>
      <c r="X2614" s="224">
        <f t="shared" si="1066"/>
        <v>1499.0050532</v>
      </c>
      <c r="Y2614" s="8">
        <v>0</v>
      </c>
      <c r="Z2614" s="9">
        <f t="shared" si="1051"/>
        <v>0</v>
      </c>
      <c r="AA2614" s="26" t="str">
        <f t="shared" si="1059"/>
        <v>INCORPJ=</v>
      </c>
      <c r="AB2614" s="70">
        <f t="shared" si="1060"/>
        <v>45169</v>
      </c>
      <c r="AC2614" s="4"/>
      <c r="AD2614" s="1"/>
      <c r="AE2614" s="11"/>
      <c r="AF2614" s="5"/>
      <c r="AG2614" s="1"/>
      <c r="AH2614" s="1"/>
      <c r="AI2614" s="1"/>
      <c r="AJ2614" s="1"/>
      <c r="AK2614" s="10"/>
      <c r="AL2614" s="1"/>
      <c r="AM2614" s="1"/>
      <c r="AN2614" s="1"/>
      <c r="AO2614" s="1"/>
      <c r="AP2614" s="1"/>
      <c r="AQ2614" s="1"/>
    </row>
    <row r="2615" spans="1:43" x14ac:dyDescent="0.2">
      <c r="A2615" s="67">
        <f t="shared" si="1052"/>
        <v>44897</v>
      </c>
      <c r="B2615" s="8">
        <f t="shared" si="1042"/>
        <v>23150.324106069998</v>
      </c>
      <c r="C2615" s="8">
        <f t="shared" si="1053"/>
        <v>14727.293106159999</v>
      </c>
      <c r="D2615" s="28">
        <f t="shared" si="1054"/>
        <v>6407.93</v>
      </c>
      <c r="E2615" s="9">
        <f>IF(K2615=1,VLOOKUP(A2614,[1]Plan1!$AY$117:$BA$314,3),E2614)</f>
        <v>6434.2</v>
      </c>
      <c r="F2615" s="110">
        <f t="shared" si="1055"/>
        <v>44882</v>
      </c>
      <c r="G2615" s="12">
        <f t="shared" si="1043"/>
        <v>4.0996078296735572E-3</v>
      </c>
      <c r="H2615" s="11">
        <f t="shared" si="1056"/>
        <v>44910</v>
      </c>
      <c r="I2615" s="11">
        <f t="shared" si="1044"/>
        <v>44910</v>
      </c>
      <c r="J2615" s="1">
        <f t="shared" si="1057"/>
        <v>21</v>
      </c>
      <c r="K2615" s="1">
        <f t="shared" si="1065"/>
        <v>12</v>
      </c>
      <c r="L2615" s="8">
        <f t="shared" si="1045"/>
        <v>1.0023405700000001</v>
      </c>
      <c r="M2615" s="14">
        <f t="shared" si="1064"/>
        <v>1.0059007799999999</v>
      </c>
      <c r="N2615" s="14">
        <f t="shared" si="1061"/>
        <v>1.4663046613795139</v>
      </c>
      <c r="O2615" s="8">
        <f t="shared" si="1063"/>
        <v>1.46973665</v>
      </c>
      <c r="P2615" s="8">
        <f t="shared" si="1046"/>
        <v>21645.24243341</v>
      </c>
      <c r="Q2615" s="13">
        <f t="shared" si="1047"/>
        <v>0</v>
      </c>
      <c r="R2615" s="21">
        <f t="shared" si="1048"/>
        <v>0</v>
      </c>
      <c r="S2615" s="8">
        <f t="shared" si="1049"/>
        <v>0</v>
      </c>
      <c r="T2615" s="10">
        <f t="shared" si="1058"/>
        <v>6.5000000000000002E-2</v>
      </c>
      <c r="U2615" s="13">
        <f t="shared" si="1062"/>
        <v>269</v>
      </c>
      <c r="V2615" s="13">
        <v>252</v>
      </c>
      <c r="W2615" s="14">
        <f t="shared" si="1050"/>
        <v>1.069534064</v>
      </c>
      <c r="X2615" s="224">
        <f t="shared" si="1066"/>
        <v>1505.0816726600001</v>
      </c>
      <c r="Y2615" s="8">
        <v>0</v>
      </c>
      <c r="Z2615" s="9">
        <f t="shared" si="1051"/>
        <v>0</v>
      </c>
      <c r="AA2615" s="26" t="str">
        <f t="shared" si="1059"/>
        <v>INCORPJ=</v>
      </c>
      <c r="AB2615" s="70">
        <f t="shared" si="1060"/>
        <v>45169</v>
      </c>
      <c r="AC2615" s="4"/>
      <c r="AD2615" s="1"/>
      <c r="AE2615" s="11"/>
      <c r="AF2615" s="5"/>
      <c r="AG2615" s="1"/>
      <c r="AH2615" s="1"/>
      <c r="AI2615" s="1"/>
      <c r="AJ2615" s="1"/>
      <c r="AK2615" s="10"/>
      <c r="AL2615" s="1"/>
      <c r="AM2615" s="1"/>
      <c r="AN2615" s="1"/>
      <c r="AO2615" s="1"/>
      <c r="AP2615" s="1"/>
      <c r="AQ2615" s="1"/>
    </row>
    <row r="2616" spans="1:43" x14ac:dyDescent="0.2">
      <c r="A2616" s="67">
        <f t="shared" si="1052"/>
        <v>44898</v>
      </c>
      <c r="B2616" s="8">
        <f t="shared" si="1042"/>
        <v>23160.621777339999</v>
      </c>
      <c r="C2616" s="8">
        <f t="shared" si="1053"/>
        <v>14727.293106159999</v>
      </c>
      <c r="D2616" s="28">
        <f t="shared" si="1054"/>
        <v>6407.93</v>
      </c>
      <c r="E2616" s="9">
        <f>IF(K2616=1,VLOOKUP(A2615,[1]Plan1!$AY$117:$BA$314,3),E2615)</f>
        <v>6434.2</v>
      </c>
      <c r="F2616" s="110">
        <f t="shared" si="1055"/>
        <v>44882</v>
      </c>
      <c r="G2616" s="12">
        <f t="shared" si="1043"/>
        <v>4.0996078296735572E-3</v>
      </c>
      <c r="H2616" s="11">
        <f t="shared" si="1056"/>
        <v>44910</v>
      </c>
      <c r="I2616" s="11">
        <f t="shared" si="1044"/>
        <v>44910</v>
      </c>
      <c r="J2616" s="1">
        <f t="shared" si="1057"/>
        <v>21</v>
      </c>
      <c r="K2616" s="1">
        <f t="shared" si="1065"/>
        <v>13</v>
      </c>
      <c r="L2616" s="8">
        <f t="shared" si="1045"/>
        <v>1.00253587</v>
      </c>
      <c r="M2616" s="14">
        <f t="shared" si="1064"/>
        <v>1.0059007799999999</v>
      </c>
      <c r="N2616" s="14">
        <f t="shared" si="1061"/>
        <v>1.4663046613795139</v>
      </c>
      <c r="O2616" s="8">
        <f t="shared" si="1063"/>
        <v>1.47002301</v>
      </c>
      <c r="P2616" s="8">
        <f t="shared" si="1046"/>
        <v>21649.45974106</v>
      </c>
      <c r="Q2616" s="13">
        <f t="shared" si="1047"/>
        <v>0</v>
      </c>
      <c r="R2616" s="21">
        <f t="shared" si="1048"/>
        <v>0</v>
      </c>
      <c r="S2616" s="8">
        <f t="shared" si="1049"/>
        <v>0</v>
      </c>
      <c r="T2616" s="10">
        <f t="shared" si="1058"/>
        <v>6.5000000000000002E-2</v>
      </c>
      <c r="U2616" s="13">
        <f t="shared" si="1062"/>
        <v>270</v>
      </c>
      <c r="V2616" s="13">
        <v>252</v>
      </c>
      <c r="W2616" s="14">
        <f t="shared" si="1050"/>
        <v>1.0698013740000001</v>
      </c>
      <c r="X2616" s="224">
        <f t="shared" si="1066"/>
        <v>1511.1620362799999</v>
      </c>
      <c r="Y2616" s="8">
        <v>0</v>
      </c>
      <c r="Z2616" s="9">
        <f t="shared" si="1051"/>
        <v>0</v>
      </c>
      <c r="AA2616" s="26" t="str">
        <f t="shared" si="1059"/>
        <v>INCORPJ=</v>
      </c>
      <c r="AB2616" s="70">
        <f t="shared" si="1060"/>
        <v>45169</v>
      </c>
      <c r="AC2616" s="4"/>
      <c r="AD2616" s="1"/>
      <c r="AE2616" s="11"/>
      <c r="AF2616" s="5"/>
      <c r="AG2616" s="1"/>
      <c r="AH2616" s="1"/>
      <c r="AI2616" s="1"/>
      <c r="AJ2616" s="1"/>
      <c r="AK2616" s="10"/>
      <c r="AL2616" s="1"/>
      <c r="AM2616" s="1"/>
      <c r="AN2616" s="1"/>
      <c r="AO2616" s="1"/>
      <c r="AP2616" s="1"/>
      <c r="AQ2616" s="1"/>
    </row>
    <row r="2617" spans="1:43" x14ac:dyDescent="0.2">
      <c r="A2617" s="67">
        <f t="shared" si="1052"/>
        <v>44899</v>
      </c>
      <c r="B2617" s="8">
        <f t="shared" si="1042"/>
        <v>23160.621777339999</v>
      </c>
      <c r="C2617" s="8">
        <f t="shared" si="1053"/>
        <v>14727.293106159999</v>
      </c>
      <c r="D2617" s="28">
        <f t="shared" si="1054"/>
        <v>6407.93</v>
      </c>
      <c r="E2617" s="9">
        <f>IF(K2617=1,VLOOKUP(A2616,[1]Plan1!$AY$117:$BA$314,3),E2616)</f>
        <v>6434.2</v>
      </c>
      <c r="F2617" s="110">
        <f t="shared" si="1055"/>
        <v>44882</v>
      </c>
      <c r="G2617" s="12">
        <f t="shared" si="1043"/>
        <v>4.0996078296735572E-3</v>
      </c>
      <c r="H2617" s="11">
        <f t="shared" si="1056"/>
        <v>44910</v>
      </c>
      <c r="I2617" s="11">
        <f t="shared" si="1044"/>
        <v>44910</v>
      </c>
      <c r="J2617" s="1">
        <f t="shared" si="1057"/>
        <v>21</v>
      </c>
      <c r="K2617" s="1">
        <f t="shared" si="1065"/>
        <v>13</v>
      </c>
      <c r="L2617" s="8">
        <f t="shared" si="1045"/>
        <v>1.00253587</v>
      </c>
      <c r="M2617" s="14">
        <f t="shared" si="1064"/>
        <v>1.0059007799999999</v>
      </c>
      <c r="N2617" s="14">
        <f t="shared" si="1061"/>
        <v>1.4663046613795139</v>
      </c>
      <c r="O2617" s="8">
        <f t="shared" si="1063"/>
        <v>1.47002301</v>
      </c>
      <c r="P2617" s="8">
        <f t="shared" si="1046"/>
        <v>21649.45974106</v>
      </c>
      <c r="Q2617" s="13">
        <f t="shared" si="1047"/>
        <v>0</v>
      </c>
      <c r="R2617" s="21">
        <f t="shared" si="1048"/>
        <v>0</v>
      </c>
      <c r="S2617" s="8">
        <f t="shared" si="1049"/>
        <v>0</v>
      </c>
      <c r="T2617" s="10">
        <f t="shared" si="1058"/>
        <v>6.5000000000000002E-2</v>
      </c>
      <c r="U2617" s="13">
        <f t="shared" si="1062"/>
        <v>270</v>
      </c>
      <c r="V2617" s="13">
        <v>252</v>
      </c>
      <c r="W2617" s="14">
        <f t="shared" si="1050"/>
        <v>1.0698013740000001</v>
      </c>
      <c r="X2617" s="224">
        <f t="shared" si="1066"/>
        <v>1511.1620362799999</v>
      </c>
      <c r="Y2617" s="8">
        <v>0</v>
      </c>
      <c r="Z2617" s="9">
        <f t="shared" si="1051"/>
        <v>0</v>
      </c>
      <c r="AA2617" s="26" t="str">
        <f t="shared" si="1059"/>
        <v>INCORPJ=</v>
      </c>
      <c r="AB2617" s="70">
        <f t="shared" si="1060"/>
        <v>45169</v>
      </c>
      <c r="AC2617" s="4"/>
      <c r="AD2617" s="1"/>
      <c r="AE2617" s="11"/>
      <c r="AF2617" s="5"/>
      <c r="AG2617" s="1"/>
      <c r="AH2617" s="1"/>
      <c r="AI2617" s="1"/>
      <c r="AJ2617" s="1"/>
      <c r="AK2617" s="10"/>
      <c r="AL2617" s="1"/>
      <c r="AM2617" s="1"/>
      <c r="AN2617" s="1"/>
      <c r="AO2617" s="1"/>
      <c r="AP2617" s="1"/>
      <c r="AQ2617" s="1"/>
    </row>
    <row r="2618" spans="1:43" x14ac:dyDescent="0.2">
      <c r="A2618" s="67">
        <f t="shared" si="1052"/>
        <v>44900</v>
      </c>
      <c r="B2618" s="8">
        <f t="shared" si="1042"/>
        <v>23160.621777339999</v>
      </c>
      <c r="C2618" s="8">
        <f t="shared" si="1053"/>
        <v>14727.293106159999</v>
      </c>
      <c r="D2618" s="28">
        <f t="shared" si="1054"/>
        <v>6407.93</v>
      </c>
      <c r="E2618" s="9">
        <f>IF(K2618=1,VLOOKUP(A2617,[1]Plan1!$AY$117:$BA$314,3),E2617)</f>
        <v>6434.2</v>
      </c>
      <c r="F2618" s="110">
        <f t="shared" si="1055"/>
        <v>44882</v>
      </c>
      <c r="G2618" s="12">
        <f t="shared" si="1043"/>
        <v>4.0996078296735572E-3</v>
      </c>
      <c r="H2618" s="11">
        <f t="shared" si="1056"/>
        <v>44910</v>
      </c>
      <c r="I2618" s="11">
        <f t="shared" si="1044"/>
        <v>44910</v>
      </c>
      <c r="J2618" s="1">
        <f t="shared" si="1057"/>
        <v>21</v>
      </c>
      <c r="K2618" s="1">
        <f t="shared" si="1065"/>
        <v>13</v>
      </c>
      <c r="L2618" s="8">
        <f t="shared" si="1045"/>
        <v>1.00253587</v>
      </c>
      <c r="M2618" s="14">
        <f t="shared" si="1064"/>
        <v>1.0059007799999999</v>
      </c>
      <c r="N2618" s="14">
        <f t="shared" si="1061"/>
        <v>1.4663046613795139</v>
      </c>
      <c r="O2618" s="8">
        <f t="shared" si="1063"/>
        <v>1.47002301</v>
      </c>
      <c r="P2618" s="8">
        <f t="shared" si="1046"/>
        <v>21649.45974106</v>
      </c>
      <c r="Q2618" s="13">
        <f t="shared" si="1047"/>
        <v>0</v>
      </c>
      <c r="R2618" s="21">
        <f t="shared" si="1048"/>
        <v>0</v>
      </c>
      <c r="S2618" s="8">
        <f t="shared" si="1049"/>
        <v>0</v>
      </c>
      <c r="T2618" s="10">
        <f t="shared" si="1058"/>
        <v>6.5000000000000002E-2</v>
      </c>
      <c r="U2618" s="13">
        <f t="shared" si="1062"/>
        <v>270</v>
      </c>
      <c r="V2618" s="13">
        <v>252</v>
      </c>
      <c r="W2618" s="14">
        <f t="shared" si="1050"/>
        <v>1.0698013740000001</v>
      </c>
      <c r="X2618" s="224">
        <f t="shared" si="1066"/>
        <v>1511.1620362799999</v>
      </c>
      <c r="Y2618" s="8">
        <v>0</v>
      </c>
      <c r="Z2618" s="9">
        <f t="shared" si="1051"/>
        <v>0</v>
      </c>
      <c r="AA2618" s="26" t="str">
        <f t="shared" si="1059"/>
        <v>INCORPJ=</v>
      </c>
      <c r="AB2618" s="70">
        <f t="shared" si="1060"/>
        <v>45169</v>
      </c>
      <c r="AC2618" s="4"/>
      <c r="AD2618" s="1"/>
      <c r="AE2618" s="11"/>
      <c r="AF2618" s="5"/>
      <c r="AG2618" s="1"/>
      <c r="AH2618" s="1"/>
      <c r="AI2618" s="1"/>
      <c r="AJ2618" s="1"/>
      <c r="AK2618" s="10"/>
      <c r="AL2618" s="1"/>
      <c r="AM2618" s="1"/>
      <c r="AN2618" s="1"/>
      <c r="AO2618" s="1"/>
      <c r="AP2618" s="1"/>
      <c r="AQ2618" s="1"/>
    </row>
    <row r="2619" spans="1:43" x14ac:dyDescent="0.2">
      <c r="A2619" s="67">
        <f t="shared" si="1052"/>
        <v>44901</v>
      </c>
      <c r="B2619" s="8">
        <f t="shared" si="1042"/>
        <v>23170.924077979998</v>
      </c>
      <c r="C2619" s="8">
        <f t="shared" si="1053"/>
        <v>14727.293106159999</v>
      </c>
      <c r="D2619" s="28">
        <f t="shared" si="1054"/>
        <v>6407.93</v>
      </c>
      <c r="E2619" s="9">
        <f>IF(K2619=1,VLOOKUP(A2618,[1]Plan1!$AY$117:$BA$314,3),E2618)</f>
        <v>6434.2</v>
      </c>
      <c r="F2619" s="110">
        <f t="shared" si="1055"/>
        <v>44882</v>
      </c>
      <c r="G2619" s="12">
        <f t="shared" si="1043"/>
        <v>4.0996078296735572E-3</v>
      </c>
      <c r="H2619" s="11">
        <f t="shared" si="1056"/>
        <v>44910</v>
      </c>
      <c r="I2619" s="11">
        <f t="shared" si="1044"/>
        <v>44910</v>
      </c>
      <c r="J2619" s="1">
        <f t="shared" si="1057"/>
        <v>21</v>
      </c>
      <c r="K2619" s="1">
        <f t="shared" si="1065"/>
        <v>14</v>
      </c>
      <c r="L2619" s="8">
        <f t="shared" si="1045"/>
        <v>1.0027311999999999</v>
      </c>
      <c r="M2619" s="14">
        <f t="shared" si="1064"/>
        <v>1.0059007799999999</v>
      </c>
      <c r="N2619" s="14">
        <f t="shared" si="1061"/>
        <v>1.4663046613795139</v>
      </c>
      <c r="O2619" s="8">
        <f t="shared" si="1063"/>
        <v>1.4703094299999999</v>
      </c>
      <c r="P2619" s="8">
        <f t="shared" si="1046"/>
        <v>21653.677932359999</v>
      </c>
      <c r="Q2619" s="13">
        <f t="shared" si="1047"/>
        <v>0</v>
      </c>
      <c r="R2619" s="21">
        <f t="shared" si="1048"/>
        <v>0</v>
      </c>
      <c r="S2619" s="8">
        <f t="shared" si="1049"/>
        <v>0</v>
      </c>
      <c r="T2619" s="10">
        <f t="shared" si="1058"/>
        <v>6.5000000000000002E-2</v>
      </c>
      <c r="U2619" s="13">
        <f t="shared" si="1062"/>
        <v>271</v>
      </c>
      <c r="V2619" s="13">
        <v>252</v>
      </c>
      <c r="W2619" s="14">
        <f t="shared" si="1050"/>
        <v>1.0700687499999999</v>
      </c>
      <c r="X2619" s="224">
        <f t="shared" si="1066"/>
        <v>1517.2461456200001</v>
      </c>
      <c r="Y2619" s="8">
        <v>0</v>
      </c>
      <c r="Z2619" s="9">
        <f t="shared" si="1051"/>
        <v>0</v>
      </c>
      <c r="AA2619" s="26" t="str">
        <f t="shared" si="1059"/>
        <v>INCORPJ=</v>
      </c>
      <c r="AB2619" s="70">
        <f t="shared" si="1060"/>
        <v>45169</v>
      </c>
      <c r="AC2619" s="4"/>
      <c r="AD2619" s="1"/>
      <c r="AE2619" s="11"/>
      <c r="AF2619" s="5"/>
      <c r="AG2619" s="1"/>
      <c r="AH2619" s="1"/>
      <c r="AI2619" s="1"/>
      <c r="AJ2619" s="1"/>
      <c r="AK2619" s="10"/>
      <c r="AL2619" s="1"/>
      <c r="AM2619" s="1"/>
      <c r="AN2619" s="1"/>
      <c r="AO2619" s="1"/>
      <c r="AP2619" s="1"/>
      <c r="AQ2619" s="1"/>
    </row>
    <row r="2620" spans="1:43" x14ac:dyDescent="0.2">
      <c r="A2620" s="67">
        <f t="shared" si="1052"/>
        <v>44902</v>
      </c>
      <c r="B2620" s="8">
        <f t="shared" si="1042"/>
        <v>23181.230895180001</v>
      </c>
      <c r="C2620" s="8">
        <f t="shared" si="1053"/>
        <v>14727.293106159999</v>
      </c>
      <c r="D2620" s="28">
        <f t="shared" si="1054"/>
        <v>6407.93</v>
      </c>
      <c r="E2620" s="9">
        <f>IF(K2620=1,VLOOKUP(A2619,[1]Plan1!$AY$117:$BA$314,3),E2619)</f>
        <v>6434.2</v>
      </c>
      <c r="F2620" s="110">
        <f t="shared" si="1055"/>
        <v>44882</v>
      </c>
      <c r="G2620" s="12">
        <f t="shared" si="1043"/>
        <v>4.0996078296735572E-3</v>
      </c>
      <c r="H2620" s="11">
        <f t="shared" si="1056"/>
        <v>44910</v>
      </c>
      <c r="I2620" s="11">
        <f t="shared" si="1044"/>
        <v>44910</v>
      </c>
      <c r="J2620" s="1">
        <f t="shared" si="1057"/>
        <v>21</v>
      </c>
      <c r="K2620" s="1">
        <f t="shared" si="1065"/>
        <v>15</v>
      </c>
      <c r="L2620" s="8">
        <f t="shared" si="1045"/>
        <v>1.0029265700000001</v>
      </c>
      <c r="M2620" s="14">
        <f t="shared" si="1064"/>
        <v>1.0059007799999999</v>
      </c>
      <c r="N2620" s="14">
        <f t="shared" si="1061"/>
        <v>1.4663046613795139</v>
      </c>
      <c r="O2620" s="8">
        <f t="shared" si="1063"/>
        <v>1.4705959</v>
      </c>
      <c r="P2620" s="8">
        <f t="shared" si="1046"/>
        <v>21657.896860010002</v>
      </c>
      <c r="Q2620" s="13">
        <f t="shared" si="1047"/>
        <v>0</v>
      </c>
      <c r="R2620" s="21">
        <f t="shared" si="1048"/>
        <v>0</v>
      </c>
      <c r="S2620" s="8">
        <f t="shared" si="1049"/>
        <v>0</v>
      </c>
      <c r="T2620" s="10">
        <f t="shared" si="1058"/>
        <v>6.5000000000000002E-2</v>
      </c>
      <c r="U2620" s="13">
        <f t="shared" si="1062"/>
        <v>272</v>
      </c>
      <c r="V2620" s="13">
        <v>252</v>
      </c>
      <c r="W2620" s="14">
        <f t="shared" si="1050"/>
        <v>1.070336194</v>
      </c>
      <c r="X2620" s="224">
        <f t="shared" si="1066"/>
        <v>1523.3340351700001</v>
      </c>
      <c r="Y2620" s="8">
        <v>0</v>
      </c>
      <c r="Z2620" s="9">
        <f t="shared" si="1051"/>
        <v>0</v>
      </c>
      <c r="AA2620" s="26" t="str">
        <f t="shared" si="1059"/>
        <v>INCORPJ=</v>
      </c>
      <c r="AB2620" s="70">
        <f t="shared" si="1060"/>
        <v>45169</v>
      </c>
      <c r="AC2620" s="4"/>
      <c r="AD2620" s="1"/>
      <c r="AE2620" s="11"/>
      <c r="AF2620" s="5"/>
      <c r="AG2620" s="1"/>
      <c r="AH2620" s="1"/>
      <c r="AI2620" s="1"/>
      <c r="AJ2620" s="1"/>
      <c r="AK2620" s="10"/>
      <c r="AL2620" s="1"/>
      <c r="AM2620" s="1"/>
      <c r="AN2620" s="1"/>
      <c r="AO2620" s="1"/>
      <c r="AP2620" s="1"/>
      <c r="AQ2620" s="1"/>
    </row>
    <row r="2621" spans="1:43" x14ac:dyDescent="0.2">
      <c r="A2621" s="67">
        <f t="shared" si="1052"/>
        <v>44903</v>
      </c>
      <c r="B2621" s="8">
        <f t="shared" si="1042"/>
        <v>23191.542344779999</v>
      </c>
      <c r="C2621" s="8">
        <f t="shared" si="1053"/>
        <v>14727.293106159999</v>
      </c>
      <c r="D2621" s="28">
        <f t="shared" si="1054"/>
        <v>6407.93</v>
      </c>
      <c r="E2621" s="9">
        <f>IF(K2621=1,VLOOKUP(A2620,[1]Plan1!$AY$117:$BA$314,3),E2620)</f>
        <v>6434.2</v>
      </c>
      <c r="F2621" s="110">
        <f t="shared" si="1055"/>
        <v>44882</v>
      </c>
      <c r="G2621" s="12">
        <f t="shared" si="1043"/>
        <v>4.0996078296735572E-3</v>
      </c>
      <c r="H2621" s="11">
        <f t="shared" si="1056"/>
        <v>44910</v>
      </c>
      <c r="I2621" s="11">
        <f t="shared" si="1044"/>
        <v>44910</v>
      </c>
      <c r="J2621" s="1">
        <f t="shared" si="1057"/>
        <v>21</v>
      </c>
      <c r="K2621" s="1">
        <f t="shared" si="1065"/>
        <v>16</v>
      </c>
      <c r="L2621" s="8">
        <f t="shared" si="1045"/>
        <v>1.00312198</v>
      </c>
      <c r="M2621" s="14">
        <f t="shared" si="1064"/>
        <v>1.0059007799999999</v>
      </c>
      <c r="N2621" s="14">
        <f t="shared" si="1061"/>
        <v>1.4663046613795139</v>
      </c>
      <c r="O2621" s="8">
        <f t="shared" si="1063"/>
        <v>1.4708824300000001</v>
      </c>
      <c r="P2621" s="8">
        <f t="shared" si="1046"/>
        <v>21662.116671309999</v>
      </c>
      <c r="Q2621" s="13">
        <f t="shared" si="1047"/>
        <v>0</v>
      </c>
      <c r="R2621" s="21">
        <f t="shared" si="1048"/>
        <v>0</v>
      </c>
      <c r="S2621" s="8">
        <f t="shared" si="1049"/>
        <v>0</v>
      </c>
      <c r="T2621" s="10">
        <f t="shared" si="1058"/>
        <v>6.5000000000000002E-2</v>
      </c>
      <c r="U2621" s="13">
        <f t="shared" si="1062"/>
        <v>273</v>
      </c>
      <c r="V2621" s="13">
        <v>252</v>
      </c>
      <c r="W2621" s="14">
        <f t="shared" si="1050"/>
        <v>1.070603704</v>
      </c>
      <c r="X2621" s="224">
        <f t="shared" si="1066"/>
        <v>1529.42567347</v>
      </c>
      <c r="Y2621" s="8">
        <v>0</v>
      </c>
      <c r="Z2621" s="9">
        <f t="shared" si="1051"/>
        <v>0</v>
      </c>
      <c r="AA2621" s="26" t="str">
        <f t="shared" si="1059"/>
        <v>INCORPJ=</v>
      </c>
      <c r="AB2621" s="70">
        <f t="shared" si="1060"/>
        <v>45169</v>
      </c>
      <c r="AC2621" s="4"/>
      <c r="AD2621" s="1"/>
      <c r="AE2621" s="11"/>
      <c r="AF2621" s="5"/>
      <c r="AG2621" s="1"/>
      <c r="AH2621" s="1"/>
      <c r="AI2621" s="1"/>
      <c r="AJ2621" s="1"/>
      <c r="AK2621" s="10"/>
      <c r="AL2621" s="1"/>
      <c r="AM2621" s="1"/>
      <c r="AN2621" s="1"/>
      <c r="AO2621" s="1"/>
      <c r="AP2621" s="1"/>
      <c r="AQ2621" s="1"/>
    </row>
    <row r="2622" spans="1:43" x14ac:dyDescent="0.2">
      <c r="A2622" s="67">
        <f t="shared" si="1052"/>
        <v>44904</v>
      </c>
      <c r="B2622" s="8">
        <f t="shared" si="1042"/>
        <v>23201.858471620002</v>
      </c>
      <c r="C2622" s="8">
        <f t="shared" si="1053"/>
        <v>14727.293106159999</v>
      </c>
      <c r="D2622" s="28">
        <f t="shared" si="1054"/>
        <v>6407.93</v>
      </c>
      <c r="E2622" s="9">
        <f>IF(K2622=1,VLOOKUP(A2621,[1]Plan1!$AY$117:$BA$314,3),E2621)</f>
        <v>6434.2</v>
      </c>
      <c r="F2622" s="110">
        <f t="shared" si="1055"/>
        <v>44882</v>
      </c>
      <c r="G2622" s="12">
        <f t="shared" si="1043"/>
        <v>4.0996078296735572E-3</v>
      </c>
      <c r="H2622" s="11">
        <f t="shared" si="1056"/>
        <v>44910</v>
      </c>
      <c r="I2622" s="11">
        <f t="shared" si="1044"/>
        <v>44910</v>
      </c>
      <c r="J2622" s="1">
        <f t="shared" si="1057"/>
        <v>21</v>
      </c>
      <c r="K2622" s="1">
        <f t="shared" si="1065"/>
        <v>17</v>
      </c>
      <c r="L2622" s="8">
        <f t="shared" si="1045"/>
        <v>1.0033174300000001</v>
      </c>
      <c r="M2622" s="14">
        <f t="shared" si="1064"/>
        <v>1.0059007799999999</v>
      </c>
      <c r="N2622" s="14">
        <f t="shared" si="1061"/>
        <v>1.4663046613795139</v>
      </c>
      <c r="O2622" s="8">
        <f t="shared" si="1063"/>
        <v>1.47116902</v>
      </c>
      <c r="P2622" s="8">
        <f t="shared" si="1046"/>
        <v>21666.337366240001</v>
      </c>
      <c r="Q2622" s="13">
        <f t="shared" si="1047"/>
        <v>0</v>
      </c>
      <c r="R2622" s="21">
        <f t="shared" si="1048"/>
        <v>0</v>
      </c>
      <c r="S2622" s="8">
        <f t="shared" si="1049"/>
        <v>0</v>
      </c>
      <c r="T2622" s="10">
        <f t="shared" si="1058"/>
        <v>6.5000000000000002E-2</v>
      </c>
      <c r="U2622" s="13">
        <f t="shared" si="1062"/>
        <v>274</v>
      </c>
      <c r="V2622" s="13">
        <v>252</v>
      </c>
      <c r="W2622" s="14">
        <f t="shared" si="1050"/>
        <v>1.0708712819999999</v>
      </c>
      <c r="X2622" s="224">
        <f t="shared" si="1066"/>
        <v>1535.5211053800001</v>
      </c>
      <c r="Y2622" s="8">
        <v>0</v>
      </c>
      <c r="Z2622" s="9">
        <f t="shared" si="1051"/>
        <v>0</v>
      </c>
      <c r="AA2622" s="26" t="str">
        <f t="shared" si="1059"/>
        <v>INCORPJ=</v>
      </c>
      <c r="AB2622" s="70">
        <f t="shared" si="1060"/>
        <v>45169</v>
      </c>
      <c r="AC2622" s="4"/>
      <c r="AD2622" s="1"/>
      <c r="AE2622" s="11"/>
      <c r="AF2622" s="5"/>
      <c r="AG2622" s="1"/>
      <c r="AH2622" s="1"/>
      <c r="AI2622" s="1"/>
      <c r="AJ2622" s="1"/>
      <c r="AK2622" s="10"/>
      <c r="AL2622" s="1"/>
      <c r="AM2622" s="1"/>
      <c r="AN2622" s="1"/>
      <c r="AO2622" s="1"/>
      <c r="AP2622" s="1"/>
      <c r="AQ2622" s="1"/>
    </row>
    <row r="2623" spans="1:43" x14ac:dyDescent="0.2">
      <c r="A2623" s="67">
        <f t="shared" si="1052"/>
        <v>44905</v>
      </c>
      <c r="B2623" s="8">
        <f t="shared" si="1042"/>
        <v>23212.17923396</v>
      </c>
      <c r="C2623" s="8">
        <f t="shared" si="1053"/>
        <v>14727.293106159999</v>
      </c>
      <c r="D2623" s="28">
        <f t="shared" si="1054"/>
        <v>6407.93</v>
      </c>
      <c r="E2623" s="9">
        <f>IF(K2623=1,VLOOKUP(A2622,[1]Plan1!$AY$117:$BA$314,3),E2622)</f>
        <v>6434.2</v>
      </c>
      <c r="F2623" s="110">
        <f t="shared" si="1055"/>
        <v>44882</v>
      </c>
      <c r="G2623" s="12">
        <f t="shared" si="1043"/>
        <v>4.0996078296735572E-3</v>
      </c>
      <c r="H2623" s="11">
        <f t="shared" si="1056"/>
        <v>44910</v>
      </c>
      <c r="I2623" s="11">
        <f t="shared" si="1044"/>
        <v>44910</v>
      </c>
      <c r="J2623" s="1">
        <f t="shared" si="1057"/>
        <v>21</v>
      </c>
      <c r="K2623" s="1">
        <f t="shared" si="1065"/>
        <v>18</v>
      </c>
      <c r="L2623" s="8">
        <f t="shared" si="1045"/>
        <v>1.0035129199999999</v>
      </c>
      <c r="M2623" s="14">
        <f t="shared" si="1064"/>
        <v>1.0059007799999999</v>
      </c>
      <c r="N2623" s="14">
        <f t="shared" si="1061"/>
        <v>1.4663046613795139</v>
      </c>
      <c r="O2623" s="8">
        <f t="shared" si="1063"/>
        <v>1.4714556700000001</v>
      </c>
      <c r="P2623" s="8">
        <f t="shared" si="1046"/>
        <v>21670.55894481</v>
      </c>
      <c r="Q2623" s="13">
        <f t="shared" si="1047"/>
        <v>0</v>
      </c>
      <c r="R2623" s="21">
        <f t="shared" si="1048"/>
        <v>0</v>
      </c>
      <c r="S2623" s="8">
        <f t="shared" si="1049"/>
        <v>0</v>
      </c>
      <c r="T2623" s="10">
        <f t="shared" si="1058"/>
        <v>6.5000000000000002E-2</v>
      </c>
      <c r="U2623" s="13">
        <f t="shared" si="1062"/>
        <v>275</v>
      </c>
      <c r="V2623" s="13">
        <v>252</v>
      </c>
      <c r="W2623" s="14">
        <f t="shared" si="1050"/>
        <v>1.0711389259999999</v>
      </c>
      <c r="X2623" s="224">
        <f t="shared" si="1066"/>
        <v>1541.62028915</v>
      </c>
      <c r="Y2623" s="8">
        <v>0</v>
      </c>
      <c r="Z2623" s="9">
        <f t="shared" si="1051"/>
        <v>0</v>
      </c>
      <c r="AA2623" s="26" t="str">
        <f t="shared" si="1059"/>
        <v>INCORPJ=</v>
      </c>
      <c r="AB2623" s="70">
        <f t="shared" si="1060"/>
        <v>45169</v>
      </c>
      <c r="AC2623" s="4"/>
      <c r="AD2623" s="1"/>
      <c r="AE2623" s="11"/>
      <c r="AF2623" s="5"/>
      <c r="AG2623" s="1"/>
      <c r="AH2623" s="1"/>
      <c r="AI2623" s="1"/>
      <c r="AJ2623" s="1"/>
      <c r="AK2623" s="10"/>
      <c r="AL2623" s="1"/>
      <c r="AM2623" s="1"/>
      <c r="AN2623" s="1"/>
      <c r="AO2623" s="1"/>
      <c r="AP2623" s="1"/>
      <c r="AQ2623" s="1"/>
    </row>
    <row r="2624" spans="1:43" x14ac:dyDescent="0.2">
      <c r="A2624" s="67">
        <f t="shared" si="1052"/>
        <v>44906</v>
      </c>
      <c r="B2624" s="8">
        <f t="shared" si="1042"/>
        <v>23212.17923396</v>
      </c>
      <c r="C2624" s="8">
        <f t="shared" si="1053"/>
        <v>14727.293106159999</v>
      </c>
      <c r="D2624" s="28">
        <f t="shared" si="1054"/>
        <v>6407.93</v>
      </c>
      <c r="E2624" s="9">
        <f>IF(K2624=1,VLOOKUP(A2623,[1]Plan1!$AY$117:$BA$314,3),E2623)</f>
        <v>6434.2</v>
      </c>
      <c r="F2624" s="110">
        <f t="shared" si="1055"/>
        <v>44882</v>
      </c>
      <c r="G2624" s="12">
        <f t="shared" si="1043"/>
        <v>4.0996078296735572E-3</v>
      </c>
      <c r="H2624" s="11">
        <f t="shared" si="1056"/>
        <v>44910</v>
      </c>
      <c r="I2624" s="11">
        <f t="shared" si="1044"/>
        <v>44910</v>
      </c>
      <c r="J2624" s="1">
        <f t="shared" si="1057"/>
        <v>21</v>
      </c>
      <c r="K2624" s="1">
        <f t="shared" si="1065"/>
        <v>18</v>
      </c>
      <c r="L2624" s="8">
        <f t="shared" si="1045"/>
        <v>1.0035129199999999</v>
      </c>
      <c r="M2624" s="14">
        <f t="shared" si="1064"/>
        <v>1.0059007799999999</v>
      </c>
      <c r="N2624" s="14">
        <f t="shared" si="1061"/>
        <v>1.4663046613795139</v>
      </c>
      <c r="O2624" s="8">
        <f t="shared" si="1063"/>
        <v>1.4714556700000001</v>
      </c>
      <c r="P2624" s="8">
        <f t="shared" si="1046"/>
        <v>21670.55894481</v>
      </c>
      <c r="Q2624" s="13">
        <f t="shared" si="1047"/>
        <v>0</v>
      </c>
      <c r="R2624" s="21">
        <f t="shared" si="1048"/>
        <v>0</v>
      </c>
      <c r="S2624" s="8">
        <f t="shared" si="1049"/>
        <v>0</v>
      </c>
      <c r="T2624" s="10">
        <f t="shared" si="1058"/>
        <v>6.5000000000000002E-2</v>
      </c>
      <c r="U2624" s="13">
        <f t="shared" si="1062"/>
        <v>275</v>
      </c>
      <c r="V2624" s="13">
        <v>252</v>
      </c>
      <c r="W2624" s="14">
        <f t="shared" si="1050"/>
        <v>1.0711389259999999</v>
      </c>
      <c r="X2624" s="224">
        <f t="shared" si="1066"/>
        <v>1541.62028915</v>
      </c>
      <c r="Y2624" s="8">
        <v>0</v>
      </c>
      <c r="Z2624" s="9">
        <f t="shared" si="1051"/>
        <v>0</v>
      </c>
      <c r="AA2624" s="26" t="str">
        <f t="shared" si="1059"/>
        <v>INCORPJ=</v>
      </c>
      <c r="AB2624" s="70">
        <f t="shared" si="1060"/>
        <v>45169</v>
      </c>
      <c r="AC2624" s="4"/>
      <c r="AD2624" s="1"/>
      <c r="AE2624" s="11"/>
      <c r="AF2624" s="5"/>
      <c r="AG2624" s="1"/>
      <c r="AH2624" s="1"/>
      <c r="AI2624" s="1"/>
      <c r="AJ2624" s="1"/>
      <c r="AK2624" s="10"/>
      <c r="AL2624" s="1"/>
      <c r="AM2624" s="1"/>
      <c r="AN2624" s="1"/>
      <c r="AO2624" s="1"/>
      <c r="AP2624" s="1"/>
      <c r="AQ2624" s="1"/>
    </row>
    <row r="2625" spans="1:43" x14ac:dyDescent="0.2">
      <c r="A2625" s="67">
        <f t="shared" si="1052"/>
        <v>44907</v>
      </c>
      <c r="B2625" s="8">
        <f t="shared" si="1042"/>
        <v>23212.17923396</v>
      </c>
      <c r="C2625" s="8">
        <f t="shared" si="1053"/>
        <v>14727.293106159999</v>
      </c>
      <c r="D2625" s="28">
        <f t="shared" si="1054"/>
        <v>6407.93</v>
      </c>
      <c r="E2625" s="9">
        <f>IF(K2625=1,VLOOKUP(A2624,[1]Plan1!$AY$117:$BA$314,3),E2624)</f>
        <v>6434.2</v>
      </c>
      <c r="F2625" s="110">
        <f t="shared" si="1055"/>
        <v>44882</v>
      </c>
      <c r="G2625" s="12">
        <f t="shared" si="1043"/>
        <v>4.0996078296735572E-3</v>
      </c>
      <c r="H2625" s="11">
        <f t="shared" si="1056"/>
        <v>44910</v>
      </c>
      <c r="I2625" s="11">
        <f t="shared" si="1044"/>
        <v>44910</v>
      </c>
      <c r="J2625" s="1">
        <f t="shared" si="1057"/>
        <v>21</v>
      </c>
      <c r="K2625" s="1">
        <f t="shared" si="1065"/>
        <v>18</v>
      </c>
      <c r="L2625" s="8">
        <f t="shared" si="1045"/>
        <v>1.0035129199999999</v>
      </c>
      <c r="M2625" s="14">
        <f t="shared" si="1064"/>
        <v>1.0059007799999999</v>
      </c>
      <c r="N2625" s="14">
        <f t="shared" si="1061"/>
        <v>1.4663046613795139</v>
      </c>
      <c r="O2625" s="8">
        <f t="shared" si="1063"/>
        <v>1.4714556700000001</v>
      </c>
      <c r="P2625" s="8">
        <f t="shared" si="1046"/>
        <v>21670.55894481</v>
      </c>
      <c r="Q2625" s="13">
        <f t="shared" si="1047"/>
        <v>0</v>
      </c>
      <c r="R2625" s="21">
        <f t="shared" si="1048"/>
        <v>0</v>
      </c>
      <c r="S2625" s="8">
        <f t="shared" si="1049"/>
        <v>0</v>
      </c>
      <c r="T2625" s="10">
        <f t="shared" si="1058"/>
        <v>6.5000000000000002E-2</v>
      </c>
      <c r="U2625" s="13">
        <f t="shared" si="1062"/>
        <v>275</v>
      </c>
      <c r="V2625" s="13">
        <v>252</v>
      </c>
      <c r="W2625" s="14">
        <f t="shared" si="1050"/>
        <v>1.0711389259999999</v>
      </c>
      <c r="X2625" s="224">
        <f t="shared" si="1066"/>
        <v>1541.62028915</v>
      </c>
      <c r="Y2625" s="8">
        <v>0</v>
      </c>
      <c r="Z2625" s="9">
        <f t="shared" si="1051"/>
        <v>0</v>
      </c>
      <c r="AA2625" s="26" t="str">
        <f t="shared" si="1059"/>
        <v>INCORPJ=</v>
      </c>
      <c r="AB2625" s="70">
        <f t="shared" si="1060"/>
        <v>45169</v>
      </c>
      <c r="AC2625" s="4"/>
      <c r="AD2625" s="1"/>
      <c r="AE2625" s="11"/>
      <c r="AF2625" s="5"/>
      <c r="AG2625" s="1"/>
      <c r="AH2625" s="1"/>
      <c r="AI2625" s="1"/>
      <c r="AJ2625" s="1"/>
      <c r="AK2625" s="10"/>
      <c r="AL2625" s="1"/>
      <c r="AM2625" s="1"/>
      <c r="AN2625" s="1"/>
      <c r="AO2625" s="1"/>
      <c r="AP2625" s="1"/>
      <c r="AQ2625" s="1"/>
    </row>
    <row r="2626" spans="1:43" x14ac:dyDescent="0.2">
      <c r="A2626" s="67">
        <f t="shared" si="1052"/>
        <v>44908</v>
      </c>
      <c r="B2626" s="8">
        <f t="shared" si="1042"/>
        <v>23222.504339419997</v>
      </c>
      <c r="C2626" s="8">
        <f t="shared" si="1053"/>
        <v>14727.293106159999</v>
      </c>
      <c r="D2626" s="28">
        <f t="shared" si="1054"/>
        <v>6407.93</v>
      </c>
      <c r="E2626" s="9">
        <f>IF(K2626=1,VLOOKUP(A2625,[1]Plan1!$AY$117:$BA$314,3),E2625)</f>
        <v>6434.2</v>
      </c>
      <c r="F2626" s="110">
        <f t="shared" si="1055"/>
        <v>44882</v>
      </c>
      <c r="G2626" s="12">
        <f t="shared" si="1043"/>
        <v>4.0996078296735572E-3</v>
      </c>
      <c r="H2626" s="11">
        <f t="shared" si="1056"/>
        <v>44910</v>
      </c>
      <c r="I2626" s="11">
        <f t="shared" si="1044"/>
        <v>44910</v>
      </c>
      <c r="J2626" s="1">
        <f t="shared" si="1057"/>
        <v>21</v>
      </c>
      <c r="K2626" s="1">
        <f t="shared" si="1065"/>
        <v>19</v>
      </c>
      <c r="L2626" s="8">
        <f t="shared" si="1045"/>
        <v>1.00370844</v>
      </c>
      <c r="M2626" s="14">
        <f t="shared" si="1064"/>
        <v>1.0059007799999999</v>
      </c>
      <c r="N2626" s="14">
        <f t="shared" si="1061"/>
        <v>1.4663046613795139</v>
      </c>
      <c r="O2626" s="8">
        <f t="shared" si="1063"/>
        <v>1.4717423599999999</v>
      </c>
      <c r="P2626" s="8">
        <f t="shared" si="1046"/>
        <v>21674.781112469998</v>
      </c>
      <c r="Q2626" s="13">
        <f t="shared" si="1047"/>
        <v>0</v>
      </c>
      <c r="R2626" s="21">
        <f t="shared" si="1048"/>
        <v>0</v>
      </c>
      <c r="S2626" s="8">
        <f t="shared" si="1049"/>
        <v>0</v>
      </c>
      <c r="T2626" s="10">
        <f t="shared" si="1058"/>
        <v>6.5000000000000002E-2</v>
      </c>
      <c r="U2626" s="13">
        <f t="shared" si="1062"/>
        <v>276</v>
      </c>
      <c r="V2626" s="13">
        <v>252</v>
      </c>
      <c r="W2626" s="14">
        <f t="shared" si="1050"/>
        <v>1.0714066369999999</v>
      </c>
      <c r="X2626" s="224">
        <f t="shared" si="1066"/>
        <v>1547.72322695</v>
      </c>
      <c r="Y2626" s="8">
        <v>0</v>
      </c>
      <c r="Z2626" s="9">
        <f t="shared" si="1051"/>
        <v>0</v>
      </c>
      <c r="AA2626" s="26" t="str">
        <f t="shared" si="1059"/>
        <v>INCORPJ=</v>
      </c>
      <c r="AB2626" s="70">
        <f t="shared" si="1060"/>
        <v>45169</v>
      </c>
      <c r="AC2626" s="4"/>
      <c r="AD2626" s="1"/>
      <c r="AE2626" s="11"/>
      <c r="AF2626" s="5"/>
      <c r="AG2626" s="1"/>
      <c r="AH2626" s="1"/>
      <c r="AI2626" s="1"/>
      <c r="AJ2626" s="1"/>
      <c r="AK2626" s="10"/>
      <c r="AL2626" s="1"/>
      <c r="AM2626" s="1"/>
      <c r="AN2626" s="1"/>
      <c r="AO2626" s="1"/>
      <c r="AP2626" s="1"/>
      <c r="AQ2626" s="1"/>
    </row>
    <row r="2627" spans="1:43" x14ac:dyDescent="0.2">
      <c r="A2627" s="67">
        <f t="shared" si="1052"/>
        <v>44909</v>
      </c>
      <c r="B2627" s="8">
        <f t="shared" si="1042"/>
        <v>23232.83410498</v>
      </c>
      <c r="C2627" s="8">
        <f t="shared" si="1053"/>
        <v>14727.293106159999</v>
      </c>
      <c r="D2627" s="28">
        <f t="shared" si="1054"/>
        <v>6407.93</v>
      </c>
      <c r="E2627" s="9">
        <f>IF(K2627=1,VLOOKUP(A2626,[1]Plan1!$AY$117:$BA$314,3),E2626)</f>
        <v>6434.2</v>
      </c>
      <c r="F2627" s="110">
        <f t="shared" si="1055"/>
        <v>44882</v>
      </c>
      <c r="G2627" s="12">
        <f t="shared" si="1043"/>
        <v>4.0996078296735572E-3</v>
      </c>
      <c r="H2627" s="11">
        <f t="shared" si="1056"/>
        <v>44910</v>
      </c>
      <c r="I2627" s="11">
        <f t="shared" si="1044"/>
        <v>44910</v>
      </c>
      <c r="J2627" s="1">
        <f t="shared" si="1057"/>
        <v>21</v>
      </c>
      <c r="K2627" s="1">
        <f t="shared" si="1065"/>
        <v>20</v>
      </c>
      <c r="L2627" s="8">
        <f t="shared" si="1045"/>
        <v>1.0039039999999999</v>
      </c>
      <c r="M2627" s="14">
        <f t="shared" si="1064"/>
        <v>1.0059007799999999</v>
      </c>
      <c r="N2627" s="14">
        <f t="shared" si="1061"/>
        <v>1.4663046613795139</v>
      </c>
      <c r="O2627" s="8">
        <f t="shared" si="1063"/>
        <v>1.47202911</v>
      </c>
      <c r="P2627" s="8">
        <f t="shared" si="1046"/>
        <v>21679.004163760001</v>
      </c>
      <c r="Q2627" s="13">
        <f t="shared" si="1047"/>
        <v>0</v>
      </c>
      <c r="R2627" s="21">
        <f t="shared" si="1048"/>
        <v>0</v>
      </c>
      <c r="S2627" s="8">
        <f t="shared" si="1049"/>
        <v>0</v>
      </c>
      <c r="T2627" s="10">
        <f t="shared" si="1058"/>
        <v>6.5000000000000002E-2</v>
      </c>
      <c r="U2627" s="13">
        <f t="shared" si="1062"/>
        <v>277</v>
      </c>
      <c r="V2627" s="13">
        <v>252</v>
      </c>
      <c r="W2627" s="14">
        <f t="shared" si="1050"/>
        <v>1.0716744149999999</v>
      </c>
      <c r="X2627" s="224">
        <f t="shared" si="1066"/>
        <v>1553.8299412199999</v>
      </c>
      <c r="Y2627" s="8">
        <v>0</v>
      </c>
      <c r="Z2627" s="9">
        <f t="shared" si="1051"/>
        <v>0</v>
      </c>
      <c r="AA2627" s="26" t="str">
        <f t="shared" si="1059"/>
        <v>INCORPJ=</v>
      </c>
      <c r="AB2627" s="70">
        <f t="shared" si="1060"/>
        <v>45169</v>
      </c>
      <c r="AC2627" s="4"/>
      <c r="AD2627" s="1"/>
      <c r="AE2627" s="11"/>
      <c r="AF2627" s="5"/>
      <c r="AG2627" s="1"/>
      <c r="AH2627" s="1"/>
      <c r="AI2627" s="1"/>
      <c r="AJ2627" s="1"/>
      <c r="AK2627" s="10"/>
      <c r="AL2627" s="1"/>
      <c r="AM2627" s="1"/>
      <c r="AN2627" s="1"/>
      <c r="AO2627" s="1"/>
      <c r="AP2627" s="1"/>
      <c r="AQ2627" s="1"/>
    </row>
    <row r="2628" spans="1:43" x14ac:dyDescent="0.2">
      <c r="A2628" s="67">
        <f t="shared" si="1052"/>
        <v>44910</v>
      </c>
      <c r="B2628" s="8">
        <f t="shared" si="1042"/>
        <v>23243.168532210002</v>
      </c>
      <c r="C2628" s="8">
        <f t="shared" si="1053"/>
        <v>14727.293106159999</v>
      </c>
      <c r="D2628" s="28">
        <f t="shared" si="1054"/>
        <v>6407.93</v>
      </c>
      <c r="E2628" s="9">
        <f>IF(K2628=1,VLOOKUP(A2627,[1]Plan1!$AY$117:$BA$314,3),E2627)</f>
        <v>6434.2</v>
      </c>
      <c r="F2628" s="110">
        <f t="shared" si="1055"/>
        <v>44882</v>
      </c>
      <c r="G2628" s="12">
        <f t="shared" si="1043"/>
        <v>4.0996078296735572E-3</v>
      </c>
      <c r="H2628" s="11">
        <f t="shared" si="1056"/>
        <v>44942</v>
      </c>
      <c r="I2628" s="11">
        <f t="shared" si="1044"/>
        <v>44910</v>
      </c>
      <c r="J2628" s="1">
        <f t="shared" si="1057"/>
        <v>21</v>
      </c>
      <c r="K2628" s="1">
        <f t="shared" si="1065"/>
        <v>21</v>
      </c>
      <c r="L2628" s="8">
        <f t="shared" si="1045"/>
        <v>1.0040996</v>
      </c>
      <c r="M2628" s="14">
        <f t="shared" si="1064"/>
        <v>1.0059007799999999</v>
      </c>
      <c r="N2628" s="14">
        <f t="shared" si="1061"/>
        <v>1.4663046613795139</v>
      </c>
      <c r="O2628" s="8">
        <f t="shared" si="1063"/>
        <v>1.47231592</v>
      </c>
      <c r="P2628" s="8">
        <f t="shared" si="1046"/>
        <v>21683.228098700001</v>
      </c>
      <c r="Q2628" s="13">
        <f t="shared" si="1047"/>
        <v>0</v>
      </c>
      <c r="R2628" s="21">
        <f t="shared" si="1048"/>
        <v>0</v>
      </c>
      <c r="S2628" s="8">
        <f t="shared" si="1049"/>
        <v>0</v>
      </c>
      <c r="T2628" s="10">
        <f t="shared" si="1058"/>
        <v>6.5000000000000002E-2</v>
      </c>
      <c r="U2628" s="13">
        <f t="shared" si="1062"/>
        <v>278</v>
      </c>
      <c r="V2628" s="13">
        <v>252</v>
      </c>
      <c r="W2628" s="14">
        <f t="shared" si="1050"/>
        <v>1.0719422599999999</v>
      </c>
      <c r="X2628" s="224">
        <f t="shared" si="1066"/>
        <v>1559.94043351</v>
      </c>
      <c r="Y2628" s="8">
        <v>0</v>
      </c>
      <c r="Z2628" s="9">
        <f t="shared" si="1051"/>
        <v>0</v>
      </c>
      <c r="AA2628" s="26" t="str">
        <f t="shared" si="1059"/>
        <v>INCORPJ=</v>
      </c>
      <c r="AB2628" s="70">
        <f t="shared" si="1060"/>
        <v>45169</v>
      </c>
      <c r="AC2628" s="4"/>
      <c r="AD2628" s="1"/>
      <c r="AE2628" s="11"/>
      <c r="AF2628" s="5"/>
      <c r="AG2628" s="1"/>
      <c r="AH2628" s="1"/>
      <c r="AI2628" s="1"/>
      <c r="AJ2628" s="1"/>
      <c r="AK2628" s="10"/>
      <c r="AL2628" s="1"/>
      <c r="AM2628" s="1"/>
      <c r="AN2628" s="1"/>
      <c r="AO2628" s="1"/>
      <c r="AP2628" s="1"/>
      <c r="AQ2628" s="1"/>
    </row>
    <row r="2629" spans="1:43" x14ac:dyDescent="0.2">
      <c r="A2629" s="67">
        <f t="shared" si="1052"/>
        <v>44911</v>
      </c>
      <c r="B2629" s="8">
        <f t="shared" si="1042"/>
        <v>23255.510048109998</v>
      </c>
      <c r="C2629" s="8">
        <f t="shared" si="1053"/>
        <v>14727.293106159999</v>
      </c>
      <c r="D2629" s="28">
        <f t="shared" si="1054"/>
        <v>6434.2</v>
      </c>
      <c r="E2629" s="9">
        <f>IF(K2629=1,VLOOKUP(A2628,[1]Plan1!$AY$117:$BA$314,3),E2628)</f>
        <v>6474.09</v>
      </c>
      <c r="F2629" s="110">
        <f t="shared" si="1055"/>
        <v>44911</v>
      </c>
      <c r="G2629" s="12">
        <f t="shared" si="1043"/>
        <v>6.199682944266538E-3</v>
      </c>
      <c r="H2629" s="11">
        <f t="shared" si="1056"/>
        <v>44942</v>
      </c>
      <c r="I2629" s="11">
        <f t="shared" si="1044"/>
        <v>44942</v>
      </c>
      <c r="J2629" s="1">
        <f t="shared" si="1057"/>
        <v>22</v>
      </c>
      <c r="K2629" s="1">
        <f t="shared" si="1065"/>
        <v>1</v>
      </c>
      <c r="L2629" s="8">
        <f t="shared" si="1045"/>
        <v>1.0002809699999999</v>
      </c>
      <c r="M2629" s="14">
        <f t="shared" si="1064"/>
        <v>1.0040996</v>
      </c>
      <c r="N2629" s="14">
        <f t="shared" si="1061"/>
        <v>1.4723159239693053</v>
      </c>
      <c r="O2629" s="8">
        <f t="shared" si="1063"/>
        <v>1.4727296000000001</v>
      </c>
      <c r="P2629" s="8">
        <f t="shared" si="1046"/>
        <v>21689.32048531</v>
      </c>
      <c r="Q2629" s="13">
        <f t="shared" si="1047"/>
        <v>0</v>
      </c>
      <c r="R2629" s="21">
        <f t="shared" si="1048"/>
        <v>0</v>
      </c>
      <c r="S2629" s="8">
        <f t="shared" si="1049"/>
        <v>0</v>
      </c>
      <c r="T2629" s="10">
        <f t="shared" si="1058"/>
        <v>6.5000000000000002E-2</v>
      </c>
      <c r="U2629" s="13">
        <f t="shared" si="1062"/>
        <v>279</v>
      </c>
      <c r="V2629" s="13">
        <v>252</v>
      </c>
      <c r="W2629" s="14">
        <f t="shared" si="1050"/>
        <v>1.0722101719999999</v>
      </c>
      <c r="X2629" s="224">
        <f t="shared" si="1066"/>
        <v>1566.1895628</v>
      </c>
      <c r="Y2629" s="8">
        <v>0</v>
      </c>
      <c r="Z2629" s="9">
        <f t="shared" si="1051"/>
        <v>0</v>
      </c>
      <c r="AA2629" s="26" t="str">
        <f t="shared" si="1059"/>
        <v>INCORPJ=</v>
      </c>
      <c r="AB2629" s="70">
        <f t="shared" si="1060"/>
        <v>45169</v>
      </c>
      <c r="AC2629" s="4"/>
      <c r="AD2629" s="1"/>
      <c r="AE2629" s="11"/>
      <c r="AF2629" s="5"/>
      <c r="AG2629" s="1"/>
      <c r="AH2629" s="1"/>
      <c r="AI2629" s="1"/>
      <c r="AJ2629" s="1"/>
      <c r="AK2629" s="10"/>
      <c r="AL2629" s="1"/>
      <c r="AM2629" s="1"/>
      <c r="AN2629" s="1"/>
      <c r="AO2629" s="1"/>
      <c r="AP2629" s="1"/>
      <c r="AQ2629" s="1"/>
    </row>
    <row r="2630" spans="1:43" x14ac:dyDescent="0.2">
      <c r="A2630" s="67">
        <f t="shared" si="1052"/>
        <v>44912</v>
      </c>
      <c r="B2630" s="8">
        <f t="shared" si="1042"/>
        <v>23267.85799778</v>
      </c>
      <c r="C2630" s="8">
        <f t="shared" si="1053"/>
        <v>14727.293106159999</v>
      </c>
      <c r="D2630" s="28">
        <f t="shared" si="1054"/>
        <v>6434.2</v>
      </c>
      <c r="E2630" s="9">
        <f>IF(K2630=1,VLOOKUP(A2629,[1]Plan1!$AY$117:$BA$314,3),E2629)</f>
        <v>6474.09</v>
      </c>
      <c r="F2630" s="110">
        <f t="shared" si="1055"/>
        <v>44911</v>
      </c>
      <c r="G2630" s="12">
        <f t="shared" si="1043"/>
        <v>6.199682944266538E-3</v>
      </c>
      <c r="H2630" s="11">
        <f t="shared" si="1056"/>
        <v>44942</v>
      </c>
      <c r="I2630" s="11">
        <f t="shared" si="1044"/>
        <v>44942</v>
      </c>
      <c r="J2630" s="1">
        <f t="shared" si="1057"/>
        <v>22</v>
      </c>
      <c r="K2630" s="1">
        <f t="shared" si="1065"/>
        <v>2</v>
      </c>
      <c r="L2630" s="8">
        <f t="shared" si="1045"/>
        <v>1.0005620200000001</v>
      </c>
      <c r="M2630" s="14">
        <f t="shared" si="1064"/>
        <v>1.0040996</v>
      </c>
      <c r="N2630" s="14">
        <f t="shared" si="1061"/>
        <v>1.4723159239693053</v>
      </c>
      <c r="O2630" s="8">
        <f t="shared" si="1063"/>
        <v>1.4731433899999999</v>
      </c>
      <c r="P2630" s="8">
        <f t="shared" si="1046"/>
        <v>21695.414491930002</v>
      </c>
      <c r="Q2630" s="13">
        <f t="shared" si="1047"/>
        <v>0</v>
      </c>
      <c r="R2630" s="21">
        <f t="shared" si="1048"/>
        <v>0</v>
      </c>
      <c r="S2630" s="8">
        <f t="shared" si="1049"/>
        <v>0</v>
      </c>
      <c r="T2630" s="10">
        <f t="shared" si="1058"/>
        <v>6.5000000000000002E-2</v>
      </c>
      <c r="U2630" s="13">
        <f t="shared" si="1062"/>
        <v>280</v>
      </c>
      <c r="V2630" s="13">
        <v>252</v>
      </c>
      <c r="W2630" s="14">
        <f t="shared" si="1050"/>
        <v>1.07247815</v>
      </c>
      <c r="X2630" s="224">
        <f t="shared" si="1066"/>
        <v>1572.4435058500001</v>
      </c>
      <c r="Y2630" s="8">
        <v>0</v>
      </c>
      <c r="Z2630" s="9">
        <f t="shared" si="1051"/>
        <v>0</v>
      </c>
      <c r="AA2630" s="26" t="str">
        <f t="shared" si="1059"/>
        <v>INCORPJ=</v>
      </c>
      <c r="AB2630" s="70">
        <f t="shared" si="1060"/>
        <v>45169</v>
      </c>
      <c r="AC2630" s="4"/>
      <c r="AD2630" s="1"/>
      <c r="AE2630" s="11"/>
      <c r="AF2630" s="5"/>
      <c r="AG2630" s="1"/>
      <c r="AH2630" s="1"/>
      <c r="AI2630" s="1"/>
      <c r="AJ2630" s="1"/>
      <c r="AK2630" s="10"/>
      <c r="AL2630" s="1"/>
      <c r="AM2630" s="1"/>
      <c r="AN2630" s="1"/>
      <c r="AO2630" s="1"/>
      <c r="AP2630" s="1"/>
      <c r="AQ2630" s="1"/>
    </row>
    <row r="2631" spans="1:43" x14ac:dyDescent="0.2">
      <c r="A2631" s="67">
        <f t="shared" si="1052"/>
        <v>44913</v>
      </c>
      <c r="B2631" s="8">
        <f t="shared" si="1042"/>
        <v>23267.85799778</v>
      </c>
      <c r="C2631" s="8">
        <f t="shared" si="1053"/>
        <v>14727.293106159999</v>
      </c>
      <c r="D2631" s="28">
        <f t="shared" si="1054"/>
        <v>6434.2</v>
      </c>
      <c r="E2631" s="9">
        <f>IF(K2631=1,VLOOKUP(A2630,[1]Plan1!$AY$117:$BA$314,3),E2630)</f>
        <v>6474.09</v>
      </c>
      <c r="F2631" s="110">
        <f t="shared" si="1055"/>
        <v>44911</v>
      </c>
      <c r="G2631" s="12">
        <f t="shared" si="1043"/>
        <v>6.199682944266538E-3</v>
      </c>
      <c r="H2631" s="11">
        <f t="shared" si="1056"/>
        <v>44942</v>
      </c>
      <c r="I2631" s="11">
        <f t="shared" si="1044"/>
        <v>44942</v>
      </c>
      <c r="J2631" s="1">
        <f t="shared" si="1057"/>
        <v>22</v>
      </c>
      <c r="K2631" s="1">
        <f t="shared" si="1065"/>
        <v>2</v>
      </c>
      <c r="L2631" s="8">
        <f t="shared" si="1045"/>
        <v>1.0005620200000001</v>
      </c>
      <c r="M2631" s="14">
        <f t="shared" si="1064"/>
        <v>1.0040996</v>
      </c>
      <c r="N2631" s="14">
        <f t="shared" si="1061"/>
        <v>1.4723159239693053</v>
      </c>
      <c r="O2631" s="8">
        <f t="shared" si="1063"/>
        <v>1.4731433899999999</v>
      </c>
      <c r="P2631" s="8">
        <f t="shared" si="1046"/>
        <v>21695.414491930002</v>
      </c>
      <c r="Q2631" s="13">
        <f t="shared" si="1047"/>
        <v>0</v>
      </c>
      <c r="R2631" s="21">
        <f t="shared" si="1048"/>
        <v>0</v>
      </c>
      <c r="S2631" s="8">
        <f t="shared" si="1049"/>
        <v>0</v>
      </c>
      <c r="T2631" s="10">
        <f t="shared" si="1058"/>
        <v>6.5000000000000002E-2</v>
      </c>
      <c r="U2631" s="13">
        <f t="shared" si="1062"/>
        <v>280</v>
      </c>
      <c r="V2631" s="13">
        <v>252</v>
      </c>
      <c r="W2631" s="14">
        <f t="shared" si="1050"/>
        <v>1.07247815</v>
      </c>
      <c r="X2631" s="224">
        <f t="shared" si="1066"/>
        <v>1572.4435058500001</v>
      </c>
      <c r="Y2631" s="8">
        <v>0</v>
      </c>
      <c r="Z2631" s="9">
        <f t="shared" si="1051"/>
        <v>0</v>
      </c>
      <c r="AA2631" s="26" t="str">
        <f t="shared" si="1059"/>
        <v>INCORPJ=</v>
      </c>
      <c r="AB2631" s="70">
        <f t="shared" si="1060"/>
        <v>45169</v>
      </c>
      <c r="AC2631" s="4"/>
      <c r="AD2631" s="1"/>
      <c r="AE2631" s="11"/>
      <c r="AF2631" s="5"/>
      <c r="AG2631" s="1"/>
      <c r="AH2631" s="1"/>
      <c r="AI2631" s="1"/>
      <c r="AJ2631" s="1"/>
      <c r="AK2631" s="10"/>
      <c r="AL2631" s="1"/>
      <c r="AM2631" s="1"/>
      <c r="AN2631" s="1"/>
      <c r="AO2631" s="1"/>
      <c r="AP2631" s="1"/>
      <c r="AQ2631" s="1"/>
    </row>
    <row r="2632" spans="1:43" x14ac:dyDescent="0.2">
      <c r="A2632" s="67">
        <f t="shared" si="1052"/>
        <v>44914</v>
      </c>
      <c r="B2632" s="8">
        <f t="shared" si="1042"/>
        <v>23267.85799778</v>
      </c>
      <c r="C2632" s="8">
        <f t="shared" si="1053"/>
        <v>14727.293106159999</v>
      </c>
      <c r="D2632" s="28">
        <f t="shared" si="1054"/>
        <v>6434.2</v>
      </c>
      <c r="E2632" s="9">
        <f>IF(K2632=1,VLOOKUP(A2631,[1]Plan1!$AY$117:$BA$314,3),E2631)</f>
        <v>6474.09</v>
      </c>
      <c r="F2632" s="110">
        <f t="shared" si="1055"/>
        <v>44911</v>
      </c>
      <c r="G2632" s="12">
        <f t="shared" si="1043"/>
        <v>6.199682944266538E-3</v>
      </c>
      <c r="H2632" s="11">
        <f t="shared" si="1056"/>
        <v>44942</v>
      </c>
      <c r="I2632" s="11">
        <f t="shared" si="1044"/>
        <v>44942</v>
      </c>
      <c r="J2632" s="1">
        <f t="shared" si="1057"/>
        <v>22</v>
      </c>
      <c r="K2632" s="1">
        <f t="shared" si="1065"/>
        <v>2</v>
      </c>
      <c r="L2632" s="8">
        <f t="shared" si="1045"/>
        <v>1.0005620200000001</v>
      </c>
      <c r="M2632" s="14">
        <f t="shared" si="1064"/>
        <v>1.0040996</v>
      </c>
      <c r="N2632" s="14">
        <f t="shared" si="1061"/>
        <v>1.4723159239693053</v>
      </c>
      <c r="O2632" s="8">
        <f t="shared" si="1063"/>
        <v>1.4731433899999999</v>
      </c>
      <c r="P2632" s="8">
        <f t="shared" si="1046"/>
        <v>21695.414491930002</v>
      </c>
      <c r="Q2632" s="13">
        <f t="shared" si="1047"/>
        <v>0</v>
      </c>
      <c r="R2632" s="21">
        <f t="shared" si="1048"/>
        <v>0</v>
      </c>
      <c r="S2632" s="8">
        <f t="shared" si="1049"/>
        <v>0</v>
      </c>
      <c r="T2632" s="10">
        <f t="shared" si="1058"/>
        <v>6.5000000000000002E-2</v>
      </c>
      <c r="U2632" s="13">
        <f t="shared" si="1062"/>
        <v>280</v>
      </c>
      <c r="V2632" s="13">
        <v>252</v>
      </c>
      <c r="W2632" s="14">
        <f t="shared" si="1050"/>
        <v>1.07247815</v>
      </c>
      <c r="X2632" s="224">
        <f t="shared" si="1066"/>
        <v>1572.4435058500001</v>
      </c>
      <c r="Y2632" s="8">
        <v>0</v>
      </c>
      <c r="Z2632" s="9">
        <f t="shared" si="1051"/>
        <v>0</v>
      </c>
      <c r="AA2632" s="26" t="str">
        <f t="shared" si="1059"/>
        <v>INCORPJ=</v>
      </c>
      <c r="AB2632" s="70">
        <f t="shared" si="1060"/>
        <v>45169</v>
      </c>
      <c r="AC2632" s="4"/>
      <c r="AD2632" s="1"/>
      <c r="AE2632" s="11"/>
      <c r="AF2632" s="5"/>
      <c r="AG2632" s="1"/>
      <c r="AH2632" s="1"/>
      <c r="AI2632" s="1"/>
      <c r="AJ2632" s="1"/>
      <c r="AK2632" s="10"/>
      <c r="AL2632" s="1"/>
      <c r="AM2632" s="1"/>
      <c r="AN2632" s="1"/>
      <c r="AO2632" s="1"/>
      <c r="AP2632" s="1"/>
      <c r="AQ2632" s="1"/>
    </row>
    <row r="2633" spans="1:43" x14ac:dyDescent="0.2">
      <c r="A2633" s="67">
        <f t="shared" si="1052"/>
        <v>44915</v>
      </c>
      <c r="B2633" s="8">
        <f t="shared" si="1042"/>
        <v>23280.212585110003</v>
      </c>
      <c r="C2633" s="8">
        <f t="shared" si="1053"/>
        <v>14727.293106159999</v>
      </c>
      <c r="D2633" s="28">
        <f t="shared" si="1054"/>
        <v>6434.2</v>
      </c>
      <c r="E2633" s="9">
        <f>IF(K2633=1,VLOOKUP(A2632,[1]Plan1!$AY$117:$BA$314,3),E2632)</f>
        <v>6474.09</v>
      </c>
      <c r="F2633" s="110">
        <f t="shared" si="1055"/>
        <v>44911</v>
      </c>
      <c r="G2633" s="12">
        <f t="shared" si="1043"/>
        <v>6.199682944266538E-3</v>
      </c>
      <c r="H2633" s="11">
        <f t="shared" si="1056"/>
        <v>44942</v>
      </c>
      <c r="I2633" s="11">
        <f t="shared" si="1044"/>
        <v>44942</v>
      </c>
      <c r="J2633" s="1">
        <f t="shared" si="1057"/>
        <v>22</v>
      </c>
      <c r="K2633" s="1">
        <f t="shared" si="1065"/>
        <v>3</v>
      </c>
      <c r="L2633" s="8">
        <f t="shared" si="1045"/>
        <v>1.0008431499999999</v>
      </c>
      <c r="M2633" s="14">
        <f t="shared" si="1064"/>
        <v>1.0040996</v>
      </c>
      <c r="N2633" s="14">
        <f t="shared" si="1061"/>
        <v>1.4723159239693053</v>
      </c>
      <c r="O2633" s="8">
        <f t="shared" si="1063"/>
        <v>1.4735573</v>
      </c>
      <c r="P2633" s="8">
        <f t="shared" si="1046"/>
        <v>21701.510265820001</v>
      </c>
      <c r="Q2633" s="13">
        <f t="shared" si="1047"/>
        <v>0</v>
      </c>
      <c r="R2633" s="21">
        <f t="shared" si="1048"/>
        <v>0</v>
      </c>
      <c r="S2633" s="8">
        <f t="shared" si="1049"/>
        <v>0</v>
      </c>
      <c r="T2633" s="10">
        <f t="shared" si="1058"/>
        <v>6.5000000000000002E-2</v>
      </c>
      <c r="U2633" s="13">
        <f t="shared" si="1062"/>
        <v>281</v>
      </c>
      <c r="V2633" s="13">
        <v>252</v>
      </c>
      <c r="W2633" s="14">
        <f t="shared" si="1050"/>
        <v>1.072746196</v>
      </c>
      <c r="X2633" s="224">
        <f t="shared" si="1066"/>
        <v>1578.7023192900001</v>
      </c>
      <c r="Y2633" s="8">
        <v>0</v>
      </c>
      <c r="Z2633" s="9">
        <f t="shared" si="1051"/>
        <v>0</v>
      </c>
      <c r="AA2633" s="26" t="str">
        <f t="shared" si="1059"/>
        <v>INCORPJ=</v>
      </c>
      <c r="AB2633" s="70">
        <f t="shared" si="1060"/>
        <v>45169</v>
      </c>
      <c r="AC2633" s="4"/>
      <c r="AD2633" s="1"/>
      <c r="AE2633" s="11"/>
      <c r="AF2633" s="5"/>
      <c r="AG2633" s="1"/>
      <c r="AH2633" s="1"/>
      <c r="AI2633" s="1"/>
      <c r="AJ2633" s="1"/>
      <c r="AK2633" s="10"/>
      <c r="AL2633" s="1"/>
      <c r="AM2633" s="1"/>
      <c r="AN2633" s="1"/>
      <c r="AO2633" s="1"/>
      <c r="AP2633" s="1"/>
      <c r="AQ2633" s="1"/>
    </row>
    <row r="2634" spans="1:43" x14ac:dyDescent="0.2">
      <c r="A2634" s="67">
        <f t="shared" si="1052"/>
        <v>44916</v>
      </c>
      <c r="B2634" s="8">
        <f t="shared" ref="B2634:B2697" si="1067">(P2634+X2634)</f>
        <v>23292.573791039998</v>
      </c>
      <c r="C2634" s="8">
        <f t="shared" si="1053"/>
        <v>14727.293106159999</v>
      </c>
      <c r="D2634" s="28">
        <f t="shared" si="1054"/>
        <v>6434.2</v>
      </c>
      <c r="E2634" s="9">
        <f>IF(K2634=1,VLOOKUP(A2633,[1]Plan1!$AY$117:$BA$314,3),E2633)</f>
        <v>6474.09</v>
      </c>
      <c r="F2634" s="110">
        <f t="shared" si="1055"/>
        <v>44911</v>
      </c>
      <c r="G2634" s="12">
        <f t="shared" ref="G2634:G2697" si="1068">(E2634/D2634)-1</f>
        <v>6.199682944266538E-3</v>
      </c>
      <c r="H2634" s="11">
        <f t="shared" si="1056"/>
        <v>44942</v>
      </c>
      <c r="I2634" s="11">
        <f t="shared" ref="I2634:I2697" si="1069">IF(A2634&gt;I2633,H2634,I2633)</f>
        <v>44942</v>
      </c>
      <c r="J2634" s="1">
        <f t="shared" si="1057"/>
        <v>22</v>
      </c>
      <c r="K2634" s="1">
        <f t="shared" si="1065"/>
        <v>4</v>
      </c>
      <c r="L2634" s="8">
        <f t="shared" ref="L2634:L2697" si="1070">TRUNC((E2634/D2634)^TRUNC((K2634/J2634),9),8)</f>
        <v>1.0011243599999999</v>
      </c>
      <c r="M2634" s="14">
        <f t="shared" si="1064"/>
        <v>1.0040996</v>
      </c>
      <c r="N2634" s="14">
        <f t="shared" si="1061"/>
        <v>1.4723159239693053</v>
      </c>
      <c r="O2634" s="8">
        <f t="shared" si="1063"/>
        <v>1.4739713299999999</v>
      </c>
      <c r="P2634" s="8">
        <f t="shared" ref="P2634:P2697" si="1071">TRUNC(C2634*O2634,8)</f>
        <v>21707.607806979999</v>
      </c>
      <c r="Q2634" s="13">
        <f t="shared" ref="Q2634:Q2697" si="1072">IF(VLOOKUP(A2634,AE$10:AM$114,9)=VLOOKUP(A2633,AE$10:AM$114,9),0,VLOOKUP(A2634,AE$10:AM$114,9))</f>
        <v>0</v>
      </c>
      <c r="R2634" s="21">
        <f t="shared" ref="R2634:R2697" si="1073">IF(Q2634&gt;0,VLOOKUP($A2634,$AE$10:$AK$114,7),0)</f>
        <v>0</v>
      </c>
      <c r="S2634" s="8">
        <f t="shared" ref="S2634:S2697" si="1074">IF(R2634&gt;0,TRUNC(R2634*P2634,8),0)</f>
        <v>0</v>
      </c>
      <c r="T2634" s="10">
        <f t="shared" si="1058"/>
        <v>6.5000000000000002E-2</v>
      </c>
      <c r="U2634" s="13">
        <f t="shared" si="1062"/>
        <v>282</v>
      </c>
      <c r="V2634" s="13">
        <v>252</v>
      </c>
      <c r="W2634" s="14">
        <f t="shared" ref="W2634:W2697" si="1075">ROUND((1+T2634)^TRUNC((U2634/V2634),9),9)</f>
        <v>1.0730143089999999</v>
      </c>
      <c r="X2634" s="224">
        <f t="shared" si="1066"/>
        <v>1584.96598406</v>
      </c>
      <c r="Y2634" s="8">
        <v>0</v>
      </c>
      <c r="Z2634" s="9">
        <f t="shared" ref="Z2634:Z2697" si="1076">IF(S2634&gt;0,S2634+X2634,0)</f>
        <v>0</v>
      </c>
      <c r="AA2634" s="26" t="str">
        <f t="shared" si="1059"/>
        <v>INCORPJ=</v>
      </c>
      <c r="AB2634" s="70">
        <f t="shared" si="1060"/>
        <v>45169</v>
      </c>
      <c r="AC2634" s="4"/>
      <c r="AD2634" s="1"/>
      <c r="AE2634" s="11"/>
      <c r="AF2634" s="5"/>
      <c r="AG2634" s="1"/>
      <c r="AH2634" s="1"/>
      <c r="AI2634" s="1"/>
      <c r="AJ2634" s="1"/>
      <c r="AK2634" s="10"/>
      <c r="AL2634" s="1"/>
      <c r="AM2634" s="1"/>
      <c r="AN2634" s="1"/>
      <c r="AO2634" s="1"/>
      <c r="AP2634" s="1"/>
      <c r="AQ2634" s="1"/>
    </row>
    <row r="2635" spans="1:43" x14ac:dyDescent="0.2">
      <c r="A2635" s="67">
        <f t="shared" ref="A2635:A2698" si="1077">(A2634+1)</f>
        <v>44917</v>
      </c>
      <c r="B2635" s="8">
        <f t="shared" si="1067"/>
        <v>23304.941618249999</v>
      </c>
      <c r="C2635" s="8">
        <f t="shared" ref="C2635:C2698" si="1078">TRUNC(IF(Q2634&gt;0,VLOOKUP(A2634,$AE$12:$AF$114,2),C2634),8)</f>
        <v>14727.293106159999</v>
      </c>
      <c r="D2635" s="28">
        <f t="shared" ref="D2635:D2698" si="1079">IF(E2635=E2634,D2634,E2634)</f>
        <v>6434.2</v>
      </c>
      <c r="E2635" s="9">
        <f>IF(K2635=1,VLOOKUP(A2634,[1]Plan1!$AY$117:$BA$314,3),E2634)</f>
        <v>6474.09</v>
      </c>
      <c r="F2635" s="110">
        <f t="shared" ref="F2635:F2698" si="1080">IF(D2635=D2634,F2634,A2635)</f>
        <v>44911</v>
      </c>
      <c r="G2635" s="12">
        <f t="shared" si="1068"/>
        <v>6.199682944266538E-3</v>
      </c>
      <c r="H2635" s="11">
        <f t="shared" ref="H2635:H2698" si="1081">IF(DAY(A2635)=15,VLOOKUP(A2635,AJ$118:AP$450,4),H2634)</f>
        <v>44942</v>
      </c>
      <c r="I2635" s="11">
        <f t="shared" si="1069"/>
        <v>44942</v>
      </c>
      <c r="J2635" s="1">
        <f t="shared" ref="J2635:J2698" si="1082">IF(I2635=I2634,J2634,NETWORKDAYS(I2634,I2635,$AE$118:$AE$502)-1)</f>
        <v>22</v>
      </c>
      <c r="K2635" s="1">
        <f t="shared" si="1065"/>
        <v>5</v>
      </c>
      <c r="L2635" s="8">
        <f t="shared" si="1070"/>
        <v>1.0014056499999999</v>
      </c>
      <c r="M2635" s="14">
        <f t="shared" si="1064"/>
        <v>1.0040996</v>
      </c>
      <c r="N2635" s="14">
        <f t="shared" si="1061"/>
        <v>1.4723159239693053</v>
      </c>
      <c r="O2635" s="8">
        <f t="shared" si="1063"/>
        <v>1.47438548</v>
      </c>
      <c r="P2635" s="8">
        <f t="shared" si="1071"/>
        <v>21713.707115419998</v>
      </c>
      <c r="Q2635" s="13">
        <f t="shared" si="1072"/>
        <v>0</v>
      </c>
      <c r="R2635" s="21">
        <f t="shared" si="1073"/>
        <v>0</v>
      </c>
      <c r="S2635" s="8">
        <f t="shared" si="1074"/>
        <v>0</v>
      </c>
      <c r="T2635" s="10">
        <f t="shared" ref="T2635:T2698" si="1083">IF(Q2634&gt;0,VLOOKUP(A2634,$AE$11:$AH$20,4),T2634)</f>
        <v>6.5000000000000002E-2</v>
      </c>
      <c r="U2635" s="13">
        <f t="shared" si="1062"/>
        <v>283</v>
      </c>
      <c r="V2635" s="13">
        <v>252</v>
      </c>
      <c r="W2635" s="14">
        <f t="shared" si="1075"/>
        <v>1.0732824889999999</v>
      </c>
      <c r="X2635" s="224">
        <f t="shared" si="1066"/>
        <v>1591.2345028300001</v>
      </c>
      <c r="Y2635" s="8">
        <v>0</v>
      </c>
      <c r="Z2635" s="9">
        <f t="shared" si="1076"/>
        <v>0</v>
      </c>
      <c r="AA2635" s="26" t="str">
        <f t="shared" ref="AA2635:AA2698" si="1084">IF($Q2634&gt;0,VLOOKUP($A2634,$AE$10:$AO$114,($AN$7)+1),AA2634)</f>
        <v>INCORPJ=</v>
      </c>
      <c r="AB2635" s="70">
        <f t="shared" ref="AB2635:AB2698" si="1085">IF($Q2634&gt;0,VLOOKUP($A2634,$AE$10:$AO$114,($AO$7)+1),AB2634)</f>
        <v>45169</v>
      </c>
      <c r="AC2635" s="4"/>
      <c r="AD2635" s="1"/>
      <c r="AE2635" s="11"/>
      <c r="AF2635" s="5"/>
      <c r="AG2635" s="1"/>
      <c r="AH2635" s="1"/>
      <c r="AI2635" s="1"/>
      <c r="AJ2635" s="1"/>
      <c r="AK2635" s="10"/>
      <c r="AL2635" s="1"/>
      <c r="AM2635" s="1"/>
      <c r="AN2635" s="1"/>
      <c r="AO2635" s="1"/>
      <c r="AP2635" s="1"/>
      <c r="AQ2635" s="1"/>
    </row>
    <row r="2636" spans="1:43" x14ac:dyDescent="0.2">
      <c r="A2636" s="67">
        <f t="shared" si="1077"/>
        <v>44918</v>
      </c>
      <c r="B2636" s="8">
        <f t="shared" si="1067"/>
        <v>23317.316069370001</v>
      </c>
      <c r="C2636" s="8">
        <f t="shared" si="1078"/>
        <v>14727.293106159999</v>
      </c>
      <c r="D2636" s="28">
        <f t="shared" si="1079"/>
        <v>6434.2</v>
      </c>
      <c r="E2636" s="9">
        <f>IF(K2636=1,VLOOKUP(A2635,[1]Plan1!$AY$117:$BA$314,3),E2635)</f>
        <v>6474.09</v>
      </c>
      <c r="F2636" s="110">
        <f t="shared" si="1080"/>
        <v>44911</v>
      </c>
      <c r="G2636" s="12">
        <f t="shared" si="1068"/>
        <v>6.199682944266538E-3</v>
      </c>
      <c r="H2636" s="11">
        <f t="shared" si="1081"/>
        <v>44942</v>
      </c>
      <c r="I2636" s="11">
        <f t="shared" si="1069"/>
        <v>44942</v>
      </c>
      <c r="J2636" s="1">
        <f t="shared" si="1082"/>
        <v>22</v>
      </c>
      <c r="K2636" s="1">
        <f t="shared" si="1065"/>
        <v>6</v>
      </c>
      <c r="L2636" s="8">
        <f t="shared" si="1070"/>
        <v>1.0016870200000001</v>
      </c>
      <c r="M2636" s="14">
        <f t="shared" si="1064"/>
        <v>1.0040996</v>
      </c>
      <c r="N2636" s="14">
        <f t="shared" si="1061"/>
        <v>1.4723159239693053</v>
      </c>
      <c r="O2636" s="8">
        <f t="shared" si="1063"/>
        <v>1.4747997500000001</v>
      </c>
      <c r="P2636" s="8">
        <f t="shared" si="1071"/>
        <v>21719.80819114</v>
      </c>
      <c r="Q2636" s="13">
        <f t="shared" si="1072"/>
        <v>0</v>
      </c>
      <c r="R2636" s="21">
        <f t="shared" si="1073"/>
        <v>0</v>
      </c>
      <c r="S2636" s="8">
        <f t="shared" si="1074"/>
        <v>0</v>
      </c>
      <c r="T2636" s="10">
        <f t="shared" si="1083"/>
        <v>6.5000000000000002E-2</v>
      </c>
      <c r="U2636" s="13">
        <f t="shared" si="1062"/>
        <v>284</v>
      </c>
      <c r="V2636" s="13">
        <v>252</v>
      </c>
      <c r="W2636" s="14">
        <f t="shared" si="1075"/>
        <v>1.0735507360000001</v>
      </c>
      <c r="X2636" s="224">
        <f t="shared" si="1066"/>
        <v>1597.50787823</v>
      </c>
      <c r="Y2636" s="8">
        <v>0</v>
      </c>
      <c r="Z2636" s="9">
        <f t="shared" si="1076"/>
        <v>0</v>
      </c>
      <c r="AA2636" s="26" t="str">
        <f t="shared" si="1084"/>
        <v>INCORPJ=</v>
      </c>
      <c r="AB2636" s="70">
        <f t="shared" si="1085"/>
        <v>45169</v>
      </c>
      <c r="AC2636" s="4"/>
      <c r="AD2636" s="1"/>
      <c r="AE2636" s="11"/>
      <c r="AF2636" s="5"/>
      <c r="AG2636" s="1"/>
      <c r="AH2636" s="1"/>
      <c r="AI2636" s="1"/>
      <c r="AJ2636" s="1"/>
      <c r="AK2636" s="10"/>
      <c r="AL2636" s="1"/>
      <c r="AM2636" s="1"/>
      <c r="AN2636" s="1"/>
      <c r="AO2636" s="1"/>
      <c r="AP2636" s="1"/>
      <c r="AQ2636" s="1"/>
    </row>
    <row r="2637" spans="1:43" x14ac:dyDescent="0.2">
      <c r="A2637" s="67">
        <f t="shared" si="1077"/>
        <v>44919</v>
      </c>
      <c r="B2637" s="8">
        <f t="shared" si="1067"/>
        <v>23329.696967169999</v>
      </c>
      <c r="C2637" s="8">
        <f t="shared" si="1078"/>
        <v>14727.293106159999</v>
      </c>
      <c r="D2637" s="28">
        <f t="shared" si="1079"/>
        <v>6434.2</v>
      </c>
      <c r="E2637" s="9">
        <f>IF(K2637=1,VLOOKUP(A2636,[1]Plan1!$AY$117:$BA$314,3),E2636)</f>
        <v>6474.09</v>
      </c>
      <c r="F2637" s="110">
        <f t="shared" si="1080"/>
        <v>44911</v>
      </c>
      <c r="G2637" s="12">
        <f t="shared" si="1068"/>
        <v>6.199682944266538E-3</v>
      </c>
      <c r="H2637" s="11">
        <f t="shared" si="1081"/>
        <v>44942</v>
      </c>
      <c r="I2637" s="11">
        <f t="shared" si="1069"/>
        <v>44942</v>
      </c>
      <c r="J2637" s="1">
        <f t="shared" si="1082"/>
        <v>22</v>
      </c>
      <c r="K2637" s="1">
        <f t="shared" si="1065"/>
        <v>7</v>
      </c>
      <c r="L2637" s="8">
        <f t="shared" si="1070"/>
        <v>1.00196847</v>
      </c>
      <c r="M2637" s="14">
        <f t="shared" si="1064"/>
        <v>1.0040996</v>
      </c>
      <c r="N2637" s="14">
        <f t="shared" si="1061"/>
        <v>1.4723159239693053</v>
      </c>
      <c r="O2637" s="8">
        <f t="shared" si="1063"/>
        <v>1.4752141299999999</v>
      </c>
      <c r="P2637" s="8">
        <f t="shared" si="1071"/>
        <v>21725.910886850001</v>
      </c>
      <c r="Q2637" s="13">
        <f t="shared" si="1072"/>
        <v>0</v>
      </c>
      <c r="R2637" s="21">
        <f t="shared" si="1073"/>
        <v>0</v>
      </c>
      <c r="S2637" s="8">
        <f t="shared" si="1074"/>
        <v>0</v>
      </c>
      <c r="T2637" s="10">
        <f t="shared" si="1083"/>
        <v>6.5000000000000002E-2</v>
      </c>
      <c r="U2637" s="13">
        <f t="shared" si="1062"/>
        <v>285</v>
      </c>
      <c r="V2637" s="13">
        <v>252</v>
      </c>
      <c r="W2637" s="14">
        <f t="shared" si="1075"/>
        <v>1.0738190489999999</v>
      </c>
      <c r="X2637" s="224">
        <f t="shared" si="1066"/>
        <v>1603.7860803200001</v>
      </c>
      <c r="Y2637" s="8">
        <v>0</v>
      </c>
      <c r="Z2637" s="9">
        <f t="shared" si="1076"/>
        <v>0</v>
      </c>
      <c r="AA2637" s="26" t="str">
        <f t="shared" si="1084"/>
        <v>INCORPJ=</v>
      </c>
      <c r="AB2637" s="70">
        <f t="shared" si="1085"/>
        <v>45169</v>
      </c>
      <c r="AC2637" s="4"/>
      <c r="AD2637" s="1"/>
      <c r="AE2637" s="11"/>
      <c r="AF2637" s="5"/>
      <c r="AG2637" s="1"/>
      <c r="AH2637" s="1"/>
      <c r="AI2637" s="1"/>
      <c r="AJ2637" s="1"/>
      <c r="AK2637" s="10"/>
      <c r="AL2637" s="1"/>
      <c r="AM2637" s="1"/>
      <c r="AN2637" s="1"/>
      <c r="AO2637" s="1"/>
      <c r="AP2637" s="1"/>
      <c r="AQ2637" s="1"/>
    </row>
    <row r="2638" spans="1:43" x14ac:dyDescent="0.2">
      <c r="A2638" s="67">
        <f t="shared" si="1077"/>
        <v>44920</v>
      </c>
      <c r="B2638" s="8">
        <f t="shared" si="1067"/>
        <v>23329.696967169999</v>
      </c>
      <c r="C2638" s="8">
        <f t="shared" si="1078"/>
        <v>14727.293106159999</v>
      </c>
      <c r="D2638" s="28">
        <f t="shared" si="1079"/>
        <v>6434.2</v>
      </c>
      <c r="E2638" s="9">
        <f>IF(K2638=1,VLOOKUP(A2637,[1]Plan1!$AY$117:$BA$314,3),E2637)</f>
        <v>6474.09</v>
      </c>
      <c r="F2638" s="110">
        <f t="shared" si="1080"/>
        <v>44911</v>
      </c>
      <c r="G2638" s="12">
        <f t="shared" si="1068"/>
        <v>6.199682944266538E-3</v>
      </c>
      <c r="H2638" s="11">
        <f t="shared" si="1081"/>
        <v>44942</v>
      </c>
      <c r="I2638" s="11">
        <f t="shared" si="1069"/>
        <v>44942</v>
      </c>
      <c r="J2638" s="1">
        <f t="shared" si="1082"/>
        <v>22</v>
      </c>
      <c r="K2638" s="1">
        <f t="shared" si="1065"/>
        <v>7</v>
      </c>
      <c r="L2638" s="8">
        <f t="shared" si="1070"/>
        <v>1.00196847</v>
      </c>
      <c r="M2638" s="14">
        <f t="shared" si="1064"/>
        <v>1.0040996</v>
      </c>
      <c r="N2638" s="14">
        <f t="shared" si="1061"/>
        <v>1.4723159239693053</v>
      </c>
      <c r="O2638" s="8">
        <f t="shared" si="1063"/>
        <v>1.4752141299999999</v>
      </c>
      <c r="P2638" s="8">
        <f t="shared" si="1071"/>
        <v>21725.910886850001</v>
      </c>
      <c r="Q2638" s="13">
        <f t="shared" si="1072"/>
        <v>0</v>
      </c>
      <c r="R2638" s="21">
        <f t="shared" si="1073"/>
        <v>0</v>
      </c>
      <c r="S2638" s="8">
        <f t="shared" si="1074"/>
        <v>0</v>
      </c>
      <c r="T2638" s="10">
        <f t="shared" si="1083"/>
        <v>6.5000000000000002E-2</v>
      </c>
      <c r="U2638" s="13">
        <f t="shared" si="1062"/>
        <v>285</v>
      </c>
      <c r="V2638" s="13">
        <v>252</v>
      </c>
      <c r="W2638" s="14">
        <f t="shared" si="1075"/>
        <v>1.0738190489999999</v>
      </c>
      <c r="X2638" s="224">
        <f t="shared" si="1066"/>
        <v>1603.7860803200001</v>
      </c>
      <c r="Y2638" s="8">
        <v>0</v>
      </c>
      <c r="Z2638" s="9">
        <f t="shared" si="1076"/>
        <v>0</v>
      </c>
      <c r="AA2638" s="26" t="str">
        <f t="shared" si="1084"/>
        <v>INCORPJ=</v>
      </c>
      <c r="AB2638" s="70">
        <f t="shared" si="1085"/>
        <v>45169</v>
      </c>
      <c r="AC2638" s="4"/>
      <c r="AD2638" s="1"/>
      <c r="AE2638" s="11"/>
      <c r="AF2638" s="5"/>
      <c r="AG2638" s="1"/>
      <c r="AH2638" s="1"/>
      <c r="AI2638" s="1"/>
      <c r="AJ2638" s="1"/>
      <c r="AK2638" s="10"/>
      <c r="AL2638" s="1"/>
      <c r="AM2638" s="1"/>
      <c r="AN2638" s="1"/>
      <c r="AO2638" s="1"/>
      <c r="AP2638" s="1"/>
      <c r="AQ2638" s="1"/>
    </row>
    <row r="2639" spans="1:43" x14ac:dyDescent="0.2">
      <c r="A2639" s="67">
        <f t="shared" si="1077"/>
        <v>44921</v>
      </c>
      <c r="B2639" s="8">
        <f t="shared" si="1067"/>
        <v>23329.696967169999</v>
      </c>
      <c r="C2639" s="8">
        <f t="shared" si="1078"/>
        <v>14727.293106159999</v>
      </c>
      <c r="D2639" s="28">
        <f t="shared" si="1079"/>
        <v>6434.2</v>
      </c>
      <c r="E2639" s="9">
        <f>IF(K2639=1,VLOOKUP(A2638,[1]Plan1!$AY$117:$BA$314,3),E2638)</f>
        <v>6474.09</v>
      </c>
      <c r="F2639" s="110">
        <f t="shared" si="1080"/>
        <v>44911</v>
      </c>
      <c r="G2639" s="12">
        <f t="shared" si="1068"/>
        <v>6.199682944266538E-3</v>
      </c>
      <c r="H2639" s="11">
        <f t="shared" si="1081"/>
        <v>44942</v>
      </c>
      <c r="I2639" s="11">
        <f t="shared" si="1069"/>
        <v>44942</v>
      </c>
      <c r="J2639" s="1">
        <f t="shared" si="1082"/>
        <v>22</v>
      </c>
      <c r="K2639" s="1">
        <f t="shared" si="1065"/>
        <v>7</v>
      </c>
      <c r="L2639" s="8">
        <f t="shared" si="1070"/>
        <v>1.00196847</v>
      </c>
      <c r="M2639" s="14">
        <f t="shared" si="1064"/>
        <v>1.0040996</v>
      </c>
      <c r="N2639" s="14">
        <f t="shared" si="1061"/>
        <v>1.4723159239693053</v>
      </c>
      <c r="O2639" s="8">
        <f t="shared" si="1063"/>
        <v>1.4752141299999999</v>
      </c>
      <c r="P2639" s="8">
        <f t="shared" si="1071"/>
        <v>21725.910886850001</v>
      </c>
      <c r="Q2639" s="13">
        <f t="shared" si="1072"/>
        <v>0</v>
      </c>
      <c r="R2639" s="21">
        <f t="shared" si="1073"/>
        <v>0</v>
      </c>
      <c r="S2639" s="8">
        <f t="shared" si="1074"/>
        <v>0</v>
      </c>
      <c r="T2639" s="10">
        <f t="shared" si="1083"/>
        <v>6.5000000000000002E-2</v>
      </c>
      <c r="U2639" s="13">
        <f t="shared" si="1062"/>
        <v>285</v>
      </c>
      <c r="V2639" s="13">
        <v>252</v>
      </c>
      <c r="W2639" s="14">
        <f t="shared" si="1075"/>
        <v>1.0738190489999999</v>
      </c>
      <c r="X2639" s="224">
        <f t="shared" si="1066"/>
        <v>1603.7860803200001</v>
      </c>
      <c r="Y2639" s="8">
        <v>0</v>
      </c>
      <c r="Z2639" s="9">
        <f t="shared" si="1076"/>
        <v>0</v>
      </c>
      <c r="AA2639" s="26" t="str">
        <f t="shared" si="1084"/>
        <v>INCORPJ=</v>
      </c>
      <c r="AB2639" s="70">
        <f t="shared" si="1085"/>
        <v>45169</v>
      </c>
      <c r="AC2639" s="4"/>
      <c r="AD2639" s="1"/>
      <c r="AE2639" s="11"/>
      <c r="AF2639" s="5"/>
      <c r="AG2639" s="1"/>
      <c r="AH2639" s="1"/>
      <c r="AI2639" s="1"/>
      <c r="AJ2639" s="1"/>
      <c r="AK2639" s="10"/>
      <c r="AL2639" s="1"/>
      <c r="AM2639" s="1"/>
      <c r="AN2639" s="1"/>
      <c r="AO2639" s="1"/>
      <c r="AP2639" s="1"/>
      <c r="AQ2639" s="1"/>
    </row>
    <row r="2640" spans="1:43" x14ac:dyDescent="0.2">
      <c r="A2640" s="67">
        <f t="shared" si="1077"/>
        <v>44922</v>
      </c>
      <c r="B2640" s="8">
        <f t="shared" si="1067"/>
        <v>23342.08435764</v>
      </c>
      <c r="C2640" s="8">
        <f t="shared" si="1078"/>
        <v>14727.293106159999</v>
      </c>
      <c r="D2640" s="28">
        <f t="shared" si="1079"/>
        <v>6434.2</v>
      </c>
      <c r="E2640" s="9">
        <f>IF(K2640=1,VLOOKUP(A2639,[1]Plan1!$AY$117:$BA$314,3),E2639)</f>
        <v>6474.09</v>
      </c>
      <c r="F2640" s="110">
        <f t="shared" si="1080"/>
        <v>44911</v>
      </c>
      <c r="G2640" s="12">
        <f t="shared" si="1068"/>
        <v>6.199682944266538E-3</v>
      </c>
      <c r="H2640" s="11">
        <f t="shared" si="1081"/>
        <v>44942</v>
      </c>
      <c r="I2640" s="11">
        <f t="shared" si="1069"/>
        <v>44942</v>
      </c>
      <c r="J2640" s="1">
        <f t="shared" si="1082"/>
        <v>22</v>
      </c>
      <c r="K2640" s="1">
        <f t="shared" si="1065"/>
        <v>8</v>
      </c>
      <c r="L2640" s="8">
        <f t="shared" si="1070"/>
        <v>1.0022499899999999</v>
      </c>
      <c r="M2640" s="14">
        <f t="shared" si="1064"/>
        <v>1.0040996</v>
      </c>
      <c r="N2640" s="14">
        <f t="shared" si="1061"/>
        <v>1.4723159239693053</v>
      </c>
      <c r="O2640" s="8">
        <f t="shared" si="1063"/>
        <v>1.4756286199999999</v>
      </c>
      <c r="P2640" s="8">
        <f t="shared" si="1071"/>
        <v>21732.015202570001</v>
      </c>
      <c r="Q2640" s="13">
        <f t="shared" si="1072"/>
        <v>0</v>
      </c>
      <c r="R2640" s="21">
        <f t="shared" si="1073"/>
        <v>0</v>
      </c>
      <c r="S2640" s="8">
        <f t="shared" si="1074"/>
        <v>0</v>
      </c>
      <c r="T2640" s="10">
        <f t="shared" si="1083"/>
        <v>6.5000000000000002E-2</v>
      </c>
      <c r="U2640" s="13">
        <f t="shared" si="1062"/>
        <v>286</v>
      </c>
      <c r="V2640" s="13">
        <v>252</v>
      </c>
      <c r="W2640" s="14">
        <f t="shared" si="1075"/>
        <v>1.0740874300000001</v>
      </c>
      <c r="X2640" s="224">
        <f t="shared" si="1066"/>
        <v>1610.0691550700001</v>
      </c>
      <c r="Y2640" s="8">
        <v>0</v>
      </c>
      <c r="Z2640" s="9">
        <f t="shared" si="1076"/>
        <v>0</v>
      </c>
      <c r="AA2640" s="26" t="str">
        <f t="shared" si="1084"/>
        <v>INCORPJ=</v>
      </c>
      <c r="AB2640" s="70">
        <f t="shared" si="1085"/>
        <v>45169</v>
      </c>
      <c r="AC2640" s="4"/>
      <c r="AD2640" s="1"/>
      <c r="AE2640" s="11"/>
      <c r="AF2640" s="5"/>
      <c r="AG2640" s="1"/>
      <c r="AH2640" s="1"/>
      <c r="AI2640" s="1"/>
      <c r="AJ2640" s="1"/>
      <c r="AK2640" s="10"/>
      <c r="AL2640" s="1"/>
      <c r="AM2640" s="1"/>
      <c r="AN2640" s="1"/>
      <c r="AO2640" s="1"/>
      <c r="AP2640" s="1"/>
      <c r="AQ2640" s="1"/>
    </row>
    <row r="2641" spans="1:43" x14ac:dyDescent="0.2">
      <c r="A2641" s="67">
        <f t="shared" si="1077"/>
        <v>44923</v>
      </c>
      <c r="B2641" s="8">
        <f t="shared" si="1067"/>
        <v>23354.478379820001</v>
      </c>
      <c r="C2641" s="8">
        <f t="shared" si="1078"/>
        <v>14727.293106159999</v>
      </c>
      <c r="D2641" s="28">
        <f t="shared" si="1079"/>
        <v>6434.2</v>
      </c>
      <c r="E2641" s="9">
        <f>IF(K2641=1,VLOOKUP(A2640,[1]Plan1!$AY$117:$BA$314,3),E2640)</f>
        <v>6474.09</v>
      </c>
      <c r="F2641" s="110">
        <f t="shared" si="1080"/>
        <v>44911</v>
      </c>
      <c r="G2641" s="12">
        <f t="shared" si="1068"/>
        <v>6.199682944266538E-3</v>
      </c>
      <c r="H2641" s="11">
        <f t="shared" si="1081"/>
        <v>44942</v>
      </c>
      <c r="I2641" s="11">
        <f t="shared" si="1069"/>
        <v>44942</v>
      </c>
      <c r="J2641" s="1">
        <f t="shared" si="1082"/>
        <v>22</v>
      </c>
      <c r="K2641" s="1">
        <f t="shared" si="1065"/>
        <v>9</v>
      </c>
      <c r="L2641" s="8">
        <f t="shared" si="1070"/>
        <v>1.0025316</v>
      </c>
      <c r="M2641" s="14">
        <f t="shared" si="1064"/>
        <v>1.0040996</v>
      </c>
      <c r="N2641" s="14">
        <f t="shared" si="1061"/>
        <v>1.4723159239693053</v>
      </c>
      <c r="O2641" s="8">
        <f t="shared" si="1063"/>
        <v>1.4760432299999999</v>
      </c>
      <c r="P2641" s="8">
        <f t="shared" si="1071"/>
        <v>21738.12128557</v>
      </c>
      <c r="Q2641" s="13">
        <f t="shared" si="1072"/>
        <v>0</v>
      </c>
      <c r="R2641" s="21">
        <f t="shared" si="1073"/>
        <v>0</v>
      </c>
      <c r="S2641" s="8">
        <f t="shared" si="1074"/>
        <v>0</v>
      </c>
      <c r="T2641" s="10">
        <f t="shared" si="1083"/>
        <v>6.5000000000000002E-2</v>
      </c>
      <c r="U2641" s="13">
        <f t="shared" si="1062"/>
        <v>287</v>
      </c>
      <c r="V2641" s="13">
        <v>252</v>
      </c>
      <c r="W2641" s="14">
        <f t="shared" si="1075"/>
        <v>1.074355878</v>
      </c>
      <c r="X2641" s="224">
        <f t="shared" si="1066"/>
        <v>1616.35709425</v>
      </c>
      <c r="Y2641" s="8">
        <v>0</v>
      </c>
      <c r="Z2641" s="9">
        <f t="shared" si="1076"/>
        <v>0</v>
      </c>
      <c r="AA2641" s="26" t="str">
        <f t="shared" si="1084"/>
        <v>INCORPJ=</v>
      </c>
      <c r="AB2641" s="70">
        <f t="shared" si="1085"/>
        <v>45169</v>
      </c>
      <c r="AC2641" s="4"/>
      <c r="AD2641" s="1"/>
      <c r="AE2641" s="11"/>
      <c r="AF2641" s="5"/>
      <c r="AG2641" s="1"/>
      <c r="AH2641" s="1"/>
      <c r="AI2641" s="1"/>
      <c r="AJ2641" s="1"/>
      <c r="AK2641" s="10"/>
      <c r="AL2641" s="1"/>
      <c r="AM2641" s="1"/>
      <c r="AN2641" s="1"/>
      <c r="AO2641" s="1"/>
      <c r="AP2641" s="1"/>
      <c r="AQ2641" s="1"/>
    </row>
    <row r="2642" spans="1:43" x14ac:dyDescent="0.2">
      <c r="A2642" s="67">
        <f t="shared" si="1077"/>
        <v>44924</v>
      </c>
      <c r="B2642" s="8">
        <f t="shared" si="1067"/>
        <v>23366.879036350001</v>
      </c>
      <c r="C2642" s="8">
        <f t="shared" si="1078"/>
        <v>14727.293106159999</v>
      </c>
      <c r="D2642" s="28">
        <f t="shared" si="1079"/>
        <v>6434.2</v>
      </c>
      <c r="E2642" s="9">
        <f>IF(K2642=1,VLOOKUP(A2641,[1]Plan1!$AY$117:$BA$314,3),E2641)</f>
        <v>6474.09</v>
      </c>
      <c r="F2642" s="110">
        <f t="shared" si="1080"/>
        <v>44911</v>
      </c>
      <c r="G2642" s="12">
        <f t="shared" si="1068"/>
        <v>6.199682944266538E-3</v>
      </c>
      <c r="H2642" s="11">
        <f t="shared" si="1081"/>
        <v>44942</v>
      </c>
      <c r="I2642" s="11">
        <f t="shared" si="1069"/>
        <v>44942</v>
      </c>
      <c r="J2642" s="1">
        <f t="shared" si="1082"/>
        <v>22</v>
      </c>
      <c r="K2642" s="1">
        <f t="shared" si="1065"/>
        <v>10</v>
      </c>
      <c r="L2642" s="8">
        <f t="shared" si="1070"/>
        <v>1.00281328</v>
      </c>
      <c r="M2642" s="14">
        <f t="shared" si="1064"/>
        <v>1.0040996</v>
      </c>
      <c r="N2642" s="14">
        <f t="shared" si="1061"/>
        <v>1.4723159239693053</v>
      </c>
      <c r="O2642" s="8">
        <f t="shared" si="1063"/>
        <v>1.4764579600000001</v>
      </c>
      <c r="P2642" s="8">
        <f t="shared" si="1071"/>
        <v>21744.22913584</v>
      </c>
      <c r="Q2642" s="13">
        <f t="shared" si="1072"/>
        <v>0</v>
      </c>
      <c r="R2642" s="21">
        <f t="shared" si="1073"/>
        <v>0</v>
      </c>
      <c r="S2642" s="8">
        <f t="shared" si="1074"/>
        <v>0</v>
      </c>
      <c r="T2642" s="10">
        <f t="shared" si="1083"/>
        <v>6.5000000000000002E-2</v>
      </c>
      <c r="U2642" s="13">
        <f t="shared" si="1062"/>
        <v>288</v>
      </c>
      <c r="V2642" s="13">
        <v>252</v>
      </c>
      <c r="W2642" s="14">
        <f t="shared" si="1075"/>
        <v>1.0746243929999999</v>
      </c>
      <c r="X2642" s="224">
        <f t="shared" si="1066"/>
        <v>1622.64990051</v>
      </c>
      <c r="Y2642" s="8">
        <v>0</v>
      </c>
      <c r="Z2642" s="9">
        <f t="shared" si="1076"/>
        <v>0</v>
      </c>
      <c r="AA2642" s="26" t="str">
        <f t="shared" si="1084"/>
        <v>INCORPJ=</v>
      </c>
      <c r="AB2642" s="70">
        <f t="shared" si="1085"/>
        <v>45169</v>
      </c>
      <c r="AC2642" s="4"/>
      <c r="AD2642" s="1"/>
      <c r="AE2642" s="11"/>
      <c r="AF2642" s="5"/>
      <c r="AG2642" s="1"/>
      <c r="AH2642" s="1"/>
      <c r="AI2642" s="1"/>
      <c r="AJ2642" s="1"/>
      <c r="AK2642" s="10"/>
      <c r="AL2642" s="1"/>
      <c r="AM2642" s="1"/>
      <c r="AN2642" s="1"/>
      <c r="AO2642" s="1"/>
      <c r="AP2642" s="1"/>
      <c r="AQ2642" s="1"/>
    </row>
    <row r="2643" spans="1:43" x14ac:dyDescent="0.2">
      <c r="A2643" s="67">
        <f t="shared" si="1077"/>
        <v>44925</v>
      </c>
      <c r="B2643" s="8">
        <f t="shared" si="1067"/>
        <v>23379.286351620001</v>
      </c>
      <c r="C2643" s="8">
        <f t="shared" si="1078"/>
        <v>14727.293106159999</v>
      </c>
      <c r="D2643" s="28">
        <f t="shared" si="1079"/>
        <v>6434.2</v>
      </c>
      <c r="E2643" s="9">
        <f>IF(K2643=1,VLOOKUP(A2642,[1]Plan1!$AY$117:$BA$314,3),E2642)</f>
        <v>6474.09</v>
      </c>
      <c r="F2643" s="110">
        <f t="shared" si="1080"/>
        <v>44911</v>
      </c>
      <c r="G2643" s="12">
        <f t="shared" si="1068"/>
        <v>6.199682944266538E-3</v>
      </c>
      <c r="H2643" s="11">
        <f t="shared" si="1081"/>
        <v>44942</v>
      </c>
      <c r="I2643" s="11">
        <f t="shared" si="1069"/>
        <v>44942</v>
      </c>
      <c r="J2643" s="1">
        <f t="shared" si="1082"/>
        <v>22</v>
      </c>
      <c r="K2643" s="1">
        <f t="shared" si="1065"/>
        <v>11</v>
      </c>
      <c r="L2643" s="8">
        <f t="shared" si="1070"/>
        <v>1.00309505</v>
      </c>
      <c r="M2643" s="14">
        <f t="shared" si="1064"/>
        <v>1.0040996</v>
      </c>
      <c r="N2643" s="14">
        <f t="shared" si="1061"/>
        <v>1.4723159239693053</v>
      </c>
      <c r="O2643" s="8">
        <f t="shared" si="1063"/>
        <v>1.4768728099999999</v>
      </c>
      <c r="P2643" s="8">
        <f t="shared" si="1071"/>
        <v>21750.338753380001</v>
      </c>
      <c r="Q2643" s="13">
        <f t="shared" si="1072"/>
        <v>0</v>
      </c>
      <c r="R2643" s="21">
        <f t="shared" si="1073"/>
        <v>0</v>
      </c>
      <c r="S2643" s="8">
        <f t="shared" si="1074"/>
        <v>0</v>
      </c>
      <c r="T2643" s="10">
        <f t="shared" si="1083"/>
        <v>6.5000000000000002E-2</v>
      </c>
      <c r="U2643" s="13">
        <f t="shared" si="1062"/>
        <v>289</v>
      </c>
      <c r="V2643" s="13">
        <v>252</v>
      </c>
      <c r="W2643" s="14">
        <f t="shared" si="1075"/>
        <v>1.0748929760000001</v>
      </c>
      <c r="X2643" s="224">
        <f t="shared" si="1066"/>
        <v>1628.9475982399999</v>
      </c>
      <c r="Y2643" s="8">
        <v>0</v>
      </c>
      <c r="Z2643" s="9">
        <f t="shared" si="1076"/>
        <v>0</v>
      </c>
      <c r="AA2643" s="26" t="str">
        <f t="shared" si="1084"/>
        <v>INCORPJ=</v>
      </c>
      <c r="AB2643" s="70">
        <f t="shared" si="1085"/>
        <v>45169</v>
      </c>
      <c r="AC2643" s="4"/>
      <c r="AD2643" s="1"/>
      <c r="AE2643" s="11"/>
      <c r="AF2643" s="5"/>
      <c r="AG2643" s="1"/>
      <c r="AH2643" s="1"/>
      <c r="AI2643" s="1"/>
      <c r="AJ2643" s="1"/>
      <c r="AK2643" s="10"/>
      <c r="AL2643" s="1"/>
      <c r="AM2643" s="1"/>
      <c r="AN2643" s="1"/>
      <c r="AO2643" s="1"/>
      <c r="AP2643" s="1"/>
      <c r="AQ2643" s="1"/>
    </row>
    <row r="2644" spans="1:43" x14ac:dyDescent="0.2">
      <c r="A2644" s="67">
        <f t="shared" si="1077"/>
        <v>44926</v>
      </c>
      <c r="B2644" s="8">
        <f t="shared" si="1067"/>
        <v>23391.700126470001</v>
      </c>
      <c r="C2644" s="8">
        <f t="shared" si="1078"/>
        <v>14727.293106159999</v>
      </c>
      <c r="D2644" s="28">
        <f t="shared" si="1079"/>
        <v>6434.2</v>
      </c>
      <c r="E2644" s="9">
        <f>IF(K2644=1,VLOOKUP(A2643,[1]Plan1!$AY$117:$BA$314,3),E2643)</f>
        <v>6474.09</v>
      </c>
      <c r="F2644" s="110">
        <f t="shared" si="1080"/>
        <v>44911</v>
      </c>
      <c r="G2644" s="12">
        <f t="shared" si="1068"/>
        <v>6.199682944266538E-3</v>
      </c>
      <c r="H2644" s="11">
        <f t="shared" si="1081"/>
        <v>44942</v>
      </c>
      <c r="I2644" s="11">
        <f t="shared" si="1069"/>
        <v>44942</v>
      </c>
      <c r="J2644" s="1">
        <f t="shared" si="1082"/>
        <v>22</v>
      </c>
      <c r="K2644" s="1">
        <f t="shared" si="1065"/>
        <v>12</v>
      </c>
      <c r="L2644" s="8">
        <f t="shared" si="1070"/>
        <v>1.00337689</v>
      </c>
      <c r="M2644" s="14">
        <f t="shared" si="1064"/>
        <v>1.0040996</v>
      </c>
      <c r="N2644" s="14">
        <f t="shared" si="1061"/>
        <v>1.4723159239693053</v>
      </c>
      <c r="O2644" s="8">
        <f t="shared" si="1063"/>
        <v>1.47728777</v>
      </c>
      <c r="P2644" s="8">
        <f t="shared" si="1071"/>
        <v>21756.449990929999</v>
      </c>
      <c r="Q2644" s="13">
        <f t="shared" si="1072"/>
        <v>0</v>
      </c>
      <c r="R2644" s="21">
        <f t="shared" si="1073"/>
        <v>0</v>
      </c>
      <c r="S2644" s="8">
        <f t="shared" si="1074"/>
        <v>0</v>
      </c>
      <c r="T2644" s="10">
        <f t="shared" si="1083"/>
        <v>6.5000000000000002E-2</v>
      </c>
      <c r="U2644" s="13">
        <f t="shared" si="1062"/>
        <v>290</v>
      </c>
      <c r="V2644" s="13">
        <v>252</v>
      </c>
      <c r="W2644" s="14">
        <f t="shared" si="1075"/>
        <v>1.075161625</v>
      </c>
      <c r="X2644" s="224">
        <f t="shared" si="1066"/>
        <v>1635.25013554</v>
      </c>
      <c r="Y2644" s="8">
        <v>0</v>
      </c>
      <c r="Z2644" s="9">
        <f t="shared" si="1076"/>
        <v>0</v>
      </c>
      <c r="AA2644" s="26" t="str">
        <f t="shared" si="1084"/>
        <v>INCORPJ=</v>
      </c>
      <c r="AB2644" s="70">
        <f t="shared" si="1085"/>
        <v>45169</v>
      </c>
      <c r="AC2644" s="4"/>
      <c r="AD2644" s="1"/>
      <c r="AE2644" s="11"/>
      <c r="AF2644" s="5"/>
      <c r="AG2644" s="1"/>
      <c r="AH2644" s="1"/>
      <c r="AI2644" s="1"/>
      <c r="AJ2644" s="1"/>
      <c r="AK2644" s="10"/>
      <c r="AL2644" s="1"/>
      <c r="AM2644" s="1"/>
      <c r="AN2644" s="1"/>
      <c r="AO2644" s="1"/>
      <c r="AP2644" s="1"/>
      <c r="AQ2644" s="1"/>
    </row>
    <row r="2645" spans="1:43" x14ac:dyDescent="0.2">
      <c r="A2645" s="67">
        <f t="shared" si="1077"/>
        <v>44927</v>
      </c>
      <c r="B2645" s="8">
        <f t="shared" si="1067"/>
        <v>23391.700126470001</v>
      </c>
      <c r="C2645" s="8">
        <f t="shared" si="1078"/>
        <v>14727.293106159999</v>
      </c>
      <c r="D2645" s="28">
        <f t="shared" si="1079"/>
        <v>6434.2</v>
      </c>
      <c r="E2645" s="9">
        <f>IF(K2645=1,VLOOKUP(A2644,[1]Plan1!$AY$117:$BA$314,3),E2644)</f>
        <v>6474.09</v>
      </c>
      <c r="F2645" s="110">
        <f t="shared" si="1080"/>
        <v>44911</v>
      </c>
      <c r="G2645" s="12">
        <f t="shared" si="1068"/>
        <v>6.199682944266538E-3</v>
      </c>
      <c r="H2645" s="11">
        <f t="shared" si="1081"/>
        <v>44942</v>
      </c>
      <c r="I2645" s="11">
        <f t="shared" si="1069"/>
        <v>44942</v>
      </c>
      <c r="J2645" s="1">
        <f t="shared" si="1082"/>
        <v>22</v>
      </c>
      <c r="K2645" s="1">
        <f t="shared" si="1065"/>
        <v>12</v>
      </c>
      <c r="L2645" s="8">
        <f t="shared" si="1070"/>
        <v>1.00337689</v>
      </c>
      <c r="M2645" s="14">
        <f t="shared" si="1064"/>
        <v>1.0040996</v>
      </c>
      <c r="N2645" s="14">
        <f t="shared" si="1061"/>
        <v>1.4723159239693053</v>
      </c>
      <c r="O2645" s="8">
        <f t="shared" si="1063"/>
        <v>1.47728777</v>
      </c>
      <c r="P2645" s="8">
        <f t="shared" si="1071"/>
        <v>21756.449990929999</v>
      </c>
      <c r="Q2645" s="13">
        <f t="shared" si="1072"/>
        <v>0</v>
      </c>
      <c r="R2645" s="21">
        <f t="shared" si="1073"/>
        <v>0</v>
      </c>
      <c r="S2645" s="8">
        <f t="shared" si="1074"/>
        <v>0</v>
      </c>
      <c r="T2645" s="10">
        <f t="shared" si="1083"/>
        <v>6.5000000000000002E-2</v>
      </c>
      <c r="U2645" s="13">
        <f t="shared" si="1062"/>
        <v>290</v>
      </c>
      <c r="V2645" s="13">
        <v>252</v>
      </c>
      <c r="W2645" s="14">
        <f t="shared" si="1075"/>
        <v>1.075161625</v>
      </c>
      <c r="X2645" s="224">
        <f t="shared" si="1066"/>
        <v>1635.25013554</v>
      </c>
      <c r="Y2645" s="8">
        <v>0</v>
      </c>
      <c r="Z2645" s="9">
        <f t="shared" si="1076"/>
        <v>0</v>
      </c>
      <c r="AA2645" s="26" t="str">
        <f t="shared" si="1084"/>
        <v>INCORPJ=</v>
      </c>
      <c r="AB2645" s="70">
        <f t="shared" si="1085"/>
        <v>45169</v>
      </c>
      <c r="AC2645" s="4"/>
      <c r="AD2645" s="1"/>
      <c r="AE2645" s="11"/>
      <c r="AF2645" s="5"/>
      <c r="AG2645" s="1"/>
      <c r="AH2645" s="1"/>
      <c r="AI2645" s="1"/>
      <c r="AJ2645" s="1"/>
      <c r="AK2645" s="10"/>
      <c r="AL2645" s="1"/>
      <c r="AM2645" s="1"/>
      <c r="AN2645" s="1"/>
      <c r="AO2645" s="1"/>
      <c r="AP2645" s="1"/>
      <c r="AQ2645" s="1"/>
    </row>
    <row r="2646" spans="1:43" x14ac:dyDescent="0.2">
      <c r="A2646" s="67">
        <f t="shared" si="1077"/>
        <v>44928</v>
      </c>
      <c r="B2646" s="8">
        <f t="shared" si="1067"/>
        <v>23391.700126470001</v>
      </c>
      <c r="C2646" s="8">
        <f t="shared" si="1078"/>
        <v>14727.293106159999</v>
      </c>
      <c r="D2646" s="28">
        <f t="shared" si="1079"/>
        <v>6434.2</v>
      </c>
      <c r="E2646" s="9">
        <f>IF(K2646=1,VLOOKUP(A2645,[1]Plan1!$AY$117:$BA$314,3),E2645)</f>
        <v>6474.09</v>
      </c>
      <c r="F2646" s="110">
        <f t="shared" si="1080"/>
        <v>44911</v>
      </c>
      <c r="G2646" s="12">
        <f t="shared" si="1068"/>
        <v>6.199682944266538E-3</v>
      </c>
      <c r="H2646" s="11">
        <f t="shared" si="1081"/>
        <v>44942</v>
      </c>
      <c r="I2646" s="11">
        <f t="shared" si="1069"/>
        <v>44942</v>
      </c>
      <c r="J2646" s="1">
        <f t="shared" si="1082"/>
        <v>22</v>
      </c>
      <c r="K2646" s="1">
        <f t="shared" si="1065"/>
        <v>12</v>
      </c>
      <c r="L2646" s="8">
        <f t="shared" si="1070"/>
        <v>1.00337689</v>
      </c>
      <c r="M2646" s="14">
        <f t="shared" si="1064"/>
        <v>1.0040996</v>
      </c>
      <c r="N2646" s="14">
        <f t="shared" si="1061"/>
        <v>1.4723159239693053</v>
      </c>
      <c r="O2646" s="8">
        <f t="shared" si="1063"/>
        <v>1.47728777</v>
      </c>
      <c r="P2646" s="8">
        <f t="shared" si="1071"/>
        <v>21756.449990929999</v>
      </c>
      <c r="Q2646" s="13">
        <f t="shared" si="1072"/>
        <v>0</v>
      </c>
      <c r="R2646" s="21">
        <f t="shared" si="1073"/>
        <v>0</v>
      </c>
      <c r="S2646" s="8">
        <f t="shared" si="1074"/>
        <v>0</v>
      </c>
      <c r="T2646" s="10">
        <f t="shared" si="1083"/>
        <v>6.5000000000000002E-2</v>
      </c>
      <c r="U2646" s="13">
        <f t="shared" si="1062"/>
        <v>290</v>
      </c>
      <c r="V2646" s="13">
        <v>252</v>
      </c>
      <c r="W2646" s="14">
        <f t="shared" si="1075"/>
        <v>1.075161625</v>
      </c>
      <c r="X2646" s="224">
        <f t="shared" si="1066"/>
        <v>1635.25013554</v>
      </c>
      <c r="Y2646" s="8">
        <v>0</v>
      </c>
      <c r="Z2646" s="9">
        <f t="shared" si="1076"/>
        <v>0</v>
      </c>
      <c r="AA2646" s="26" t="str">
        <f t="shared" si="1084"/>
        <v>INCORPJ=</v>
      </c>
      <c r="AB2646" s="70">
        <f t="shared" si="1085"/>
        <v>45169</v>
      </c>
      <c r="AC2646" s="4"/>
      <c r="AD2646" s="1"/>
      <c r="AE2646" s="11"/>
      <c r="AF2646" s="5"/>
      <c r="AG2646" s="1"/>
      <c r="AH2646" s="1"/>
      <c r="AI2646" s="1"/>
      <c r="AJ2646" s="1"/>
      <c r="AK2646" s="10"/>
      <c r="AL2646" s="1"/>
      <c r="AM2646" s="1"/>
      <c r="AN2646" s="1"/>
      <c r="AO2646" s="1"/>
      <c r="AP2646" s="1"/>
      <c r="AQ2646" s="1"/>
    </row>
    <row r="2647" spans="1:43" x14ac:dyDescent="0.2">
      <c r="A2647" s="67">
        <f t="shared" si="1077"/>
        <v>44929</v>
      </c>
      <c r="B2647" s="8">
        <f t="shared" si="1067"/>
        <v>23404.120385170001</v>
      </c>
      <c r="C2647" s="8">
        <f t="shared" si="1078"/>
        <v>14727.293106159999</v>
      </c>
      <c r="D2647" s="28">
        <f t="shared" si="1079"/>
        <v>6434.2</v>
      </c>
      <c r="E2647" s="9">
        <f>IF(K2647=1,VLOOKUP(A2646,[1]Plan1!$AY$117:$BA$314,3),E2646)</f>
        <v>6474.09</v>
      </c>
      <c r="F2647" s="110">
        <f t="shared" si="1080"/>
        <v>44911</v>
      </c>
      <c r="G2647" s="12">
        <f t="shared" si="1068"/>
        <v>6.199682944266538E-3</v>
      </c>
      <c r="H2647" s="11">
        <f t="shared" si="1081"/>
        <v>44942</v>
      </c>
      <c r="I2647" s="11">
        <f t="shared" si="1069"/>
        <v>44942</v>
      </c>
      <c r="J2647" s="1">
        <f t="shared" si="1082"/>
        <v>22</v>
      </c>
      <c r="K2647" s="1">
        <f t="shared" si="1065"/>
        <v>13</v>
      </c>
      <c r="L2647" s="8">
        <f t="shared" si="1070"/>
        <v>1.0036588099999999</v>
      </c>
      <c r="M2647" s="14">
        <f t="shared" si="1064"/>
        <v>1.0040996</v>
      </c>
      <c r="N2647" s="14">
        <f t="shared" si="1061"/>
        <v>1.4723159239693053</v>
      </c>
      <c r="O2647" s="8">
        <f t="shared" si="1063"/>
        <v>1.4777028400000001</v>
      </c>
      <c r="P2647" s="8">
        <f t="shared" si="1071"/>
        <v>21762.56284848</v>
      </c>
      <c r="Q2647" s="13">
        <f t="shared" si="1072"/>
        <v>0</v>
      </c>
      <c r="R2647" s="21">
        <f t="shared" si="1073"/>
        <v>0</v>
      </c>
      <c r="S2647" s="8">
        <f t="shared" si="1074"/>
        <v>0</v>
      </c>
      <c r="T2647" s="10">
        <f t="shared" si="1083"/>
        <v>6.5000000000000002E-2</v>
      </c>
      <c r="U2647" s="13">
        <f t="shared" si="1062"/>
        <v>291</v>
      </c>
      <c r="V2647" s="13">
        <v>252</v>
      </c>
      <c r="W2647" s="14">
        <f t="shared" si="1075"/>
        <v>1.0754303409999999</v>
      </c>
      <c r="X2647" s="224">
        <f t="shared" si="1066"/>
        <v>1641.55753669</v>
      </c>
      <c r="Y2647" s="8">
        <v>0</v>
      </c>
      <c r="Z2647" s="9">
        <f t="shared" si="1076"/>
        <v>0</v>
      </c>
      <c r="AA2647" s="26" t="str">
        <f t="shared" si="1084"/>
        <v>INCORPJ=</v>
      </c>
      <c r="AB2647" s="70">
        <f t="shared" si="1085"/>
        <v>45169</v>
      </c>
      <c r="AC2647" s="4"/>
      <c r="AD2647" s="1"/>
      <c r="AE2647" s="11"/>
      <c r="AF2647" s="5"/>
      <c r="AG2647" s="1"/>
      <c r="AH2647" s="1"/>
      <c r="AI2647" s="1"/>
      <c r="AJ2647" s="1"/>
      <c r="AK2647" s="10"/>
      <c r="AL2647" s="1"/>
      <c r="AM2647" s="1"/>
      <c r="AN2647" s="1"/>
      <c r="AO2647" s="1"/>
      <c r="AP2647" s="1"/>
      <c r="AQ2647" s="1"/>
    </row>
    <row r="2648" spans="1:43" x14ac:dyDescent="0.2">
      <c r="A2648" s="67">
        <f t="shared" si="1077"/>
        <v>44930</v>
      </c>
      <c r="B2648" s="8">
        <f t="shared" si="1067"/>
        <v>23416.547468860001</v>
      </c>
      <c r="C2648" s="8">
        <f t="shared" si="1078"/>
        <v>14727.293106159999</v>
      </c>
      <c r="D2648" s="28">
        <f t="shared" si="1079"/>
        <v>6434.2</v>
      </c>
      <c r="E2648" s="9">
        <f>IF(K2648=1,VLOOKUP(A2647,[1]Plan1!$AY$117:$BA$314,3),E2647)</f>
        <v>6474.09</v>
      </c>
      <c r="F2648" s="110">
        <f t="shared" si="1080"/>
        <v>44911</v>
      </c>
      <c r="G2648" s="12">
        <f t="shared" si="1068"/>
        <v>6.199682944266538E-3</v>
      </c>
      <c r="H2648" s="11">
        <f t="shared" si="1081"/>
        <v>44942</v>
      </c>
      <c r="I2648" s="11">
        <f t="shared" si="1069"/>
        <v>44942</v>
      </c>
      <c r="J2648" s="1">
        <f t="shared" si="1082"/>
        <v>22</v>
      </c>
      <c r="K2648" s="1">
        <f t="shared" si="1065"/>
        <v>14</v>
      </c>
      <c r="L2648" s="8">
        <f t="shared" si="1070"/>
        <v>1.00394081</v>
      </c>
      <c r="M2648" s="14">
        <f t="shared" si="1064"/>
        <v>1.0040996</v>
      </c>
      <c r="N2648" s="14">
        <f t="shared" si="1061"/>
        <v>1.4723159239693053</v>
      </c>
      <c r="O2648" s="8">
        <f t="shared" si="1063"/>
        <v>1.47811804</v>
      </c>
      <c r="P2648" s="8">
        <f t="shared" si="1071"/>
        <v>21768.677620580002</v>
      </c>
      <c r="Q2648" s="13">
        <f t="shared" si="1072"/>
        <v>0</v>
      </c>
      <c r="R2648" s="21">
        <f t="shared" si="1073"/>
        <v>0</v>
      </c>
      <c r="S2648" s="8">
        <f t="shared" si="1074"/>
        <v>0</v>
      </c>
      <c r="T2648" s="10">
        <f t="shared" si="1083"/>
        <v>6.5000000000000002E-2</v>
      </c>
      <c r="U2648" s="13">
        <f t="shared" si="1062"/>
        <v>292</v>
      </c>
      <c r="V2648" s="13">
        <v>252</v>
      </c>
      <c r="W2648" s="14">
        <f t="shared" si="1075"/>
        <v>1.0756991250000001</v>
      </c>
      <c r="X2648" s="224">
        <f t="shared" si="1066"/>
        <v>1647.86984828</v>
      </c>
      <c r="Y2648" s="8">
        <v>0</v>
      </c>
      <c r="Z2648" s="9">
        <f t="shared" si="1076"/>
        <v>0</v>
      </c>
      <c r="AA2648" s="26" t="str">
        <f t="shared" si="1084"/>
        <v>INCORPJ=</v>
      </c>
      <c r="AB2648" s="70">
        <f t="shared" si="1085"/>
        <v>45169</v>
      </c>
      <c r="AC2648" s="4"/>
      <c r="AD2648" s="1"/>
      <c r="AE2648" s="11"/>
      <c r="AF2648" s="5"/>
      <c r="AG2648" s="1"/>
      <c r="AH2648" s="1"/>
      <c r="AI2648" s="1"/>
      <c r="AJ2648" s="1"/>
      <c r="AK2648" s="10"/>
      <c r="AL2648" s="1"/>
      <c r="AM2648" s="1"/>
      <c r="AN2648" s="1"/>
      <c r="AO2648" s="1"/>
      <c r="AP2648" s="1"/>
      <c r="AQ2648" s="1"/>
    </row>
    <row r="2649" spans="1:43" x14ac:dyDescent="0.2">
      <c r="A2649" s="67">
        <f t="shared" si="1077"/>
        <v>44931</v>
      </c>
      <c r="B2649" s="8">
        <f t="shared" si="1067"/>
        <v>23428.98104164</v>
      </c>
      <c r="C2649" s="8">
        <f t="shared" si="1078"/>
        <v>14727.293106159999</v>
      </c>
      <c r="D2649" s="28">
        <f t="shared" si="1079"/>
        <v>6434.2</v>
      </c>
      <c r="E2649" s="9">
        <f>IF(K2649=1,VLOOKUP(A2648,[1]Plan1!$AY$117:$BA$314,3),E2648)</f>
        <v>6474.09</v>
      </c>
      <c r="F2649" s="110">
        <f t="shared" si="1080"/>
        <v>44911</v>
      </c>
      <c r="G2649" s="12">
        <f t="shared" si="1068"/>
        <v>6.199682944266538E-3</v>
      </c>
      <c r="H2649" s="11">
        <f t="shared" si="1081"/>
        <v>44942</v>
      </c>
      <c r="I2649" s="11">
        <f t="shared" si="1069"/>
        <v>44942</v>
      </c>
      <c r="J2649" s="1">
        <f t="shared" si="1082"/>
        <v>22</v>
      </c>
      <c r="K2649" s="1">
        <f t="shared" si="1065"/>
        <v>15</v>
      </c>
      <c r="L2649" s="8">
        <f t="shared" si="1070"/>
        <v>1.0042228900000001</v>
      </c>
      <c r="M2649" s="14">
        <f t="shared" si="1064"/>
        <v>1.0040996</v>
      </c>
      <c r="N2649" s="14">
        <f t="shared" si="1061"/>
        <v>1.4723159239693053</v>
      </c>
      <c r="O2649" s="8">
        <f t="shared" si="1063"/>
        <v>1.47853335</v>
      </c>
      <c r="P2649" s="8">
        <f t="shared" si="1071"/>
        <v>21774.794012679999</v>
      </c>
      <c r="Q2649" s="13">
        <f t="shared" si="1072"/>
        <v>0</v>
      </c>
      <c r="R2649" s="21">
        <f t="shared" si="1073"/>
        <v>0</v>
      </c>
      <c r="S2649" s="8">
        <f t="shared" si="1074"/>
        <v>0</v>
      </c>
      <c r="T2649" s="10">
        <f t="shared" si="1083"/>
        <v>6.5000000000000002E-2</v>
      </c>
      <c r="U2649" s="13">
        <f t="shared" si="1062"/>
        <v>293</v>
      </c>
      <c r="V2649" s="13">
        <v>252</v>
      </c>
      <c r="W2649" s="14">
        <f t="shared" si="1075"/>
        <v>1.075967976</v>
      </c>
      <c r="X2649" s="224">
        <f t="shared" si="1066"/>
        <v>1654.1870289599999</v>
      </c>
      <c r="Y2649" s="8">
        <v>0</v>
      </c>
      <c r="Z2649" s="9">
        <f t="shared" si="1076"/>
        <v>0</v>
      </c>
      <c r="AA2649" s="26" t="str">
        <f t="shared" si="1084"/>
        <v>INCORPJ=</v>
      </c>
      <c r="AB2649" s="70">
        <f t="shared" si="1085"/>
        <v>45169</v>
      </c>
      <c r="AC2649" s="4"/>
      <c r="AD2649" s="1"/>
      <c r="AE2649" s="11"/>
      <c r="AF2649" s="5"/>
      <c r="AG2649" s="1"/>
      <c r="AH2649" s="1"/>
      <c r="AI2649" s="1"/>
      <c r="AJ2649" s="1"/>
      <c r="AK2649" s="10"/>
      <c r="AL2649" s="1"/>
      <c r="AM2649" s="1"/>
      <c r="AN2649" s="1"/>
      <c r="AO2649" s="1"/>
      <c r="AP2649" s="1"/>
      <c r="AQ2649" s="1"/>
    </row>
    <row r="2650" spans="1:43" x14ac:dyDescent="0.2">
      <c r="A2650" s="67">
        <f t="shared" si="1077"/>
        <v>44932</v>
      </c>
      <c r="B2650" s="8">
        <f t="shared" si="1067"/>
        <v>23441.421264529999</v>
      </c>
      <c r="C2650" s="8">
        <f t="shared" si="1078"/>
        <v>14727.293106159999</v>
      </c>
      <c r="D2650" s="28">
        <f t="shared" si="1079"/>
        <v>6434.2</v>
      </c>
      <c r="E2650" s="9">
        <f>IF(K2650=1,VLOOKUP(A2649,[1]Plan1!$AY$117:$BA$314,3),E2649)</f>
        <v>6474.09</v>
      </c>
      <c r="F2650" s="110">
        <f t="shared" si="1080"/>
        <v>44911</v>
      </c>
      <c r="G2650" s="12">
        <f t="shared" si="1068"/>
        <v>6.199682944266538E-3</v>
      </c>
      <c r="H2650" s="11">
        <f t="shared" si="1081"/>
        <v>44942</v>
      </c>
      <c r="I2650" s="11">
        <f t="shared" si="1069"/>
        <v>44942</v>
      </c>
      <c r="J2650" s="1">
        <f t="shared" si="1082"/>
        <v>22</v>
      </c>
      <c r="K2650" s="1">
        <f t="shared" si="1065"/>
        <v>16</v>
      </c>
      <c r="L2650" s="8">
        <f t="shared" si="1070"/>
        <v>1.0045050499999999</v>
      </c>
      <c r="M2650" s="14">
        <f t="shared" si="1064"/>
        <v>1.0040996</v>
      </c>
      <c r="N2650" s="14">
        <f t="shared" si="1061"/>
        <v>1.4723159239693053</v>
      </c>
      <c r="O2650" s="8">
        <f t="shared" si="1063"/>
        <v>1.4789487800000001</v>
      </c>
      <c r="P2650" s="8">
        <f t="shared" si="1071"/>
        <v>21780.912172050001</v>
      </c>
      <c r="Q2650" s="13">
        <f t="shared" si="1072"/>
        <v>0</v>
      </c>
      <c r="R2650" s="21">
        <f t="shared" si="1073"/>
        <v>0</v>
      </c>
      <c r="S2650" s="8">
        <f t="shared" si="1074"/>
        <v>0</v>
      </c>
      <c r="T2650" s="10">
        <f t="shared" si="1083"/>
        <v>6.5000000000000002E-2</v>
      </c>
      <c r="U2650" s="13">
        <f t="shared" si="1062"/>
        <v>294</v>
      </c>
      <c r="V2650" s="13">
        <v>252</v>
      </c>
      <c r="W2650" s="14">
        <f t="shared" si="1075"/>
        <v>1.076236894</v>
      </c>
      <c r="X2650" s="224">
        <f t="shared" si="1066"/>
        <v>1660.5090924799999</v>
      </c>
      <c r="Y2650" s="8">
        <v>0</v>
      </c>
      <c r="Z2650" s="9">
        <f t="shared" si="1076"/>
        <v>0</v>
      </c>
      <c r="AA2650" s="26" t="str">
        <f t="shared" si="1084"/>
        <v>INCORPJ=</v>
      </c>
      <c r="AB2650" s="70">
        <f t="shared" si="1085"/>
        <v>45169</v>
      </c>
      <c r="AC2650" s="4"/>
      <c r="AD2650" s="1"/>
      <c r="AE2650" s="11"/>
      <c r="AF2650" s="5"/>
      <c r="AG2650" s="1"/>
      <c r="AH2650" s="1"/>
      <c r="AI2650" s="1"/>
      <c r="AJ2650" s="1"/>
      <c r="AK2650" s="10"/>
      <c r="AL2650" s="1"/>
      <c r="AM2650" s="1"/>
      <c r="AN2650" s="1"/>
      <c r="AO2650" s="1"/>
      <c r="AP2650" s="1"/>
      <c r="AQ2650" s="1"/>
    </row>
    <row r="2651" spans="1:43" x14ac:dyDescent="0.2">
      <c r="A2651" s="67">
        <f t="shared" si="1077"/>
        <v>44933</v>
      </c>
      <c r="B2651" s="8">
        <f t="shared" si="1067"/>
        <v>23453.867981669999</v>
      </c>
      <c r="C2651" s="8">
        <f t="shared" si="1078"/>
        <v>14727.293106159999</v>
      </c>
      <c r="D2651" s="28">
        <f t="shared" si="1079"/>
        <v>6434.2</v>
      </c>
      <c r="E2651" s="9">
        <f>IF(K2651=1,VLOOKUP(A2650,[1]Plan1!$AY$117:$BA$314,3),E2650)</f>
        <v>6474.09</v>
      </c>
      <c r="F2651" s="110">
        <f t="shared" si="1080"/>
        <v>44911</v>
      </c>
      <c r="G2651" s="12">
        <f t="shared" si="1068"/>
        <v>6.199682944266538E-3</v>
      </c>
      <c r="H2651" s="11">
        <f t="shared" si="1081"/>
        <v>44942</v>
      </c>
      <c r="I2651" s="11">
        <f t="shared" si="1069"/>
        <v>44942</v>
      </c>
      <c r="J2651" s="1">
        <f t="shared" si="1082"/>
        <v>22</v>
      </c>
      <c r="K2651" s="1">
        <f t="shared" si="1065"/>
        <v>17</v>
      </c>
      <c r="L2651" s="8">
        <f t="shared" si="1070"/>
        <v>1.0047872900000001</v>
      </c>
      <c r="M2651" s="14">
        <f t="shared" si="1064"/>
        <v>1.0040996</v>
      </c>
      <c r="N2651" s="14">
        <f t="shared" si="1061"/>
        <v>1.4723159239693053</v>
      </c>
      <c r="O2651" s="8">
        <f t="shared" si="1063"/>
        <v>1.47936432</v>
      </c>
      <c r="P2651" s="8">
        <f t="shared" si="1071"/>
        <v>21787.031951429999</v>
      </c>
      <c r="Q2651" s="13">
        <f t="shared" si="1072"/>
        <v>0</v>
      </c>
      <c r="R2651" s="21">
        <f t="shared" si="1073"/>
        <v>0</v>
      </c>
      <c r="S2651" s="8">
        <f t="shared" si="1074"/>
        <v>0</v>
      </c>
      <c r="T2651" s="10">
        <f t="shared" si="1083"/>
        <v>6.5000000000000002E-2</v>
      </c>
      <c r="U2651" s="13">
        <f t="shared" si="1062"/>
        <v>295</v>
      </c>
      <c r="V2651" s="13">
        <v>252</v>
      </c>
      <c r="W2651" s="14">
        <f t="shared" si="1075"/>
        <v>1.0765058789999999</v>
      </c>
      <c r="X2651" s="224">
        <f t="shared" si="1066"/>
        <v>1666.8360302399999</v>
      </c>
      <c r="Y2651" s="8">
        <v>0</v>
      </c>
      <c r="Z2651" s="9">
        <f t="shared" si="1076"/>
        <v>0</v>
      </c>
      <c r="AA2651" s="26" t="str">
        <f t="shared" si="1084"/>
        <v>INCORPJ=</v>
      </c>
      <c r="AB2651" s="70">
        <f t="shared" si="1085"/>
        <v>45169</v>
      </c>
      <c r="AC2651" s="4"/>
      <c r="AD2651" s="1"/>
      <c r="AE2651" s="11"/>
      <c r="AF2651" s="5"/>
      <c r="AG2651" s="1"/>
      <c r="AH2651" s="1"/>
      <c r="AI2651" s="1"/>
      <c r="AJ2651" s="1"/>
      <c r="AK2651" s="10"/>
      <c r="AL2651" s="1"/>
      <c r="AM2651" s="1"/>
      <c r="AN2651" s="1"/>
      <c r="AO2651" s="1"/>
      <c r="AP2651" s="1"/>
      <c r="AQ2651" s="1"/>
    </row>
    <row r="2652" spans="1:43" x14ac:dyDescent="0.2">
      <c r="A2652" s="67">
        <f t="shared" si="1077"/>
        <v>44934</v>
      </c>
      <c r="B2652" s="8">
        <f t="shared" si="1067"/>
        <v>23453.867981669999</v>
      </c>
      <c r="C2652" s="8">
        <f t="shared" si="1078"/>
        <v>14727.293106159999</v>
      </c>
      <c r="D2652" s="28">
        <f t="shared" si="1079"/>
        <v>6434.2</v>
      </c>
      <c r="E2652" s="9">
        <f>IF(K2652=1,VLOOKUP(A2651,[1]Plan1!$AY$117:$BA$314,3),E2651)</f>
        <v>6474.09</v>
      </c>
      <c r="F2652" s="110">
        <f t="shared" si="1080"/>
        <v>44911</v>
      </c>
      <c r="G2652" s="12">
        <f t="shared" si="1068"/>
        <v>6.199682944266538E-3</v>
      </c>
      <c r="H2652" s="11">
        <f t="shared" si="1081"/>
        <v>44942</v>
      </c>
      <c r="I2652" s="11">
        <f t="shared" si="1069"/>
        <v>44942</v>
      </c>
      <c r="J2652" s="1">
        <f t="shared" si="1082"/>
        <v>22</v>
      </c>
      <c r="K2652" s="1">
        <f t="shared" si="1065"/>
        <v>17</v>
      </c>
      <c r="L2652" s="8">
        <f t="shared" si="1070"/>
        <v>1.0047872900000001</v>
      </c>
      <c r="M2652" s="14">
        <f t="shared" si="1064"/>
        <v>1.0040996</v>
      </c>
      <c r="N2652" s="14">
        <f t="shared" si="1061"/>
        <v>1.4723159239693053</v>
      </c>
      <c r="O2652" s="8">
        <f t="shared" si="1063"/>
        <v>1.47936432</v>
      </c>
      <c r="P2652" s="8">
        <f t="shared" si="1071"/>
        <v>21787.031951429999</v>
      </c>
      <c r="Q2652" s="13">
        <f t="shared" si="1072"/>
        <v>0</v>
      </c>
      <c r="R2652" s="21">
        <f t="shared" si="1073"/>
        <v>0</v>
      </c>
      <c r="S2652" s="8">
        <f t="shared" si="1074"/>
        <v>0</v>
      </c>
      <c r="T2652" s="10">
        <f t="shared" si="1083"/>
        <v>6.5000000000000002E-2</v>
      </c>
      <c r="U2652" s="13">
        <f t="shared" si="1062"/>
        <v>295</v>
      </c>
      <c r="V2652" s="13">
        <v>252</v>
      </c>
      <c r="W2652" s="14">
        <f t="shared" si="1075"/>
        <v>1.0765058789999999</v>
      </c>
      <c r="X2652" s="224">
        <f t="shared" si="1066"/>
        <v>1666.8360302399999</v>
      </c>
      <c r="Y2652" s="8">
        <v>0</v>
      </c>
      <c r="Z2652" s="9">
        <f t="shared" si="1076"/>
        <v>0</v>
      </c>
      <c r="AA2652" s="26" t="str">
        <f t="shared" si="1084"/>
        <v>INCORPJ=</v>
      </c>
      <c r="AB2652" s="70">
        <f t="shared" si="1085"/>
        <v>45169</v>
      </c>
      <c r="AC2652" s="4"/>
      <c r="AD2652" s="1"/>
      <c r="AE2652" s="11"/>
      <c r="AF2652" s="5"/>
      <c r="AG2652" s="1"/>
      <c r="AH2652" s="1"/>
      <c r="AI2652" s="1"/>
      <c r="AJ2652" s="1"/>
      <c r="AK2652" s="10"/>
      <c r="AL2652" s="1"/>
      <c r="AM2652" s="1"/>
      <c r="AN2652" s="1"/>
      <c r="AO2652" s="1"/>
      <c r="AP2652" s="1"/>
      <c r="AQ2652" s="1"/>
    </row>
    <row r="2653" spans="1:43" x14ac:dyDescent="0.2">
      <c r="A2653" s="67">
        <f t="shared" si="1077"/>
        <v>44935</v>
      </c>
      <c r="B2653" s="8">
        <f t="shared" si="1067"/>
        <v>23453.867981669999</v>
      </c>
      <c r="C2653" s="8">
        <f t="shared" si="1078"/>
        <v>14727.293106159999</v>
      </c>
      <c r="D2653" s="28">
        <f t="shared" si="1079"/>
        <v>6434.2</v>
      </c>
      <c r="E2653" s="9">
        <f>IF(K2653=1,VLOOKUP(A2652,[1]Plan1!$AY$117:$BA$314,3),E2652)</f>
        <v>6474.09</v>
      </c>
      <c r="F2653" s="110">
        <f t="shared" si="1080"/>
        <v>44911</v>
      </c>
      <c r="G2653" s="12">
        <f t="shared" si="1068"/>
        <v>6.199682944266538E-3</v>
      </c>
      <c r="H2653" s="11">
        <f t="shared" si="1081"/>
        <v>44942</v>
      </c>
      <c r="I2653" s="11">
        <f t="shared" si="1069"/>
        <v>44942</v>
      </c>
      <c r="J2653" s="1">
        <f t="shared" si="1082"/>
        <v>22</v>
      </c>
      <c r="K2653" s="1">
        <f t="shared" si="1065"/>
        <v>17</v>
      </c>
      <c r="L2653" s="8">
        <f t="shared" si="1070"/>
        <v>1.0047872900000001</v>
      </c>
      <c r="M2653" s="14">
        <f t="shared" si="1064"/>
        <v>1.0040996</v>
      </c>
      <c r="N2653" s="14">
        <f t="shared" si="1061"/>
        <v>1.4723159239693053</v>
      </c>
      <c r="O2653" s="8">
        <f t="shared" si="1063"/>
        <v>1.47936432</v>
      </c>
      <c r="P2653" s="8">
        <f t="shared" si="1071"/>
        <v>21787.031951429999</v>
      </c>
      <c r="Q2653" s="13">
        <f t="shared" si="1072"/>
        <v>0</v>
      </c>
      <c r="R2653" s="21">
        <f t="shared" si="1073"/>
        <v>0</v>
      </c>
      <c r="S2653" s="8">
        <f t="shared" si="1074"/>
        <v>0</v>
      </c>
      <c r="T2653" s="10">
        <f t="shared" si="1083"/>
        <v>6.5000000000000002E-2</v>
      </c>
      <c r="U2653" s="13">
        <f t="shared" si="1062"/>
        <v>295</v>
      </c>
      <c r="V2653" s="13">
        <v>252</v>
      </c>
      <c r="W2653" s="14">
        <f t="shared" si="1075"/>
        <v>1.0765058789999999</v>
      </c>
      <c r="X2653" s="224">
        <f t="shared" si="1066"/>
        <v>1666.8360302399999</v>
      </c>
      <c r="Y2653" s="8">
        <v>0</v>
      </c>
      <c r="Z2653" s="9">
        <f t="shared" si="1076"/>
        <v>0</v>
      </c>
      <c r="AA2653" s="26" t="str">
        <f t="shared" si="1084"/>
        <v>INCORPJ=</v>
      </c>
      <c r="AB2653" s="70">
        <f t="shared" si="1085"/>
        <v>45169</v>
      </c>
      <c r="AC2653" s="4"/>
      <c r="AD2653" s="1"/>
      <c r="AE2653" s="11"/>
      <c r="AF2653" s="5"/>
      <c r="AG2653" s="1"/>
      <c r="AH2653" s="1"/>
      <c r="AI2653" s="1"/>
      <c r="AJ2653" s="1"/>
      <c r="AK2653" s="10"/>
      <c r="AL2653" s="1"/>
      <c r="AM2653" s="1"/>
      <c r="AN2653" s="1"/>
      <c r="AO2653" s="1"/>
      <c r="AP2653" s="1"/>
      <c r="AQ2653" s="1"/>
    </row>
    <row r="2654" spans="1:43" x14ac:dyDescent="0.2">
      <c r="A2654" s="67">
        <f t="shared" si="1077"/>
        <v>44936</v>
      </c>
      <c r="B2654" s="8">
        <f t="shared" si="1067"/>
        <v>23466.321512749997</v>
      </c>
      <c r="C2654" s="8">
        <f t="shared" si="1078"/>
        <v>14727.293106159999</v>
      </c>
      <c r="D2654" s="28">
        <f t="shared" si="1079"/>
        <v>6434.2</v>
      </c>
      <c r="E2654" s="9">
        <f>IF(K2654=1,VLOOKUP(A2653,[1]Plan1!$AY$117:$BA$314,3),E2653)</f>
        <v>6474.09</v>
      </c>
      <c r="F2654" s="110">
        <f t="shared" si="1080"/>
        <v>44911</v>
      </c>
      <c r="G2654" s="12">
        <f t="shared" si="1068"/>
        <v>6.199682944266538E-3</v>
      </c>
      <c r="H2654" s="11">
        <f t="shared" si="1081"/>
        <v>44942</v>
      </c>
      <c r="I2654" s="11">
        <f t="shared" si="1069"/>
        <v>44942</v>
      </c>
      <c r="J2654" s="1">
        <f t="shared" si="1082"/>
        <v>22</v>
      </c>
      <c r="K2654" s="1">
        <f t="shared" si="1065"/>
        <v>18</v>
      </c>
      <c r="L2654" s="8">
        <f t="shared" si="1070"/>
        <v>1.0050696100000001</v>
      </c>
      <c r="M2654" s="14">
        <f t="shared" si="1064"/>
        <v>1.0040996</v>
      </c>
      <c r="N2654" s="14">
        <f t="shared" si="1061"/>
        <v>1.4723159239693053</v>
      </c>
      <c r="O2654" s="8">
        <f t="shared" si="1063"/>
        <v>1.4797799899999999</v>
      </c>
      <c r="P2654" s="8">
        <f t="shared" si="1071"/>
        <v>21793.153645359998</v>
      </c>
      <c r="Q2654" s="13">
        <f t="shared" si="1072"/>
        <v>0</v>
      </c>
      <c r="R2654" s="21">
        <f t="shared" si="1073"/>
        <v>0</v>
      </c>
      <c r="S2654" s="8">
        <f t="shared" si="1074"/>
        <v>0</v>
      </c>
      <c r="T2654" s="10">
        <f t="shared" si="1083"/>
        <v>6.5000000000000002E-2</v>
      </c>
      <c r="U2654" s="13">
        <f t="shared" si="1062"/>
        <v>296</v>
      </c>
      <c r="V2654" s="13">
        <v>252</v>
      </c>
      <c r="W2654" s="14">
        <f t="shared" si="1075"/>
        <v>1.0767749310000001</v>
      </c>
      <c r="X2654" s="224">
        <f t="shared" si="1066"/>
        <v>1673.1678673900001</v>
      </c>
      <c r="Y2654" s="8">
        <v>0</v>
      </c>
      <c r="Z2654" s="9">
        <f t="shared" si="1076"/>
        <v>0</v>
      </c>
      <c r="AA2654" s="26" t="str">
        <f t="shared" si="1084"/>
        <v>INCORPJ=</v>
      </c>
      <c r="AB2654" s="70">
        <f t="shared" si="1085"/>
        <v>45169</v>
      </c>
      <c r="AC2654" s="4"/>
      <c r="AD2654" s="1"/>
      <c r="AE2654" s="11"/>
      <c r="AF2654" s="5"/>
      <c r="AG2654" s="1"/>
      <c r="AH2654" s="1"/>
      <c r="AI2654" s="1"/>
      <c r="AJ2654" s="1"/>
      <c r="AK2654" s="10"/>
      <c r="AL2654" s="1"/>
      <c r="AM2654" s="1"/>
      <c r="AN2654" s="1"/>
      <c r="AO2654" s="1"/>
      <c r="AP2654" s="1"/>
      <c r="AQ2654" s="1"/>
    </row>
    <row r="2655" spans="1:43" x14ac:dyDescent="0.2">
      <c r="A2655" s="67">
        <f t="shared" si="1077"/>
        <v>44937</v>
      </c>
      <c r="B2655" s="8">
        <f t="shared" si="1067"/>
        <v>23478.781565090001</v>
      </c>
      <c r="C2655" s="8">
        <f t="shared" si="1078"/>
        <v>14727.293106159999</v>
      </c>
      <c r="D2655" s="28">
        <f t="shared" si="1079"/>
        <v>6434.2</v>
      </c>
      <c r="E2655" s="9">
        <f>IF(K2655=1,VLOOKUP(A2654,[1]Plan1!$AY$117:$BA$314,3),E2654)</f>
        <v>6474.09</v>
      </c>
      <c r="F2655" s="110">
        <f t="shared" si="1080"/>
        <v>44911</v>
      </c>
      <c r="G2655" s="12">
        <f t="shared" si="1068"/>
        <v>6.199682944266538E-3</v>
      </c>
      <c r="H2655" s="11">
        <f t="shared" si="1081"/>
        <v>44942</v>
      </c>
      <c r="I2655" s="11">
        <f t="shared" si="1069"/>
        <v>44942</v>
      </c>
      <c r="J2655" s="1">
        <f t="shared" si="1082"/>
        <v>22</v>
      </c>
      <c r="K2655" s="1">
        <f t="shared" si="1065"/>
        <v>19</v>
      </c>
      <c r="L2655" s="8">
        <f t="shared" si="1070"/>
        <v>1.00535201</v>
      </c>
      <c r="M2655" s="14">
        <f t="shared" si="1064"/>
        <v>1.0040996</v>
      </c>
      <c r="N2655" s="14">
        <f t="shared" ref="N2655:N2718" si="1086">IF(I2655&gt;I2654,N2654*M2655,N2654)</f>
        <v>1.4723159239693053</v>
      </c>
      <c r="O2655" s="8">
        <f t="shared" si="1063"/>
        <v>1.4801957699999999</v>
      </c>
      <c r="P2655" s="8">
        <f t="shared" si="1071"/>
        <v>21799.27695928</v>
      </c>
      <c r="Q2655" s="13">
        <f t="shared" si="1072"/>
        <v>0</v>
      </c>
      <c r="R2655" s="21">
        <f t="shared" si="1073"/>
        <v>0</v>
      </c>
      <c r="S2655" s="8">
        <f t="shared" si="1074"/>
        <v>0</v>
      </c>
      <c r="T2655" s="10">
        <f t="shared" si="1083"/>
        <v>6.5000000000000002E-2</v>
      </c>
      <c r="U2655" s="13">
        <f t="shared" si="1062"/>
        <v>297</v>
      </c>
      <c r="V2655" s="13">
        <v>252</v>
      </c>
      <c r="W2655" s="14">
        <f t="shared" si="1075"/>
        <v>1.0770440509999999</v>
      </c>
      <c r="X2655" s="224">
        <f t="shared" si="1066"/>
        <v>1679.5046058099999</v>
      </c>
      <c r="Y2655" s="8">
        <v>0</v>
      </c>
      <c r="Z2655" s="9">
        <f t="shared" si="1076"/>
        <v>0</v>
      </c>
      <c r="AA2655" s="26" t="str">
        <f t="shared" si="1084"/>
        <v>INCORPJ=</v>
      </c>
      <c r="AB2655" s="70">
        <f t="shared" si="1085"/>
        <v>45169</v>
      </c>
      <c r="AC2655" s="4"/>
      <c r="AD2655" s="1"/>
      <c r="AE2655" s="11"/>
      <c r="AF2655" s="5"/>
      <c r="AG2655" s="1"/>
      <c r="AH2655" s="1"/>
      <c r="AI2655" s="1"/>
      <c r="AJ2655" s="1"/>
      <c r="AK2655" s="10"/>
      <c r="AL2655" s="1"/>
      <c r="AM2655" s="1"/>
      <c r="AN2655" s="1"/>
      <c r="AO2655" s="1"/>
      <c r="AP2655" s="1"/>
      <c r="AQ2655" s="1"/>
    </row>
    <row r="2656" spans="1:43" x14ac:dyDescent="0.2">
      <c r="A2656" s="67">
        <f t="shared" si="1077"/>
        <v>44938</v>
      </c>
      <c r="B2656" s="8">
        <f t="shared" si="1067"/>
        <v>23491.248278129999</v>
      </c>
      <c r="C2656" s="8">
        <f t="shared" si="1078"/>
        <v>14727.293106159999</v>
      </c>
      <c r="D2656" s="28">
        <f t="shared" si="1079"/>
        <v>6434.2</v>
      </c>
      <c r="E2656" s="9">
        <f>IF(K2656=1,VLOOKUP(A2655,[1]Plan1!$AY$117:$BA$314,3),E2655)</f>
        <v>6474.09</v>
      </c>
      <c r="F2656" s="110">
        <f t="shared" si="1080"/>
        <v>44911</v>
      </c>
      <c r="G2656" s="12">
        <f t="shared" si="1068"/>
        <v>6.199682944266538E-3</v>
      </c>
      <c r="H2656" s="11">
        <f t="shared" si="1081"/>
        <v>44942</v>
      </c>
      <c r="I2656" s="11">
        <f t="shared" si="1069"/>
        <v>44942</v>
      </c>
      <c r="J2656" s="1">
        <f t="shared" si="1082"/>
        <v>22</v>
      </c>
      <c r="K2656" s="1">
        <f t="shared" si="1065"/>
        <v>20</v>
      </c>
      <c r="L2656" s="8">
        <f t="shared" si="1070"/>
        <v>1.00563449</v>
      </c>
      <c r="M2656" s="14">
        <f t="shared" si="1064"/>
        <v>1.0040996</v>
      </c>
      <c r="N2656" s="14">
        <f t="shared" si="1086"/>
        <v>1.4723159239693053</v>
      </c>
      <c r="O2656" s="8">
        <f t="shared" si="1063"/>
        <v>1.48061167</v>
      </c>
      <c r="P2656" s="8">
        <f t="shared" si="1071"/>
        <v>21805.40204049</v>
      </c>
      <c r="Q2656" s="13">
        <f t="shared" si="1072"/>
        <v>0</v>
      </c>
      <c r="R2656" s="21">
        <f t="shared" si="1073"/>
        <v>0</v>
      </c>
      <c r="S2656" s="8">
        <f t="shared" si="1074"/>
        <v>0</v>
      </c>
      <c r="T2656" s="10">
        <f t="shared" si="1083"/>
        <v>6.5000000000000002E-2</v>
      </c>
      <c r="U2656" s="13">
        <f t="shared" si="1062"/>
        <v>298</v>
      </c>
      <c r="V2656" s="13">
        <v>252</v>
      </c>
      <c r="W2656" s="14">
        <f t="shared" si="1075"/>
        <v>1.0773132379999999</v>
      </c>
      <c r="X2656" s="224">
        <f t="shared" si="1066"/>
        <v>1685.84623764</v>
      </c>
      <c r="Y2656" s="8">
        <v>0</v>
      </c>
      <c r="Z2656" s="9">
        <f t="shared" si="1076"/>
        <v>0</v>
      </c>
      <c r="AA2656" s="26" t="str">
        <f t="shared" si="1084"/>
        <v>INCORPJ=</v>
      </c>
      <c r="AB2656" s="70">
        <f t="shared" si="1085"/>
        <v>45169</v>
      </c>
      <c r="AC2656" s="4"/>
      <c r="AD2656" s="1"/>
      <c r="AE2656" s="11"/>
      <c r="AF2656" s="5"/>
      <c r="AG2656" s="1"/>
      <c r="AH2656" s="1"/>
      <c r="AI2656" s="1"/>
      <c r="AJ2656" s="1"/>
      <c r="AK2656" s="10"/>
      <c r="AL2656" s="1"/>
      <c r="AM2656" s="1"/>
      <c r="AN2656" s="1"/>
      <c r="AO2656" s="1"/>
      <c r="AP2656" s="1"/>
      <c r="AQ2656" s="1"/>
    </row>
    <row r="2657" spans="1:43" x14ac:dyDescent="0.2">
      <c r="A2657" s="67">
        <f t="shared" si="1077"/>
        <v>44939</v>
      </c>
      <c r="B2657" s="8">
        <f t="shared" si="1067"/>
        <v>23503.7213371</v>
      </c>
      <c r="C2657" s="8">
        <f t="shared" si="1078"/>
        <v>14727.293106159999</v>
      </c>
      <c r="D2657" s="28">
        <f t="shared" si="1079"/>
        <v>6434.2</v>
      </c>
      <c r="E2657" s="9">
        <f>IF(K2657=1,VLOOKUP(A2656,[1]Plan1!$AY$117:$BA$314,3),E2656)</f>
        <v>6474.09</v>
      </c>
      <c r="F2657" s="110">
        <f t="shared" si="1080"/>
        <v>44911</v>
      </c>
      <c r="G2657" s="12">
        <f t="shared" si="1068"/>
        <v>6.199682944266538E-3</v>
      </c>
      <c r="H2657" s="11">
        <f t="shared" si="1081"/>
        <v>44942</v>
      </c>
      <c r="I2657" s="11">
        <f t="shared" si="1069"/>
        <v>44942</v>
      </c>
      <c r="J2657" s="1">
        <f t="shared" si="1082"/>
        <v>22</v>
      </c>
      <c r="K2657" s="1">
        <f t="shared" si="1065"/>
        <v>21</v>
      </c>
      <c r="L2657" s="8">
        <f t="shared" si="1070"/>
        <v>1.0059170399999999</v>
      </c>
      <c r="M2657" s="14">
        <f t="shared" si="1064"/>
        <v>1.0040996</v>
      </c>
      <c r="N2657" s="14">
        <f t="shared" si="1086"/>
        <v>1.4723159239693053</v>
      </c>
      <c r="O2657" s="8">
        <f t="shared" si="1063"/>
        <v>1.48102767</v>
      </c>
      <c r="P2657" s="8">
        <f t="shared" si="1071"/>
        <v>21811.52859442</v>
      </c>
      <c r="Q2657" s="13">
        <f t="shared" si="1072"/>
        <v>0</v>
      </c>
      <c r="R2657" s="21">
        <f t="shared" si="1073"/>
        <v>0</v>
      </c>
      <c r="S2657" s="8">
        <f t="shared" si="1074"/>
        <v>0</v>
      </c>
      <c r="T2657" s="10">
        <f t="shared" si="1083"/>
        <v>6.5000000000000002E-2</v>
      </c>
      <c r="U2657" s="13">
        <f t="shared" si="1062"/>
        <v>299</v>
      </c>
      <c r="V2657" s="13">
        <v>252</v>
      </c>
      <c r="W2657" s="14">
        <f t="shared" si="1075"/>
        <v>1.0775824919999999</v>
      </c>
      <c r="X2657" s="224">
        <f t="shared" si="1066"/>
        <v>1692.19274268</v>
      </c>
      <c r="Y2657" s="8">
        <v>0</v>
      </c>
      <c r="Z2657" s="9">
        <f t="shared" si="1076"/>
        <v>0</v>
      </c>
      <c r="AA2657" s="26" t="str">
        <f t="shared" si="1084"/>
        <v>INCORPJ=</v>
      </c>
      <c r="AB2657" s="70">
        <f t="shared" si="1085"/>
        <v>45169</v>
      </c>
      <c r="AC2657" s="4"/>
      <c r="AD2657" s="1"/>
      <c r="AE2657" s="11"/>
      <c r="AF2657" s="5"/>
      <c r="AG2657" s="1"/>
      <c r="AH2657" s="1"/>
      <c r="AI2657" s="1"/>
      <c r="AJ2657" s="1"/>
      <c r="AK2657" s="10"/>
      <c r="AL2657" s="1"/>
      <c r="AM2657" s="1"/>
      <c r="AN2657" s="1"/>
      <c r="AO2657" s="1"/>
      <c r="AP2657" s="1"/>
      <c r="AQ2657" s="1"/>
    </row>
    <row r="2658" spans="1:43" x14ac:dyDescent="0.2">
      <c r="A2658" s="67">
        <f t="shared" si="1077"/>
        <v>44940</v>
      </c>
      <c r="B2658" s="8">
        <f t="shared" si="1067"/>
        <v>23516.201401210001</v>
      </c>
      <c r="C2658" s="8">
        <f t="shared" si="1078"/>
        <v>14727.293106159999</v>
      </c>
      <c r="D2658" s="28">
        <f t="shared" si="1079"/>
        <v>6434.2</v>
      </c>
      <c r="E2658" s="9">
        <f>IF(K2658=1,VLOOKUP(A2657,[1]Plan1!$AY$117:$BA$314,3),E2657)</f>
        <v>6474.09</v>
      </c>
      <c r="F2658" s="110">
        <f t="shared" si="1080"/>
        <v>44911</v>
      </c>
      <c r="G2658" s="12">
        <f t="shared" si="1068"/>
        <v>6.199682944266538E-3</v>
      </c>
      <c r="H2658" s="11">
        <f t="shared" si="1081"/>
        <v>44942</v>
      </c>
      <c r="I2658" s="11">
        <f t="shared" si="1069"/>
        <v>44942</v>
      </c>
      <c r="J2658" s="1">
        <f t="shared" si="1082"/>
        <v>22</v>
      </c>
      <c r="K2658" s="1">
        <f t="shared" si="1065"/>
        <v>22</v>
      </c>
      <c r="L2658" s="8">
        <f t="shared" si="1070"/>
        <v>1.0061996799999999</v>
      </c>
      <c r="M2658" s="14">
        <f t="shared" si="1064"/>
        <v>1.0040996</v>
      </c>
      <c r="N2658" s="14">
        <f t="shared" si="1086"/>
        <v>1.4723159239693053</v>
      </c>
      <c r="O2658" s="8">
        <f t="shared" si="1063"/>
        <v>1.48144381</v>
      </c>
      <c r="P2658" s="8">
        <f t="shared" si="1071"/>
        <v>21817.65721017</v>
      </c>
      <c r="Q2658" s="13">
        <f t="shared" si="1072"/>
        <v>0</v>
      </c>
      <c r="R2658" s="21">
        <f t="shared" si="1073"/>
        <v>0</v>
      </c>
      <c r="S2658" s="8">
        <f t="shared" si="1074"/>
        <v>0</v>
      </c>
      <c r="T2658" s="10">
        <f t="shared" si="1083"/>
        <v>6.5000000000000002E-2</v>
      </c>
      <c r="U2658" s="13">
        <f t="shared" si="1062"/>
        <v>300</v>
      </c>
      <c r="V2658" s="13">
        <v>252</v>
      </c>
      <c r="W2658" s="14">
        <f t="shared" si="1075"/>
        <v>1.077851814</v>
      </c>
      <c r="X2658" s="224">
        <f t="shared" si="1066"/>
        <v>1698.54419104</v>
      </c>
      <c r="Y2658" s="8">
        <v>0</v>
      </c>
      <c r="Z2658" s="9">
        <f t="shared" si="1076"/>
        <v>0</v>
      </c>
      <c r="AA2658" s="26" t="str">
        <f t="shared" si="1084"/>
        <v>INCORPJ=</v>
      </c>
      <c r="AB2658" s="70">
        <f t="shared" si="1085"/>
        <v>45169</v>
      </c>
      <c r="AC2658" s="4"/>
      <c r="AD2658" s="1"/>
      <c r="AE2658" s="11"/>
      <c r="AF2658" s="5"/>
      <c r="AG2658" s="1"/>
      <c r="AH2658" s="1"/>
      <c r="AI2658" s="1"/>
      <c r="AJ2658" s="1"/>
      <c r="AK2658" s="10"/>
      <c r="AL2658" s="1"/>
      <c r="AM2658" s="1"/>
      <c r="AN2658" s="1"/>
      <c r="AO2658" s="1"/>
      <c r="AP2658" s="1"/>
      <c r="AQ2658" s="1"/>
    </row>
    <row r="2659" spans="1:43" x14ac:dyDescent="0.2">
      <c r="A2659" s="67">
        <f t="shared" si="1077"/>
        <v>44941</v>
      </c>
      <c r="B2659" s="8">
        <f t="shared" si="1067"/>
        <v>23516.201401210001</v>
      </c>
      <c r="C2659" s="8">
        <f t="shared" si="1078"/>
        <v>14727.293106159999</v>
      </c>
      <c r="D2659" s="28">
        <f t="shared" si="1079"/>
        <v>6434.2</v>
      </c>
      <c r="E2659" s="9">
        <f>IF(K2659=1,VLOOKUP(A2658,[1]Plan1!$AY$117:$BA$314,3),E2658)</f>
        <v>6474.09</v>
      </c>
      <c r="F2659" s="110">
        <f t="shared" si="1080"/>
        <v>44911</v>
      </c>
      <c r="G2659" s="12">
        <f t="shared" si="1068"/>
        <v>6.199682944266538E-3</v>
      </c>
      <c r="H2659" s="11">
        <f t="shared" si="1081"/>
        <v>44972</v>
      </c>
      <c r="I2659" s="11">
        <f t="shared" si="1069"/>
        <v>44942</v>
      </c>
      <c r="J2659" s="1">
        <f t="shared" si="1082"/>
        <v>22</v>
      </c>
      <c r="K2659" s="1">
        <f t="shared" si="1065"/>
        <v>22</v>
      </c>
      <c r="L2659" s="8">
        <f t="shared" si="1070"/>
        <v>1.0061996799999999</v>
      </c>
      <c r="M2659" s="14">
        <f t="shared" si="1064"/>
        <v>1.0040996</v>
      </c>
      <c r="N2659" s="14">
        <f t="shared" si="1086"/>
        <v>1.4723159239693053</v>
      </c>
      <c r="O2659" s="8">
        <f t="shared" si="1063"/>
        <v>1.48144381</v>
      </c>
      <c r="P2659" s="8">
        <f t="shared" si="1071"/>
        <v>21817.65721017</v>
      </c>
      <c r="Q2659" s="13">
        <f t="shared" si="1072"/>
        <v>0</v>
      </c>
      <c r="R2659" s="21">
        <f t="shared" si="1073"/>
        <v>0</v>
      </c>
      <c r="S2659" s="8">
        <f t="shared" si="1074"/>
        <v>0</v>
      </c>
      <c r="T2659" s="10">
        <f t="shared" si="1083"/>
        <v>6.5000000000000002E-2</v>
      </c>
      <c r="U2659" s="13">
        <f t="shared" si="1062"/>
        <v>300</v>
      </c>
      <c r="V2659" s="13">
        <v>252</v>
      </c>
      <c r="W2659" s="14">
        <f t="shared" si="1075"/>
        <v>1.077851814</v>
      </c>
      <c r="X2659" s="224">
        <f t="shared" si="1066"/>
        <v>1698.54419104</v>
      </c>
      <c r="Y2659" s="8">
        <v>0</v>
      </c>
      <c r="Z2659" s="9">
        <f t="shared" si="1076"/>
        <v>0</v>
      </c>
      <c r="AA2659" s="26" t="str">
        <f t="shared" si="1084"/>
        <v>INCORPJ=</v>
      </c>
      <c r="AB2659" s="70">
        <f t="shared" si="1085"/>
        <v>45169</v>
      </c>
      <c r="AC2659" s="4"/>
      <c r="AD2659" s="1"/>
      <c r="AE2659" s="11"/>
      <c r="AF2659" s="5"/>
      <c r="AG2659" s="1"/>
      <c r="AH2659" s="1"/>
      <c r="AI2659" s="1"/>
      <c r="AJ2659" s="1"/>
      <c r="AK2659" s="10"/>
      <c r="AL2659" s="1"/>
      <c r="AM2659" s="1"/>
      <c r="AN2659" s="1"/>
      <c r="AO2659" s="1"/>
      <c r="AP2659" s="1"/>
      <c r="AQ2659" s="1"/>
    </row>
    <row r="2660" spans="1:43" x14ac:dyDescent="0.2">
      <c r="A2660" s="67">
        <f t="shared" si="1077"/>
        <v>44942</v>
      </c>
      <c r="B2660" s="8">
        <f t="shared" si="1067"/>
        <v>23516.201401210001</v>
      </c>
      <c r="C2660" s="8">
        <f t="shared" si="1078"/>
        <v>14727.293106159999</v>
      </c>
      <c r="D2660" s="28">
        <f t="shared" si="1079"/>
        <v>6434.2</v>
      </c>
      <c r="E2660" s="9">
        <f>IF(K2660=1,VLOOKUP(A2659,[1]Plan1!$AY$117:$BA$314,3),E2659)</f>
        <v>6474.09</v>
      </c>
      <c r="F2660" s="110">
        <f t="shared" si="1080"/>
        <v>44911</v>
      </c>
      <c r="G2660" s="12">
        <f t="shared" si="1068"/>
        <v>6.199682944266538E-3</v>
      </c>
      <c r="H2660" s="11">
        <f t="shared" si="1081"/>
        <v>44972</v>
      </c>
      <c r="I2660" s="11">
        <f t="shared" si="1069"/>
        <v>44942</v>
      </c>
      <c r="J2660" s="1">
        <f t="shared" si="1082"/>
        <v>22</v>
      </c>
      <c r="K2660" s="1">
        <f t="shared" si="1065"/>
        <v>22</v>
      </c>
      <c r="L2660" s="8">
        <f t="shared" si="1070"/>
        <v>1.0061996799999999</v>
      </c>
      <c r="M2660" s="14">
        <f t="shared" si="1064"/>
        <v>1.0040996</v>
      </c>
      <c r="N2660" s="14">
        <f t="shared" si="1086"/>
        <v>1.4723159239693053</v>
      </c>
      <c r="O2660" s="8">
        <f t="shared" si="1063"/>
        <v>1.48144381</v>
      </c>
      <c r="P2660" s="8">
        <f t="shared" si="1071"/>
        <v>21817.65721017</v>
      </c>
      <c r="Q2660" s="13">
        <f t="shared" si="1072"/>
        <v>0</v>
      </c>
      <c r="R2660" s="21">
        <f t="shared" si="1073"/>
        <v>0</v>
      </c>
      <c r="S2660" s="8">
        <f t="shared" si="1074"/>
        <v>0</v>
      </c>
      <c r="T2660" s="10">
        <f t="shared" si="1083"/>
        <v>6.5000000000000002E-2</v>
      </c>
      <c r="U2660" s="13">
        <f t="shared" si="1062"/>
        <v>300</v>
      </c>
      <c r="V2660" s="13">
        <v>252</v>
      </c>
      <c r="W2660" s="14">
        <f t="shared" si="1075"/>
        <v>1.077851814</v>
      </c>
      <c r="X2660" s="224">
        <f t="shared" si="1066"/>
        <v>1698.54419104</v>
      </c>
      <c r="Y2660" s="8">
        <v>0</v>
      </c>
      <c r="Z2660" s="9">
        <f t="shared" si="1076"/>
        <v>0</v>
      </c>
      <c r="AA2660" s="26" t="str">
        <f t="shared" si="1084"/>
        <v>INCORPJ=</v>
      </c>
      <c r="AB2660" s="70">
        <f t="shared" si="1085"/>
        <v>45169</v>
      </c>
      <c r="AC2660" s="4"/>
      <c r="AD2660" s="1"/>
      <c r="AE2660" s="11"/>
      <c r="AF2660" s="5"/>
      <c r="AG2660" s="1"/>
      <c r="AH2660" s="1"/>
      <c r="AI2660" s="1"/>
      <c r="AJ2660" s="1"/>
      <c r="AK2660" s="10"/>
      <c r="AL2660" s="1"/>
      <c r="AM2660" s="1"/>
      <c r="AN2660" s="1"/>
      <c r="AO2660" s="1"/>
      <c r="AP2660" s="1"/>
      <c r="AQ2660" s="1"/>
    </row>
    <row r="2661" spans="1:43" x14ac:dyDescent="0.2">
      <c r="A2661" s="67">
        <f t="shared" si="1077"/>
        <v>44943</v>
      </c>
      <c r="B2661" s="8">
        <f t="shared" si="1067"/>
        <v>23527.730702239998</v>
      </c>
      <c r="C2661" s="8">
        <f t="shared" si="1078"/>
        <v>14727.293106159999</v>
      </c>
      <c r="D2661" s="28">
        <f t="shared" si="1079"/>
        <v>6474.09</v>
      </c>
      <c r="E2661" s="9">
        <f>IF(K2661=1,VLOOKUP(A2660,[1]Plan1!$AY$117:$BA$314,3),E2660)</f>
        <v>6508.4</v>
      </c>
      <c r="F2661" s="110">
        <f t="shared" si="1080"/>
        <v>44943</v>
      </c>
      <c r="G2661" s="12">
        <f t="shared" si="1068"/>
        <v>5.2995865055938118E-3</v>
      </c>
      <c r="H2661" s="11">
        <f t="shared" si="1081"/>
        <v>44972</v>
      </c>
      <c r="I2661" s="11">
        <f t="shared" si="1069"/>
        <v>44972</v>
      </c>
      <c r="J2661" s="1">
        <f t="shared" si="1082"/>
        <v>22</v>
      </c>
      <c r="K2661" s="1">
        <f t="shared" si="1065"/>
        <v>1</v>
      </c>
      <c r="L2661" s="8">
        <f t="shared" si="1070"/>
        <v>1.0002402800000001</v>
      </c>
      <c r="M2661" s="14">
        <f t="shared" si="1064"/>
        <v>1.0061996799999999</v>
      </c>
      <c r="N2661" s="14">
        <f t="shared" si="1086"/>
        <v>1.4814438115568191</v>
      </c>
      <c r="O2661" s="8">
        <f t="shared" si="1063"/>
        <v>1.4817997700000001</v>
      </c>
      <c r="P2661" s="8">
        <f t="shared" si="1071"/>
        <v>21822.899537429999</v>
      </c>
      <c r="Q2661" s="13">
        <f t="shared" si="1072"/>
        <v>0</v>
      </c>
      <c r="R2661" s="21">
        <f t="shared" si="1073"/>
        <v>0</v>
      </c>
      <c r="S2661" s="8">
        <f t="shared" si="1074"/>
        <v>0</v>
      </c>
      <c r="T2661" s="10">
        <f t="shared" si="1083"/>
        <v>6.5000000000000002E-2</v>
      </c>
      <c r="U2661" s="13">
        <f t="shared" ref="U2661:U2724" si="1087">IF(Q2660&gt;0,1,IF(K2661=K2660,U2660,U2660+1))</f>
        <v>301</v>
      </c>
      <c r="V2661" s="13">
        <v>252</v>
      </c>
      <c r="W2661" s="14">
        <f t="shared" si="1075"/>
        <v>1.078121203</v>
      </c>
      <c r="X2661" s="224">
        <f t="shared" si="1066"/>
        <v>1704.83116481</v>
      </c>
      <c r="Y2661" s="8">
        <v>0</v>
      </c>
      <c r="Z2661" s="9">
        <f t="shared" si="1076"/>
        <v>0</v>
      </c>
      <c r="AA2661" s="26" t="str">
        <f t="shared" si="1084"/>
        <v>INCORPJ=</v>
      </c>
      <c r="AB2661" s="70">
        <f t="shared" si="1085"/>
        <v>45169</v>
      </c>
      <c r="AC2661" s="4"/>
      <c r="AD2661" s="1"/>
      <c r="AE2661" s="11"/>
      <c r="AF2661" s="5"/>
      <c r="AG2661" s="1"/>
      <c r="AH2661" s="1"/>
      <c r="AI2661" s="1"/>
      <c r="AJ2661" s="1"/>
      <c r="AK2661" s="10"/>
      <c r="AL2661" s="1"/>
      <c r="AM2661" s="1"/>
      <c r="AN2661" s="1"/>
      <c r="AO2661" s="1"/>
      <c r="AP2661" s="1"/>
      <c r="AQ2661" s="1"/>
    </row>
    <row r="2662" spans="1:43" x14ac:dyDescent="0.2">
      <c r="A2662" s="67">
        <f t="shared" si="1077"/>
        <v>44944</v>
      </c>
      <c r="B2662" s="8">
        <f t="shared" si="1067"/>
        <v>23539.26571956</v>
      </c>
      <c r="C2662" s="8">
        <f t="shared" si="1078"/>
        <v>14727.293106159999</v>
      </c>
      <c r="D2662" s="28">
        <f t="shared" si="1079"/>
        <v>6474.09</v>
      </c>
      <c r="E2662" s="9">
        <f>IF(K2662=1,VLOOKUP(A2661,[1]Plan1!$AY$117:$BA$314,3),E2661)</f>
        <v>6508.4</v>
      </c>
      <c r="F2662" s="110">
        <f t="shared" si="1080"/>
        <v>44943</v>
      </c>
      <c r="G2662" s="12">
        <f t="shared" si="1068"/>
        <v>5.2995865055938118E-3</v>
      </c>
      <c r="H2662" s="11">
        <f t="shared" si="1081"/>
        <v>44972</v>
      </c>
      <c r="I2662" s="11">
        <f t="shared" si="1069"/>
        <v>44972</v>
      </c>
      <c r="J2662" s="1">
        <f t="shared" si="1082"/>
        <v>22</v>
      </c>
      <c r="K2662" s="1">
        <f t="shared" si="1065"/>
        <v>2</v>
      </c>
      <c r="L2662" s="8">
        <f t="shared" si="1070"/>
        <v>1.00048062</v>
      </c>
      <c r="M2662" s="14">
        <f t="shared" si="1064"/>
        <v>1.0061996799999999</v>
      </c>
      <c r="N2662" s="14">
        <f t="shared" si="1086"/>
        <v>1.4814438115568191</v>
      </c>
      <c r="O2662" s="8">
        <f t="shared" si="1063"/>
        <v>1.48215582</v>
      </c>
      <c r="P2662" s="8">
        <f t="shared" si="1071"/>
        <v>21828.143190139999</v>
      </c>
      <c r="Q2662" s="13">
        <f t="shared" si="1072"/>
        <v>0</v>
      </c>
      <c r="R2662" s="21">
        <f t="shared" si="1073"/>
        <v>0</v>
      </c>
      <c r="S2662" s="8">
        <f t="shared" si="1074"/>
        <v>0</v>
      </c>
      <c r="T2662" s="10">
        <f t="shared" si="1083"/>
        <v>6.5000000000000002E-2</v>
      </c>
      <c r="U2662" s="13">
        <f t="shared" si="1087"/>
        <v>302</v>
      </c>
      <c r="V2662" s="13">
        <v>252</v>
      </c>
      <c r="W2662" s="14">
        <f t="shared" si="1075"/>
        <v>1.0783906590000001</v>
      </c>
      <c r="X2662" s="224">
        <f t="shared" si="1066"/>
        <v>1711.1225294200001</v>
      </c>
      <c r="Y2662" s="8">
        <v>0</v>
      </c>
      <c r="Z2662" s="9">
        <f t="shared" si="1076"/>
        <v>0</v>
      </c>
      <c r="AA2662" s="26" t="str">
        <f t="shared" si="1084"/>
        <v>INCORPJ=</v>
      </c>
      <c r="AB2662" s="70">
        <f t="shared" si="1085"/>
        <v>45169</v>
      </c>
      <c r="AC2662" s="4"/>
      <c r="AD2662" s="1"/>
      <c r="AE2662" s="11"/>
      <c r="AF2662" s="5"/>
      <c r="AG2662" s="1"/>
      <c r="AH2662" s="1"/>
      <c r="AI2662" s="1"/>
      <c r="AJ2662" s="1"/>
      <c r="AK2662" s="10"/>
      <c r="AL2662" s="1"/>
      <c r="AM2662" s="1"/>
      <c r="AN2662" s="1"/>
      <c r="AO2662" s="1"/>
      <c r="AP2662" s="1"/>
      <c r="AQ2662" s="1"/>
    </row>
    <row r="2663" spans="1:43" x14ac:dyDescent="0.2">
      <c r="A2663" s="67">
        <f t="shared" si="1077"/>
        <v>44945</v>
      </c>
      <c r="B2663" s="8">
        <f t="shared" si="1067"/>
        <v>23550.80645529</v>
      </c>
      <c r="C2663" s="8">
        <f t="shared" si="1078"/>
        <v>14727.293106159999</v>
      </c>
      <c r="D2663" s="28">
        <f t="shared" si="1079"/>
        <v>6474.09</v>
      </c>
      <c r="E2663" s="9">
        <f>IF(K2663=1,VLOOKUP(A2662,[1]Plan1!$AY$117:$BA$314,3),E2662)</f>
        <v>6508.4</v>
      </c>
      <c r="F2663" s="110">
        <f t="shared" si="1080"/>
        <v>44943</v>
      </c>
      <c r="G2663" s="12">
        <f t="shared" si="1068"/>
        <v>5.2995865055938118E-3</v>
      </c>
      <c r="H2663" s="11">
        <f t="shared" si="1081"/>
        <v>44972</v>
      </c>
      <c r="I2663" s="11">
        <f t="shared" si="1069"/>
        <v>44972</v>
      </c>
      <c r="J2663" s="1">
        <f t="shared" si="1082"/>
        <v>22</v>
      </c>
      <c r="K2663" s="1">
        <f t="shared" si="1065"/>
        <v>3</v>
      </c>
      <c r="L2663" s="8">
        <f t="shared" si="1070"/>
        <v>1.0007210200000001</v>
      </c>
      <c r="M2663" s="14">
        <f t="shared" si="1064"/>
        <v>1.0061996799999999</v>
      </c>
      <c r="N2663" s="14">
        <f t="shared" si="1086"/>
        <v>1.4814438115568191</v>
      </c>
      <c r="O2663" s="8">
        <f t="shared" si="1063"/>
        <v>1.4825119600000001</v>
      </c>
      <c r="P2663" s="8">
        <f t="shared" si="1071"/>
        <v>21833.3881683</v>
      </c>
      <c r="Q2663" s="13">
        <f t="shared" si="1072"/>
        <v>0</v>
      </c>
      <c r="R2663" s="21">
        <f t="shared" si="1073"/>
        <v>0</v>
      </c>
      <c r="S2663" s="8">
        <f t="shared" si="1074"/>
        <v>0</v>
      </c>
      <c r="T2663" s="10">
        <f t="shared" si="1083"/>
        <v>6.5000000000000002E-2</v>
      </c>
      <c r="U2663" s="13">
        <f t="shared" si="1087"/>
        <v>303</v>
      </c>
      <c r="V2663" s="13">
        <v>252</v>
      </c>
      <c r="W2663" s="14">
        <f t="shared" si="1075"/>
        <v>1.0786601819999999</v>
      </c>
      <c r="X2663" s="224">
        <f t="shared" si="1066"/>
        <v>1717.4182869900001</v>
      </c>
      <c r="Y2663" s="8">
        <v>0</v>
      </c>
      <c r="Z2663" s="9">
        <f t="shared" si="1076"/>
        <v>0</v>
      </c>
      <c r="AA2663" s="26" t="str">
        <f t="shared" si="1084"/>
        <v>INCORPJ=</v>
      </c>
      <c r="AB2663" s="70">
        <f t="shared" si="1085"/>
        <v>45169</v>
      </c>
      <c r="AC2663" s="4"/>
      <c r="AD2663" s="1"/>
      <c r="AE2663" s="11"/>
      <c r="AF2663" s="5"/>
      <c r="AG2663" s="1"/>
      <c r="AH2663" s="1"/>
      <c r="AI2663" s="1"/>
      <c r="AJ2663" s="1"/>
      <c r="AK2663" s="10"/>
      <c r="AL2663" s="1"/>
      <c r="AM2663" s="1"/>
      <c r="AN2663" s="1"/>
      <c r="AO2663" s="1"/>
      <c r="AP2663" s="1"/>
      <c r="AQ2663" s="1"/>
    </row>
    <row r="2664" spans="1:43" x14ac:dyDescent="0.2">
      <c r="A2664" s="67">
        <f t="shared" si="1077"/>
        <v>44946</v>
      </c>
      <c r="B2664" s="8">
        <f t="shared" si="1067"/>
        <v>23562.352615629999</v>
      </c>
      <c r="C2664" s="8">
        <f t="shared" si="1078"/>
        <v>14727.293106159999</v>
      </c>
      <c r="D2664" s="28">
        <f t="shared" si="1079"/>
        <v>6474.09</v>
      </c>
      <c r="E2664" s="9">
        <f>IF(K2664=1,VLOOKUP(A2663,[1]Plan1!$AY$117:$BA$314,3),E2663)</f>
        <v>6508.4</v>
      </c>
      <c r="F2664" s="110">
        <f t="shared" si="1080"/>
        <v>44943</v>
      </c>
      <c r="G2664" s="12">
        <f t="shared" si="1068"/>
        <v>5.2995865055938118E-3</v>
      </c>
      <c r="H2664" s="11">
        <f t="shared" si="1081"/>
        <v>44972</v>
      </c>
      <c r="I2664" s="11">
        <f t="shared" si="1069"/>
        <v>44972</v>
      </c>
      <c r="J2664" s="1">
        <f t="shared" si="1082"/>
        <v>22</v>
      </c>
      <c r="K2664" s="1">
        <f t="shared" si="1065"/>
        <v>4</v>
      </c>
      <c r="L2664" s="8">
        <f t="shared" si="1070"/>
        <v>1.00096147</v>
      </c>
      <c r="M2664" s="14">
        <f t="shared" si="1064"/>
        <v>1.0061996799999999</v>
      </c>
      <c r="N2664" s="14">
        <f t="shared" si="1086"/>
        <v>1.4814438115568191</v>
      </c>
      <c r="O2664" s="8">
        <f t="shared" si="1063"/>
        <v>1.4828681699999999</v>
      </c>
      <c r="P2664" s="8">
        <f t="shared" si="1071"/>
        <v>21838.634177380001</v>
      </c>
      <c r="Q2664" s="13">
        <f t="shared" si="1072"/>
        <v>0</v>
      </c>
      <c r="R2664" s="21">
        <f t="shared" si="1073"/>
        <v>0</v>
      </c>
      <c r="S2664" s="8">
        <f t="shared" si="1074"/>
        <v>0</v>
      </c>
      <c r="T2664" s="10">
        <f t="shared" si="1083"/>
        <v>6.5000000000000002E-2</v>
      </c>
      <c r="U2664" s="13">
        <f t="shared" si="1087"/>
        <v>304</v>
      </c>
      <c r="V2664" s="13">
        <v>252</v>
      </c>
      <c r="W2664" s="14">
        <f t="shared" si="1075"/>
        <v>1.078929773</v>
      </c>
      <c r="X2664" s="224">
        <f t="shared" si="1066"/>
        <v>1723.71843825</v>
      </c>
      <c r="Y2664" s="8">
        <v>0</v>
      </c>
      <c r="Z2664" s="9">
        <f t="shared" si="1076"/>
        <v>0</v>
      </c>
      <c r="AA2664" s="26" t="str">
        <f t="shared" si="1084"/>
        <v>INCORPJ=</v>
      </c>
      <c r="AB2664" s="70">
        <f t="shared" si="1085"/>
        <v>45169</v>
      </c>
      <c r="AC2664" s="4"/>
      <c r="AD2664" s="1"/>
      <c r="AE2664" s="11"/>
      <c r="AF2664" s="5"/>
      <c r="AG2664" s="1"/>
      <c r="AH2664" s="1"/>
      <c r="AI2664" s="1"/>
      <c r="AJ2664" s="1"/>
      <c r="AK2664" s="10"/>
      <c r="AL2664" s="1"/>
      <c r="AM2664" s="1"/>
      <c r="AN2664" s="1"/>
      <c r="AO2664" s="1"/>
      <c r="AP2664" s="1"/>
      <c r="AQ2664" s="1"/>
    </row>
    <row r="2665" spans="1:43" x14ac:dyDescent="0.2">
      <c r="A2665" s="67">
        <f t="shared" si="1077"/>
        <v>44947</v>
      </c>
      <c r="B2665" s="8">
        <f t="shared" si="1067"/>
        <v>23573.904816359998</v>
      </c>
      <c r="C2665" s="8">
        <f t="shared" si="1078"/>
        <v>14727.293106159999</v>
      </c>
      <c r="D2665" s="28">
        <f t="shared" si="1079"/>
        <v>6474.09</v>
      </c>
      <c r="E2665" s="9">
        <f>IF(K2665=1,VLOOKUP(A2664,[1]Plan1!$AY$117:$BA$314,3),E2664)</f>
        <v>6508.4</v>
      </c>
      <c r="F2665" s="110">
        <f t="shared" si="1080"/>
        <v>44943</v>
      </c>
      <c r="G2665" s="12">
        <f t="shared" si="1068"/>
        <v>5.2995865055938118E-3</v>
      </c>
      <c r="H2665" s="11">
        <f t="shared" si="1081"/>
        <v>44972</v>
      </c>
      <c r="I2665" s="11">
        <f t="shared" si="1069"/>
        <v>44972</v>
      </c>
      <c r="J2665" s="1">
        <f t="shared" si="1082"/>
        <v>22</v>
      </c>
      <c r="K2665" s="1">
        <f t="shared" si="1065"/>
        <v>5</v>
      </c>
      <c r="L2665" s="8">
        <f t="shared" si="1070"/>
        <v>1.00120199</v>
      </c>
      <c r="M2665" s="14">
        <f t="shared" si="1064"/>
        <v>1.0061996799999999</v>
      </c>
      <c r="N2665" s="14">
        <f t="shared" si="1086"/>
        <v>1.4814438115568191</v>
      </c>
      <c r="O2665" s="8">
        <f t="shared" ref="O2665:O2728" si="1088">TRUNC(TRUNC((L2665*N2665),15),8)</f>
        <v>1.48322449</v>
      </c>
      <c r="P2665" s="8">
        <f t="shared" si="1071"/>
        <v>21843.881806459998</v>
      </c>
      <c r="Q2665" s="13">
        <f t="shared" si="1072"/>
        <v>0</v>
      </c>
      <c r="R2665" s="21">
        <f t="shared" si="1073"/>
        <v>0</v>
      </c>
      <c r="S2665" s="8">
        <f t="shared" si="1074"/>
        <v>0</v>
      </c>
      <c r="T2665" s="10">
        <f t="shared" si="1083"/>
        <v>6.5000000000000002E-2</v>
      </c>
      <c r="U2665" s="13">
        <f t="shared" si="1087"/>
        <v>305</v>
      </c>
      <c r="V2665" s="13">
        <v>252</v>
      </c>
      <c r="W2665" s="14">
        <f t="shared" si="1075"/>
        <v>1.0791994309999999</v>
      </c>
      <c r="X2665" s="224">
        <f t="shared" si="1066"/>
        <v>1730.0230099</v>
      </c>
      <c r="Y2665" s="8">
        <v>0</v>
      </c>
      <c r="Z2665" s="9">
        <f t="shared" si="1076"/>
        <v>0</v>
      </c>
      <c r="AA2665" s="26" t="str">
        <f t="shared" si="1084"/>
        <v>INCORPJ=</v>
      </c>
      <c r="AB2665" s="70">
        <f t="shared" si="1085"/>
        <v>45169</v>
      </c>
      <c r="AC2665" s="4"/>
      <c r="AD2665" s="1"/>
      <c r="AE2665" s="11"/>
      <c r="AF2665" s="5"/>
      <c r="AG2665" s="1"/>
      <c r="AH2665" s="1"/>
      <c r="AI2665" s="1"/>
      <c r="AJ2665" s="1"/>
      <c r="AK2665" s="10"/>
      <c r="AL2665" s="1"/>
      <c r="AM2665" s="1"/>
      <c r="AN2665" s="1"/>
      <c r="AO2665" s="1"/>
      <c r="AP2665" s="1"/>
      <c r="AQ2665" s="1"/>
    </row>
    <row r="2666" spans="1:43" x14ac:dyDescent="0.2">
      <c r="A2666" s="67">
        <f t="shared" si="1077"/>
        <v>44948</v>
      </c>
      <c r="B2666" s="8">
        <f t="shared" si="1067"/>
        <v>23573.904816359998</v>
      </c>
      <c r="C2666" s="8">
        <f t="shared" si="1078"/>
        <v>14727.293106159999</v>
      </c>
      <c r="D2666" s="28">
        <f t="shared" si="1079"/>
        <v>6474.09</v>
      </c>
      <c r="E2666" s="9">
        <f>IF(K2666=1,VLOOKUP(A2665,[1]Plan1!$AY$117:$BA$314,3),E2665)</f>
        <v>6508.4</v>
      </c>
      <c r="F2666" s="110">
        <f t="shared" si="1080"/>
        <v>44943</v>
      </c>
      <c r="G2666" s="12">
        <f t="shared" si="1068"/>
        <v>5.2995865055938118E-3</v>
      </c>
      <c r="H2666" s="11">
        <f t="shared" si="1081"/>
        <v>44972</v>
      </c>
      <c r="I2666" s="11">
        <f t="shared" si="1069"/>
        <v>44972</v>
      </c>
      <c r="J2666" s="1">
        <f t="shared" si="1082"/>
        <v>22</v>
      </c>
      <c r="K2666" s="1">
        <f t="shared" si="1065"/>
        <v>5</v>
      </c>
      <c r="L2666" s="8">
        <f t="shared" si="1070"/>
        <v>1.00120199</v>
      </c>
      <c r="M2666" s="14">
        <f t="shared" ref="M2666:M2729" si="1089">IF(I2666&gt;I2665,L2665,M2665)</f>
        <v>1.0061996799999999</v>
      </c>
      <c r="N2666" s="14">
        <f t="shared" si="1086"/>
        <v>1.4814438115568191</v>
      </c>
      <c r="O2666" s="8">
        <f t="shared" si="1088"/>
        <v>1.48322449</v>
      </c>
      <c r="P2666" s="8">
        <f t="shared" si="1071"/>
        <v>21843.881806459998</v>
      </c>
      <c r="Q2666" s="13">
        <f t="shared" si="1072"/>
        <v>0</v>
      </c>
      <c r="R2666" s="21">
        <f t="shared" si="1073"/>
        <v>0</v>
      </c>
      <c r="S2666" s="8">
        <f t="shared" si="1074"/>
        <v>0</v>
      </c>
      <c r="T2666" s="10">
        <f t="shared" si="1083"/>
        <v>6.5000000000000002E-2</v>
      </c>
      <c r="U2666" s="13">
        <f t="shared" si="1087"/>
        <v>305</v>
      </c>
      <c r="V2666" s="13">
        <v>252</v>
      </c>
      <c r="W2666" s="14">
        <f t="shared" si="1075"/>
        <v>1.0791994309999999</v>
      </c>
      <c r="X2666" s="224">
        <f t="shared" si="1066"/>
        <v>1730.0230099</v>
      </c>
      <c r="Y2666" s="8">
        <v>0</v>
      </c>
      <c r="Z2666" s="9">
        <f t="shared" si="1076"/>
        <v>0</v>
      </c>
      <c r="AA2666" s="26" t="str">
        <f t="shared" si="1084"/>
        <v>INCORPJ=</v>
      </c>
      <c r="AB2666" s="70">
        <f t="shared" si="1085"/>
        <v>45169</v>
      </c>
      <c r="AC2666" s="4"/>
      <c r="AD2666" s="1"/>
      <c r="AE2666" s="11"/>
      <c r="AF2666" s="5"/>
      <c r="AG2666" s="1"/>
      <c r="AH2666" s="1"/>
      <c r="AI2666" s="1"/>
      <c r="AJ2666" s="1"/>
      <c r="AK2666" s="10"/>
      <c r="AL2666" s="1"/>
      <c r="AM2666" s="1"/>
      <c r="AN2666" s="1"/>
      <c r="AO2666" s="1"/>
      <c r="AP2666" s="1"/>
      <c r="AQ2666" s="1"/>
    </row>
    <row r="2667" spans="1:43" x14ac:dyDescent="0.2">
      <c r="A2667" s="67">
        <f t="shared" si="1077"/>
        <v>44949</v>
      </c>
      <c r="B2667" s="8">
        <f t="shared" si="1067"/>
        <v>23573.904816359998</v>
      </c>
      <c r="C2667" s="8">
        <f t="shared" si="1078"/>
        <v>14727.293106159999</v>
      </c>
      <c r="D2667" s="28">
        <f t="shared" si="1079"/>
        <v>6474.09</v>
      </c>
      <c r="E2667" s="9">
        <f>IF(K2667=1,VLOOKUP(A2666,[1]Plan1!$AY$117:$BA$314,3),E2666)</f>
        <v>6508.4</v>
      </c>
      <c r="F2667" s="110">
        <f t="shared" si="1080"/>
        <v>44943</v>
      </c>
      <c r="G2667" s="12">
        <f t="shared" si="1068"/>
        <v>5.2995865055938118E-3</v>
      </c>
      <c r="H2667" s="11">
        <f t="shared" si="1081"/>
        <v>44972</v>
      </c>
      <c r="I2667" s="11">
        <f t="shared" si="1069"/>
        <v>44972</v>
      </c>
      <c r="J2667" s="1">
        <f t="shared" si="1082"/>
        <v>22</v>
      </c>
      <c r="K2667" s="1">
        <f t="shared" ref="K2667:K2730" si="1090">(J2667-(NETWORKDAYS(A2667,I2667,AE$118:AE$502)-1))</f>
        <v>5</v>
      </c>
      <c r="L2667" s="8">
        <f t="shared" si="1070"/>
        <v>1.00120199</v>
      </c>
      <c r="M2667" s="14">
        <f t="shared" si="1089"/>
        <v>1.0061996799999999</v>
      </c>
      <c r="N2667" s="14">
        <f t="shared" si="1086"/>
        <v>1.4814438115568191</v>
      </c>
      <c r="O2667" s="8">
        <f t="shared" si="1088"/>
        <v>1.48322449</v>
      </c>
      <c r="P2667" s="8">
        <f t="shared" si="1071"/>
        <v>21843.881806459998</v>
      </c>
      <c r="Q2667" s="13">
        <f t="shared" si="1072"/>
        <v>0</v>
      </c>
      <c r="R2667" s="21">
        <f t="shared" si="1073"/>
        <v>0</v>
      </c>
      <c r="S2667" s="8">
        <f t="shared" si="1074"/>
        <v>0</v>
      </c>
      <c r="T2667" s="10">
        <f t="shared" si="1083"/>
        <v>6.5000000000000002E-2</v>
      </c>
      <c r="U2667" s="13">
        <f t="shared" si="1087"/>
        <v>305</v>
      </c>
      <c r="V2667" s="13">
        <v>252</v>
      </c>
      <c r="W2667" s="14">
        <f t="shared" si="1075"/>
        <v>1.0791994309999999</v>
      </c>
      <c r="X2667" s="224">
        <f t="shared" si="1066"/>
        <v>1730.0230099</v>
      </c>
      <c r="Y2667" s="8">
        <v>0</v>
      </c>
      <c r="Z2667" s="9">
        <f t="shared" si="1076"/>
        <v>0</v>
      </c>
      <c r="AA2667" s="26" t="str">
        <f t="shared" si="1084"/>
        <v>INCORPJ=</v>
      </c>
      <c r="AB2667" s="70">
        <f t="shared" si="1085"/>
        <v>45169</v>
      </c>
      <c r="AC2667" s="4"/>
      <c r="AD2667" s="1"/>
      <c r="AE2667" s="11"/>
      <c r="AF2667" s="5"/>
      <c r="AG2667" s="1"/>
      <c r="AH2667" s="1"/>
      <c r="AI2667" s="1"/>
      <c r="AJ2667" s="1"/>
      <c r="AK2667" s="10"/>
      <c r="AL2667" s="1"/>
      <c r="AM2667" s="1"/>
      <c r="AN2667" s="1"/>
      <c r="AO2667" s="1"/>
      <c r="AP2667" s="1"/>
      <c r="AQ2667" s="1"/>
    </row>
    <row r="2668" spans="1:43" x14ac:dyDescent="0.2">
      <c r="A2668" s="67">
        <f t="shared" si="1077"/>
        <v>44950</v>
      </c>
      <c r="B2668" s="8">
        <f t="shared" si="1067"/>
        <v>23585.4624458</v>
      </c>
      <c r="C2668" s="8">
        <f t="shared" si="1078"/>
        <v>14727.293106159999</v>
      </c>
      <c r="D2668" s="28">
        <f t="shared" si="1079"/>
        <v>6474.09</v>
      </c>
      <c r="E2668" s="9">
        <f>IF(K2668=1,VLOOKUP(A2667,[1]Plan1!$AY$117:$BA$314,3),E2667)</f>
        <v>6508.4</v>
      </c>
      <c r="F2668" s="110">
        <f t="shared" si="1080"/>
        <v>44943</v>
      </c>
      <c r="G2668" s="12">
        <f t="shared" si="1068"/>
        <v>5.2995865055938118E-3</v>
      </c>
      <c r="H2668" s="11">
        <f t="shared" si="1081"/>
        <v>44972</v>
      </c>
      <c r="I2668" s="11">
        <f t="shared" si="1069"/>
        <v>44972</v>
      </c>
      <c r="J2668" s="1">
        <f t="shared" si="1082"/>
        <v>22</v>
      </c>
      <c r="K2668" s="1">
        <f t="shared" si="1090"/>
        <v>6</v>
      </c>
      <c r="L2668" s="8">
        <f t="shared" si="1070"/>
        <v>1.0014425600000001</v>
      </c>
      <c r="M2668" s="14">
        <f t="shared" si="1089"/>
        <v>1.0061996799999999</v>
      </c>
      <c r="N2668" s="14">
        <f t="shared" si="1086"/>
        <v>1.4814438115568191</v>
      </c>
      <c r="O2668" s="8">
        <f t="shared" si="1088"/>
        <v>1.4835808800000001</v>
      </c>
      <c r="P2668" s="8">
        <f t="shared" si="1071"/>
        <v>21849.130466449998</v>
      </c>
      <c r="Q2668" s="13">
        <f t="shared" si="1072"/>
        <v>0</v>
      </c>
      <c r="R2668" s="21">
        <f t="shared" si="1073"/>
        <v>0</v>
      </c>
      <c r="S2668" s="8">
        <f t="shared" si="1074"/>
        <v>0</v>
      </c>
      <c r="T2668" s="10">
        <f t="shared" si="1083"/>
        <v>6.5000000000000002E-2</v>
      </c>
      <c r="U2668" s="13">
        <f t="shared" si="1087"/>
        <v>306</v>
      </c>
      <c r="V2668" s="13">
        <v>252</v>
      </c>
      <c r="W2668" s="14">
        <f t="shared" si="1075"/>
        <v>1.0794691569999999</v>
      </c>
      <c r="X2668" s="224">
        <f t="shared" si="1066"/>
        <v>1736.33197935</v>
      </c>
      <c r="Y2668" s="8">
        <v>0</v>
      </c>
      <c r="Z2668" s="9">
        <f t="shared" si="1076"/>
        <v>0</v>
      </c>
      <c r="AA2668" s="26" t="str">
        <f t="shared" si="1084"/>
        <v>INCORPJ=</v>
      </c>
      <c r="AB2668" s="70">
        <f t="shared" si="1085"/>
        <v>45169</v>
      </c>
      <c r="AC2668" s="4"/>
      <c r="AD2668" s="1"/>
      <c r="AE2668" s="11"/>
      <c r="AF2668" s="5"/>
      <c r="AG2668" s="1"/>
      <c r="AH2668" s="1"/>
      <c r="AI2668" s="1"/>
      <c r="AJ2668" s="1"/>
      <c r="AK2668" s="10"/>
      <c r="AL2668" s="1"/>
      <c r="AM2668" s="1"/>
      <c r="AN2668" s="1"/>
      <c r="AO2668" s="1"/>
      <c r="AP2668" s="1"/>
      <c r="AQ2668" s="1"/>
    </row>
    <row r="2669" spans="1:43" x14ac:dyDescent="0.2">
      <c r="A2669" s="67">
        <f t="shared" si="1077"/>
        <v>44951</v>
      </c>
      <c r="B2669" s="8">
        <f t="shared" si="1067"/>
        <v>23597.025802029999</v>
      </c>
      <c r="C2669" s="8">
        <f t="shared" si="1078"/>
        <v>14727.293106159999</v>
      </c>
      <c r="D2669" s="28">
        <f t="shared" si="1079"/>
        <v>6474.09</v>
      </c>
      <c r="E2669" s="9">
        <f>IF(K2669=1,VLOOKUP(A2668,[1]Plan1!$AY$117:$BA$314,3),E2668)</f>
        <v>6508.4</v>
      </c>
      <c r="F2669" s="110">
        <f t="shared" si="1080"/>
        <v>44943</v>
      </c>
      <c r="G2669" s="12">
        <f t="shared" si="1068"/>
        <v>5.2995865055938118E-3</v>
      </c>
      <c r="H2669" s="11">
        <f t="shared" si="1081"/>
        <v>44972</v>
      </c>
      <c r="I2669" s="11">
        <f t="shared" si="1069"/>
        <v>44972</v>
      </c>
      <c r="J2669" s="1">
        <f t="shared" si="1082"/>
        <v>22</v>
      </c>
      <c r="K2669" s="1">
        <f t="shared" si="1090"/>
        <v>7</v>
      </c>
      <c r="L2669" s="8">
        <f t="shared" si="1070"/>
        <v>1.0016831900000001</v>
      </c>
      <c r="M2669" s="14">
        <f t="shared" si="1089"/>
        <v>1.0061996799999999</v>
      </c>
      <c r="N2669" s="14">
        <f t="shared" si="1086"/>
        <v>1.4814438115568191</v>
      </c>
      <c r="O2669" s="8">
        <f t="shared" si="1088"/>
        <v>1.4839373600000001</v>
      </c>
      <c r="P2669" s="8">
        <f t="shared" si="1071"/>
        <v>21854.3804519</v>
      </c>
      <c r="Q2669" s="13">
        <f t="shared" si="1072"/>
        <v>0</v>
      </c>
      <c r="R2669" s="21">
        <f t="shared" si="1073"/>
        <v>0</v>
      </c>
      <c r="S2669" s="8">
        <f t="shared" si="1074"/>
        <v>0</v>
      </c>
      <c r="T2669" s="10">
        <f t="shared" si="1083"/>
        <v>6.5000000000000002E-2</v>
      </c>
      <c r="U2669" s="13">
        <f t="shared" si="1087"/>
        <v>307</v>
      </c>
      <c r="V2669" s="13">
        <v>252</v>
      </c>
      <c r="W2669" s="14">
        <f t="shared" si="1075"/>
        <v>1.0797389500000001</v>
      </c>
      <c r="X2669" s="224">
        <f t="shared" si="1066"/>
        <v>1742.64535013</v>
      </c>
      <c r="Y2669" s="8">
        <v>0</v>
      </c>
      <c r="Z2669" s="9">
        <f t="shared" si="1076"/>
        <v>0</v>
      </c>
      <c r="AA2669" s="26" t="str">
        <f t="shared" si="1084"/>
        <v>INCORPJ=</v>
      </c>
      <c r="AB2669" s="70">
        <f t="shared" si="1085"/>
        <v>45169</v>
      </c>
      <c r="AC2669" s="4"/>
      <c r="AD2669" s="1"/>
      <c r="AE2669" s="11"/>
      <c r="AF2669" s="5"/>
      <c r="AG2669" s="1"/>
      <c r="AH2669" s="1"/>
      <c r="AI2669" s="1"/>
      <c r="AJ2669" s="1"/>
      <c r="AK2669" s="10"/>
      <c r="AL2669" s="1"/>
      <c r="AM2669" s="1"/>
      <c r="AN2669" s="1"/>
      <c r="AO2669" s="1"/>
      <c r="AP2669" s="1"/>
      <c r="AQ2669" s="1"/>
    </row>
    <row r="2670" spans="1:43" x14ac:dyDescent="0.2">
      <c r="A2670" s="67">
        <f t="shared" si="1077"/>
        <v>44952</v>
      </c>
      <c r="B2670" s="8">
        <f t="shared" si="1067"/>
        <v>23608.594887169998</v>
      </c>
      <c r="C2670" s="8">
        <f t="shared" si="1078"/>
        <v>14727.293106159999</v>
      </c>
      <c r="D2670" s="28">
        <f t="shared" si="1079"/>
        <v>6474.09</v>
      </c>
      <c r="E2670" s="9">
        <f>IF(K2670=1,VLOOKUP(A2669,[1]Plan1!$AY$117:$BA$314,3),E2669)</f>
        <v>6508.4</v>
      </c>
      <c r="F2670" s="110">
        <f t="shared" si="1080"/>
        <v>44943</v>
      </c>
      <c r="G2670" s="12">
        <f t="shared" si="1068"/>
        <v>5.2995865055938118E-3</v>
      </c>
      <c r="H2670" s="11">
        <f t="shared" si="1081"/>
        <v>44972</v>
      </c>
      <c r="I2670" s="11">
        <f t="shared" si="1069"/>
        <v>44972</v>
      </c>
      <c r="J2670" s="1">
        <f t="shared" si="1082"/>
        <v>22</v>
      </c>
      <c r="K2670" s="1">
        <f t="shared" si="1090"/>
        <v>8</v>
      </c>
      <c r="L2670" s="8">
        <f t="shared" si="1070"/>
        <v>1.0019238800000001</v>
      </c>
      <c r="M2670" s="14">
        <f t="shared" si="1089"/>
        <v>1.0061996799999999</v>
      </c>
      <c r="N2670" s="14">
        <f t="shared" si="1086"/>
        <v>1.4814438115568191</v>
      </c>
      <c r="O2670" s="8">
        <f t="shared" si="1088"/>
        <v>1.48429393</v>
      </c>
      <c r="P2670" s="8">
        <f t="shared" si="1071"/>
        <v>21859.6317628</v>
      </c>
      <c r="Q2670" s="13">
        <f t="shared" si="1072"/>
        <v>0</v>
      </c>
      <c r="R2670" s="21">
        <f t="shared" si="1073"/>
        <v>0</v>
      </c>
      <c r="S2670" s="8">
        <f t="shared" si="1074"/>
        <v>0</v>
      </c>
      <c r="T2670" s="10">
        <f t="shared" si="1083"/>
        <v>6.5000000000000002E-2</v>
      </c>
      <c r="U2670" s="13">
        <f t="shared" si="1087"/>
        <v>308</v>
      </c>
      <c r="V2670" s="13">
        <v>252</v>
      </c>
      <c r="W2670" s="14">
        <f t="shared" si="1075"/>
        <v>1.08000881</v>
      </c>
      <c r="X2670" s="224">
        <f t="shared" si="1066"/>
        <v>1748.9631243700001</v>
      </c>
      <c r="Y2670" s="8">
        <v>0</v>
      </c>
      <c r="Z2670" s="9">
        <f t="shared" si="1076"/>
        <v>0</v>
      </c>
      <c r="AA2670" s="26" t="str">
        <f t="shared" si="1084"/>
        <v>INCORPJ=</v>
      </c>
      <c r="AB2670" s="70">
        <f t="shared" si="1085"/>
        <v>45169</v>
      </c>
      <c r="AC2670" s="4"/>
      <c r="AD2670" s="1"/>
      <c r="AE2670" s="11"/>
      <c r="AF2670" s="5"/>
      <c r="AG2670" s="1"/>
      <c r="AH2670" s="1"/>
      <c r="AI2670" s="1"/>
      <c r="AJ2670" s="1"/>
      <c r="AK2670" s="10"/>
      <c r="AL2670" s="1"/>
      <c r="AM2670" s="1"/>
      <c r="AN2670" s="1"/>
      <c r="AO2670" s="1"/>
      <c r="AP2670" s="1"/>
      <c r="AQ2670" s="1"/>
    </row>
    <row r="2671" spans="1:43" x14ac:dyDescent="0.2">
      <c r="A2671" s="67">
        <f t="shared" si="1077"/>
        <v>44953</v>
      </c>
      <c r="B2671" s="8">
        <f t="shared" si="1067"/>
        <v>23620.169407039997</v>
      </c>
      <c r="C2671" s="8">
        <f t="shared" si="1078"/>
        <v>14727.293106159999</v>
      </c>
      <c r="D2671" s="28">
        <f t="shared" si="1079"/>
        <v>6474.09</v>
      </c>
      <c r="E2671" s="9">
        <f>IF(K2671=1,VLOOKUP(A2670,[1]Plan1!$AY$117:$BA$314,3),E2670)</f>
        <v>6508.4</v>
      </c>
      <c r="F2671" s="110">
        <f t="shared" si="1080"/>
        <v>44943</v>
      </c>
      <c r="G2671" s="12">
        <f t="shared" si="1068"/>
        <v>5.2995865055938118E-3</v>
      </c>
      <c r="H2671" s="11">
        <f t="shared" si="1081"/>
        <v>44972</v>
      </c>
      <c r="I2671" s="11">
        <f t="shared" si="1069"/>
        <v>44972</v>
      </c>
      <c r="J2671" s="1">
        <f t="shared" si="1082"/>
        <v>22</v>
      </c>
      <c r="K2671" s="1">
        <f t="shared" si="1090"/>
        <v>9</v>
      </c>
      <c r="L2671" s="8">
        <f t="shared" si="1070"/>
        <v>1.0021646200000001</v>
      </c>
      <c r="M2671" s="14">
        <f t="shared" si="1089"/>
        <v>1.0061996799999999</v>
      </c>
      <c r="N2671" s="14">
        <f t="shared" si="1086"/>
        <v>1.4814438115568191</v>
      </c>
      <c r="O2671" s="8">
        <f t="shared" si="1088"/>
        <v>1.4846505699999999</v>
      </c>
      <c r="P2671" s="8">
        <f t="shared" si="1071"/>
        <v>21864.884104609999</v>
      </c>
      <c r="Q2671" s="13">
        <f t="shared" si="1072"/>
        <v>0</v>
      </c>
      <c r="R2671" s="21">
        <f t="shared" si="1073"/>
        <v>0</v>
      </c>
      <c r="S2671" s="8">
        <f t="shared" si="1074"/>
        <v>0</v>
      </c>
      <c r="T2671" s="10">
        <f t="shared" si="1083"/>
        <v>6.5000000000000002E-2</v>
      </c>
      <c r="U2671" s="13">
        <f t="shared" si="1087"/>
        <v>309</v>
      </c>
      <c r="V2671" s="13">
        <v>252</v>
      </c>
      <c r="W2671" s="14">
        <f t="shared" si="1075"/>
        <v>1.0802787380000001</v>
      </c>
      <c r="X2671" s="224">
        <f t="shared" si="1066"/>
        <v>1755.28530243</v>
      </c>
      <c r="Y2671" s="8">
        <v>0</v>
      </c>
      <c r="Z2671" s="9">
        <f t="shared" si="1076"/>
        <v>0</v>
      </c>
      <c r="AA2671" s="26" t="str">
        <f t="shared" si="1084"/>
        <v>INCORPJ=</v>
      </c>
      <c r="AB2671" s="70">
        <f t="shared" si="1085"/>
        <v>45169</v>
      </c>
      <c r="AC2671" s="4"/>
      <c r="AD2671" s="1"/>
      <c r="AE2671" s="11"/>
      <c r="AF2671" s="5"/>
      <c r="AG2671" s="1"/>
      <c r="AH2671" s="1"/>
      <c r="AI2671" s="1"/>
      <c r="AJ2671" s="1"/>
      <c r="AK2671" s="10"/>
      <c r="AL2671" s="1"/>
      <c r="AM2671" s="1"/>
      <c r="AN2671" s="1"/>
      <c r="AO2671" s="1"/>
      <c r="AP2671" s="1"/>
      <c r="AQ2671" s="1"/>
    </row>
    <row r="2672" spans="1:43" x14ac:dyDescent="0.2">
      <c r="A2672" s="67">
        <f t="shared" si="1077"/>
        <v>44954</v>
      </c>
      <c r="B2672" s="8">
        <f t="shared" si="1067"/>
        <v>23631.750000080003</v>
      </c>
      <c r="C2672" s="8">
        <f t="shared" si="1078"/>
        <v>14727.293106159999</v>
      </c>
      <c r="D2672" s="28">
        <f t="shared" si="1079"/>
        <v>6474.09</v>
      </c>
      <c r="E2672" s="9">
        <f>IF(K2672=1,VLOOKUP(A2671,[1]Plan1!$AY$117:$BA$314,3),E2671)</f>
        <v>6508.4</v>
      </c>
      <c r="F2672" s="110">
        <f t="shared" si="1080"/>
        <v>44943</v>
      </c>
      <c r="G2672" s="12">
        <f t="shared" si="1068"/>
        <v>5.2995865055938118E-3</v>
      </c>
      <c r="H2672" s="11">
        <f t="shared" si="1081"/>
        <v>44972</v>
      </c>
      <c r="I2672" s="11">
        <f t="shared" si="1069"/>
        <v>44972</v>
      </c>
      <c r="J2672" s="1">
        <f t="shared" si="1082"/>
        <v>22</v>
      </c>
      <c r="K2672" s="1">
        <f t="shared" si="1090"/>
        <v>10</v>
      </c>
      <c r="L2672" s="8">
        <f t="shared" si="1070"/>
        <v>1.00240543</v>
      </c>
      <c r="M2672" s="14">
        <f t="shared" si="1089"/>
        <v>1.0061996799999999</v>
      </c>
      <c r="N2672" s="14">
        <f t="shared" si="1086"/>
        <v>1.4814438115568191</v>
      </c>
      <c r="O2672" s="8">
        <f t="shared" si="1088"/>
        <v>1.48500732</v>
      </c>
      <c r="P2672" s="8">
        <f t="shared" si="1071"/>
        <v>21870.138066430001</v>
      </c>
      <c r="Q2672" s="13">
        <f t="shared" si="1072"/>
        <v>0</v>
      </c>
      <c r="R2672" s="21">
        <f t="shared" si="1073"/>
        <v>0</v>
      </c>
      <c r="S2672" s="8">
        <f t="shared" si="1074"/>
        <v>0</v>
      </c>
      <c r="T2672" s="10">
        <f t="shared" si="1083"/>
        <v>6.5000000000000002E-2</v>
      </c>
      <c r="U2672" s="13">
        <f t="shared" si="1087"/>
        <v>310</v>
      </c>
      <c r="V2672" s="13">
        <v>252</v>
      </c>
      <c r="W2672" s="14">
        <f t="shared" si="1075"/>
        <v>1.080548734</v>
      </c>
      <c r="X2672" s="224">
        <f t="shared" si="1066"/>
        <v>1761.6119336500001</v>
      </c>
      <c r="Y2672" s="8">
        <v>0</v>
      </c>
      <c r="Z2672" s="9">
        <f t="shared" si="1076"/>
        <v>0</v>
      </c>
      <c r="AA2672" s="26" t="str">
        <f t="shared" si="1084"/>
        <v>INCORPJ=</v>
      </c>
      <c r="AB2672" s="70">
        <f t="shared" si="1085"/>
        <v>45169</v>
      </c>
      <c r="AC2672" s="4"/>
      <c r="AD2672" s="1"/>
      <c r="AE2672" s="11"/>
      <c r="AF2672" s="5"/>
      <c r="AG2672" s="1"/>
      <c r="AH2672" s="1"/>
      <c r="AI2672" s="1"/>
      <c r="AJ2672" s="1"/>
      <c r="AK2672" s="10"/>
      <c r="AL2672" s="1"/>
      <c r="AM2672" s="1"/>
      <c r="AN2672" s="1"/>
      <c r="AO2672" s="1"/>
      <c r="AP2672" s="1"/>
      <c r="AQ2672" s="1"/>
    </row>
    <row r="2673" spans="1:43" x14ac:dyDescent="0.2">
      <c r="A2673" s="67">
        <f t="shared" si="1077"/>
        <v>44955</v>
      </c>
      <c r="B2673" s="8">
        <f t="shared" si="1067"/>
        <v>23631.750000080003</v>
      </c>
      <c r="C2673" s="8">
        <f t="shared" si="1078"/>
        <v>14727.293106159999</v>
      </c>
      <c r="D2673" s="28">
        <f t="shared" si="1079"/>
        <v>6474.09</v>
      </c>
      <c r="E2673" s="9">
        <f>IF(K2673=1,VLOOKUP(A2672,[1]Plan1!$AY$117:$BA$314,3),E2672)</f>
        <v>6508.4</v>
      </c>
      <c r="F2673" s="110">
        <f t="shared" si="1080"/>
        <v>44943</v>
      </c>
      <c r="G2673" s="12">
        <f t="shared" si="1068"/>
        <v>5.2995865055938118E-3</v>
      </c>
      <c r="H2673" s="11">
        <f t="shared" si="1081"/>
        <v>44972</v>
      </c>
      <c r="I2673" s="11">
        <f t="shared" si="1069"/>
        <v>44972</v>
      </c>
      <c r="J2673" s="1">
        <f t="shared" si="1082"/>
        <v>22</v>
      </c>
      <c r="K2673" s="1">
        <f t="shared" si="1090"/>
        <v>10</v>
      </c>
      <c r="L2673" s="8">
        <f t="shared" si="1070"/>
        <v>1.00240543</v>
      </c>
      <c r="M2673" s="14">
        <f t="shared" si="1089"/>
        <v>1.0061996799999999</v>
      </c>
      <c r="N2673" s="14">
        <f t="shared" si="1086"/>
        <v>1.4814438115568191</v>
      </c>
      <c r="O2673" s="8">
        <f t="shared" si="1088"/>
        <v>1.48500732</v>
      </c>
      <c r="P2673" s="8">
        <f t="shared" si="1071"/>
        <v>21870.138066430001</v>
      </c>
      <c r="Q2673" s="13">
        <f t="shared" si="1072"/>
        <v>0</v>
      </c>
      <c r="R2673" s="21">
        <f t="shared" si="1073"/>
        <v>0</v>
      </c>
      <c r="S2673" s="8">
        <f t="shared" si="1074"/>
        <v>0</v>
      </c>
      <c r="T2673" s="10">
        <f t="shared" si="1083"/>
        <v>6.5000000000000002E-2</v>
      </c>
      <c r="U2673" s="13">
        <f t="shared" si="1087"/>
        <v>310</v>
      </c>
      <c r="V2673" s="13">
        <v>252</v>
      </c>
      <c r="W2673" s="14">
        <f t="shared" si="1075"/>
        <v>1.080548734</v>
      </c>
      <c r="X2673" s="224">
        <f t="shared" si="1066"/>
        <v>1761.6119336500001</v>
      </c>
      <c r="Y2673" s="8">
        <v>0</v>
      </c>
      <c r="Z2673" s="9">
        <f t="shared" si="1076"/>
        <v>0</v>
      </c>
      <c r="AA2673" s="26" t="str">
        <f t="shared" si="1084"/>
        <v>INCORPJ=</v>
      </c>
      <c r="AB2673" s="70">
        <f t="shared" si="1085"/>
        <v>45169</v>
      </c>
      <c r="AC2673" s="4"/>
      <c r="AD2673" s="1"/>
      <c r="AE2673" s="11"/>
      <c r="AF2673" s="5"/>
      <c r="AG2673" s="1"/>
      <c r="AH2673" s="1"/>
      <c r="AI2673" s="1"/>
      <c r="AJ2673" s="1"/>
      <c r="AK2673" s="10"/>
      <c r="AL2673" s="1"/>
      <c r="AM2673" s="1"/>
      <c r="AN2673" s="1"/>
      <c r="AO2673" s="1"/>
      <c r="AP2673" s="1"/>
      <c r="AQ2673" s="1"/>
    </row>
    <row r="2674" spans="1:43" x14ac:dyDescent="0.2">
      <c r="A2674" s="67">
        <f t="shared" si="1077"/>
        <v>44956</v>
      </c>
      <c r="B2674" s="8">
        <f t="shared" si="1067"/>
        <v>23631.750000080003</v>
      </c>
      <c r="C2674" s="8">
        <f t="shared" si="1078"/>
        <v>14727.293106159999</v>
      </c>
      <c r="D2674" s="28">
        <f t="shared" si="1079"/>
        <v>6474.09</v>
      </c>
      <c r="E2674" s="9">
        <f>IF(K2674=1,VLOOKUP(A2673,[1]Plan1!$AY$117:$BA$314,3),E2673)</f>
        <v>6508.4</v>
      </c>
      <c r="F2674" s="110">
        <f t="shared" si="1080"/>
        <v>44943</v>
      </c>
      <c r="G2674" s="12">
        <f t="shared" si="1068"/>
        <v>5.2995865055938118E-3</v>
      </c>
      <c r="H2674" s="11">
        <f t="shared" si="1081"/>
        <v>44972</v>
      </c>
      <c r="I2674" s="11">
        <f t="shared" si="1069"/>
        <v>44972</v>
      </c>
      <c r="J2674" s="1">
        <f t="shared" si="1082"/>
        <v>22</v>
      </c>
      <c r="K2674" s="1">
        <f t="shared" si="1090"/>
        <v>10</v>
      </c>
      <c r="L2674" s="8">
        <f t="shared" si="1070"/>
        <v>1.00240543</v>
      </c>
      <c r="M2674" s="14">
        <f t="shared" si="1089"/>
        <v>1.0061996799999999</v>
      </c>
      <c r="N2674" s="14">
        <f t="shared" si="1086"/>
        <v>1.4814438115568191</v>
      </c>
      <c r="O2674" s="8">
        <f t="shared" si="1088"/>
        <v>1.48500732</v>
      </c>
      <c r="P2674" s="8">
        <f t="shared" si="1071"/>
        <v>21870.138066430001</v>
      </c>
      <c r="Q2674" s="13">
        <f t="shared" si="1072"/>
        <v>0</v>
      </c>
      <c r="R2674" s="21">
        <f t="shared" si="1073"/>
        <v>0</v>
      </c>
      <c r="S2674" s="8">
        <f t="shared" si="1074"/>
        <v>0</v>
      </c>
      <c r="T2674" s="10">
        <f t="shared" si="1083"/>
        <v>6.5000000000000002E-2</v>
      </c>
      <c r="U2674" s="13">
        <f t="shared" si="1087"/>
        <v>310</v>
      </c>
      <c r="V2674" s="13">
        <v>252</v>
      </c>
      <c r="W2674" s="14">
        <f t="shared" si="1075"/>
        <v>1.080548734</v>
      </c>
      <c r="X2674" s="224">
        <f t="shared" si="1066"/>
        <v>1761.6119336500001</v>
      </c>
      <c r="Y2674" s="8">
        <v>0</v>
      </c>
      <c r="Z2674" s="9">
        <f t="shared" si="1076"/>
        <v>0</v>
      </c>
      <c r="AA2674" s="26" t="str">
        <f t="shared" si="1084"/>
        <v>INCORPJ=</v>
      </c>
      <c r="AB2674" s="70">
        <f t="shared" si="1085"/>
        <v>45169</v>
      </c>
      <c r="AC2674" s="4"/>
      <c r="AD2674" s="1"/>
      <c r="AE2674" s="11"/>
      <c r="AF2674" s="5"/>
      <c r="AG2674" s="1"/>
      <c r="AH2674" s="1"/>
      <c r="AI2674" s="1"/>
      <c r="AJ2674" s="1"/>
      <c r="AK2674" s="10"/>
      <c r="AL2674" s="1"/>
      <c r="AM2674" s="1"/>
      <c r="AN2674" s="1"/>
      <c r="AO2674" s="1"/>
      <c r="AP2674" s="1"/>
      <c r="AQ2674" s="1"/>
    </row>
    <row r="2675" spans="1:43" x14ac:dyDescent="0.2">
      <c r="A2675" s="67">
        <f t="shared" si="1077"/>
        <v>44957</v>
      </c>
      <c r="B2675" s="8">
        <f t="shared" si="1067"/>
        <v>23643.336010089999</v>
      </c>
      <c r="C2675" s="8">
        <f t="shared" si="1078"/>
        <v>14727.293106159999</v>
      </c>
      <c r="D2675" s="28">
        <f t="shared" si="1079"/>
        <v>6474.09</v>
      </c>
      <c r="E2675" s="9">
        <f>IF(K2675=1,VLOOKUP(A2674,[1]Plan1!$AY$117:$BA$314,3),E2674)</f>
        <v>6508.4</v>
      </c>
      <c r="F2675" s="110">
        <f t="shared" si="1080"/>
        <v>44943</v>
      </c>
      <c r="G2675" s="12">
        <f t="shared" si="1068"/>
        <v>5.2995865055938118E-3</v>
      </c>
      <c r="H2675" s="11">
        <f t="shared" si="1081"/>
        <v>44972</v>
      </c>
      <c r="I2675" s="11">
        <f t="shared" si="1069"/>
        <v>44972</v>
      </c>
      <c r="J2675" s="1">
        <f t="shared" si="1082"/>
        <v>22</v>
      </c>
      <c r="K2675" s="1">
        <f t="shared" si="1090"/>
        <v>11</v>
      </c>
      <c r="L2675" s="8">
        <f t="shared" si="1070"/>
        <v>1.0026462899999999</v>
      </c>
      <c r="M2675" s="14">
        <f t="shared" si="1089"/>
        <v>1.0061996799999999</v>
      </c>
      <c r="N2675" s="14">
        <f t="shared" si="1086"/>
        <v>1.4814438115568191</v>
      </c>
      <c r="O2675" s="8">
        <f t="shared" si="1088"/>
        <v>1.4853641399999999</v>
      </c>
      <c r="P2675" s="8">
        <f t="shared" si="1071"/>
        <v>21875.393059149999</v>
      </c>
      <c r="Q2675" s="13">
        <f t="shared" si="1072"/>
        <v>0</v>
      </c>
      <c r="R2675" s="21">
        <f t="shared" si="1073"/>
        <v>0</v>
      </c>
      <c r="S2675" s="8">
        <f t="shared" si="1074"/>
        <v>0</v>
      </c>
      <c r="T2675" s="10">
        <f t="shared" si="1083"/>
        <v>6.5000000000000002E-2</v>
      </c>
      <c r="U2675" s="13">
        <f t="shared" si="1087"/>
        <v>311</v>
      </c>
      <c r="V2675" s="13">
        <v>252</v>
      </c>
      <c r="W2675" s="14">
        <f t="shared" si="1075"/>
        <v>1.0808187970000001</v>
      </c>
      <c r="X2675" s="224">
        <f t="shared" si="1066"/>
        <v>1767.9429509399999</v>
      </c>
      <c r="Y2675" s="8">
        <v>0</v>
      </c>
      <c r="Z2675" s="9">
        <f t="shared" si="1076"/>
        <v>0</v>
      </c>
      <c r="AA2675" s="26" t="str">
        <f t="shared" si="1084"/>
        <v>INCORPJ=</v>
      </c>
      <c r="AB2675" s="70">
        <f t="shared" si="1085"/>
        <v>45169</v>
      </c>
      <c r="AC2675" s="4"/>
      <c r="AD2675" s="1"/>
      <c r="AE2675" s="11"/>
      <c r="AF2675" s="5"/>
      <c r="AG2675" s="1"/>
      <c r="AH2675" s="1"/>
      <c r="AI2675" s="1"/>
      <c r="AJ2675" s="1"/>
      <c r="AK2675" s="10"/>
      <c r="AL2675" s="1"/>
      <c r="AM2675" s="1"/>
      <c r="AN2675" s="1"/>
      <c r="AO2675" s="1"/>
      <c r="AP2675" s="1"/>
      <c r="AQ2675" s="1"/>
    </row>
    <row r="2676" spans="1:43" x14ac:dyDescent="0.2">
      <c r="A2676" s="67">
        <f t="shared" si="1077"/>
        <v>44958</v>
      </c>
      <c r="B2676" s="8">
        <f t="shared" si="1067"/>
        <v>23654.927757409998</v>
      </c>
      <c r="C2676" s="8">
        <f t="shared" si="1078"/>
        <v>14727.293106159999</v>
      </c>
      <c r="D2676" s="28">
        <f t="shared" si="1079"/>
        <v>6474.09</v>
      </c>
      <c r="E2676" s="9">
        <f>IF(K2676=1,VLOOKUP(A2675,[1]Plan1!$AY$117:$BA$314,3),E2675)</f>
        <v>6508.4</v>
      </c>
      <c r="F2676" s="110">
        <f t="shared" si="1080"/>
        <v>44943</v>
      </c>
      <c r="G2676" s="12">
        <f t="shared" si="1068"/>
        <v>5.2995865055938118E-3</v>
      </c>
      <c r="H2676" s="11">
        <f t="shared" si="1081"/>
        <v>44972</v>
      </c>
      <c r="I2676" s="11">
        <f t="shared" si="1069"/>
        <v>44972</v>
      </c>
      <c r="J2676" s="1">
        <f t="shared" si="1082"/>
        <v>22</v>
      </c>
      <c r="K2676" s="1">
        <f t="shared" si="1090"/>
        <v>12</v>
      </c>
      <c r="L2676" s="8">
        <f t="shared" si="1070"/>
        <v>1.0028872099999999</v>
      </c>
      <c r="M2676" s="14">
        <f t="shared" si="1089"/>
        <v>1.0061996799999999</v>
      </c>
      <c r="N2676" s="14">
        <f t="shared" si="1086"/>
        <v>1.4814438115568191</v>
      </c>
      <c r="O2676" s="8">
        <f t="shared" si="1088"/>
        <v>1.48572105</v>
      </c>
      <c r="P2676" s="8">
        <f t="shared" si="1071"/>
        <v>21880.64937734</v>
      </c>
      <c r="Q2676" s="13">
        <f t="shared" si="1072"/>
        <v>0</v>
      </c>
      <c r="R2676" s="21">
        <f t="shared" si="1073"/>
        <v>0</v>
      </c>
      <c r="S2676" s="8">
        <f t="shared" si="1074"/>
        <v>0</v>
      </c>
      <c r="T2676" s="10">
        <f t="shared" si="1083"/>
        <v>6.5000000000000002E-2</v>
      </c>
      <c r="U2676" s="13">
        <f t="shared" si="1087"/>
        <v>312</v>
      </c>
      <c r="V2676" s="13">
        <v>252</v>
      </c>
      <c r="W2676" s="14">
        <f t="shared" si="1075"/>
        <v>1.0810889269999999</v>
      </c>
      <c r="X2676" s="224">
        <f t="shared" ref="X2676:X2739" si="1091">TRUNC((P2676*(W2676-1)),8)</f>
        <v>1774.2783800699999</v>
      </c>
      <c r="Y2676" s="8">
        <v>0</v>
      </c>
      <c r="Z2676" s="9">
        <f t="shared" si="1076"/>
        <v>0</v>
      </c>
      <c r="AA2676" s="26" t="str">
        <f t="shared" si="1084"/>
        <v>INCORPJ=</v>
      </c>
      <c r="AB2676" s="70">
        <f t="shared" si="1085"/>
        <v>45169</v>
      </c>
      <c r="AC2676" s="4"/>
      <c r="AD2676" s="1"/>
      <c r="AE2676" s="11"/>
      <c r="AF2676" s="5"/>
      <c r="AG2676" s="1"/>
      <c r="AH2676" s="1"/>
      <c r="AI2676" s="1"/>
      <c r="AJ2676" s="1"/>
      <c r="AK2676" s="10"/>
      <c r="AL2676" s="1"/>
      <c r="AM2676" s="1"/>
      <c r="AN2676" s="1"/>
      <c r="AO2676" s="1"/>
      <c r="AP2676" s="1"/>
      <c r="AQ2676" s="1"/>
    </row>
    <row r="2677" spans="1:43" x14ac:dyDescent="0.2">
      <c r="A2677" s="67">
        <f t="shared" si="1077"/>
        <v>44959</v>
      </c>
      <c r="B2677" s="8">
        <f t="shared" si="1067"/>
        <v>23666.52494752</v>
      </c>
      <c r="C2677" s="8">
        <f t="shared" si="1078"/>
        <v>14727.293106159999</v>
      </c>
      <c r="D2677" s="28">
        <f t="shared" si="1079"/>
        <v>6474.09</v>
      </c>
      <c r="E2677" s="9">
        <f>IF(K2677=1,VLOOKUP(A2676,[1]Plan1!$AY$117:$BA$314,3),E2676)</f>
        <v>6508.4</v>
      </c>
      <c r="F2677" s="110">
        <f t="shared" si="1080"/>
        <v>44943</v>
      </c>
      <c r="G2677" s="12">
        <f t="shared" si="1068"/>
        <v>5.2995865055938118E-3</v>
      </c>
      <c r="H2677" s="11">
        <f t="shared" si="1081"/>
        <v>44972</v>
      </c>
      <c r="I2677" s="11">
        <f t="shared" si="1069"/>
        <v>44972</v>
      </c>
      <c r="J2677" s="1">
        <f t="shared" si="1082"/>
        <v>22</v>
      </c>
      <c r="K2677" s="1">
        <f t="shared" si="1090"/>
        <v>13</v>
      </c>
      <c r="L2677" s="8">
        <f t="shared" si="1070"/>
        <v>1.00312818</v>
      </c>
      <c r="M2677" s="14">
        <f t="shared" si="1089"/>
        <v>1.0061996799999999</v>
      </c>
      <c r="N2677" s="14">
        <f t="shared" si="1086"/>
        <v>1.4814438115568191</v>
      </c>
      <c r="O2677" s="8">
        <f t="shared" si="1088"/>
        <v>1.48607803</v>
      </c>
      <c r="P2677" s="8">
        <f t="shared" si="1071"/>
        <v>21885.906726429999</v>
      </c>
      <c r="Q2677" s="13">
        <f t="shared" si="1072"/>
        <v>0</v>
      </c>
      <c r="R2677" s="21">
        <f t="shared" si="1073"/>
        <v>0</v>
      </c>
      <c r="S2677" s="8">
        <f t="shared" si="1074"/>
        <v>0</v>
      </c>
      <c r="T2677" s="10">
        <f t="shared" si="1083"/>
        <v>6.5000000000000002E-2</v>
      </c>
      <c r="U2677" s="13">
        <f t="shared" si="1087"/>
        <v>313</v>
      </c>
      <c r="V2677" s="13">
        <v>252</v>
      </c>
      <c r="W2677" s="14">
        <f t="shared" si="1075"/>
        <v>1.0813591250000001</v>
      </c>
      <c r="X2677" s="224">
        <f t="shared" si="1091"/>
        <v>1780.6182210899999</v>
      </c>
      <c r="Y2677" s="8">
        <v>0</v>
      </c>
      <c r="Z2677" s="9">
        <f t="shared" si="1076"/>
        <v>0</v>
      </c>
      <c r="AA2677" s="26" t="str">
        <f t="shared" si="1084"/>
        <v>INCORPJ=</v>
      </c>
      <c r="AB2677" s="70">
        <f t="shared" si="1085"/>
        <v>45169</v>
      </c>
      <c r="AC2677" s="4"/>
      <c r="AD2677" s="1"/>
      <c r="AE2677" s="11"/>
      <c r="AF2677" s="5"/>
      <c r="AG2677" s="1"/>
      <c r="AH2677" s="1"/>
      <c r="AI2677" s="1"/>
      <c r="AJ2677" s="1"/>
      <c r="AK2677" s="10"/>
      <c r="AL2677" s="1"/>
      <c r="AM2677" s="1"/>
      <c r="AN2677" s="1"/>
      <c r="AO2677" s="1"/>
      <c r="AP2677" s="1"/>
      <c r="AQ2677" s="1"/>
    </row>
    <row r="2678" spans="1:43" x14ac:dyDescent="0.2">
      <c r="A2678" s="67">
        <f t="shared" si="1077"/>
        <v>44960</v>
      </c>
      <c r="B2678" s="8">
        <f t="shared" si="1067"/>
        <v>23678.128197639999</v>
      </c>
      <c r="C2678" s="8">
        <f t="shared" si="1078"/>
        <v>14727.293106159999</v>
      </c>
      <c r="D2678" s="28">
        <f t="shared" si="1079"/>
        <v>6474.09</v>
      </c>
      <c r="E2678" s="9">
        <f>IF(K2678=1,VLOOKUP(A2677,[1]Plan1!$AY$117:$BA$314,3),E2677)</f>
        <v>6508.4</v>
      </c>
      <c r="F2678" s="110">
        <f t="shared" si="1080"/>
        <v>44943</v>
      </c>
      <c r="G2678" s="12">
        <f t="shared" si="1068"/>
        <v>5.2995865055938118E-3</v>
      </c>
      <c r="H2678" s="11">
        <f t="shared" si="1081"/>
        <v>44972</v>
      </c>
      <c r="I2678" s="11">
        <f t="shared" si="1069"/>
        <v>44972</v>
      </c>
      <c r="J2678" s="1">
        <f t="shared" si="1082"/>
        <v>22</v>
      </c>
      <c r="K2678" s="1">
        <f t="shared" si="1090"/>
        <v>14</v>
      </c>
      <c r="L2678" s="8">
        <f t="shared" si="1070"/>
        <v>1.00336922</v>
      </c>
      <c r="M2678" s="14">
        <f t="shared" si="1089"/>
        <v>1.0061996799999999</v>
      </c>
      <c r="N2678" s="14">
        <f t="shared" si="1086"/>
        <v>1.4814438115568191</v>
      </c>
      <c r="O2678" s="8">
        <f t="shared" si="1088"/>
        <v>1.4864351200000001</v>
      </c>
      <c r="P2678" s="8">
        <f t="shared" si="1071"/>
        <v>21891.165695529999</v>
      </c>
      <c r="Q2678" s="13">
        <f t="shared" si="1072"/>
        <v>0</v>
      </c>
      <c r="R2678" s="21">
        <f t="shared" si="1073"/>
        <v>0</v>
      </c>
      <c r="S2678" s="8">
        <f t="shared" si="1074"/>
        <v>0</v>
      </c>
      <c r="T2678" s="10">
        <f t="shared" si="1083"/>
        <v>6.5000000000000002E-2</v>
      </c>
      <c r="U2678" s="13">
        <f t="shared" si="1087"/>
        <v>314</v>
      </c>
      <c r="V2678" s="13">
        <v>252</v>
      </c>
      <c r="W2678" s="14">
        <f t="shared" si="1075"/>
        <v>1.08162939</v>
      </c>
      <c r="X2678" s="224">
        <f t="shared" si="1091"/>
        <v>1786.9625021100001</v>
      </c>
      <c r="Y2678" s="8">
        <v>0</v>
      </c>
      <c r="Z2678" s="9">
        <f t="shared" si="1076"/>
        <v>0</v>
      </c>
      <c r="AA2678" s="26" t="str">
        <f t="shared" si="1084"/>
        <v>INCORPJ=</v>
      </c>
      <c r="AB2678" s="70">
        <f t="shared" si="1085"/>
        <v>45169</v>
      </c>
      <c r="AC2678" s="4"/>
      <c r="AD2678" s="1"/>
      <c r="AE2678" s="11"/>
      <c r="AF2678" s="5"/>
      <c r="AG2678" s="1"/>
      <c r="AH2678" s="1"/>
      <c r="AI2678" s="1"/>
      <c r="AJ2678" s="1"/>
      <c r="AK2678" s="10"/>
      <c r="AL2678" s="1"/>
      <c r="AM2678" s="1"/>
      <c r="AN2678" s="1"/>
      <c r="AO2678" s="1"/>
      <c r="AP2678" s="1"/>
      <c r="AQ2678" s="1"/>
    </row>
    <row r="2679" spans="1:43" x14ac:dyDescent="0.2">
      <c r="A2679" s="67">
        <f t="shared" si="1077"/>
        <v>44961</v>
      </c>
      <c r="B2679" s="8">
        <f t="shared" si="1067"/>
        <v>23689.736894680002</v>
      </c>
      <c r="C2679" s="8">
        <f t="shared" si="1078"/>
        <v>14727.293106159999</v>
      </c>
      <c r="D2679" s="28">
        <f t="shared" si="1079"/>
        <v>6474.09</v>
      </c>
      <c r="E2679" s="9">
        <f>IF(K2679=1,VLOOKUP(A2678,[1]Plan1!$AY$117:$BA$314,3),E2678)</f>
        <v>6508.4</v>
      </c>
      <c r="F2679" s="110">
        <f t="shared" si="1080"/>
        <v>44943</v>
      </c>
      <c r="G2679" s="12">
        <f t="shared" si="1068"/>
        <v>5.2995865055938118E-3</v>
      </c>
      <c r="H2679" s="11">
        <f t="shared" si="1081"/>
        <v>44972</v>
      </c>
      <c r="I2679" s="11">
        <f t="shared" si="1069"/>
        <v>44972</v>
      </c>
      <c r="J2679" s="1">
        <f t="shared" si="1082"/>
        <v>22</v>
      </c>
      <c r="K2679" s="1">
        <f t="shared" si="1090"/>
        <v>15</v>
      </c>
      <c r="L2679" s="8">
        <f t="shared" si="1070"/>
        <v>1.00361031</v>
      </c>
      <c r="M2679" s="14">
        <f t="shared" si="1089"/>
        <v>1.0061996799999999</v>
      </c>
      <c r="N2679" s="14">
        <f t="shared" si="1086"/>
        <v>1.4814438115568191</v>
      </c>
      <c r="O2679" s="8">
        <f t="shared" si="1088"/>
        <v>1.48679228</v>
      </c>
      <c r="P2679" s="8">
        <f t="shared" si="1071"/>
        <v>21896.425695530001</v>
      </c>
      <c r="Q2679" s="13">
        <f t="shared" si="1072"/>
        <v>0</v>
      </c>
      <c r="R2679" s="21">
        <f t="shared" si="1073"/>
        <v>0</v>
      </c>
      <c r="S2679" s="8">
        <f t="shared" si="1074"/>
        <v>0</v>
      </c>
      <c r="T2679" s="10">
        <f t="shared" si="1083"/>
        <v>6.5000000000000002E-2</v>
      </c>
      <c r="U2679" s="13">
        <f t="shared" si="1087"/>
        <v>315</v>
      </c>
      <c r="V2679" s="13">
        <v>252</v>
      </c>
      <c r="W2679" s="14">
        <f t="shared" si="1075"/>
        <v>1.081899723</v>
      </c>
      <c r="X2679" s="224">
        <f t="shared" si="1091"/>
        <v>1793.31119915</v>
      </c>
      <c r="Y2679" s="8">
        <v>0</v>
      </c>
      <c r="Z2679" s="9">
        <f t="shared" si="1076"/>
        <v>0</v>
      </c>
      <c r="AA2679" s="26" t="str">
        <f t="shared" si="1084"/>
        <v>INCORPJ=</v>
      </c>
      <c r="AB2679" s="70">
        <f t="shared" si="1085"/>
        <v>45169</v>
      </c>
      <c r="AC2679" s="4"/>
      <c r="AD2679" s="1"/>
      <c r="AE2679" s="11"/>
      <c r="AF2679" s="5"/>
      <c r="AG2679" s="1"/>
      <c r="AH2679" s="1"/>
      <c r="AI2679" s="1"/>
      <c r="AJ2679" s="1"/>
      <c r="AK2679" s="10"/>
      <c r="AL2679" s="1"/>
      <c r="AM2679" s="1"/>
      <c r="AN2679" s="1"/>
      <c r="AO2679" s="1"/>
      <c r="AP2679" s="1"/>
      <c r="AQ2679" s="1"/>
    </row>
    <row r="2680" spans="1:43" x14ac:dyDescent="0.2">
      <c r="A2680" s="67">
        <f t="shared" si="1077"/>
        <v>44962</v>
      </c>
      <c r="B2680" s="8">
        <f t="shared" si="1067"/>
        <v>23689.736894680002</v>
      </c>
      <c r="C2680" s="8">
        <f t="shared" si="1078"/>
        <v>14727.293106159999</v>
      </c>
      <c r="D2680" s="28">
        <f t="shared" si="1079"/>
        <v>6474.09</v>
      </c>
      <c r="E2680" s="9">
        <f>IF(K2680=1,VLOOKUP(A2679,[1]Plan1!$AY$117:$BA$314,3),E2679)</f>
        <v>6508.4</v>
      </c>
      <c r="F2680" s="110">
        <f t="shared" si="1080"/>
        <v>44943</v>
      </c>
      <c r="G2680" s="12">
        <f t="shared" si="1068"/>
        <v>5.2995865055938118E-3</v>
      </c>
      <c r="H2680" s="11">
        <f t="shared" si="1081"/>
        <v>44972</v>
      </c>
      <c r="I2680" s="11">
        <f t="shared" si="1069"/>
        <v>44972</v>
      </c>
      <c r="J2680" s="1">
        <f t="shared" si="1082"/>
        <v>22</v>
      </c>
      <c r="K2680" s="1">
        <f t="shared" si="1090"/>
        <v>15</v>
      </c>
      <c r="L2680" s="8">
        <f t="shared" si="1070"/>
        <v>1.00361031</v>
      </c>
      <c r="M2680" s="14">
        <f t="shared" si="1089"/>
        <v>1.0061996799999999</v>
      </c>
      <c r="N2680" s="14">
        <f t="shared" si="1086"/>
        <v>1.4814438115568191</v>
      </c>
      <c r="O2680" s="8">
        <f t="shared" si="1088"/>
        <v>1.48679228</v>
      </c>
      <c r="P2680" s="8">
        <f t="shared" si="1071"/>
        <v>21896.425695530001</v>
      </c>
      <c r="Q2680" s="13">
        <f t="shared" si="1072"/>
        <v>0</v>
      </c>
      <c r="R2680" s="21">
        <f t="shared" si="1073"/>
        <v>0</v>
      </c>
      <c r="S2680" s="8">
        <f t="shared" si="1074"/>
        <v>0</v>
      </c>
      <c r="T2680" s="10">
        <f t="shared" si="1083"/>
        <v>6.5000000000000002E-2</v>
      </c>
      <c r="U2680" s="13">
        <f t="shared" si="1087"/>
        <v>315</v>
      </c>
      <c r="V2680" s="13">
        <v>252</v>
      </c>
      <c r="W2680" s="14">
        <f t="shared" si="1075"/>
        <v>1.081899723</v>
      </c>
      <c r="X2680" s="224">
        <f t="shared" si="1091"/>
        <v>1793.31119915</v>
      </c>
      <c r="Y2680" s="8">
        <v>0</v>
      </c>
      <c r="Z2680" s="9">
        <f t="shared" si="1076"/>
        <v>0</v>
      </c>
      <c r="AA2680" s="26" t="str">
        <f t="shared" si="1084"/>
        <v>INCORPJ=</v>
      </c>
      <c r="AB2680" s="70">
        <f t="shared" si="1085"/>
        <v>45169</v>
      </c>
      <c r="AC2680" s="4"/>
      <c r="AD2680" s="1"/>
      <c r="AE2680" s="11"/>
      <c r="AF2680" s="5"/>
      <c r="AG2680" s="1"/>
      <c r="AH2680" s="1"/>
      <c r="AI2680" s="1"/>
      <c r="AJ2680" s="1"/>
      <c r="AK2680" s="10"/>
      <c r="AL2680" s="1"/>
      <c r="AM2680" s="1"/>
      <c r="AN2680" s="1"/>
      <c r="AO2680" s="1"/>
      <c r="AP2680" s="1"/>
      <c r="AQ2680" s="1"/>
    </row>
    <row r="2681" spans="1:43" x14ac:dyDescent="0.2">
      <c r="A2681" s="67">
        <f t="shared" si="1077"/>
        <v>44963</v>
      </c>
      <c r="B2681" s="8">
        <f t="shared" si="1067"/>
        <v>23689.736894680002</v>
      </c>
      <c r="C2681" s="8">
        <f t="shared" si="1078"/>
        <v>14727.293106159999</v>
      </c>
      <c r="D2681" s="28">
        <f t="shared" si="1079"/>
        <v>6474.09</v>
      </c>
      <c r="E2681" s="9">
        <f>IF(K2681=1,VLOOKUP(A2680,[1]Plan1!$AY$117:$BA$314,3),E2680)</f>
        <v>6508.4</v>
      </c>
      <c r="F2681" s="110">
        <f t="shared" si="1080"/>
        <v>44943</v>
      </c>
      <c r="G2681" s="12">
        <f t="shared" si="1068"/>
        <v>5.2995865055938118E-3</v>
      </c>
      <c r="H2681" s="11">
        <f t="shared" si="1081"/>
        <v>44972</v>
      </c>
      <c r="I2681" s="11">
        <f t="shared" si="1069"/>
        <v>44972</v>
      </c>
      <c r="J2681" s="1">
        <f t="shared" si="1082"/>
        <v>22</v>
      </c>
      <c r="K2681" s="1">
        <f t="shared" si="1090"/>
        <v>15</v>
      </c>
      <c r="L2681" s="8">
        <f t="shared" si="1070"/>
        <v>1.00361031</v>
      </c>
      <c r="M2681" s="14">
        <f t="shared" si="1089"/>
        <v>1.0061996799999999</v>
      </c>
      <c r="N2681" s="14">
        <f t="shared" si="1086"/>
        <v>1.4814438115568191</v>
      </c>
      <c r="O2681" s="8">
        <f t="shared" si="1088"/>
        <v>1.48679228</v>
      </c>
      <c r="P2681" s="8">
        <f t="shared" si="1071"/>
        <v>21896.425695530001</v>
      </c>
      <c r="Q2681" s="13">
        <f t="shared" si="1072"/>
        <v>0</v>
      </c>
      <c r="R2681" s="21">
        <f t="shared" si="1073"/>
        <v>0</v>
      </c>
      <c r="S2681" s="8">
        <f t="shared" si="1074"/>
        <v>0</v>
      </c>
      <c r="T2681" s="10">
        <f t="shared" si="1083"/>
        <v>6.5000000000000002E-2</v>
      </c>
      <c r="U2681" s="13">
        <f t="shared" si="1087"/>
        <v>315</v>
      </c>
      <c r="V2681" s="13">
        <v>252</v>
      </c>
      <c r="W2681" s="14">
        <f t="shared" si="1075"/>
        <v>1.081899723</v>
      </c>
      <c r="X2681" s="224">
        <f t="shared" si="1091"/>
        <v>1793.31119915</v>
      </c>
      <c r="Y2681" s="8">
        <v>0</v>
      </c>
      <c r="Z2681" s="9">
        <f t="shared" si="1076"/>
        <v>0</v>
      </c>
      <c r="AA2681" s="26" t="str">
        <f t="shared" si="1084"/>
        <v>INCORPJ=</v>
      </c>
      <c r="AB2681" s="70">
        <f t="shared" si="1085"/>
        <v>45169</v>
      </c>
      <c r="AC2681" s="4"/>
      <c r="AD2681" s="1"/>
      <c r="AE2681" s="11"/>
      <c r="AF2681" s="5"/>
      <c r="AG2681" s="1"/>
      <c r="AH2681" s="1"/>
      <c r="AI2681" s="1"/>
      <c r="AJ2681" s="1"/>
      <c r="AK2681" s="10"/>
      <c r="AL2681" s="1"/>
      <c r="AM2681" s="1"/>
      <c r="AN2681" s="1"/>
      <c r="AO2681" s="1"/>
      <c r="AP2681" s="1"/>
      <c r="AQ2681" s="1"/>
    </row>
    <row r="2682" spans="1:43" x14ac:dyDescent="0.2">
      <c r="A2682" s="67">
        <f t="shared" si="1077"/>
        <v>44964</v>
      </c>
      <c r="B2682" s="8">
        <f t="shared" si="1067"/>
        <v>23701.35135931</v>
      </c>
      <c r="C2682" s="8">
        <f t="shared" si="1078"/>
        <v>14727.293106159999</v>
      </c>
      <c r="D2682" s="28">
        <f t="shared" si="1079"/>
        <v>6474.09</v>
      </c>
      <c r="E2682" s="9">
        <f>IF(K2682=1,VLOOKUP(A2681,[1]Plan1!$AY$117:$BA$314,3),E2681)</f>
        <v>6508.4</v>
      </c>
      <c r="F2682" s="110">
        <f t="shared" si="1080"/>
        <v>44943</v>
      </c>
      <c r="G2682" s="12">
        <f t="shared" si="1068"/>
        <v>5.2995865055938118E-3</v>
      </c>
      <c r="H2682" s="11">
        <f t="shared" si="1081"/>
        <v>44972</v>
      </c>
      <c r="I2682" s="11">
        <f t="shared" si="1069"/>
        <v>44972</v>
      </c>
      <c r="J2682" s="1">
        <f t="shared" si="1082"/>
        <v>22</v>
      </c>
      <c r="K2682" s="1">
        <f t="shared" si="1090"/>
        <v>16</v>
      </c>
      <c r="L2682" s="8">
        <f t="shared" si="1070"/>
        <v>1.0038514599999999</v>
      </c>
      <c r="M2682" s="14">
        <f t="shared" si="1089"/>
        <v>1.0061996799999999</v>
      </c>
      <c r="N2682" s="14">
        <f t="shared" si="1086"/>
        <v>1.4814438115568191</v>
      </c>
      <c r="O2682" s="8">
        <f t="shared" si="1088"/>
        <v>1.4871495299999999</v>
      </c>
      <c r="P2682" s="8">
        <f t="shared" si="1071"/>
        <v>21901.687020990001</v>
      </c>
      <c r="Q2682" s="13">
        <f t="shared" si="1072"/>
        <v>0</v>
      </c>
      <c r="R2682" s="21">
        <f t="shared" si="1073"/>
        <v>0</v>
      </c>
      <c r="S2682" s="8">
        <f t="shared" si="1074"/>
        <v>0</v>
      </c>
      <c r="T2682" s="10">
        <f t="shared" si="1083"/>
        <v>6.5000000000000002E-2</v>
      </c>
      <c r="U2682" s="13">
        <f t="shared" si="1087"/>
        <v>316</v>
      </c>
      <c r="V2682" s="13">
        <v>252</v>
      </c>
      <c r="W2682" s="14">
        <f t="shared" si="1075"/>
        <v>1.0821701239999999</v>
      </c>
      <c r="X2682" s="224">
        <f t="shared" si="1091"/>
        <v>1799.6643383200001</v>
      </c>
      <c r="Y2682" s="8">
        <v>0</v>
      </c>
      <c r="Z2682" s="9">
        <f t="shared" si="1076"/>
        <v>0</v>
      </c>
      <c r="AA2682" s="26" t="str">
        <f t="shared" si="1084"/>
        <v>INCORPJ=</v>
      </c>
      <c r="AB2682" s="70">
        <f t="shared" si="1085"/>
        <v>45169</v>
      </c>
      <c r="AC2682" s="4"/>
      <c r="AD2682" s="1"/>
      <c r="AE2682" s="11"/>
      <c r="AF2682" s="5"/>
      <c r="AG2682" s="1"/>
      <c r="AH2682" s="1"/>
      <c r="AI2682" s="1"/>
      <c r="AJ2682" s="1"/>
      <c r="AK2682" s="10"/>
      <c r="AL2682" s="1"/>
      <c r="AM2682" s="1"/>
      <c r="AN2682" s="1"/>
      <c r="AO2682" s="1"/>
      <c r="AP2682" s="1"/>
      <c r="AQ2682" s="1"/>
    </row>
    <row r="2683" spans="1:43" x14ac:dyDescent="0.2">
      <c r="A2683" s="67">
        <f t="shared" si="1077"/>
        <v>44965</v>
      </c>
      <c r="B2683" s="8">
        <f t="shared" si="1067"/>
        <v>23712.971571769998</v>
      </c>
      <c r="C2683" s="8">
        <f t="shared" si="1078"/>
        <v>14727.293106159999</v>
      </c>
      <c r="D2683" s="28">
        <f t="shared" si="1079"/>
        <v>6474.09</v>
      </c>
      <c r="E2683" s="9">
        <f>IF(K2683=1,VLOOKUP(A2682,[1]Plan1!$AY$117:$BA$314,3),E2682)</f>
        <v>6508.4</v>
      </c>
      <c r="F2683" s="110">
        <f t="shared" si="1080"/>
        <v>44943</v>
      </c>
      <c r="G2683" s="12">
        <f t="shared" si="1068"/>
        <v>5.2995865055938118E-3</v>
      </c>
      <c r="H2683" s="11">
        <f t="shared" si="1081"/>
        <v>44972</v>
      </c>
      <c r="I2683" s="11">
        <f t="shared" si="1069"/>
        <v>44972</v>
      </c>
      <c r="J2683" s="1">
        <f t="shared" si="1082"/>
        <v>22</v>
      </c>
      <c r="K2683" s="1">
        <f t="shared" si="1090"/>
        <v>17</v>
      </c>
      <c r="L2683" s="8">
        <f t="shared" si="1070"/>
        <v>1.0040926699999999</v>
      </c>
      <c r="M2683" s="14">
        <f t="shared" si="1089"/>
        <v>1.0061996799999999</v>
      </c>
      <c r="N2683" s="14">
        <f t="shared" si="1086"/>
        <v>1.4814438115568191</v>
      </c>
      <c r="O2683" s="8">
        <f t="shared" si="1088"/>
        <v>1.48750687</v>
      </c>
      <c r="P2683" s="8">
        <f t="shared" si="1071"/>
        <v>21906.949671909999</v>
      </c>
      <c r="Q2683" s="13">
        <f t="shared" si="1072"/>
        <v>0</v>
      </c>
      <c r="R2683" s="21">
        <f t="shared" si="1073"/>
        <v>0</v>
      </c>
      <c r="S2683" s="8">
        <f t="shared" si="1074"/>
        <v>0</v>
      </c>
      <c r="T2683" s="10">
        <f t="shared" si="1083"/>
        <v>6.5000000000000002E-2</v>
      </c>
      <c r="U2683" s="13">
        <f t="shared" si="1087"/>
        <v>317</v>
      </c>
      <c r="V2683" s="13">
        <v>252</v>
      </c>
      <c r="W2683" s="14">
        <f t="shared" si="1075"/>
        <v>1.082440592</v>
      </c>
      <c r="X2683" s="224">
        <f t="shared" si="1091"/>
        <v>1806.0218998600001</v>
      </c>
      <c r="Y2683" s="8">
        <v>0</v>
      </c>
      <c r="Z2683" s="9">
        <f t="shared" si="1076"/>
        <v>0</v>
      </c>
      <c r="AA2683" s="26" t="str">
        <f t="shared" si="1084"/>
        <v>INCORPJ=</v>
      </c>
      <c r="AB2683" s="70">
        <f t="shared" si="1085"/>
        <v>45169</v>
      </c>
      <c r="AC2683" s="4"/>
      <c r="AD2683" s="1"/>
      <c r="AE2683" s="11"/>
      <c r="AF2683" s="5"/>
      <c r="AG2683" s="1"/>
      <c r="AH2683" s="1"/>
      <c r="AI2683" s="1"/>
      <c r="AJ2683" s="1"/>
      <c r="AK2683" s="10"/>
      <c r="AL2683" s="1"/>
      <c r="AM2683" s="1"/>
      <c r="AN2683" s="1"/>
      <c r="AO2683" s="1"/>
      <c r="AP2683" s="1"/>
      <c r="AQ2683" s="1"/>
    </row>
    <row r="2684" spans="1:43" x14ac:dyDescent="0.2">
      <c r="A2684" s="67">
        <f t="shared" si="1077"/>
        <v>44966</v>
      </c>
      <c r="B2684" s="8">
        <f t="shared" si="1067"/>
        <v>23724.597556109999</v>
      </c>
      <c r="C2684" s="8">
        <f t="shared" si="1078"/>
        <v>14727.293106159999</v>
      </c>
      <c r="D2684" s="28">
        <f t="shared" si="1079"/>
        <v>6474.09</v>
      </c>
      <c r="E2684" s="9">
        <f>IF(K2684=1,VLOOKUP(A2683,[1]Plan1!$AY$117:$BA$314,3),E2683)</f>
        <v>6508.4</v>
      </c>
      <c r="F2684" s="110">
        <f t="shared" si="1080"/>
        <v>44943</v>
      </c>
      <c r="G2684" s="12">
        <f t="shared" si="1068"/>
        <v>5.2995865055938118E-3</v>
      </c>
      <c r="H2684" s="11">
        <f t="shared" si="1081"/>
        <v>44972</v>
      </c>
      <c r="I2684" s="11">
        <f t="shared" si="1069"/>
        <v>44972</v>
      </c>
      <c r="J2684" s="1">
        <f t="shared" si="1082"/>
        <v>22</v>
      </c>
      <c r="K2684" s="1">
        <f t="shared" si="1090"/>
        <v>18</v>
      </c>
      <c r="L2684" s="8">
        <f t="shared" si="1070"/>
        <v>1.00433394</v>
      </c>
      <c r="M2684" s="14">
        <f t="shared" si="1089"/>
        <v>1.0061996799999999</v>
      </c>
      <c r="N2684" s="14">
        <f t="shared" si="1086"/>
        <v>1.4814438115568191</v>
      </c>
      <c r="O2684" s="8">
        <f t="shared" si="1088"/>
        <v>1.4878643</v>
      </c>
      <c r="P2684" s="8">
        <f t="shared" si="1071"/>
        <v>21912.213648289999</v>
      </c>
      <c r="Q2684" s="13">
        <f t="shared" si="1072"/>
        <v>0</v>
      </c>
      <c r="R2684" s="21">
        <f t="shared" si="1073"/>
        <v>0</v>
      </c>
      <c r="S2684" s="8">
        <f t="shared" si="1074"/>
        <v>0</v>
      </c>
      <c r="T2684" s="10">
        <f t="shared" si="1083"/>
        <v>6.5000000000000002E-2</v>
      </c>
      <c r="U2684" s="13">
        <f t="shared" si="1087"/>
        <v>318</v>
      </c>
      <c r="V2684" s="13">
        <v>252</v>
      </c>
      <c r="W2684" s="14">
        <f t="shared" si="1075"/>
        <v>1.0827111279999999</v>
      </c>
      <c r="X2684" s="224">
        <f t="shared" si="1091"/>
        <v>1812.3839078200001</v>
      </c>
      <c r="Y2684" s="8">
        <v>0</v>
      </c>
      <c r="Z2684" s="9">
        <f t="shared" si="1076"/>
        <v>0</v>
      </c>
      <c r="AA2684" s="26" t="str">
        <f t="shared" si="1084"/>
        <v>INCORPJ=</v>
      </c>
      <c r="AB2684" s="70">
        <f t="shared" si="1085"/>
        <v>45169</v>
      </c>
      <c r="AC2684" s="4"/>
      <c r="AD2684" s="1"/>
      <c r="AE2684" s="11"/>
      <c r="AF2684" s="5"/>
      <c r="AG2684" s="1"/>
      <c r="AH2684" s="1"/>
      <c r="AI2684" s="1"/>
      <c r="AJ2684" s="1"/>
      <c r="AK2684" s="10"/>
      <c r="AL2684" s="1"/>
      <c r="AM2684" s="1"/>
      <c r="AN2684" s="1"/>
      <c r="AO2684" s="1"/>
      <c r="AP2684" s="1"/>
      <c r="AQ2684" s="1"/>
    </row>
    <row r="2685" spans="1:43" x14ac:dyDescent="0.2">
      <c r="A2685" s="67">
        <f t="shared" si="1077"/>
        <v>44967</v>
      </c>
      <c r="B2685" s="8">
        <f t="shared" si="1067"/>
        <v>23736.228973560002</v>
      </c>
      <c r="C2685" s="8">
        <f t="shared" si="1078"/>
        <v>14727.293106159999</v>
      </c>
      <c r="D2685" s="28">
        <f t="shared" si="1079"/>
        <v>6474.09</v>
      </c>
      <c r="E2685" s="9">
        <f>IF(K2685=1,VLOOKUP(A2684,[1]Plan1!$AY$117:$BA$314,3),E2684)</f>
        <v>6508.4</v>
      </c>
      <c r="F2685" s="110">
        <f t="shared" si="1080"/>
        <v>44943</v>
      </c>
      <c r="G2685" s="12">
        <f t="shared" si="1068"/>
        <v>5.2995865055938118E-3</v>
      </c>
      <c r="H2685" s="11">
        <f t="shared" si="1081"/>
        <v>44972</v>
      </c>
      <c r="I2685" s="11">
        <f t="shared" si="1069"/>
        <v>44972</v>
      </c>
      <c r="J2685" s="1">
        <f t="shared" si="1082"/>
        <v>22</v>
      </c>
      <c r="K2685" s="1">
        <f t="shared" si="1090"/>
        <v>19</v>
      </c>
      <c r="L2685" s="8">
        <f t="shared" si="1070"/>
        <v>1.00457526</v>
      </c>
      <c r="M2685" s="14">
        <f t="shared" si="1089"/>
        <v>1.0061996799999999</v>
      </c>
      <c r="N2685" s="14">
        <f t="shared" si="1086"/>
        <v>1.4814438115568191</v>
      </c>
      <c r="O2685" s="8">
        <f t="shared" si="1088"/>
        <v>1.4882218</v>
      </c>
      <c r="P2685" s="8">
        <f t="shared" si="1071"/>
        <v>21917.478655570001</v>
      </c>
      <c r="Q2685" s="13">
        <f t="shared" si="1072"/>
        <v>0</v>
      </c>
      <c r="R2685" s="21">
        <f t="shared" si="1073"/>
        <v>0</v>
      </c>
      <c r="S2685" s="8">
        <f t="shared" si="1074"/>
        <v>0</v>
      </c>
      <c r="T2685" s="10">
        <f t="shared" si="1083"/>
        <v>6.5000000000000002E-2</v>
      </c>
      <c r="U2685" s="13">
        <f t="shared" si="1087"/>
        <v>319</v>
      </c>
      <c r="V2685" s="13">
        <v>252</v>
      </c>
      <c r="W2685" s="14">
        <f t="shared" si="1075"/>
        <v>1.0829817310000001</v>
      </c>
      <c r="X2685" s="224">
        <f t="shared" si="1091"/>
        <v>1818.75031799</v>
      </c>
      <c r="Y2685" s="8">
        <v>0</v>
      </c>
      <c r="Z2685" s="9">
        <f t="shared" si="1076"/>
        <v>0</v>
      </c>
      <c r="AA2685" s="26" t="str">
        <f t="shared" si="1084"/>
        <v>INCORPJ=</v>
      </c>
      <c r="AB2685" s="70">
        <f t="shared" si="1085"/>
        <v>45169</v>
      </c>
      <c r="AC2685" s="4"/>
      <c r="AD2685" s="1"/>
      <c r="AE2685" s="11"/>
      <c r="AF2685" s="5"/>
      <c r="AG2685" s="1"/>
      <c r="AH2685" s="1"/>
      <c r="AI2685" s="1"/>
      <c r="AJ2685" s="1"/>
      <c r="AK2685" s="10"/>
      <c r="AL2685" s="1"/>
      <c r="AM2685" s="1"/>
      <c r="AN2685" s="1"/>
      <c r="AO2685" s="1"/>
      <c r="AP2685" s="1"/>
      <c r="AQ2685" s="1"/>
    </row>
    <row r="2686" spans="1:43" x14ac:dyDescent="0.2">
      <c r="A2686" s="67">
        <f t="shared" si="1077"/>
        <v>44968</v>
      </c>
      <c r="B2686" s="8">
        <f t="shared" si="1067"/>
        <v>23747.866167020002</v>
      </c>
      <c r="C2686" s="8">
        <f t="shared" si="1078"/>
        <v>14727.293106159999</v>
      </c>
      <c r="D2686" s="28">
        <f t="shared" si="1079"/>
        <v>6474.09</v>
      </c>
      <c r="E2686" s="9">
        <f>IF(K2686=1,VLOOKUP(A2685,[1]Plan1!$AY$117:$BA$314,3),E2685)</f>
        <v>6508.4</v>
      </c>
      <c r="F2686" s="110">
        <f t="shared" si="1080"/>
        <v>44943</v>
      </c>
      <c r="G2686" s="12">
        <f t="shared" si="1068"/>
        <v>5.2995865055938118E-3</v>
      </c>
      <c r="H2686" s="11">
        <f t="shared" si="1081"/>
        <v>44972</v>
      </c>
      <c r="I2686" s="11">
        <f t="shared" si="1069"/>
        <v>44972</v>
      </c>
      <c r="J2686" s="1">
        <f t="shared" si="1082"/>
        <v>22</v>
      </c>
      <c r="K2686" s="1">
        <f t="shared" si="1090"/>
        <v>20</v>
      </c>
      <c r="L2686" s="8">
        <f t="shared" si="1070"/>
        <v>1.00481664</v>
      </c>
      <c r="M2686" s="14">
        <f t="shared" si="1089"/>
        <v>1.0061996799999999</v>
      </c>
      <c r="N2686" s="14">
        <f t="shared" si="1086"/>
        <v>1.4814438115568191</v>
      </c>
      <c r="O2686" s="8">
        <f t="shared" si="1088"/>
        <v>1.4885793899999999</v>
      </c>
      <c r="P2686" s="8">
        <f t="shared" si="1071"/>
        <v>21922.744988310002</v>
      </c>
      <c r="Q2686" s="13">
        <f t="shared" si="1072"/>
        <v>0</v>
      </c>
      <c r="R2686" s="21">
        <f t="shared" si="1073"/>
        <v>0</v>
      </c>
      <c r="S2686" s="8">
        <f t="shared" si="1074"/>
        <v>0</v>
      </c>
      <c r="T2686" s="10">
        <f t="shared" si="1083"/>
        <v>6.5000000000000002E-2</v>
      </c>
      <c r="U2686" s="13">
        <f t="shared" si="1087"/>
        <v>320</v>
      </c>
      <c r="V2686" s="13">
        <v>252</v>
      </c>
      <c r="W2686" s="14">
        <f t="shared" si="1075"/>
        <v>1.0832524020000001</v>
      </c>
      <c r="X2686" s="224">
        <f t="shared" si="1091"/>
        <v>1825.1211787100001</v>
      </c>
      <c r="Y2686" s="8">
        <v>0</v>
      </c>
      <c r="Z2686" s="9">
        <f t="shared" si="1076"/>
        <v>0</v>
      </c>
      <c r="AA2686" s="26" t="str">
        <f t="shared" si="1084"/>
        <v>INCORPJ=</v>
      </c>
      <c r="AB2686" s="70">
        <f t="shared" si="1085"/>
        <v>45169</v>
      </c>
      <c r="AC2686" s="4"/>
      <c r="AD2686" s="1"/>
      <c r="AE2686" s="11"/>
      <c r="AF2686" s="5"/>
      <c r="AG2686" s="1"/>
      <c r="AH2686" s="1"/>
      <c r="AI2686" s="1"/>
      <c r="AJ2686" s="1"/>
      <c r="AK2686" s="10"/>
      <c r="AL2686" s="1"/>
      <c r="AM2686" s="1"/>
      <c r="AN2686" s="1"/>
      <c r="AO2686" s="1"/>
      <c r="AP2686" s="1"/>
      <c r="AQ2686" s="1"/>
    </row>
    <row r="2687" spans="1:43" x14ac:dyDescent="0.2">
      <c r="A2687" s="67">
        <f t="shared" si="1077"/>
        <v>44969</v>
      </c>
      <c r="B2687" s="8">
        <f t="shared" si="1067"/>
        <v>23747.866167020002</v>
      </c>
      <c r="C2687" s="8">
        <f t="shared" si="1078"/>
        <v>14727.293106159999</v>
      </c>
      <c r="D2687" s="28">
        <f t="shared" si="1079"/>
        <v>6474.09</v>
      </c>
      <c r="E2687" s="9">
        <f>IF(K2687=1,VLOOKUP(A2686,[1]Plan1!$AY$117:$BA$314,3),E2686)</f>
        <v>6508.4</v>
      </c>
      <c r="F2687" s="110">
        <f t="shared" si="1080"/>
        <v>44943</v>
      </c>
      <c r="G2687" s="12">
        <f t="shared" si="1068"/>
        <v>5.2995865055938118E-3</v>
      </c>
      <c r="H2687" s="11">
        <f t="shared" si="1081"/>
        <v>44972</v>
      </c>
      <c r="I2687" s="11">
        <f t="shared" si="1069"/>
        <v>44972</v>
      </c>
      <c r="J2687" s="1">
        <f t="shared" si="1082"/>
        <v>22</v>
      </c>
      <c r="K2687" s="1">
        <f t="shared" si="1090"/>
        <v>20</v>
      </c>
      <c r="L2687" s="8">
        <f t="shared" si="1070"/>
        <v>1.00481664</v>
      </c>
      <c r="M2687" s="14">
        <f t="shared" si="1089"/>
        <v>1.0061996799999999</v>
      </c>
      <c r="N2687" s="14">
        <f t="shared" si="1086"/>
        <v>1.4814438115568191</v>
      </c>
      <c r="O2687" s="8">
        <f t="shared" si="1088"/>
        <v>1.4885793899999999</v>
      </c>
      <c r="P2687" s="8">
        <f t="shared" si="1071"/>
        <v>21922.744988310002</v>
      </c>
      <c r="Q2687" s="13">
        <f t="shared" si="1072"/>
        <v>0</v>
      </c>
      <c r="R2687" s="21">
        <f t="shared" si="1073"/>
        <v>0</v>
      </c>
      <c r="S2687" s="8">
        <f t="shared" si="1074"/>
        <v>0</v>
      </c>
      <c r="T2687" s="10">
        <f t="shared" si="1083"/>
        <v>6.5000000000000002E-2</v>
      </c>
      <c r="U2687" s="13">
        <f t="shared" si="1087"/>
        <v>320</v>
      </c>
      <c r="V2687" s="13">
        <v>252</v>
      </c>
      <c r="W2687" s="14">
        <f t="shared" si="1075"/>
        <v>1.0832524020000001</v>
      </c>
      <c r="X2687" s="224">
        <f t="shared" si="1091"/>
        <v>1825.1211787100001</v>
      </c>
      <c r="Y2687" s="8">
        <v>0</v>
      </c>
      <c r="Z2687" s="9">
        <f t="shared" si="1076"/>
        <v>0</v>
      </c>
      <c r="AA2687" s="26" t="str">
        <f t="shared" si="1084"/>
        <v>INCORPJ=</v>
      </c>
      <c r="AB2687" s="70">
        <f t="shared" si="1085"/>
        <v>45169</v>
      </c>
      <c r="AC2687" s="4"/>
      <c r="AD2687" s="1"/>
      <c r="AE2687" s="11"/>
      <c r="AF2687" s="5"/>
      <c r="AG2687" s="1"/>
      <c r="AH2687" s="1"/>
      <c r="AI2687" s="1"/>
      <c r="AJ2687" s="1"/>
      <c r="AK2687" s="10"/>
      <c r="AL2687" s="1"/>
      <c r="AM2687" s="1"/>
      <c r="AN2687" s="1"/>
      <c r="AO2687" s="1"/>
      <c r="AP2687" s="1"/>
      <c r="AQ2687" s="1"/>
    </row>
    <row r="2688" spans="1:43" x14ac:dyDescent="0.2">
      <c r="A2688" s="67">
        <f t="shared" si="1077"/>
        <v>44970</v>
      </c>
      <c r="B2688" s="8">
        <f t="shared" si="1067"/>
        <v>23747.866167020002</v>
      </c>
      <c r="C2688" s="8">
        <f t="shared" si="1078"/>
        <v>14727.293106159999</v>
      </c>
      <c r="D2688" s="28">
        <f t="shared" si="1079"/>
        <v>6474.09</v>
      </c>
      <c r="E2688" s="9">
        <f>IF(K2688=1,VLOOKUP(A2687,[1]Plan1!$AY$117:$BA$314,3),E2687)</f>
        <v>6508.4</v>
      </c>
      <c r="F2688" s="110">
        <f t="shared" si="1080"/>
        <v>44943</v>
      </c>
      <c r="G2688" s="12">
        <f t="shared" si="1068"/>
        <v>5.2995865055938118E-3</v>
      </c>
      <c r="H2688" s="11">
        <f t="shared" si="1081"/>
        <v>44972</v>
      </c>
      <c r="I2688" s="11">
        <f t="shared" si="1069"/>
        <v>44972</v>
      </c>
      <c r="J2688" s="1">
        <f t="shared" si="1082"/>
        <v>22</v>
      </c>
      <c r="K2688" s="1">
        <f t="shared" si="1090"/>
        <v>20</v>
      </c>
      <c r="L2688" s="8">
        <f t="shared" si="1070"/>
        <v>1.00481664</v>
      </c>
      <c r="M2688" s="14">
        <f t="shared" si="1089"/>
        <v>1.0061996799999999</v>
      </c>
      <c r="N2688" s="14">
        <f t="shared" si="1086"/>
        <v>1.4814438115568191</v>
      </c>
      <c r="O2688" s="8">
        <f t="shared" si="1088"/>
        <v>1.4885793899999999</v>
      </c>
      <c r="P2688" s="8">
        <f t="shared" si="1071"/>
        <v>21922.744988310002</v>
      </c>
      <c r="Q2688" s="13">
        <f t="shared" si="1072"/>
        <v>0</v>
      </c>
      <c r="R2688" s="21">
        <f t="shared" si="1073"/>
        <v>0</v>
      </c>
      <c r="S2688" s="8">
        <f t="shared" si="1074"/>
        <v>0</v>
      </c>
      <c r="T2688" s="10">
        <f t="shared" si="1083"/>
        <v>6.5000000000000002E-2</v>
      </c>
      <c r="U2688" s="13">
        <f t="shared" si="1087"/>
        <v>320</v>
      </c>
      <c r="V2688" s="13">
        <v>252</v>
      </c>
      <c r="W2688" s="14">
        <f t="shared" si="1075"/>
        <v>1.0832524020000001</v>
      </c>
      <c r="X2688" s="224">
        <f t="shared" si="1091"/>
        <v>1825.1211787100001</v>
      </c>
      <c r="Y2688" s="8">
        <v>0</v>
      </c>
      <c r="Z2688" s="9">
        <f t="shared" si="1076"/>
        <v>0</v>
      </c>
      <c r="AA2688" s="26" t="str">
        <f t="shared" si="1084"/>
        <v>INCORPJ=</v>
      </c>
      <c r="AB2688" s="70">
        <f t="shared" si="1085"/>
        <v>45169</v>
      </c>
      <c r="AC2688" s="4"/>
      <c r="AD2688" s="1"/>
      <c r="AE2688" s="11"/>
      <c r="AF2688" s="5"/>
      <c r="AG2688" s="1"/>
      <c r="AH2688" s="1"/>
      <c r="AI2688" s="1"/>
      <c r="AJ2688" s="1"/>
      <c r="AK2688" s="10"/>
      <c r="AL2688" s="1"/>
      <c r="AM2688" s="1"/>
      <c r="AN2688" s="1"/>
      <c r="AO2688" s="1"/>
      <c r="AP2688" s="1"/>
      <c r="AQ2688" s="1"/>
    </row>
    <row r="2689" spans="1:43" x14ac:dyDescent="0.2">
      <c r="A2689" s="67">
        <f t="shared" si="1077"/>
        <v>44971</v>
      </c>
      <c r="B2689" s="8">
        <f t="shared" si="1067"/>
        <v>23759.509116699999</v>
      </c>
      <c r="C2689" s="8">
        <f t="shared" si="1078"/>
        <v>14727.293106159999</v>
      </c>
      <c r="D2689" s="28">
        <f t="shared" si="1079"/>
        <v>6474.09</v>
      </c>
      <c r="E2689" s="9">
        <f>IF(K2689=1,VLOOKUP(A2688,[1]Plan1!$AY$117:$BA$314,3),E2688)</f>
        <v>6508.4</v>
      </c>
      <c r="F2689" s="110">
        <f t="shared" si="1080"/>
        <v>44943</v>
      </c>
      <c r="G2689" s="12">
        <f t="shared" si="1068"/>
        <v>5.2995865055938118E-3</v>
      </c>
      <c r="H2689" s="11">
        <f t="shared" si="1081"/>
        <v>44972</v>
      </c>
      <c r="I2689" s="11">
        <f t="shared" si="1069"/>
        <v>44972</v>
      </c>
      <c r="J2689" s="1">
        <f t="shared" si="1082"/>
        <v>22</v>
      </c>
      <c r="K2689" s="1">
        <f t="shared" si="1090"/>
        <v>21</v>
      </c>
      <c r="L2689" s="8">
        <f t="shared" si="1070"/>
        <v>1.00505808</v>
      </c>
      <c r="M2689" s="14">
        <f t="shared" si="1089"/>
        <v>1.0061996799999999</v>
      </c>
      <c r="N2689" s="14">
        <f t="shared" si="1086"/>
        <v>1.4814438115568191</v>
      </c>
      <c r="O2689" s="8">
        <f t="shared" si="1088"/>
        <v>1.48893707</v>
      </c>
      <c r="P2689" s="8">
        <f t="shared" si="1071"/>
        <v>21928.01264651</v>
      </c>
      <c r="Q2689" s="13">
        <f t="shared" si="1072"/>
        <v>0</v>
      </c>
      <c r="R2689" s="21">
        <f t="shared" si="1073"/>
        <v>0</v>
      </c>
      <c r="S2689" s="8">
        <f t="shared" si="1074"/>
        <v>0</v>
      </c>
      <c r="T2689" s="10">
        <f t="shared" si="1083"/>
        <v>6.5000000000000002E-2</v>
      </c>
      <c r="U2689" s="13">
        <f t="shared" si="1087"/>
        <v>321</v>
      </c>
      <c r="V2689" s="13">
        <v>252</v>
      </c>
      <c r="W2689" s="14">
        <f t="shared" si="1075"/>
        <v>1.0835231400000001</v>
      </c>
      <c r="X2689" s="224">
        <f t="shared" si="1091"/>
        <v>1831.4964701900001</v>
      </c>
      <c r="Y2689" s="8">
        <v>0</v>
      </c>
      <c r="Z2689" s="9">
        <f t="shared" si="1076"/>
        <v>0</v>
      </c>
      <c r="AA2689" s="26" t="str">
        <f t="shared" si="1084"/>
        <v>INCORPJ=</v>
      </c>
      <c r="AB2689" s="70">
        <f t="shared" si="1085"/>
        <v>45169</v>
      </c>
      <c r="AC2689" s="4"/>
      <c r="AD2689" s="1"/>
      <c r="AE2689" s="11"/>
      <c r="AF2689" s="5"/>
      <c r="AG2689" s="1"/>
      <c r="AH2689" s="1"/>
      <c r="AI2689" s="1"/>
      <c r="AJ2689" s="1"/>
      <c r="AK2689" s="10"/>
      <c r="AL2689" s="1"/>
      <c r="AM2689" s="1"/>
      <c r="AN2689" s="1"/>
      <c r="AO2689" s="1"/>
      <c r="AP2689" s="1"/>
      <c r="AQ2689" s="1"/>
    </row>
    <row r="2690" spans="1:43" x14ac:dyDescent="0.2">
      <c r="A2690" s="67">
        <f t="shared" si="1077"/>
        <v>44972</v>
      </c>
      <c r="B2690" s="8">
        <f t="shared" si="1067"/>
        <v>23771.157868620001</v>
      </c>
      <c r="C2690" s="8">
        <f t="shared" si="1078"/>
        <v>14727.293106159999</v>
      </c>
      <c r="D2690" s="28">
        <f t="shared" si="1079"/>
        <v>6474.09</v>
      </c>
      <c r="E2690" s="9">
        <f>IF(K2690=1,VLOOKUP(A2689,[1]Plan1!$AY$117:$BA$314,3),E2689)</f>
        <v>6508.4</v>
      </c>
      <c r="F2690" s="110">
        <f t="shared" si="1080"/>
        <v>44943</v>
      </c>
      <c r="G2690" s="12">
        <f t="shared" si="1068"/>
        <v>5.2995865055938118E-3</v>
      </c>
      <c r="H2690" s="11">
        <f t="shared" si="1081"/>
        <v>45000</v>
      </c>
      <c r="I2690" s="11">
        <f t="shared" si="1069"/>
        <v>44972</v>
      </c>
      <c r="J2690" s="1">
        <f t="shared" si="1082"/>
        <v>22</v>
      </c>
      <c r="K2690" s="1">
        <f t="shared" si="1090"/>
        <v>22</v>
      </c>
      <c r="L2690" s="8">
        <f t="shared" si="1070"/>
        <v>1.00529958</v>
      </c>
      <c r="M2690" s="14">
        <f t="shared" si="1089"/>
        <v>1.0061996799999999</v>
      </c>
      <c r="N2690" s="14">
        <f t="shared" si="1086"/>
        <v>1.4814438115568191</v>
      </c>
      <c r="O2690" s="8">
        <f t="shared" si="1088"/>
        <v>1.4892948399999999</v>
      </c>
      <c r="P2690" s="8">
        <f t="shared" si="1071"/>
        <v>21933.28163017</v>
      </c>
      <c r="Q2690" s="13">
        <f t="shared" si="1072"/>
        <v>0</v>
      </c>
      <c r="R2690" s="21">
        <f t="shared" si="1073"/>
        <v>0</v>
      </c>
      <c r="S2690" s="8">
        <f t="shared" si="1074"/>
        <v>0</v>
      </c>
      <c r="T2690" s="10">
        <f t="shared" si="1083"/>
        <v>6.5000000000000002E-2</v>
      </c>
      <c r="U2690" s="13">
        <f t="shared" si="1087"/>
        <v>322</v>
      </c>
      <c r="V2690" s="13">
        <v>252</v>
      </c>
      <c r="W2690" s="14">
        <f t="shared" si="1075"/>
        <v>1.083793947</v>
      </c>
      <c r="X2690" s="224">
        <f t="shared" si="1091"/>
        <v>1837.8762384500001</v>
      </c>
      <c r="Y2690" s="8">
        <v>0</v>
      </c>
      <c r="Z2690" s="9">
        <f t="shared" si="1076"/>
        <v>0</v>
      </c>
      <c r="AA2690" s="26" t="str">
        <f t="shared" si="1084"/>
        <v>INCORPJ=</v>
      </c>
      <c r="AB2690" s="70">
        <f t="shared" si="1085"/>
        <v>45169</v>
      </c>
      <c r="AC2690" s="4"/>
      <c r="AD2690" s="1"/>
      <c r="AE2690" s="11"/>
      <c r="AF2690" s="5"/>
      <c r="AG2690" s="1"/>
      <c r="AH2690" s="1"/>
      <c r="AI2690" s="1"/>
      <c r="AJ2690" s="1"/>
      <c r="AK2690" s="10"/>
      <c r="AL2690" s="1"/>
      <c r="AM2690" s="1"/>
      <c r="AN2690" s="1"/>
      <c r="AO2690" s="1"/>
      <c r="AP2690" s="1"/>
      <c r="AQ2690" s="1"/>
    </row>
    <row r="2691" spans="1:43" x14ac:dyDescent="0.2">
      <c r="A2691" s="67">
        <f t="shared" si="1077"/>
        <v>44973</v>
      </c>
      <c r="B2691" s="8">
        <f t="shared" si="1067"/>
        <v>23788.15103121</v>
      </c>
      <c r="C2691" s="8">
        <f t="shared" si="1078"/>
        <v>14727.293106159999</v>
      </c>
      <c r="D2691" s="28">
        <f t="shared" si="1079"/>
        <v>6508.4</v>
      </c>
      <c r="E2691" s="9">
        <f>IF(K2691=1,VLOOKUP(A2690,[1]Plan1!$AY$117:$BA$314,3),E2690)</f>
        <v>6563.07</v>
      </c>
      <c r="F2691" s="110">
        <f t="shared" si="1080"/>
        <v>44973</v>
      </c>
      <c r="G2691" s="12">
        <f t="shared" si="1068"/>
        <v>8.3999139573474046E-3</v>
      </c>
      <c r="H2691" s="11">
        <f t="shared" si="1081"/>
        <v>45000</v>
      </c>
      <c r="I2691" s="11">
        <f t="shared" si="1069"/>
        <v>45000</v>
      </c>
      <c r="J2691" s="1">
        <f t="shared" si="1082"/>
        <v>18</v>
      </c>
      <c r="K2691" s="1">
        <f t="shared" si="1090"/>
        <v>1</v>
      </c>
      <c r="L2691" s="8">
        <f t="shared" si="1070"/>
        <v>1.0004648199999999</v>
      </c>
      <c r="M2691" s="14">
        <f t="shared" si="1089"/>
        <v>1.00529958</v>
      </c>
      <c r="N2691" s="14">
        <f t="shared" si="1086"/>
        <v>1.4892948415516694</v>
      </c>
      <c r="O2691" s="8">
        <f t="shared" si="1088"/>
        <v>1.4899870900000001</v>
      </c>
      <c r="P2691" s="8">
        <f t="shared" si="1071"/>
        <v>21943.476598820002</v>
      </c>
      <c r="Q2691" s="13">
        <f t="shared" si="1072"/>
        <v>0</v>
      </c>
      <c r="R2691" s="21">
        <f t="shared" si="1073"/>
        <v>0</v>
      </c>
      <c r="S2691" s="8">
        <f t="shared" si="1074"/>
        <v>0</v>
      </c>
      <c r="T2691" s="10">
        <f t="shared" si="1083"/>
        <v>6.5000000000000002E-2</v>
      </c>
      <c r="U2691" s="13">
        <f t="shared" si="1087"/>
        <v>323</v>
      </c>
      <c r="V2691" s="13">
        <v>252</v>
      </c>
      <c r="W2691" s="14">
        <f t="shared" si="1075"/>
        <v>1.0840648209999999</v>
      </c>
      <c r="X2691" s="224">
        <f t="shared" si="1091"/>
        <v>1844.67443239</v>
      </c>
      <c r="Y2691" s="8">
        <v>0</v>
      </c>
      <c r="Z2691" s="9">
        <f t="shared" si="1076"/>
        <v>0</v>
      </c>
      <c r="AA2691" s="26" t="str">
        <f t="shared" si="1084"/>
        <v>INCORPJ=</v>
      </c>
      <c r="AB2691" s="70">
        <f t="shared" si="1085"/>
        <v>45169</v>
      </c>
      <c r="AC2691" s="4"/>
      <c r="AD2691" s="1"/>
      <c r="AE2691" s="11"/>
      <c r="AF2691" s="5"/>
      <c r="AG2691" s="1"/>
      <c r="AH2691" s="1"/>
      <c r="AI2691" s="1"/>
      <c r="AJ2691" s="1"/>
      <c r="AK2691" s="10"/>
      <c r="AL2691" s="1"/>
      <c r="AM2691" s="1"/>
      <c r="AN2691" s="1"/>
      <c r="AO2691" s="1"/>
      <c r="AP2691" s="1"/>
      <c r="AQ2691" s="1"/>
    </row>
    <row r="2692" spans="1:43" x14ac:dyDescent="0.2">
      <c r="A2692" s="67">
        <f t="shared" si="1077"/>
        <v>44974</v>
      </c>
      <c r="B2692" s="8">
        <f t="shared" si="1067"/>
        <v>23805.156297999998</v>
      </c>
      <c r="C2692" s="8">
        <f t="shared" si="1078"/>
        <v>14727.293106159999</v>
      </c>
      <c r="D2692" s="28">
        <f t="shared" si="1079"/>
        <v>6508.4</v>
      </c>
      <c r="E2692" s="9">
        <f>IF(K2692=1,VLOOKUP(A2691,[1]Plan1!$AY$117:$BA$314,3),E2691)</f>
        <v>6563.07</v>
      </c>
      <c r="F2692" s="110">
        <f t="shared" si="1080"/>
        <v>44973</v>
      </c>
      <c r="G2692" s="12">
        <f t="shared" si="1068"/>
        <v>8.3999139573474046E-3</v>
      </c>
      <c r="H2692" s="11">
        <f t="shared" si="1081"/>
        <v>45000</v>
      </c>
      <c r="I2692" s="11">
        <f t="shared" si="1069"/>
        <v>45000</v>
      </c>
      <c r="J2692" s="1">
        <f t="shared" si="1082"/>
        <v>18</v>
      </c>
      <c r="K2692" s="1">
        <f t="shared" si="1090"/>
        <v>2</v>
      </c>
      <c r="L2692" s="8">
        <f t="shared" si="1070"/>
        <v>1.0009298499999999</v>
      </c>
      <c r="M2692" s="14">
        <f t="shared" si="1089"/>
        <v>1.00529958</v>
      </c>
      <c r="N2692" s="14">
        <f t="shared" si="1086"/>
        <v>1.4892948415516694</v>
      </c>
      <c r="O2692" s="8">
        <f t="shared" si="1088"/>
        <v>1.4906796600000001</v>
      </c>
      <c r="P2692" s="8">
        <f t="shared" si="1071"/>
        <v>21953.676280209998</v>
      </c>
      <c r="Q2692" s="13">
        <f t="shared" si="1072"/>
        <v>0</v>
      </c>
      <c r="R2692" s="21">
        <f t="shared" si="1073"/>
        <v>0</v>
      </c>
      <c r="S2692" s="8">
        <f t="shared" si="1074"/>
        <v>0</v>
      </c>
      <c r="T2692" s="10">
        <f t="shared" si="1083"/>
        <v>6.5000000000000002E-2</v>
      </c>
      <c r="U2692" s="13">
        <f t="shared" si="1087"/>
        <v>324</v>
      </c>
      <c r="V2692" s="13">
        <v>252</v>
      </c>
      <c r="W2692" s="14">
        <f t="shared" si="1075"/>
        <v>1.084335762</v>
      </c>
      <c r="X2692" s="224">
        <f t="shared" si="1091"/>
        <v>1851.4800177899999</v>
      </c>
      <c r="Y2692" s="8">
        <v>0</v>
      </c>
      <c r="Z2692" s="9">
        <f t="shared" si="1076"/>
        <v>0</v>
      </c>
      <c r="AA2692" s="26" t="str">
        <f t="shared" si="1084"/>
        <v>INCORPJ=</v>
      </c>
      <c r="AB2692" s="70">
        <f t="shared" si="1085"/>
        <v>45169</v>
      </c>
      <c r="AC2692" s="4"/>
      <c r="AD2692" s="1"/>
      <c r="AE2692" s="11"/>
      <c r="AF2692" s="5"/>
      <c r="AG2692" s="1"/>
      <c r="AH2692" s="1"/>
      <c r="AI2692" s="1"/>
      <c r="AJ2692" s="1"/>
      <c r="AK2692" s="10"/>
      <c r="AL2692" s="1"/>
      <c r="AM2692" s="1"/>
      <c r="AN2692" s="1"/>
      <c r="AO2692" s="1"/>
      <c r="AP2692" s="1"/>
      <c r="AQ2692" s="1"/>
    </row>
    <row r="2693" spans="1:43" x14ac:dyDescent="0.2">
      <c r="A2693" s="67">
        <f t="shared" si="1077"/>
        <v>44975</v>
      </c>
      <c r="B2693" s="8">
        <f t="shared" si="1067"/>
        <v>23822.174038229998</v>
      </c>
      <c r="C2693" s="8">
        <f t="shared" si="1078"/>
        <v>14727.293106159999</v>
      </c>
      <c r="D2693" s="28">
        <f t="shared" si="1079"/>
        <v>6508.4</v>
      </c>
      <c r="E2693" s="9">
        <f>IF(K2693=1,VLOOKUP(A2692,[1]Plan1!$AY$117:$BA$314,3),E2692)</f>
        <v>6563.07</v>
      </c>
      <c r="F2693" s="110">
        <f t="shared" si="1080"/>
        <v>44973</v>
      </c>
      <c r="G2693" s="12">
        <f t="shared" si="1068"/>
        <v>8.3999139573474046E-3</v>
      </c>
      <c r="H2693" s="11">
        <f t="shared" si="1081"/>
        <v>45000</v>
      </c>
      <c r="I2693" s="11">
        <f t="shared" si="1069"/>
        <v>45000</v>
      </c>
      <c r="J2693" s="1">
        <f t="shared" si="1082"/>
        <v>18</v>
      </c>
      <c r="K2693" s="1">
        <f t="shared" si="1090"/>
        <v>3</v>
      </c>
      <c r="L2693" s="8">
        <f t="shared" si="1070"/>
        <v>1.00139511</v>
      </c>
      <c r="M2693" s="14">
        <f t="shared" si="1089"/>
        <v>1.00529958</v>
      </c>
      <c r="N2693" s="14">
        <f t="shared" si="1086"/>
        <v>1.4892948415516694</v>
      </c>
      <c r="O2693" s="8">
        <f t="shared" si="1088"/>
        <v>1.49137257</v>
      </c>
      <c r="P2693" s="8">
        <f t="shared" si="1071"/>
        <v>21963.880968869998</v>
      </c>
      <c r="Q2693" s="13">
        <f t="shared" si="1072"/>
        <v>0</v>
      </c>
      <c r="R2693" s="21">
        <f t="shared" si="1073"/>
        <v>0</v>
      </c>
      <c r="S2693" s="8">
        <f t="shared" si="1074"/>
        <v>0</v>
      </c>
      <c r="T2693" s="10">
        <f t="shared" si="1083"/>
        <v>6.5000000000000002E-2</v>
      </c>
      <c r="U2693" s="13">
        <f t="shared" si="1087"/>
        <v>325</v>
      </c>
      <c r="V2693" s="13">
        <v>252</v>
      </c>
      <c r="W2693" s="14">
        <f t="shared" si="1075"/>
        <v>1.0846067720000001</v>
      </c>
      <c r="X2693" s="224">
        <f t="shared" si="1091"/>
        <v>1858.2930693599999</v>
      </c>
      <c r="Y2693" s="8">
        <v>0</v>
      </c>
      <c r="Z2693" s="9">
        <f t="shared" si="1076"/>
        <v>0</v>
      </c>
      <c r="AA2693" s="26" t="str">
        <f t="shared" si="1084"/>
        <v>INCORPJ=</v>
      </c>
      <c r="AB2693" s="70">
        <f t="shared" si="1085"/>
        <v>45169</v>
      </c>
      <c r="AC2693" s="4"/>
      <c r="AD2693" s="1"/>
      <c r="AE2693" s="11"/>
      <c r="AF2693" s="5"/>
      <c r="AG2693" s="1"/>
      <c r="AH2693" s="1"/>
      <c r="AI2693" s="1"/>
      <c r="AJ2693" s="1"/>
      <c r="AK2693" s="10"/>
      <c r="AL2693" s="1"/>
      <c r="AM2693" s="1"/>
      <c r="AN2693" s="1"/>
      <c r="AO2693" s="1"/>
      <c r="AP2693" s="1"/>
      <c r="AQ2693" s="1"/>
    </row>
    <row r="2694" spans="1:43" x14ac:dyDescent="0.2">
      <c r="A2694" s="67">
        <f t="shared" si="1077"/>
        <v>44976</v>
      </c>
      <c r="B2694" s="8">
        <f t="shared" si="1067"/>
        <v>23822.174038229998</v>
      </c>
      <c r="C2694" s="8">
        <f t="shared" si="1078"/>
        <v>14727.293106159999</v>
      </c>
      <c r="D2694" s="28">
        <f t="shared" si="1079"/>
        <v>6508.4</v>
      </c>
      <c r="E2694" s="9">
        <f>IF(K2694=1,VLOOKUP(A2693,[1]Plan1!$AY$117:$BA$314,3),E2693)</f>
        <v>6563.07</v>
      </c>
      <c r="F2694" s="110">
        <f t="shared" si="1080"/>
        <v>44973</v>
      </c>
      <c r="G2694" s="12">
        <f t="shared" si="1068"/>
        <v>8.3999139573474046E-3</v>
      </c>
      <c r="H2694" s="11">
        <f t="shared" si="1081"/>
        <v>45000</v>
      </c>
      <c r="I2694" s="11">
        <f t="shared" si="1069"/>
        <v>45000</v>
      </c>
      <c r="J2694" s="1">
        <f t="shared" si="1082"/>
        <v>18</v>
      </c>
      <c r="K2694" s="1">
        <f t="shared" si="1090"/>
        <v>3</v>
      </c>
      <c r="L2694" s="8">
        <f t="shared" si="1070"/>
        <v>1.00139511</v>
      </c>
      <c r="M2694" s="14">
        <f t="shared" si="1089"/>
        <v>1.00529958</v>
      </c>
      <c r="N2694" s="14">
        <f t="shared" si="1086"/>
        <v>1.4892948415516694</v>
      </c>
      <c r="O2694" s="8">
        <f t="shared" si="1088"/>
        <v>1.49137257</v>
      </c>
      <c r="P2694" s="8">
        <f t="shared" si="1071"/>
        <v>21963.880968869998</v>
      </c>
      <c r="Q2694" s="13">
        <f t="shared" si="1072"/>
        <v>0</v>
      </c>
      <c r="R2694" s="21">
        <f t="shared" si="1073"/>
        <v>0</v>
      </c>
      <c r="S2694" s="8">
        <f t="shared" si="1074"/>
        <v>0</v>
      </c>
      <c r="T2694" s="10">
        <f t="shared" si="1083"/>
        <v>6.5000000000000002E-2</v>
      </c>
      <c r="U2694" s="13">
        <f t="shared" si="1087"/>
        <v>325</v>
      </c>
      <c r="V2694" s="13">
        <v>252</v>
      </c>
      <c r="W2694" s="14">
        <f t="shared" si="1075"/>
        <v>1.0846067720000001</v>
      </c>
      <c r="X2694" s="224">
        <f t="shared" si="1091"/>
        <v>1858.2930693599999</v>
      </c>
      <c r="Y2694" s="8">
        <v>0</v>
      </c>
      <c r="Z2694" s="9">
        <f t="shared" si="1076"/>
        <v>0</v>
      </c>
      <c r="AA2694" s="26" t="str">
        <f t="shared" si="1084"/>
        <v>INCORPJ=</v>
      </c>
      <c r="AB2694" s="70">
        <f t="shared" si="1085"/>
        <v>45169</v>
      </c>
      <c r="AC2694" s="4"/>
      <c r="AD2694" s="1"/>
      <c r="AE2694" s="11"/>
      <c r="AF2694" s="5"/>
      <c r="AG2694" s="1"/>
      <c r="AH2694" s="1"/>
      <c r="AI2694" s="1"/>
      <c r="AJ2694" s="1"/>
      <c r="AK2694" s="10"/>
      <c r="AL2694" s="1"/>
      <c r="AM2694" s="1"/>
      <c r="AN2694" s="1"/>
      <c r="AO2694" s="1"/>
      <c r="AP2694" s="1"/>
      <c r="AQ2694" s="1"/>
    </row>
    <row r="2695" spans="1:43" x14ac:dyDescent="0.2">
      <c r="A2695" s="67">
        <f t="shared" si="1077"/>
        <v>44977</v>
      </c>
      <c r="B2695" s="8">
        <f t="shared" si="1067"/>
        <v>23822.174038229998</v>
      </c>
      <c r="C2695" s="8">
        <f t="shared" si="1078"/>
        <v>14727.293106159999</v>
      </c>
      <c r="D2695" s="28">
        <f t="shared" si="1079"/>
        <v>6508.4</v>
      </c>
      <c r="E2695" s="9">
        <f>IF(K2695=1,VLOOKUP(A2694,[1]Plan1!$AY$117:$BA$314,3),E2694)</f>
        <v>6563.07</v>
      </c>
      <c r="F2695" s="110">
        <f t="shared" si="1080"/>
        <v>44973</v>
      </c>
      <c r="G2695" s="12">
        <f t="shared" si="1068"/>
        <v>8.3999139573474046E-3</v>
      </c>
      <c r="H2695" s="11">
        <f t="shared" si="1081"/>
        <v>45000</v>
      </c>
      <c r="I2695" s="11">
        <f t="shared" si="1069"/>
        <v>45000</v>
      </c>
      <c r="J2695" s="1">
        <f t="shared" si="1082"/>
        <v>18</v>
      </c>
      <c r="K2695" s="1">
        <f t="shared" si="1090"/>
        <v>3</v>
      </c>
      <c r="L2695" s="8">
        <f t="shared" si="1070"/>
        <v>1.00139511</v>
      </c>
      <c r="M2695" s="14">
        <f t="shared" si="1089"/>
        <v>1.00529958</v>
      </c>
      <c r="N2695" s="14">
        <f t="shared" si="1086"/>
        <v>1.4892948415516694</v>
      </c>
      <c r="O2695" s="8">
        <f t="shared" si="1088"/>
        <v>1.49137257</v>
      </c>
      <c r="P2695" s="8">
        <f t="shared" si="1071"/>
        <v>21963.880968869998</v>
      </c>
      <c r="Q2695" s="13">
        <f t="shared" si="1072"/>
        <v>0</v>
      </c>
      <c r="R2695" s="21">
        <f t="shared" si="1073"/>
        <v>0</v>
      </c>
      <c r="S2695" s="8">
        <f t="shared" si="1074"/>
        <v>0</v>
      </c>
      <c r="T2695" s="10">
        <f t="shared" si="1083"/>
        <v>6.5000000000000002E-2</v>
      </c>
      <c r="U2695" s="13">
        <f t="shared" si="1087"/>
        <v>325</v>
      </c>
      <c r="V2695" s="13">
        <v>252</v>
      </c>
      <c r="W2695" s="14">
        <f t="shared" si="1075"/>
        <v>1.0846067720000001</v>
      </c>
      <c r="X2695" s="224">
        <f t="shared" si="1091"/>
        <v>1858.2930693599999</v>
      </c>
      <c r="Y2695" s="8">
        <v>0</v>
      </c>
      <c r="Z2695" s="9">
        <f t="shared" si="1076"/>
        <v>0</v>
      </c>
      <c r="AA2695" s="26" t="str">
        <f t="shared" si="1084"/>
        <v>INCORPJ=</v>
      </c>
      <c r="AB2695" s="70">
        <f t="shared" si="1085"/>
        <v>45169</v>
      </c>
      <c r="AC2695" s="4"/>
      <c r="AD2695" s="1"/>
      <c r="AE2695" s="11"/>
      <c r="AF2695" s="5"/>
      <c r="AG2695" s="1"/>
      <c r="AH2695" s="1"/>
      <c r="AI2695" s="1"/>
      <c r="AJ2695" s="1"/>
      <c r="AK2695" s="10"/>
      <c r="AL2695" s="1"/>
      <c r="AM2695" s="1"/>
      <c r="AN2695" s="1"/>
      <c r="AO2695" s="1"/>
      <c r="AP2695" s="1"/>
      <c r="AQ2695" s="1"/>
    </row>
    <row r="2696" spans="1:43" x14ac:dyDescent="0.2">
      <c r="A2696" s="67">
        <f t="shared" si="1077"/>
        <v>44978</v>
      </c>
      <c r="B2696" s="8">
        <f t="shared" si="1067"/>
        <v>23822.174038229998</v>
      </c>
      <c r="C2696" s="8">
        <f t="shared" si="1078"/>
        <v>14727.293106159999</v>
      </c>
      <c r="D2696" s="28">
        <f t="shared" si="1079"/>
        <v>6508.4</v>
      </c>
      <c r="E2696" s="9">
        <f>IF(K2696=1,VLOOKUP(A2695,[1]Plan1!$AY$117:$BA$314,3),E2695)</f>
        <v>6563.07</v>
      </c>
      <c r="F2696" s="110">
        <f t="shared" si="1080"/>
        <v>44973</v>
      </c>
      <c r="G2696" s="12">
        <f t="shared" si="1068"/>
        <v>8.3999139573474046E-3</v>
      </c>
      <c r="H2696" s="11">
        <f t="shared" si="1081"/>
        <v>45000</v>
      </c>
      <c r="I2696" s="11">
        <f t="shared" si="1069"/>
        <v>45000</v>
      </c>
      <c r="J2696" s="1">
        <f t="shared" si="1082"/>
        <v>18</v>
      </c>
      <c r="K2696" s="1">
        <f t="shared" si="1090"/>
        <v>3</v>
      </c>
      <c r="L2696" s="8">
        <f t="shared" si="1070"/>
        <v>1.00139511</v>
      </c>
      <c r="M2696" s="14">
        <f t="shared" si="1089"/>
        <v>1.00529958</v>
      </c>
      <c r="N2696" s="14">
        <f t="shared" si="1086"/>
        <v>1.4892948415516694</v>
      </c>
      <c r="O2696" s="8">
        <f t="shared" si="1088"/>
        <v>1.49137257</v>
      </c>
      <c r="P2696" s="8">
        <f t="shared" si="1071"/>
        <v>21963.880968869998</v>
      </c>
      <c r="Q2696" s="13">
        <f t="shared" si="1072"/>
        <v>0</v>
      </c>
      <c r="R2696" s="21">
        <f t="shared" si="1073"/>
        <v>0</v>
      </c>
      <c r="S2696" s="8">
        <f t="shared" si="1074"/>
        <v>0</v>
      </c>
      <c r="T2696" s="10">
        <f t="shared" si="1083"/>
        <v>6.5000000000000002E-2</v>
      </c>
      <c r="U2696" s="13">
        <f t="shared" si="1087"/>
        <v>325</v>
      </c>
      <c r="V2696" s="13">
        <v>252</v>
      </c>
      <c r="W2696" s="14">
        <f t="shared" si="1075"/>
        <v>1.0846067720000001</v>
      </c>
      <c r="X2696" s="224">
        <f t="shared" si="1091"/>
        <v>1858.2930693599999</v>
      </c>
      <c r="Y2696" s="8">
        <v>0</v>
      </c>
      <c r="Z2696" s="9">
        <f t="shared" si="1076"/>
        <v>0</v>
      </c>
      <c r="AA2696" s="26" t="str">
        <f t="shared" si="1084"/>
        <v>INCORPJ=</v>
      </c>
      <c r="AB2696" s="70">
        <f t="shared" si="1085"/>
        <v>45169</v>
      </c>
      <c r="AC2696" s="4"/>
      <c r="AD2696" s="1"/>
      <c r="AE2696" s="11"/>
      <c r="AF2696" s="5"/>
      <c r="AG2696" s="1"/>
      <c r="AH2696" s="1"/>
      <c r="AI2696" s="1"/>
      <c r="AJ2696" s="1"/>
      <c r="AK2696" s="10"/>
      <c r="AL2696" s="1"/>
      <c r="AM2696" s="1"/>
      <c r="AN2696" s="1"/>
      <c r="AO2696" s="1"/>
      <c r="AP2696" s="1"/>
      <c r="AQ2696" s="1"/>
    </row>
    <row r="2697" spans="1:43" x14ac:dyDescent="0.2">
      <c r="A2697" s="67">
        <f t="shared" si="1077"/>
        <v>44979</v>
      </c>
      <c r="B2697" s="8">
        <f t="shared" si="1067"/>
        <v>23822.174038229998</v>
      </c>
      <c r="C2697" s="8">
        <f t="shared" si="1078"/>
        <v>14727.293106159999</v>
      </c>
      <c r="D2697" s="28">
        <f t="shared" si="1079"/>
        <v>6508.4</v>
      </c>
      <c r="E2697" s="9">
        <f>IF(K2697=1,VLOOKUP(A2696,[1]Plan1!$AY$117:$BA$314,3),E2696)</f>
        <v>6563.07</v>
      </c>
      <c r="F2697" s="110">
        <f t="shared" si="1080"/>
        <v>44973</v>
      </c>
      <c r="G2697" s="12">
        <f t="shared" si="1068"/>
        <v>8.3999139573474046E-3</v>
      </c>
      <c r="H2697" s="11">
        <f t="shared" si="1081"/>
        <v>45000</v>
      </c>
      <c r="I2697" s="11">
        <f t="shared" si="1069"/>
        <v>45000</v>
      </c>
      <c r="J2697" s="1">
        <f t="shared" si="1082"/>
        <v>18</v>
      </c>
      <c r="K2697" s="1">
        <f t="shared" si="1090"/>
        <v>3</v>
      </c>
      <c r="L2697" s="8">
        <f t="shared" si="1070"/>
        <v>1.00139511</v>
      </c>
      <c r="M2697" s="14">
        <f t="shared" si="1089"/>
        <v>1.00529958</v>
      </c>
      <c r="N2697" s="14">
        <f t="shared" si="1086"/>
        <v>1.4892948415516694</v>
      </c>
      <c r="O2697" s="8">
        <f t="shared" si="1088"/>
        <v>1.49137257</v>
      </c>
      <c r="P2697" s="8">
        <f t="shared" si="1071"/>
        <v>21963.880968869998</v>
      </c>
      <c r="Q2697" s="13">
        <f t="shared" si="1072"/>
        <v>0</v>
      </c>
      <c r="R2697" s="21">
        <f t="shared" si="1073"/>
        <v>0</v>
      </c>
      <c r="S2697" s="8">
        <f t="shared" si="1074"/>
        <v>0</v>
      </c>
      <c r="T2697" s="10">
        <f t="shared" si="1083"/>
        <v>6.5000000000000002E-2</v>
      </c>
      <c r="U2697" s="13">
        <f t="shared" si="1087"/>
        <v>325</v>
      </c>
      <c r="V2697" s="13">
        <v>252</v>
      </c>
      <c r="W2697" s="14">
        <f t="shared" si="1075"/>
        <v>1.0846067720000001</v>
      </c>
      <c r="X2697" s="224">
        <f t="shared" si="1091"/>
        <v>1858.2930693599999</v>
      </c>
      <c r="Y2697" s="8">
        <v>0</v>
      </c>
      <c r="Z2697" s="9">
        <f t="shared" si="1076"/>
        <v>0</v>
      </c>
      <c r="AA2697" s="26" t="str">
        <f t="shared" si="1084"/>
        <v>INCORPJ=</v>
      </c>
      <c r="AB2697" s="70">
        <f t="shared" si="1085"/>
        <v>45169</v>
      </c>
      <c r="AC2697" s="4"/>
      <c r="AD2697" s="1"/>
      <c r="AE2697" s="11"/>
      <c r="AF2697" s="5"/>
      <c r="AG2697" s="1"/>
      <c r="AH2697" s="1"/>
      <c r="AI2697" s="1"/>
      <c r="AJ2697" s="1"/>
      <c r="AK2697" s="10"/>
      <c r="AL2697" s="1"/>
      <c r="AM2697" s="1"/>
      <c r="AN2697" s="1"/>
      <c r="AO2697" s="1"/>
      <c r="AP2697" s="1"/>
      <c r="AQ2697" s="1"/>
    </row>
    <row r="2698" spans="1:43" x14ac:dyDescent="0.2">
      <c r="A2698" s="67">
        <f t="shared" si="1077"/>
        <v>44980</v>
      </c>
      <c r="B2698" s="8">
        <f t="shared" ref="B2698:B2761" si="1092">(P2698+X2698)</f>
        <v>23839.203734859999</v>
      </c>
      <c r="C2698" s="8">
        <f t="shared" si="1078"/>
        <v>14727.293106159999</v>
      </c>
      <c r="D2698" s="28">
        <f t="shared" si="1079"/>
        <v>6508.4</v>
      </c>
      <c r="E2698" s="9">
        <f>IF(K2698=1,VLOOKUP(A2697,[1]Plan1!$AY$117:$BA$314,3),E2697)</f>
        <v>6563.07</v>
      </c>
      <c r="F2698" s="110">
        <f t="shared" si="1080"/>
        <v>44973</v>
      </c>
      <c r="G2698" s="12">
        <f t="shared" ref="G2698:G2761" si="1093">(E2698/D2698)-1</f>
        <v>8.3999139573474046E-3</v>
      </c>
      <c r="H2698" s="11">
        <f t="shared" si="1081"/>
        <v>45000</v>
      </c>
      <c r="I2698" s="11">
        <f t="shared" ref="I2698:I2761" si="1094">IF(A2698&gt;I2697,H2698,I2697)</f>
        <v>45000</v>
      </c>
      <c r="J2698" s="1">
        <f t="shared" si="1082"/>
        <v>18</v>
      </c>
      <c r="K2698" s="1">
        <f t="shared" si="1090"/>
        <v>4</v>
      </c>
      <c r="L2698" s="8">
        <f t="shared" ref="L2698:L2761" si="1095">TRUNC((E2698/D2698)^TRUNC((K2698/J2698),9),8)</f>
        <v>1.00186058</v>
      </c>
      <c r="M2698" s="14">
        <f t="shared" si="1089"/>
        <v>1.00529958</v>
      </c>
      <c r="N2698" s="14">
        <f t="shared" si="1086"/>
        <v>1.4892948415516694</v>
      </c>
      <c r="O2698" s="8">
        <f t="shared" si="1088"/>
        <v>1.4920657900000001</v>
      </c>
      <c r="P2698" s="8">
        <f t="shared" ref="P2698:P2761" si="1096">TRUNC(C2698*O2698,8)</f>
        <v>21974.090222999999</v>
      </c>
      <c r="Q2698" s="13">
        <f t="shared" ref="Q2698:Q2761" si="1097">IF(VLOOKUP(A2698,AE$10:AM$114,9)=VLOOKUP(A2697,AE$10:AM$114,9),0,VLOOKUP(A2698,AE$10:AM$114,9))</f>
        <v>0</v>
      </c>
      <c r="R2698" s="21">
        <f t="shared" ref="R2698:R2761" si="1098">IF(Q2698&gt;0,VLOOKUP($A2698,$AE$10:$AK$114,7),0)</f>
        <v>0</v>
      </c>
      <c r="S2698" s="8">
        <f t="shared" ref="S2698:S2761" si="1099">IF(R2698&gt;0,TRUNC(R2698*P2698,8),0)</f>
        <v>0</v>
      </c>
      <c r="T2698" s="10">
        <f t="shared" si="1083"/>
        <v>6.5000000000000002E-2</v>
      </c>
      <c r="U2698" s="13">
        <f t="shared" si="1087"/>
        <v>326</v>
      </c>
      <c r="V2698" s="13">
        <v>252</v>
      </c>
      <c r="W2698" s="14">
        <f t="shared" ref="W2698:W2761" si="1100">ROUND((1+T2698)^TRUNC((U2698/V2698),9),9)</f>
        <v>1.0848778489999999</v>
      </c>
      <c r="X2698" s="224">
        <f t="shared" si="1091"/>
        <v>1865.11351186</v>
      </c>
      <c r="Y2698" s="8">
        <v>0</v>
      </c>
      <c r="Z2698" s="9">
        <f t="shared" ref="Z2698:Z2761" si="1101">IF(S2698&gt;0,S2698+X2698,0)</f>
        <v>0</v>
      </c>
      <c r="AA2698" s="26" t="str">
        <f t="shared" si="1084"/>
        <v>INCORPJ=</v>
      </c>
      <c r="AB2698" s="70">
        <f t="shared" si="1085"/>
        <v>45169</v>
      </c>
      <c r="AC2698" s="4"/>
      <c r="AD2698" s="1"/>
      <c r="AE2698" s="11"/>
      <c r="AF2698" s="5"/>
      <c r="AG2698" s="1"/>
      <c r="AH2698" s="1"/>
      <c r="AI2698" s="1"/>
      <c r="AJ2698" s="1"/>
      <c r="AK2698" s="10"/>
      <c r="AL2698" s="1"/>
      <c r="AM2698" s="1"/>
      <c r="AN2698" s="1"/>
      <c r="AO2698" s="1"/>
      <c r="AP2698" s="1"/>
      <c r="AQ2698" s="1"/>
    </row>
    <row r="2699" spans="1:43" x14ac:dyDescent="0.2">
      <c r="A2699" s="67">
        <f t="shared" ref="A2699:A2762" si="1102">(A2698+1)</f>
        <v>44981</v>
      </c>
      <c r="B2699" s="8">
        <f t="shared" si="1092"/>
        <v>23856.245415599999</v>
      </c>
      <c r="C2699" s="8">
        <f t="shared" ref="C2699:C2762" si="1103">TRUNC(IF(Q2698&gt;0,VLOOKUP(A2698,$AE$12:$AF$114,2),C2698),8)</f>
        <v>14727.293106159999</v>
      </c>
      <c r="D2699" s="28">
        <f t="shared" ref="D2699:D2762" si="1104">IF(E2699=E2698,D2698,E2698)</f>
        <v>6508.4</v>
      </c>
      <c r="E2699" s="9">
        <f>IF(K2699=1,VLOOKUP(A2698,[1]Plan1!$AY$117:$BA$314,3),E2698)</f>
        <v>6563.07</v>
      </c>
      <c r="F2699" s="110">
        <f t="shared" ref="F2699:F2762" si="1105">IF(D2699=D2698,F2698,A2699)</f>
        <v>44973</v>
      </c>
      <c r="G2699" s="12">
        <f t="shared" si="1093"/>
        <v>8.3999139573474046E-3</v>
      </c>
      <c r="H2699" s="11">
        <f t="shared" ref="H2699:H2762" si="1106">IF(DAY(A2699)=15,VLOOKUP(A2699,AJ$118:AP$450,4),H2698)</f>
        <v>45000</v>
      </c>
      <c r="I2699" s="11">
        <f t="shared" si="1094"/>
        <v>45000</v>
      </c>
      <c r="J2699" s="1">
        <f t="shared" ref="J2699:J2762" si="1107">IF(I2699=I2698,J2698,NETWORKDAYS(I2698,I2699,$AE$118:$AE$502)-1)</f>
        <v>18</v>
      </c>
      <c r="K2699" s="1">
        <f t="shared" si="1090"/>
        <v>5</v>
      </c>
      <c r="L2699" s="8">
        <f t="shared" si="1095"/>
        <v>1.00232626</v>
      </c>
      <c r="M2699" s="14">
        <f t="shared" si="1089"/>
        <v>1.00529958</v>
      </c>
      <c r="N2699" s="14">
        <f t="shared" si="1086"/>
        <v>1.4892948415516694</v>
      </c>
      <c r="O2699" s="8">
        <f t="shared" si="1088"/>
        <v>1.49275932</v>
      </c>
      <c r="P2699" s="8">
        <f t="shared" si="1096"/>
        <v>21984.30404259</v>
      </c>
      <c r="Q2699" s="13">
        <f t="shared" si="1097"/>
        <v>0</v>
      </c>
      <c r="R2699" s="21">
        <f t="shared" si="1098"/>
        <v>0</v>
      </c>
      <c r="S2699" s="8">
        <f t="shared" si="1099"/>
        <v>0</v>
      </c>
      <c r="T2699" s="10">
        <f t="shared" ref="T2699:T2762" si="1108">IF(Q2698&gt;0,VLOOKUP(A2698,$AE$11:$AH$20,4),T2698)</f>
        <v>6.5000000000000002E-2</v>
      </c>
      <c r="U2699" s="13">
        <f t="shared" si="1087"/>
        <v>327</v>
      </c>
      <c r="V2699" s="13">
        <v>252</v>
      </c>
      <c r="W2699" s="14">
        <f t="shared" si="1100"/>
        <v>1.0851489940000001</v>
      </c>
      <c r="X2699" s="224">
        <f t="shared" si="1091"/>
        <v>1871.94137301</v>
      </c>
      <c r="Y2699" s="8">
        <v>0</v>
      </c>
      <c r="Z2699" s="9">
        <f t="shared" si="1101"/>
        <v>0</v>
      </c>
      <c r="AA2699" s="26" t="str">
        <f t="shared" ref="AA2699:AA2762" si="1109">IF($Q2698&gt;0,VLOOKUP($A2698,$AE$10:$AO$114,($AN$7)+1),AA2698)</f>
        <v>INCORPJ=</v>
      </c>
      <c r="AB2699" s="70">
        <f t="shared" ref="AB2699:AB2762" si="1110">IF($Q2698&gt;0,VLOOKUP($A2698,$AE$10:$AO$114,($AO$7)+1),AB2698)</f>
        <v>45169</v>
      </c>
      <c r="AC2699" s="4"/>
      <c r="AD2699" s="1"/>
      <c r="AE2699" s="11"/>
      <c r="AF2699" s="5"/>
      <c r="AG2699" s="1"/>
      <c r="AH2699" s="1"/>
      <c r="AI2699" s="1"/>
      <c r="AJ2699" s="1"/>
      <c r="AK2699" s="10"/>
      <c r="AL2699" s="1"/>
      <c r="AM2699" s="1"/>
      <c r="AN2699" s="1"/>
      <c r="AO2699" s="1"/>
      <c r="AP2699" s="1"/>
      <c r="AQ2699" s="1"/>
    </row>
    <row r="2700" spans="1:43" x14ac:dyDescent="0.2">
      <c r="A2700" s="67">
        <f t="shared" si="1102"/>
        <v>44982</v>
      </c>
      <c r="B2700" s="8">
        <f t="shared" si="1092"/>
        <v>23873.299543829999</v>
      </c>
      <c r="C2700" s="8">
        <f t="shared" si="1103"/>
        <v>14727.293106159999</v>
      </c>
      <c r="D2700" s="28">
        <f t="shared" si="1104"/>
        <v>6508.4</v>
      </c>
      <c r="E2700" s="9">
        <f>IF(K2700=1,VLOOKUP(A2699,[1]Plan1!$AY$117:$BA$314,3),E2699)</f>
        <v>6563.07</v>
      </c>
      <c r="F2700" s="110">
        <f t="shared" si="1105"/>
        <v>44973</v>
      </c>
      <c r="G2700" s="12">
        <f t="shared" si="1093"/>
        <v>8.3999139573474046E-3</v>
      </c>
      <c r="H2700" s="11">
        <f t="shared" si="1106"/>
        <v>45000</v>
      </c>
      <c r="I2700" s="11">
        <f t="shared" si="1094"/>
        <v>45000</v>
      </c>
      <c r="J2700" s="1">
        <f t="shared" si="1107"/>
        <v>18</v>
      </c>
      <c r="K2700" s="1">
        <f t="shared" si="1090"/>
        <v>6</v>
      </c>
      <c r="L2700" s="8">
        <f t="shared" si="1095"/>
        <v>1.00279216</v>
      </c>
      <c r="M2700" s="14">
        <f t="shared" si="1089"/>
        <v>1.00529958</v>
      </c>
      <c r="N2700" s="14">
        <f t="shared" si="1086"/>
        <v>1.4892948415516694</v>
      </c>
      <c r="O2700" s="8">
        <f t="shared" si="1088"/>
        <v>1.4934531900000001</v>
      </c>
      <c r="P2700" s="8">
        <f t="shared" si="1096"/>
        <v>21994.52286945</v>
      </c>
      <c r="Q2700" s="13">
        <f t="shared" si="1097"/>
        <v>0</v>
      </c>
      <c r="R2700" s="21">
        <f t="shared" si="1098"/>
        <v>0</v>
      </c>
      <c r="S2700" s="8">
        <f t="shared" si="1099"/>
        <v>0</v>
      </c>
      <c r="T2700" s="10">
        <f t="shared" si="1108"/>
        <v>6.5000000000000002E-2</v>
      </c>
      <c r="U2700" s="13">
        <f t="shared" si="1087"/>
        <v>328</v>
      </c>
      <c r="V2700" s="13">
        <v>252</v>
      </c>
      <c r="W2700" s="14">
        <f t="shared" si="1100"/>
        <v>1.085420206</v>
      </c>
      <c r="X2700" s="224">
        <f t="shared" si="1091"/>
        <v>1878.77667438</v>
      </c>
      <c r="Y2700" s="8">
        <v>0</v>
      </c>
      <c r="Z2700" s="9">
        <f t="shared" si="1101"/>
        <v>0</v>
      </c>
      <c r="AA2700" s="26" t="str">
        <f t="shared" si="1109"/>
        <v>INCORPJ=</v>
      </c>
      <c r="AB2700" s="70">
        <f t="shared" si="1110"/>
        <v>45169</v>
      </c>
      <c r="AC2700" s="4"/>
      <c r="AD2700" s="1"/>
      <c r="AE2700" s="11"/>
      <c r="AF2700" s="5"/>
      <c r="AG2700" s="1"/>
      <c r="AH2700" s="1"/>
      <c r="AI2700" s="1"/>
      <c r="AJ2700" s="1"/>
      <c r="AK2700" s="10"/>
      <c r="AL2700" s="1"/>
      <c r="AM2700" s="1"/>
      <c r="AN2700" s="1"/>
      <c r="AO2700" s="1"/>
      <c r="AP2700" s="1"/>
      <c r="AQ2700" s="1"/>
    </row>
    <row r="2701" spans="1:43" x14ac:dyDescent="0.2">
      <c r="A2701" s="67">
        <f t="shared" si="1102"/>
        <v>44983</v>
      </c>
      <c r="B2701" s="8">
        <f t="shared" si="1092"/>
        <v>23873.299543829999</v>
      </c>
      <c r="C2701" s="8">
        <f t="shared" si="1103"/>
        <v>14727.293106159999</v>
      </c>
      <c r="D2701" s="28">
        <f t="shared" si="1104"/>
        <v>6508.4</v>
      </c>
      <c r="E2701" s="9">
        <f>IF(K2701=1,VLOOKUP(A2700,[1]Plan1!$AY$117:$BA$314,3),E2700)</f>
        <v>6563.07</v>
      </c>
      <c r="F2701" s="110">
        <f t="shared" si="1105"/>
        <v>44973</v>
      </c>
      <c r="G2701" s="12">
        <f t="shared" si="1093"/>
        <v>8.3999139573474046E-3</v>
      </c>
      <c r="H2701" s="11">
        <f t="shared" si="1106"/>
        <v>45000</v>
      </c>
      <c r="I2701" s="11">
        <f t="shared" si="1094"/>
        <v>45000</v>
      </c>
      <c r="J2701" s="1">
        <f t="shared" si="1107"/>
        <v>18</v>
      </c>
      <c r="K2701" s="1">
        <f t="shared" si="1090"/>
        <v>6</v>
      </c>
      <c r="L2701" s="8">
        <f t="shared" si="1095"/>
        <v>1.00279216</v>
      </c>
      <c r="M2701" s="14">
        <f t="shared" si="1089"/>
        <v>1.00529958</v>
      </c>
      <c r="N2701" s="14">
        <f t="shared" si="1086"/>
        <v>1.4892948415516694</v>
      </c>
      <c r="O2701" s="8">
        <f t="shared" si="1088"/>
        <v>1.4934531900000001</v>
      </c>
      <c r="P2701" s="8">
        <f t="shared" si="1096"/>
        <v>21994.52286945</v>
      </c>
      <c r="Q2701" s="13">
        <f t="shared" si="1097"/>
        <v>0</v>
      </c>
      <c r="R2701" s="21">
        <f t="shared" si="1098"/>
        <v>0</v>
      </c>
      <c r="S2701" s="8">
        <f t="shared" si="1099"/>
        <v>0</v>
      </c>
      <c r="T2701" s="10">
        <f t="shared" si="1108"/>
        <v>6.5000000000000002E-2</v>
      </c>
      <c r="U2701" s="13">
        <f t="shared" si="1087"/>
        <v>328</v>
      </c>
      <c r="V2701" s="13">
        <v>252</v>
      </c>
      <c r="W2701" s="14">
        <f t="shared" si="1100"/>
        <v>1.085420206</v>
      </c>
      <c r="X2701" s="224">
        <f t="shared" si="1091"/>
        <v>1878.77667438</v>
      </c>
      <c r="Y2701" s="8">
        <v>0</v>
      </c>
      <c r="Z2701" s="9">
        <f t="shared" si="1101"/>
        <v>0</v>
      </c>
      <c r="AA2701" s="26" t="str">
        <f t="shared" si="1109"/>
        <v>INCORPJ=</v>
      </c>
      <c r="AB2701" s="70">
        <f t="shared" si="1110"/>
        <v>45169</v>
      </c>
      <c r="AC2701" s="4"/>
      <c r="AD2701" s="1"/>
      <c r="AE2701" s="11"/>
      <c r="AF2701" s="5"/>
      <c r="AG2701" s="1"/>
      <c r="AH2701" s="1"/>
      <c r="AI2701" s="1"/>
      <c r="AJ2701" s="1"/>
      <c r="AK2701" s="10"/>
      <c r="AL2701" s="1"/>
      <c r="AM2701" s="1"/>
      <c r="AN2701" s="1"/>
      <c r="AO2701" s="1"/>
      <c r="AP2701" s="1"/>
      <c r="AQ2701" s="1"/>
    </row>
    <row r="2702" spans="1:43" x14ac:dyDescent="0.2">
      <c r="A2702" s="67">
        <f t="shared" si="1102"/>
        <v>44984</v>
      </c>
      <c r="B2702" s="8">
        <f t="shared" si="1092"/>
        <v>23873.299543829999</v>
      </c>
      <c r="C2702" s="8">
        <f t="shared" si="1103"/>
        <v>14727.293106159999</v>
      </c>
      <c r="D2702" s="28">
        <f t="shared" si="1104"/>
        <v>6508.4</v>
      </c>
      <c r="E2702" s="9">
        <f>IF(K2702=1,VLOOKUP(A2701,[1]Plan1!$AY$117:$BA$314,3),E2701)</f>
        <v>6563.07</v>
      </c>
      <c r="F2702" s="110">
        <f t="shared" si="1105"/>
        <v>44973</v>
      </c>
      <c r="G2702" s="12">
        <f t="shared" si="1093"/>
        <v>8.3999139573474046E-3</v>
      </c>
      <c r="H2702" s="11">
        <f t="shared" si="1106"/>
        <v>45000</v>
      </c>
      <c r="I2702" s="11">
        <f t="shared" si="1094"/>
        <v>45000</v>
      </c>
      <c r="J2702" s="1">
        <f t="shared" si="1107"/>
        <v>18</v>
      </c>
      <c r="K2702" s="1">
        <f t="shared" si="1090"/>
        <v>6</v>
      </c>
      <c r="L2702" s="8">
        <f t="shared" si="1095"/>
        <v>1.00279216</v>
      </c>
      <c r="M2702" s="14">
        <f t="shared" si="1089"/>
        <v>1.00529958</v>
      </c>
      <c r="N2702" s="14">
        <f t="shared" si="1086"/>
        <v>1.4892948415516694</v>
      </c>
      <c r="O2702" s="8">
        <f t="shared" si="1088"/>
        <v>1.4934531900000001</v>
      </c>
      <c r="P2702" s="8">
        <f t="shared" si="1096"/>
        <v>21994.52286945</v>
      </c>
      <c r="Q2702" s="13">
        <f t="shared" si="1097"/>
        <v>0</v>
      </c>
      <c r="R2702" s="21">
        <f t="shared" si="1098"/>
        <v>0</v>
      </c>
      <c r="S2702" s="8">
        <f t="shared" si="1099"/>
        <v>0</v>
      </c>
      <c r="T2702" s="10">
        <f t="shared" si="1108"/>
        <v>6.5000000000000002E-2</v>
      </c>
      <c r="U2702" s="13">
        <f t="shared" si="1087"/>
        <v>328</v>
      </c>
      <c r="V2702" s="13">
        <v>252</v>
      </c>
      <c r="W2702" s="14">
        <f t="shared" si="1100"/>
        <v>1.085420206</v>
      </c>
      <c r="X2702" s="224">
        <f t="shared" si="1091"/>
        <v>1878.77667438</v>
      </c>
      <c r="Y2702" s="8">
        <v>0</v>
      </c>
      <c r="Z2702" s="9">
        <f t="shared" si="1101"/>
        <v>0</v>
      </c>
      <c r="AA2702" s="26" t="str">
        <f t="shared" si="1109"/>
        <v>INCORPJ=</v>
      </c>
      <c r="AB2702" s="70">
        <f t="shared" si="1110"/>
        <v>45169</v>
      </c>
      <c r="AC2702" s="4"/>
      <c r="AD2702" s="1"/>
      <c r="AE2702" s="11"/>
      <c r="AF2702" s="5"/>
      <c r="AG2702" s="1"/>
      <c r="AH2702" s="1"/>
      <c r="AI2702" s="1"/>
      <c r="AJ2702" s="1"/>
      <c r="AK2702" s="10"/>
      <c r="AL2702" s="1"/>
      <c r="AM2702" s="1"/>
      <c r="AN2702" s="1"/>
      <c r="AO2702" s="1"/>
      <c r="AP2702" s="1"/>
      <c r="AQ2702" s="1"/>
    </row>
    <row r="2703" spans="1:43" x14ac:dyDescent="0.2">
      <c r="A2703" s="67">
        <f t="shared" si="1102"/>
        <v>44985</v>
      </c>
      <c r="B2703" s="8">
        <f t="shared" si="1092"/>
        <v>23890.365849910002</v>
      </c>
      <c r="C2703" s="8">
        <f t="shared" si="1103"/>
        <v>14727.293106159999</v>
      </c>
      <c r="D2703" s="28">
        <f t="shared" si="1104"/>
        <v>6508.4</v>
      </c>
      <c r="E2703" s="9">
        <f>IF(K2703=1,VLOOKUP(A2702,[1]Plan1!$AY$117:$BA$314,3),E2702)</f>
        <v>6563.07</v>
      </c>
      <c r="F2703" s="110">
        <f t="shared" si="1105"/>
        <v>44973</v>
      </c>
      <c r="G2703" s="12">
        <f t="shared" si="1093"/>
        <v>8.3999139573474046E-3</v>
      </c>
      <c r="H2703" s="11">
        <f t="shared" si="1106"/>
        <v>45000</v>
      </c>
      <c r="I2703" s="11">
        <f t="shared" si="1094"/>
        <v>45000</v>
      </c>
      <c r="J2703" s="1">
        <f t="shared" si="1107"/>
        <v>18</v>
      </c>
      <c r="K2703" s="1">
        <f t="shared" si="1090"/>
        <v>7</v>
      </c>
      <c r="L2703" s="8">
        <f t="shared" si="1095"/>
        <v>1.0032582800000001</v>
      </c>
      <c r="M2703" s="14">
        <f t="shared" si="1089"/>
        <v>1.00529958</v>
      </c>
      <c r="N2703" s="14">
        <f t="shared" si="1086"/>
        <v>1.4892948415516694</v>
      </c>
      <c r="O2703" s="8">
        <f t="shared" si="1088"/>
        <v>1.49414738</v>
      </c>
      <c r="P2703" s="8">
        <f t="shared" si="1096"/>
        <v>22004.746409060001</v>
      </c>
      <c r="Q2703" s="13">
        <f t="shared" si="1097"/>
        <v>0</v>
      </c>
      <c r="R2703" s="21">
        <f t="shared" si="1098"/>
        <v>0</v>
      </c>
      <c r="S2703" s="8">
        <f t="shared" si="1099"/>
        <v>0</v>
      </c>
      <c r="T2703" s="10">
        <f t="shared" si="1108"/>
        <v>6.5000000000000002E-2</v>
      </c>
      <c r="U2703" s="13">
        <f t="shared" si="1087"/>
        <v>329</v>
      </c>
      <c r="V2703" s="13">
        <v>252</v>
      </c>
      <c r="W2703" s="14">
        <f t="shared" si="1100"/>
        <v>1.0856914870000001</v>
      </c>
      <c r="X2703" s="224">
        <f t="shared" si="1091"/>
        <v>1885.61944085</v>
      </c>
      <c r="Y2703" s="8">
        <v>0</v>
      </c>
      <c r="Z2703" s="9">
        <f t="shared" si="1101"/>
        <v>0</v>
      </c>
      <c r="AA2703" s="26" t="str">
        <f t="shared" si="1109"/>
        <v>INCORPJ=</v>
      </c>
      <c r="AB2703" s="70">
        <f t="shared" si="1110"/>
        <v>45169</v>
      </c>
      <c r="AC2703" s="4"/>
      <c r="AD2703" s="1"/>
      <c r="AE2703" s="11"/>
      <c r="AF2703" s="5"/>
      <c r="AG2703" s="1"/>
      <c r="AH2703" s="1"/>
      <c r="AI2703" s="1"/>
      <c r="AJ2703" s="1"/>
      <c r="AK2703" s="10"/>
      <c r="AL2703" s="1"/>
      <c r="AM2703" s="1"/>
      <c r="AN2703" s="1"/>
      <c r="AO2703" s="1"/>
      <c r="AP2703" s="1"/>
      <c r="AQ2703" s="1"/>
    </row>
    <row r="2704" spans="1:43" x14ac:dyDescent="0.2">
      <c r="A2704" s="67">
        <f t="shared" si="1102"/>
        <v>44986</v>
      </c>
      <c r="B2704" s="8">
        <f t="shared" si="1092"/>
        <v>23907.444295729998</v>
      </c>
      <c r="C2704" s="8">
        <f t="shared" si="1103"/>
        <v>14727.293106159999</v>
      </c>
      <c r="D2704" s="28">
        <f t="shared" si="1104"/>
        <v>6508.4</v>
      </c>
      <c r="E2704" s="9">
        <f>IF(K2704=1,VLOOKUP(A2703,[1]Plan1!$AY$117:$BA$314,3),E2703)</f>
        <v>6563.07</v>
      </c>
      <c r="F2704" s="110">
        <f t="shared" si="1105"/>
        <v>44973</v>
      </c>
      <c r="G2704" s="12">
        <f t="shared" si="1093"/>
        <v>8.3999139573474046E-3</v>
      </c>
      <c r="H2704" s="11">
        <f t="shared" si="1106"/>
        <v>45000</v>
      </c>
      <c r="I2704" s="11">
        <f t="shared" si="1094"/>
        <v>45000</v>
      </c>
      <c r="J2704" s="1">
        <f t="shared" si="1107"/>
        <v>18</v>
      </c>
      <c r="K2704" s="1">
        <f t="shared" si="1090"/>
        <v>8</v>
      </c>
      <c r="L2704" s="8">
        <f t="shared" si="1095"/>
        <v>1.0037246200000001</v>
      </c>
      <c r="M2704" s="14">
        <f t="shared" si="1089"/>
        <v>1.00529958</v>
      </c>
      <c r="N2704" s="14">
        <f t="shared" si="1086"/>
        <v>1.4892948415516694</v>
      </c>
      <c r="O2704" s="8">
        <f t="shared" si="1088"/>
        <v>1.49484189</v>
      </c>
      <c r="P2704" s="8">
        <f t="shared" si="1096"/>
        <v>22014.974661389999</v>
      </c>
      <c r="Q2704" s="13">
        <f t="shared" si="1097"/>
        <v>0</v>
      </c>
      <c r="R2704" s="21">
        <f t="shared" si="1098"/>
        <v>0</v>
      </c>
      <c r="S2704" s="8">
        <f t="shared" si="1099"/>
        <v>0</v>
      </c>
      <c r="T2704" s="10">
        <f t="shared" si="1108"/>
        <v>6.5000000000000002E-2</v>
      </c>
      <c r="U2704" s="13">
        <f t="shared" si="1087"/>
        <v>330</v>
      </c>
      <c r="V2704" s="13">
        <v>252</v>
      </c>
      <c r="W2704" s="14">
        <f t="shared" si="1100"/>
        <v>1.0859628349999999</v>
      </c>
      <c r="X2704" s="224">
        <f t="shared" si="1091"/>
        <v>1892.4696343400001</v>
      </c>
      <c r="Y2704" s="8">
        <v>0</v>
      </c>
      <c r="Z2704" s="9">
        <f t="shared" si="1101"/>
        <v>0</v>
      </c>
      <c r="AA2704" s="26" t="str">
        <f t="shared" si="1109"/>
        <v>INCORPJ=</v>
      </c>
      <c r="AB2704" s="70">
        <f t="shared" si="1110"/>
        <v>45169</v>
      </c>
      <c r="AC2704" s="4"/>
      <c r="AD2704" s="1"/>
      <c r="AE2704" s="11"/>
      <c r="AF2704" s="5"/>
      <c r="AG2704" s="1"/>
      <c r="AH2704" s="1"/>
      <c r="AI2704" s="1"/>
      <c r="AJ2704" s="1"/>
      <c r="AK2704" s="10"/>
      <c r="AL2704" s="1"/>
      <c r="AM2704" s="1"/>
      <c r="AN2704" s="1"/>
      <c r="AO2704" s="1"/>
      <c r="AP2704" s="1"/>
      <c r="AQ2704" s="1"/>
    </row>
    <row r="2705" spans="1:43" x14ac:dyDescent="0.2">
      <c r="A2705" s="67">
        <f t="shared" si="1102"/>
        <v>44987</v>
      </c>
      <c r="B2705" s="8">
        <f t="shared" si="1092"/>
        <v>23924.534909239999</v>
      </c>
      <c r="C2705" s="8">
        <f t="shared" si="1103"/>
        <v>14727.293106159999</v>
      </c>
      <c r="D2705" s="28">
        <f t="shared" si="1104"/>
        <v>6508.4</v>
      </c>
      <c r="E2705" s="9">
        <f>IF(K2705=1,VLOOKUP(A2704,[1]Plan1!$AY$117:$BA$314,3),E2704)</f>
        <v>6563.07</v>
      </c>
      <c r="F2705" s="110">
        <f t="shared" si="1105"/>
        <v>44973</v>
      </c>
      <c r="G2705" s="12">
        <f t="shared" si="1093"/>
        <v>8.3999139573474046E-3</v>
      </c>
      <c r="H2705" s="11">
        <f t="shared" si="1106"/>
        <v>45000</v>
      </c>
      <c r="I2705" s="11">
        <f t="shared" si="1094"/>
        <v>45000</v>
      </c>
      <c r="J2705" s="1">
        <f t="shared" si="1107"/>
        <v>18</v>
      </c>
      <c r="K2705" s="1">
        <f t="shared" si="1090"/>
        <v>9</v>
      </c>
      <c r="L2705" s="8">
        <f t="shared" si="1095"/>
        <v>1.0041911699999999</v>
      </c>
      <c r="M2705" s="14">
        <f t="shared" si="1089"/>
        <v>1.00529958</v>
      </c>
      <c r="N2705" s="14">
        <f t="shared" si="1086"/>
        <v>1.4892948415516694</v>
      </c>
      <c r="O2705" s="8">
        <f t="shared" si="1088"/>
        <v>1.49553672</v>
      </c>
      <c r="P2705" s="8">
        <f t="shared" si="1096"/>
        <v>22025.20762646</v>
      </c>
      <c r="Q2705" s="13">
        <f t="shared" si="1097"/>
        <v>0</v>
      </c>
      <c r="R2705" s="21">
        <f t="shared" si="1098"/>
        <v>0</v>
      </c>
      <c r="S2705" s="8">
        <f t="shared" si="1099"/>
        <v>0</v>
      </c>
      <c r="T2705" s="10">
        <f t="shared" si="1108"/>
        <v>6.5000000000000002E-2</v>
      </c>
      <c r="U2705" s="13">
        <f t="shared" si="1087"/>
        <v>331</v>
      </c>
      <c r="V2705" s="13">
        <v>252</v>
      </c>
      <c r="W2705" s="14">
        <f t="shared" si="1100"/>
        <v>1.086234251</v>
      </c>
      <c r="X2705" s="224">
        <f t="shared" si="1091"/>
        <v>1899.3272827799999</v>
      </c>
      <c r="Y2705" s="8">
        <v>0</v>
      </c>
      <c r="Z2705" s="9">
        <f t="shared" si="1101"/>
        <v>0</v>
      </c>
      <c r="AA2705" s="26" t="str">
        <f t="shared" si="1109"/>
        <v>INCORPJ=</v>
      </c>
      <c r="AB2705" s="70">
        <f t="shared" si="1110"/>
        <v>45169</v>
      </c>
      <c r="AC2705" s="4"/>
      <c r="AD2705" s="1"/>
      <c r="AE2705" s="11"/>
      <c r="AF2705" s="5"/>
      <c r="AG2705" s="1"/>
      <c r="AH2705" s="1"/>
      <c r="AI2705" s="1"/>
      <c r="AJ2705" s="1"/>
      <c r="AK2705" s="10"/>
      <c r="AL2705" s="1"/>
      <c r="AM2705" s="1"/>
      <c r="AN2705" s="1"/>
      <c r="AO2705" s="1"/>
      <c r="AP2705" s="1"/>
      <c r="AQ2705" s="1"/>
    </row>
    <row r="2706" spans="1:43" x14ac:dyDescent="0.2">
      <c r="A2706" s="67">
        <f t="shared" si="1102"/>
        <v>44988</v>
      </c>
      <c r="B2706" s="8">
        <f t="shared" si="1092"/>
        <v>23941.637856369998</v>
      </c>
      <c r="C2706" s="8">
        <f t="shared" si="1103"/>
        <v>14727.293106159999</v>
      </c>
      <c r="D2706" s="28">
        <f t="shared" si="1104"/>
        <v>6508.4</v>
      </c>
      <c r="E2706" s="9">
        <f>IF(K2706=1,VLOOKUP(A2705,[1]Plan1!$AY$117:$BA$314,3),E2705)</f>
        <v>6563.07</v>
      </c>
      <c r="F2706" s="110">
        <f t="shared" si="1105"/>
        <v>44973</v>
      </c>
      <c r="G2706" s="12">
        <f t="shared" si="1093"/>
        <v>8.3999139573474046E-3</v>
      </c>
      <c r="H2706" s="11">
        <f t="shared" si="1106"/>
        <v>45000</v>
      </c>
      <c r="I2706" s="11">
        <f t="shared" si="1094"/>
        <v>45000</v>
      </c>
      <c r="J2706" s="1">
        <f t="shared" si="1107"/>
        <v>18</v>
      </c>
      <c r="K2706" s="1">
        <f t="shared" si="1090"/>
        <v>10</v>
      </c>
      <c r="L2706" s="8">
        <f t="shared" si="1095"/>
        <v>1.00465794</v>
      </c>
      <c r="M2706" s="14">
        <f t="shared" si="1089"/>
        <v>1.00529958</v>
      </c>
      <c r="N2706" s="14">
        <f t="shared" si="1086"/>
        <v>1.4892948415516694</v>
      </c>
      <c r="O2706" s="8">
        <f t="shared" si="1088"/>
        <v>1.4962318800000001</v>
      </c>
      <c r="P2706" s="8">
        <f t="shared" si="1096"/>
        <v>22035.445451539999</v>
      </c>
      <c r="Q2706" s="13">
        <f t="shared" si="1097"/>
        <v>0</v>
      </c>
      <c r="R2706" s="21">
        <f t="shared" si="1098"/>
        <v>0</v>
      </c>
      <c r="S2706" s="8">
        <f t="shared" si="1099"/>
        <v>0</v>
      </c>
      <c r="T2706" s="10">
        <f t="shared" si="1108"/>
        <v>6.5000000000000002E-2</v>
      </c>
      <c r="U2706" s="13">
        <f t="shared" si="1087"/>
        <v>332</v>
      </c>
      <c r="V2706" s="13">
        <v>252</v>
      </c>
      <c r="W2706" s="14">
        <f t="shared" si="1100"/>
        <v>1.086505735</v>
      </c>
      <c r="X2706" s="224">
        <f t="shared" si="1091"/>
        <v>1906.19240483</v>
      </c>
      <c r="Y2706" s="8">
        <v>0</v>
      </c>
      <c r="Z2706" s="9">
        <f t="shared" si="1101"/>
        <v>0</v>
      </c>
      <c r="AA2706" s="26" t="str">
        <f t="shared" si="1109"/>
        <v>INCORPJ=</v>
      </c>
      <c r="AB2706" s="70">
        <f t="shared" si="1110"/>
        <v>45169</v>
      </c>
      <c r="AC2706" s="4"/>
      <c r="AD2706" s="1"/>
      <c r="AE2706" s="11"/>
      <c r="AF2706" s="5"/>
      <c r="AG2706" s="1"/>
      <c r="AH2706" s="1"/>
      <c r="AI2706" s="1"/>
      <c r="AJ2706" s="1"/>
      <c r="AK2706" s="10"/>
      <c r="AL2706" s="1"/>
      <c r="AM2706" s="1"/>
      <c r="AN2706" s="1"/>
      <c r="AO2706" s="1"/>
      <c r="AP2706" s="1"/>
      <c r="AQ2706" s="1"/>
    </row>
    <row r="2707" spans="1:43" x14ac:dyDescent="0.2">
      <c r="A2707" s="67">
        <f t="shared" si="1102"/>
        <v>44989</v>
      </c>
      <c r="B2707" s="8">
        <f t="shared" si="1092"/>
        <v>23958.752801000002</v>
      </c>
      <c r="C2707" s="8">
        <f t="shared" si="1103"/>
        <v>14727.293106159999</v>
      </c>
      <c r="D2707" s="28">
        <f t="shared" si="1104"/>
        <v>6508.4</v>
      </c>
      <c r="E2707" s="9">
        <f>IF(K2707=1,VLOOKUP(A2706,[1]Plan1!$AY$117:$BA$314,3),E2706)</f>
        <v>6563.07</v>
      </c>
      <c r="F2707" s="110">
        <f t="shared" si="1105"/>
        <v>44973</v>
      </c>
      <c r="G2707" s="12">
        <f t="shared" si="1093"/>
        <v>8.3999139573474046E-3</v>
      </c>
      <c r="H2707" s="11">
        <f t="shared" si="1106"/>
        <v>45000</v>
      </c>
      <c r="I2707" s="11">
        <f t="shared" si="1094"/>
        <v>45000</v>
      </c>
      <c r="J2707" s="1">
        <f t="shared" si="1107"/>
        <v>18</v>
      </c>
      <c r="K2707" s="1">
        <f t="shared" si="1090"/>
        <v>11</v>
      </c>
      <c r="L2707" s="8">
        <f t="shared" si="1095"/>
        <v>1.0051249200000001</v>
      </c>
      <c r="M2707" s="14">
        <f t="shared" si="1089"/>
        <v>1.00529958</v>
      </c>
      <c r="N2707" s="14">
        <f t="shared" si="1086"/>
        <v>1.4892948415516694</v>
      </c>
      <c r="O2707" s="8">
        <f t="shared" si="1088"/>
        <v>1.49692735</v>
      </c>
      <c r="P2707" s="8">
        <f t="shared" si="1096"/>
        <v>22045.687842070001</v>
      </c>
      <c r="Q2707" s="13">
        <f t="shared" si="1097"/>
        <v>0</v>
      </c>
      <c r="R2707" s="21">
        <f t="shared" si="1098"/>
        <v>0</v>
      </c>
      <c r="S2707" s="8">
        <f t="shared" si="1099"/>
        <v>0</v>
      </c>
      <c r="T2707" s="10">
        <f t="shared" si="1108"/>
        <v>6.5000000000000002E-2</v>
      </c>
      <c r="U2707" s="13">
        <f t="shared" si="1087"/>
        <v>333</v>
      </c>
      <c r="V2707" s="13">
        <v>252</v>
      </c>
      <c r="W2707" s="14">
        <f t="shared" si="1100"/>
        <v>1.086777286</v>
      </c>
      <c r="X2707" s="224">
        <f t="shared" si="1091"/>
        <v>1913.0649589300001</v>
      </c>
      <c r="Y2707" s="8">
        <v>0</v>
      </c>
      <c r="Z2707" s="9">
        <f t="shared" si="1101"/>
        <v>0</v>
      </c>
      <c r="AA2707" s="26" t="str">
        <f t="shared" si="1109"/>
        <v>INCORPJ=</v>
      </c>
      <c r="AB2707" s="70">
        <f t="shared" si="1110"/>
        <v>45169</v>
      </c>
      <c r="AC2707" s="4"/>
      <c r="AD2707" s="1"/>
      <c r="AE2707" s="11"/>
      <c r="AF2707" s="5"/>
      <c r="AG2707" s="1"/>
      <c r="AH2707" s="1"/>
      <c r="AI2707" s="1"/>
      <c r="AJ2707" s="1"/>
      <c r="AK2707" s="10"/>
      <c r="AL2707" s="1"/>
      <c r="AM2707" s="1"/>
      <c r="AN2707" s="1"/>
      <c r="AO2707" s="1"/>
      <c r="AP2707" s="1"/>
      <c r="AQ2707" s="1"/>
    </row>
    <row r="2708" spans="1:43" x14ac:dyDescent="0.2">
      <c r="A2708" s="67">
        <f t="shared" si="1102"/>
        <v>44990</v>
      </c>
      <c r="B2708" s="8">
        <f t="shared" si="1092"/>
        <v>23958.752801000002</v>
      </c>
      <c r="C2708" s="8">
        <f t="shared" si="1103"/>
        <v>14727.293106159999</v>
      </c>
      <c r="D2708" s="28">
        <f t="shared" si="1104"/>
        <v>6508.4</v>
      </c>
      <c r="E2708" s="9">
        <f>IF(K2708=1,VLOOKUP(A2707,[1]Plan1!$AY$117:$BA$314,3),E2707)</f>
        <v>6563.07</v>
      </c>
      <c r="F2708" s="110">
        <f t="shared" si="1105"/>
        <v>44973</v>
      </c>
      <c r="G2708" s="12">
        <f t="shared" si="1093"/>
        <v>8.3999139573474046E-3</v>
      </c>
      <c r="H2708" s="11">
        <f t="shared" si="1106"/>
        <v>45000</v>
      </c>
      <c r="I2708" s="11">
        <f t="shared" si="1094"/>
        <v>45000</v>
      </c>
      <c r="J2708" s="1">
        <f t="shared" si="1107"/>
        <v>18</v>
      </c>
      <c r="K2708" s="1">
        <f t="shared" si="1090"/>
        <v>11</v>
      </c>
      <c r="L2708" s="8">
        <f t="shared" si="1095"/>
        <v>1.0051249200000001</v>
      </c>
      <c r="M2708" s="14">
        <f t="shared" si="1089"/>
        <v>1.00529958</v>
      </c>
      <c r="N2708" s="14">
        <f t="shared" si="1086"/>
        <v>1.4892948415516694</v>
      </c>
      <c r="O2708" s="8">
        <f t="shared" si="1088"/>
        <v>1.49692735</v>
      </c>
      <c r="P2708" s="8">
        <f t="shared" si="1096"/>
        <v>22045.687842070001</v>
      </c>
      <c r="Q2708" s="13">
        <f t="shared" si="1097"/>
        <v>0</v>
      </c>
      <c r="R2708" s="21">
        <f t="shared" si="1098"/>
        <v>0</v>
      </c>
      <c r="S2708" s="8">
        <f t="shared" si="1099"/>
        <v>0</v>
      </c>
      <c r="T2708" s="10">
        <f t="shared" si="1108"/>
        <v>6.5000000000000002E-2</v>
      </c>
      <c r="U2708" s="13">
        <f t="shared" si="1087"/>
        <v>333</v>
      </c>
      <c r="V2708" s="13">
        <v>252</v>
      </c>
      <c r="W2708" s="14">
        <f t="shared" si="1100"/>
        <v>1.086777286</v>
      </c>
      <c r="X2708" s="224">
        <f t="shared" si="1091"/>
        <v>1913.0649589300001</v>
      </c>
      <c r="Y2708" s="8">
        <v>0</v>
      </c>
      <c r="Z2708" s="9">
        <f t="shared" si="1101"/>
        <v>0</v>
      </c>
      <c r="AA2708" s="26" t="str">
        <f t="shared" si="1109"/>
        <v>INCORPJ=</v>
      </c>
      <c r="AB2708" s="70">
        <f t="shared" si="1110"/>
        <v>45169</v>
      </c>
      <c r="AC2708" s="4"/>
      <c r="AD2708" s="1"/>
      <c r="AE2708" s="11"/>
      <c r="AF2708" s="5"/>
      <c r="AG2708" s="1"/>
      <c r="AH2708" s="1"/>
      <c r="AI2708" s="1"/>
      <c r="AJ2708" s="1"/>
      <c r="AK2708" s="10"/>
      <c r="AL2708" s="1"/>
      <c r="AM2708" s="1"/>
      <c r="AN2708" s="1"/>
      <c r="AO2708" s="1"/>
      <c r="AP2708" s="1"/>
      <c r="AQ2708" s="1"/>
    </row>
    <row r="2709" spans="1:43" x14ac:dyDescent="0.2">
      <c r="A2709" s="67">
        <f t="shared" si="1102"/>
        <v>44991</v>
      </c>
      <c r="B2709" s="8">
        <f t="shared" si="1092"/>
        <v>23958.752801000002</v>
      </c>
      <c r="C2709" s="8">
        <f t="shared" si="1103"/>
        <v>14727.293106159999</v>
      </c>
      <c r="D2709" s="28">
        <f t="shared" si="1104"/>
        <v>6508.4</v>
      </c>
      <c r="E2709" s="9">
        <f>IF(K2709=1,VLOOKUP(A2708,[1]Plan1!$AY$117:$BA$314,3),E2708)</f>
        <v>6563.07</v>
      </c>
      <c r="F2709" s="110">
        <f t="shared" si="1105"/>
        <v>44973</v>
      </c>
      <c r="G2709" s="12">
        <f t="shared" si="1093"/>
        <v>8.3999139573474046E-3</v>
      </c>
      <c r="H2709" s="11">
        <f t="shared" si="1106"/>
        <v>45000</v>
      </c>
      <c r="I2709" s="11">
        <f t="shared" si="1094"/>
        <v>45000</v>
      </c>
      <c r="J2709" s="1">
        <f t="shared" si="1107"/>
        <v>18</v>
      </c>
      <c r="K2709" s="1">
        <f t="shared" si="1090"/>
        <v>11</v>
      </c>
      <c r="L2709" s="8">
        <f t="shared" si="1095"/>
        <v>1.0051249200000001</v>
      </c>
      <c r="M2709" s="14">
        <f t="shared" si="1089"/>
        <v>1.00529958</v>
      </c>
      <c r="N2709" s="14">
        <f t="shared" si="1086"/>
        <v>1.4892948415516694</v>
      </c>
      <c r="O2709" s="8">
        <f t="shared" si="1088"/>
        <v>1.49692735</v>
      </c>
      <c r="P2709" s="8">
        <f t="shared" si="1096"/>
        <v>22045.687842070001</v>
      </c>
      <c r="Q2709" s="13">
        <f t="shared" si="1097"/>
        <v>0</v>
      </c>
      <c r="R2709" s="21">
        <f t="shared" si="1098"/>
        <v>0</v>
      </c>
      <c r="S2709" s="8">
        <f t="shared" si="1099"/>
        <v>0</v>
      </c>
      <c r="T2709" s="10">
        <f t="shared" si="1108"/>
        <v>6.5000000000000002E-2</v>
      </c>
      <c r="U2709" s="13">
        <f t="shared" si="1087"/>
        <v>333</v>
      </c>
      <c r="V2709" s="13">
        <v>252</v>
      </c>
      <c r="W2709" s="14">
        <f t="shared" si="1100"/>
        <v>1.086777286</v>
      </c>
      <c r="X2709" s="224">
        <f t="shared" si="1091"/>
        <v>1913.0649589300001</v>
      </c>
      <c r="Y2709" s="8">
        <v>0</v>
      </c>
      <c r="Z2709" s="9">
        <f t="shared" si="1101"/>
        <v>0</v>
      </c>
      <c r="AA2709" s="26" t="str">
        <f t="shared" si="1109"/>
        <v>INCORPJ=</v>
      </c>
      <c r="AB2709" s="70">
        <f t="shared" si="1110"/>
        <v>45169</v>
      </c>
      <c r="AC2709" s="4"/>
      <c r="AD2709" s="1"/>
      <c r="AE2709" s="11"/>
      <c r="AF2709" s="5"/>
      <c r="AG2709" s="1"/>
      <c r="AH2709" s="1"/>
      <c r="AI2709" s="1"/>
      <c r="AJ2709" s="1"/>
      <c r="AK2709" s="10"/>
      <c r="AL2709" s="1"/>
      <c r="AM2709" s="1"/>
      <c r="AN2709" s="1"/>
      <c r="AO2709" s="1"/>
      <c r="AP2709" s="1"/>
      <c r="AQ2709" s="1"/>
    </row>
    <row r="2710" spans="1:43" x14ac:dyDescent="0.2">
      <c r="A2710" s="67">
        <f t="shared" si="1102"/>
        <v>44992</v>
      </c>
      <c r="B2710" s="8">
        <f t="shared" si="1092"/>
        <v>23975.880433409999</v>
      </c>
      <c r="C2710" s="8">
        <f t="shared" si="1103"/>
        <v>14727.293106159999</v>
      </c>
      <c r="D2710" s="28">
        <f t="shared" si="1104"/>
        <v>6508.4</v>
      </c>
      <c r="E2710" s="9">
        <f>IF(K2710=1,VLOOKUP(A2709,[1]Plan1!$AY$117:$BA$314,3),E2709)</f>
        <v>6563.07</v>
      </c>
      <c r="F2710" s="110">
        <f t="shared" si="1105"/>
        <v>44973</v>
      </c>
      <c r="G2710" s="12">
        <f t="shared" si="1093"/>
        <v>8.3999139573474046E-3</v>
      </c>
      <c r="H2710" s="11">
        <f t="shared" si="1106"/>
        <v>45000</v>
      </c>
      <c r="I2710" s="11">
        <f t="shared" si="1094"/>
        <v>45000</v>
      </c>
      <c r="J2710" s="1">
        <f t="shared" si="1107"/>
        <v>18</v>
      </c>
      <c r="K2710" s="1">
        <f t="shared" si="1090"/>
        <v>12</v>
      </c>
      <c r="L2710" s="8">
        <f t="shared" si="1095"/>
        <v>1.0055921299999999</v>
      </c>
      <c r="M2710" s="14">
        <f t="shared" si="1089"/>
        <v>1.00529958</v>
      </c>
      <c r="N2710" s="14">
        <f t="shared" si="1086"/>
        <v>1.4892948415516694</v>
      </c>
      <c r="O2710" s="8">
        <f t="shared" si="1088"/>
        <v>1.49762317</v>
      </c>
      <c r="P2710" s="8">
        <f t="shared" si="1096"/>
        <v>22055.93538716</v>
      </c>
      <c r="Q2710" s="13">
        <f t="shared" si="1097"/>
        <v>0</v>
      </c>
      <c r="R2710" s="21">
        <f t="shared" si="1098"/>
        <v>0</v>
      </c>
      <c r="S2710" s="8">
        <f t="shared" si="1099"/>
        <v>0</v>
      </c>
      <c r="T2710" s="10">
        <f t="shared" si="1108"/>
        <v>6.5000000000000002E-2</v>
      </c>
      <c r="U2710" s="13">
        <f t="shared" si="1087"/>
        <v>334</v>
      </c>
      <c r="V2710" s="13">
        <v>252</v>
      </c>
      <c r="W2710" s="14">
        <f t="shared" si="1100"/>
        <v>1.0870489059999999</v>
      </c>
      <c r="X2710" s="224">
        <f t="shared" si="1091"/>
        <v>1919.9450462499999</v>
      </c>
      <c r="Y2710" s="8">
        <v>0</v>
      </c>
      <c r="Z2710" s="9">
        <f t="shared" si="1101"/>
        <v>0</v>
      </c>
      <c r="AA2710" s="26" t="str">
        <f t="shared" si="1109"/>
        <v>INCORPJ=</v>
      </c>
      <c r="AB2710" s="70">
        <f t="shared" si="1110"/>
        <v>45169</v>
      </c>
      <c r="AC2710" s="4"/>
      <c r="AD2710" s="1"/>
      <c r="AE2710" s="11"/>
      <c r="AF2710" s="5"/>
      <c r="AG2710" s="1"/>
      <c r="AH2710" s="1"/>
      <c r="AI2710" s="1"/>
      <c r="AJ2710" s="1"/>
      <c r="AK2710" s="10"/>
      <c r="AL2710" s="1"/>
      <c r="AM2710" s="1"/>
      <c r="AN2710" s="1"/>
      <c r="AO2710" s="1"/>
      <c r="AP2710" s="1"/>
      <c r="AQ2710" s="1"/>
    </row>
    <row r="2711" spans="1:43" x14ac:dyDescent="0.2">
      <c r="A2711" s="67">
        <f t="shared" si="1102"/>
        <v>44993</v>
      </c>
      <c r="B2711" s="8">
        <f t="shared" si="1092"/>
        <v>23993.019915119999</v>
      </c>
      <c r="C2711" s="8">
        <f t="shared" si="1103"/>
        <v>14727.293106159999</v>
      </c>
      <c r="D2711" s="28">
        <f t="shared" si="1104"/>
        <v>6508.4</v>
      </c>
      <c r="E2711" s="9">
        <f>IF(K2711=1,VLOOKUP(A2710,[1]Plan1!$AY$117:$BA$314,3),E2710)</f>
        <v>6563.07</v>
      </c>
      <c r="F2711" s="110">
        <f t="shared" si="1105"/>
        <v>44973</v>
      </c>
      <c r="G2711" s="12">
        <f t="shared" si="1093"/>
        <v>8.3999139573474046E-3</v>
      </c>
      <c r="H2711" s="11">
        <f t="shared" si="1106"/>
        <v>45000</v>
      </c>
      <c r="I2711" s="11">
        <f t="shared" si="1094"/>
        <v>45000</v>
      </c>
      <c r="J2711" s="1">
        <f t="shared" si="1107"/>
        <v>18</v>
      </c>
      <c r="K2711" s="1">
        <f t="shared" si="1090"/>
        <v>13</v>
      </c>
      <c r="L2711" s="8">
        <f t="shared" si="1095"/>
        <v>1.00605955</v>
      </c>
      <c r="M2711" s="14">
        <f t="shared" si="1089"/>
        <v>1.00529958</v>
      </c>
      <c r="N2711" s="14">
        <f t="shared" si="1086"/>
        <v>1.4892948415516694</v>
      </c>
      <c r="O2711" s="8">
        <f t="shared" si="1088"/>
        <v>1.49831929</v>
      </c>
      <c r="P2711" s="8">
        <f t="shared" si="1096"/>
        <v>22066.187350439999</v>
      </c>
      <c r="Q2711" s="13">
        <f t="shared" si="1097"/>
        <v>0</v>
      </c>
      <c r="R2711" s="21">
        <f t="shared" si="1098"/>
        <v>0</v>
      </c>
      <c r="S2711" s="8">
        <f t="shared" si="1099"/>
        <v>0</v>
      </c>
      <c r="T2711" s="10">
        <f t="shared" si="1108"/>
        <v>6.5000000000000002E-2</v>
      </c>
      <c r="U2711" s="13">
        <f t="shared" si="1087"/>
        <v>335</v>
      </c>
      <c r="V2711" s="13">
        <v>252</v>
      </c>
      <c r="W2711" s="14">
        <f t="shared" si="1100"/>
        <v>1.0873205930000001</v>
      </c>
      <c r="X2711" s="224">
        <f t="shared" si="1091"/>
        <v>1926.8325646799999</v>
      </c>
      <c r="Y2711" s="8">
        <v>0</v>
      </c>
      <c r="Z2711" s="9">
        <f t="shared" si="1101"/>
        <v>0</v>
      </c>
      <c r="AA2711" s="26" t="str">
        <f t="shared" si="1109"/>
        <v>INCORPJ=</v>
      </c>
      <c r="AB2711" s="70">
        <f t="shared" si="1110"/>
        <v>45169</v>
      </c>
      <c r="AC2711" s="4"/>
      <c r="AD2711" s="1"/>
      <c r="AE2711" s="11"/>
      <c r="AF2711" s="5"/>
      <c r="AG2711" s="1"/>
      <c r="AH2711" s="1"/>
      <c r="AI2711" s="1"/>
      <c r="AJ2711" s="1"/>
      <c r="AK2711" s="10"/>
      <c r="AL2711" s="1"/>
      <c r="AM2711" s="1"/>
      <c r="AN2711" s="1"/>
      <c r="AO2711" s="1"/>
      <c r="AP2711" s="1"/>
      <c r="AQ2711" s="1"/>
    </row>
    <row r="2712" spans="1:43" x14ac:dyDescent="0.2">
      <c r="A2712" s="67">
        <f t="shared" si="1102"/>
        <v>44994</v>
      </c>
      <c r="B2712" s="8">
        <f t="shared" si="1092"/>
        <v>24010.171616290001</v>
      </c>
      <c r="C2712" s="8">
        <f t="shared" si="1103"/>
        <v>14727.293106159999</v>
      </c>
      <c r="D2712" s="28">
        <f t="shared" si="1104"/>
        <v>6508.4</v>
      </c>
      <c r="E2712" s="9">
        <f>IF(K2712=1,VLOOKUP(A2711,[1]Plan1!$AY$117:$BA$314,3),E2711)</f>
        <v>6563.07</v>
      </c>
      <c r="F2712" s="110">
        <f t="shared" si="1105"/>
        <v>44973</v>
      </c>
      <c r="G2712" s="12">
        <f t="shared" si="1093"/>
        <v>8.3999139573474046E-3</v>
      </c>
      <c r="H2712" s="11">
        <f t="shared" si="1106"/>
        <v>45000</v>
      </c>
      <c r="I2712" s="11">
        <f t="shared" si="1094"/>
        <v>45000</v>
      </c>
      <c r="J2712" s="1">
        <f t="shared" si="1107"/>
        <v>18</v>
      </c>
      <c r="K2712" s="1">
        <f t="shared" si="1090"/>
        <v>14</v>
      </c>
      <c r="L2712" s="8">
        <f t="shared" si="1095"/>
        <v>1.00652718</v>
      </c>
      <c r="M2712" s="14">
        <f t="shared" si="1089"/>
        <v>1.00529958</v>
      </c>
      <c r="N2712" s="14">
        <f t="shared" si="1086"/>
        <v>1.4892948415516694</v>
      </c>
      <c r="O2712" s="8">
        <f t="shared" si="1088"/>
        <v>1.49901573</v>
      </c>
      <c r="P2712" s="8">
        <f t="shared" si="1096"/>
        <v>22076.444026450001</v>
      </c>
      <c r="Q2712" s="13">
        <f t="shared" si="1097"/>
        <v>0</v>
      </c>
      <c r="R2712" s="21">
        <f t="shared" si="1098"/>
        <v>0</v>
      </c>
      <c r="S2712" s="8">
        <f t="shared" si="1099"/>
        <v>0</v>
      </c>
      <c r="T2712" s="10">
        <f t="shared" si="1108"/>
        <v>6.5000000000000002E-2</v>
      </c>
      <c r="U2712" s="13">
        <f t="shared" si="1087"/>
        <v>336</v>
      </c>
      <c r="V2712" s="13">
        <v>252</v>
      </c>
      <c r="W2712" s="14">
        <f t="shared" si="1100"/>
        <v>1.0875923489999999</v>
      </c>
      <c r="X2712" s="224">
        <f t="shared" si="1091"/>
        <v>1933.7275898400001</v>
      </c>
      <c r="Y2712" s="8">
        <v>0</v>
      </c>
      <c r="Z2712" s="9">
        <f t="shared" si="1101"/>
        <v>0</v>
      </c>
      <c r="AA2712" s="26" t="str">
        <f t="shared" si="1109"/>
        <v>INCORPJ=</v>
      </c>
      <c r="AB2712" s="70">
        <f t="shared" si="1110"/>
        <v>45169</v>
      </c>
      <c r="AC2712" s="4"/>
      <c r="AD2712" s="1"/>
      <c r="AE2712" s="11"/>
      <c r="AF2712" s="5"/>
      <c r="AG2712" s="1"/>
      <c r="AH2712" s="1"/>
      <c r="AI2712" s="1"/>
      <c r="AJ2712" s="1"/>
      <c r="AK2712" s="10"/>
      <c r="AL2712" s="1"/>
      <c r="AM2712" s="1"/>
      <c r="AN2712" s="1"/>
      <c r="AO2712" s="1"/>
      <c r="AP2712" s="1"/>
      <c r="AQ2712" s="1"/>
    </row>
    <row r="2713" spans="1:43" x14ac:dyDescent="0.2">
      <c r="A2713" s="67">
        <f t="shared" si="1102"/>
        <v>44995</v>
      </c>
      <c r="B2713" s="8">
        <f t="shared" si="1092"/>
        <v>24027.335819129999</v>
      </c>
      <c r="C2713" s="8">
        <f t="shared" si="1103"/>
        <v>14727.293106159999</v>
      </c>
      <c r="D2713" s="28">
        <f t="shared" si="1104"/>
        <v>6508.4</v>
      </c>
      <c r="E2713" s="9">
        <f>IF(K2713=1,VLOOKUP(A2712,[1]Plan1!$AY$117:$BA$314,3),E2712)</f>
        <v>6563.07</v>
      </c>
      <c r="F2713" s="110">
        <f t="shared" si="1105"/>
        <v>44973</v>
      </c>
      <c r="G2713" s="12">
        <f t="shared" si="1093"/>
        <v>8.3999139573474046E-3</v>
      </c>
      <c r="H2713" s="11">
        <f t="shared" si="1106"/>
        <v>45000</v>
      </c>
      <c r="I2713" s="11">
        <f t="shared" si="1094"/>
        <v>45000</v>
      </c>
      <c r="J2713" s="1">
        <f t="shared" si="1107"/>
        <v>18</v>
      </c>
      <c r="K2713" s="1">
        <f t="shared" si="1090"/>
        <v>15</v>
      </c>
      <c r="L2713" s="8">
        <f t="shared" si="1095"/>
        <v>1.0069950400000001</v>
      </c>
      <c r="M2713" s="14">
        <f t="shared" si="1089"/>
        <v>1.00529958</v>
      </c>
      <c r="N2713" s="14">
        <f t="shared" si="1086"/>
        <v>1.4892948415516694</v>
      </c>
      <c r="O2713" s="8">
        <f t="shared" si="1088"/>
        <v>1.4997125099999999</v>
      </c>
      <c r="P2713" s="8">
        <f t="shared" si="1096"/>
        <v>22086.705709739999</v>
      </c>
      <c r="Q2713" s="13">
        <f t="shared" si="1097"/>
        <v>0</v>
      </c>
      <c r="R2713" s="21">
        <f t="shared" si="1098"/>
        <v>0</v>
      </c>
      <c r="S2713" s="8">
        <f t="shared" si="1099"/>
        <v>0</v>
      </c>
      <c r="T2713" s="10">
        <f t="shared" si="1108"/>
        <v>6.5000000000000002E-2</v>
      </c>
      <c r="U2713" s="13">
        <f t="shared" si="1087"/>
        <v>337</v>
      </c>
      <c r="V2713" s="13">
        <v>252</v>
      </c>
      <c r="W2713" s="14">
        <f t="shared" si="1100"/>
        <v>1.087864172</v>
      </c>
      <c r="X2713" s="224">
        <f t="shared" si="1091"/>
        <v>1940.6301093899999</v>
      </c>
      <c r="Y2713" s="8">
        <v>0</v>
      </c>
      <c r="Z2713" s="9">
        <f t="shared" si="1101"/>
        <v>0</v>
      </c>
      <c r="AA2713" s="26" t="str">
        <f t="shared" si="1109"/>
        <v>INCORPJ=</v>
      </c>
      <c r="AB2713" s="70">
        <f t="shared" si="1110"/>
        <v>45169</v>
      </c>
      <c r="AC2713" s="4"/>
      <c r="AD2713" s="1"/>
      <c r="AE2713" s="11"/>
      <c r="AF2713" s="5"/>
      <c r="AG2713" s="1"/>
      <c r="AH2713" s="1"/>
      <c r="AI2713" s="1"/>
      <c r="AJ2713" s="1"/>
      <c r="AK2713" s="10"/>
      <c r="AL2713" s="1"/>
      <c r="AM2713" s="1"/>
      <c r="AN2713" s="1"/>
      <c r="AO2713" s="1"/>
      <c r="AP2713" s="1"/>
      <c r="AQ2713" s="1"/>
    </row>
    <row r="2714" spans="1:43" x14ac:dyDescent="0.2">
      <c r="A2714" s="67">
        <f t="shared" si="1102"/>
        <v>44996</v>
      </c>
      <c r="B2714" s="8">
        <f t="shared" si="1092"/>
        <v>24044.512231379998</v>
      </c>
      <c r="C2714" s="8">
        <f t="shared" si="1103"/>
        <v>14727.293106159999</v>
      </c>
      <c r="D2714" s="28">
        <f t="shared" si="1104"/>
        <v>6508.4</v>
      </c>
      <c r="E2714" s="9">
        <f>IF(K2714=1,VLOOKUP(A2713,[1]Plan1!$AY$117:$BA$314,3),E2713)</f>
        <v>6563.07</v>
      </c>
      <c r="F2714" s="110">
        <f t="shared" si="1105"/>
        <v>44973</v>
      </c>
      <c r="G2714" s="12">
        <f t="shared" si="1093"/>
        <v>8.3999139573474046E-3</v>
      </c>
      <c r="H2714" s="11">
        <f t="shared" si="1106"/>
        <v>45000</v>
      </c>
      <c r="I2714" s="11">
        <f t="shared" si="1094"/>
        <v>45000</v>
      </c>
      <c r="J2714" s="1">
        <f t="shared" si="1107"/>
        <v>18</v>
      </c>
      <c r="K2714" s="1">
        <f t="shared" si="1090"/>
        <v>16</v>
      </c>
      <c r="L2714" s="8">
        <f t="shared" si="1095"/>
        <v>1.00746311</v>
      </c>
      <c r="M2714" s="14">
        <f t="shared" si="1089"/>
        <v>1.00529958</v>
      </c>
      <c r="N2714" s="14">
        <f t="shared" si="1086"/>
        <v>1.4892948415516694</v>
      </c>
      <c r="O2714" s="8">
        <f t="shared" si="1088"/>
        <v>1.5004096099999999</v>
      </c>
      <c r="P2714" s="8">
        <f t="shared" si="1096"/>
        <v>22096.97210576</v>
      </c>
      <c r="Q2714" s="13">
        <f t="shared" si="1097"/>
        <v>0</v>
      </c>
      <c r="R2714" s="21">
        <f t="shared" si="1098"/>
        <v>0</v>
      </c>
      <c r="S2714" s="8">
        <f t="shared" si="1099"/>
        <v>0</v>
      </c>
      <c r="T2714" s="10">
        <f t="shared" si="1108"/>
        <v>6.5000000000000002E-2</v>
      </c>
      <c r="U2714" s="13">
        <f t="shared" si="1087"/>
        <v>338</v>
      </c>
      <c r="V2714" s="13">
        <v>252</v>
      </c>
      <c r="W2714" s="14">
        <f t="shared" si="1100"/>
        <v>1.0881360630000001</v>
      </c>
      <c r="X2714" s="224">
        <f t="shared" si="1091"/>
        <v>1947.54012562</v>
      </c>
      <c r="Y2714" s="8">
        <v>0</v>
      </c>
      <c r="Z2714" s="9">
        <f t="shared" si="1101"/>
        <v>0</v>
      </c>
      <c r="AA2714" s="26" t="str">
        <f t="shared" si="1109"/>
        <v>INCORPJ=</v>
      </c>
      <c r="AB2714" s="70">
        <f t="shared" si="1110"/>
        <v>45169</v>
      </c>
      <c r="AC2714" s="4"/>
      <c r="AD2714" s="1"/>
      <c r="AE2714" s="11"/>
      <c r="AF2714" s="5"/>
      <c r="AG2714" s="1"/>
      <c r="AH2714" s="1"/>
      <c r="AI2714" s="1"/>
      <c r="AJ2714" s="1"/>
      <c r="AK2714" s="10"/>
      <c r="AL2714" s="1"/>
      <c r="AM2714" s="1"/>
      <c r="AN2714" s="1"/>
      <c r="AO2714" s="1"/>
      <c r="AP2714" s="1"/>
      <c r="AQ2714" s="1"/>
    </row>
    <row r="2715" spans="1:43" x14ac:dyDescent="0.2">
      <c r="A2715" s="67">
        <f t="shared" si="1102"/>
        <v>44997</v>
      </c>
      <c r="B2715" s="8">
        <f t="shared" si="1092"/>
        <v>24044.512231379998</v>
      </c>
      <c r="C2715" s="8">
        <f t="shared" si="1103"/>
        <v>14727.293106159999</v>
      </c>
      <c r="D2715" s="28">
        <f t="shared" si="1104"/>
        <v>6508.4</v>
      </c>
      <c r="E2715" s="9">
        <f>IF(K2715=1,VLOOKUP(A2714,[1]Plan1!$AY$117:$BA$314,3),E2714)</f>
        <v>6563.07</v>
      </c>
      <c r="F2715" s="110">
        <f t="shared" si="1105"/>
        <v>44973</v>
      </c>
      <c r="G2715" s="12">
        <f t="shared" si="1093"/>
        <v>8.3999139573474046E-3</v>
      </c>
      <c r="H2715" s="11">
        <f t="shared" si="1106"/>
        <v>45000</v>
      </c>
      <c r="I2715" s="11">
        <f t="shared" si="1094"/>
        <v>45000</v>
      </c>
      <c r="J2715" s="1">
        <f t="shared" si="1107"/>
        <v>18</v>
      </c>
      <c r="K2715" s="1">
        <f t="shared" si="1090"/>
        <v>16</v>
      </c>
      <c r="L2715" s="8">
        <f t="shared" si="1095"/>
        <v>1.00746311</v>
      </c>
      <c r="M2715" s="14">
        <f t="shared" si="1089"/>
        <v>1.00529958</v>
      </c>
      <c r="N2715" s="14">
        <f t="shared" si="1086"/>
        <v>1.4892948415516694</v>
      </c>
      <c r="O2715" s="8">
        <f t="shared" si="1088"/>
        <v>1.5004096099999999</v>
      </c>
      <c r="P2715" s="8">
        <f t="shared" si="1096"/>
        <v>22096.97210576</v>
      </c>
      <c r="Q2715" s="13">
        <f t="shared" si="1097"/>
        <v>0</v>
      </c>
      <c r="R2715" s="21">
        <f t="shared" si="1098"/>
        <v>0</v>
      </c>
      <c r="S2715" s="8">
        <f t="shared" si="1099"/>
        <v>0</v>
      </c>
      <c r="T2715" s="10">
        <f t="shared" si="1108"/>
        <v>6.5000000000000002E-2</v>
      </c>
      <c r="U2715" s="13">
        <f t="shared" si="1087"/>
        <v>338</v>
      </c>
      <c r="V2715" s="13">
        <v>252</v>
      </c>
      <c r="W2715" s="14">
        <f t="shared" si="1100"/>
        <v>1.0881360630000001</v>
      </c>
      <c r="X2715" s="224">
        <f t="shared" si="1091"/>
        <v>1947.54012562</v>
      </c>
      <c r="Y2715" s="8">
        <v>0</v>
      </c>
      <c r="Z2715" s="9">
        <f t="shared" si="1101"/>
        <v>0</v>
      </c>
      <c r="AA2715" s="26" t="str">
        <f t="shared" si="1109"/>
        <v>INCORPJ=</v>
      </c>
      <c r="AB2715" s="70">
        <f t="shared" si="1110"/>
        <v>45169</v>
      </c>
      <c r="AC2715" s="4"/>
      <c r="AD2715" s="1"/>
      <c r="AE2715" s="11"/>
      <c r="AF2715" s="5"/>
      <c r="AG2715" s="1"/>
      <c r="AH2715" s="1"/>
      <c r="AI2715" s="1"/>
      <c r="AJ2715" s="1"/>
      <c r="AK2715" s="10"/>
      <c r="AL2715" s="1"/>
      <c r="AM2715" s="1"/>
      <c r="AN2715" s="1"/>
      <c r="AO2715" s="1"/>
      <c r="AP2715" s="1"/>
      <c r="AQ2715" s="1"/>
    </row>
    <row r="2716" spans="1:43" x14ac:dyDescent="0.2">
      <c r="A2716" s="67">
        <f t="shared" si="1102"/>
        <v>44998</v>
      </c>
      <c r="B2716" s="8">
        <f t="shared" si="1092"/>
        <v>24044.512231379998</v>
      </c>
      <c r="C2716" s="8">
        <f t="shared" si="1103"/>
        <v>14727.293106159999</v>
      </c>
      <c r="D2716" s="28">
        <f t="shared" si="1104"/>
        <v>6508.4</v>
      </c>
      <c r="E2716" s="9">
        <f>IF(K2716=1,VLOOKUP(A2715,[1]Plan1!$AY$117:$BA$314,3),E2715)</f>
        <v>6563.07</v>
      </c>
      <c r="F2716" s="110">
        <f t="shared" si="1105"/>
        <v>44973</v>
      </c>
      <c r="G2716" s="12">
        <f t="shared" si="1093"/>
        <v>8.3999139573474046E-3</v>
      </c>
      <c r="H2716" s="11">
        <f t="shared" si="1106"/>
        <v>45000</v>
      </c>
      <c r="I2716" s="11">
        <f t="shared" si="1094"/>
        <v>45000</v>
      </c>
      <c r="J2716" s="1">
        <f t="shared" si="1107"/>
        <v>18</v>
      </c>
      <c r="K2716" s="1">
        <f t="shared" si="1090"/>
        <v>16</v>
      </c>
      <c r="L2716" s="8">
        <f t="shared" si="1095"/>
        <v>1.00746311</v>
      </c>
      <c r="M2716" s="14">
        <f t="shared" si="1089"/>
        <v>1.00529958</v>
      </c>
      <c r="N2716" s="14">
        <f t="shared" si="1086"/>
        <v>1.4892948415516694</v>
      </c>
      <c r="O2716" s="8">
        <f t="shared" si="1088"/>
        <v>1.5004096099999999</v>
      </c>
      <c r="P2716" s="8">
        <f t="shared" si="1096"/>
        <v>22096.97210576</v>
      </c>
      <c r="Q2716" s="13">
        <f t="shared" si="1097"/>
        <v>0</v>
      </c>
      <c r="R2716" s="21">
        <f t="shared" si="1098"/>
        <v>0</v>
      </c>
      <c r="S2716" s="8">
        <f t="shared" si="1099"/>
        <v>0</v>
      </c>
      <c r="T2716" s="10">
        <f t="shared" si="1108"/>
        <v>6.5000000000000002E-2</v>
      </c>
      <c r="U2716" s="13">
        <f t="shared" si="1087"/>
        <v>338</v>
      </c>
      <c r="V2716" s="13">
        <v>252</v>
      </c>
      <c r="W2716" s="14">
        <f t="shared" si="1100"/>
        <v>1.0881360630000001</v>
      </c>
      <c r="X2716" s="224">
        <f t="shared" si="1091"/>
        <v>1947.54012562</v>
      </c>
      <c r="Y2716" s="8">
        <v>0</v>
      </c>
      <c r="Z2716" s="9">
        <f t="shared" si="1101"/>
        <v>0</v>
      </c>
      <c r="AA2716" s="26" t="str">
        <f t="shared" si="1109"/>
        <v>INCORPJ=</v>
      </c>
      <c r="AB2716" s="70">
        <f t="shared" si="1110"/>
        <v>45169</v>
      </c>
      <c r="AC2716" s="4"/>
      <c r="AD2716" s="1"/>
      <c r="AE2716" s="11"/>
      <c r="AF2716" s="5"/>
      <c r="AG2716" s="1"/>
      <c r="AH2716" s="1"/>
      <c r="AI2716" s="1"/>
      <c r="AJ2716" s="1"/>
      <c r="AK2716" s="10"/>
      <c r="AL2716" s="1"/>
      <c r="AM2716" s="1"/>
      <c r="AN2716" s="1"/>
      <c r="AO2716" s="1"/>
      <c r="AP2716" s="1"/>
      <c r="AQ2716" s="1"/>
    </row>
    <row r="2717" spans="1:43" x14ac:dyDescent="0.2">
      <c r="A2717" s="67">
        <f t="shared" si="1102"/>
        <v>44999</v>
      </c>
      <c r="B2717" s="8">
        <f t="shared" si="1092"/>
        <v>24061.700881090001</v>
      </c>
      <c r="C2717" s="8">
        <f t="shared" si="1103"/>
        <v>14727.293106159999</v>
      </c>
      <c r="D2717" s="28">
        <f t="shared" si="1104"/>
        <v>6508.4</v>
      </c>
      <c r="E2717" s="9">
        <f>IF(K2717=1,VLOOKUP(A2716,[1]Plan1!$AY$117:$BA$314,3),E2716)</f>
        <v>6563.07</v>
      </c>
      <c r="F2717" s="110">
        <f t="shared" si="1105"/>
        <v>44973</v>
      </c>
      <c r="G2717" s="12">
        <f t="shared" si="1093"/>
        <v>8.3999139573474046E-3</v>
      </c>
      <c r="H2717" s="11">
        <f t="shared" si="1106"/>
        <v>45000</v>
      </c>
      <c r="I2717" s="11">
        <f t="shared" si="1094"/>
        <v>45000</v>
      </c>
      <c r="J2717" s="1">
        <f t="shared" si="1107"/>
        <v>18</v>
      </c>
      <c r="K2717" s="1">
        <f t="shared" si="1090"/>
        <v>17</v>
      </c>
      <c r="L2717" s="8">
        <f t="shared" si="1095"/>
        <v>1.0079313999999999</v>
      </c>
      <c r="M2717" s="14">
        <f t="shared" si="1089"/>
        <v>1.00529958</v>
      </c>
      <c r="N2717" s="14">
        <f t="shared" si="1086"/>
        <v>1.4892948415516694</v>
      </c>
      <c r="O2717" s="8">
        <f t="shared" si="1088"/>
        <v>1.50110703</v>
      </c>
      <c r="P2717" s="8">
        <f t="shared" si="1096"/>
        <v>22107.24321452</v>
      </c>
      <c r="Q2717" s="13">
        <f t="shared" si="1097"/>
        <v>0</v>
      </c>
      <c r="R2717" s="21">
        <f t="shared" si="1098"/>
        <v>0</v>
      </c>
      <c r="S2717" s="8">
        <f t="shared" si="1099"/>
        <v>0</v>
      </c>
      <c r="T2717" s="10">
        <f t="shared" si="1108"/>
        <v>6.5000000000000002E-2</v>
      </c>
      <c r="U2717" s="13">
        <f t="shared" si="1087"/>
        <v>339</v>
      </c>
      <c r="V2717" s="13">
        <v>252</v>
      </c>
      <c r="W2717" s="14">
        <f t="shared" si="1100"/>
        <v>1.0884080229999999</v>
      </c>
      <c r="X2717" s="224">
        <f t="shared" si="1091"/>
        <v>1954.4576665699999</v>
      </c>
      <c r="Y2717" s="8">
        <v>0</v>
      </c>
      <c r="Z2717" s="9">
        <f t="shared" si="1101"/>
        <v>0</v>
      </c>
      <c r="AA2717" s="26" t="str">
        <f t="shared" si="1109"/>
        <v>INCORPJ=</v>
      </c>
      <c r="AB2717" s="70">
        <f t="shared" si="1110"/>
        <v>45169</v>
      </c>
      <c r="AC2717" s="4"/>
      <c r="AD2717" s="1"/>
      <c r="AE2717" s="11"/>
      <c r="AF2717" s="5"/>
      <c r="AG2717" s="1"/>
      <c r="AH2717" s="1"/>
      <c r="AI2717" s="1"/>
      <c r="AJ2717" s="1"/>
      <c r="AK2717" s="10"/>
      <c r="AL2717" s="1"/>
      <c r="AM2717" s="1"/>
      <c r="AN2717" s="1"/>
      <c r="AO2717" s="1"/>
      <c r="AP2717" s="1"/>
      <c r="AQ2717" s="1"/>
    </row>
    <row r="2718" spans="1:43" x14ac:dyDescent="0.2">
      <c r="A2718" s="67">
        <f t="shared" si="1102"/>
        <v>45000</v>
      </c>
      <c r="B2718" s="8">
        <f t="shared" si="1092"/>
        <v>24078.901890340003</v>
      </c>
      <c r="C2718" s="8">
        <f t="shared" si="1103"/>
        <v>14727.293106159999</v>
      </c>
      <c r="D2718" s="28">
        <f t="shared" si="1104"/>
        <v>6508.4</v>
      </c>
      <c r="E2718" s="9">
        <f>IF(K2718=1,VLOOKUP(A2717,[1]Plan1!$AY$117:$BA$314,3),E2717)</f>
        <v>6563.07</v>
      </c>
      <c r="F2718" s="110">
        <f t="shared" si="1105"/>
        <v>44973</v>
      </c>
      <c r="G2718" s="12">
        <f t="shared" si="1093"/>
        <v>8.3999139573474046E-3</v>
      </c>
      <c r="H2718" s="11">
        <f t="shared" si="1106"/>
        <v>45033</v>
      </c>
      <c r="I2718" s="11">
        <f t="shared" si="1094"/>
        <v>45000</v>
      </c>
      <c r="J2718" s="1">
        <f t="shared" si="1107"/>
        <v>18</v>
      </c>
      <c r="K2718" s="1">
        <f t="shared" si="1090"/>
        <v>18</v>
      </c>
      <c r="L2718" s="8">
        <f t="shared" si="1095"/>
        <v>1.0083999100000001</v>
      </c>
      <c r="M2718" s="14">
        <f t="shared" si="1089"/>
        <v>1.00529958</v>
      </c>
      <c r="N2718" s="14">
        <f t="shared" si="1086"/>
        <v>1.4892948415516694</v>
      </c>
      <c r="O2718" s="8">
        <f t="shared" si="1088"/>
        <v>1.5018047800000001</v>
      </c>
      <c r="P2718" s="8">
        <f t="shared" si="1096"/>
        <v>22117.519183290002</v>
      </c>
      <c r="Q2718" s="13">
        <f t="shared" si="1097"/>
        <v>0</v>
      </c>
      <c r="R2718" s="21">
        <f t="shared" si="1098"/>
        <v>0</v>
      </c>
      <c r="S2718" s="8">
        <f t="shared" si="1099"/>
        <v>0</v>
      </c>
      <c r="T2718" s="10">
        <f t="shared" si="1108"/>
        <v>6.5000000000000002E-2</v>
      </c>
      <c r="U2718" s="13">
        <f t="shared" si="1087"/>
        <v>340</v>
      </c>
      <c r="V2718" s="13">
        <v>252</v>
      </c>
      <c r="W2718" s="14">
        <f t="shared" si="1100"/>
        <v>1.08868005</v>
      </c>
      <c r="X2718" s="224">
        <f t="shared" si="1091"/>
        <v>1961.3827070499999</v>
      </c>
      <c r="Y2718" s="8">
        <v>0</v>
      </c>
      <c r="Z2718" s="9">
        <f t="shared" si="1101"/>
        <v>0</v>
      </c>
      <c r="AA2718" s="26" t="str">
        <f t="shared" si="1109"/>
        <v>INCORPJ=</v>
      </c>
      <c r="AB2718" s="70">
        <f t="shared" si="1110"/>
        <v>45169</v>
      </c>
      <c r="AC2718" s="4"/>
      <c r="AD2718" s="1"/>
      <c r="AE2718" s="11"/>
      <c r="AF2718" s="5"/>
      <c r="AG2718" s="1"/>
      <c r="AH2718" s="1"/>
      <c r="AI2718" s="1"/>
      <c r="AJ2718" s="1"/>
      <c r="AK2718" s="10"/>
      <c r="AL2718" s="1"/>
      <c r="AM2718" s="1"/>
      <c r="AN2718" s="1"/>
      <c r="AO2718" s="1"/>
      <c r="AP2718" s="1"/>
      <c r="AQ2718" s="1"/>
    </row>
    <row r="2719" spans="1:43" x14ac:dyDescent="0.2">
      <c r="A2719" s="67">
        <f t="shared" si="1102"/>
        <v>45001</v>
      </c>
      <c r="B2719" s="8">
        <f t="shared" si="1092"/>
        <v>24092.666782889999</v>
      </c>
      <c r="C2719" s="8">
        <f t="shared" si="1103"/>
        <v>14727.293106159999</v>
      </c>
      <c r="D2719" s="28">
        <f t="shared" si="1104"/>
        <v>6563.07</v>
      </c>
      <c r="E2719" s="9">
        <f>IF(K2719=1,VLOOKUP(A2718,[1]Plan1!$AY$117:$BA$314,3),E2718)</f>
        <v>6609.67</v>
      </c>
      <c r="F2719" s="110">
        <f t="shared" si="1105"/>
        <v>45001</v>
      </c>
      <c r="G2719" s="12">
        <f t="shared" si="1093"/>
        <v>7.1003356660832573E-3</v>
      </c>
      <c r="H2719" s="11">
        <f t="shared" si="1106"/>
        <v>45033</v>
      </c>
      <c r="I2719" s="11">
        <f t="shared" si="1094"/>
        <v>45033</v>
      </c>
      <c r="J2719" s="1">
        <f t="shared" si="1107"/>
        <v>22</v>
      </c>
      <c r="K2719" s="1">
        <f t="shared" si="1090"/>
        <v>1</v>
      </c>
      <c r="L2719" s="8">
        <f t="shared" si="1095"/>
        <v>1.0003216500000001</v>
      </c>
      <c r="M2719" s="14">
        <f t="shared" si="1089"/>
        <v>1.0083999100000001</v>
      </c>
      <c r="N2719" s="14">
        <f t="shared" ref="N2719:N2782" si="1111">IF(I2719&gt;I2718,N2718*M2719,N2718)</f>
        <v>1.5018047841841677</v>
      </c>
      <c r="O2719" s="8">
        <f t="shared" si="1088"/>
        <v>1.50228783</v>
      </c>
      <c r="P2719" s="8">
        <f t="shared" si="1096"/>
        <v>22124.63320222</v>
      </c>
      <c r="Q2719" s="13">
        <f t="shared" si="1097"/>
        <v>0</v>
      </c>
      <c r="R2719" s="21">
        <f t="shared" si="1098"/>
        <v>0</v>
      </c>
      <c r="S2719" s="8">
        <f t="shared" si="1099"/>
        <v>0</v>
      </c>
      <c r="T2719" s="10">
        <f t="shared" si="1108"/>
        <v>6.5000000000000002E-2</v>
      </c>
      <c r="U2719" s="13">
        <f t="shared" si="1087"/>
        <v>341</v>
      </c>
      <c r="V2719" s="13">
        <v>252</v>
      </c>
      <c r="W2719" s="14">
        <f t="shared" si="1100"/>
        <v>1.0889521449999999</v>
      </c>
      <c r="X2719" s="224">
        <f t="shared" si="1091"/>
        <v>1968.03358067</v>
      </c>
      <c r="Y2719" s="8">
        <v>0</v>
      </c>
      <c r="Z2719" s="9">
        <f t="shared" si="1101"/>
        <v>0</v>
      </c>
      <c r="AA2719" s="26" t="str">
        <f t="shared" si="1109"/>
        <v>INCORPJ=</v>
      </c>
      <c r="AB2719" s="70">
        <f t="shared" si="1110"/>
        <v>45169</v>
      </c>
      <c r="AC2719" s="4"/>
      <c r="AD2719" s="1"/>
      <c r="AE2719" s="11"/>
      <c r="AF2719" s="5"/>
      <c r="AG2719" s="1"/>
      <c r="AH2719" s="1"/>
      <c r="AI2719" s="1"/>
      <c r="AJ2719" s="1"/>
      <c r="AK2719" s="10"/>
      <c r="AL2719" s="1"/>
      <c r="AM2719" s="1"/>
      <c r="AN2719" s="1"/>
      <c r="AO2719" s="1"/>
      <c r="AP2719" s="1"/>
      <c r="AQ2719" s="1"/>
    </row>
    <row r="2720" spans="1:43" x14ac:dyDescent="0.2">
      <c r="A2720" s="67">
        <f t="shared" si="1102"/>
        <v>45002</v>
      </c>
      <c r="B2720" s="8">
        <f t="shared" si="1092"/>
        <v>24106.43993923</v>
      </c>
      <c r="C2720" s="8">
        <f t="shared" si="1103"/>
        <v>14727.293106159999</v>
      </c>
      <c r="D2720" s="28">
        <f t="shared" si="1104"/>
        <v>6563.07</v>
      </c>
      <c r="E2720" s="9">
        <f>IF(K2720=1,VLOOKUP(A2719,[1]Plan1!$AY$117:$BA$314,3),E2719)</f>
        <v>6609.67</v>
      </c>
      <c r="F2720" s="110">
        <f t="shared" si="1105"/>
        <v>45001</v>
      </c>
      <c r="G2720" s="12">
        <f t="shared" si="1093"/>
        <v>7.1003356660832573E-3</v>
      </c>
      <c r="H2720" s="11">
        <f t="shared" si="1106"/>
        <v>45033</v>
      </c>
      <c r="I2720" s="11">
        <f t="shared" si="1094"/>
        <v>45033</v>
      </c>
      <c r="J2720" s="1">
        <f t="shared" si="1107"/>
        <v>22</v>
      </c>
      <c r="K2720" s="1">
        <f t="shared" si="1090"/>
        <v>2</v>
      </c>
      <c r="L2720" s="8">
        <f t="shared" si="1095"/>
        <v>1.0006434099999999</v>
      </c>
      <c r="M2720" s="14">
        <f t="shared" si="1089"/>
        <v>1.0083999100000001</v>
      </c>
      <c r="N2720" s="14">
        <f t="shared" si="1111"/>
        <v>1.5018047841841677</v>
      </c>
      <c r="O2720" s="8">
        <f t="shared" si="1088"/>
        <v>1.5027710599999999</v>
      </c>
      <c r="P2720" s="8">
        <f t="shared" si="1096"/>
        <v>22131.749872069999</v>
      </c>
      <c r="Q2720" s="13">
        <f t="shared" si="1097"/>
        <v>0</v>
      </c>
      <c r="R2720" s="21">
        <f t="shared" si="1098"/>
        <v>0</v>
      </c>
      <c r="S2720" s="8">
        <f t="shared" si="1099"/>
        <v>0</v>
      </c>
      <c r="T2720" s="10">
        <f t="shared" si="1108"/>
        <v>6.5000000000000002E-2</v>
      </c>
      <c r="U2720" s="13">
        <f t="shared" si="1087"/>
        <v>342</v>
      </c>
      <c r="V2720" s="13">
        <v>252</v>
      </c>
      <c r="W2720" s="14">
        <f t="shared" si="1100"/>
        <v>1.0892243079999999</v>
      </c>
      <c r="X2720" s="224">
        <f t="shared" si="1091"/>
        <v>1974.6900671599999</v>
      </c>
      <c r="Y2720" s="8">
        <v>0</v>
      </c>
      <c r="Z2720" s="9">
        <f t="shared" si="1101"/>
        <v>0</v>
      </c>
      <c r="AA2720" s="26" t="str">
        <f t="shared" si="1109"/>
        <v>INCORPJ=</v>
      </c>
      <c r="AB2720" s="70">
        <f t="shared" si="1110"/>
        <v>45169</v>
      </c>
      <c r="AC2720" s="4"/>
      <c r="AD2720" s="1"/>
      <c r="AE2720" s="11"/>
      <c r="AF2720" s="5"/>
      <c r="AG2720" s="1"/>
      <c r="AH2720" s="1"/>
      <c r="AI2720" s="1"/>
      <c r="AJ2720" s="1"/>
      <c r="AK2720" s="10"/>
      <c r="AL2720" s="1"/>
      <c r="AM2720" s="1"/>
      <c r="AN2720" s="1"/>
      <c r="AO2720" s="1"/>
      <c r="AP2720" s="1"/>
      <c r="AQ2720" s="1"/>
    </row>
    <row r="2721" spans="1:43" x14ac:dyDescent="0.2">
      <c r="A2721" s="67">
        <f t="shared" si="1102"/>
        <v>45003</v>
      </c>
      <c r="B2721" s="8">
        <f t="shared" si="1092"/>
        <v>24120.220721149999</v>
      </c>
      <c r="C2721" s="8">
        <f t="shared" si="1103"/>
        <v>14727.293106159999</v>
      </c>
      <c r="D2721" s="28">
        <f t="shared" si="1104"/>
        <v>6563.07</v>
      </c>
      <c r="E2721" s="9">
        <f>IF(K2721=1,VLOOKUP(A2720,[1]Plan1!$AY$117:$BA$314,3),E2720)</f>
        <v>6609.67</v>
      </c>
      <c r="F2721" s="110">
        <f t="shared" si="1105"/>
        <v>45001</v>
      </c>
      <c r="G2721" s="12">
        <f t="shared" si="1093"/>
        <v>7.1003356660832573E-3</v>
      </c>
      <c r="H2721" s="11">
        <f t="shared" si="1106"/>
        <v>45033</v>
      </c>
      <c r="I2721" s="11">
        <f t="shared" si="1094"/>
        <v>45033</v>
      </c>
      <c r="J2721" s="1">
        <f t="shared" si="1107"/>
        <v>22</v>
      </c>
      <c r="K2721" s="1">
        <f t="shared" si="1090"/>
        <v>3</v>
      </c>
      <c r="L2721" s="8">
        <f t="shared" si="1095"/>
        <v>1.00096527</v>
      </c>
      <c r="M2721" s="14">
        <f t="shared" si="1089"/>
        <v>1.0083999100000001</v>
      </c>
      <c r="N2721" s="14">
        <f t="shared" si="1111"/>
        <v>1.5018047841841677</v>
      </c>
      <c r="O2721" s="8">
        <f t="shared" si="1088"/>
        <v>1.5032544299999999</v>
      </c>
      <c r="P2721" s="8">
        <f t="shared" si="1096"/>
        <v>22138.86860374</v>
      </c>
      <c r="Q2721" s="13">
        <f t="shared" si="1097"/>
        <v>0</v>
      </c>
      <c r="R2721" s="21">
        <f t="shared" si="1098"/>
        <v>0</v>
      </c>
      <c r="S2721" s="8">
        <f t="shared" si="1099"/>
        <v>0</v>
      </c>
      <c r="T2721" s="10">
        <f t="shared" si="1108"/>
        <v>6.5000000000000002E-2</v>
      </c>
      <c r="U2721" s="13">
        <f t="shared" si="1087"/>
        <v>343</v>
      </c>
      <c r="V2721" s="13">
        <v>252</v>
      </c>
      <c r="W2721" s="14">
        <f t="shared" si="1100"/>
        <v>1.089496539</v>
      </c>
      <c r="X2721" s="224">
        <f t="shared" si="1091"/>
        <v>1981.3521174099999</v>
      </c>
      <c r="Y2721" s="8">
        <v>0</v>
      </c>
      <c r="Z2721" s="9">
        <f t="shared" si="1101"/>
        <v>0</v>
      </c>
      <c r="AA2721" s="26" t="str">
        <f t="shared" si="1109"/>
        <v>INCORPJ=</v>
      </c>
      <c r="AB2721" s="70">
        <f t="shared" si="1110"/>
        <v>45169</v>
      </c>
      <c r="AC2721" s="4"/>
      <c r="AD2721" s="1"/>
      <c r="AE2721" s="11"/>
      <c r="AF2721" s="5"/>
      <c r="AG2721" s="1"/>
      <c r="AH2721" s="1"/>
      <c r="AI2721" s="1"/>
      <c r="AJ2721" s="1"/>
      <c r="AK2721" s="10"/>
      <c r="AL2721" s="1"/>
      <c r="AM2721" s="1"/>
      <c r="AN2721" s="1"/>
      <c r="AO2721" s="1"/>
      <c r="AP2721" s="1"/>
      <c r="AQ2721" s="1"/>
    </row>
    <row r="2722" spans="1:43" x14ac:dyDescent="0.2">
      <c r="A2722" s="67">
        <f t="shared" si="1102"/>
        <v>45004</v>
      </c>
      <c r="B2722" s="8">
        <f t="shared" si="1092"/>
        <v>24120.220721149999</v>
      </c>
      <c r="C2722" s="8">
        <f t="shared" si="1103"/>
        <v>14727.293106159999</v>
      </c>
      <c r="D2722" s="28">
        <f t="shared" si="1104"/>
        <v>6563.07</v>
      </c>
      <c r="E2722" s="9">
        <f>IF(K2722=1,VLOOKUP(A2721,[1]Plan1!$AY$117:$BA$314,3),E2721)</f>
        <v>6609.67</v>
      </c>
      <c r="F2722" s="110">
        <f t="shared" si="1105"/>
        <v>45001</v>
      </c>
      <c r="G2722" s="12">
        <f t="shared" si="1093"/>
        <v>7.1003356660832573E-3</v>
      </c>
      <c r="H2722" s="11">
        <f t="shared" si="1106"/>
        <v>45033</v>
      </c>
      <c r="I2722" s="11">
        <f t="shared" si="1094"/>
        <v>45033</v>
      </c>
      <c r="J2722" s="1">
        <f t="shared" si="1107"/>
        <v>22</v>
      </c>
      <c r="K2722" s="1">
        <f t="shared" si="1090"/>
        <v>3</v>
      </c>
      <c r="L2722" s="8">
        <f t="shared" si="1095"/>
        <v>1.00096527</v>
      </c>
      <c r="M2722" s="14">
        <f t="shared" si="1089"/>
        <v>1.0083999100000001</v>
      </c>
      <c r="N2722" s="14">
        <f t="shared" si="1111"/>
        <v>1.5018047841841677</v>
      </c>
      <c r="O2722" s="8">
        <f t="shared" si="1088"/>
        <v>1.5032544299999999</v>
      </c>
      <c r="P2722" s="8">
        <f t="shared" si="1096"/>
        <v>22138.86860374</v>
      </c>
      <c r="Q2722" s="13">
        <f t="shared" si="1097"/>
        <v>0</v>
      </c>
      <c r="R2722" s="21">
        <f t="shared" si="1098"/>
        <v>0</v>
      </c>
      <c r="S2722" s="8">
        <f t="shared" si="1099"/>
        <v>0</v>
      </c>
      <c r="T2722" s="10">
        <f t="shared" si="1108"/>
        <v>6.5000000000000002E-2</v>
      </c>
      <c r="U2722" s="13">
        <f t="shared" si="1087"/>
        <v>343</v>
      </c>
      <c r="V2722" s="13">
        <v>252</v>
      </c>
      <c r="W2722" s="14">
        <f t="shared" si="1100"/>
        <v>1.089496539</v>
      </c>
      <c r="X2722" s="224">
        <f t="shared" si="1091"/>
        <v>1981.3521174099999</v>
      </c>
      <c r="Y2722" s="8">
        <v>0</v>
      </c>
      <c r="Z2722" s="9">
        <f t="shared" si="1101"/>
        <v>0</v>
      </c>
      <c r="AA2722" s="26" t="str">
        <f t="shared" si="1109"/>
        <v>INCORPJ=</v>
      </c>
      <c r="AB2722" s="70">
        <f t="shared" si="1110"/>
        <v>45169</v>
      </c>
      <c r="AC2722" s="4"/>
      <c r="AD2722" s="1"/>
      <c r="AE2722" s="11"/>
      <c r="AF2722" s="5"/>
      <c r="AG2722" s="1"/>
      <c r="AH2722" s="1"/>
      <c r="AI2722" s="1"/>
      <c r="AJ2722" s="1"/>
      <c r="AK2722" s="10"/>
      <c r="AL2722" s="1"/>
      <c r="AM2722" s="1"/>
      <c r="AN2722" s="1"/>
      <c r="AO2722" s="1"/>
      <c r="AP2722" s="1"/>
      <c r="AQ2722" s="1"/>
    </row>
    <row r="2723" spans="1:43" x14ac:dyDescent="0.2">
      <c r="A2723" s="67">
        <f t="shared" si="1102"/>
        <v>45005</v>
      </c>
      <c r="B2723" s="8">
        <f t="shared" si="1092"/>
        <v>24120.220721149999</v>
      </c>
      <c r="C2723" s="8">
        <f t="shared" si="1103"/>
        <v>14727.293106159999</v>
      </c>
      <c r="D2723" s="28">
        <f t="shared" si="1104"/>
        <v>6563.07</v>
      </c>
      <c r="E2723" s="9">
        <f>IF(K2723=1,VLOOKUP(A2722,[1]Plan1!$AY$117:$BA$314,3),E2722)</f>
        <v>6609.67</v>
      </c>
      <c r="F2723" s="110">
        <f t="shared" si="1105"/>
        <v>45001</v>
      </c>
      <c r="G2723" s="12">
        <f t="shared" si="1093"/>
        <v>7.1003356660832573E-3</v>
      </c>
      <c r="H2723" s="11">
        <f t="shared" si="1106"/>
        <v>45033</v>
      </c>
      <c r="I2723" s="11">
        <f t="shared" si="1094"/>
        <v>45033</v>
      </c>
      <c r="J2723" s="1">
        <f t="shared" si="1107"/>
        <v>22</v>
      </c>
      <c r="K2723" s="1">
        <f t="shared" si="1090"/>
        <v>3</v>
      </c>
      <c r="L2723" s="8">
        <f t="shared" si="1095"/>
        <v>1.00096527</v>
      </c>
      <c r="M2723" s="14">
        <f t="shared" si="1089"/>
        <v>1.0083999100000001</v>
      </c>
      <c r="N2723" s="14">
        <f t="shared" si="1111"/>
        <v>1.5018047841841677</v>
      </c>
      <c r="O2723" s="8">
        <f t="shared" si="1088"/>
        <v>1.5032544299999999</v>
      </c>
      <c r="P2723" s="8">
        <f t="shared" si="1096"/>
        <v>22138.86860374</v>
      </c>
      <c r="Q2723" s="13">
        <f t="shared" si="1097"/>
        <v>0</v>
      </c>
      <c r="R2723" s="21">
        <f t="shared" si="1098"/>
        <v>0</v>
      </c>
      <c r="S2723" s="8">
        <f t="shared" si="1099"/>
        <v>0</v>
      </c>
      <c r="T2723" s="10">
        <f t="shared" si="1108"/>
        <v>6.5000000000000002E-2</v>
      </c>
      <c r="U2723" s="13">
        <f t="shared" si="1087"/>
        <v>343</v>
      </c>
      <c r="V2723" s="13">
        <v>252</v>
      </c>
      <c r="W2723" s="14">
        <f t="shared" si="1100"/>
        <v>1.089496539</v>
      </c>
      <c r="X2723" s="224">
        <f t="shared" si="1091"/>
        <v>1981.3521174099999</v>
      </c>
      <c r="Y2723" s="8">
        <v>0</v>
      </c>
      <c r="Z2723" s="9">
        <f t="shared" si="1101"/>
        <v>0</v>
      </c>
      <c r="AA2723" s="26" t="str">
        <f t="shared" si="1109"/>
        <v>INCORPJ=</v>
      </c>
      <c r="AB2723" s="70">
        <f t="shared" si="1110"/>
        <v>45169</v>
      </c>
      <c r="AC2723" s="4"/>
      <c r="AD2723" s="1"/>
      <c r="AE2723" s="11"/>
      <c r="AF2723" s="5"/>
      <c r="AG2723" s="1"/>
      <c r="AH2723" s="1"/>
      <c r="AI2723" s="1"/>
      <c r="AJ2723" s="1"/>
      <c r="AK2723" s="10"/>
      <c r="AL2723" s="1"/>
      <c r="AM2723" s="1"/>
      <c r="AN2723" s="1"/>
      <c r="AO2723" s="1"/>
      <c r="AP2723" s="1"/>
      <c r="AQ2723" s="1"/>
    </row>
    <row r="2724" spans="1:43" x14ac:dyDescent="0.2">
      <c r="A2724" s="67">
        <f t="shared" si="1102"/>
        <v>45006</v>
      </c>
      <c r="B2724" s="8">
        <f t="shared" si="1092"/>
        <v>24134.009292260002</v>
      </c>
      <c r="C2724" s="8">
        <f t="shared" si="1103"/>
        <v>14727.293106159999</v>
      </c>
      <c r="D2724" s="28">
        <f t="shared" si="1104"/>
        <v>6563.07</v>
      </c>
      <c r="E2724" s="9">
        <f>IF(K2724=1,VLOOKUP(A2723,[1]Plan1!$AY$117:$BA$314,3),E2723)</f>
        <v>6609.67</v>
      </c>
      <c r="F2724" s="110">
        <f t="shared" si="1105"/>
        <v>45001</v>
      </c>
      <c r="G2724" s="12">
        <f t="shared" si="1093"/>
        <v>7.1003356660832573E-3</v>
      </c>
      <c r="H2724" s="11">
        <f t="shared" si="1106"/>
        <v>45033</v>
      </c>
      <c r="I2724" s="11">
        <f t="shared" si="1094"/>
        <v>45033</v>
      </c>
      <c r="J2724" s="1">
        <f t="shared" si="1107"/>
        <v>22</v>
      </c>
      <c r="K2724" s="1">
        <f t="shared" si="1090"/>
        <v>4</v>
      </c>
      <c r="L2724" s="8">
        <f t="shared" si="1095"/>
        <v>1.00128723</v>
      </c>
      <c r="M2724" s="14">
        <f t="shared" si="1089"/>
        <v>1.0083999100000001</v>
      </c>
      <c r="N2724" s="14">
        <f t="shared" si="1111"/>
        <v>1.5018047841841677</v>
      </c>
      <c r="O2724" s="8">
        <f t="shared" si="1088"/>
        <v>1.5037379500000001</v>
      </c>
      <c r="P2724" s="8">
        <f t="shared" si="1096"/>
        <v>22145.9895445</v>
      </c>
      <c r="Q2724" s="13">
        <f t="shared" si="1097"/>
        <v>0</v>
      </c>
      <c r="R2724" s="21">
        <f t="shared" si="1098"/>
        <v>0</v>
      </c>
      <c r="S2724" s="8">
        <f t="shared" si="1099"/>
        <v>0</v>
      </c>
      <c r="T2724" s="10">
        <f t="shared" si="1108"/>
        <v>6.5000000000000002E-2</v>
      </c>
      <c r="U2724" s="13">
        <f t="shared" si="1087"/>
        <v>344</v>
      </c>
      <c r="V2724" s="13">
        <v>252</v>
      </c>
      <c r="W2724" s="14">
        <f t="shared" si="1100"/>
        <v>1.0897688379999999</v>
      </c>
      <c r="X2724" s="224">
        <f t="shared" si="1091"/>
        <v>1988.01974776</v>
      </c>
      <c r="Y2724" s="8">
        <v>0</v>
      </c>
      <c r="Z2724" s="9">
        <f t="shared" si="1101"/>
        <v>0</v>
      </c>
      <c r="AA2724" s="26" t="str">
        <f t="shared" si="1109"/>
        <v>INCORPJ=</v>
      </c>
      <c r="AB2724" s="70">
        <f t="shared" si="1110"/>
        <v>45169</v>
      </c>
      <c r="AC2724" s="4"/>
      <c r="AD2724" s="1"/>
      <c r="AE2724" s="11"/>
      <c r="AF2724" s="5"/>
      <c r="AG2724" s="1"/>
      <c r="AH2724" s="1"/>
      <c r="AI2724" s="1"/>
      <c r="AJ2724" s="1"/>
      <c r="AK2724" s="10"/>
      <c r="AL2724" s="1"/>
      <c r="AM2724" s="1"/>
      <c r="AN2724" s="1"/>
      <c r="AO2724" s="1"/>
      <c r="AP2724" s="1"/>
      <c r="AQ2724" s="1"/>
    </row>
    <row r="2725" spans="1:43" x14ac:dyDescent="0.2">
      <c r="A2725" s="67">
        <f t="shared" si="1102"/>
        <v>45007</v>
      </c>
      <c r="B2725" s="8">
        <f t="shared" si="1092"/>
        <v>24147.80583854</v>
      </c>
      <c r="C2725" s="8">
        <f t="shared" si="1103"/>
        <v>14727.293106159999</v>
      </c>
      <c r="D2725" s="28">
        <f t="shared" si="1104"/>
        <v>6563.07</v>
      </c>
      <c r="E2725" s="9">
        <f>IF(K2725=1,VLOOKUP(A2724,[1]Plan1!$AY$117:$BA$314,3),E2724)</f>
        <v>6609.67</v>
      </c>
      <c r="F2725" s="110">
        <f t="shared" si="1105"/>
        <v>45001</v>
      </c>
      <c r="G2725" s="12">
        <f t="shared" si="1093"/>
        <v>7.1003356660832573E-3</v>
      </c>
      <c r="H2725" s="11">
        <f t="shared" si="1106"/>
        <v>45033</v>
      </c>
      <c r="I2725" s="11">
        <f t="shared" si="1094"/>
        <v>45033</v>
      </c>
      <c r="J2725" s="1">
        <f t="shared" si="1107"/>
        <v>22</v>
      </c>
      <c r="K2725" s="1">
        <f t="shared" si="1090"/>
        <v>5</v>
      </c>
      <c r="L2725" s="8">
        <f t="shared" si="1095"/>
        <v>1.0016092999999999</v>
      </c>
      <c r="M2725" s="14">
        <f t="shared" si="1089"/>
        <v>1.0083999100000001</v>
      </c>
      <c r="N2725" s="14">
        <f t="shared" si="1111"/>
        <v>1.5018047841841677</v>
      </c>
      <c r="O2725" s="8">
        <f t="shared" si="1088"/>
        <v>1.50422163</v>
      </c>
      <c r="P2725" s="8">
        <f t="shared" si="1096"/>
        <v>22153.112841630002</v>
      </c>
      <c r="Q2725" s="13">
        <f t="shared" si="1097"/>
        <v>0</v>
      </c>
      <c r="R2725" s="21">
        <f t="shared" si="1098"/>
        <v>0</v>
      </c>
      <c r="S2725" s="8">
        <f t="shared" si="1099"/>
        <v>0</v>
      </c>
      <c r="T2725" s="10">
        <f t="shared" si="1108"/>
        <v>6.5000000000000002E-2</v>
      </c>
      <c r="U2725" s="13">
        <f t="shared" ref="U2725:U2788" si="1112">IF(Q2724&gt;0,1,IF(K2725=K2724,U2724,U2724+1))</f>
        <v>345</v>
      </c>
      <c r="V2725" s="13">
        <v>252</v>
      </c>
      <c r="W2725" s="14">
        <f t="shared" si="1100"/>
        <v>1.090041206</v>
      </c>
      <c r="X2725" s="224">
        <f t="shared" si="1091"/>
        <v>1994.6929969099999</v>
      </c>
      <c r="Y2725" s="8">
        <v>0</v>
      </c>
      <c r="Z2725" s="9">
        <f t="shared" si="1101"/>
        <v>0</v>
      </c>
      <c r="AA2725" s="26" t="str">
        <f t="shared" si="1109"/>
        <v>INCORPJ=</v>
      </c>
      <c r="AB2725" s="70">
        <f t="shared" si="1110"/>
        <v>45169</v>
      </c>
      <c r="AC2725" s="4"/>
      <c r="AD2725" s="1"/>
      <c r="AE2725" s="11"/>
      <c r="AF2725" s="5"/>
      <c r="AG2725" s="1"/>
      <c r="AH2725" s="1"/>
      <c r="AI2725" s="1"/>
      <c r="AJ2725" s="1"/>
      <c r="AK2725" s="10"/>
      <c r="AL2725" s="1"/>
      <c r="AM2725" s="1"/>
      <c r="AN2725" s="1"/>
      <c r="AO2725" s="1"/>
      <c r="AP2725" s="1"/>
      <c r="AQ2725" s="1"/>
    </row>
    <row r="2726" spans="1:43" x14ac:dyDescent="0.2">
      <c r="A2726" s="67">
        <f t="shared" si="1102"/>
        <v>45008</v>
      </c>
      <c r="B2726" s="8">
        <f t="shared" si="1092"/>
        <v>24161.61031905</v>
      </c>
      <c r="C2726" s="8">
        <f t="shared" si="1103"/>
        <v>14727.293106159999</v>
      </c>
      <c r="D2726" s="28">
        <f t="shared" si="1104"/>
        <v>6563.07</v>
      </c>
      <c r="E2726" s="9">
        <f>IF(K2726=1,VLOOKUP(A2725,[1]Plan1!$AY$117:$BA$314,3),E2725)</f>
        <v>6609.67</v>
      </c>
      <c r="F2726" s="110">
        <f t="shared" si="1105"/>
        <v>45001</v>
      </c>
      <c r="G2726" s="12">
        <f t="shared" si="1093"/>
        <v>7.1003356660832573E-3</v>
      </c>
      <c r="H2726" s="11">
        <f t="shared" si="1106"/>
        <v>45033</v>
      </c>
      <c r="I2726" s="11">
        <f t="shared" si="1094"/>
        <v>45033</v>
      </c>
      <c r="J2726" s="1">
        <f t="shared" si="1107"/>
        <v>22</v>
      </c>
      <c r="K2726" s="1">
        <f t="shared" si="1090"/>
        <v>6</v>
      </c>
      <c r="L2726" s="8">
        <f t="shared" si="1095"/>
        <v>1.0019314699999999</v>
      </c>
      <c r="M2726" s="14">
        <f t="shared" si="1089"/>
        <v>1.0083999100000001</v>
      </c>
      <c r="N2726" s="14">
        <f t="shared" si="1111"/>
        <v>1.5018047841841677</v>
      </c>
      <c r="O2726" s="8">
        <f t="shared" si="1088"/>
        <v>1.50470547</v>
      </c>
      <c r="P2726" s="8">
        <f t="shared" si="1096"/>
        <v>22160.238495130001</v>
      </c>
      <c r="Q2726" s="13">
        <f t="shared" si="1097"/>
        <v>0</v>
      </c>
      <c r="R2726" s="21">
        <f t="shared" si="1098"/>
        <v>0</v>
      </c>
      <c r="S2726" s="8">
        <f t="shared" si="1099"/>
        <v>0</v>
      </c>
      <c r="T2726" s="10">
        <f t="shared" si="1108"/>
        <v>6.5000000000000002E-2</v>
      </c>
      <c r="U2726" s="13">
        <f t="shared" si="1112"/>
        <v>346</v>
      </c>
      <c r="V2726" s="13">
        <v>252</v>
      </c>
      <c r="W2726" s="14">
        <f t="shared" si="1100"/>
        <v>1.0903136410000001</v>
      </c>
      <c r="X2726" s="224">
        <f t="shared" si="1091"/>
        <v>2001.37182392</v>
      </c>
      <c r="Y2726" s="8">
        <v>0</v>
      </c>
      <c r="Z2726" s="9">
        <f t="shared" si="1101"/>
        <v>0</v>
      </c>
      <c r="AA2726" s="26" t="str">
        <f t="shared" si="1109"/>
        <v>INCORPJ=</v>
      </c>
      <c r="AB2726" s="70">
        <f t="shared" si="1110"/>
        <v>45169</v>
      </c>
      <c r="AC2726" s="4"/>
      <c r="AD2726" s="1"/>
      <c r="AE2726" s="11"/>
      <c r="AF2726" s="5"/>
      <c r="AG2726" s="1"/>
      <c r="AH2726" s="1"/>
      <c r="AI2726" s="1"/>
      <c r="AJ2726" s="1"/>
      <c r="AK2726" s="10"/>
      <c r="AL2726" s="1"/>
      <c r="AM2726" s="1"/>
      <c r="AN2726" s="1"/>
      <c r="AO2726" s="1"/>
      <c r="AP2726" s="1"/>
      <c r="AQ2726" s="1"/>
    </row>
    <row r="2727" spans="1:43" x14ac:dyDescent="0.2">
      <c r="A2727" s="67">
        <f t="shared" si="1102"/>
        <v>45009</v>
      </c>
      <c r="B2727" s="8">
        <f t="shared" si="1092"/>
        <v>24175.42275931</v>
      </c>
      <c r="C2727" s="8">
        <f t="shared" si="1103"/>
        <v>14727.293106159999</v>
      </c>
      <c r="D2727" s="28">
        <f t="shared" si="1104"/>
        <v>6563.07</v>
      </c>
      <c r="E2727" s="9">
        <f>IF(K2727=1,VLOOKUP(A2726,[1]Plan1!$AY$117:$BA$314,3),E2726)</f>
        <v>6609.67</v>
      </c>
      <c r="F2727" s="110">
        <f t="shared" si="1105"/>
        <v>45001</v>
      </c>
      <c r="G2727" s="12">
        <f t="shared" si="1093"/>
        <v>7.1003356660832573E-3</v>
      </c>
      <c r="H2727" s="11">
        <f t="shared" si="1106"/>
        <v>45033</v>
      </c>
      <c r="I2727" s="11">
        <f t="shared" si="1094"/>
        <v>45033</v>
      </c>
      <c r="J2727" s="1">
        <f t="shared" si="1107"/>
        <v>22</v>
      </c>
      <c r="K2727" s="1">
        <f t="shared" si="1090"/>
        <v>7</v>
      </c>
      <c r="L2727" s="8">
        <f t="shared" si="1095"/>
        <v>1.0022537499999999</v>
      </c>
      <c r="M2727" s="14">
        <f t="shared" si="1089"/>
        <v>1.0083999100000001</v>
      </c>
      <c r="N2727" s="14">
        <f t="shared" si="1111"/>
        <v>1.5018047841841677</v>
      </c>
      <c r="O2727" s="8">
        <f t="shared" si="1088"/>
        <v>1.5051894699999999</v>
      </c>
      <c r="P2727" s="8">
        <f t="shared" si="1096"/>
        <v>22167.366504990001</v>
      </c>
      <c r="Q2727" s="13">
        <f t="shared" si="1097"/>
        <v>0</v>
      </c>
      <c r="R2727" s="21">
        <f t="shared" si="1098"/>
        <v>0</v>
      </c>
      <c r="S2727" s="8">
        <f t="shared" si="1099"/>
        <v>0</v>
      </c>
      <c r="T2727" s="10">
        <f t="shared" si="1108"/>
        <v>6.5000000000000002E-2</v>
      </c>
      <c r="U2727" s="13">
        <f t="shared" si="1112"/>
        <v>347</v>
      </c>
      <c r="V2727" s="13">
        <v>252</v>
      </c>
      <c r="W2727" s="14">
        <f t="shared" si="1100"/>
        <v>1.090586144</v>
      </c>
      <c r="X2727" s="224">
        <f t="shared" si="1091"/>
        <v>2008.0562543200001</v>
      </c>
      <c r="Y2727" s="8">
        <v>0</v>
      </c>
      <c r="Z2727" s="9">
        <f t="shared" si="1101"/>
        <v>0</v>
      </c>
      <c r="AA2727" s="26" t="str">
        <f t="shared" si="1109"/>
        <v>INCORPJ=</v>
      </c>
      <c r="AB2727" s="70">
        <f t="shared" si="1110"/>
        <v>45169</v>
      </c>
      <c r="AC2727" s="4"/>
      <c r="AD2727" s="1"/>
      <c r="AE2727" s="11"/>
      <c r="AF2727" s="5"/>
      <c r="AG2727" s="1"/>
      <c r="AH2727" s="1"/>
      <c r="AI2727" s="1"/>
      <c r="AJ2727" s="1"/>
      <c r="AK2727" s="10"/>
      <c r="AL2727" s="1"/>
      <c r="AM2727" s="1"/>
      <c r="AN2727" s="1"/>
      <c r="AO2727" s="1"/>
      <c r="AP2727" s="1"/>
      <c r="AQ2727" s="1"/>
    </row>
    <row r="2728" spans="1:43" x14ac:dyDescent="0.2">
      <c r="A2728" s="67">
        <f t="shared" si="1102"/>
        <v>45010</v>
      </c>
      <c r="B2728" s="8">
        <f t="shared" si="1092"/>
        <v>24189.242863580002</v>
      </c>
      <c r="C2728" s="8">
        <f t="shared" si="1103"/>
        <v>14727.293106159999</v>
      </c>
      <c r="D2728" s="28">
        <f t="shared" si="1104"/>
        <v>6563.07</v>
      </c>
      <c r="E2728" s="9">
        <f>IF(K2728=1,VLOOKUP(A2727,[1]Plan1!$AY$117:$BA$314,3),E2727)</f>
        <v>6609.67</v>
      </c>
      <c r="F2728" s="110">
        <f t="shared" si="1105"/>
        <v>45001</v>
      </c>
      <c r="G2728" s="12">
        <f t="shared" si="1093"/>
        <v>7.1003356660832573E-3</v>
      </c>
      <c r="H2728" s="11">
        <f t="shared" si="1106"/>
        <v>45033</v>
      </c>
      <c r="I2728" s="11">
        <f t="shared" si="1094"/>
        <v>45033</v>
      </c>
      <c r="J2728" s="1">
        <f t="shared" si="1107"/>
        <v>22</v>
      </c>
      <c r="K2728" s="1">
        <f t="shared" si="1090"/>
        <v>8</v>
      </c>
      <c r="L2728" s="8">
        <f t="shared" si="1095"/>
        <v>1.0025761200000001</v>
      </c>
      <c r="M2728" s="14">
        <f t="shared" si="1089"/>
        <v>1.0083999100000001</v>
      </c>
      <c r="N2728" s="14">
        <f t="shared" si="1111"/>
        <v>1.5018047841841677</v>
      </c>
      <c r="O2728" s="8">
        <f t="shared" si="1088"/>
        <v>1.5056736100000001</v>
      </c>
      <c r="P2728" s="8">
        <f t="shared" si="1096"/>
        <v>22174.496576680001</v>
      </c>
      <c r="Q2728" s="13">
        <f t="shared" si="1097"/>
        <v>0</v>
      </c>
      <c r="R2728" s="21">
        <f t="shared" si="1098"/>
        <v>0</v>
      </c>
      <c r="S2728" s="8">
        <f t="shared" si="1099"/>
        <v>0</v>
      </c>
      <c r="T2728" s="10">
        <f t="shared" si="1108"/>
        <v>6.5000000000000002E-2</v>
      </c>
      <c r="U2728" s="13">
        <f t="shared" si="1112"/>
        <v>348</v>
      </c>
      <c r="V2728" s="13">
        <v>252</v>
      </c>
      <c r="W2728" s="14">
        <f t="shared" si="1100"/>
        <v>1.0908587160000001</v>
      </c>
      <c r="X2728" s="224">
        <f t="shared" si="1091"/>
        <v>2014.7462869000001</v>
      </c>
      <c r="Y2728" s="8">
        <v>0</v>
      </c>
      <c r="Z2728" s="9">
        <f t="shared" si="1101"/>
        <v>0</v>
      </c>
      <c r="AA2728" s="26" t="str">
        <f t="shared" si="1109"/>
        <v>INCORPJ=</v>
      </c>
      <c r="AB2728" s="70">
        <f t="shared" si="1110"/>
        <v>45169</v>
      </c>
      <c r="AC2728" s="4"/>
      <c r="AD2728" s="1"/>
      <c r="AE2728" s="11"/>
      <c r="AF2728" s="5"/>
      <c r="AG2728" s="1"/>
      <c r="AH2728" s="1"/>
      <c r="AI2728" s="1"/>
      <c r="AJ2728" s="1"/>
      <c r="AK2728" s="10"/>
      <c r="AL2728" s="1"/>
      <c r="AM2728" s="1"/>
      <c r="AN2728" s="1"/>
      <c r="AO2728" s="1"/>
      <c r="AP2728" s="1"/>
      <c r="AQ2728" s="1"/>
    </row>
    <row r="2729" spans="1:43" x14ac:dyDescent="0.2">
      <c r="A2729" s="67">
        <f t="shared" si="1102"/>
        <v>45011</v>
      </c>
      <c r="B2729" s="8">
        <f t="shared" si="1092"/>
        <v>24189.242863580002</v>
      </c>
      <c r="C2729" s="8">
        <f t="shared" si="1103"/>
        <v>14727.293106159999</v>
      </c>
      <c r="D2729" s="28">
        <f t="shared" si="1104"/>
        <v>6563.07</v>
      </c>
      <c r="E2729" s="9">
        <f>IF(K2729=1,VLOOKUP(A2728,[1]Plan1!$AY$117:$BA$314,3),E2728)</f>
        <v>6609.67</v>
      </c>
      <c r="F2729" s="110">
        <f t="shared" si="1105"/>
        <v>45001</v>
      </c>
      <c r="G2729" s="12">
        <f t="shared" si="1093"/>
        <v>7.1003356660832573E-3</v>
      </c>
      <c r="H2729" s="11">
        <f t="shared" si="1106"/>
        <v>45033</v>
      </c>
      <c r="I2729" s="11">
        <f t="shared" si="1094"/>
        <v>45033</v>
      </c>
      <c r="J2729" s="1">
        <f t="shared" si="1107"/>
        <v>22</v>
      </c>
      <c r="K2729" s="1">
        <f t="shared" si="1090"/>
        <v>8</v>
      </c>
      <c r="L2729" s="8">
        <f t="shared" si="1095"/>
        <v>1.0025761200000001</v>
      </c>
      <c r="M2729" s="14">
        <f t="shared" si="1089"/>
        <v>1.0083999100000001</v>
      </c>
      <c r="N2729" s="14">
        <f t="shared" si="1111"/>
        <v>1.5018047841841677</v>
      </c>
      <c r="O2729" s="8">
        <f t="shared" ref="O2729:O2792" si="1113">TRUNC(TRUNC((L2729*N2729),15),8)</f>
        <v>1.5056736100000001</v>
      </c>
      <c r="P2729" s="8">
        <f t="shared" si="1096"/>
        <v>22174.496576680001</v>
      </c>
      <c r="Q2729" s="13">
        <f t="shared" si="1097"/>
        <v>0</v>
      </c>
      <c r="R2729" s="21">
        <f t="shared" si="1098"/>
        <v>0</v>
      </c>
      <c r="S2729" s="8">
        <f t="shared" si="1099"/>
        <v>0</v>
      </c>
      <c r="T2729" s="10">
        <f t="shared" si="1108"/>
        <v>6.5000000000000002E-2</v>
      </c>
      <c r="U2729" s="13">
        <f t="shared" si="1112"/>
        <v>348</v>
      </c>
      <c r="V2729" s="13">
        <v>252</v>
      </c>
      <c r="W2729" s="14">
        <f t="shared" si="1100"/>
        <v>1.0908587160000001</v>
      </c>
      <c r="X2729" s="224">
        <f t="shared" si="1091"/>
        <v>2014.7462869000001</v>
      </c>
      <c r="Y2729" s="8">
        <v>0</v>
      </c>
      <c r="Z2729" s="9">
        <f t="shared" si="1101"/>
        <v>0</v>
      </c>
      <c r="AA2729" s="26" t="str">
        <f t="shared" si="1109"/>
        <v>INCORPJ=</v>
      </c>
      <c r="AB2729" s="70">
        <f t="shared" si="1110"/>
        <v>45169</v>
      </c>
      <c r="AC2729" s="4"/>
      <c r="AD2729" s="1"/>
      <c r="AE2729" s="11"/>
      <c r="AF2729" s="5"/>
      <c r="AG2729" s="1"/>
      <c r="AH2729" s="1"/>
      <c r="AI2729" s="1"/>
      <c r="AJ2729" s="1"/>
      <c r="AK2729" s="10"/>
      <c r="AL2729" s="1"/>
      <c r="AM2729" s="1"/>
      <c r="AN2729" s="1"/>
      <c r="AO2729" s="1"/>
      <c r="AP2729" s="1"/>
      <c r="AQ2729" s="1"/>
    </row>
    <row r="2730" spans="1:43" x14ac:dyDescent="0.2">
      <c r="A2730" s="67">
        <f t="shared" si="1102"/>
        <v>45012</v>
      </c>
      <c r="B2730" s="8">
        <f t="shared" si="1092"/>
        <v>24189.242863580002</v>
      </c>
      <c r="C2730" s="8">
        <f t="shared" si="1103"/>
        <v>14727.293106159999</v>
      </c>
      <c r="D2730" s="28">
        <f t="shared" si="1104"/>
        <v>6563.07</v>
      </c>
      <c r="E2730" s="9">
        <f>IF(K2730=1,VLOOKUP(A2729,[1]Plan1!$AY$117:$BA$314,3),E2729)</f>
        <v>6609.67</v>
      </c>
      <c r="F2730" s="110">
        <f t="shared" si="1105"/>
        <v>45001</v>
      </c>
      <c r="G2730" s="12">
        <f t="shared" si="1093"/>
        <v>7.1003356660832573E-3</v>
      </c>
      <c r="H2730" s="11">
        <f t="shared" si="1106"/>
        <v>45033</v>
      </c>
      <c r="I2730" s="11">
        <f t="shared" si="1094"/>
        <v>45033</v>
      </c>
      <c r="J2730" s="1">
        <f t="shared" si="1107"/>
        <v>22</v>
      </c>
      <c r="K2730" s="1">
        <f t="shared" si="1090"/>
        <v>8</v>
      </c>
      <c r="L2730" s="8">
        <f t="shared" si="1095"/>
        <v>1.0025761200000001</v>
      </c>
      <c r="M2730" s="14">
        <f t="shared" ref="M2730:M2793" si="1114">IF(I2730&gt;I2729,L2729,M2729)</f>
        <v>1.0083999100000001</v>
      </c>
      <c r="N2730" s="14">
        <f t="shared" si="1111"/>
        <v>1.5018047841841677</v>
      </c>
      <c r="O2730" s="8">
        <f t="shared" si="1113"/>
        <v>1.5056736100000001</v>
      </c>
      <c r="P2730" s="8">
        <f t="shared" si="1096"/>
        <v>22174.496576680001</v>
      </c>
      <c r="Q2730" s="13">
        <f t="shared" si="1097"/>
        <v>0</v>
      </c>
      <c r="R2730" s="21">
        <f t="shared" si="1098"/>
        <v>0</v>
      </c>
      <c r="S2730" s="8">
        <f t="shared" si="1099"/>
        <v>0</v>
      </c>
      <c r="T2730" s="10">
        <f t="shared" si="1108"/>
        <v>6.5000000000000002E-2</v>
      </c>
      <c r="U2730" s="13">
        <f t="shared" si="1112"/>
        <v>348</v>
      </c>
      <c r="V2730" s="13">
        <v>252</v>
      </c>
      <c r="W2730" s="14">
        <f t="shared" si="1100"/>
        <v>1.0908587160000001</v>
      </c>
      <c r="X2730" s="224">
        <f t="shared" si="1091"/>
        <v>2014.7462869000001</v>
      </c>
      <c r="Y2730" s="8">
        <v>0</v>
      </c>
      <c r="Z2730" s="9">
        <f t="shared" si="1101"/>
        <v>0</v>
      </c>
      <c r="AA2730" s="26" t="str">
        <f t="shared" si="1109"/>
        <v>INCORPJ=</v>
      </c>
      <c r="AB2730" s="70">
        <f t="shared" si="1110"/>
        <v>45169</v>
      </c>
      <c r="AC2730" s="4"/>
      <c r="AD2730" s="1"/>
      <c r="AE2730" s="11"/>
      <c r="AF2730" s="5"/>
      <c r="AG2730" s="1"/>
      <c r="AH2730" s="1"/>
      <c r="AI2730" s="1"/>
      <c r="AJ2730" s="1"/>
      <c r="AK2730" s="10"/>
      <c r="AL2730" s="1"/>
      <c r="AM2730" s="1"/>
      <c r="AN2730" s="1"/>
      <c r="AO2730" s="1"/>
      <c r="AP2730" s="1"/>
      <c r="AQ2730" s="1"/>
    </row>
    <row r="2731" spans="1:43" x14ac:dyDescent="0.2">
      <c r="A2731" s="67">
        <f t="shared" si="1102"/>
        <v>45013</v>
      </c>
      <c r="B2731" s="8">
        <f t="shared" si="1092"/>
        <v>24203.0712556</v>
      </c>
      <c r="C2731" s="8">
        <f t="shared" si="1103"/>
        <v>14727.293106159999</v>
      </c>
      <c r="D2731" s="28">
        <f t="shared" si="1104"/>
        <v>6563.07</v>
      </c>
      <c r="E2731" s="9">
        <f>IF(K2731=1,VLOOKUP(A2730,[1]Plan1!$AY$117:$BA$314,3),E2730)</f>
        <v>6609.67</v>
      </c>
      <c r="F2731" s="110">
        <f t="shared" si="1105"/>
        <v>45001</v>
      </c>
      <c r="G2731" s="12">
        <f t="shared" si="1093"/>
        <v>7.1003356660832573E-3</v>
      </c>
      <c r="H2731" s="11">
        <f t="shared" si="1106"/>
        <v>45033</v>
      </c>
      <c r="I2731" s="11">
        <f t="shared" si="1094"/>
        <v>45033</v>
      </c>
      <c r="J2731" s="1">
        <f t="shared" si="1107"/>
        <v>22</v>
      </c>
      <c r="K2731" s="1">
        <f t="shared" ref="K2731:K2794" si="1115">(J2731-(NETWORKDAYS(A2731,I2731,AE$118:AE$502)-1))</f>
        <v>9</v>
      </c>
      <c r="L2731" s="8">
        <f t="shared" si="1095"/>
        <v>1.0028986099999999</v>
      </c>
      <c r="M2731" s="14">
        <f t="shared" si="1114"/>
        <v>1.0083999100000001</v>
      </c>
      <c r="N2731" s="14">
        <f t="shared" si="1111"/>
        <v>1.5018047841841677</v>
      </c>
      <c r="O2731" s="8">
        <f t="shared" si="1113"/>
        <v>1.5061579300000001</v>
      </c>
      <c r="P2731" s="8">
        <f t="shared" si="1096"/>
        <v>22181.62929927</v>
      </c>
      <c r="Q2731" s="13">
        <f t="shared" si="1097"/>
        <v>0</v>
      </c>
      <c r="R2731" s="21">
        <f t="shared" si="1098"/>
        <v>0</v>
      </c>
      <c r="S2731" s="8">
        <f t="shared" si="1099"/>
        <v>0</v>
      </c>
      <c r="T2731" s="10">
        <f t="shared" si="1108"/>
        <v>6.5000000000000002E-2</v>
      </c>
      <c r="U2731" s="13">
        <f t="shared" si="1112"/>
        <v>349</v>
      </c>
      <c r="V2731" s="13">
        <v>252</v>
      </c>
      <c r="W2731" s="14">
        <f t="shared" si="1100"/>
        <v>1.091131356</v>
      </c>
      <c r="X2731" s="224">
        <f t="shared" si="1091"/>
        <v>2021.44195633</v>
      </c>
      <c r="Y2731" s="8">
        <v>0</v>
      </c>
      <c r="Z2731" s="9">
        <f t="shared" si="1101"/>
        <v>0</v>
      </c>
      <c r="AA2731" s="26" t="str">
        <f t="shared" si="1109"/>
        <v>INCORPJ=</v>
      </c>
      <c r="AB2731" s="70">
        <f t="shared" si="1110"/>
        <v>45169</v>
      </c>
      <c r="AC2731" s="4"/>
      <c r="AD2731" s="1"/>
      <c r="AE2731" s="11"/>
      <c r="AF2731" s="5"/>
      <c r="AG2731" s="1"/>
      <c r="AH2731" s="1"/>
      <c r="AI2731" s="1"/>
      <c r="AJ2731" s="1"/>
      <c r="AK2731" s="10"/>
      <c r="AL2731" s="1"/>
      <c r="AM2731" s="1"/>
      <c r="AN2731" s="1"/>
      <c r="AO2731" s="1"/>
      <c r="AP2731" s="1"/>
      <c r="AQ2731" s="1"/>
    </row>
    <row r="2732" spans="1:43" x14ac:dyDescent="0.2">
      <c r="A2732" s="67">
        <f t="shared" si="1102"/>
        <v>45014</v>
      </c>
      <c r="B2732" s="8">
        <f t="shared" si="1092"/>
        <v>24216.907113150002</v>
      </c>
      <c r="C2732" s="8">
        <f t="shared" si="1103"/>
        <v>14727.293106159999</v>
      </c>
      <c r="D2732" s="28">
        <f t="shared" si="1104"/>
        <v>6563.07</v>
      </c>
      <c r="E2732" s="9">
        <f>IF(K2732=1,VLOOKUP(A2731,[1]Plan1!$AY$117:$BA$314,3),E2731)</f>
        <v>6609.67</v>
      </c>
      <c r="F2732" s="110">
        <f t="shared" si="1105"/>
        <v>45001</v>
      </c>
      <c r="G2732" s="12">
        <f t="shared" si="1093"/>
        <v>7.1003356660832573E-3</v>
      </c>
      <c r="H2732" s="11">
        <f t="shared" si="1106"/>
        <v>45033</v>
      </c>
      <c r="I2732" s="11">
        <f t="shared" si="1094"/>
        <v>45033</v>
      </c>
      <c r="J2732" s="1">
        <f t="shared" si="1107"/>
        <v>22</v>
      </c>
      <c r="K2732" s="1">
        <f t="shared" si="1115"/>
        <v>10</v>
      </c>
      <c r="L2732" s="8">
        <f t="shared" si="1095"/>
        <v>1.0032211900000001</v>
      </c>
      <c r="M2732" s="14">
        <f t="shared" si="1114"/>
        <v>1.0083999100000001</v>
      </c>
      <c r="N2732" s="14">
        <f t="shared" si="1111"/>
        <v>1.5018047841841677</v>
      </c>
      <c r="O2732" s="8">
        <f t="shared" si="1113"/>
        <v>1.5066423799999999</v>
      </c>
      <c r="P2732" s="8">
        <f t="shared" si="1096"/>
        <v>22188.76393642</v>
      </c>
      <c r="Q2732" s="13">
        <f t="shared" si="1097"/>
        <v>0</v>
      </c>
      <c r="R2732" s="21">
        <f t="shared" si="1098"/>
        <v>0</v>
      </c>
      <c r="S2732" s="8">
        <f t="shared" si="1099"/>
        <v>0</v>
      </c>
      <c r="T2732" s="10">
        <f t="shared" si="1108"/>
        <v>6.5000000000000002E-2</v>
      </c>
      <c r="U2732" s="13">
        <f t="shared" si="1112"/>
        <v>350</v>
      </c>
      <c r="V2732" s="13">
        <v>252</v>
      </c>
      <c r="W2732" s="14">
        <f t="shared" si="1100"/>
        <v>1.0914040629999999</v>
      </c>
      <c r="X2732" s="224">
        <f t="shared" si="1091"/>
        <v>2028.1431767300001</v>
      </c>
      <c r="Y2732" s="8">
        <v>0</v>
      </c>
      <c r="Z2732" s="9">
        <f t="shared" si="1101"/>
        <v>0</v>
      </c>
      <c r="AA2732" s="26" t="str">
        <f t="shared" si="1109"/>
        <v>INCORPJ=</v>
      </c>
      <c r="AB2732" s="70">
        <f t="shared" si="1110"/>
        <v>45169</v>
      </c>
      <c r="AC2732" s="4"/>
      <c r="AD2732" s="1"/>
      <c r="AE2732" s="11"/>
      <c r="AF2732" s="5"/>
      <c r="AG2732" s="1"/>
      <c r="AH2732" s="1"/>
      <c r="AI2732" s="1"/>
      <c r="AJ2732" s="1"/>
      <c r="AK2732" s="10"/>
      <c r="AL2732" s="1"/>
      <c r="AM2732" s="1"/>
      <c r="AN2732" s="1"/>
      <c r="AO2732" s="1"/>
      <c r="AP2732" s="1"/>
      <c r="AQ2732" s="1"/>
    </row>
    <row r="2733" spans="1:43" x14ac:dyDescent="0.2">
      <c r="A2733" s="67">
        <f t="shared" si="1102"/>
        <v>45015</v>
      </c>
      <c r="B2733" s="8">
        <f t="shared" si="1092"/>
        <v>24230.751126710002</v>
      </c>
      <c r="C2733" s="8">
        <f t="shared" si="1103"/>
        <v>14727.293106159999</v>
      </c>
      <c r="D2733" s="28">
        <f t="shared" si="1104"/>
        <v>6563.07</v>
      </c>
      <c r="E2733" s="9">
        <f>IF(K2733=1,VLOOKUP(A2732,[1]Plan1!$AY$117:$BA$314,3),E2732)</f>
        <v>6609.67</v>
      </c>
      <c r="F2733" s="110">
        <f t="shared" si="1105"/>
        <v>45001</v>
      </c>
      <c r="G2733" s="12">
        <f t="shared" si="1093"/>
        <v>7.1003356660832573E-3</v>
      </c>
      <c r="H2733" s="11">
        <f t="shared" si="1106"/>
        <v>45033</v>
      </c>
      <c r="I2733" s="11">
        <f t="shared" si="1094"/>
        <v>45033</v>
      </c>
      <c r="J2733" s="1">
        <f t="shared" si="1107"/>
        <v>22</v>
      </c>
      <c r="K2733" s="1">
        <f t="shared" si="1115"/>
        <v>11</v>
      </c>
      <c r="L2733" s="8">
        <f t="shared" si="1095"/>
        <v>1.0035438800000001</v>
      </c>
      <c r="M2733" s="14">
        <f t="shared" si="1114"/>
        <v>1.0083999100000001</v>
      </c>
      <c r="N2733" s="14">
        <f t="shared" si="1111"/>
        <v>1.5018047841841677</v>
      </c>
      <c r="O2733" s="8">
        <f t="shared" si="1113"/>
        <v>1.5071270000000001</v>
      </c>
      <c r="P2733" s="8">
        <f t="shared" si="1096"/>
        <v>22195.9010772</v>
      </c>
      <c r="Q2733" s="13">
        <f t="shared" si="1097"/>
        <v>0</v>
      </c>
      <c r="R2733" s="21">
        <f t="shared" si="1098"/>
        <v>0</v>
      </c>
      <c r="S2733" s="8">
        <f t="shared" si="1099"/>
        <v>0</v>
      </c>
      <c r="T2733" s="10">
        <f t="shared" si="1108"/>
        <v>6.5000000000000002E-2</v>
      </c>
      <c r="U2733" s="13">
        <f t="shared" si="1112"/>
        <v>351</v>
      </c>
      <c r="V2733" s="13">
        <v>252</v>
      </c>
      <c r="W2733" s="14">
        <f t="shared" si="1100"/>
        <v>1.091676839</v>
      </c>
      <c r="X2733" s="224">
        <f t="shared" si="1091"/>
        <v>2034.85004951</v>
      </c>
      <c r="Y2733" s="8">
        <v>0</v>
      </c>
      <c r="Z2733" s="9">
        <f t="shared" si="1101"/>
        <v>0</v>
      </c>
      <c r="AA2733" s="26" t="str">
        <f t="shared" si="1109"/>
        <v>INCORPJ=</v>
      </c>
      <c r="AB2733" s="70">
        <f t="shared" si="1110"/>
        <v>45169</v>
      </c>
      <c r="AC2733" s="4"/>
      <c r="AD2733" s="1"/>
      <c r="AE2733" s="11"/>
      <c r="AF2733" s="5"/>
      <c r="AG2733" s="1"/>
      <c r="AH2733" s="1"/>
      <c r="AI2733" s="1"/>
      <c r="AJ2733" s="1"/>
      <c r="AK2733" s="10"/>
      <c r="AL2733" s="1"/>
      <c r="AM2733" s="1"/>
      <c r="AN2733" s="1"/>
      <c r="AO2733" s="1"/>
      <c r="AP2733" s="1"/>
      <c r="AQ2733" s="1"/>
    </row>
    <row r="2734" spans="1:43" x14ac:dyDescent="0.2">
      <c r="A2734" s="67">
        <f t="shared" si="1102"/>
        <v>45016</v>
      </c>
      <c r="B2734" s="8">
        <f t="shared" si="1092"/>
        <v>24244.60311679</v>
      </c>
      <c r="C2734" s="8">
        <f t="shared" si="1103"/>
        <v>14727.293106159999</v>
      </c>
      <c r="D2734" s="28">
        <f t="shared" si="1104"/>
        <v>6563.07</v>
      </c>
      <c r="E2734" s="9">
        <f>IF(K2734=1,VLOOKUP(A2733,[1]Plan1!$AY$117:$BA$314,3),E2733)</f>
        <v>6609.67</v>
      </c>
      <c r="F2734" s="110">
        <f t="shared" si="1105"/>
        <v>45001</v>
      </c>
      <c r="G2734" s="12">
        <f t="shared" si="1093"/>
        <v>7.1003356660832573E-3</v>
      </c>
      <c r="H2734" s="11">
        <f t="shared" si="1106"/>
        <v>45033</v>
      </c>
      <c r="I2734" s="11">
        <f t="shared" si="1094"/>
        <v>45033</v>
      </c>
      <c r="J2734" s="1">
        <f t="shared" si="1107"/>
        <v>22</v>
      </c>
      <c r="K2734" s="1">
        <f t="shared" si="1115"/>
        <v>12</v>
      </c>
      <c r="L2734" s="8">
        <f t="shared" si="1095"/>
        <v>1.00386668</v>
      </c>
      <c r="M2734" s="14">
        <f t="shared" si="1114"/>
        <v>1.0083999100000001</v>
      </c>
      <c r="N2734" s="14">
        <f t="shared" si="1111"/>
        <v>1.5018047841841677</v>
      </c>
      <c r="O2734" s="8">
        <f t="shared" si="1113"/>
        <v>1.50761178</v>
      </c>
      <c r="P2734" s="8">
        <f t="shared" si="1096"/>
        <v>22203.040574350001</v>
      </c>
      <c r="Q2734" s="13">
        <f t="shared" si="1097"/>
        <v>0</v>
      </c>
      <c r="R2734" s="21">
        <f t="shared" si="1098"/>
        <v>0</v>
      </c>
      <c r="S2734" s="8">
        <f t="shared" si="1099"/>
        <v>0</v>
      </c>
      <c r="T2734" s="10">
        <f t="shared" si="1108"/>
        <v>6.5000000000000002E-2</v>
      </c>
      <c r="U2734" s="13">
        <f t="shared" si="1112"/>
        <v>352</v>
      </c>
      <c r="V2734" s="13">
        <v>252</v>
      </c>
      <c r="W2734" s="14">
        <f t="shared" si="1100"/>
        <v>1.0919496829999999</v>
      </c>
      <c r="X2734" s="224">
        <f t="shared" si="1091"/>
        <v>2041.56254244</v>
      </c>
      <c r="Y2734" s="8">
        <v>0</v>
      </c>
      <c r="Z2734" s="9">
        <f t="shared" si="1101"/>
        <v>0</v>
      </c>
      <c r="AA2734" s="26" t="str">
        <f t="shared" si="1109"/>
        <v>INCORPJ=</v>
      </c>
      <c r="AB2734" s="70">
        <f t="shared" si="1110"/>
        <v>45169</v>
      </c>
      <c r="AC2734" s="4"/>
      <c r="AD2734" s="1"/>
      <c r="AE2734" s="11"/>
      <c r="AF2734" s="5"/>
      <c r="AG2734" s="1"/>
      <c r="AH2734" s="1"/>
      <c r="AI2734" s="1"/>
      <c r="AJ2734" s="1"/>
      <c r="AK2734" s="10"/>
      <c r="AL2734" s="1"/>
      <c r="AM2734" s="1"/>
      <c r="AN2734" s="1"/>
      <c r="AO2734" s="1"/>
      <c r="AP2734" s="1"/>
      <c r="AQ2734" s="1"/>
    </row>
    <row r="2735" spans="1:43" x14ac:dyDescent="0.2">
      <c r="A2735" s="67">
        <f t="shared" si="1102"/>
        <v>45017</v>
      </c>
      <c r="B2735" s="8">
        <f t="shared" si="1092"/>
        <v>24258.462787289998</v>
      </c>
      <c r="C2735" s="8">
        <f t="shared" si="1103"/>
        <v>14727.293106159999</v>
      </c>
      <c r="D2735" s="28">
        <f t="shared" si="1104"/>
        <v>6563.07</v>
      </c>
      <c r="E2735" s="9">
        <f>IF(K2735=1,VLOOKUP(A2734,[1]Plan1!$AY$117:$BA$314,3),E2734)</f>
        <v>6609.67</v>
      </c>
      <c r="F2735" s="110">
        <f t="shared" si="1105"/>
        <v>45001</v>
      </c>
      <c r="G2735" s="12">
        <f t="shared" si="1093"/>
        <v>7.1003356660832573E-3</v>
      </c>
      <c r="H2735" s="11">
        <f t="shared" si="1106"/>
        <v>45033</v>
      </c>
      <c r="I2735" s="11">
        <f t="shared" si="1094"/>
        <v>45033</v>
      </c>
      <c r="J2735" s="1">
        <f t="shared" si="1107"/>
        <v>22</v>
      </c>
      <c r="K2735" s="1">
        <f t="shared" si="1115"/>
        <v>13</v>
      </c>
      <c r="L2735" s="8">
        <f t="shared" si="1095"/>
        <v>1.0041895700000001</v>
      </c>
      <c r="M2735" s="14">
        <f t="shared" si="1114"/>
        <v>1.0083999100000001</v>
      </c>
      <c r="N2735" s="14">
        <f t="shared" si="1111"/>
        <v>1.5018047841841677</v>
      </c>
      <c r="O2735" s="8">
        <f t="shared" si="1113"/>
        <v>1.5080967000000001</v>
      </c>
      <c r="P2735" s="8">
        <f t="shared" si="1096"/>
        <v>22210.182133329999</v>
      </c>
      <c r="Q2735" s="13">
        <f t="shared" si="1097"/>
        <v>0</v>
      </c>
      <c r="R2735" s="21">
        <f t="shared" si="1098"/>
        <v>0</v>
      </c>
      <c r="S2735" s="8">
        <f t="shared" si="1099"/>
        <v>0</v>
      </c>
      <c r="T2735" s="10">
        <f t="shared" si="1108"/>
        <v>6.5000000000000002E-2</v>
      </c>
      <c r="U2735" s="13">
        <f t="shared" si="1112"/>
        <v>353</v>
      </c>
      <c r="V2735" s="13">
        <v>252</v>
      </c>
      <c r="W2735" s="14">
        <f t="shared" si="1100"/>
        <v>1.092222596</v>
      </c>
      <c r="X2735" s="224">
        <f t="shared" si="1091"/>
        <v>2048.2806539600001</v>
      </c>
      <c r="Y2735" s="8">
        <v>0</v>
      </c>
      <c r="Z2735" s="9">
        <f t="shared" si="1101"/>
        <v>0</v>
      </c>
      <c r="AA2735" s="26" t="str">
        <f t="shared" si="1109"/>
        <v>INCORPJ=</v>
      </c>
      <c r="AB2735" s="70">
        <f t="shared" si="1110"/>
        <v>45169</v>
      </c>
      <c r="AC2735" s="4"/>
      <c r="AD2735" s="1"/>
      <c r="AE2735" s="11"/>
      <c r="AF2735" s="5"/>
      <c r="AG2735" s="1"/>
      <c r="AH2735" s="1"/>
      <c r="AI2735" s="1"/>
      <c r="AJ2735" s="1"/>
      <c r="AK2735" s="10"/>
      <c r="AL2735" s="1"/>
      <c r="AM2735" s="1"/>
      <c r="AN2735" s="1"/>
      <c r="AO2735" s="1"/>
      <c r="AP2735" s="1"/>
      <c r="AQ2735" s="1"/>
    </row>
    <row r="2736" spans="1:43" x14ac:dyDescent="0.2">
      <c r="A2736" s="67">
        <f t="shared" si="1102"/>
        <v>45018</v>
      </c>
      <c r="B2736" s="8">
        <f t="shared" si="1092"/>
        <v>24258.462787289998</v>
      </c>
      <c r="C2736" s="8">
        <f t="shared" si="1103"/>
        <v>14727.293106159999</v>
      </c>
      <c r="D2736" s="28">
        <f t="shared" si="1104"/>
        <v>6563.07</v>
      </c>
      <c r="E2736" s="9">
        <f>IF(K2736=1,VLOOKUP(A2735,[1]Plan1!$AY$117:$BA$314,3),E2735)</f>
        <v>6609.67</v>
      </c>
      <c r="F2736" s="110">
        <f t="shared" si="1105"/>
        <v>45001</v>
      </c>
      <c r="G2736" s="12">
        <f t="shared" si="1093"/>
        <v>7.1003356660832573E-3</v>
      </c>
      <c r="H2736" s="11">
        <f t="shared" si="1106"/>
        <v>45033</v>
      </c>
      <c r="I2736" s="11">
        <f t="shared" si="1094"/>
        <v>45033</v>
      </c>
      <c r="J2736" s="1">
        <f t="shared" si="1107"/>
        <v>22</v>
      </c>
      <c r="K2736" s="1">
        <f t="shared" si="1115"/>
        <v>13</v>
      </c>
      <c r="L2736" s="8">
        <f t="shared" si="1095"/>
        <v>1.0041895700000001</v>
      </c>
      <c r="M2736" s="14">
        <f t="shared" si="1114"/>
        <v>1.0083999100000001</v>
      </c>
      <c r="N2736" s="14">
        <f t="shared" si="1111"/>
        <v>1.5018047841841677</v>
      </c>
      <c r="O2736" s="8">
        <f t="shared" si="1113"/>
        <v>1.5080967000000001</v>
      </c>
      <c r="P2736" s="8">
        <f t="shared" si="1096"/>
        <v>22210.182133329999</v>
      </c>
      <c r="Q2736" s="13">
        <f t="shared" si="1097"/>
        <v>0</v>
      </c>
      <c r="R2736" s="21">
        <f t="shared" si="1098"/>
        <v>0</v>
      </c>
      <c r="S2736" s="8">
        <f t="shared" si="1099"/>
        <v>0</v>
      </c>
      <c r="T2736" s="10">
        <f t="shared" si="1108"/>
        <v>6.5000000000000002E-2</v>
      </c>
      <c r="U2736" s="13">
        <f t="shared" si="1112"/>
        <v>353</v>
      </c>
      <c r="V2736" s="13">
        <v>252</v>
      </c>
      <c r="W2736" s="14">
        <f t="shared" si="1100"/>
        <v>1.092222596</v>
      </c>
      <c r="X2736" s="224">
        <f t="shared" si="1091"/>
        <v>2048.2806539600001</v>
      </c>
      <c r="Y2736" s="8">
        <v>0</v>
      </c>
      <c r="Z2736" s="9">
        <f t="shared" si="1101"/>
        <v>0</v>
      </c>
      <c r="AA2736" s="26" t="str">
        <f t="shared" si="1109"/>
        <v>INCORPJ=</v>
      </c>
      <c r="AB2736" s="70">
        <f t="shared" si="1110"/>
        <v>45169</v>
      </c>
      <c r="AC2736" s="4"/>
      <c r="AD2736" s="1"/>
      <c r="AE2736" s="11"/>
      <c r="AF2736" s="5"/>
      <c r="AG2736" s="1"/>
      <c r="AH2736" s="1"/>
      <c r="AI2736" s="1"/>
      <c r="AJ2736" s="1"/>
      <c r="AK2736" s="10"/>
      <c r="AL2736" s="1"/>
      <c r="AM2736" s="1"/>
      <c r="AN2736" s="1"/>
      <c r="AO2736" s="1"/>
      <c r="AP2736" s="1"/>
      <c r="AQ2736" s="1"/>
    </row>
    <row r="2737" spans="1:43" x14ac:dyDescent="0.2">
      <c r="A2737" s="67">
        <f t="shared" si="1102"/>
        <v>45019</v>
      </c>
      <c r="B2737" s="8">
        <f t="shared" si="1092"/>
        <v>24258.462787289998</v>
      </c>
      <c r="C2737" s="8">
        <f t="shared" si="1103"/>
        <v>14727.293106159999</v>
      </c>
      <c r="D2737" s="28">
        <f t="shared" si="1104"/>
        <v>6563.07</v>
      </c>
      <c r="E2737" s="9">
        <f>IF(K2737=1,VLOOKUP(A2736,[1]Plan1!$AY$117:$BA$314,3),E2736)</f>
        <v>6609.67</v>
      </c>
      <c r="F2737" s="110">
        <f t="shared" si="1105"/>
        <v>45001</v>
      </c>
      <c r="G2737" s="12">
        <f t="shared" si="1093"/>
        <v>7.1003356660832573E-3</v>
      </c>
      <c r="H2737" s="11">
        <f t="shared" si="1106"/>
        <v>45033</v>
      </c>
      <c r="I2737" s="11">
        <f t="shared" si="1094"/>
        <v>45033</v>
      </c>
      <c r="J2737" s="1">
        <f t="shared" si="1107"/>
        <v>22</v>
      </c>
      <c r="K2737" s="1">
        <f t="shared" si="1115"/>
        <v>13</v>
      </c>
      <c r="L2737" s="8">
        <f t="shared" si="1095"/>
        <v>1.0041895700000001</v>
      </c>
      <c r="M2737" s="14">
        <f t="shared" si="1114"/>
        <v>1.0083999100000001</v>
      </c>
      <c r="N2737" s="14">
        <f t="shared" si="1111"/>
        <v>1.5018047841841677</v>
      </c>
      <c r="O2737" s="8">
        <f t="shared" si="1113"/>
        <v>1.5080967000000001</v>
      </c>
      <c r="P2737" s="8">
        <f t="shared" si="1096"/>
        <v>22210.182133329999</v>
      </c>
      <c r="Q2737" s="13">
        <f t="shared" si="1097"/>
        <v>0</v>
      </c>
      <c r="R2737" s="21">
        <f t="shared" si="1098"/>
        <v>0</v>
      </c>
      <c r="S2737" s="8">
        <f t="shared" si="1099"/>
        <v>0</v>
      </c>
      <c r="T2737" s="10">
        <f t="shared" si="1108"/>
        <v>6.5000000000000002E-2</v>
      </c>
      <c r="U2737" s="13">
        <f t="shared" si="1112"/>
        <v>353</v>
      </c>
      <c r="V2737" s="13">
        <v>252</v>
      </c>
      <c r="W2737" s="14">
        <f t="shared" si="1100"/>
        <v>1.092222596</v>
      </c>
      <c r="X2737" s="224">
        <f t="shared" si="1091"/>
        <v>2048.2806539600001</v>
      </c>
      <c r="Y2737" s="8">
        <v>0</v>
      </c>
      <c r="Z2737" s="9">
        <f t="shared" si="1101"/>
        <v>0</v>
      </c>
      <c r="AA2737" s="26" t="str">
        <f t="shared" si="1109"/>
        <v>INCORPJ=</v>
      </c>
      <c r="AB2737" s="70">
        <f t="shared" si="1110"/>
        <v>45169</v>
      </c>
      <c r="AC2737" s="4"/>
      <c r="AD2737" s="1"/>
      <c r="AE2737" s="11"/>
      <c r="AF2737" s="5"/>
      <c r="AG2737" s="1"/>
      <c r="AH2737" s="1"/>
      <c r="AI2737" s="1"/>
      <c r="AJ2737" s="1"/>
      <c r="AK2737" s="10"/>
      <c r="AL2737" s="1"/>
      <c r="AM2737" s="1"/>
      <c r="AN2737" s="1"/>
      <c r="AO2737" s="1"/>
      <c r="AP2737" s="1"/>
      <c r="AQ2737" s="1"/>
    </row>
    <row r="2738" spans="1:43" x14ac:dyDescent="0.2">
      <c r="A2738" s="67">
        <f t="shared" si="1102"/>
        <v>45020</v>
      </c>
      <c r="B2738" s="8">
        <f t="shared" si="1092"/>
        <v>24272.330579609999</v>
      </c>
      <c r="C2738" s="8">
        <f t="shared" si="1103"/>
        <v>14727.293106159999</v>
      </c>
      <c r="D2738" s="28">
        <f t="shared" si="1104"/>
        <v>6563.07</v>
      </c>
      <c r="E2738" s="9">
        <f>IF(K2738=1,VLOOKUP(A2737,[1]Plan1!$AY$117:$BA$314,3),E2737)</f>
        <v>6609.67</v>
      </c>
      <c r="F2738" s="110">
        <f t="shared" si="1105"/>
        <v>45001</v>
      </c>
      <c r="G2738" s="12">
        <f t="shared" si="1093"/>
        <v>7.1003356660832573E-3</v>
      </c>
      <c r="H2738" s="11">
        <f t="shared" si="1106"/>
        <v>45033</v>
      </c>
      <c r="I2738" s="11">
        <f t="shared" si="1094"/>
        <v>45033</v>
      </c>
      <c r="J2738" s="1">
        <f t="shared" si="1107"/>
        <v>22</v>
      </c>
      <c r="K2738" s="1">
        <f t="shared" si="1115"/>
        <v>14</v>
      </c>
      <c r="L2738" s="8">
        <f t="shared" si="1095"/>
        <v>1.0045125800000001</v>
      </c>
      <c r="M2738" s="14">
        <f t="shared" si="1114"/>
        <v>1.0083999100000001</v>
      </c>
      <c r="N2738" s="14">
        <f t="shared" si="1111"/>
        <v>1.5018047841841677</v>
      </c>
      <c r="O2738" s="8">
        <f t="shared" si="1113"/>
        <v>1.50858179</v>
      </c>
      <c r="P2738" s="8">
        <f t="shared" si="1096"/>
        <v>22217.326195940001</v>
      </c>
      <c r="Q2738" s="13">
        <f t="shared" si="1097"/>
        <v>0</v>
      </c>
      <c r="R2738" s="21">
        <f t="shared" si="1098"/>
        <v>0</v>
      </c>
      <c r="S2738" s="8">
        <f t="shared" si="1099"/>
        <v>0</v>
      </c>
      <c r="T2738" s="10">
        <f t="shared" si="1108"/>
        <v>6.5000000000000002E-2</v>
      </c>
      <c r="U2738" s="13">
        <f t="shared" si="1112"/>
        <v>354</v>
      </c>
      <c r="V2738" s="13">
        <v>252</v>
      </c>
      <c r="W2738" s="14">
        <f t="shared" si="1100"/>
        <v>1.0924955759999999</v>
      </c>
      <c r="X2738" s="224">
        <f t="shared" si="1091"/>
        <v>2055.0043836700002</v>
      </c>
      <c r="Y2738" s="8">
        <v>0</v>
      </c>
      <c r="Z2738" s="9">
        <f t="shared" si="1101"/>
        <v>0</v>
      </c>
      <c r="AA2738" s="26" t="str">
        <f t="shared" si="1109"/>
        <v>INCORPJ=</v>
      </c>
      <c r="AB2738" s="70">
        <f t="shared" si="1110"/>
        <v>45169</v>
      </c>
      <c r="AC2738" s="4"/>
      <c r="AD2738" s="1"/>
      <c r="AE2738" s="11"/>
      <c r="AF2738" s="5"/>
      <c r="AG2738" s="1"/>
      <c r="AH2738" s="1"/>
      <c r="AI2738" s="1"/>
      <c r="AJ2738" s="1"/>
      <c r="AK2738" s="10"/>
      <c r="AL2738" s="1"/>
      <c r="AM2738" s="1"/>
      <c r="AN2738" s="1"/>
      <c r="AO2738" s="1"/>
      <c r="AP2738" s="1"/>
      <c r="AQ2738" s="1"/>
    </row>
    <row r="2739" spans="1:43" x14ac:dyDescent="0.2">
      <c r="A2739" s="67">
        <f t="shared" si="1102"/>
        <v>45021</v>
      </c>
      <c r="B2739" s="8">
        <f t="shared" si="1092"/>
        <v>24286.20621982</v>
      </c>
      <c r="C2739" s="8">
        <f t="shared" si="1103"/>
        <v>14727.293106159999</v>
      </c>
      <c r="D2739" s="28">
        <f t="shared" si="1104"/>
        <v>6563.07</v>
      </c>
      <c r="E2739" s="9">
        <f>IF(K2739=1,VLOOKUP(A2738,[1]Plan1!$AY$117:$BA$314,3),E2738)</f>
        <v>6609.67</v>
      </c>
      <c r="F2739" s="110">
        <f t="shared" si="1105"/>
        <v>45001</v>
      </c>
      <c r="G2739" s="12">
        <f t="shared" si="1093"/>
        <v>7.1003356660832573E-3</v>
      </c>
      <c r="H2739" s="11">
        <f t="shared" si="1106"/>
        <v>45033</v>
      </c>
      <c r="I2739" s="11">
        <f t="shared" si="1094"/>
        <v>45033</v>
      </c>
      <c r="J2739" s="1">
        <f t="shared" si="1107"/>
        <v>22</v>
      </c>
      <c r="K2739" s="1">
        <f t="shared" si="1115"/>
        <v>15</v>
      </c>
      <c r="L2739" s="8">
        <f t="shared" si="1095"/>
        <v>1.00483568</v>
      </c>
      <c r="M2739" s="14">
        <f t="shared" si="1114"/>
        <v>1.0083999100000001</v>
      </c>
      <c r="N2739" s="14">
        <f t="shared" si="1111"/>
        <v>1.5018047841841677</v>
      </c>
      <c r="O2739" s="8">
        <f t="shared" si="1113"/>
        <v>1.50906703</v>
      </c>
      <c r="P2739" s="8">
        <f t="shared" si="1096"/>
        <v>22224.472467650001</v>
      </c>
      <c r="Q2739" s="13">
        <f t="shared" si="1097"/>
        <v>0</v>
      </c>
      <c r="R2739" s="21">
        <f t="shared" si="1098"/>
        <v>0</v>
      </c>
      <c r="S2739" s="8">
        <f t="shared" si="1099"/>
        <v>0</v>
      </c>
      <c r="T2739" s="10">
        <f t="shared" si="1108"/>
        <v>6.5000000000000002E-2</v>
      </c>
      <c r="U2739" s="13">
        <f t="shared" si="1112"/>
        <v>355</v>
      </c>
      <c r="V2739" s="13">
        <v>252</v>
      </c>
      <c r="W2739" s="14">
        <f t="shared" si="1100"/>
        <v>1.0927686249999999</v>
      </c>
      <c r="X2739" s="224">
        <f t="shared" si="1091"/>
        <v>2061.7337521700001</v>
      </c>
      <c r="Y2739" s="8">
        <v>0</v>
      </c>
      <c r="Z2739" s="9">
        <f t="shared" si="1101"/>
        <v>0</v>
      </c>
      <c r="AA2739" s="26" t="str">
        <f t="shared" si="1109"/>
        <v>INCORPJ=</v>
      </c>
      <c r="AB2739" s="70">
        <f t="shared" si="1110"/>
        <v>45169</v>
      </c>
      <c r="AC2739" s="4"/>
      <c r="AD2739" s="1"/>
      <c r="AE2739" s="11"/>
      <c r="AF2739" s="5"/>
      <c r="AG2739" s="1"/>
      <c r="AH2739" s="1"/>
      <c r="AI2739" s="1"/>
      <c r="AJ2739" s="1"/>
      <c r="AK2739" s="10"/>
      <c r="AL2739" s="1"/>
      <c r="AM2739" s="1"/>
      <c r="AN2739" s="1"/>
      <c r="AO2739" s="1"/>
      <c r="AP2739" s="1"/>
      <c r="AQ2739" s="1"/>
    </row>
    <row r="2740" spans="1:43" x14ac:dyDescent="0.2">
      <c r="A2740" s="67">
        <f t="shared" si="1102"/>
        <v>45022</v>
      </c>
      <c r="B2740" s="8">
        <f t="shared" si="1092"/>
        <v>24300.089688970002</v>
      </c>
      <c r="C2740" s="8">
        <f t="shared" si="1103"/>
        <v>14727.293106159999</v>
      </c>
      <c r="D2740" s="28">
        <f t="shared" si="1104"/>
        <v>6563.07</v>
      </c>
      <c r="E2740" s="9">
        <f>IF(K2740=1,VLOOKUP(A2739,[1]Plan1!$AY$117:$BA$314,3),E2739)</f>
        <v>6609.67</v>
      </c>
      <c r="F2740" s="110">
        <f t="shared" si="1105"/>
        <v>45001</v>
      </c>
      <c r="G2740" s="12">
        <f t="shared" si="1093"/>
        <v>7.1003356660832573E-3</v>
      </c>
      <c r="H2740" s="11">
        <f t="shared" si="1106"/>
        <v>45033</v>
      </c>
      <c r="I2740" s="11">
        <f t="shared" si="1094"/>
        <v>45033</v>
      </c>
      <c r="J2740" s="1">
        <f t="shared" si="1107"/>
        <v>22</v>
      </c>
      <c r="K2740" s="1">
        <f t="shared" si="1115"/>
        <v>16</v>
      </c>
      <c r="L2740" s="8">
        <f t="shared" si="1095"/>
        <v>1.0051588899999999</v>
      </c>
      <c r="M2740" s="14">
        <f t="shared" si="1114"/>
        <v>1.0083999100000001</v>
      </c>
      <c r="N2740" s="14">
        <f t="shared" si="1111"/>
        <v>1.5018047841841677</v>
      </c>
      <c r="O2740" s="8">
        <f t="shared" si="1113"/>
        <v>1.5095524199999999</v>
      </c>
      <c r="P2740" s="8">
        <f t="shared" si="1096"/>
        <v>22231.62094845</v>
      </c>
      <c r="Q2740" s="13">
        <f t="shared" si="1097"/>
        <v>0</v>
      </c>
      <c r="R2740" s="21">
        <f t="shared" si="1098"/>
        <v>0</v>
      </c>
      <c r="S2740" s="8">
        <f t="shared" si="1099"/>
        <v>0</v>
      </c>
      <c r="T2740" s="10">
        <f t="shared" si="1108"/>
        <v>6.5000000000000002E-2</v>
      </c>
      <c r="U2740" s="13">
        <f t="shared" si="1112"/>
        <v>356</v>
      </c>
      <c r="V2740" s="13">
        <v>252</v>
      </c>
      <c r="W2740" s="14">
        <f t="shared" si="1100"/>
        <v>1.093041742</v>
      </c>
      <c r="X2740" s="224">
        <f t="shared" ref="X2740:X2803" si="1116">TRUNC((P2740*(W2740-1)),8)</f>
        <v>2068.4687405200002</v>
      </c>
      <c r="Y2740" s="8">
        <v>0</v>
      </c>
      <c r="Z2740" s="9">
        <f t="shared" si="1101"/>
        <v>0</v>
      </c>
      <c r="AA2740" s="26" t="str">
        <f t="shared" si="1109"/>
        <v>INCORPJ=</v>
      </c>
      <c r="AB2740" s="70">
        <f t="shared" si="1110"/>
        <v>45169</v>
      </c>
      <c r="AC2740" s="4"/>
      <c r="AD2740" s="1"/>
      <c r="AE2740" s="11"/>
      <c r="AF2740" s="5"/>
      <c r="AG2740" s="1"/>
      <c r="AH2740" s="1"/>
      <c r="AI2740" s="1"/>
      <c r="AJ2740" s="1"/>
      <c r="AK2740" s="10"/>
      <c r="AL2740" s="1"/>
      <c r="AM2740" s="1"/>
      <c r="AN2740" s="1"/>
      <c r="AO2740" s="1"/>
      <c r="AP2740" s="1"/>
      <c r="AQ2740" s="1"/>
    </row>
    <row r="2741" spans="1:43" x14ac:dyDescent="0.2">
      <c r="A2741" s="67">
        <f t="shared" si="1102"/>
        <v>45023</v>
      </c>
      <c r="B2741" s="8">
        <f t="shared" si="1092"/>
        <v>24313.98115136</v>
      </c>
      <c r="C2741" s="8">
        <f t="shared" si="1103"/>
        <v>14727.293106159999</v>
      </c>
      <c r="D2741" s="28">
        <f t="shared" si="1104"/>
        <v>6563.07</v>
      </c>
      <c r="E2741" s="9">
        <f>IF(K2741=1,VLOOKUP(A2740,[1]Plan1!$AY$117:$BA$314,3),E2740)</f>
        <v>6609.67</v>
      </c>
      <c r="F2741" s="110">
        <f t="shared" si="1105"/>
        <v>45001</v>
      </c>
      <c r="G2741" s="12">
        <f t="shared" si="1093"/>
        <v>7.1003356660832573E-3</v>
      </c>
      <c r="H2741" s="11">
        <f t="shared" si="1106"/>
        <v>45033</v>
      </c>
      <c r="I2741" s="11">
        <f t="shared" si="1094"/>
        <v>45033</v>
      </c>
      <c r="J2741" s="1">
        <f t="shared" si="1107"/>
        <v>22</v>
      </c>
      <c r="K2741" s="1">
        <f t="shared" si="1115"/>
        <v>17</v>
      </c>
      <c r="L2741" s="8">
        <f t="shared" si="1095"/>
        <v>1.0054822000000001</v>
      </c>
      <c r="M2741" s="14">
        <f t="shared" si="1114"/>
        <v>1.0083999100000001</v>
      </c>
      <c r="N2741" s="14">
        <f t="shared" si="1111"/>
        <v>1.5018047841841677</v>
      </c>
      <c r="O2741" s="8">
        <f t="shared" si="1113"/>
        <v>1.51003797</v>
      </c>
      <c r="P2741" s="8">
        <f t="shared" si="1096"/>
        <v>22238.77178562</v>
      </c>
      <c r="Q2741" s="13">
        <f t="shared" si="1097"/>
        <v>0</v>
      </c>
      <c r="R2741" s="21">
        <f t="shared" si="1098"/>
        <v>0</v>
      </c>
      <c r="S2741" s="8">
        <f t="shared" si="1099"/>
        <v>0</v>
      </c>
      <c r="T2741" s="10">
        <f t="shared" si="1108"/>
        <v>6.5000000000000002E-2</v>
      </c>
      <c r="U2741" s="13">
        <f t="shared" si="1112"/>
        <v>357</v>
      </c>
      <c r="V2741" s="13">
        <v>252</v>
      </c>
      <c r="W2741" s="14">
        <f t="shared" si="1100"/>
        <v>1.093314927</v>
      </c>
      <c r="X2741" s="224">
        <f t="shared" si="1116"/>
        <v>2075.2093657400001</v>
      </c>
      <c r="Y2741" s="8">
        <v>0</v>
      </c>
      <c r="Z2741" s="9">
        <f t="shared" si="1101"/>
        <v>0</v>
      </c>
      <c r="AA2741" s="26" t="str">
        <f t="shared" si="1109"/>
        <v>INCORPJ=</v>
      </c>
      <c r="AB2741" s="70">
        <f t="shared" si="1110"/>
        <v>45169</v>
      </c>
      <c r="AC2741" s="4"/>
      <c r="AD2741" s="1"/>
      <c r="AE2741" s="11"/>
      <c r="AF2741" s="5"/>
      <c r="AG2741" s="1"/>
      <c r="AH2741" s="1"/>
      <c r="AI2741" s="1"/>
      <c r="AJ2741" s="1"/>
      <c r="AK2741" s="10"/>
      <c r="AL2741" s="1"/>
      <c r="AM2741" s="1"/>
      <c r="AN2741" s="1"/>
      <c r="AO2741" s="1"/>
      <c r="AP2741" s="1"/>
      <c r="AQ2741" s="1"/>
    </row>
    <row r="2742" spans="1:43" x14ac:dyDescent="0.2">
      <c r="A2742" s="67">
        <f t="shared" si="1102"/>
        <v>45024</v>
      </c>
      <c r="B2742" s="8">
        <f t="shared" si="1092"/>
        <v>24313.98115136</v>
      </c>
      <c r="C2742" s="8">
        <f t="shared" si="1103"/>
        <v>14727.293106159999</v>
      </c>
      <c r="D2742" s="28">
        <f t="shared" si="1104"/>
        <v>6563.07</v>
      </c>
      <c r="E2742" s="9">
        <f>IF(K2742=1,VLOOKUP(A2741,[1]Plan1!$AY$117:$BA$314,3),E2741)</f>
        <v>6609.67</v>
      </c>
      <c r="F2742" s="110">
        <f t="shared" si="1105"/>
        <v>45001</v>
      </c>
      <c r="G2742" s="12">
        <f t="shared" si="1093"/>
        <v>7.1003356660832573E-3</v>
      </c>
      <c r="H2742" s="11">
        <f t="shared" si="1106"/>
        <v>45033</v>
      </c>
      <c r="I2742" s="11">
        <f t="shared" si="1094"/>
        <v>45033</v>
      </c>
      <c r="J2742" s="1">
        <f t="shared" si="1107"/>
        <v>22</v>
      </c>
      <c r="K2742" s="1">
        <f t="shared" si="1115"/>
        <v>17</v>
      </c>
      <c r="L2742" s="8">
        <f t="shared" si="1095"/>
        <v>1.0054822000000001</v>
      </c>
      <c r="M2742" s="14">
        <f t="shared" si="1114"/>
        <v>1.0083999100000001</v>
      </c>
      <c r="N2742" s="14">
        <f t="shared" si="1111"/>
        <v>1.5018047841841677</v>
      </c>
      <c r="O2742" s="8">
        <f t="shared" si="1113"/>
        <v>1.51003797</v>
      </c>
      <c r="P2742" s="8">
        <f t="shared" si="1096"/>
        <v>22238.77178562</v>
      </c>
      <c r="Q2742" s="13">
        <f t="shared" si="1097"/>
        <v>0</v>
      </c>
      <c r="R2742" s="21">
        <f t="shared" si="1098"/>
        <v>0</v>
      </c>
      <c r="S2742" s="8">
        <f t="shared" si="1099"/>
        <v>0</v>
      </c>
      <c r="T2742" s="10">
        <f t="shared" si="1108"/>
        <v>6.5000000000000002E-2</v>
      </c>
      <c r="U2742" s="13">
        <f t="shared" si="1112"/>
        <v>357</v>
      </c>
      <c r="V2742" s="13">
        <v>252</v>
      </c>
      <c r="W2742" s="14">
        <f t="shared" si="1100"/>
        <v>1.093314927</v>
      </c>
      <c r="X2742" s="224">
        <f t="shared" si="1116"/>
        <v>2075.2093657400001</v>
      </c>
      <c r="Y2742" s="8">
        <v>0</v>
      </c>
      <c r="Z2742" s="9">
        <f t="shared" si="1101"/>
        <v>0</v>
      </c>
      <c r="AA2742" s="26" t="str">
        <f t="shared" si="1109"/>
        <v>INCORPJ=</v>
      </c>
      <c r="AB2742" s="70">
        <f t="shared" si="1110"/>
        <v>45169</v>
      </c>
      <c r="AC2742" s="4"/>
      <c r="AD2742" s="1"/>
      <c r="AE2742" s="11"/>
      <c r="AF2742" s="5"/>
      <c r="AG2742" s="1"/>
      <c r="AH2742" s="1"/>
      <c r="AI2742" s="1"/>
      <c r="AJ2742" s="1"/>
      <c r="AK2742" s="10"/>
      <c r="AL2742" s="1"/>
      <c r="AM2742" s="1"/>
      <c r="AN2742" s="1"/>
      <c r="AO2742" s="1"/>
      <c r="AP2742" s="1"/>
      <c r="AQ2742" s="1"/>
    </row>
    <row r="2743" spans="1:43" x14ac:dyDescent="0.2">
      <c r="A2743" s="67">
        <f t="shared" si="1102"/>
        <v>45025</v>
      </c>
      <c r="B2743" s="8">
        <f t="shared" si="1092"/>
        <v>24313.98115136</v>
      </c>
      <c r="C2743" s="8">
        <f t="shared" si="1103"/>
        <v>14727.293106159999</v>
      </c>
      <c r="D2743" s="28">
        <f t="shared" si="1104"/>
        <v>6563.07</v>
      </c>
      <c r="E2743" s="9">
        <f>IF(K2743=1,VLOOKUP(A2742,[1]Plan1!$AY$117:$BA$314,3),E2742)</f>
        <v>6609.67</v>
      </c>
      <c r="F2743" s="110">
        <f t="shared" si="1105"/>
        <v>45001</v>
      </c>
      <c r="G2743" s="12">
        <f t="shared" si="1093"/>
        <v>7.1003356660832573E-3</v>
      </c>
      <c r="H2743" s="11">
        <f t="shared" si="1106"/>
        <v>45033</v>
      </c>
      <c r="I2743" s="11">
        <f t="shared" si="1094"/>
        <v>45033</v>
      </c>
      <c r="J2743" s="1">
        <f t="shared" si="1107"/>
        <v>22</v>
      </c>
      <c r="K2743" s="1">
        <f t="shared" si="1115"/>
        <v>17</v>
      </c>
      <c r="L2743" s="8">
        <f t="shared" si="1095"/>
        <v>1.0054822000000001</v>
      </c>
      <c r="M2743" s="14">
        <f t="shared" si="1114"/>
        <v>1.0083999100000001</v>
      </c>
      <c r="N2743" s="14">
        <f t="shared" si="1111"/>
        <v>1.5018047841841677</v>
      </c>
      <c r="O2743" s="8">
        <f t="shared" si="1113"/>
        <v>1.51003797</v>
      </c>
      <c r="P2743" s="8">
        <f t="shared" si="1096"/>
        <v>22238.77178562</v>
      </c>
      <c r="Q2743" s="13">
        <f t="shared" si="1097"/>
        <v>0</v>
      </c>
      <c r="R2743" s="21">
        <f t="shared" si="1098"/>
        <v>0</v>
      </c>
      <c r="S2743" s="8">
        <f t="shared" si="1099"/>
        <v>0</v>
      </c>
      <c r="T2743" s="10">
        <f t="shared" si="1108"/>
        <v>6.5000000000000002E-2</v>
      </c>
      <c r="U2743" s="13">
        <f t="shared" si="1112"/>
        <v>357</v>
      </c>
      <c r="V2743" s="13">
        <v>252</v>
      </c>
      <c r="W2743" s="14">
        <f t="shared" si="1100"/>
        <v>1.093314927</v>
      </c>
      <c r="X2743" s="224">
        <f t="shared" si="1116"/>
        <v>2075.2093657400001</v>
      </c>
      <c r="Y2743" s="8">
        <v>0</v>
      </c>
      <c r="Z2743" s="9">
        <f t="shared" si="1101"/>
        <v>0</v>
      </c>
      <c r="AA2743" s="26" t="str">
        <f t="shared" si="1109"/>
        <v>INCORPJ=</v>
      </c>
      <c r="AB2743" s="70">
        <f t="shared" si="1110"/>
        <v>45169</v>
      </c>
      <c r="AC2743" s="4"/>
      <c r="AD2743" s="1"/>
      <c r="AE2743" s="11"/>
      <c r="AF2743" s="5"/>
      <c r="AG2743" s="1"/>
      <c r="AH2743" s="1"/>
      <c r="AI2743" s="1"/>
      <c r="AJ2743" s="1"/>
      <c r="AK2743" s="10"/>
      <c r="AL2743" s="1"/>
      <c r="AM2743" s="1"/>
      <c r="AN2743" s="1"/>
      <c r="AO2743" s="1"/>
      <c r="AP2743" s="1"/>
      <c r="AQ2743" s="1"/>
    </row>
    <row r="2744" spans="1:43" x14ac:dyDescent="0.2">
      <c r="A2744" s="67">
        <f t="shared" si="1102"/>
        <v>45026</v>
      </c>
      <c r="B2744" s="8">
        <f t="shared" si="1092"/>
        <v>24313.98115136</v>
      </c>
      <c r="C2744" s="8">
        <f t="shared" si="1103"/>
        <v>14727.293106159999</v>
      </c>
      <c r="D2744" s="28">
        <f t="shared" si="1104"/>
        <v>6563.07</v>
      </c>
      <c r="E2744" s="9">
        <f>IF(K2744=1,VLOOKUP(A2743,[1]Plan1!$AY$117:$BA$314,3),E2743)</f>
        <v>6609.67</v>
      </c>
      <c r="F2744" s="110">
        <f t="shared" si="1105"/>
        <v>45001</v>
      </c>
      <c r="G2744" s="12">
        <f t="shared" si="1093"/>
        <v>7.1003356660832573E-3</v>
      </c>
      <c r="H2744" s="11">
        <f t="shared" si="1106"/>
        <v>45033</v>
      </c>
      <c r="I2744" s="11">
        <f t="shared" si="1094"/>
        <v>45033</v>
      </c>
      <c r="J2744" s="1">
        <f t="shared" si="1107"/>
        <v>22</v>
      </c>
      <c r="K2744" s="1">
        <f t="shared" si="1115"/>
        <v>17</v>
      </c>
      <c r="L2744" s="8">
        <f t="shared" si="1095"/>
        <v>1.0054822000000001</v>
      </c>
      <c r="M2744" s="14">
        <f t="shared" si="1114"/>
        <v>1.0083999100000001</v>
      </c>
      <c r="N2744" s="14">
        <f t="shared" si="1111"/>
        <v>1.5018047841841677</v>
      </c>
      <c r="O2744" s="8">
        <f t="shared" si="1113"/>
        <v>1.51003797</v>
      </c>
      <c r="P2744" s="8">
        <f t="shared" si="1096"/>
        <v>22238.77178562</v>
      </c>
      <c r="Q2744" s="13">
        <f t="shared" si="1097"/>
        <v>0</v>
      </c>
      <c r="R2744" s="21">
        <f t="shared" si="1098"/>
        <v>0</v>
      </c>
      <c r="S2744" s="8">
        <f t="shared" si="1099"/>
        <v>0</v>
      </c>
      <c r="T2744" s="10">
        <f t="shared" si="1108"/>
        <v>6.5000000000000002E-2</v>
      </c>
      <c r="U2744" s="13">
        <f t="shared" si="1112"/>
        <v>357</v>
      </c>
      <c r="V2744" s="13">
        <v>252</v>
      </c>
      <c r="W2744" s="14">
        <f t="shared" si="1100"/>
        <v>1.093314927</v>
      </c>
      <c r="X2744" s="224">
        <f t="shared" si="1116"/>
        <v>2075.2093657400001</v>
      </c>
      <c r="Y2744" s="8">
        <v>0</v>
      </c>
      <c r="Z2744" s="9">
        <f t="shared" si="1101"/>
        <v>0</v>
      </c>
      <c r="AA2744" s="26" t="str">
        <f t="shared" si="1109"/>
        <v>INCORPJ=</v>
      </c>
      <c r="AB2744" s="70">
        <f t="shared" si="1110"/>
        <v>45169</v>
      </c>
      <c r="AC2744" s="4"/>
      <c r="AD2744" s="1"/>
      <c r="AE2744" s="11"/>
      <c r="AF2744" s="5"/>
      <c r="AG2744" s="1"/>
      <c r="AH2744" s="1"/>
      <c r="AI2744" s="1"/>
      <c r="AJ2744" s="1"/>
      <c r="AK2744" s="10"/>
      <c r="AL2744" s="1"/>
      <c r="AM2744" s="1"/>
      <c r="AN2744" s="1"/>
      <c r="AO2744" s="1"/>
      <c r="AP2744" s="1"/>
      <c r="AQ2744" s="1"/>
    </row>
    <row r="2745" spans="1:43" x14ac:dyDescent="0.2">
      <c r="A2745" s="67">
        <f t="shared" si="1102"/>
        <v>45027</v>
      </c>
      <c r="B2745" s="8">
        <f t="shared" si="1092"/>
        <v>24327.880793659999</v>
      </c>
      <c r="C2745" s="8">
        <f t="shared" si="1103"/>
        <v>14727.293106159999</v>
      </c>
      <c r="D2745" s="28">
        <f t="shared" si="1104"/>
        <v>6563.07</v>
      </c>
      <c r="E2745" s="9">
        <f>IF(K2745=1,VLOOKUP(A2744,[1]Plan1!$AY$117:$BA$314,3),E2744)</f>
        <v>6609.67</v>
      </c>
      <c r="F2745" s="110">
        <f t="shared" si="1105"/>
        <v>45001</v>
      </c>
      <c r="G2745" s="12">
        <f t="shared" si="1093"/>
        <v>7.1003356660832573E-3</v>
      </c>
      <c r="H2745" s="11">
        <f t="shared" si="1106"/>
        <v>45033</v>
      </c>
      <c r="I2745" s="11">
        <f t="shared" si="1094"/>
        <v>45033</v>
      </c>
      <c r="J2745" s="1">
        <f t="shared" si="1107"/>
        <v>22</v>
      </c>
      <c r="K2745" s="1">
        <f t="shared" si="1115"/>
        <v>18</v>
      </c>
      <c r="L2745" s="8">
        <f t="shared" si="1095"/>
        <v>1.0058056200000001</v>
      </c>
      <c r="M2745" s="14">
        <f t="shared" si="1114"/>
        <v>1.0083999100000001</v>
      </c>
      <c r="N2745" s="14">
        <f t="shared" si="1111"/>
        <v>1.5018047841841677</v>
      </c>
      <c r="O2745" s="8">
        <f t="shared" si="1113"/>
        <v>1.5105236900000001</v>
      </c>
      <c r="P2745" s="8">
        <f t="shared" si="1096"/>
        <v>22245.925126419999</v>
      </c>
      <c r="Q2745" s="13">
        <f t="shared" si="1097"/>
        <v>0</v>
      </c>
      <c r="R2745" s="21">
        <f t="shared" si="1098"/>
        <v>0</v>
      </c>
      <c r="S2745" s="8">
        <f t="shared" si="1099"/>
        <v>0</v>
      </c>
      <c r="T2745" s="10">
        <f t="shared" si="1108"/>
        <v>6.5000000000000002E-2</v>
      </c>
      <c r="U2745" s="13">
        <f t="shared" si="1112"/>
        <v>358</v>
      </c>
      <c r="V2745" s="13">
        <v>252</v>
      </c>
      <c r="W2745" s="14">
        <f t="shared" si="1100"/>
        <v>1.0935881810000001</v>
      </c>
      <c r="X2745" s="224">
        <f t="shared" si="1116"/>
        <v>2081.9556672399999</v>
      </c>
      <c r="Y2745" s="8">
        <v>0</v>
      </c>
      <c r="Z2745" s="9">
        <f t="shared" si="1101"/>
        <v>0</v>
      </c>
      <c r="AA2745" s="26" t="str">
        <f t="shared" si="1109"/>
        <v>INCORPJ=</v>
      </c>
      <c r="AB2745" s="70">
        <f t="shared" si="1110"/>
        <v>45169</v>
      </c>
      <c r="AC2745" s="4"/>
      <c r="AD2745" s="1"/>
      <c r="AE2745" s="11"/>
      <c r="AF2745" s="5"/>
      <c r="AG2745" s="1"/>
      <c r="AH2745" s="1"/>
      <c r="AI2745" s="1"/>
      <c r="AJ2745" s="1"/>
      <c r="AK2745" s="10"/>
      <c r="AL2745" s="1"/>
      <c r="AM2745" s="1"/>
      <c r="AN2745" s="1"/>
      <c r="AO2745" s="1"/>
      <c r="AP2745" s="1"/>
      <c r="AQ2745" s="1"/>
    </row>
    <row r="2746" spans="1:43" x14ac:dyDescent="0.2">
      <c r="A2746" s="67">
        <f t="shared" si="1102"/>
        <v>45028</v>
      </c>
      <c r="B2746" s="8">
        <f t="shared" si="1092"/>
        <v>24341.78811388</v>
      </c>
      <c r="C2746" s="8">
        <f t="shared" si="1103"/>
        <v>14727.293106159999</v>
      </c>
      <c r="D2746" s="28">
        <f t="shared" si="1104"/>
        <v>6563.07</v>
      </c>
      <c r="E2746" s="9">
        <f>IF(K2746=1,VLOOKUP(A2745,[1]Plan1!$AY$117:$BA$314,3),E2745)</f>
        <v>6609.67</v>
      </c>
      <c r="F2746" s="110">
        <f t="shared" si="1105"/>
        <v>45001</v>
      </c>
      <c r="G2746" s="12">
        <f t="shared" si="1093"/>
        <v>7.1003356660832573E-3</v>
      </c>
      <c r="H2746" s="11">
        <f t="shared" si="1106"/>
        <v>45033</v>
      </c>
      <c r="I2746" s="11">
        <f t="shared" si="1094"/>
        <v>45033</v>
      </c>
      <c r="J2746" s="1">
        <f t="shared" si="1107"/>
        <v>22</v>
      </c>
      <c r="K2746" s="1">
        <f t="shared" si="1115"/>
        <v>19</v>
      </c>
      <c r="L2746" s="8">
        <f t="shared" si="1095"/>
        <v>1.0061291400000001</v>
      </c>
      <c r="M2746" s="14">
        <f t="shared" si="1114"/>
        <v>1.0083999100000001</v>
      </c>
      <c r="N2746" s="14">
        <f t="shared" si="1111"/>
        <v>1.5018047841841677</v>
      </c>
      <c r="O2746" s="8">
        <f t="shared" si="1113"/>
        <v>1.51100955</v>
      </c>
      <c r="P2746" s="8">
        <f t="shared" si="1096"/>
        <v>22253.080529049999</v>
      </c>
      <c r="Q2746" s="13">
        <f t="shared" si="1097"/>
        <v>0</v>
      </c>
      <c r="R2746" s="21">
        <f t="shared" si="1098"/>
        <v>0</v>
      </c>
      <c r="S2746" s="8">
        <f t="shared" si="1099"/>
        <v>0</v>
      </c>
      <c r="T2746" s="10">
        <f t="shared" si="1108"/>
        <v>6.5000000000000002E-2</v>
      </c>
      <c r="U2746" s="13">
        <f t="shared" si="1112"/>
        <v>359</v>
      </c>
      <c r="V2746" s="13">
        <v>252</v>
      </c>
      <c r="W2746" s="14">
        <f t="shared" si="1100"/>
        <v>1.0938615030000001</v>
      </c>
      <c r="X2746" s="224">
        <f t="shared" si="1116"/>
        <v>2088.7075848300001</v>
      </c>
      <c r="Y2746" s="8">
        <v>0</v>
      </c>
      <c r="Z2746" s="9">
        <f t="shared" si="1101"/>
        <v>0</v>
      </c>
      <c r="AA2746" s="26" t="str">
        <f t="shared" si="1109"/>
        <v>INCORPJ=</v>
      </c>
      <c r="AB2746" s="70">
        <f t="shared" si="1110"/>
        <v>45169</v>
      </c>
      <c r="AC2746" s="4"/>
      <c r="AD2746" s="1"/>
      <c r="AE2746" s="11"/>
      <c r="AF2746" s="5"/>
      <c r="AG2746" s="1"/>
      <c r="AH2746" s="1"/>
      <c r="AI2746" s="1"/>
      <c r="AJ2746" s="1"/>
      <c r="AK2746" s="10"/>
      <c r="AL2746" s="1"/>
      <c r="AM2746" s="1"/>
      <c r="AN2746" s="1"/>
      <c r="AO2746" s="1"/>
      <c r="AP2746" s="1"/>
      <c r="AQ2746" s="1"/>
    </row>
    <row r="2747" spans="1:43" x14ac:dyDescent="0.2">
      <c r="A2747" s="67">
        <f t="shared" si="1102"/>
        <v>45029</v>
      </c>
      <c r="B2747" s="8">
        <f t="shared" si="1092"/>
        <v>24355.703598579999</v>
      </c>
      <c r="C2747" s="8">
        <f t="shared" si="1103"/>
        <v>14727.293106159999</v>
      </c>
      <c r="D2747" s="28">
        <f t="shared" si="1104"/>
        <v>6563.07</v>
      </c>
      <c r="E2747" s="9">
        <f>IF(K2747=1,VLOOKUP(A2746,[1]Plan1!$AY$117:$BA$314,3),E2746)</f>
        <v>6609.67</v>
      </c>
      <c r="F2747" s="110">
        <f t="shared" si="1105"/>
        <v>45001</v>
      </c>
      <c r="G2747" s="12">
        <f t="shared" si="1093"/>
        <v>7.1003356660832573E-3</v>
      </c>
      <c r="H2747" s="11">
        <f t="shared" si="1106"/>
        <v>45033</v>
      </c>
      <c r="I2747" s="11">
        <f t="shared" si="1094"/>
        <v>45033</v>
      </c>
      <c r="J2747" s="1">
        <f t="shared" si="1107"/>
        <v>22</v>
      </c>
      <c r="K2747" s="1">
        <f t="shared" si="1115"/>
        <v>20</v>
      </c>
      <c r="L2747" s="8">
        <f t="shared" si="1095"/>
        <v>1.0064527700000001</v>
      </c>
      <c r="M2747" s="14">
        <f t="shared" si="1114"/>
        <v>1.0083999100000001</v>
      </c>
      <c r="N2747" s="14">
        <f t="shared" si="1111"/>
        <v>1.5018047841841677</v>
      </c>
      <c r="O2747" s="8">
        <f t="shared" si="1113"/>
        <v>1.5114955800000001</v>
      </c>
      <c r="P2747" s="8">
        <f t="shared" si="1096"/>
        <v>22260.23843532</v>
      </c>
      <c r="Q2747" s="13">
        <f t="shared" si="1097"/>
        <v>0</v>
      </c>
      <c r="R2747" s="21">
        <f t="shared" si="1098"/>
        <v>0</v>
      </c>
      <c r="S2747" s="8">
        <f t="shared" si="1099"/>
        <v>0</v>
      </c>
      <c r="T2747" s="10">
        <f t="shared" si="1108"/>
        <v>6.5000000000000002E-2</v>
      </c>
      <c r="U2747" s="13">
        <f t="shared" si="1112"/>
        <v>360</v>
      </c>
      <c r="V2747" s="13">
        <v>252</v>
      </c>
      <c r="W2747" s="14">
        <f t="shared" si="1100"/>
        <v>1.0941348930000001</v>
      </c>
      <c r="X2747" s="224">
        <f t="shared" si="1116"/>
        <v>2095.4651632599998</v>
      </c>
      <c r="Y2747" s="8">
        <v>0</v>
      </c>
      <c r="Z2747" s="9">
        <f t="shared" si="1101"/>
        <v>0</v>
      </c>
      <c r="AA2747" s="26" t="str">
        <f t="shared" si="1109"/>
        <v>INCORPJ=</v>
      </c>
      <c r="AB2747" s="70">
        <f t="shared" si="1110"/>
        <v>45169</v>
      </c>
      <c r="AC2747" s="4"/>
      <c r="AD2747" s="1"/>
      <c r="AE2747" s="11"/>
      <c r="AF2747" s="5"/>
      <c r="AG2747" s="1"/>
      <c r="AH2747" s="1"/>
      <c r="AI2747" s="1"/>
      <c r="AJ2747" s="1"/>
      <c r="AK2747" s="10"/>
      <c r="AL2747" s="1"/>
      <c r="AM2747" s="1"/>
      <c r="AN2747" s="1"/>
      <c r="AO2747" s="1"/>
      <c r="AP2747" s="1"/>
      <c r="AQ2747" s="1"/>
    </row>
    <row r="2748" spans="1:43" x14ac:dyDescent="0.2">
      <c r="A2748" s="67">
        <f t="shared" si="1102"/>
        <v>45030</v>
      </c>
      <c r="B2748" s="8">
        <f t="shared" si="1092"/>
        <v>24369.626928900001</v>
      </c>
      <c r="C2748" s="8">
        <f t="shared" si="1103"/>
        <v>14727.293106159999</v>
      </c>
      <c r="D2748" s="28">
        <f t="shared" si="1104"/>
        <v>6563.07</v>
      </c>
      <c r="E2748" s="9">
        <f>IF(K2748=1,VLOOKUP(A2747,[1]Plan1!$AY$117:$BA$314,3),E2747)</f>
        <v>6609.67</v>
      </c>
      <c r="F2748" s="110">
        <f t="shared" si="1105"/>
        <v>45001</v>
      </c>
      <c r="G2748" s="12">
        <f t="shared" si="1093"/>
        <v>7.1003356660832573E-3</v>
      </c>
      <c r="H2748" s="11">
        <f t="shared" si="1106"/>
        <v>45033</v>
      </c>
      <c r="I2748" s="11">
        <f t="shared" si="1094"/>
        <v>45033</v>
      </c>
      <c r="J2748" s="1">
        <f t="shared" si="1107"/>
        <v>22</v>
      </c>
      <c r="K2748" s="1">
        <f t="shared" si="1115"/>
        <v>21</v>
      </c>
      <c r="L2748" s="8">
        <f t="shared" si="1095"/>
        <v>1.0067765</v>
      </c>
      <c r="M2748" s="14">
        <f t="shared" si="1114"/>
        <v>1.0083999100000001</v>
      </c>
      <c r="N2748" s="14">
        <f t="shared" si="1111"/>
        <v>1.5018047841841677</v>
      </c>
      <c r="O2748" s="8">
        <f t="shared" si="1113"/>
        <v>1.5119817600000001</v>
      </c>
      <c r="P2748" s="8">
        <f t="shared" si="1096"/>
        <v>22267.398550680002</v>
      </c>
      <c r="Q2748" s="13">
        <f t="shared" si="1097"/>
        <v>0</v>
      </c>
      <c r="R2748" s="21">
        <f t="shared" si="1098"/>
        <v>0</v>
      </c>
      <c r="S2748" s="8">
        <f t="shared" si="1099"/>
        <v>0</v>
      </c>
      <c r="T2748" s="10">
        <f t="shared" si="1108"/>
        <v>6.5000000000000002E-2</v>
      </c>
      <c r="U2748" s="13">
        <f t="shared" si="1112"/>
        <v>361</v>
      </c>
      <c r="V2748" s="13">
        <v>252</v>
      </c>
      <c r="W2748" s="14">
        <f t="shared" si="1100"/>
        <v>1.094408351</v>
      </c>
      <c r="X2748" s="224">
        <f t="shared" si="1116"/>
        <v>2102.2283782200002</v>
      </c>
      <c r="Y2748" s="8">
        <v>0</v>
      </c>
      <c r="Z2748" s="9">
        <f t="shared" si="1101"/>
        <v>0</v>
      </c>
      <c r="AA2748" s="26" t="str">
        <f t="shared" si="1109"/>
        <v>INCORPJ=</v>
      </c>
      <c r="AB2748" s="70">
        <f t="shared" si="1110"/>
        <v>45169</v>
      </c>
      <c r="AC2748" s="4"/>
      <c r="AD2748" s="1"/>
      <c r="AE2748" s="11"/>
      <c r="AF2748" s="5"/>
      <c r="AG2748" s="1"/>
      <c r="AH2748" s="1"/>
      <c r="AI2748" s="1"/>
      <c r="AJ2748" s="1"/>
      <c r="AK2748" s="10"/>
      <c r="AL2748" s="1"/>
      <c r="AM2748" s="1"/>
      <c r="AN2748" s="1"/>
      <c r="AO2748" s="1"/>
      <c r="AP2748" s="1"/>
      <c r="AQ2748" s="1"/>
    </row>
    <row r="2749" spans="1:43" x14ac:dyDescent="0.2">
      <c r="A2749" s="67">
        <f t="shared" si="1102"/>
        <v>45031</v>
      </c>
      <c r="B2749" s="8">
        <f t="shared" si="1092"/>
        <v>24383.558130419999</v>
      </c>
      <c r="C2749" s="8">
        <f t="shared" si="1103"/>
        <v>14727.293106159999</v>
      </c>
      <c r="D2749" s="28">
        <f t="shared" si="1104"/>
        <v>6563.07</v>
      </c>
      <c r="E2749" s="9">
        <f>IF(K2749=1,VLOOKUP(A2748,[1]Plan1!$AY$117:$BA$314,3),E2748)</f>
        <v>6609.67</v>
      </c>
      <c r="F2749" s="110">
        <f t="shared" si="1105"/>
        <v>45001</v>
      </c>
      <c r="G2749" s="12">
        <f t="shared" si="1093"/>
        <v>7.1003356660832573E-3</v>
      </c>
      <c r="H2749" s="11">
        <f t="shared" si="1106"/>
        <v>45061</v>
      </c>
      <c r="I2749" s="11">
        <f t="shared" si="1094"/>
        <v>45033</v>
      </c>
      <c r="J2749" s="1">
        <f t="shared" si="1107"/>
        <v>22</v>
      </c>
      <c r="K2749" s="1">
        <f t="shared" si="1115"/>
        <v>22</v>
      </c>
      <c r="L2749" s="8">
        <f t="shared" si="1095"/>
        <v>1.0071003300000001</v>
      </c>
      <c r="M2749" s="14">
        <f t="shared" si="1114"/>
        <v>1.0083999100000001</v>
      </c>
      <c r="N2749" s="14">
        <f t="shared" si="1111"/>
        <v>1.5018047841841677</v>
      </c>
      <c r="O2749" s="8">
        <f t="shared" si="1113"/>
        <v>1.51246809</v>
      </c>
      <c r="P2749" s="8">
        <f t="shared" si="1096"/>
        <v>22274.56087514</v>
      </c>
      <c r="Q2749" s="13">
        <f t="shared" si="1097"/>
        <v>0</v>
      </c>
      <c r="R2749" s="21">
        <f t="shared" si="1098"/>
        <v>0</v>
      </c>
      <c r="S2749" s="8">
        <f t="shared" si="1099"/>
        <v>0</v>
      </c>
      <c r="T2749" s="10">
        <f t="shared" si="1108"/>
        <v>6.5000000000000002E-2</v>
      </c>
      <c r="U2749" s="13">
        <f t="shared" si="1112"/>
        <v>362</v>
      </c>
      <c r="V2749" s="13">
        <v>252</v>
      </c>
      <c r="W2749" s="14">
        <f t="shared" si="1100"/>
        <v>1.0946818780000001</v>
      </c>
      <c r="X2749" s="224">
        <f t="shared" si="1116"/>
        <v>2108.99725528</v>
      </c>
      <c r="Y2749" s="8">
        <v>0</v>
      </c>
      <c r="Z2749" s="9">
        <f t="shared" si="1101"/>
        <v>0</v>
      </c>
      <c r="AA2749" s="26" t="str">
        <f t="shared" si="1109"/>
        <v>INCORPJ=</v>
      </c>
      <c r="AB2749" s="70">
        <f t="shared" si="1110"/>
        <v>45169</v>
      </c>
      <c r="AC2749" s="4"/>
      <c r="AD2749" s="1"/>
      <c r="AE2749" s="11"/>
      <c r="AF2749" s="5"/>
      <c r="AG2749" s="1"/>
      <c r="AH2749" s="1"/>
      <c r="AI2749" s="1"/>
      <c r="AJ2749" s="1"/>
      <c r="AK2749" s="10"/>
      <c r="AL2749" s="1"/>
      <c r="AM2749" s="1"/>
      <c r="AN2749" s="1"/>
      <c r="AO2749" s="1"/>
      <c r="AP2749" s="1"/>
      <c r="AQ2749" s="1"/>
    </row>
    <row r="2750" spans="1:43" x14ac:dyDescent="0.2">
      <c r="A2750" s="67">
        <f t="shared" si="1102"/>
        <v>45032</v>
      </c>
      <c r="B2750" s="8">
        <f t="shared" si="1092"/>
        <v>24383.558130419999</v>
      </c>
      <c r="C2750" s="8">
        <f t="shared" si="1103"/>
        <v>14727.293106159999</v>
      </c>
      <c r="D2750" s="28">
        <f t="shared" si="1104"/>
        <v>6563.07</v>
      </c>
      <c r="E2750" s="9">
        <f>IF(K2750=1,VLOOKUP(A2749,[1]Plan1!$AY$117:$BA$314,3),E2749)</f>
        <v>6609.67</v>
      </c>
      <c r="F2750" s="110">
        <f t="shared" si="1105"/>
        <v>45001</v>
      </c>
      <c r="G2750" s="12">
        <f t="shared" si="1093"/>
        <v>7.1003356660832573E-3</v>
      </c>
      <c r="H2750" s="11">
        <f t="shared" si="1106"/>
        <v>45061</v>
      </c>
      <c r="I2750" s="11">
        <f t="shared" si="1094"/>
        <v>45033</v>
      </c>
      <c r="J2750" s="1">
        <f t="shared" si="1107"/>
        <v>22</v>
      </c>
      <c r="K2750" s="1">
        <f t="shared" si="1115"/>
        <v>22</v>
      </c>
      <c r="L2750" s="8">
        <f t="shared" si="1095"/>
        <v>1.0071003300000001</v>
      </c>
      <c r="M2750" s="14">
        <f t="shared" si="1114"/>
        <v>1.0083999100000001</v>
      </c>
      <c r="N2750" s="14">
        <f t="shared" si="1111"/>
        <v>1.5018047841841677</v>
      </c>
      <c r="O2750" s="8">
        <f t="shared" si="1113"/>
        <v>1.51246809</v>
      </c>
      <c r="P2750" s="8">
        <f t="shared" si="1096"/>
        <v>22274.56087514</v>
      </c>
      <c r="Q2750" s="13">
        <f t="shared" si="1097"/>
        <v>0</v>
      </c>
      <c r="R2750" s="21">
        <f t="shared" si="1098"/>
        <v>0</v>
      </c>
      <c r="S2750" s="8">
        <f t="shared" si="1099"/>
        <v>0</v>
      </c>
      <c r="T2750" s="10">
        <f t="shared" si="1108"/>
        <v>6.5000000000000002E-2</v>
      </c>
      <c r="U2750" s="13">
        <f t="shared" si="1112"/>
        <v>362</v>
      </c>
      <c r="V2750" s="13">
        <v>252</v>
      </c>
      <c r="W2750" s="14">
        <f t="shared" si="1100"/>
        <v>1.0946818780000001</v>
      </c>
      <c r="X2750" s="224">
        <f t="shared" si="1116"/>
        <v>2108.99725528</v>
      </c>
      <c r="Y2750" s="8">
        <v>0</v>
      </c>
      <c r="Z2750" s="9">
        <f t="shared" si="1101"/>
        <v>0</v>
      </c>
      <c r="AA2750" s="26" t="str">
        <f t="shared" si="1109"/>
        <v>INCORPJ=</v>
      </c>
      <c r="AB2750" s="70">
        <f t="shared" si="1110"/>
        <v>45169</v>
      </c>
      <c r="AC2750" s="4"/>
      <c r="AD2750" s="1"/>
      <c r="AE2750" s="11"/>
      <c r="AF2750" s="5"/>
      <c r="AG2750" s="1"/>
      <c r="AH2750" s="1"/>
      <c r="AI2750" s="1"/>
      <c r="AJ2750" s="1"/>
      <c r="AK2750" s="10"/>
      <c r="AL2750" s="1"/>
      <c r="AM2750" s="1"/>
      <c r="AN2750" s="1"/>
      <c r="AO2750" s="1"/>
      <c r="AP2750" s="1"/>
      <c r="AQ2750" s="1"/>
    </row>
    <row r="2751" spans="1:43" x14ac:dyDescent="0.2">
      <c r="A2751" s="67">
        <f t="shared" si="1102"/>
        <v>45033</v>
      </c>
      <c r="B2751" s="8">
        <f t="shared" si="1092"/>
        <v>24383.558130419999</v>
      </c>
      <c r="C2751" s="8">
        <f t="shared" si="1103"/>
        <v>14727.293106159999</v>
      </c>
      <c r="D2751" s="28">
        <f t="shared" si="1104"/>
        <v>6563.07</v>
      </c>
      <c r="E2751" s="9">
        <f>IF(K2751=1,VLOOKUP(A2750,[1]Plan1!$AY$117:$BA$314,3),E2750)</f>
        <v>6609.67</v>
      </c>
      <c r="F2751" s="110">
        <f t="shared" si="1105"/>
        <v>45001</v>
      </c>
      <c r="G2751" s="12">
        <f t="shared" si="1093"/>
        <v>7.1003356660832573E-3</v>
      </c>
      <c r="H2751" s="11">
        <f t="shared" si="1106"/>
        <v>45061</v>
      </c>
      <c r="I2751" s="11">
        <f t="shared" si="1094"/>
        <v>45033</v>
      </c>
      <c r="J2751" s="1">
        <f t="shared" si="1107"/>
        <v>22</v>
      </c>
      <c r="K2751" s="1">
        <f t="shared" si="1115"/>
        <v>22</v>
      </c>
      <c r="L2751" s="8">
        <f t="shared" si="1095"/>
        <v>1.0071003300000001</v>
      </c>
      <c r="M2751" s="14">
        <f t="shared" si="1114"/>
        <v>1.0083999100000001</v>
      </c>
      <c r="N2751" s="14">
        <f t="shared" si="1111"/>
        <v>1.5018047841841677</v>
      </c>
      <c r="O2751" s="8">
        <f t="shared" si="1113"/>
        <v>1.51246809</v>
      </c>
      <c r="P2751" s="8">
        <f t="shared" si="1096"/>
        <v>22274.56087514</v>
      </c>
      <c r="Q2751" s="13">
        <f t="shared" si="1097"/>
        <v>0</v>
      </c>
      <c r="R2751" s="21">
        <f t="shared" si="1098"/>
        <v>0</v>
      </c>
      <c r="S2751" s="8">
        <f t="shared" si="1099"/>
        <v>0</v>
      </c>
      <c r="T2751" s="10">
        <f t="shared" si="1108"/>
        <v>6.5000000000000002E-2</v>
      </c>
      <c r="U2751" s="13">
        <f t="shared" si="1112"/>
        <v>362</v>
      </c>
      <c r="V2751" s="13">
        <v>252</v>
      </c>
      <c r="W2751" s="14">
        <f t="shared" si="1100"/>
        <v>1.0946818780000001</v>
      </c>
      <c r="X2751" s="224">
        <f t="shared" si="1116"/>
        <v>2108.99725528</v>
      </c>
      <c r="Y2751" s="8">
        <v>0</v>
      </c>
      <c r="Z2751" s="9">
        <f t="shared" si="1101"/>
        <v>0</v>
      </c>
      <c r="AA2751" s="26" t="str">
        <f t="shared" si="1109"/>
        <v>INCORPJ=</v>
      </c>
      <c r="AB2751" s="70">
        <f t="shared" si="1110"/>
        <v>45169</v>
      </c>
      <c r="AC2751" s="4"/>
      <c r="AD2751" s="1"/>
      <c r="AE2751" s="11"/>
      <c r="AF2751" s="5"/>
      <c r="AG2751" s="1"/>
      <c r="AH2751" s="1"/>
      <c r="AI2751" s="1"/>
      <c r="AJ2751" s="1"/>
      <c r="AK2751" s="10"/>
      <c r="AL2751" s="1"/>
      <c r="AM2751" s="1"/>
      <c r="AN2751" s="1"/>
      <c r="AO2751" s="1"/>
      <c r="AP2751" s="1"/>
      <c r="AQ2751" s="1"/>
    </row>
    <row r="2752" spans="1:43" x14ac:dyDescent="0.2">
      <c r="A2752" s="67">
        <f t="shared" si="1102"/>
        <v>45034</v>
      </c>
      <c r="B2752" s="8">
        <f t="shared" si="1092"/>
        <v>24397.89403834</v>
      </c>
      <c r="C2752" s="8">
        <f t="shared" si="1103"/>
        <v>14727.293106159999</v>
      </c>
      <c r="D2752" s="28">
        <f t="shared" si="1104"/>
        <v>6609.67</v>
      </c>
      <c r="E2752" s="9">
        <f>IF(K2752=1,VLOOKUP(A2751,[1]Plan1!$AY$117:$BA$314,3),E2751)</f>
        <v>6649.99</v>
      </c>
      <c r="F2752" s="110">
        <f t="shared" si="1105"/>
        <v>45034</v>
      </c>
      <c r="G2752" s="12">
        <f t="shared" si="1093"/>
        <v>6.1001532602988906E-3</v>
      </c>
      <c r="H2752" s="11">
        <f t="shared" si="1106"/>
        <v>45061</v>
      </c>
      <c r="I2752" s="11">
        <f t="shared" si="1094"/>
        <v>45061</v>
      </c>
      <c r="J2752" s="1">
        <f t="shared" si="1107"/>
        <v>18</v>
      </c>
      <c r="K2752" s="1">
        <f t="shared" si="1115"/>
        <v>1</v>
      </c>
      <c r="L2752" s="8">
        <f t="shared" si="1095"/>
        <v>1.00033792</v>
      </c>
      <c r="M2752" s="14">
        <f t="shared" si="1114"/>
        <v>1.0071003300000001</v>
      </c>
      <c r="N2752" s="14">
        <f t="shared" si="1111"/>
        <v>1.5124680937474542</v>
      </c>
      <c r="O2752" s="8">
        <f t="shared" si="1113"/>
        <v>1.5129791800000001</v>
      </c>
      <c r="P2752" s="8">
        <f t="shared" si="1096"/>
        <v>22282.08784737</v>
      </c>
      <c r="Q2752" s="13">
        <f t="shared" si="1097"/>
        <v>0</v>
      </c>
      <c r="R2752" s="21">
        <f t="shared" si="1098"/>
        <v>0</v>
      </c>
      <c r="S2752" s="8">
        <f t="shared" si="1099"/>
        <v>0</v>
      </c>
      <c r="T2752" s="10">
        <f t="shared" si="1108"/>
        <v>6.5000000000000002E-2</v>
      </c>
      <c r="U2752" s="13">
        <f t="shared" si="1112"/>
        <v>363</v>
      </c>
      <c r="V2752" s="13">
        <v>252</v>
      </c>
      <c r="W2752" s="14">
        <f t="shared" si="1100"/>
        <v>1.094955473</v>
      </c>
      <c r="X2752" s="224">
        <f t="shared" si="1116"/>
        <v>2115.80619097</v>
      </c>
      <c r="Y2752" s="8">
        <v>0</v>
      </c>
      <c r="Z2752" s="9">
        <f t="shared" si="1101"/>
        <v>0</v>
      </c>
      <c r="AA2752" s="26" t="str">
        <f t="shared" si="1109"/>
        <v>INCORPJ=</v>
      </c>
      <c r="AB2752" s="70">
        <f t="shared" si="1110"/>
        <v>45169</v>
      </c>
      <c r="AC2752" s="4"/>
      <c r="AD2752" s="1"/>
      <c r="AE2752" s="11"/>
      <c r="AF2752" s="5"/>
      <c r="AG2752" s="1"/>
      <c r="AH2752" s="1"/>
      <c r="AI2752" s="1"/>
      <c r="AJ2752" s="1"/>
      <c r="AK2752" s="10"/>
      <c r="AL2752" s="1"/>
      <c r="AM2752" s="1"/>
      <c r="AN2752" s="1"/>
      <c r="AO2752" s="1"/>
      <c r="AP2752" s="1"/>
      <c r="AQ2752" s="1"/>
    </row>
    <row r="2753" spans="1:43" x14ac:dyDescent="0.2">
      <c r="A2753" s="67">
        <f t="shared" si="1102"/>
        <v>45035</v>
      </c>
      <c r="B2753" s="8">
        <f t="shared" si="1092"/>
        <v>24412.238667590002</v>
      </c>
      <c r="C2753" s="8">
        <f t="shared" si="1103"/>
        <v>14727.293106159999</v>
      </c>
      <c r="D2753" s="28">
        <f t="shared" si="1104"/>
        <v>6609.67</v>
      </c>
      <c r="E2753" s="9">
        <f>IF(K2753=1,VLOOKUP(A2752,[1]Plan1!$AY$117:$BA$314,3),E2752)</f>
        <v>6649.99</v>
      </c>
      <c r="F2753" s="110">
        <f t="shared" si="1105"/>
        <v>45034</v>
      </c>
      <c r="G2753" s="12">
        <f t="shared" si="1093"/>
        <v>6.1001532602988906E-3</v>
      </c>
      <c r="H2753" s="11">
        <f t="shared" si="1106"/>
        <v>45061</v>
      </c>
      <c r="I2753" s="11">
        <f t="shared" si="1094"/>
        <v>45061</v>
      </c>
      <c r="J2753" s="1">
        <f t="shared" si="1107"/>
        <v>18</v>
      </c>
      <c r="K2753" s="1">
        <f t="shared" si="1115"/>
        <v>2</v>
      </c>
      <c r="L2753" s="8">
        <f t="shared" si="1095"/>
        <v>1.0006759599999999</v>
      </c>
      <c r="M2753" s="14">
        <f t="shared" si="1114"/>
        <v>1.0071003300000001</v>
      </c>
      <c r="N2753" s="14">
        <f t="shared" si="1111"/>
        <v>1.5124680937474542</v>
      </c>
      <c r="O2753" s="8">
        <f t="shared" si="1113"/>
        <v>1.5134904600000001</v>
      </c>
      <c r="P2753" s="8">
        <f t="shared" si="1096"/>
        <v>22289.617617790002</v>
      </c>
      <c r="Q2753" s="13">
        <f t="shared" si="1097"/>
        <v>0</v>
      </c>
      <c r="R2753" s="21">
        <f t="shared" si="1098"/>
        <v>0</v>
      </c>
      <c r="S2753" s="8">
        <f t="shared" si="1099"/>
        <v>0</v>
      </c>
      <c r="T2753" s="10">
        <f t="shared" si="1108"/>
        <v>6.5000000000000002E-2</v>
      </c>
      <c r="U2753" s="13">
        <f t="shared" si="1112"/>
        <v>364</v>
      </c>
      <c r="V2753" s="13">
        <v>252</v>
      </c>
      <c r="W2753" s="14">
        <f t="shared" si="1100"/>
        <v>1.095229137</v>
      </c>
      <c r="X2753" s="224">
        <f t="shared" si="1116"/>
        <v>2122.6210498</v>
      </c>
      <c r="Y2753" s="8">
        <v>0</v>
      </c>
      <c r="Z2753" s="9">
        <f t="shared" si="1101"/>
        <v>0</v>
      </c>
      <c r="AA2753" s="26" t="str">
        <f t="shared" si="1109"/>
        <v>INCORPJ=</v>
      </c>
      <c r="AB2753" s="70">
        <f t="shared" si="1110"/>
        <v>45169</v>
      </c>
      <c r="AC2753" s="4"/>
      <c r="AD2753" s="1"/>
      <c r="AE2753" s="11"/>
      <c r="AF2753" s="5"/>
      <c r="AG2753" s="1"/>
      <c r="AH2753" s="1"/>
      <c r="AI2753" s="1"/>
      <c r="AJ2753" s="1"/>
      <c r="AK2753" s="10"/>
      <c r="AL2753" s="1"/>
      <c r="AM2753" s="1"/>
      <c r="AN2753" s="1"/>
      <c r="AO2753" s="1"/>
      <c r="AP2753" s="1"/>
      <c r="AQ2753" s="1"/>
    </row>
    <row r="2754" spans="1:43" x14ac:dyDescent="0.2">
      <c r="A2754" s="67">
        <f t="shared" si="1102"/>
        <v>45036</v>
      </c>
      <c r="B2754" s="8">
        <f t="shared" si="1092"/>
        <v>24426.591515710003</v>
      </c>
      <c r="C2754" s="8">
        <f t="shared" si="1103"/>
        <v>14727.293106159999</v>
      </c>
      <c r="D2754" s="28">
        <f t="shared" si="1104"/>
        <v>6609.67</v>
      </c>
      <c r="E2754" s="9">
        <f>IF(K2754=1,VLOOKUP(A2753,[1]Plan1!$AY$117:$BA$314,3),E2753)</f>
        <v>6649.99</v>
      </c>
      <c r="F2754" s="110">
        <f t="shared" si="1105"/>
        <v>45034</v>
      </c>
      <c r="G2754" s="12">
        <f t="shared" si="1093"/>
        <v>6.1001532602988906E-3</v>
      </c>
      <c r="H2754" s="11">
        <f t="shared" si="1106"/>
        <v>45061</v>
      </c>
      <c r="I2754" s="11">
        <f t="shared" si="1094"/>
        <v>45061</v>
      </c>
      <c r="J2754" s="1">
        <f t="shared" si="1107"/>
        <v>18</v>
      </c>
      <c r="K2754" s="1">
        <f t="shared" si="1115"/>
        <v>3</v>
      </c>
      <c r="L2754" s="8">
        <f t="shared" si="1095"/>
        <v>1.0010141100000001</v>
      </c>
      <c r="M2754" s="14">
        <f t="shared" si="1114"/>
        <v>1.0071003300000001</v>
      </c>
      <c r="N2754" s="14">
        <f t="shared" si="1111"/>
        <v>1.5124680937474542</v>
      </c>
      <c r="O2754" s="8">
        <f t="shared" si="1113"/>
        <v>1.5140019</v>
      </c>
      <c r="P2754" s="8">
        <f t="shared" si="1096"/>
        <v>22297.149744580001</v>
      </c>
      <c r="Q2754" s="13">
        <f t="shared" si="1097"/>
        <v>0</v>
      </c>
      <c r="R2754" s="21">
        <f t="shared" si="1098"/>
        <v>0</v>
      </c>
      <c r="S2754" s="8">
        <f t="shared" si="1099"/>
        <v>0</v>
      </c>
      <c r="T2754" s="10">
        <f t="shared" si="1108"/>
        <v>6.5000000000000002E-2</v>
      </c>
      <c r="U2754" s="13">
        <f t="shared" si="1112"/>
        <v>365</v>
      </c>
      <c r="V2754" s="13">
        <v>252</v>
      </c>
      <c r="W2754" s="14">
        <f t="shared" si="1100"/>
        <v>1.0955028689999999</v>
      </c>
      <c r="X2754" s="224">
        <f t="shared" si="1116"/>
        <v>2129.4417711299998</v>
      </c>
      <c r="Y2754" s="8">
        <v>0</v>
      </c>
      <c r="Z2754" s="9">
        <f t="shared" si="1101"/>
        <v>0</v>
      </c>
      <c r="AA2754" s="26" t="str">
        <f t="shared" si="1109"/>
        <v>INCORPJ=</v>
      </c>
      <c r="AB2754" s="70">
        <f t="shared" si="1110"/>
        <v>45169</v>
      </c>
      <c r="AC2754" s="4"/>
      <c r="AD2754" s="1"/>
      <c r="AE2754" s="11"/>
      <c r="AF2754" s="5"/>
      <c r="AG2754" s="1"/>
      <c r="AH2754" s="1"/>
      <c r="AI2754" s="1"/>
      <c r="AJ2754" s="1"/>
      <c r="AK2754" s="10"/>
      <c r="AL2754" s="1"/>
      <c r="AM2754" s="1"/>
      <c r="AN2754" s="1"/>
      <c r="AO2754" s="1"/>
      <c r="AP2754" s="1"/>
      <c r="AQ2754" s="1"/>
    </row>
    <row r="2755" spans="1:43" x14ac:dyDescent="0.2">
      <c r="A2755" s="67">
        <f t="shared" si="1102"/>
        <v>45037</v>
      </c>
      <c r="B2755" s="8">
        <f t="shared" si="1092"/>
        <v>24440.95290891</v>
      </c>
      <c r="C2755" s="8">
        <f t="shared" si="1103"/>
        <v>14727.293106159999</v>
      </c>
      <c r="D2755" s="28">
        <f t="shared" si="1104"/>
        <v>6609.67</v>
      </c>
      <c r="E2755" s="9">
        <f>IF(K2755=1,VLOOKUP(A2754,[1]Plan1!$AY$117:$BA$314,3),E2754)</f>
        <v>6649.99</v>
      </c>
      <c r="F2755" s="110">
        <f t="shared" si="1105"/>
        <v>45034</v>
      </c>
      <c r="G2755" s="12">
        <f t="shared" si="1093"/>
        <v>6.1001532602988906E-3</v>
      </c>
      <c r="H2755" s="11">
        <f t="shared" si="1106"/>
        <v>45061</v>
      </c>
      <c r="I2755" s="11">
        <f t="shared" si="1094"/>
        <v>45061</v>
      </c>
      <c r="J2755" s="1">
        <f t="shared" si="1107"/>
        <v>18</v>
      </c>
      <c r="K2755" s="1">
        <f t="shared" si="1115"/>
        <v>4</v>
      </c>
      <c r="L2755" s="8">
        <f t="shared" si="1095"/>
        <v>1.0013523799999999</v>
      </c>
      <c r="M2755" s="14">
        <f t="shared" si="1114"/>
        <v>1.0071003300000001</v>
      </c>
      <c r="N2755" s="14">
        <f t="shared" si="1111"/>
        <v>1.5124680937474542</v>
      </c>
      <c r="O2755" s="8">
        <f t="shared" si="1113"/>
        <v>1.5145135199999999</v>
      </c>
      <c r="P2755" s="8">
        <f t="shared" si="1096"/>
        <v>22304.68452228</v>
      </c>
      <c r="Q2755" s="13">
        <f t="shared" si="1097"/>
        <v>0</v>
      </c>
      <c r="R2755" s="21">
        <f t="shared" si="1098"/>
        <v>0</v>
      </c>
      <c r="S2755" s="8">
        <f t="shared" si="1099"/>
        <v>0</v>
      </c>
      <c r="T2755" s="10">
        <f t="shared" si="1108"/>
        <v>6.5000000000000002E-2</v>
      </c>
      <c r="U2755" s="13">
        <f t="shared" si="1112"/>
        <v>366</v>
      </c>
      <c r="V2755" s="13">
        <v>252</v>
      </c>
      <c r="W2755" s="14">
        <f t="shared" si="1100"/>
        <v>1.0957766689999999</v>
      </c>
      <c r="X2755" s="224">
        <f t="shared" si="1116"/>
        <v>2136.2683866299999</v>
      </c>
      <c r="Y2755" s="8">
        <v>0</v>
      </c>
      <c r="Z2755" s="9">
        <f t="shared" si="1101"/>
        <v>0</v>
      </c>
      <c r="AA2755" s="26" t="str">
        <f t="shared" si="1109"/>
        <v>INCORPJ=</v>
      </c>
      <c r="AB2755" s="70">
        <f t="shared" si="1110"/>
        <v>45169</v>
      </c>
      <c r="AC2755" s="4"/>
      <c r="AD2755" s="1"/>
      <c r="AE2755" s="11"/>
      <c r="AF2755" s="5"/>
      <c r="AG2755" s="1"/>
      <c r="AH2755" s="1"/>
      <c r="AI2755" s="1"/>
      <c r="AJ2755" s="1"/>
      <c r="AK2755" s="10"/>
      <c r="AL2755" s="1"/>
      <c r="AM2755" s="1"/>
      <c r="AN2755" s="1"/>
      <c r="AO2755" s="1"/>
      <c r="AP2755" s="1"/>
      <c r="AQ2755" s="1"/>
    </row>
    <row r="2756" spans="1:43" x14ac:dyDescent="0.2">
      <c r="A2756" s="67">
        <f t="shared" si="1102"/>
        <v>45038</v>
      </c>
      <c r="B2756" s="8">
        <f t="shared" si="1092"/>
        <v>24440.95290891</v>
      </c>
      <c r="C2756" s="8">
        <f t="shared" si="1103"/>
        <v>14727.293106159999</v>
      </c>
      <c r="D2756" s="28">
        <f t="shared" si="1104"/>
        <v>6609.67</v>
      </c>
      <c r="E2756" s="9">
        <f>IF(K2756=1,VLOOKUP(A2755,[1]Plan1!$AY$117:$BA$314,3),E2755)</f>
        <v>6649.99</v>
      </c>
      <c r="F2756" s="110">
        <f t="shared" si="1105"/>
        <v>45034</v>
      </c>
      <c r="G2756" s="12">
        <f t="shared" si="1093"/>
        <v>6.1001532602988906E-3</v>
      </c>
      <c r="H2756" s="11">
        <f t="shared" si="1106"/>
        <v>45061</v>
      </c>
      <c r="I2756" s="11">
        <f t="shared" si="1094"/>
        <v>45061</v>
      </c>
      <c r="J2756" s="1">
        <f t="shared" si="1107"/>
        <v>18</v>
      </c>
      <c r="K2756" s="1">
        <f t="shared" si="1115"/>
        <v>4</v>
      </c>
      <c r="L2756" s="8">
        <f t="shared" si="1095"/>
        <v>1.0013523799999999</v>
      </c>
      <c r="M2756" s="14">
        <f t="shared" si="1114"/>
        <v>1.0071003300000001</v>
      </c>
      <c r="N2756" s="14">
        <f t="shared" si="1111"/>
        <v>1.5124680937474542</v>
      </c>
      <c r="O2756" s="8">
        <f t="shared" si="1113"/>
        <v>1.5145135199999999</v>
      </c>
      <c r="P2756" s="8">
        <f t="shared" si="1096"/>
        <v>22304.68452228</v>
      </c>
      <c r="Q2756" s="13">
        <f t="shared" si="1097"/>
        <v>0</v>
      </c>
      <c r="R2756" s="21">
        <f t="shared" si="1098"/>
        <v>0</v>
      </c>
      <c r="S2756" s="8">
        <f t="shared" si="1099"/>
        <v>0</v>
      </c>
      <c r="T2756" s="10">
        <f t="shared" si="1108"/>
        <v>6.5000000000000002E-2</v>
      </c>
      <c r="U2756" s="13">
        <f t="shared" si="1112"/>
        <v>366</v>
      </c>
      <c r="V2756" s="13">
        <v>252</v>
      </c>
      <c r="W2756" s="14">
        <f t="shared" si="1100"/>
        <v>1.0957766689999999</v>
      </c>
      <c r="X2756" s="224">
        <f t="shared" si="1116"/>
        <v>2136.2683866299999</v>
      </c>
      <c r="Y2756" s="8">
        <v>0</v>
      </c>
      <c r="Z2756" s="9">
        <f t="shared" si="1101"/>
        <v>0</v>
      </c>
      <c r="AA2756" s="26" t="str">
        <f t="shared" si="1109"/>
        <v>INCORPJ=</v>
      </c>
      <c r="AB2756" s="70">
        <f t="shared" si="1110"/>
        <v>45169</v>
      </c>
      <c r="AC2756" s="4"/>
      <c r="AD2756" s="1"/>
      <c r="AE2756" s="11"/>
      <c r="AF2756" s="5"/>
      <c r="AG2756" s="1"/>
      <c r="AH2756" s="1"/>
      <c r="AI2756" s="1"/>
      <c r="AJ2756" s="1"/>
      <c r="AK2756" s="10"/>
      <c r="AL2756" s="1"/>
      <c r="AM2756" s="1"/>
      <c r="AN2756" s="1"/>
      <c r="AO2756" s="1"/>
      <c r="AP2756" s="1"/>
      <c r="AQ2756" s="1"/>
    </row>
    <row r="2757" spans="1:43" x14ac:dyDescent="0.2">
      <c r="A2757" s="67">
        <f t="shared" si="1102"/>
        <v>45039</v>
      </c>
      <c r="B2757" s="8">
        <f t="shared" si="1092"/>
        <v>24440.95290891</v>
      </c>
      <c r="C2757" s="8">
        <f t="shared" si="1103"/>
        <v>14727.293106159999</v>
      </c>
      <c r="D2757" s="28">
        <f t="shared" si="1104"/>
        <v>6609.67</v>
      </c>
      <c r="E2757" s="9">
        <f>IF(K2757=1,VLOOKUP(A2756,[1]Plan1!$AY$117:$BA$314,3),E2756)</f>
        <v>6649.99</v>
      </c>
      <c r="F2757" s="110">
        <f t="shared" si="1105"/>
        <v>45034</v>
      </c>
      <c r="G2757" s="12">
        <f t="shared" si="1093"/>
        <v>6.1001532602988906E-3</v>
      </c>
      <c r="H2757" s="11">
        <f t="shared" si="1106"/>
        <v>45061</v>
      </c>
      <c r="I2757" s="11">
        <f t="shared" si="1094"/>
        <v>45061</v>
      </c>
      <c r="J2757" s="1">
        <f t="shared" si="1107"/>
        <v>18</v>
      </c>
      <c r="K2757" s="1">
        <f t="shared" si="1115"/>
        <v>4</v>
      </c>
      <c r="L2757" s="8">
        <f t="shared" si="1095"/>
        <v>1.0013523799999999</v>
      </c>
      <c r="M2757" s="14">
        <f t="shared" si="1114"/>
        <v>1.0071003300000001</v>
      </c>
      <c r="N2757" s="14">
        <f t="shared" si="1111"/>
        <v>1.5124680937474542</v>
      </c>
      <c r="O2757" s="8">
        <f t="shared" si="1113"/>
        <v>1.5145135199999999</v>
      </c>
      <c r="P2757" s="8">
        <f t="shared" si="1096"/>
        <v>22304.68452228</v>
      </c>
      <c r="Q2757" s="13">
        <f t="shared" si="1097"/>
        <v>0</v>
      </c>
      <c r="R2757" s="21">
        <f t="shared" si="1098"/>
        <v>0</v>
      </c>
      <c r="S2757" s="8">
        <f t="shared" si="1099"/>
        <v>0</v>
      </c>
      <c r="T2757" s="10">
        <f t="shared" si="1108"/>
        <v>6.5000000000000002E-2</v>
      </c>
      <c r="U2757" s="13">
        <f t="shared" si="1112"/>
        <v>366</v>
      </c>
      <c r="V2757" s="13">
        <v>252</v>
      </c>
      <c r="W2757" s="14">
        <f t="shared" si="1100"/>
        <v>1.0957766689999999</v>
      </c>
      <c r="X2757" s="224">
        <f t="shared" si="1116"/>
        <v>2136.2683866299999</v>
      </c>
      <c r="Y2757" s="8">
        <v>0</v>
      </c>
      <c r="Z2757" s="9">
        <f t="shared" si="1101"/>
        <v>0</v>
      </c>
      <c r="AA2757" s="26" t="str">
        <f t="shared" si="1109"/>
        <v>INCORPJ=</v>
      </c>
      <c r="AB2757" s="70">
        <f t="shared" si="1110"/>
        <v>45169</v>
      </c>
      <c r="AC2757" s="4"/>
      <c r="AD2757" s="1"/>
      <c r="AE2757" s="11"/>
      <c r="AF2757" s="5"/>
      <c r="AG2757" s="1"/>
      <c r="AH2757" s="1"/>
      <c r="AI2757" s="1"/>
      <c r="AJ2757" s="1"/>
      <c r="AK2757" s="10"/>
      <c r="AL2757" s="1"/>
      <c r="AM2757" s="1"/>
      <c r="AN2757" s="1"/>
      <c r="AO2757" s="1"/>
      <c r="AP2757" s="1"/>
      <c r="AQ2757" s="1"/>
    </row>
    <row r="2758" spans="1:43" x14ac:dyDescent="0.2">
      <c r="A2758" s="67">
        <f t="shared" si="1102"/>
        <v>45040</v>
      </c>
      <c r="B2758" s="8">
        <f t="shared" si="1092"/>
        <v>24440.95290891</v>
      </c>
      <c r="C2758" s="8">
        <f t="shared" si="1103"/>
        <v>14727.293106159999</v>
      </c>
      <c r="D2758" s="28">
        <f t="shared" si="1104"/>
        <v>6609.67</v>
      </c>
      <c r="E2758" s="9">
        <f>IF(K2758=1,VLOOKUP(A2757,[1]Plan1!$AY$117:$BA$314,3),E2757)</f>
        <v>6649.99</v>
      </c>
      <c r="F2758" s="110">
        <f t="shared" si="1105"/>
        <v>45034</v>
      </c>
      <c r="G2758" s="12">
        <f t="shared" si="1093"/>
        <v>6.1001532602988906E-3</v>
      </c>
      <c r="H2758" s="11">
        <f t="shared" si="1106"/>
        <v>45061</v>
      </c>
      <c r="I2758" s="11">
        <f t="shared" si="1094"/>
        <v>45061</v>
      </c>
      <c r="J2758" s="1">
        <f t="shared" si="1107"/>
        <v>18</v>
      </c>
      <c r="K2758" s="1">
        <f t="shared" si="1115"/>
        <v>4</v>
      </c>
      <c r="L2758" s="8">
        <f t="shared" si="1095"/>
        <v>1.0013523799999999</v>
      </c>
      <c r="M2758" s="14">
        <f t="shared" si="1114"/>
        <v>1.0071003300000001</v>
      </c>
      <c r="N2758" s="14">
        <f t="shared" si="1111"/>
        <v>1.5124680937474542</v>
      </c>
      <c r="O2758" s="8">
        <f t="shared" si="1113"/>
        <v>1.5145135199999999</v>
      </c>
      <c r="P2758" s="8">
        <f t="shared" si="1096"/>
        <v>22304.68452228</v>
      </c>
      <c r="Q2758" s="13">
        <f t="shared" si="1097"/>
        <v>0</v>
      </c>
      <c r="R2758" s="21">
        <f t="shared" si="1098"/>
        <v>0</v>
      </c>
      <c r="S2758" s="8">
        <f t="shared" si="1099"/>
        <v>0</v>
      </c>
      <c r="T2758" s="10">
        <f t="shared" si="1108"/>
        <v>6.5000000000000002E-2</v>
      </c>
      <c r="U2758" s="13">
        <f t="shared" si="1112"/>
        <v>366</v>
      </c>
      <c r="V2758" s="13">
        <v>252</v>
      </c>
      <c r="W2758" s="14">
        <f t="shared" si="1100"/>
        <v>1.0957766689999999</v>
      </c>
      <c r="X2758" s="224">
        <f t="shared" si="1116"/>
        <v>2136.2683866299999</v>
      </c>
      <c r="Y2758" s="8">
        <v>0</v>
      </c>
      <c r="Z2758" s="9">
        <f t="shared" si="1101"/>
        <v>0</v>
      </c>
      <c r="AA2758" s="26" t="str">
        <f t="shared" si="1109"/>
        <v>INCORPJ=</v>
      </c>
      <c r="AB2758" s="70">
        <f t="shared" si="1110"/>
        <v>45169</v>
      </c>
      <c r="AC2758" s="4"/>
      <c r="AD2758" s="1"/>
      <c r="AE2758" s="11"/>
      <c r="AF2758" s="5"/>
      <c r="AG2758" s="1"/>
      <c r="AH2758" s="1"/>
      <c r="AI2758" s="1"/>
      <c r="AJ2758" s="1"/>
      <c r="AK2758" s="10"/>
      <c r="AL2758" s="1"/>
      <c r="AM2758" s="1"/>
      <c r="AN2758" s="1"/>
      <c r="AO2758" s="1"/>
      <c r="AP2758" s="1"/>
      <c r="AQ2758" s="1"/>
    </row>
    <row r="2759" spans="1:43" x14ac:dyDescent="0.2">
      <c r="A2759" s="67">
        <f t="shared" si="1102"/>
        <v>45041</v>
      </c>
      <c r="B2759" s="8">
        <f t="shared" si="1092"/>
        <v>24455.322711829998</v>
      </c>
      <c r="C2759" s="8">
        <f t="shared" si="1103"/>
        <v>14727.293106159999</v>
      </c>
      <c r="D2759" s="28">
        <f t="shared" si="1104"/>
        <v>6609.67</v>
      </c>
      <c r="E2759" s="9">
        <f>IF(K2759=1,VLOOKUP(A2758,[1]Plan1!$AY$117:$BA$314,3),E2758)</f>
        <v>6649.99</v>
      </c>
      <c r="F2759" s="110">
        <f t="shared" si="1105"/>
        <v>45034</v>
      </c>
      <c r="G2759" s="12">
        <f t="shared" si="1093"/>
        <v>6.1001532602988906E-3</v>
      </c>
      <c r="H2759" s="11">
        <f t="shared" si="1106"/>
        <v>45061</v>
      </c>
      <c r="I2759" s="11">
        <f t="shared" si="1094"/>
        <v>45061</v>
      </c>
      <c r="J2759" s="1">
        <f t="shared" si="1107"/>
        <v>18</v>
      </c>
      <c r="K2759" s="1">
        <f t="shared" si="1115"/>
        <v>5</v>
      </c>
      <c r="L2759" s="8">
        <f t="shared" si="1095"/>
        <v>1.00169076</v>
      </c>
      <c r="M2759" s="14">
        <f t="shared" si="1114"/>
        <v>1.0071003300000001</v>
      </c>
      <c r="N2759" s="14">
        <f t="shared" si="1111"/>
        <v>1.5124680937474542</v>
      </c>
      <c r="O2759" s="8">
        <f t="shared" si="1113"/>
        <v>1.51502531</v>
      </c>
      <c r="P2759" s="8">
        <f t="shared" si="1096"/>
        <v>22312.221803619999</v>
      </c>
      <c r="Q2759" s="13">
        <f t="shared" si="1097"/>
        <v>0</v>
      </c>
      <c r="R2759" s="21">
        <f t="shared" si="1098"/>
        <v>0</v>
      </c>
      <c r="S2759" s="8">
        <f t="shared" si="1099"/>
        <v>0</v>
      </c>
      <c r="T2759" s="10">
        <f t="shared" si="1108"/>
        <v>6.5000000000000002E-2</v>
      </c>
      <c r="U2759" s="13">
        <f t="shared" si="1112"/>
        <v>367</v>
      </c>
      <c r="V2759" s="13">
        <v>252</v>
      </c>
      <c r="W2759" s="14">
        <f t="shared" si="1100"/>
        <v>1.0960505380000001</v>
      </c>
      <c r="X2759" s="224">
        <f t="shared" si="1116"/>
        <v>2143.1009082099999</v>
      </c>
      <c r="Y2759" s="8">
        <v>0</v>
      </c>
      <c r="Z2759" s="9">
        <f t="shared" si="1101"/>
        <v>0</v>
      </c>
      <c r="AA2759" s="26" t="str">
        <f t="shared" si="1109"/>
        <v>INCORPJ=</v>
      </c>
      <c r="AB2759" s="70">
        <f t="shared" si="1110"/>
        <v>45169</v>
      </c>
      <c r="AC2759" s="4"/>
      <c r="AD2759" s="1"/>
      <c r="AE2759" s="11"/>
      <c r="AF2759" s="5"/>
      <c r="AG2759" s="1"/>
      <c r="AH2759" s="1"/>
      <c r="AI2759" s="1"/>
      <c r="AJ2759" s="1"/>
      <c r="AK2759" s="10"/>
      <c r="AL2759" s="1"/>
      <c r="AM2759" s="1"/>
      <c r="AN2759" s="1"/>
      <c r="AO2759" s="1"/>
      <c r="AP2759" s="1"/>
      <c r="AQ2759" s="1"/>
    </row>
    <row r="2760" spans="1:43" x14ac:dyDescent="0.2">
      <c r="A2760" s="67">
        <f t="shared" si="1102"/>
        <v>45042</v>
      </c>
      <c r="B2760" s="8">
        <f t="shared" si="1092"/>
        <v>24469.7010672</v>
      </c>
      <c r="C2760" s="8">
        <f t="shared" si="1103"/>
        <v>14727.293106159999</v>
      </c>
      <c r="D2760" s="28">
        <f t="shared" si="1104"/>
        <v>6609.67</v>
      </c>
      <c r="E2760" s="9">
        <f>IF(K2760=1,VLOOKUP(A2759,[1]Plan1!$AY$117:$BA$314,3),E2759)</f>
        <v>6649.99</v>
      </c>
      <c r="F2760" s="110">
        <f t="shared" si="1105"/>
        <v>45034</v>
      </c>
      <c r="G2760" s="12">
        <f t="shared" si="1093"/>
        <v>6.1001532602988906E-3</v>
      </c>
      <c r="H2760" s="11">
        <f t="shared" si="1106"/>
        <v>45061</v>
      </c>
      <c r="I2760" s="11">
        <f t="shared" si="1094"/>
        <v>45061</v>
      </c>
      <c r="J2760" s="1">
        <f t="shared" si="1107"/>
        <v>18</v>
      </c>
      <c r="K2760" s="1">
        <f t="shared" si="1115"/>
        <v>6</v>
      </c>
      <c r="L2760" s="8">
        <f t="shared" si="1095"/>
        <v>1.00202926</v>
      </c>
      <c r="M2760" s="14">
        <f t="shared" si="1114"/>
        <v>1.0071003300000001</v>
      </c>
      <c r="N2760" s="14">
        <f t="shared" si="1111"/>
        <v>1.5124680937474542</v>
      </c>
      <c r="O2760" s="8">
        <f t="shared" si="1113"/>
        <v>1.51553728</v>
      </c>
      <c r="P2760" s="8">
        <f t="shared" si="1096"/>
        <v>22319.761735870001</v>
      </c>
      <c r="Q2760" s="13">
        <f t="shared" si="1097"/>
        <v>0</v>
      </c>
      <c r="R2760" s="21">
        <f t="shared" si="1098"/>
        <v>0</v>
      </c>
      <c r="S2760" s="8">
        <f t="shared" si="1099"/>
        <v>0</v>
      </c>
      <c r="T2760" s="10">
        <f t="shared" si="1108"/>
        <v>6.5000000000000002E-2</v>
      </c>
      <c r="U2760" s="13">
        <f t="shared" si="1112"/>
        <v>368</v>
      </c>
      <c r="V2760" s="13">
        <v>252</v>
      </c>
      <c r="W2760" s="14">
        <f t="shared" si="1100"/>
        <v>1.0963244750000001</v>
      </c>
      <c r="X2760" s="224">
        <f t="shared" si="1116"/>
        <v>2149.9393313300002</v>
      </c>
      <c r="Y2760" s="8">
        <v>0</v>
      </c>
      <c r="Z2760" s="9">
        <f t="shared" si="1101"/>
        <v>0</v>
      </c>
      <c r="AA2760" s="26" t="str">
        <f t="shared" si="1109"/>
        <v>INCORPJ=</v>
      </c>
      <c r="AB2760" s="70">
        <f t="shared" si="1110"/>
        <v>45169</v>
      </c>
      <c r="AC2760" s="4"/>
      <c r="AD2760" s="1"/>
      <c r="AE2760" s="11"/>
      <c r="AF2760" s="5"/>
      <c r="AG2760" s="1"/>
      <c r="AH2760" s="1"/>
      <c r="AI2760" s="1"/>
      <c r="AJ2760" s="1"/>
      <c r="AK2760" s="10"/>
      <c r="AL2760" s="1"/>
      <c r="AM2760" s="1"/>
      <c r="AN2760" s="1"/>
      <c r="AO2760" s="1"/>
      <c r="AP2760" s="1"/>
      <c r="AQ2760" s="1"/>
    </row>
    <row r="2761" spans="1:43" x14ac:dyDescent="0.2">
      <c r="A2761" s="67">
        <f t="shared" si="1102"/>
        <v>45043</v>
      </c>
      <c r="B2761" s="8">
        <f t="shared" si="1092"/>
        <v>24484.087839569998</v>
      </c>
      <c r="C2761" s="8">
        <f t="shared" si="1103"/>
        <v>14727.293106159999</v>
      </c>
      <c r="D2761" s="28">
        <f t="shared" si="1104"/>
        <v>6609.67</v>
      </c>
      <c r="E2761" s="9">
        <f>IF(K2761=1,VLOOKUP(A2760,[1]Plan1!$AY$117:$BA$314,3),E2760)</f>
        <v>6649.99</v>
      </c>
      <c r="F2761" s="110">
        <f t="shared" si="1105"/>
        <v>45034</v>
      </c>
      <c r="G2761" s="12">
        <f t="shared" si="1093"/>
        <v>6.1001532602988906E-3</v>
      </c>
      <c r="H2761" s="11">
        <f t="shared" si="1106"/>
        <v>45061</v>
      </c>
      <c r="I2761" s="11">
        <f t="shared" si="1094"/>
        <v>45061</v>
      </c>
      <c r="J2761" s="1">
        <f t="shared" si="1107"/>
        <v>18</v>
      </c>
      <c r="K2761" s="1">
        <f t="shared" si="1115"/>
        <v>7</v>
      </c>
      <c r="L2761" s="8">
        <f t="shared" si="1095"/>
        <v>1.00236787</v>
      </c>
      <c r="M2761" s="14">
        <f t="shared" si="1114"/>
        <v>1.0071003300000001</v>
      </c>
      <c r="N2761" s="14">
        <f t="shared" si="1111"/>
        <v>1.5124680937474542</v>
      </c>
      <c r="O2761" s="8">
        <f t="shared" si="1113"/>
        <v>1.5160494200000001</v>
      </c>
      <c r="P2761" s="8">
        <f t="shared" si="1096"/>
        <v>22327.304171759999</v>
      </c>
      <c r="Q2761" s="13">
        <f t="shared" si="1097"/>
        <v>0</v>
      </c>
      <c r="R2761" s="21">
        <f t="shared" si="1098"/>
        <v>0</v>
      </c>
      <c r="S2761" s="8">
        <f t="shared" si="1099"/>
        <v>0</v>
      </c>
      <c r="T2761" s="10">
        <f t="shared" si="1108"/>
        <v>6.5000000000000002E-2</v>
      </c>
      <c r="U2761" s="13">
        <f t="shared" si="1112"/>
        <v>369</v>
      </c>
      <c r="V2761" s="13">
        <v>252</v>
      </c>
      <c r="W2761" s="14">
        <f t="shared" si="1100"/>
        <v>1.096598481</v>
      </c>
      <c r="X2761" s="224">
        <f t="shared" si="1116"/>
        <v>2156.7836678100002</v>
      </c>
      <c r="Y2761" s="8">
        <v>0</v>
      </c>
      <c r="Z2761" s="9">
        <f t="shared" si="1101"/>
        <v>0</v>
      </c>
      <c r="AA2761" s="26" t="str">
        <f t="shared" si="1109"/>
        <v>INCORPJ=</v>
      </c>
      <c r="AB2761" s="70">
        <f t="shared" si="1110"/>
        <v>45169</v>
      </c>
      <c r="AC2761" s="4"/>
      <c r="AD2761" s="1"/>
      <c r="AE2761" s="11"/>
      <c r="AF2761" s="5"/>
      <c r="AG2761" s="1"/>
      <c r="AH2761" s="1"/>
      <c r="AI2761" s="1"/>
      <c r="AJ2761" s="1"/>
      <c r="AK2761" s="10"/>
      <c r="AL2761" s="1"/>
      <c r="AM2761" s="1"/>
      <c r="AN2761" s="1"/>
      <c r="AO2761" s="1"/>
      <c r="AP2761" s="1"/>
      <c r="AQ2761" s="1"/>
    </row>
    <row r="2762" spans="1:43" x14ac:dyDescent="0.2">
      <c r="A2762" s="67">
        <f t="shared" si="1102"/>
        <v>45044</v>
      </c>
      <c r="B2762" s="8">
        <f t="shared" ref="B2762:B2825" si="1117">(P2762+X2762)</f>
        <v>24498.482848699998</v>
      </c>
      <c r="C2762" s="8">
        <f t="shared" si="1103"/>
        <v>14727.293106159999</v>
      </c>
      <c r="D2762" s="28">
        <f t="shared" si="1104"/>
        <v>6609.67</v>
      </c>
      <c r="E2762" s="9">
        <f>IF(K2762=1,VLOOKUP(A2761,[1]Plan1!$AY$117:$BA$314,3),E2761)</f>
        <v>6649.99</v>
      </c>
      <c r="F2762" s="110">
        <f t="shared" si="1105"/>
        <v>45034</v>
      </c>
      <c r="G2762" s="12">
        <f t="shared" ref="G2762:G2825" si="1118">(E2762/D2762)-1</f>
        <v>6.1001532602988906E-3</v>
      </c>
      <c r="H2762" s="11">
        <f t="shared" si="1106"/>
        <v>45061</v>
      </c>
      <c r="I2762" s="11">
        <f t="shared" ref="I2762:I2825" si="1119">IF(A2762&gt;I2761,H2762,I2761)</f>
        <v>45061</v>
      </c>
      <c r="J2762" s="1">
        <f t="shared" si="1107"/>
        <v>18</v>
      </c>
      <c r="K2762" s="1">
        <f t="shared" si="1115"/>
        <v>8</v>
      </c>
      <c r="L2762" s="8">
        <f t="shared" ref="L2762:L2825" si="1120">TRUNC((E2762/D2762)^TRUNC((K2762/J2762),9),8)</f>
        <v>1.0027065900000001</v>
      </c>
      <c r="M2762" s="14">
        <f t="shared" si="1114"/>
        <v>1.0071003300000001</v>
      </c>
      <c r="N2762" s="14">
        <f t="shared" si="1111"/>
        <v>1.5124680937474542</v>
      </c>
      <c r="O2762" s="8">
        <f t="shared" si="1113"/>
        <v>1.5165617199999999</v>
      </c>
      <c r="P2762" s="8">
        <f t="shared" ref="P2762:P2825" si="1121">TRUNC(C2762*O2762,8)</f>
        <v>22334.848964019999</v>
      </c>
      <c r="Q2762" s="13">
        <f t="shared" ref="Q2762:Q2825" si="1122">IF(VLOOKUP(A2762,AE$10:AM$114,9)=VLOOKUP(A2761,AE$10:AM$114,9),0,VLOOKUP(A2762,AE$10:AM$114,9))</f>
        <v>0</v>
      </c>
      <c r="R2762" s="21">
        <f t="shared" ref="R2762:R2825" si="1123">IF(Q2762&gt;0,VLOOKUP($A2762,$AE$10:$AK$114,7),0)</f>
        <v>0</v>
      </c>
      <c r="S2762" s="8">
        <f t="shared" ref="S2762:S2825" si="1124">IF(R2762&gt;0,TRUNC(R2762*P2762,8),0)</f>
        <v>0</v>
      </c>
      <c r="T2762" s="10">
        <f t="shared" si="1108"/>
        <v>6.5000000000000002E-2</v>
      </c>
      <c r="U2762" s="13">
        <f t="shared" si="1112"/>
        <v>370</v>
      </c>
      <c r="V2762" s="13">
        <v>252</v>
      </c>
      <c r="W2762" s="14">
        <f t="shared" ref="W2762:W2825" si="1125">ROUND((1+T2762)^TRUNC((U2762/V2762),9),9)</f>
        <v>1.096872555</v>
      </c>
      <c r="X2762" s="224">
        <f t="shared" si="1116"/>
        <v>2163.6338846799999</v>
      </c>
      <c r="Y2762" s="8">
        <v>0</v>
      </c>
      <c r="Z2762" s="9">
        <f t="shared" ref="Z2762:Z2825" si="1126">IF(S2762&gt;0,S2762+X2762,0)</f>
        <v>0</v>
      </c>
      <c r="AA2762" s="26" t="str">
        <f t="shared" si="1109"/>
        <v>INCORPJ=</v>
      </c>
      <c r="AB2762" s="70">
        <f t="shared" si="1110"/>
        <v>45169</v>
      </c>
      <c r="AC2762" s="4"/>
      <c r="AD2762" s="1"/>
      <c r="AE2762" s="11"/>
      <c r="AF2762" s="5"/>
      <c r="AG2762" s="1"/>
      <c r="AH2762" s="1"/>
      <c r="AI2762" s="1"/>
      <c r="AJ2762" s="1"/>
      <c r="AK2762" s="10"/>
      <c r="AL2762" s="1"/>
      <c r="AM2762" s="1"/>
      <c r="AN2762" s="1"/>
      <c r="AO2762" s="1"/>
      <c r="AP2762" s="1"/>
      <c r="AQ2762" s="1"/>
    </row>
    <row r="2763" spans="1:43" x14ac:dyDescent="0.2">
      <c r="A2763" s="67">
        <f t="shared" ref="A2763:A2826" si="1127">(A2762+1)</f>
        <v>45045</v>
      </c>
      <c r="B2763" s="8">
        <f t="shared" si="1117"/>
        <v>24512.88644355</v>
      </c>
      <c r="C2763" s="8">
        <f t="shared" ref="C2763:C2826" si="1128">TRUNC(IF(Q2762&gt;0,VLOOKUP(A2762,$AE$12:$AF$114,2),C2762),8)</f>
        <v>14727.293106159999</v>
      </c>
      <c r="D2763" s="28">
        <f t="shared" ref="D2763:D2826" si="1129">IF(E2763=E2762,D2762,E2762)</f>
        <v>6609.67</v>
      </c>
      <c r="E2763" s="9">
        <f>IF(K2763=1,VLOOKUP(A2762,[1]Plan1!$AY$117:$BA$314,3),E2762)</f>
        <v>6649.99</v>
      </c>
      <c r="F2763" s="110">
        <f t="shared" ref="F2763:F2826" si="1130">IF(D2763=D2762,F2762,A2763)</f>
        <v>45034</v>
      </c>
      <c r="G2763" s="12">
        <f t="shared" si="1118"/>
        <v>6.1001532602988906E-3</v>
      </c>
      <c r="H2763" s="11">
        <f t="shared" ref="H2763:H2826" si="1131">IF(DAY(A2763)=15,VLOOKUP(A2763,AJ$118:AP$450,4),H2762)</f>
        <v>45061</v>
      </c>
      <c r="I2763" s="11">
        <f t="shared" si="1119"/>
        <v>45061</v>
      </c>
      <c r="J2763" s="1">
        <f t="shared" ref="J2763:J2826" si="1132">IF(I2763=I2762,J2762,NETWORKDAYS(I2762,I2763,$AE$118:$AE$502)-1)</f>
        <v>18</v>
      </c>
      <c r="K2763" s="1">
        <f t="shared" si="1115"/>
        <v>9</v>
      </c>
      <c r="L2763" s="8">
        <f t="shared" si="1120"/>
        <v>1.00304543</v>
      </c>
      <c r="M2763" s="14">
        <f t="shared" si="1114"/>
        <v>1.0071003300000001</v>
      </c>
      <c r="N2763" s="14">
        <f t="shared" si="1111"/>
        <v>1.5124680937474542</v>
      </c>
      <c r="O2763" s="8">
        <f t="shared" si="1113"/>
        <v>1.5170741999999999</v>
      </c>
      <c r="P2763" s="8">
        <f t="shared" si="1121"/>
        <v>22342.396407190001</v>
      </c>
      <c r="Q2763" s="13">
        <f t="shared" si="1122"/>
        <v>0</v>
      </c>
      <c r="R2763" s="21">
        <f t="shared" si="1123"/>
        <v>0</v>
      </c>
      <c r="S2763" s="8">
        <f t="shared" si="1124"/>
        <v>0</v>
      </c>
      <c r="T2763" s="10">
        <f t="shared" ref="T2763:T2826" si="1133">IF(Q2762&gt;0,VLOOKUP(A2762,$AE$11:$AH$20,4),T2762)</f>
        <v>6.5000000000000002E-2</v>
      </c>
      <c r="U2763" s="13">
        <f t="shared" si="1112"/>
        <v>371</v>
      </c>
      <c r="V2763" s="13">
        <v>252</v>
      </c>
      <c r="W2763" s="14">
        <f t="shared" si="1125"/>
        <v>1.097146698</v>
      </c>
      <c r="X2763" s="224">
        <f t="shared" si="1116"/>
        <v>2170.49003636</v>
      </c>
      <c r="Y2763" s="8">
        <v>0</v>
      </c>
      <c r="Z2763" s="9">
        <f t="shared" si="1126"/>
        <v>0</v>
      </c>
      <c r="AA2763" s="26" t="str">
        <f t="shared" ref="AA2763:AA2826" si="1134">IF($Q2762&gt;0,VLOOKUP($A2762,$AE$10:$AO$114,($AN$7)+1),AA2762)</f>
        <v>INCORPJ=</v>
      </c>
      <c r="AB2763" s="70">
        <f t="shared" ref="AB2763:AB2826" si="1135">IF($Q2762&gt;0,VLOOKUP($A2762,$AE$10:$AO$114,($AO$7)+1),AB2762)</f>
        <v>45169</v>
      </c>
      <c r="AC2763" s="4"/>
      <c r="AD2763" s="1"/>
      <c r="AE2763" s="11"/>
      <c r="AF2763" s="5"/>
      <c r="AG2763" s="1"/>
      <c r="AH2763" s="1"/>
      <c r="AI2763" s="1"/>
      <c r="AJ2763" s="1"/>
      <c r="AK2763" s="10"/>
      <c r="AL2763" s="1"/>
      <c r="AM2763" s="1"/>
      <c r="AN2763" s="1"/>
      <c r="AO2763" s="1"/>
      <c r="AP2763" s="1"/>
      <c r="AQ2763" s="1"/>
    </row>
    <row r="2764" spans="1:43" x14ac:dyDescent="0.2">
      <c r="A2764" s="67">
        <f t="shared" si="1127"/>
        <v>45046</v>
      </c>
      <c r="B2764" s="8">
        <f t="shared" si="1117"/>
        <v>24512.88644355</v>
      </c>
      <c r="C2764" s="8">
        <f t="shared" si="1128"/>
        <v>14727.293106159999</v>
      </c>
      <c r="D2764" s="28">
        <f t="shared" si="1129"/>
        <v>6609.67</v>
      </c>
      <c r="E2764" s="9">
        <f>IF(K2764=1,VLOOKUP(A2763,[1]Plan1!$AY$117:$BA$314,3),E2763)</f>
        <v>6649.99</v>
      </c>
      <c r="F2764" s="110">
        <f t="shared" si="1130"/>
        <v>45034</v>
      </c>
      <c r="G2764" s="12">
        <f t="shared" si="1118"/>
        <v>6.1001532602988906E-3</v>
      </c>
      <c r="H2764" s="11">
        <f t="shared" si="1131"/>
        <v>45061</v>
      </c>
      <c r="I2764" s="11">
        <f t="shared" si="1119"/>
        <v>45061</v>
      </c>
      <c r="J2764" s="1">
        <f t="shared" si="1132"/>
        <v>18</v>
      </c>
      <c r="K2764" s="1">
        <f t="shared" si="1115"/>
        <v>9</v>
      </c>
      <c r="L2764" s="8">
        <f t="shared" si="1120"/>
        <v>1.00304543</v>
      </c>
      <c r="M2764" s="14">
        <f t="shared" si="1114"/>
        <v>1.0071003300000001</v>
      </c>
      <c r="N2764" s="14">
        <f t="shared" si="1111"/>
        <v>1.5124680937474542</v>
      </c>
      <c r="O2764" s="8">
        <f t="shared" si="1113"/>
        <v>1.5170741999999999</v>
      </c>
      <c r="P2764" s="8">
        <f t="shared" si="1121"/>
        <v>22342.396407190001</v>
      </c>
      <c r="Q2764" s="13">
        <f t="shared" si="1122"/>
        <v>0</v>
      </c>
      <c r="R2764" s="21">
        <f t="shared" si="1123"/>
        <v>0</v>
      </c>
      <c r="S2764" s="8">
        <f t="shared" si="1124"/>
        <v>0</v>
      </c>
      <c r="T2764" s="10">
        <f t="shared" si="1133"/>
        <v>6.5000000000000002E-2</v>
      </c>
      <c r="U2764" s="13">
        <f t="shared" si="1112"/>
        <v>371</v>
      </c>
      <c r="V2764" s="13">
        <v>252</v>
      </c>
      <c r="W2764" s="14">
        <f t="shared" si="1125"/>
        <v>1.097146698</v>
      </c>
      <c r="X2764" s="224">
        <f t="shared" si="1116"/>
        <v>2170.49003636</v>
      </c>
      <c r="Y2764" s="8">
        <v>0</v>
      </c>
      <c r="Z2764" s="9">
        <f t="shared" si="1126"/>
        <v>0</v>
      </c>
      <c r="AA2764" s="26" t="str">
        <f t="shared" si="1134"/>
        <v>INCORPJ=</v>
      </c>
      <c r="AB2764" s="70">
        <f t="shared" si="1135"/>
        <v>45169</v>
      </c>
      <c r="AC2764" s="4"/>
      <c r="AD2764" s="1"/>
      <c r="AE2764" s="11"/>
      <c r="AF2764" s="5"/>
      <c r="AG2764" s="1"/>
      <c r="AH2764" s="1"/>
      <c r="AI2764" s="1"/>
      <c r="AJ2764" s="1"/>
      <c r="AK2764" s="10"/>
      <c r="AL2764" s="1"/>
      <c r="AM2764" s="1"/>
      <c r="AN2764" s="1"/>
      <c r="AO2764" s="1"/>
      <c r="AP2764" s="1"/>
      <c r="AQ2764" s="1"/>
    </row>
    <row r="2765" spans="1:43" x14ac:dyDescent="0.2">
      <c r="A2765" s="67">
        <f t="shared" si="1127"/>
        <v>45047</v>
      </c>
      <c r="B2765" s="8">
        <f t="shared" si="1117"/>
        <v>24512.88644355</v>
      </c>
      <c r="C2765" s="8">
        <f t="shared" si="1128"/>
        <v>14727.293106159999</v>
      </c>
      <c r="D2765" s="28">
        <f t="shared" si="1129"/>
        <v>6609.67</v>
      </c>
      <c r="E2765" s="9">
        <f>IF(K2765=1,VLOOKUP(A2764,[1]Plan1!$AY$117:$BA$314,3),E2764)</f>
        <v>6649.99</v>
      </c>
      <c r="F2765" s="110">
        <f t="shared" si="1130"/>
        <v>45034</v>
      </c>
      <c r="G2765" s="12">
        <f t="shared" si="1118"/>
        <v>6.1001532602988906E-3</v>
      </c>
      <c r="H2765" s="11">
        <f t="shared" si="1131"/>
        <v>45061</v>
      </c>
      <c r="I2765" s="11">
        <f t="shared" si="1119"/>
        <v>45061</v>
      </c>
      <c r="J2765" s="1">
        <f t="shared" si="1132"/>
        <v>18</v>
      </c>
      <c r="K2765" s="1">
        <f t="shared" si="1115"/>
        <v>9</v>
      </c>
      <c r="L2765" s="8">
        <f t="shared" si="1120"/>
        <v>1.00304543</v>
      </c>
      <c r="M2765" s="14">
        <f t="shared" si="1114"/>
        <v>1.0071003300000001</v>
      </c>
      <c r="N2765" s="14">
        <f t="shared" si="1111"/>
        <v>1.5124680937474542</v>
      </c>
      <c r="O2765" s="8">
        <f t="shared" si="1113"/>
        <v>1.5170741999999999</v>
      </c>
      <c r="P2765" s="8">
        <f t="shared" si="1121"/>
        <v>22342.396407190001</v>
      </c>
      <c r="Q2765" s="13">
        <f t="shared" si="1122"/>
        <v>0</v>
      </c>
      <c r="R2765" s="21">
        <f t="shared" si="1123"/>
        <v>0</v>
      </c>
      <c r="S2765" s="8">
        <f t="shared" si="1124"/>
        <v>0</v>
      </c>
      <c r="T2765" s="10">
        <f t="shared" si="1133"/>
        <v>6.5000000000000002E-2</v>
      </c>
      <c r="U2765" s="13">
        <f t="shared" si="1112"/>
        <v>371</v>
      </c>
      <c r="V2765" s="13">
        <v>252</v>
      </c>
      <c r="W2765" s="14">
        <f t="shared" si="1125"/>
        <v>1.097146698</v>
      </c>
      <c r="X2765" s="224">
        <f t="shared" si="1116"/>
        <v>2170.49003636</v>
      </c>
      <c r="Y2765" s="8">
        <v>0</v>
      </c>
      <c r="Z2765" s="9">
        <f t="shared" si="1126"/>
        <v>0</v>
      </c>
      <c r="AA2765" s="26" t="str">
        <f t="shared" si="1134"/>
        <v>INCORPJ=</v>
      </c>
      <c r="AB2765" s="70">
        <f t="shared" si="1135"/>
        <v>45169</v>
      </c>
      <c r="AC2765" s="4"/>
      <c r="AD2765" s="1"/>
      <c r="AE2765" s="11"/>
      <c r="AF2765" s="5"/>
      <c r="AG2765" s="1"/>
      <c r="AH2765" s="1"/>
      <c r="AI2765" s="1"/>
      <c r="AJ2765" s="1"/>
      <c r="AK2765" s="10"/>
      <c r="AL2765" s="1"/>
      <c r="AM2765" s="1"/>
      <c r="AN2765" s="1"/>
      <c r="AO2765" s="1"/>
      <c r="AP2765" s="1"/>
      <c r="AQ2765" s="1"/>
    </row>
    <row r="2766" spans="1:43" x14ac:dyDescent="0.2">
      <c r="A2766" s="67">
        <f t="shared" si="1127"/>
        <v>45048</v>
      </c>
      <c r="B2766" s="8">
        <f t="shared" si="1117"/>
        <v>24512.88644355</v>
      </c>
      <c r="C2766" s="8">
        <f t="shared" si="1128"/>
        <v>14727.293106159999</v>
      </c>
      <c r="D2766" s="28">
        <f t="shared" si="1129"/>
        <v>6609.67</v>
      </c>
      <c r="E2766" s="9">
        <f>IF(K2766=1,VLOOKUP(A2765,[1]Plan1!$AY$117:$BA$314,3),E2765)</f>
        <v>6649.99</v>
      </c>
      <c r="F2766" s="110">
        <f t="shared" si="1130"/>
        <v>45034</v>
      </c>
      <c r="G2766" s="12">
        <f t="shared" si="1118"/>
        <v>6.1001532602988906E-3</v>
      </c>
      <c r="H2766" s="11">
        <f t="shared" si="1131"/>
        <v>45061</v>
      </c>
      <c r="I2766" s="11">
        <f t="shared" si="1119"/>
        <v>45061</v>
      </c>
      <c r="J2766" s="1">
        <f t="shared" si="1132"/>
        <v>18</v>
      </c>
      <c r="K2766" s="1">
        <f t="shared" si="1115"/>
        <v>9</v>
      </c>
      <c r="L2766" s="8">
        <f t="shared" si="1120"/>
        <v>1.00304543</v>
      </c>
      <c r="M2766" s="14">
        <f t="shared" si="1114"/>
        <v>1.0071003300000001</v>
      </c>
      <c r="N2766" s="14">
        <f t="shared" si="1111"/>
        <v>1.5124680937474542</v>
      </c>
      <c r="O2766" s="8">
        <f t="shared" si="1113"/>
        <v>1.5170741999999999</v>
      </c>
      <c r="P2766" s="8">
        <f t="shared" si="1121"/>
        <v>22342.396407190001</v>
      </c>
      <c r="Q2766" s="13">
        <f t="shared" si="1122"/>
        <v>0</v>
      </c>
      <c r="R2766" s="21">
        <f t="shared" si="1123"/>
        <v>0</v>
      </c>
      <c r="S2766" s="8">
        <f t="shared" si="1124"/>
        <v>0</v>
      </c>
      <c r="T2766" s="10">
        <f t="shared" si="1133"/>
        <v>6.5000000000000002E-2</v>
      </c>
      <c r="U2766" s="13">
        <f t="shared" si="1112"/>
        <v>371</v>
      </c>
      <c r="V2766" s="13">
        <v>252</v>
      </c>
      <c r="W2766" s="14">
        <f t="shared" si="1125"/>
        <v>1.097146698</v>
      </c>
      <c r="X2766" s="224">
        <f t="shared" si="1116"/>
        <v>2170.49003636</v>
      </c>
      <c r="Y2766" s="8">
        <v>0</v>
      </c>
      <c r="Z2766" s="9">
        <f t="shared" si="1126"/>
        <v>0</v>
      </c>
      <c r="AA2766" s="26" t="str">
        <f t="shared" si="1134"/>
        <v>INCORPJ=</v>
      </c>
      <c r="AB2766" s="70">
        <f t="shared" si="1135"/>
        <v>45169</v>
      </c>
      <c r="AC2766" s="4"/>
      <c r="AD2766" s="1"/>
      <c r="AE2766" s="11"/>
      <c r="AF2766" s="5"/>
      <c r="AG2766" s="1"/>
      <c r="AH2766" s="1"/>
      <c r="AI2766" s="1"/>
      <c r="AJ2766" s="1"/>
      <c r="AK2766" s="10"/>
      <c r="AL2766" s="1"/>
      <c r="AM2766" s="1"/>
      <c r="AN2766" s="1"/>
      <c r="AO2766" s="1"/>
      <c r="AP2766" s="1"/>
      <c r="AQ2766" s="1"/>
    </row>
    <row r="2767" spans="1:43" x14ac:dyDescent="0.2">
      <c r="A2767" s="67">
        <f t="shared" si="1127"/>
        <v>45049</v>
      </c>
      <c r="B2767" s="8">
        <f t="shared" si="1117"/>
        <v>24527.298767140001</v>
      </c>
      <c r="C2767" s="8">
        <f t="shared" si="1128"/>
        <v>14727.293106159999</v>
      </c>
      <c r="D2767" s="28">
        <f t="shared" si="1129"/>
        <v>6609.67</v>
      </c>
      <c r="E2767" s="9">
        <f>IF(K2767=1,VLOOKUP(A2766,[1]Plan1!$AY$117:$BA$314,3),E2766)</f>
        <v>6649.99</v>
      </c>
      <c r="F2767" s="110">
        <f t="shared" si="1130"/>
        <v>45034</v>
      </c>
      <c r="G2767" s="12">
        <f t="shared" si="1118"/>
        <v>6.1001532602988906E-3</v>
      </c>
      <c r="H2767" s="11">
        <f t="shared" si="1131"/>
        <v>45061</v>
      </c>
      <c r="I2767" s="11">
        <f t="shared" si="1119"/>
        <v>45061</v>
      </c>
      <c r="J2767" s="1">
        <f t="shared" si="1132"/>
        <v>18</v>
      </c>
      <c r="K2767" s="1">
        <f t="shared" si="1115"/>
        <v>10</v>
      </c>
      <c r="L2767" s="8">
        <f t="shared" si="1120"/>
        <v>1.0033843899999999</v>
      </c>
      <c r="M2767" s="14">
        <f t="shared" si="1114"/>
        <v>1.0071003300000001</v>
      </c>
      <c r="N2767" s="14">
        <f t="shared" si="1111"/>
        <v>1.5124680937474542</v>
      </c>
      <c r="O2767" s="8">
        <f t="shared" si="1113"/>
        <v>1.5175868699999999</v>
      </c>
      <c r="P2767" s="8">
        <f t="shared" si="1121"/>
        <v>22349.946648540001</v>
      </c>
      <c r="Q2767" s="13">
        <f t="shared" si="1122"/>
        <v>0</v>
      </c>
      <c r="R2767" s="21">
        <f t="shared" si="1123"/>
        <v>0</v>
      </c>
      <c r="S2767" s="8">
        <f t="shared" si="1124"/>
        <v>0</v>
      </c>
      <c r="T2767" s="10">
        <f t="shared" si="1133"/>
        <v>6.5000000000000002E-2</v>
      </c>
      <c r="U2767" s="13">
        <f t="shared" si="1112"/>
        <v>372</v>
      </c>
      <c r="V2767" s="13">
        <v>252</v>
      </c>
      <c r="W2767" s="14">
        <f t="shared" si="1125"/>
        <v>1.097420909</v>
      </c>
      <c r="X2767" s="224">
        <f t="shared" si="1116"/>
        <v>2177.3521185999998</v>
      </c>
      <c r="Y2767" s="8">
        <v>0</v>
      </c>
      <c r="Z2767" s="9">
        <f t="shared" si="1126"/>
        <v>0</v>
      </c>
      <c r="AA2767" s="26" t="str">
        <f t="shared" si="1134"/>
        <v>INCORPJ=</v>
      </c>
      <c r="AB2767" s="70">
        <f t="shared" si="1135"/>
        <v>45169</v>
      </c>
      <c r="AC2767" s="4"/>
      <c r="AD2767" s="1"/>
      <c r="AE2767" s="11"/>
      <c r="AF2767" s="5"/>
      <c r="AG2767" s="1"/>
      <c r="AH2767" s="1"/>
      <c r="AI2767" s="1"/>
      <c r="AJ2767" s="1"/>
      <c r="AK2767" s="10"/>
      <c r="AL2767" s="1"/>
      <c r="AM2767" s="1"/>
      <c r="AN2767" s="1"/>
      <c r="AO2767" s="1"/>
      <c r="AP2767" s="1"/>
      <c r="AQ2767" s="1"/>
    </row>
    <row r="2768" spans="1:43" x14ac:dyDescent="0.2">
      <c r="A2768" s="67">
        <f t="shared" si="1127"/>
        <v>45050</v>
      </c>
      <c r="B2768" s="8">
        <f t="shared" si="1117"/>
        <v>24541.719360700001</v>
      </c>
      <c r="C2768" s="8">
        <f t="shared" si="1128"/>
        <v>14727.293106159999</v>
      </c>
      <c r="D2768" s="28">
        <f t="shared" si="1129"/>
        <v>6609.67</v>
      </c>
      <c r="E2768" s="9">
        <f>IF(K2768=1,VLOOKUP(A2767,[1]Plan1!$AY$117:$BA$314,3),E2767)</f>
        <v>6649.99</v>
      </c>
      <c r="F2768" s="110">
        <f t="shared" si="1130"/>
        <v>45034</v>
      </c>
      <c r="G2768" s="12">
        <f t="shared" si="1118"/>
        <v>6.1001532602988906E-3</v>
      </c>
      <c r="H2768" s="11">
        <f t="shared" si="1131"/>
        <v>45061</v>
      </c>
      <c r="I2768" s="11">
        <f t="shared" si="1119"/>
        <v>45061</v>
      </c>
      <c r="J2768" s="1">
        <f t="shared" si="1132"/>
        <v>18</v>
      </c>
      <c r="K2768" s="1">
        <f t="shared" si="1115"/>
        <v>11</v>
      </c>
      <c r="L2768" s="8">
        <f t="shared" si="1120"/>
        <v>1.00372346</v>
      </c>
      <c r="M2768" s="14">
        <f t="shared" si="1114"/>
        <v>1.0071003300000001</v>
      </c>
      <c r="N2768" s="14">
        <f t="shared" si="1111"/>
        <v>1.5124680937474542</v>
      </c>
      <c r="O2768" s="8">
        <f t="shared" si="1113"/>
        <v>1.5180997000000001</v>
      </c>
      <c r="P2768" s="8">
        <f t="shared" si="1121"/>
        <v>22357.499246269999</v>
      </c>
      <c r="Q2768" s="13">
        <f t="shared" si="1122"/>
        <v>0</v>
      </c>
      <c r="R2768" s="21">
        <f t="shared" si="1123"/>
        <v>0</v>
      </c>
      <c r="S2768" s="8">
        <f t="shared" si="1124"/>
        <v>0</v>
      </c>
      <c r="T2768" s="10">
        <f t="shared" si="1133"/>
        <v>6.5000000000000002E-2</v>
      </c>
      <c r="U2768" s="13">
        <f t="shared" si="1112"/>
        <v>373</v>
      </c>
      <c r="V2768" s="13">
        <v>252</v>
      </c>
      <c r="W2768" s="14">
        <f t="shared" si="1125"/>
        <v>1.097695189</v>
      </c>
      <c r="X2768" s="224">
        <f t="shared" si="1116"/>
        <v>2184.2201144300002</v>
      </c>
      <c r="Y2768" s="8">
        <v>0</v>
      </c>
      <c r="Z2768" s="9">
        <f t="shared" si="1126"/>
        <v>0</v>
      </c>
      <c r="AA2768" s="26" t="str">
        <f t="shared" si="1134"/>
        <v>INCORPJ=</v>
      </c>
      <c r="AB2768" s="70">
        <f t="shared" si="1135"/>
        <v>45169</v>
      </c>
      <c r="AC2768" s="4"/>
      <c r="AD2768" s="1"/>
      <c r="AE2768" s="11"/>
      <c r="AF2768" s="5"/>
      <c r="AG2768" s="1"/>
      <c r="AH2768" s="1"/>
      <c r="AI2768" s="1"/>
      <c r="AJ2768" s="1"/>
      <c r="AK2768" s="10"/>
      <c r="AL2768" s="1"/>
      <c r="AM2768" s="1"/>
      <c r="AN2768" s="1"/>
      <c r="AO2768" s="1"/>
      <c r="AP2768" s="1"/>
      <c r="AQ2768" s="1"/>
    </row>
    <row r="2769" spans="1:43" x14ac:dyDescent="0.2">
      <c r="A2769" s="67">
        <f t="shared" si="1127"/>
        <v>45051</v>
      </c>
      <c r="B2769" s="8">
        <f t="shared" si="1117"/>
        <v>24556.148367040001</v>
      </c>
      <c r="C2769" s="8">
        <f t="shared" si="1128"/>
        <v>14727.293106159999</v>
      </c>
      <c r="D2769" s="28">
        <f t="shared" si="1129"/>
        <v>6609.67</v>
      </c>
      <c r="E2769" s="9">
        <f>IF(K2769=1,VLOOKUP(A2768,[1]Plan1!$AY$117:$BA$314,3),E2768)</f>
        <v>6649.99</v>
      </c>
      <c r="F2769" s="110">
        <f t="shared" si="1130"/>
        <v>45034</v>
      </c>
      <c r="G2769" s="12">
        <f t="shared" si="1118"/>
        <v>6.1001532602988906E-3</v>
      </c>
      <c r="H2769" s="11">
        <f t="shared" si="1131"/>
        <v>45061</v>
      </c>
      <c r="I2769" s="11">
        <f t="shared" si="1119"/>
        <v>45061</v>
      </c>
      <c r="J2769" s="1">
        <f t="shared" si="1132"/>
        <v>18</v>
      </c>
      <c r="K2769" s="1">
        <f t="shared" si="1115"/>
        <v>12</v>
      </c>
      <c r="L2769" s="8">
        <f t="shared" si="1120"/>
        <v>1.0040626399999999</v>
      </c>
      <c r="M2769" s="14">
        <f t="shared" si="1114"/>
        <v>1.0071003300000001</v>
      </c>
      <c r="N2769" s="14">
        <f t="shared" si="1111"/>
        <v>1.5124680937474542</v>
      </c>
      <c r="O2769" s="8">
        <f t="shared" si="1113"/>
        <v>1.5186127</v>
      </c>
      <c r="P2769" s="8">
        <f t="shared" si="1121"/>
        <v>22365.054347630001</v>
      </c>
      <c r="Q2769" s="13">
        <f t="shared" si="1122"/>
        <v>0</v>
      </c>
      <c r="R2769" s="21">
        <f t="shared" si="1123"/>
        <v>0</v>
      </c>
      <c r="S2769" s="8">
        <f t="shared" si="1124"/>
        <v>0</v>
      </c>
      <c r="T2769" s="10">
        <f t="shared" si="1133"/>
        <v>6.5000000000000002E-2</v>
      </c>
      <c r="U2769" s="13">
        <f t="shared" si="1112"/>
        <v>374</v>
      </c>
      <c r="V2769" s="13">
        <v>252</v>
      </c>
      <c r="W2769" s="14">
        <f t="shared" si="1125"/>
        <v>1.097969537</v>
      </c>
      <c r="X2769" s="224">
        <f t="shared" si="1116"/>
        <v>2191.0940194099999</v>
      </c>
      <c r="Y2769" s="8">
        <v>0</v>
      </c>
      <c r="Z2769" s="9">
        <f t="shared" si="1126"/>
        <v>0</v>
      </c>
      <c r="AA2769" s="26" t="str">
        <f t="shared" si="1134"/>
        <v>INCORPJ=</v>
      </c>
      <c r="AB2769" s="70">
        <f t="shared" si="1135"/>
        <v>45169</v>
      </c>
      <c r="AC2769" s="4"/>
      <c r="AD2769" s="1"/>
      <c r="AE2769" s="11"/>
      <c r="AF2769" s="5"/>
      <c r="AG2769" s="1"/>
      <c r="AH2769" s="1"/>
      <c r="AI2769" s="1"/>
      <c r="AJ2769" s="1"/>
      <c r="AK2769" s="10"/>
      <c r="AL2769" s="1"/>
      <c r="AM2769" s="1"/>
      <c r="AN2769" s="1"/>
      <c r="AO2769" s="1"/>
      <c r="AP2769" s="1"/>
      <c r="AQ2769" s="1"/>
    </row>
    <row r="2770" spans="1:43" x14ac:dyDescent="0.2">
      <c r="A2770" s="67">
        <f t="shared" si="1127"/>
        <v>45052</v>
      </c>
      <c r="B2770" s="8">
        <f t="shared" si="1117"/>
        <v>24570.585973909998</v>
      </c>
      <c r="C2770" s="8">
        <f t="shared" si="1128"/>
        <v>14727.293106159999</v>
      </c>
      <c r="D2770" s="28">
        <f t="shared" si="1129"/>
        <v>6609.67</v>
      </c>
      <c r="E2770" s="9">
        <f>IF(K2770=1,VLOOKUP(A2769,[1]Plan1!$AY$117:$BA$314,3),E2769)</f>
        <v>6649.99</v>
      </c>
      <c r="F2770" s="110">
        <f t="shared" si="1130"/>
        <v>45034</v>
      </c>
      <c r="G2770" s="12">
        <f t="shared" si="1118"/>
        <v>6.1001532602988906E-3</v>
      </c>
      <c r="H2770" s="11">
        <f t="shared" si="1131"/>
        <v>45061</v>
      </c>
      <c r="I2770" s="11">
        <f t="shared" si="1119"/>
        <v>45061</v>
      </c>
      <c r="J2770" s="1">
        <f t="shared" si="1132"/>
        <v>18</v>
      </c>
      <c r="K2770" s="1">
        <f t="shared" si="1115"/>
        <v>13</v>
      </c>
      <c r="L2770" s="8">
        <f t="shared" si="1120"/>
        <v>1.0044019399999999</v>
      </c>
      <c r="M2770" s="14">
        <f t="shared" si="1114"/>
        <v>1.0071003300000001</v>
      </c>
      <c r="N2770" s="14">
        <f t="shared" si="1111"/>
        <v>1.5124680937474542</v>
      </c>
      <c r="O2770" s="8">
        <f t="shared" si="1113"/>
        <v>1.51912588</v>
      </c>
      <c r="P2770" s="8">
        <f t="shared" si="1121"/>
        <v>22372.612099909999</v>
      </c>
      <c r="Q2770" s="13">
        <f t="shared" si="1122"/>
        <v>0</v>
      </c>
      <c r="R2770" s="21">
        <f t="shared" si="1123"/>
        <v>0</v>
      </c>
      <c r="S2770" s="8">
        <f t="shared" si="1124"/>
        <v>0</v>
      </c>
      <c r="T2770" s="10">
        <f t="shared" si="1133"/>
        <v>6.5000000000000002E-2</v>
      </c>
      <c r="U2770" s="13">
        <f t="shared" si="1112"/>
        <v>375</v>
      </c>
      <c r="V2770" s="13">
        <v>252</v>
      </c>
      <c r="W2770" s="14">
        <f t="shared" si="1125"/>
        <v>1.098243954</v>
      </c>
      <c r="X2770" s="224">
        <f t="shared" si="1116"/>
        <v>2197.9738739999998</v>
      </c>
      <c r="Y2770" s="8">
        <v>0</v>
      </c>
      <c r="Z2770" s="9">
        <f t="shared" si="1126"/>
        <v>0</v>
      </c>
      <c r="AA2770" s="26" t="str">
        <f t="shared" si="1134"/>
        <v>INCORPJ=</v>
      </c>
      <c r="AB2770" s="70">
        <f t="shared" si="1135"/>
        <v>45169</v>
      </c>
      <c r="AC2770" s="4"/>
      <c r="AD2770" s="1"/>
      <c r="AE2770" s="11"/>
      <c r="AF2770" s="5"/>
      <c r="AG2770" s="1"/>
      <c r="AH2770" s="1"/>
      <c r="AI2770" s="1"/>
      <c r="AJ2770" s="1"/>
      <c r="AK2770" s="10"/>
      <c r="AL2770" s="1"/>
      <c r="AM2770" s="1"/>
      <c r="AN2770" s="1"/>
      <c r="AO2770" s="1"/>
      <c r="AP2770" s="1"/>
      <c r="AQ2770" s="1"/>
    </row>
    <row r="2771" spans="1:43" x14ac:dyDescent="0.2">
      <c r="A2771" s="67">
        <f t="shared" si="1127"/>
        <v>45053</v>
      </c>
      <c r="B2771" s="8">
        <f t="shared" si="1117"/>
        <v>24570.585973909998</v>
      </c>
      <c r="C2771" s="8">
        <f t="shared" si="1128"/>
        <v>14727.293106159999</v>
      </c>
      <c r="D2771" s="28">
        <f t="shared" si="1129"/>
        <v>6609.67</v>
      </c>
      <c r="E2771" s="9">
        <f>IF(K2771=1,VLOOKUP(A2770,[1]Plan1!$AY$117:$BA$314,3),E2770)</f>
        <v>6649.99</v>
      </c>
      <c r="F2771" s="110">
        <f t="shared" si="1130"/>
        <v>45034</v>
      </c>
      <c r="G2771" s="12">
        <f t="shared" si="1118"/>
        <v>6.1001532602988906E-3</v>
      </c>
      <c r="H2771" s="11">
        <f t="shared" si="1131"/>
        <v>45061</v>
      </c>
      <c r="I2771" s="11">
        <f t="shared" si="1119"/>
        <v>45061</v>
      </c>
      <c r="J2771" s="1">
        <f t="shared" si="1132"/>
        <v>18</v>
      </c>
      <c r="K2771" s="1">
        <f t="shared" si="1115"/>
        <v>13</v>
      </c>
      <c r="L2771" s="8">
        <f t="shared" si="1120"/>
        <v>1.0044019399999999</v>
      </c>
      <c r="M2771" s="14">
        <f t="shared" si="1114"/>
        <v>1.0071003300000001</v>
      </c>
      <c r="N2771" s="14">
        <f t="shared" si="1111"/>
        <v>1.5124680937474542</v>
      </c>
      <c r="O2771" s="8">
        <f t="shared" si="1113"/>
        <v>1.51912588</v>
      </c>
      <c r="P2771" s="8">
        <f t="shared" si="1121"/>
        <v>22372.612099909999</v>
      </c>
      <c r="Q2771" s="13">
        <f t="shared" si="1122"/>
        <v>0</v>
      </c>
      <c r="R2771" s="21">
        <f t="shared" si="1123"/>
        <v>0</v>
      </c>
      <c r="S2771" s="8">
        <f t="shared" si="1124"/>
        <v>0</v>
      </c>
      <c r="T2771" s="10">
        <f t="shared" si="1133"/>
        <v>6.5000000000000002E-2</v>
      </c>
      <c r="U2771" s="13">
        <f t="shared" si="1112"/>
        <v>375</v>
      </c>
      <c r="V2771" s="13">
        <v>252</v>
      </c>
      <c r="W2771" s="14">
        <f t="shared" si="1125"/>
        <v>1.098243954</v>
      </c>
      <c r="X2771" s="224">
        <f t="shared" si="1116"/>
        <v>2197.9738739999998</v>
      </c>
      <c r="Y2771" s="8">
        <v>0</v>
      </c>
      <c r="Z2771" s="9">
        <f t="shared" si="1126"/>
        <v>0</v>
      </c>
      <c r="AA2771" s="26" t="str">
        <f t="shared" si="1134"/>
        <v>INCORPJ=</v>
      </c>
      <c r="AB2771" s="70">
        <f t="shared" si="1135"/>
        <v>45169</v>
      </c>
      <c r="AC2771" s="4"/>
      <c r="AD2771" s="1"/>
      <c r="AE2771" s="11"/>
      <c r="AF2771" s="5"/>
      <c r="AG2771" s="1"/>
      <c r="AH2771" s="1"/>
      <c r="AI2771" s="1"/>
      <c r="AJ2771" s="1"/>
      <c r="AK2771" s="10"/>
      <c r="AL2771" s="1"/>
      <c r="AM2771" s="1"/>
      <c r="AN2771" s="1"/>
      <c r="AO2771" s="1"/>
      <c r="AP2771" s="1"/>
      <c r="AQ2771" s="1"/>
    </row>
    <row r="2772" spans="1:43" x14ac:dyDescent="0.2">
      <c r="A2772" s="67">
        <f t="shared" si="1127"/>
        <v>45054</v>
      </c>
      <c r="B2772" s="8">
        <f t="shared" si="1117"/>
        <v>24570.585973909998</v>
      </c>
      <c r="C2772" s="8">
        <f t="shared" si="1128"/>
        <v>14727.293106159999</v>
      </c>
      <c r="D2772" s="28">
        <f t="shared" si="1129"/>
        <v>6609.67</v>
      </c>
      <c r="E2772" s="9">
        <f>IF(K2772=1,VLOOKUP(A2771,[1]Plan1!$AY$117:$BA$314,3),E2771)</f>
        <v>6649.99</v>
      </c>
      <c r="F2772" s="110">
        <f t="shared" si="1130"/>
        <v>45034</v>
      </c>
      <c r="G2772" s="12">
        <f t="shared" si="1118"/>
        <v>6.1001532602988906E-3</v>
      </c>
      <c r="H2772" s="11">
        <f t="shared" si="1131"/>
        <v>45061</v>
      </c>
      <c r="I2772" s="11">
        <f t="shared" si="1119"/>
        <v>45061</v>
      </c>
      <c r="J2772" s="1">
        <f t="shared" si="1132"/>
        <v>18</v>
      </c>
      <c r="K2772" s="1">
        <f t="shared" si="1115"/>
        <v>13</v>
      </c>
      <c r="L2772" s="8">
        <f t="shared" si="1120"/>
        <v>1.0044019399999999</v>
      </c>
      <c r="M2772" s="14">
        <f t="shared" si="1114"/>
        <v>1.0071003300000001</v>
      </c>
      <c r="N2772" s="14">
        <f t="shared" si="1111"/>
        <v>1.5124680937474542</v>
      </c>
      <c r="O2772" s="8">
        <f t="shared" si="1113"/>
        <v>1.51912588</v>
      </c>
      <c r="P2772" s="8">
        <f t="shared" si="1121"/>
        <v>22372.612099909999</v>
      </c>
      <c r="Q2772" s="13">
        <f t="shared" si="1122"/>
        <v>0</v>
      </c>
      <c r="R2772" s="21">
        <f t="shared" si="1123"/>
        <v>0</v>
      </c>
      <c r="S2772" s="8">
        <f t="shared" si="1124"/>
        <v>0</v>
      </c>
      <c r="T2772" s="10">
        <f t="shared" si="1133"/>
        <v>6.5000000000000002E-2</v>
      </c>
      <c r="U2772" s="13">
        <f t="shared" si="1112"/>
        <v>375</v>
      </c>
      <c r="V2772" s="13">
        <v>252</v>
      </c>
      <c r="W2772" s="14">
        <f t="shared" si="1125"/>
        <v>1.098243954</v>
      </c>
      <c r="X2772" s="224">
        <f t="shared" si="1116"/>
        <v>2197.9738739999998</v>
      </c>
      <c r="Y2772" s="8">
        <v>0</v>
      </c>
      <c r="Z2772" s="9">
        <f t="shared" si="1126"/>
        <v>0</v>
      </c>
      <c r="AA2772" s="26" t="str">
        <f t="shared" si="1134"/>
        <v>INCORPJ=</v>
      </c>
      <c r="AB2772" s="70">
        <f t="shared" si="1135"/>
        <v>45169</v>
      </c>
      <c r="AC2772" s="4"/>
      <c r="AD2772" s="1"/>
      <c r="AE2772" s="11"/>
      <c r="AF2772" s="5"/>
      <c r="AG2772" s="1"/>
      <c r="AH2772" s="1"/>
      <c r="AI2772" s="1"/>
      <c r="AJ2772" s="1"/>
      <c r="AK2772" s="10"/>
      <c r="AL2772" s="1"/>
      <c r="AM2772" s="1"/>
      <c r="AN2772" s="1"/>
      <c r="AO2772" s="1"/>
      <c r="AP2772" s="1"/>
      <c r="AQ2772" s="1"/>
    </row>
    <row r="2773" spans="1:43" x14ac:dyDescent="0.2">
      <c r="A2773" s="67">
        <f t="shared" si="1127"/>
        <v>45055</v>
      </c>
      <c r="B2773" s="8">
        <f t="shared" si="1117"/>
        <v>24585.032000859999</v>
      </c>
      <c r="C2773" s="8">
        <f t="shared" si="1128"/>
        <v>14727.293106159999</v>
      </c>
      <c r="D2773" s="28">
        <f t="shared" si="1129"/>
        <v>6609.67</v>
      </c>
      <c r="E2773" s="9">
        <f>IF(K2773=1,VLOOKUP(A2772,[1]Plan1!$AY$117:$BA$314,3),E2772)</f>
        <v>6649.99</v>
      </c>
      <c r="F2773" s="110">
        <f t="shared" si="1130"/>
        <v>45034</v>
      </c>
      <c r="G2773" s="12">
        <f t="shared" si="1118"/>
        <v>6.1001532602988906E-3</v>
      </c>
      <c r="H2773" s="11">
        <f t="shared" si="1131"/>
        <v>45061</v>
      </c>
      <c r="I2773" s="11">
        <f t="shared" si="1119"/>
        <v>45061</v>
      </c>
      <c r="J2773" s="1">
        <f t="shared" si="1132"/>
        <v>18</v>
      </c>
      <c r="K2773" s="1">
        <f t="shared" si="1115"/>
        <v>14</v>
      </c>
      <c r="L2773" s="8">
        <f t="shared" si="1120"/>
        <v>1.00474135</v>
      </c>
      <c r="M2773" s="14">
        <f t="shared" si="1114"/>
        <v>1.0071003300000001</v>
      </c>
      <c r="N2773" s="14">
        <f t="shared" si="1111"/>
        <v>1.5124680937474542</v>
      </c>
      <c r="O2773" s="8">
        <f t="shared" si="1113"/>
        <v>1.5196392299999999</v>
      </c>
      <c r="P2773" s="8">
        <f t="shared" si="1121"/>
        <v>22380.172355819999</v>
      </c>
      <c r="Q2773" s="13">
        <f t="shared" si="1122"/>
        <v>0</v>
      </c>
      <c r="R2773" s="21">
        <f t="shared" si="1123"/>
        <v>0</v>
      </c>
      <c r="S2773" s="8">
        <f t="shared" si="1124"/>
        <v>0</v>
      </c>
      <c r="T2773" s="10">
        <f t="shared" si="1133"/>
        <v>6.5000000000000002E-2</v>
      </c>
      <c r="U2773" s="13">
        <f t="shared" si="1112"/>
        <v>376</v>
      </c>
      <c r="V2773" s="13">
        <v>252</v>
      </c>
      <c r="W2773" s="14">
        <f t="shared" si="1125"/>
        <v>1.098518439</v>
      </c>
      <c r="X2773" s="224">
        <f t="shared" si="1116"/>
        <v>2204.85964504</v>
      </c>
      <c r="Y2773" s="8">
        <v>0</v>
      </c>
      <c r="Z2773" s="9">
        <f t="shared" si="1126"/>
        <v>0</v>
      </c>
      <c r="AA2773" s="26" t="str">
        <f t="shared" si="1134"/>
        <v>INCORPJ=</v>
      </c>
      <c r="AB2773" s="70">
        <f t="shared" si="1135"/>
        <v>45169</v>
      </c>
      <c r="AC2773" s="4"/>
      <c r="AD2773" s="1"/>
      <c r="AE2773" s="11"/>
      <c r="AF2773" s="5"/>
      <c r="AG2773" s="1"/>
      <c r="AH2773" s="1"/>
      <c r="AI2773" s="1"/>
      <c r="AJ2773" s="1"/>
      <c r="AK2773" s="10"/>
      <c r="AL2773" s="1"/>
      <c r="AM2773" s="1"/>
      <c r="AN2773" s="1"/>
      <c r="AO2773" s="1"/>
      <c r="AP2773" s="1"/>
      <c r="AQ2773" s="1"/>
    </row>
    <row r="2774" spans="1:43" x14ac:dyDescent="0.2">
      <c r="A2774" s="67">
        <f t="shared" si="1127"/>
        <v>45056</v>
      </c>
      <c r="B2774" s="8">
        <f t="shared" si="1117"/>
        <v>24599.48665812</v>
      </c>
      <c r="C2774" s="8">
        <f t="shared" si="1128"/>
        <v>14727.293106159999</v>
      </c>
      <c r="D2774" s="28">
        <f t="shared" si="1129"/>
        <v>6609.67</v>
      </c>
      <c r="E2774" s="9">
        <f>IF(K2774=1,VLOOKUP(A2773,[1]Plan1!$AY$117:$BA$314,3),E2773)</f>
        <v>6649.99</v>
      </c>
      <c r="F2774" s="110">
        <f t="shared" si="1130"/>
        <v>45034</v>
      </c>
      <c r="G2774" s="12">
        <f t="shared" si="1118"/>
        <v>6.1001532602988906E-3</v>
      </c>
      <c r="H2774" s="11">
        <f t="shared" si="1131"/>
        <v>45061</v>
      </c>
      <c r="I2774" s="11">
        <f t="shared" si="1119"/>
        <v>45061</v>
      </c>
      <c r="J2774" s="1">
        <f t="shared" si="1132"/>
        <v>18</v>
      </c>
      <c r="K2774" s="1">
        <f t="shared" si="1115"/>
        <v>15</v>
      </c>
      <c r="L2774" s="8">
        <f t="shared" si="1120"/>
        <v>1.00508088</v>
      </c>
      <c r="M2774" s="14">
        <f t="shared" si="1114"/>
        <v>1.0071003300000001</v>
      </c>
      <c r="N2774" s="14">
        <f t="shared" si="1111"/>
        <v>1.5124680937474542</v>
      </c>
      <c r="O2774" s="8">
        <f t="shared" si="1113"/>
        <v>1.52015276</v>
      </c>
      <c r="P2774" s="8">
        <f t="shared" si="1121"/>
        <v>22387.73526265</v>
      </c>
      <c r="Q2774" s="13">
        <f t="shared" si="1122"/>
        <v>0</v>
      </c>
      <c r="R2774" s="21">
        <f t="shared" si="1123"/>
        <v>0</v>
      </c>
      <c r="S2774" s="8">
        <f t="shared" si="1124"/>
        <v>0</v>
      </c>
      <c r="T2774" s="10">
        <f t="shared" si="1133"/>
        <v>6.5000000000000002E-2</v>
      </c>
      <c r="U2774" s="13">
        <f t="shared" si="1112"/>
        <v>377</v>
      </c>
      <c r="V2774" s="13">
        <v>252</v>
      </c>
      <c r="W2774" s="14">
        <f t="shared" si="1125"/>
        <v>1.0987929940000001</v>
      </c>
      <c r="X2774" s="224">
        <f t="shared" si="1116"/>
        <v>2211.7513954699998</v>
      </c>
      <c r="Y2774" s="8">
        <v>0</v>
      </c>
      <c r="Z2774" s="9">
        <f t="shared" si="1126"/>
        <v>0</v>
      </c>
      <c r="AA2774" s="26" t="str">
        <f t="shared" si="1134"/>
        <v>INCORPJ=</v>
      </c>
      <c r="AB2774" s="70">
        <f t="shared" si="1135"/>
        <v>45169</v>
      </c>
      <c r="AC2774" s="4"/>
      <c r="AD2774" s="1"/>
      <c r="AE2774" s="11"/>
      <c r="AF2774" s="5"/>
      <c r="AG2774" s="1"/>
      <c r="AH2774" s="1"/>
      <c r="AI2774" s="1"/>
      <c r="AJ2774" s="1"/>
      <c r="AK2774" s="10"/>
      <c r="AL2774" s="1"/>
      <c r="AM2774" s="1"/>
      <c r="AN2774" s="1"/>
      <c r="AO2774" s="1"/>
      <c r="AP2774" s="1"/>
      <c r="AQ2774" s="1"/>
    </row>
    <row r="2775" spans="1:43" x14ac:dyDescent="0.2">
      <c r="A2775" s="67">
        <f t="shared" si="1127"/>
        <v>45057</v>
      </c>
      <c r="B2775" s="8">
        <f t="shared" si="1117"/>
        <v>24613.94955854</v>
      </c>
      <c r="C2775" s="8">
        <f t="shared" si="1128"/>
        <v>14727.293106159999</v>
      </c>
      <c r="D2775" s="28">
        <f t="shared" si="1129"/>
        <v>6609.67</v>
      </c>
      <c r="E2775" s="9">
        <f>IF(K2775=1,VLOOKUP(A2774,[1]Plan1!$AY$117:$BA$314,3),E2774)</f>
        <v>6649.99</v>
      </c>
      <c r="F2775" s="110">
        <f t="shared" si="1130"/>
        <v>45034</v>
      </c>
      <c r="G2775" s="12">
        <f t="shared" si="1118"/>
        <v>6.1001532602988906E-3</v>
      </c>
      <c r="H2775" s="11">
        <f t="shared" si="1131"/>
        <v>45061</v>
      </c>
      <c r="I2775" s="11">
        <f t="shared" si="1119"/>
        <v>45061</v>
      </c>
      <c r="J2775" s="1">
        <f t="shared" si="1132"/>
        <v>18</v>
      </c>
      <c r="K2775" s="1">
        <f t="shared" si="1115"/>
        <v>16</v>
      </c>
      <c r="L2775" s="8">
        <f t="shared" si="1120"/>
        <v>1.0054205199999999</v>
      </c>
      <c r="M2775" s="14">
        <f t="shared" si="1114"/>
        <v>1.0071003300000001</v>
      </c>
      <c r="N2775" s="14">
        <f t="shared" si="1111"/>
        <v>1.5124680937474542</v>
      </c>
      <c r="O2775" s="8">
        <f t="shared" si="1113"/>
        <v>1.52066645</v>
      </c>
      <c r="P2775" s="8">
        <f t="shared" si="1121"/>
        <v>22395.300525850002</v>
      </c>
      <c r="Q2775" s="13">
        <f t="shared" si="1122"/>
        <v>0</v>
      </c>
      <c r="R2775" s="21">
        <f t="shared" si="1123"/>
        <v>0</v>
      </c>
      <c r="S2775" s="8">
        <f t="shared" si="1124"/>
        <v>0</v>
      </c>
      <c r="T2775" s="10">
        <f t="shared" si="1133"/>
        <v>6.5000000000000002E-2</v>
      </c>
      <c r="U2775" s="13">
        <f t="shared" si="1112"/>
        <v>378</v>
      </c>
      <c r="V2775" s="13">
        <v>252</v>
      </c>
      <c r="W2775" s="14">
        <f t="shared" si="1125"/>
        <v>1.0990676159999999</v>
      </c>
      <c r="X2775" s="224">
        <f t="shared" si="1116"/>
        <v>2218.6490326899998</v>
      </c>
      <c r="Y2775" s="8">
        <v>0</v>
      </c>
      <c r="Z2775" s="9">
        <f t="shared" si="1126"/>
        <v>0</v>
      </c>
      <c r="AA2775" s="26" t="str">
        <f t="shared" si="1134"/>
        <v>INCORPJ=</v>
      </c>
      <c r="AB2775" s="70">
        <f t="shared" si="1135"/>
        <v>45169</v>
      </c>
      <c r="AC2775" s="4"/>
      <c r="AD2775" s="1"/>
      <c r="AE2775" s="11"/>
      <c r="AF2775" s="5"/>
      <c r="AG2775" s="1"/>
      <c r="AH2775" s="1"/>
      <c r="AI2775" s="1"/>
      <c r="AJ2775" s="1"/>
      <c r="AK2775" s="10"/>
      <c r="AL2775" s="1"/>
      <c r="AM2775" s="1"/>
      <c r="AN2775" s="1"/>
      <c r="AO2775" s="1"/>
      <c r="AP2775" s="1"/>
      <c r="AQ2775" s="1"/>
    </row>
    <row r="2776" spans="1:43" x14ac:dyDescent="0.2">
      <c r="A2776" s="67">
        <f t="shared" si="1127"/>
        <v>45058</v>
      </c>
      <c r="B2776" s="8">
        <f t="shared" si="1117"/>
        <v>24628.421236100003</v>
      </c>
      <c r="C2776" s="8">
        <f t="shared" si="1128"/>
        <v>14727.293106159999</v>
      </c>
      <c r="D2776" s="28">
        <f t="shared" si="1129"/>
        <v>6609.67</v>
      </c>
      <c r="E2776" s="9">
        <f>IF(K2776=1,VLOOKUP(A2775,[1]Plan1!$AY$117:$BA$314,3),E2775)</f>
        <v>6649.99</v>
      </c>
      <c r="F2776" s="110">
        <f t="shared" si="1130"/>
        <v>45034</v>
      </c>
      <c r="G2776" s="12">
        <f t="shared" si="1118"/>
        <v>6.1001532602988906E-3</v>
      </c>
      <c r="H2776" s="11">
        <f t="shared" si="1131"/>
        <v>45061</v>
      </c>
      <c r="I2776" s="11">
        <f t="shared" si="1119"/>
        <v>45061</v>
      </c>
      <c r="J2776" s="1">
        <f t="shared" si="1132"/>
        <v>18</v>
      </c>
      <c r="K2776" s="1">
        <f t="shared" si="1115"/>
        <v>17</v>
      </c>
      <c r="L2776" s="8">
        <f t="shared" si="1120"/>
        <v>1.0057602800000001</v>
      </c>
      <c r="M2776" s="14">
        <f t="shared" si="1114"/>
        <v>1.0071003300000001</v>
      </c>
      <c r="N2776" s="14">
        <f t="shared" si="1111"/>
        <v>1.5124680937474542</v>
      </c>
      <c r="O2776" s="8">
        <f t="shared" si="1113"/>
        <v>1.52118033</v>
      </c>
      <c r="P2776" s="8">
        <f t="shared" si="1121"/>
        <v>22402.868587230001</v>
      </c>
      <c r="Q2776" s="13">
        <f t="shared" si="1122"/>
        <v>0</v>
      </c>
      <c r="R2776" s="21">
        <f t="shared" si="1123"/>
        <v>0</v>
      </c>
      <c r="S2776" s="8">
        <f t="shared" si="1124"/>
        <v>0</v>
      </c>
      <c r="T2776" s="10">
        <f t="shared" si="1133"/>
        <v>6.5000000000000002E-2</v>
      </c>
      <c r="U2776" s="13">
        <f t="shared" si="1112"/>
        <v>379</v>
      </c>
      <c r="V2776" s="13">
        <v>252</v>
      </c>
      <c r="W2776" s="14">
        <f t="shared" si="1125"/>
        <v>1.0993423069999999</v>
      </c>
      <c r="X2776" s="224">
        <f t="shared" si="1116"/>
        <v>2225.5526488700002</v>
      </c>
      <c r="Y2776" s="8">
        <v>0</v>
      </c>
      <c r="Z2776" s="9">
        <f t="shared" si="1126"/>
        <v>0</v>
      </c>
      <c r="AA2776" s="26" t="str">
        <f t="shared" si="1134"/>
        <v>INCORPJ=</v>
      </c>
      <c r="AB2776" s="70">
        <f t="shared" si="1135"/>
        <v>45169</v>
      </c>
      <c r="AC2776" s="4"/>
      <c r="AD2776" s="1"/>
      <c r="AE2776" s="11"/>
      <c r="AF2776" s="5"/>
      <c r="AG2776" s="1"/>
      <c r="AH2776" s="1"/>
      <c r="AI2776" s="1"/>
      <c r="AJ2776" s="1"/>
      <c r="AK2776" s="10"/>
      <c r="AL2776" s="1"/>
      <c r="AM2776" s="1"/>
      <c r="AN2776" s="1"/>
      <c r="AO2776" s="1"/>
      <c r="AP2776" s="1"/>
      <c r="AQ2776" s="1"/>
    </row>
    <row r="2777" spans="1:43" x14ac:dyDescent="0.2">
      <c r="A2777" s="67">
        <f t="shared" si="1127"/>
        <v>45059</v>
      </c>
      <c r="B2777" s="8">
        <f t="shared" si="1117"/>
        <v>24642.901208830001</v>
      </c>
      <c r="C2777" s="8">
        <f t="shared" si="1128"/>
        <v>14727.293106159999</v>
      </c>
      <c r="D2777" s="28">
        <f t="shared" si="1129"/>
        <v>6609.67</v>
      </c>
      <c r="E2777" s="9">
        <f>IF(K2777=1,VLOOKUP(A2776,[1]Plan1!$AY$117:$BA$314,3),E2776)</f>
        <v>6649.99</v>
      </c>
      <c r="F2777" s="110">
        <f t="shared" si="1130"/>
        <v>45034</v>
      </c>
      <c r="G2777" s="12">
        <f t="shared" si="1118"/>
        <v>6.1001532602988906E-3</v>
      </c>
      <c r="H2777" s="11">
        <f t="shared" si="1131"/>
        <v>45061</v>
      </c>
      <c r="I2777" s="11">
        <f t="shared" si="1119"/>
        <v>45061</v>
      </c>
      <c r="J2777" s="1">
        <f t="shared" si="1132"/>
        <v>18</v>
      </c>
      <c r="K2777" s="1">
        <f t="shared" si="1115"/>
        <v>18</v>
      </c>
      <c r="L2777" s="8">
        <f t="shared" si="1120"/>
        <v>1.00610015</v>
      </c>
      <c r="M2777" s="14">
        <f t="shared" si="1114"/>
        <v>1.0071003300000001</v>
      </c>
      <c r="N2777" s="14">
        <f t="shared" si="1111"/>
        <v>1.5124680937474542</v>
      </c>
      <c r="O2777" s="8">
        <f t="shared" si="1113"/>
        <v>1.5216943700000001</v>
      </c>
      <c r="P2777" s="8">
        <f t="shared" si="1121"/>
        <v>22410.439004979999</v>
      </c>
      <c r="Q2777" s="13">
        <f t="shared" si="1122"/>
        <v>0</v>
      </c>
      <c r="R2777" s="21">
        <f t="shared" si="1123"/>
        <v>0</v>
      </c>
      <c r="S2777" s="8">
        <f t="shared" si="1124"/>
        <v>0</v>
      </c>
      <c r="T2777" s="10">
        <f t="shared" si="1133"/>
        <v>6.5000000000000002E-2</v>
      </c>
      <c r="U2777" s="13">
        <f t="shared" si="1112"/>
        <v>380</v>
      </c>
      <c r="V2777" s="13">
        <v>252</v>
      </c>
      <c r="W2777" s="14">
        <f t="shared" si="1125"/>
        <v>1.0996170670000001</v>
      </c>
      <c r="X2777" s="224">
        <f t="shared" si="1116"/>
        <v>2232.4622038500002</v>
      </c>
      <c r="Y2777" s="8">
        <v>0</v>
      </c>
      <c r="Z2777" s="9">
        <f t="shared" si="1126"/>
        <v>0</v>
      </c>
      <c r="AA2777" s="26" t="str">
        <f t="shared" si="1134"/>
        <v>INCORPJ=</v>
      </c>
      <c r="AB2777" s="70">
        <f t="shared" si="1135"/>
        <v>45169</v>
      </c>
      <c r="AC2777" s="4"/>
      <c r="AD2777" s="1"/>
      <c r="AE2777" s="11"/>
      <c r="AF2777" s="5"/>
      <c r="AG2777" s="1"/>
      <c r="AH2777" s="1"/>
      <c r="AI2777" s="1"/>
      <c r="AJ2777" s="1"/>
      <c r="AK2777" s="10"/>
      <c r="AL2777" s="1"/>
      <c r="AM2777" s="1"/>
      <c r="AN2777" s="1"/>
      <c r="AO2777" s="1"/>
      <c r="AP2777" s="1"/>
      <c r="AQ2777" s="1"/>
    </row>
    <row r="2778" spans="1:43" x14ac:dyDescent="0.2">
      <c r="A2778" s="67">
        <f t="shared" si="1127"/>
        <v>45060</v>
      </c>
      <c r="B2778" s="8">
        <f t="shared" si="1117"/>
        <v>24642.901208830001</v>
      </c>
      <c r="C2778" s="8">
        <f t="shared" si="1128"/>
        <v>14727.293106159999</v>
      </c>
      <c r="D2778" s="28">
        <f t="shared" si="1129"/>
        <v>6609.67</v>
      </c>
      <c r="E2778" s="9">
        <f>IF(K2778=1,VLOOKUP(A2777,[1]Plan1!$AY$117:$BA$314,3),E2777)</f>
        <v>6649.99</v>
      </c>
      <c r="F2778" s="110">
        <f t="shared" si="1130"/>
        <v>45034</v>
      </c>
      <c r="G2778" s="12">
        <f t="shared" si="1118"/>
        <v>6.1001532602988906E-3</v>
      </c>
      <c r="H2778" s="11">
        <f t="shared" si="1131"/>
        <v>45061</v>
      </c>
      <c r="I2778" s="11">
        <f t="shared" si="1119"/>
        <v>45061</v>
      </c>
      <c r="J2778" s="1">
        <f t="shared" si="1132"/>
        <v>18</v>
      </c>
      <c r="K2778" s="1">
        <f t="shared" si="1115"/>
        <v>18</v>
      </c>
      <c r="L2778" s="8">
        <f t="shared" si="1120"/>
        <v>1.00610015</v>
      </c>
      <c r="M2778" s="14">
        <f t="shared" si="1114"/>
        <v>1.0071003300000001</v>
      </c>
      <c r="N2778" s="14">
        <f t="shared" si="1111"/>
        <v>1.5124680937474542</v>
      </c>
      <c r="O2778" s="8">
        <f t="shared" si="1113"/>
        <v>1.5216943700000001</v>
      </c>
      <c r="P2778" s="8">
        <f t="shared" si="1121"/>
        <v>22410.439004979999</v>
      </c>
      <c r="Q2778" s="13">
        <f t="shared" si="1122"/>
        <v>0</v>
      </c>
      <c r="R2778" s="21">
        <f t="shared" si="1123"/>
        <v>0</v>
      </c>
      <c r="S2778" s="8">
        <f t="shared" si="1124"/>
        <v>0</v>
      </c>
      <c r="T2778" s="10">
        <f t="shared" si="1133"/>
        <v>6.5000000000000002E-2</v>
      </c>
      <c r="U2778" s="13">
        <f t="shared" si="1112"/>
        <v>380</v>
      </c>
      <c r="V2778" s="13">
        <v>252</v>
      </c>
      <c r="W2778" s="14">
        <f t="shared" si="1125"/>
        <v>1.0996170670000001</v>
      </c>
      <c r="X2778" s="224">
        <f t="shared" si="1116"/>
        <v>2232.4622038500002</v>
      </c>
      <c r="Y2778" s="8">
        <v>0</v>
      </c>
      <c r="Z2778" s="9">
        <f t="shared" si="1126"/>
        <v>0</v>
      </c>
      <c r="AA2778" s="26" t="str">
        <f t="shared" si="1134"/>
        <v>INCORPJ=</v>
      </c>
      <c r="AB2778" s="70">
        <f t="shared" si="1135"/>
        <v>45169</v>
      </c>
      <c r="AC2778" s="4"/>
      <c r="AD2778" s="1"/>
      <c r="AE2778" s="11"/>
      <c r="AF2778" s="5"/>
      <c r="AG2778" s="1"/>
      <c r="AH2778" s="1"/>
      <c r="AI2778" s="1"/>
      <c r="AJ2778" s="1"/>
      <c r="AK2778" s="10"/>
      <c r="AL2778" s="1"/>
      <c r="AM2778" s="1"/>
      <c r="AN2778" s="1"/>
      <c r="AO2778" s="1"/>
      <c r="AP2778" s="1"/>
      <c r="AQ2778" s="1"/>
    </row>
    <row r="2779" spans="1:43" x14ac:dyDescent="0.2">
      <c r="A2779" s="67">
        <f t="shared" si="1127"/>
        <v>45061</v>
      </c>
      <c r="B2779" s="8">
        <f t="shared" si="1117"/>
        <v>24642.901208830001</v>
      </c>
      <c r="C2779" s="8">
        <f t="shared" si="1128"/>
        <v>14727.293106159999</v>
      </c>
      <c r="D2779" s="28">
        <f t="shared" si="1129"/>
        <v>6609.67</v>
      </c>
      <c r="E2779" s="9">
        <f>IF(K2779=1,VLOOKUP(A2778,[1]Plan1!$AY$117:$BA$314,3),E2778)</f>
        <v>6649.99</v>
      </c>
      <c r="F2779" s="110">
        <f t="shared" si="1130"/>
        <v>45034</v>
      </c>
      <c r="G2779" s="12">
        <f t="shared" si="1118"/>
        <v>6.1001532602988906E-3</v>
      </c>
      <c r="H2779" s="11">
        <f t="shared" si="1131"/>
        <v>45092</v>
      </c>
      <c r="I2779" s="11">
        <f t="shared" si="1119"/>
        <v>45061</v>
      </c>
      <c r="J2779" s="1">
        <f t="shared" si="1132"/>
        <v>18</v>
      </c>
      <c r="K2779" s="1">
        <f t="shared" si="1115"/>
        <v>18</v>
      </c>
      <c r="L2779" s="8">
        <f t="shared" si="1120"/>
        <v>1.00610015</v>
      </c>
      <c r="M2779" s="14">
        <f t="shared" si="1114"/>
        <v>1.0071003300000001</v>
      </c>
      <c r="N2779" s="14">
        <f t="shared" si="1111"/>
        <v>1.5124680937474542</v>
      </c>
      <c r="O2779" s="8">
        <f t="shared" si="1113"/>
        <v>1.5216943700000001</v>
      </c>
      <c r="P2779" s="8">
        <f t="shared" si="1121"/>
        <v>22410.439004979999</v>
      </c>
      <c r="Q2779" s="13">
        <f t="shared" si="1122"/>
        <v>0</v>
      </c>
      <c r="R2779" s="21">
        <f t="shared" si="1123"/>
        <v>0</v>
      </c>
      <c r="S2779" s="8">
        <f t="shared" si="1124"/>
        <v>0</v>
      </c>
      <c r="T2779" s="10">
        <f t="shared" si="1133"/>
        <v>6.5000000000000002E-2</v>
      </c>
      <c r="U2779" s="13">
        <f t="shared" si="1112"/>
        <v>380</v>
      </c>
      <c r="V2779" s="13">
        <v>252</v>
      </c>
      <c r="W2779" s="14">
        <f t="shared" si="1125"/>
        <v>1.0996170670000001</v>
      </c>
      <c r="X2779" s="224">
        <f t="shared" si="1116"/>
        <v>2232.4622038500002</v>
      </c>
      <c r="Y2779" s="8">
        <v>0</v>
      </c>
      <c r="Z2779" s="9">
        <f t="shared" si="1126"/>
        <v>0</v>
      </c>
      <c r="AA2779" s="26" t="str">
        <f t="shared" si="1134"/>
        <v>INCORPJ=</v>
      </c>
      <c r="AB2779" s="70">
        <f t="shared" si="1135"/>
        <v>45169</v>
      </c>
      <c r="AC2779" s="4"/>
      <c r="AD2779" s="1"/>
      <c r="AE2779" s="11"/>
      <c r="AF2779" s="5"/>
      <c r="AG2779" s="1"/>
      <c r="AH2779" s="1"/>
      <c r="AI2779" s="1"/>
      <c r="AJ2779" s="1"/>
      <c r="AK2779" s="10"/>
      <c r="AL2779" s="1"/>
      <c r="AM2779" s="1"/>
      <c r="AN2779" s="1"/>
      <c r="AO2779" s="1"/>
      <c r="AP2779" s="1"/>
      <c r="AQ2779" s="1"/>
    </row>
    <row r="2780" spans="1:43" x14ac:dyDescent="0.2">
      <c r="A2780" s="67">
        <f t="shared" si="1127"/>
        <v>45062</v>
      </c>
      <c r="B2780" s="8">
        <f t="shared" si="1117"/>
        <v>24651.633368030001</v>
      </c>
      <c r="C2780" s="8">
        <f t="shared" si="1128"/>
        <v>14727.293106159999</v>
      </c>
      <c r="D2780" s="28">
        <f t="shared" si="1129"/>
        <v>6649.99</v>
      </c>
      <c r="E2780" s="9">
        <f>IF(K2780=1,VLOOKUP(A2779,[1]Plan1!$AY$117:$BA$314,3),E2779)</f>
        <v>6665.28</v>
      </c>
      <c r="F2780" s="110">
        <f t="shared" si="1130"/>
        <v>45062</v>
      </c>
      <c r="G2780" s="12">
        <f t="shared" si="1118"/>
        <v>2.2992515778219591E-3</v>
      </c>
      <c r="H2780" s="11">
        <f t="shared" si="1131"/>
        <v>45092</v>
      </c>
      <c r="I2780" s="11">
        <f t="shared" si="1119"/>
        <v>45092</v>
      </c>
      <c r="J2780" s="1">
        <f t="shared" si="1132"/>
        <v>22</v>
      </c>
      <c r="K2780" s="1">
        <f t="shared" si="1115"/>
        <v>1</v>
      </c>
      <c r="L2780" s="8">
        <f t="shared" si="1120"/>
        <v>1.00010439</v>
      </c>
      <c r="M2780" s="14">
        <f t="shared" si="1114"/>
        <v>1.00610015</v>
      </c>
      <c r="N2780" s="14">
        <f t="shared" si="1111"/>
        <v>1.5216943759895276</v>
      </c>
      <c r="O2780" s="8">
        <f t="shared" si="1113"/>
        <v>1.5218532199999999</v>
      </c>
      <c r="P2780" s="8">
        <f t="shared" si="1121"/>
        <v>22412.77843549</v>
      </c>
      <c r="Q2780" s="13">
        <f t="shared" si="1122"/>
        <v>0</v>
      </c>
      <c r="R2780" s="21">
        <f t="shared" si="1123"/>
        <v>0</v>
      </c>
      <c r="S2780" s="8">
        <f t="shared" si="1124"/>
        <v>0</v>
      </c>
      <c r="T2780" s="10">
        <f t="shared" si="1133"/>
        <v>6.5000000000000002E-2</v>
      </c>
      <c r="U2780" s="13">
        <f t="shared" si="1112"/>
        <v>381</v>
      </c>
      <c r="V2780" s="13">
        <v>252</v>
      </c>
      <c r="W2780" s="14">
        <f t="shared" si="1125"/>
        <v>1.0998918959999999</v>
      </c>
      <c r="X2780" s="224">
        <f t="shared" si="1116"/>
        <v>2238.8549325399999</v>
      </c>
      <c r="Y2780" s="8">
        <v>0</v>
      </c>
      <c r="Z2780" s="9">
        <f t="shared" si="1126"/>
        <v>0</v>
      </c>
      <c r="AA2780" s="26" t="str">
        <f t="shared" si="1134"/>
        <v>INCORPJ=</v>
      </c>
      <c r="AB2780" s="70">
        <f t="shared" si="1135"/>
        <v>45169</v>
      </c>
      <c r="AC2780" s="4"/>
      <c r="AD2780" s="1"/>
      <c r="AE2780" s="11"/>
      <c r="AF2780" s="5"/>
      <c r="AG2780" s="1"/>
      <c r="AH2780" s="1"/>
      <c r="AI2780" s="1"/>
      <c r="AJ2780" s="1"/>
      <c r="AK2780" s="10"/>
      <c r="AL2780" s="1"/>
      <c r="AM2780" s="1"/>
      <c r="AN2780" s="1"/>
      <c r="AO2780" s="1"/>
      <c r="AP2780" s="1"/>
      <c r="AQ2780" s="1"/>
    </row>
    <row r="2781" spans="1:43" x14ac:dyDescent="0.2">
      <c r="A2781" s="67">
        <f t="shared" si="1127"/>
        <v>45063</v>
      </c>
      <c r="B2781" s="8">
        <f t="shared" si="1117"/>
        <v>24660.368823420002</v>
      </c>
      <c r="C2781" s="8">
        <f t="shared" si="1128"/>
        <v>14727.293106159999</v>
      </c>
      <c r="D2781" s="28">
        <f t="shared" si="1129"/>
        <v>6649.99</v>
      </c>
      <c r="E2781" s="9">
        <f>IF(K2781=1,VLOOKUP(A2780,[1]Plan1!$AY$117:$BA$314,3),E2780)</f>
        <v>6665.28</v>
      </c>
      <c r="F2781" s="110">
        <f t="shared" si="1130"/>
        <v>45062</v>
      </c>
      <c r="G2781" s="12">
        <f t="shared" si="1118"/>
        <v>2.2992515778219591E-3</v>
      </c>
      <c r="H2781" s="11">
        <f t="shared" si="1131"/>
        <v>45092</v>
      </c>
      <c r="I2781" s="11">
        <f t="shared" si="1119"/>
        <v>45092</v>
      </c>
      <c r="J2781" s="1">
        <f t="shared" si="1132"/>
        <v>22</v>
      </c>
      <c r="K2781" s="1">
        <f t="shared" si="1115"/>
        <v>2</v>
      </c>
      <c r="L2781" s="8">
        <f t="shared" si="1120"/>
        <v>1.0002088</v>
      </c>
      <c r="M2781" s="14">
        <f t="shared" si="1114"/>
        <v>1.00610015</v>
      </c>
      <c r="N2781" s="14">
        <f t="shared" si="1111"/>
        <v>1.5216943759895276</v>
      </c>
      <c r="O2781" s="8">
        <f t="shared" si="1113"/>
        <v>1.5220121</v>
      </c>
      <c r="P2781" s="8">
        <f t="shared" si="1121"/>
        <v>22415.118307820001</v>
      </c>
      <c r="Q2781" s="13">
        <f t="shared" si="1122"/>
        <v>0</v>
      </c>
      <c r="R2781" s="21">
        <f t="shared" si="1123"/>
        <v>0</v>
      </c>
      <c r="S2781" s="8">
        <f t="shared" si="1124"/>
        <v>0</v>
      </c>
      <c r="T2781" s="10">
        <f t="shared" si="1133"/>
        <v>6.5000000000000002E-2</v>
      </c>
      <c r="U2781" s="13">
        <f t="shared" si="1112"/>
        <v>382</v>
      </c>
      <c r="V2781" s="13">
        <v>252</v>
      </c>
      <c r="W2781" s="14">
        <f t="shared" si="1125"/>
        <v>1.1001667930000001</v>
      </c>
      <c r="X2781" s="224">
        <f t="shared" si="1116"/>
        <v>2245.2505156000002</v>
      </c>
      <c r="Y2781" s="8">
        <v>0</v>
      </c>
      <c r="Z2781" s="9">
        <f t="shared" si="1126"/>
        <v>0</v>
      </c>
      <c r="AA2781" s="26" t="str">
        <f t="shared" si="1134"/>
        <v>INCORPJ=</v>
      </c>
      <c r="AB2781" s="70">
        <f t="shared" si="1135"/>
        <v>45169</v>
      </c>
      <c r="AC2781" s="4"/>
      <c r="AD2781" s="1"/>
      <c r="AE2781" s="11"/>
      <c r="AF2781" s="5"/>
      <c r="AG2781" s="1"/>
      <c r="AH2781" s="1"/>
      <c r="AI2781" s="1"/>
      <c r="AJ2781" s="1"/>
      <c r="AK2781" s="10"/>
      <c r="AL2781" s="1"/>
      <c r="AM2781" s="1"/>
      <c r="AN2781" s="1"/>
      <c r="AO2781" s="1"/>
      <c r="AP2781" s="1"/>
      <c r="AQ2781" s="1"/>
    </row>
    <row r="2782" spans="1:43" x14ac:dyDescent="0.2">
      <c r="A2782" s="67">
        <f t="shared" si="1127"/>
        <v>45064</v>
      </c>
      <c r="B2782" s="8">
        <f t="shared" si="1117"/>
        <v>24669.107436189999</v>
      </c>
      <c r="C2782" s="8">
        <f t="shared" si="1128"/>
        <v>14727.293106159999</v>
      </c>
      <c r="D2782" s="28">
        <f t="shared" si="1129"/>
        <v>6649.99</v>
      </c>
      <c r="E2782" s="9">
        <f>IF(K2782=1,VLOOKUP(A2781,[1]Plan1!$AY$117:$BA$314,3),E2781)</f>
        <v>6665.28</v>
      </c>
      <c r="F2782" s="110">
        <f t="shared" si="1130"/>
        <v>45062</v>
      </c>
      <c r="G2782" s="12">
        <f t="shared" si="1118"/>
        <v>2.2992515778219591E-3</v>
      </c>
      <c r="H2782" s="11">
        <f t="shared" si="1131"/>
        <v>45092</v>
      </c>
      <c r="I2782" s="11">
        <f t="shared" si="1119"/>
        <v>45092</v>
      </c>
      <c r="J2782" s="1">
        <f t="shared" si="1132"/>
        <v>22</v>
      </c>
      <c r="K2782" s="1">
        <f t="shared" si="1115"/>
        <v>3</v>
      </c>
      <c r="L2782" s="8">
        <f t="shared" si="1120"/>
        <v>1.00031322</v>
      </c>
      <c r="M2782" s="14">
        <f t="shared" si="1114"/>
        <v>1.00610015</v>
      </c>
      <c r="N2782" s="14">
        <f t="shared" si="1111"/>
        <v>1.5216943759895276</v>
      </c>
      <c r="O2782" s="8">
        <f t="shared" si="1113"/>
        <v>1.5221709999999999</v>
      </c>
      <c r="P2782" s="8">
        <f t="shared" si="1121"/>
        <v>22417.45847469</v>
      </c>
      <c r="Q2782" s="13">
        <f t="shared" si="1122"/>
        <v>0</v>
      </c>
      <c r="R2782" s="21">
        <f t="shared" si="1123"/>
        <v>0</v>
      </c>
      <c r="S2782" s="8">
        <f t="shared" si="1124"/>
        <v>0</v>
      </c>
      <c r="T2782" s="10">
        <f t="shared" si="1133"/>
        <v>6.5000000000000002E-2</v>
      </c>
      <c r="U2782" s="13">
        <f t="shared" si="1112"/>
        <v>383</v>
      </c>
      <c r="V2782" s="13">
        <v>252</v>
      </c>
      <c r="W2782" s="14">
        <f t="shared" si="1125"/>
        <v>1.100441759</v>
      </c>
      <c r="X2782" s="224">
        <f t="shared" si="1116"/>
        <v>2251.6489615</v>
      </c>
      <c r="Y2782" s="8">
        <v>0</v>
      </c>
      <c r="Z2782" s="9">
        <f t="shared" si="1126"/>
        <v>0</v>
      </c>
      <c r="AA2782" s="26" t="str">
        <f t="shared" si="1134"/>
        <v>INCORPJ=</v>
      </c>
      <c r="AB2782" s="70">
        <f t="shared" si="1135"/>
        <v>45169</v>
      </c>
      <c r="AC2782" s="4"/>
      <c r="AD2782" s="1"/>
      <c r="AE2782" s="11"/>
      <c r="AF2782" s="5"/>
      <c r="AG2782" s="1"/>
      <c r="AH2782" s="1"/>
      <c r="AI2782" s="1"/>
      <c r="AJ2782" s="1"/>
      <c r="AK2782" s="10"/>
      <c r="AL2782" s="1"/>
      <c r="AM2782" s="1"/>
      <c r="AN2782" s="1"/>
      <c r="AO2782" s="1"/>
      <c r="AP2782" s="1"/>
      <c r="AQ2782" s="1"/>
    </row>
    <row r="2783" spans="1:43" x14ac:dyDescent="0.2">
      <c r="A2783" s="67">
        <f t="shared" si="1127"/>
        <v>45065</v>
      </c>
      <c r="B2783" s="8">
        <f t="shared" si="1117"/>
        <v>24677.849044969997</v>
      </c>
      <c r="C2783" s="8">
        <f t="shared" si="1128"/>
        <v>14727.293106159999</v>
      </c>
      <c r="D2783" s="28">
        <f t="shared" si="1129"/>
        <v>6649.99</v>
      </c>
      <c r="E2783" s="9">
        <f>IF(K2783=1,VLOOKUP(A2782,[1]Plan1!$AY$117:$BA$314,3),E2782)</f>
        <v>6665.28</v>
      </c>
      <c r="F2783" s="110">
        <f t="shared" si="1130"/>
        <v>45062</v>
      </c>
      <c r="G2783" s="12">
        <f t="shared" si="1118"/>
        <v>2.2992515778219591E-3</v>
      </c>
      <c r="H2783" s="11">
        <f t="shared" si="1131"/>
        <v>45092</v>
      </c>
      <c r="I2783" s="11">
        <f t="shared" si="1119"/>
        <v>45092</v>
      </c>
      <c r="J2783" s="1">
        <f t="shared" si="1132"/>
        <v>22</v>
      </c>
      <c r="K2783" s="1">
        <f t="shared" si="1115"/>
        <v>4</v>
      </c>
      <c r="L2783" s="8">
        <f t="shared" si="1120"/>
        <v>1.0004176499999999</v>
      </c>
      <c r="M2783" s="14">
        <f t="shared" si="1114"/>
        <v>1.00610015</v>
      </c>
      <c r="N2783" s="14">
        <f t="shared" ref="N2783:N2846" si="1136">IF(I2783&gt;I2782,N2782*M2783,N2782)</f>
        <v>1.5216943759895276</v>
      </c>
      <c r="O2783" s="8">
        <f t="shared" si="1113"/>
        <v>1.5223299100000001</v>
      </c>
      <c r="P2783" s="8">
        <f t="shared" si="1121"/>
        <v>22419.798788839998</v>
      </c>
      <c r="Q2783" s="13">
        <f t="shared" si="1122"/>
        <v>0</v>
      </c>
      <c r="R2783" s="21">
        <f t="shared" si="1123"/>
        <v>0</v>
      </c>
      <c r="S2783" s="8">
        <f t="shared" si="1124"/>
        <v>0</v>
      </c>
      <c r="T2783" s="10">
        <f t="shared" si="1133"/>
        <v>6.5000000000000002E-2</v>
      </c>
      <c r="U2783" s="13">
        <f t="shared" si="1112"/>
        <v>384</v>
      </c>
      <c r="V2783" s="13">
        <v>252</v>
      </c>
      <c r="W2783" s="14">
        <f t="shared" si="1125"/>
        <v>1.100716794</v>
      </c>
      <c r="X2783" s="224">
        <f t="shared" si="1116"/>
        <v>2258.05025613</v>
      </c>
      <c r="Y2783" s="8">
        <v>0</v>
      </c>
      <c r="Z2783" s="9">
        <f t="shared" si="1126"/>
        <v>0</v>
      </c>
      <c r="AA2783" s="26" t="str">
        <f t="shared" si="1134"/>
        <v>INCORPJ=</v>
      </c>
      <c r="AB2783" s="70">
        <f t="shared" si="1135"/>
        <v>45169</v>
      </c>
      <c r="AC2783" s="4"/>
      <c r="AD2783" s="1"/>
      <c r="AE2783" s="11"/>
      <c r="AF2783" s="5"/>
      <c r="AG2783" s="1"/>
      <c r="AH2783" s="1"/>
      <c r="AI2783" s="1"/>
      <c r="AJ2783" s="1"/>
      <c r="AK2783" s="10"/>
      <c r="AL2783" s="1"/>
      <c r="AM2783" s="1"/>
      <c r="AN2783" s="1"/>
      <c r="AO2783" s="1"/>
      <c r="AP2783" s="1"/>
      <c r="AQ2783" s="1"/>
    </row>
    <row r="2784" spans="1:43" x14ac:dyDescent="0.2">
      <c r="A2784" s="67">
        <f t="shared" si="1127"/>
        <v>45066</v>
      </c>
      <c r="B2784" s="8">
        <f t="shared" si="1117"/>
        <v>24686.593650359999</v>
      </c>
      <c r="C2784" s="8">
        <f t="shared" si="1128"/>
        <v>14727.293106159999</v>
      </c>
      <c r="D2784" s="28">
        <f t="shared" si="1129"/>
        <v>6649.99</v>
      </c>
      <c r="E2784" s="9">
        <f>IF(K2784=1,VLOOKUP(A2783,[1]Plan1!$AY$117:$BA$314,3),E2783)</f>
        <v>6665.28</v>
      </c>
      <c r="F2784" s="110">
        <f t="shared" si="1130"/>
        <v>45062</v>
      </c>
      <c r="G2784" s="12">
        <f t="shared" si="1118"/>
        <v>2.2992515778219591E-3</v>
      </c>
      <c r="H2784" s="11">
        <f t="shared" si="1131"/>
        <v>45092</v>
      </c>
      <c r="I2784" s="11">
        <f t="shared" si="1119"/>
        <v>45092</v>
      </c>
      <c r="J2784" s="1">
        <f t="shared" si="1132"/>
        <v>22</v>
      </c>
      <c r="K2784" s="1">
        <f t="shared" si="1115"/>
        <v>5</v>
      </c>
      <c r="L2784" s="8">
        <f t="shared" si="1120"/>
        <v>1.00052209</v>
      </c>
      <c r="M2784" s="14">
        <f t="shared" si="1114"/>
        <v>1.00610015</v>
      </c>
      <c r="N2784" s="14">
        <f t="shared" si="1136"/>
        <v>1.5216943759895276</v>
      </c>
      <c r="O2784" s="8">
        <f t="shared" si="1113"/>
        <v>1.5224888299999999</v>
      </c>
      <c r="P2784" s="8">
        <f t="shared" si="1121"/>
        <v>22422.139250259999</v>
      </c>
      <c r="Q2784" s="13">
        <f t="shared" si="1122"/>
        <v>0</v>
      </c>
      <c r="R2784" s="21">
        <f t="shared" si="1123"/>
        <v>0</v>
      </c>
      <c r="S2784" s="8">
        <f t="shared" si="1124"/>
        <v>0</v>
      </c>
      <c r="T2784" s="10">
        <f t="shared" si="1133"/>
        <v>6.5000000000000002E-2</v>
      </c>
      <c r="U2784" s="13">
        <f t="shared" si="1112"/>
        <v>385</v>
      </c>
      <c r="V2784" s="13">
        <v>252</v>
      </c>
      <c r="W2784" s="14">
        <f t="shared" si="1125"/>
        <v>1.100991898</v>
      </c>
      <c r="X2784" s="224">
        <f t="shared" si="1116"/>
        <v>2264.4544000999999</v>
      </c>
      <c r="Y2784" s="8">
        <v>0</v>
      </c>
      <c r="Z2784" s="9">
        <f t="shared" si="1126"/>
        <v>0</v>
      </c>
      <c r="AA2784" s="26" t="str">
        <f t="shared" si="1134"/>
        <v>INCORPJ=</v>
      </c>
      <c r="AB2784" s="70">
        <f t="shared" si="1135"/>
        <v>45169</v>
      </c>
      <c r="AC2784" s="4"/>
      <c r="AD2784" s="1"/>
      <c r="AE2784" s="11"/>
      <c r="AF2784" s="5"/>
      <c r="AG2784" s="1"/>
      <c r="AH2784" s="1"/>
      <c r="AI2784" s="1"/>
      <c r="AJ2784" s="1"/>
      <c r="AK2784" s="10"/>
      <c r="AL2784" s="1"/>
      <c r="AM2784" s="1"/>
      <c r="AN2784" s="1"/>
      <c r="AO2784" s="1"/>
      <c r="AP2784" s="1"/>
      <c r="AQ2784" s="1"/>
    </row>
    <row r="2785" spans="1:43" x14ac:dyDescent="0.2">
      <c r="A2785" s="67">
        <f t="shared" si="1127"/>
        <v>45067</v>
      </c>
      <c r="B2785" s="8">
        <f t="shared" si="1117"/>
        <v>24686.593650359999</v>
      </c>
      <c r="C2785" s="8">
        <f t="shared" si="1128"/>
        <v>14727.293106159999</v>
      </c>
      <c r="D2785" s="28">
        <f t="shared" si="1129"/>
        <v>6649.99</v>
      </c>
      <c r="E2785" s="9">
        <f>IF(K2785=1,VLOOKUP(A2784,[1]Plan1!$AY$117:$BA$314,3),E2784)</f>
        <v>6665.28</v>
      </c>
      <c r="F2785" s="110">
        <f t="shared" si="1130"/>
        <v>45062</v>
      </c>
      <c r="G2785" s="12">
        <f t="shared" si="1118"/>
        <v>2.2992515778219591E-3</v>
      </c>
      <c r="H2785" s="11">
        <f t="shared" si="1131"/>
        <v>45092</v>
      </c>
      <c r="I2785" s="11">
        <f t="shared" si="1119"/>
        <v>45092</v>
      </c>
      <c r="J2785" s="1">
        <f t="shared" si="1132"/>
        <v>22</v>
      </c>
      <c r="K2785" s="1">
        <f t="shared" si="1115"/>
        <v>5</v>
      </c>
      <c r="L2785" s="8">
        <f t="shared" si="1120"/>
        <v>1.00052209</v>
      </c>
      <c r="M2785" s="14">
        <f t="shared" si="1114"/>
        <v>1.00610015</v>
      </c>
      <c r="N2785" s="14">
        <f t="shared" si="1136"/>
        <v>1.5216943759895276</v>
      </c>
      <c r="O2785" s="8">
        <f t="shared" si="1113"/>
        <v>1.5224888299999999</v>
      </c>
      <c r="P2785" s="8">
        <f t="shared" si="1121"/>
        <v>22422.139250259999</v>
      </c>
      <c r="Q2785" s="13">
        <f t="shared" si="1122"/>
        <v>0</v>
      </c>
      <c r="R2785" s="21">
        <f t="shared" si="1123"/>
        <v>0</v>
      </c>
      <c r="S2785" s="8">
        <f t="shared" si="1124"/>
        <v>0</v>
      </c>
      <c r="T2785" s="10">
        <f t="shared" si="1133"/>
        <v>6.5000000000000002E-2</v>
      </c>
      <c r="U2785" s="13">
        <f t="shared" si="1112"/>
        <v>385</v>
      </c>
      <c r="V2785" s="13">
        <v>252</v>
      </c>
      <c r="W2785" s="14">
        <f t="shared" si="1125"/>
        <v>1.100991898</v>
      </c>
      <c r="X2785" s="224">
        <f t="shared" si="1116"/>
        <v>2264.4544000999999</v>
      </c>
      <c r="Y2785" s="8">
        <v>0</v>
      </c>
      <c r="Z2785" s="9">
        <f t="shared" si="1126"/>
        <v>0</v>
      </c>
      <c r="AA2785" s="26" t="str">
        <f t="shared" si="1134"/>
        <v>INCORPJ=</v>
      </c>
      <c r="AB2785" s="70">
        <f t="shared" si="1135"/>
        <v>45169</v>
      </c>
      <c r="AC2785" s="4"/>
      <c r="AD2785" s="1"/>
      <c r="AE2785" s="11"/>
      <c r="AF2785" s="5"/>
      <c r="AG2785" s="1"/>
      <c r="AH2785" s="1"/>
      <c r="AI2785" s="1"/>
      <c r="AJ2785" s="1"/>
      <c r="AK2785" s="10"/>
      <c r="AL2785" s="1"/>
      <c r="AM2785" s="1"/>
      <c r="AN2785" s="1"/>
      <c r="AO2785" s="1"/>
      <c r="AP2785" s="1"/>
      <c r="AQ2785" s="1"/>
    </row>
    <row r="2786" spans="1:43" x14ac:dyDescent="0.2">
      <c r="A2786" s="67">
        <f t="shared" si="1127"/>
        <v>45068</v>
      </c>
      <c r="B2786" s="8">
        <f t="shared" si="1117"/>
        <v>24686.593650359999</v>
      </c>
      <c r="C2786" s="8">
        <f t="shared" si="1128"/>
        <v>14727.293106159999</v>
      </c>
      <c r="D2786" s="28">
        <f t="shared" si="1129"/>
        <v>6649.99</v>
      </c>
      <c r="E2786" s="9">
        <f>IF(K2786=1,VLOOKUP(A2785,[1]Plan1!$AY$117:$BA$314,3),E2785)</f>
        <v>6665.28</v>
      </c>
      <c r="F2786" s="110">
        <f t="shared" si="1130"/>
        <v>45062</v>
      </c>
      <c r="G2786" s="12">
        <f t="shared" si="1118"/>
        <v>2.2992515778219591E-3</v>
      </c>
      <c r="H2786" s="11">
        <f t="shared" si="1131"/>
        <v>45092</v>
      </c>
      <c r="I2786" s="11">
        <f t="shared" si="1119"/>
        <v>45092</v>
      </c>
      <c r="J2786" s="1">
        <f t="shared" si="1132"/>
        <v>22</v>
      </c>
      <c r="K2786" s="1">
        <f t="shared" si="1115"/>
        <v>5</v>
      </c>
      <c r="L2786" s="8">
        <f t="shared" si="1120"/>
        <v>1.00052209</v>
      </c>
      <c r="M2786" s="14">
        <f t="shared" si="1114"/>
        <v>1.00610015</v>
      </c>
      <c r="N2786" s="14">
        <f t="shared" si="1136"/>
        <v>1.5216943759895276</v>
      </c>
      <c r="O2786" s="8">
        <f t="shared" si="1113"/>
        <v>1.5224888299999999</v>
      </c>
      <c r="P2786" s="8">
        <f t="shared" si="1121"/>
        <v>22422.139250259999</v>
      </c>
      <c r="Q2786" s="13">
        <f t="shared" si="1122"/>
        <v>0</v>
      </c>
      <c r="R2786" s="21">
        <f t="shared" si="1123"/>
        <v>0</v>
      </c>
      <c r="S2786" s="8">
        <f t="shared" si="1124"/>
        <v>0</v>
      </c>
      <c r="T2786" s="10">
        <f t="shared" si="1133"/>
        <v>6.5000000000000002E-2</v>
      </c>
      <c r="U2786" s="13">
        <f t="shared" si="1112"/>
        <v>385</v>
      </c>
      <c r="V2786" s="13">
        <v>252</v>
      </c>
      <c r="W2786" s="14">
        <f t="shared" si="1125"/>
        <v>1.100991898</v>
      </c>
      <c r="X2786" s="224">
        <f t="shared" si="1116"/>
        <v>2264.4544000999999</v>
      </c>
      <c r="Y2786" s="8">
        <v>0</v>
      </c>
      <c r="Z2786" s="9">
        <f t="shared" si="1126"/>
        <v>0</v>
      </c>
      <c r="AA2786" s="26" t="str">
        <f t="shared" si="1134"/>
        <v>INCORPJ=</v>
      </c>
      <c r="AB2786" s="70">
        <f t="shared" si="1135"/>
        <v>45169</v>
      </c>
      <c r="AC2786" s="4"/>
      <c r="AD2786" s="1"/>
      <c r="AE2786" s="11"/>
      <c r="AF2786" s="5"/>
      <c r="AG2786" s="1"/>
      <c r="AH2786" s="1"/>
      <c r="AI2786" s="1"/>
      <c r="AJ2786" s="1"/>
      <c r="AK2786" s="10"/>
      <c r="AL2786" s="1"/>
      <c r="AM2786" s="1"/>
      <c r="AN2786" s="1"/>
      <c r="AO2786" s="1"/>
      <c r="AP2786" s="1"/>
      <c r="AQ2786" s="1"/>
    </row>
    <row r="2787" spans="1:43" x14ac:dyDescent="0.2">
      <c r="A2787" s="67">
        <f t="shared" si="1127"/>
        <v>45069</v>
      </c>
      <c r="B2787" s="8">
        <f t="shared" si="1117"/>
        <v>24695.341392729999</v>
      </c>
      <c r="C2787" s="8">
        <f t="shared" si="1128"/>
        <v>14727.293106159999</v>
      </c>
      <c r="D2787" s="28">
        <f t="shared" si="1129"/>
        <v>6649.99</v>
      </c>
      <c r="E2787" s="9">
        <f>IF(K2787=1,VLOOKUP(A2786,[1]Plan1!$AY$117:$BA$314,3),E2786)</f>
        <v>6665.28</v>
      </c>
      <c r="F2787" s="110">
        <f t="shared" si="1130"/>
        <v>45062</v>
      </c>
      <c r="G2787" s="12">
        <f t="shared" si="1118"/>
        <v>2.2992515778219591E-3</v>
      </c>
      <c r="H2787" s="11">
        <f t="shared" si="1131"/>
        <v>45092</v>
      </c>
      <c r="I2787" s="11">
        <f t="shared" si="1119"/>
        <v>45092</v>
      </c>
      <c r="J2787" s="1">
        <f t="shared" si="1132"/>
        <v>22</v>
      </c>
      <c r="K2787" s="1">
        <f t="shared" si="1115"/>
        <v>6</v>
      </c>
      <c r="L2787" s="8">
        <f t="shared" si="1120"/>
        <v>1.0006265400000001</v>
      </c>
      <c r="M2787" s="14">
        <f t="shared" si="1114"/>
        <v>1.00610015</v>
      </c>
      <c r="N2787" s="14">
        <f t="shared" si="1136"/>
        <v>1.5216943759895276</v>
      </c>
      <c r="O2787" s="8">
        <f t="shared" si="1113"/>
        <v>1.5226477700000001</v>
      </c>
      <c r="P2787" s="8">
        <f t="shared" si="1121"/>
        <v>22424.480006229998</v>
      </c>
      <c r="Q2787" s="13">
        <f t="shared" si="1122"/>
        <v>0</v>
      </c>
      <c r="R2787" s="21">
        <f t="shared" si="1123"/>
        <v>0</v>
      </c>
      <c r="S2787" s="8">
        <f t="shared" si="1124"/>
        <v>0</v>
      </c>
      <c r="T2787" s="10">
        <f t="shared" si="1133"/>
        <v>6.5000000000000002E-2</v>
      </c>
      <c r="U2787" s="13">
        <f t="shared" si="1112"/>
        <v>386</v>
      </c>
      <c r="V2787" s="13">
        <v>252</v>
      </c>
      <c r="W2787" s="14">
        <f t="shared" si="1125"/>
        <v>1.10126707</v>
      </c>
      <c r="X2787" s="224">
        <f t="shared" si="1116"/>
        <v>2270.8613865000002</v>
      </c>
      <c r="Y2787" s="8">
        <v>0</v>
      </c>
      <c r="Z2787" s="9">
        <f t="shared" si="1126"/>
        <v>0</v>
      </c>
      <c r="AA2787" s="26" t="str">
        <f t="shared" si="1134"/>
        <v>INCORPJ=</v>
      </c>
      <c r="AB2787" s="70">
        <f t="shared" si="1135"/>
        <v>45169</v>
      </c>
      <c r="AC2787" s="4"/>
      <c r="AD2787" s="1"/>
      <c r="AE2787" s="11"/>
      <c r="AF2787" s="5"/>
      <c r="AG2787" s="1"/>
      <c r="AH2787" s="1"/>
      <c r="AI2787" s="1"/>
      <c r="AJ2787" s="1"/>
      <c r="AK2787" s="10"/>
      <c r="AL2787" s="1"/>
      <c r="AM2787" s="1"/>
      <c r="AN2787" s="1"/>
      <c r="AO2787" s="1"/>
      <c r="AP2787" s="1"/>
      <c r="AQ2787" s="1"/>
    </row>
    <row r="2788" spans="1:43" x14ac:dyDescent="0.2">
      <c r="A2788" s="67">
        <f t="shared" si="1127"/>
        <v>45070</v>
      </c>
      <c r="B2788" s="8">
        <f t="shared" si="1117"/>
        <v>24704.092295219998</v>
      </c>
      <c r="C2788" s="8">
        <f t="shared" si="1128"/>
        <v>14727.293106159999</v>
      </c>
      <c r="D2788" s="28">
        <f t="shared" si="1129"/>
        <v>6649.99</v>
      </c>
      <c r="E2788" s="9">
        <f>IF(K2788=1,VLOOKUP(A2787,[1]Plan1!$AY$117:$BA$314,3),E2787)</f>
        <v>6665.28</v>
      </c>
      <c r="F2788" s="110">
        <f t="shared" si="1130"/>
        <v>45062</v>
      </c>
      <c r="G2788" s="12">
        <f t="shared" si="1118"/>
        <v>2.2992515778219591E-3</v>
      </c>
      <c r="H2788" s="11">
        <f t="shared" si="1131"/>
        <v>45092</v>
      </c>
      <c r="I2788" s="11">
        <f t="shared" si="1119"/>
        <v>45092</v>
      </c>
      <c r="J2788" s="1">
        <f t="shared" si="1132"/>
        <v>22</v>
      </c>
      <c r="K2788" s="1">
        <f t="shared" si="1115"/>
        <v>7</v>
      </c>
      <c r="L2788" s="8">
        <f t="shared" si="1120"/>
        <v>1.000731</v>
      </c>
      <c r="M2788" s="14">
        <f t="shared" si="1114"/>
        <v>1.00610015</v>
      </c>
      <c r="N2788" s="14">
        <f t="shared" si="1136"/>
        <v>1.5216943759895276</v>
      </c>
      <c r="O2788" s="8">
        <f t="shared" si="1113"/>
        <v>1.5228067300000001</v>
      </c>
      <c r="P2788" s="8">
        <f t="shared" si="1121"/>
        <v>22426.821056739998</v>
      </c>
      <c r="Q2788" s="13">
        <f t="shared" si="1122"/>
        <v>0</v>
      </c>
      <c r="R2788" s="21">
        <f t="shared" si="1123"/>
        <v>0</v>
      </c>
      <c r="S2788" s="8">
        <f t="shared" si="1124"/>
        <v>0</v>
      </c>
      <c r="T2788" s="10">
        <f t="shared" si="1133"/>
        <v>6.5000000000000002E-2</v>
      </c>
      <c r="U2788" s="13">
        <f t="shared" si="1112"/>
        <v>387</v>
      </c>
      <c r="V2788" s="13">
        <v>252</v>
      </c>
      <c r="W2788" s="14">
        <f t="shared" si="1125"/>
        <v>1.101542311</v>
      </c>
      <c r="X2788" s="224">
        <f t="shared" si="1116"/>
        <v>2277.2712384800002</v>
      </c>
      <c r="Y2788" s="8">
        <v>0</v>
      </c>
      <c r="Z2788" s="9">
        <f t="shared" si="1126"/>
        <v>0</v>
      </c>
      <c r="AA2788" s="26" t="str">
        <f t="shared" si="1134"/>
        <v>INCORPJ=</v>
      </c>
      <c r="AB2788" s="70">
        <f t="shared" si="1135"/>
        <v>45169</v>
      </c>
      <c r="AC2788" s="4"/>
      <c r="AD2788" s="1"/>
      <c r="AE2788" s="11"/>
      <c r="AF2788" s="5"/>
      <c r="AG2788" s="1"/>
      <c r="AH2788" s="1"/>
      <c r="AI2788" s="1"/>
      <c r="AJ2788" s="1"/>
      <c r="AK2788" s="10"/>
      <c r="AL2788" s="1"/>
      <c r="AM2788" s="1"/>
      <c r="AN2788" s="1"/>
      <c r="AO2788" s="1"/>
      <c r="AP2788" s="1"/>
      <c r="AQ2788" s="1"/>
    </row>
    <row r="2789" spans="1:43" x14ac:dyDescent="0.2">
      <c r="A2789" s="67">
        <f t="shared" si="1127"/>
        <v>45071</v>
      </c>
      <c r="B2789" s="8">
        <f t="shared" si="1117"/>
        <v>24712.84652083</v>
      </c>
      <c r="C2789" s="8">
        <f t="shared" si="1128"/>
        <v>14727.293106159999</v>
      </c>
      <c r="D2789" s="28">
        <f t="shared" si="1129"/>
        <v>6649.99</v>
      </c>
      <c r="E2789" s="9">
        <f>IF(K2789=1,VLOOKUP(A2788,[1]Plan1!$AY$117:$BA$314,3),E2788)</f>
        <v>6665.28</v>
      </c>
      <c r="F2789" s="110">
        <f t="shared" si="1130"/>
        <v>45062</v>
      </c>
      <c r="G2789" s="12">
        <f t="shared" si="1118"/>
        <v>2.2992515778219591E-3</v>
      </c>
      <c r="H2789" s="11">
        <f t="shared" si="1131"/>
        <v>45092</v>
      </c>
      <c r="I2789" s="11">
        <f t="shared" si="1119"/>
        <v>45092</v>
      </c>
      <c r="J2789" s="1">
        <f t="shared" si="1132"/>
        <v>22</v>
      </c>
      <c r="K2789" s="1">
        <f t="shared" si="1115"/>
        <v>8</v>
      </c>
      <c r="L2789" s="8">
        <f t="shared" si="1120"/>
        <v>1.0008354800000001</v>
      </c>
      <c r="M2789" s="14">
        <f t="shared" si="1114"/>
        <v>1.00610015</v>
      </c>
      <c r="N2789" s="14">
        <f t="shared" si="1136"/>
        <v>1.5216943759895276</v>
      </c>
      <c r="O2789" s="8">
        <f t="shared" si="1113"/>
        <v>1.52296572</v>
      </c>
      <c r="P2789" s="8">
        <f t="shared" si="1121"/>
        <v>22429.162549069999</v>
      </c>
      <c r="Q2789" s="13">
        <f t="shared" si="1122"/>
        <v>0</v>
      </c>
      <c r="R2789" s="21">
        <f t="shared" si="1123"/>
        <v>0</v>
      </c>
      <c r="S2789" s="8">
        <f t="shared" si="1124"/>
        <v>0</v>
      </c>
      <c r="T2789" s="10">
        <f t="shared" si="1133"/>
        <v>6.5000000000000002E-2</v>
      </c>
      <c r="U2789" s="13">
        <f t="shared" ref="U2789:U2852" si="1137">IF(Q2788&gt;0,1,IF(K2789=K2788,U2788,U2788+1))</f>
        <v>388</v>
      </c>
      <c r="V2789" s="13">
        <v>252</v>
      </c>
      <c r="W2789" s="14">
        <f t="shared" si="1125"/>
        <v>1.1018176209999999</v>
      </c>
      <c r="X2789" s="224">
        <f t="shared" si="1116"/>
        <v>2283.6839717600001</v>
      </c>
      <c r="Y2789" s="8">
        <v>0</v>
      </c>
      <c r="Z2789" s="9">
        <f t="shared" si="1126"/>
        <v>0</v>
      </c>
      <c r="AA2789" s="26" t="str">
        <f t="shared" si="1134"/>
        <v>INCORPJ=</v>
      </c>
      <c r="AB2789" s="70">
        <f t="shared" si="1135"/>
        <v>45169</v>
      </c>
      <c r="AC2789" s="4"/>
      <c r="AD2789" s="1"/>
      <c r="AE2789" s="11"/>
      <c r="AF2789" s="5"/>
      <c r="AG2789" s="1"/>
      <c r="AH2789" s="1"/>
      <c r="AI2789" s="1"/>
      <c r="AJ2789" s="1"/>
      <c r="AK2789" s="10"/>
      <c r="AL2789" s="1"/>
      <c r="AM2789" s="1"/>
      <c r="AN2789" s="1"/>
      <c r="AO2789" s="1"/>
      <c r="AP2789" s="1"/>
      <c r="AQ2789" s="1"/>
    </row>
    <row r="2790" spans="1:43" x14ac:dyDescent="0.2">
      <c r="A2790" s="67">
        <f t="shared" si="1127"/>
        <v>45072</v>
      </c>
      <c r="B2790" s="8">
        <f t="shared" si="1117"/>
        <v>24721.603398760002</v>
      </c>
      <c r="C2790" s="8">
        <f t="shared" si="1128"/>
        <v>14727.293106159999</v>
      </c>
      <c r="D2790" s="28">
        <f t="shared" si="1129"/>
        <v>6649.99</v>
      </c>
      <c r="E2790" s="9">
        <f>IF(K2790=1,VLOOKUP(A2789,[1]Plan1!$AY$117:$BA$314,3),E2789)</f>
        <v>6665.28</v>
      </c>
      <c r="F2790" s="110">
        <f t="shared" si="1130"/>
        <v>45062</v>
      </c>
      <c r="G2790" s="12">
        <f t="shared" si="1118"/>
        <v>2.2992515778219591E-3</v>
      </c>
      <c r="H2790" s="11">
        <f t="shared" si="1131"/>
        <v>45092</v>
      </c>
      <c r="I2790" s="11">
        <f t="shared" si="1119"/>
        <v>45092</v>
      </c>
      <c r="J2790" s="1">
        <f t="shared" si="1132"/>
        <v>22</v>
      </c>
      <c r="K2790" s="1">
        <f t="shared" si="1115"/>
        <v>9</v>
      </c>
      <c r="L2790" s="8">
        <f t="shared" si="1120"/>
        <v>1.00093996</v>
      </c>
      <c r="M2790" s="14">
        <f t="shared" si="1114"/>
        <v>1.00610015</v>
      </c>
      <c r="N2790" s="14">
        <f t="shared" si="1136"/>
        <v>1.5216943759895276</v>
      </c>
      <c r="O2790" s="8">
        <f t="shared" si="1113"/>
        <v>1.5231247000000001</v>
      </c>
      <c r="P2790" s="8">
        <f t="shared" si="1121"/>
        <v>22431.503894130001</v>
      </c>
      <c r="Q2790" s="13">
        <f t="shared" si="1122"/>
        <v>0</v>
      </c>
      <c r="R2790" s="21">
        <f t="shared" si="1123"/>
        <v>0</v>
      </c>
      <c r="S2790" s="8">
        <f t="shared" si="1124"/>
        <v>0</v>
      </c>
      <c r="T2790" s="10">
        <f t="shared" si="1133"/>
        <v>6.5000000000000002E-2</v>
      </c>
      <c r="U2790" s="13">
        <f t="shared" si="1137"/>
        <v>389</v>
      </c>
      <c r="V2790" s="13">
        <v>252</v>
      </c>
      <c r="W2790" s="14">
        <f t="shared" si="1125"/>
        <v>1.1020929989999999</v>
      </c>
      <c r="X2790" s="224">
        <f t="shared" si="1116"/>
        <v>2290.09950463</v>
      </c>
      <c r="Y2790" s="8">
        <v>0</v>
      </c>
      <c r="Z2790" s="9">
        <f t="shared" si="1126"/>
        <v>0</v>
      </c>
      <c r="AA2790" s="26" t="str">
        <f t="shared" si="1134"/>
        <v>INCORPJ=</v>
      </c>
      <c r="AB2790" s="70">
        <f t="shared" si="1135"/>
        <v>45169</v>
      </c>
      <c r="AC2790" s="4"/>
      <c r="AD2790" s="1"/>
      <c r="AE2790" s="11"/>
      <c r="AF2790" s="5"/>
      <c r="AG2790" s="1"/>
      <c r="AH2790" s="1"/>
      <c r="AI2790" s="1"/>
      <c r="AJ2790" s="1"/>
      <c r="AK2790" s="10"/>
      <c r="AL2790" s="1"/>
      <c r="AM2790" s="1"/>
      <c r="AN2790" s="1"/>
      <c r="AO2790" s="1"/>
      <c r="AP2790" s="1"/>
      <c r="AQ2790" s="1"/>
    </row>
    <row r="2791" spans="1:43" x14ac:dyDescent="0.2">
      <c r="A2791" s="67">
        <f t="shared" si="1127"/>
        <v>45073</v>
      </c>
      <c r="B2791" s="8">
        <f t="shared" si="1117"/>
        <v>24730.363461249999</v>
      </c>
      <c r="C2791" s="8">
        <f t="shared" si="1128"/>
        <v>14727.293106159999</v>
      </c>
      <c r="D2791" s="28">
        <f t="shared" si="1129"/>
        <v>6649.99</v>
      </c>
      <c r="E2791" s="9">
        <f>IF(K2791=1,VLOOKUP(A2790,[1]Plan1!$AY$117:$BA$314,3),E2790)</f>
        <v>6665.28</v>
      </c>
      <c r="F2791" s="110">
        <f t="shared" si="1130"/>
        <v>45062</v>
      </c>
      <c r="G2791" s="12">
        <f t="shared" si="1118"/>
        <v>2.2992515778219591E-3</v>
      </c>
      <c r="H2791" s="11">
        <f t="shared" si="1131"/>
        <v>45092</v>
      </c>
      <c r="I2791" s="11">
        <f t="shared" si="1119"/>
        <v>45092</v>
      </c>
      <c r="J2791" s="1">
        <f t="shared" si="1132"/>
        <v>22</v>
      </c>
      <c r="K2791" s="1">
        <f t="shared" si="1115"/>
        <v>10</v>
      </c>
      <c r="L2791" s="8">
        <f t="shared" si="1120"/>
        <v>1.00104445</v>
      </c>
      <c r="M2791" s="14">
        <f t="shared" si="1114"/>
        <v>1.00610015</v>
      </c>
      <c r="N2791" s="14">
        <f t="shared" si="1136"/>
        <v>1.5216943759895276</v>
      </c>
      <c r="O2791" s="8">
        <f t="shared" si="1113"/>
        <v>1.5232836999999999</v>
      </c>
      <c r="P2791" s="8">
        <f t="shared" si="1121"/>
        <v>22433.84553373</v>
      </c>
      <c r="Q2791" s="13">
        <f t="shared" si="1122"/>
        <v>0</v>
      </c>
      <c r="R2791" s="21">
        <f t="shared" si="1123"/>
        <v>0</v>
      </c>
      <c r="S2791" s="8">
        <f t="shared" si="1124"/>
        <v>0</v>
      </c>
      <c r="T2791" s="10">
        <f t="shared" si="1133"/>
        <v>6.5000000000000002E-2</v>
      </c>
      <c r="U2791" s="13">
        <f t="shared" si="1137"/>
        <v>390</v>
      </c>
      <c r="V2791" s="13">
        <v>252</v>
      </c>
      <c r="W2791" s="14">
        <f t="shared" si="1125"/>
        <v>1.1023684469999999</v>
      </c>
      <c r="X2791" s="224">
        <f t="shared" si="1116"/>
        <v>2296.5179275199998</v>
      </c>
      <c r="Y2791" s="8">
        <v>0</v>
      </c>
      <c r="Z2791" s="9">
        <f t="shared" si="1126"/>
        <v>0</v>
      </c>
      <c r="AA2791" s="26" t="str">
        <f t="shared" si="1134"/>
        <v>INCORPJ=</v>
      </c>
      <c r="AB2791" s="70">
        <f t="shared" si="1135"/>
        <v>45169</v>
      </c>
      <c r="AC2791" s="4"/>
      <c r="AD2791" s="1"/>
      <c r="AE2791" s="11"/>
      <c r="AF2791" s="5"/>
      <c r="AG2791" s="1"/>
      <c r="AH2791" s="1"/>
      <c r="AI2791" s="1"/>
      <c r="AJ2791" s="1"/>
      <c r="AK2791" s="10"/>
      <c r="AL2791" s="1"/>
      <c r="AM2791" s="1"/>
      <c r="AN2791" s="1"/>
      <c r="AO2791" s="1"/>
      <c r="AP2791" s="1"/>
      <c r="AQ2791" s="1"/>
    </row>
    <row r="2792" spans="1:43" x14ac:dyDescent="0.2">
      <c r="A2792" s="67">
        <f t="shared" si="1127"/>
        <v>45074</v>
      </c>
      <c r="B2792" s="8">
        <f t="shared" si="1117"/>
        <v>24730.363461249999</v>
      </c>
      <c r="C2792" s="8">
        <f t="shared" si="1128"/>
        <v>14727.293106159999</v>
      </c>
      <c r="D2792" s="28">
        <f t="shared" si="1129"/>
        <v>6649.99</v>
      </c>
      <c r="E2792" s="9">
        <f>IF(K2792=1,VLOOKUP(A2791,[1]Plan1!$AY$117:$BA$314,3),E2791)</f>
        <v>6665.28</v>
      </c>
      <c r="F2792" s="110">
        <f t="shared" si="1130"/>
        <v>45062</v>
      </c>
      <c r="G2792" s="12">
        <f t="shared" si="1118"/>
        <v>2.2992515778219591E-3</v>
      </c>
      <c r="H2792" s="11">
        <f t="shared" si="1131"/>
        <v>45092</v>
      </c>
      <c r="I2792" s="11">
        <f t="shared" si="1119"/>
        <v>45092</v>
      </c>
      <c r="J2792" s="1">
        <f t="shared" si="1132"/>
        <v>22</v>
      </c>
      <c r="K2792" s="1">
        <f t="shared" si="1115"/>
        <v>10</v>
      </c>
      <c r="L2792" s="8">
        <f t="shared" si="1120"/>
        <v>1.00104445</v>
      </c>
      <c r="M2792" s="14">
        <f t="shared" si="1114"/>
        <v>1.00610015</v>
      </c>
      <c r="N2792" s="14">
        <f t="shared" si="1136"/>
        <v>1.5216943759895276</v>
      </c>
      <c r="O2792" s="8">
        <f t="shared" si="1113"/>
        <v>1.5232836999999999</v>
      </c>
      <c r="P2792" s="8">
        <f t="shared" si="1121"/>
        <v>22433.84553373</v>
      </c>
      <c r="Q2792" s="13">
        <f t="shared" si="1122"/>
        <v>0</v>
      </c>
      <c r="R2792" s="21">
        <f t="shared" si="1123"/>
        <v>0</v>
      </c>
      <c r="S2792" s="8">
        <f t="shared" si="1124"/>
        <v>0</v>
      </c>
      <c r="T2792" s="10">
        <f t="shared" si="1133"/>
        <v>6.5000000000000002E-2</v>
      </c>
      <c r="U2792" s="13">
        <f t="shared" si="1137"/>
        <v>390</v>
      </c>
      <c r="V2792" s="13">
        <v>252</v>
      </c>
      <c r="W2792" s="14">
        <f t="shared" si="1125"/>
        <v>1.1023684469999999</v>
      </c>
      <c r="X2792" s="224">
        <f t="shared" si="1116"/>
        <v>2296.5179275199998</v>
      </c>
      <c r="Y2792" s="8">
        <v>0</v>
      </c>
      <c r="Z2792" s="9">
        <f t="shared" si="1126"/>
        <v>0</v>
      </c>
      <c r="AA2792" s="26" t="str">
        <f t="shared" si="1134"/>
        <v>INCORPJ=</v>
      </c>
      <c r="AB2792" s="70">
        <f t="shared" si="1135"/>
        <v>45169</v>
      </c>
      <c r="AC2792" s="4"/>
      <c r="AD2792" s="1"/>
      <c r="AE2792" s="11"/>
      <c r="AF2792" s="5"/>
      <c r="AG2792" s="1"/>
      <c r="AH2792" s="1"/>
      <c r="AI2792" s="1"/>
      <c r="AJ2792" s="1"/>
      <c r="AK2792" s="10"/>
      <c r="AL2792" s="1"/>
      <c r="AM2792" s="1"/>
      <c r="AN2792" s="1"/>
      <c r="AO2792" s="1"/>
      <c r="AP2792" s="1"/>
      <c r="AQ2792" s="1"/>
    </row>
    <row r="2793" spans="1:43" x14ac:dyDescent="0.2">
      <c r="A2793" s="67">
        <f t="shared" si="1127"/>
        <v>45075</v>
      </c>
      <c r="B2793" s="8">
        <f t="shared" si="1117"/>
        <v>24730.363461249999</v>
      </c>
      <c r="C2793" s="8">
        <f t="shared" si="1128"/>
        <v>14727.293106159999</v>
      </c>
      <c r="D2793" s="28">
        <f t="shared" si="1129"/>
        <v>6649.99</v>
      </c>
      <c r="E2793" s="9">
        <f>IF(K2793=1,VLOOKUP(A2792,[1]Plan1!$AY$117:$BA$314,3),E2792)</f>
        <v>6665.28</v>
      </c>
      <c r="F2793" s="110">
        <f t="shared" si="1130"/>
        <v>45062</v>
      </c>
      <c r="G2793" s="12">
        <f t="shared" si="1118"/>
        <v>2.2992515778219591E-3</v>
      </c>
      <c r="H2793" s="11">
        <f t="shared" si="1131"/>
        <v>45092</v>
      </c>
      <c r="I2793" s="11">
        <f t="shared" si="1119"/>
        <v>45092</v>
      </c>
      <c r="J2793" s="1">
        <f t="shared" si="1132"/>
        <v>22</v>
      </c>
      <c r="K2793" s="1">
        <f t="shared" si="1115"/>
        <v>10</v>
      </c>
      <c r="L2793" s="8">
        <f t="shared" si="1120"/>
        <v>1.00104445</v>
      </c>
      <c r="M2793" s="14">
        <f t="shared" si="1114"/>
        <v>1.00610015</v>
      </c>
      <c r="N2793" s="14">
        <f t="shared" si="1136"/>
        <v>1.5216943759895276</v>
      </c>
      <c r="O2793" s="8">
        <f t="shared" ref="O2793:O2856" si="1138">TRUNC(TRUNC((L2793*N2793),15),8)</f>
        <v>1.5232836999999999</v>
      </c>
      <c r="P2793" s="8">
        <f t="shared" si="1121"/>
        <v>22433.84553373</v>
      </c>
      <c r="Q2793" s="13">
        <f t="shared" si="1122"/>
        <v>0</v>
      </c>
      <c r="R2793" s="21">
        <f t="shared" si="1123"/>
        <v>0</v>
      </c>
      <c r="S2793" s="8">
        <f t="shared" si="1124"/>
        <v>0</v>
      </c>
      <c r="T2793" s="10">
        <f t="shared" si="1133"/>
        <v>6.5000000000000002E-2</v>
      </c>
      <c r="U2793" s="13">
        <f t="shared" si="1137"/>
        <v>390</v>
      </c>
      <c r="V2793" s="13">
        <v>252</v>
      </c>
      <c r="W2793" s="14">
        <f t="shared" si="1125"/>
        <v>1.1023684469999999</v>
      </c>
      <c r="X2793" s="224">
        <f t="shared" si="1116"/>
        <v>2296.5179275199998</v>
      </c>
      <c r="Y2793" s="8">
        <v>0</v>
      </c>
      <c r="Z2793" s="9">
        <f t="shared" si="1126"/>
        <v>0</v>
      </c>
      <c r="AA2793" s="26" t="str">
        <f t="shared" si="1134"/>
        <v>INCORPJ=</v>
      </c>
      <c r="AB2793" s="70">
        <f t="shared" si="1135"/>
        <v>45169</v>
      </c>
      <c r="AC2793" s="4"/>
      <c r="AD2793" s="1"/>
      <c r="AE2793" s="11"/>
      <c r="AF2793" s="5"/>
      <c r="AG2793" s="1"/>
      <c r="AH2793" s="1"/>
      <c r="AI2793" s="1"/>
      <c r="AJ2793" s="1"/>
      <c r="AK2793" s="10"/>
      <c r="AL2793" s="1"/>
      <c r="AM2793" s="1"/>
      <c r="AN2793" s="1"/>
      <c r="AO2793" s="1"/>
      <c r="AP2793" s="1"/>
      <c r="AQ2793" s="1"/>
    </row>
    <row r="2794" spans="1:43" x14ac:dyDescent="0.2">
      <c r="A2794" s="67">
        <f t="shared" si="1127"/>
        <v>45076</v>
      </c>
      <c r="B2794" s="8">
        <f t="shared" si="1117"/>
        <v>24739.126988969998</v>
      </c>
      <c r="C2794" s="8">
        <f t="shared" si="1128"/>
        <v>14727.293106159999</v>
      </c>
      <c r="D2794" s="28">
        <f t="shared" si="1129"/>
        <v>6649.99</v>
      </c>
      <c r="E2794" s="9">
        <f>IF(K2794=1,VLOOKUP(A2793,[1]Plan1!$AY$117:$BA$314,3),E2793)</f>
        <v>6665.28</v>
      </c>
      <c r="F2794" s="110">
        <f t="shared" si="1130"/>
        <v>45062</v>
      </c>
      <c r="G2794" s="12">
        <f t="shared" si="1118"/>
        <v>2.2992515778219591E-3</v>
      </c>
      <c r="H2794" s="11">
        <f t="shared" si="1131"/>
        <v>45092</v>
      </c>
      <c r="I2794" s="11">
        <f t="shared" si="1119"/>
        <v>45092</v>
      </c>
      <c r="J2794" s="1">
        <f t="shared" si="1132"/>
        <v>22</v>
      </c>
      <c r="K2794" s="1">
        <f t="shared" si="1115"/>
        <v>11</v>
      </c>
      <c r="L2794" s="8">
        <f t="shared" si="1120"/>
        <v>1.0011489600000001</v>
      </c>
      <c r="M2794" s="14">
        <f t="shared" ref="M2794:M2857" si="1139">IF(I2794&gt;I2793,L2793,M2793)</f>
        <v>1.00610015</v>
      </c>
      <c r="N2794" s="14">
        <f t="shared" si="1136"/>
        <v>1.5216943759895276</v>
      </c>
      <c r="O2794" s="8">
        <f t="shared" si="1138"/>
        <v>1.5234427399999999</v>
      </c>
      <c r="P2794" s="8">
        <f t="shared" si="1121"/>
        <v>22436.18776243</v>
      </c>
      <c r="Q2794" s="13">
        <f t="shared" si="1122"/>
        <v>0</v>
      </c>
      <c r="R2794" s="21">
        <f t="shared" si="1123"/>
        <v>0</v>
      </c>
      <c r="S2794" s="8">
        <f t="shared" si="1124"/>
        <v>0</v>
      </c>
      <c r="T2794" s="10">
        <f t="shared" si="1133"/>
        <v>6.5000000000000002E-2</v>
      </c>
      <c r="U2794" s="13">
        <f t="shared" si="1137"/>
        <v>391</v>
      </c>
      <c r="V2794" s="13">
        <v>252</v>
      </c>
      <c r="W2794" s="14">
        <f t="shared" si="1125"/>
        <v>1.102643963</v>
      </c>
      <c r="X2794" s="224">
        <f t="shared" si="1116"/>
        <v>2302.9392265400002</v>
      </c>
      <c r="Y2794" s="8">
        <v>0</v>
      </c>
      <c r="Z2794" s="9">
        <f t="shared" si="1126"/>
        <v>0</v>
      </c>
      <c r="AA2794" s="26" t="str">
        <f t="shared" si="1134"/>
        <v>INCORPJ=</v>
      </c>
      <c r="AB2794" s="70">
        <f t="shared" si="1135"/>
        <v>45169</v>
      </c>
      <c r="AC2794" s="4"/>
      <c r="AD2794" s="1"/>
      <c r="AE2794" s="11"/>
      <c r="AF2794" s="5"/>
      <c r="AG2794" s="1"/>
      <c r="AH2794" s="1"/>
      <c r="AI2794" s="1"/>
      <c r="AJ2794" s="1"/>
      <c r="AK2794" s="10"/>
      <c r="AL2794" s="1"/>
      <c r="AM2794" s="1"/>
      <c r="AN2794" s="1"/>
      <c r="AO2794" s="1"/>
      <c r="AP2794" s="1"/>
      <c r="AQ2794" s="1"/>
    </row>
    <row r="2795" spans="1:43" x14ac:dyDescent="0.2">
      <c r="A2795" s="67">
        <f t="shared" si="1127"/>
        <v>45077</v>
      </c>
      <c r="B2795" s="8">
        <f t="shared" si="1117"/>
        <v>24747.89335559</v>
      </c>
      <c r="C2795" s="8">
        <f t="shared" si="1128"/>
        <v>14727.293106159999</v>
      </c>
      <c r="D2795" s="28">
        <f t="shared" si="1129"/>
        <v>6649.99</v>
      </c>
      <c r="E2795" s="9">
        <f>IF(K2795=1,VLOOKUP(A2794,[1]Plan1!$AY$117:$BA$314,3),E2794)</f>
        <v>6665.28</v>
      </c>
      <c r="F2795" s="110">
        <f t="shared" si="1130"/>
        <v>45062</v>
      </c>
      <c r="G2795" s="12">
        <f t="shared" si="1118"/>
        <v>2.2992515778219591E-3</v>
      </c>
      <c r="H2795" s="11">
        <f t="shared" si="1131"/>
        <v>45092</v>
      </c>
      <c r="I2795" s="11">
        <f t="shared" si="1119"/>
        <v>45092</v>
      </c>
      <c r="J2795" s="1">
        <f t="shared" si="1132"/>
        <v>22</v>
      </c>
      <c r="K2795" s="1">
        <f t="shared" ref="K2795:K2858" si="1140">(J2795-(NETWORKDAYS(A2795,I2795,AE$118:AE$502)-1))</f>
        <v>12</v>
      </c>
      <c r="L2795" s="8">
        <f t="shared" si="1120"/>
        <v>1.0012534799999999</v>
      </c>
      <c r="M2795" s="14">
        <f t="shared" si="1139"/>
        <v>1.00610015</v>
      </c>
      <c r="N2795" s="14">
        <f t="shared" si="1136"/>
        <v>1.5216943759895276</v>
      </c>
      <c r="O2795" s="8">
        <f t="shared" si="1138"/>
        <v>1.5236017799999999</v>
      </c>
      <c r="P2795" s="8">
        <f t="shared" si="1121"/>
        <v>22438.529991120002</v>
      </c>
      <c r="Q2795" s="13">
        <f t="shared" si="1122"/>
        <v>0</v>
      </c>
      <c r="R2795" s="21">
        <f t="shared" si="1123"/>
        <v>0</v>
      </c>
      <c r="S2795" s="8">
        <f t="shared" si="1124"/>
        <v>0</v>
      </c>
      <c r="T2795" s="10">
        <f t="shared" si="1133"/>
        <v>6.5000000000000002E-2</v>
      </c>
      <c r="U2795" s="13">
        <f t="shared" si="1137"/>
        <v>392</v>
      </c>
      <c r="V2795" s="13">
        <v>252</v>
      </c>
      <c r="W2795" s="14">
        <f t="shared" si="1125"/>
        <v>1.102919548</v>
      </c>
      <c r="X2795" s="224">
        <f t="shared" si="1116"/>
        <v>2309.3633644699999</v>
      </c>
      <c r="Y2795" s="8">
        <v>0</v>
      </c>
      <c r="Z2795" s="9">
        <f t="shared" si="1126"/>
        <v>0</v>
      </c>
      <c r="AA2795" s="26" t="str">
        <f t="shared" si="1134"/>
        <v>INCORPJ=</v>
      </c>
      <c r="AB2795" s="70">
        <f t="shared" si="1135"/>
        <v>45169</v>
      </c>
      <c r="AC2795" s="4"/>
      <c r="AD2795" s="1"/>
      <c r="AE2795" s="11"/>
      <c r="AF2795" s="5"/>
      <c r="AG2795" s="1"/>
      <c r="AH2795" s="1"/>
      <c r="AI2795" s="1"/>
      <c r="AJ2795" s="1"/>
      <c r="AK2795" s="10"/>
      <c r="AL2795" s="1"/>
      <c r="AM2795" s="1"/>
      <c r="AN2795" s="1"/>
      <c r="AO2795" s="1"/>
      <c r="AP2795" s="1"/>
      <c r="AQ2795" s="1"/>
    </row>
    <row r="2796" spans="1:43" x14ac:dyDescent="0.2">
      <c r="A2796" s="67">
        <f t="shared" si="1127"/>
        <v>45078</v>
      </c>
      <c r="B2796" s="8">
        <f t="shared" si="1117"/>
        <v>24756.663049010003</v>
      </c>
      <c r="C2796" s="8">
        <f t="shared" si="1128"/>
        <v>14727.293106159999</v>
      </c>
      <c r="D2796" s="28">
        <f t="shared" si="1129"/>
        <v>6649.99</v>
      </c>
      <c r="E2796" s="9">
        <f>IF(K2796=1,VLOOKUP(A2795,[1]Plan1!$AY$117:$BA$314,3),E2795)</f>
        <v>6665.28</v>
      </c>
      <c r="F2796" s="110">
        <f t="shared" si="1130"/>
        <v>45062</v>
      </c>
      <c r="G2796" s="12">
        <f t="shared" si="1118"/>
        <v>2.2992515778219591E-3</v>
      </c>
      <c r="H2796" s="11">
        <f t="shared" si="1131"/>
        <v>45092</v>
      </c>
      <c r="I2796" s="11">
        <f t="shared" si="1119"/>
        <v>45092</v>
      </c>
      <c r="J2796" s="1">
        <f t="shared" si="1132"/>
        <v>22</v>
      </c>
      <c r="K2796" s="1">
        <f t="shared" si="1140"/>
        <v>13</v>
      </c>
      <c r="L2796" s="8">
        <f t="shared" si="1120"/>
        <v>1.0013580099999999</v>
      </c>
      <c r="M2796" s="14">
        <f t="shared" si="1139"/>
        <v>1.00610015</v>
      </c>
      <c r="N2796" s="14">
        <f t="shared" si="1136"/>
        <v>1.5216943759895276</v>
      </c>
      <c r="O2796" s="8">
        <f t="shared" si="1138"/>
        <v>1.5237608499999999</v>
      </c>
      <c r="P2796" s="8">
        <f t="shared" si="1121"/>
        <v>22440.872661640002</v>
      </c>
      <c r="Q2796" s="13">
        <f t="shared" si="1122"/>
        <v>0</v>
      </c>
      <c r="R2796" s="21">
        <f t="shared" si="1123"/>
        <v>0</v>
      </c>
      <c r="S2796" s="8">
        <f t="shared" si="1124"/>
        <v>0</v>
      </c>
      <c r="T2796" s="10">
        <f t="shared" si="1133"/>
        <v>6.5000000000000002E-2</v>
      </c>
      <c r="U2796" s="13">
        <f t="shared" si="1137"/>
        <v>393</v>
      </c>
      <c r="V2796" s="13">
        <v>252</v>
      </c>
      <c r="W2796" s="14">
        <f t="shared" si="1125"/>
        <v>1.103195202</v>
      </c>
      <c r="X2796" s="224">
        <f t="shared" si="1116"/>
        <v>2315.7903873700002</v>
      </c>
      <c r="Y2796" s="8">
        <v>0</v>
      </c>
      <c r="Z2796" s="9">
        <f t="shared" si="1126"/>
        <v>0</v>
      </c>
      <c r="AA2796" s="26" t="str">
        <f t="shared" si="1134"/>
        <v>INCORPJ=</v>
      </c>
      <c r="AB2796" s="70">
        <f t="shared" si="1135"/>
        <v>45169</v>
      </c>
      <c r="AC2796" s="4"/>
      <c r="AD2796" s="1"/>
      <c r="AE2796" s="11"/>
      <c r="AF2796" s="5"/>
      <c r="AG2796" s="1"/>
      <c r="AH2796" s="1"/>
      <c r="AI2796" s="1"/>
      <c r="AJ2796" s="1"/>
      <c r="AK2796" s="10"/>
      <c r="AL2796" s="1"/>
      <c r="AM2796" s="1"/>
      <c r="AN2796" s="1"/>
      <c r="AO2796" s="1"/>
      <c r="AP2796" s="1"/>
      <c r="AQ2796" s="1"/>
    </row>
    <row r="2797" spans="1:43" x14ac:dyDescent="0.2">
      <c r="A2797" s="67">
        <f t="shared" si="1127"/>
        <v>45079</v>
      </c>
      <c r="B2797" s="8">
        <f t="shared" si="1117"/>
        <v>24765.43542003</v>
      </c>
      <c r="C2797" s="8">
        <f t="shared" si="1128"/>
        <v>14727.293106159999</v>
      </c>
      <c r="D2797" s="28">
        <f t="shared" si="1129"/>
        <v>6649.99</v>
      </c>
      <c r="E2797" s="9">
        <f>IF(K2797=1,VLOOKUP(A2796,[1]Plan1!$AY$117:$BA$314,3),E2796)</f>
        <v>6665.28</v>
      </c>
      <c r="F2797" s="110">
        <f t="shared" si="1130"/>
        <v>45062</v>
      </c>
      <c r="G2797" s="12">
        <f t="shared" si="1118"/>
        <v>2.2992515778219591E-3</v>
      </c>
      <c r="H2797" s="11">
        <f t="shared" si="1131"/>
        <v>45092</v>
      </c>
      <c r="I2797" s="11">
        <f t="shared" si="1119"/>
        <v>45092</v>
      </c>
      <c r="J2797" s="1">
        <f t="shared" si="1132"/>
        <v>22</v>
      </c>
      <c r="K2797" s="1">
        <f t="shared" si="1140"/>
        <v>14</v>
      </c>
      <c r="L2797" s="8">
        <f t="shared" si="1120"/>
        <v>1.0014625399999999</v>
      </c>
      <c r="M2797" s="14">
        <f t="shared" si="1139"/>
        <v>1.00610015</v>
      </c>
      <c r="N2797" s="14">
        <f t="shared" si="1136"/>
        <v>1.5216943759895276</v>
      </c>
      <c r="O2797" s="8">
        <f t="shared" si="1138"/>
        <v>1.52391991</v>
      </c>
      <c r="P2797" s="8">
        <f t="shared" si="1121"/>
        <v>22443.215184879999</v>
      </c>
      <c r="Q2797" s="13">
        <f t="shared" si="1122"/>
        <v>0</v>
      </c>
      <c r="R2797" s="21">
        <f t="shared" si="1123"/>
        <v>0</v>
      </c>
      <c r="S2797" s="8">
        <f t="shared" si="1124"/>
        <v>0</v>
      </c>
      <c r="T2797" s="10">
        <f t="shared" si="1133"/>
        <v>6.5000000000000002E-2</v>
      </c>
      <c r="U2797" s="13">
        <f t="shared" si="1137"/>
        <v>394</v>
      </c>
      <c r="V2797" s="13">
        <v>252</v>
      </c>
      <c r="W2797" s="14">
        <f t="shared" si="1125"/>
        <v>1.1034709250000001</v>
      </c>
      <c r="X2797" s="224">
        <f t="shared" si="1116"/>
        <v>2322.22023515</v>
      </c>
      <c r="Y2797" s="8">
        <v>0</v>
      </c>
      <c r="Z2797" s="9">
        <f t="shared" si="1126"/>
        <v>0</v>
      </c>
      <c r="AA2797" s="26" t="str">
        <f t="shared" si="1134"/>
        <v>INCORPJ=</v>
      </c>
      <c r="AB2797" s="70">
        <f t="shared" si="1135"/>
        <v>45169</v>
      </c>
      <c r="AC2797" s="4"/>
      <c r="AD2797" s="1"/>
      <c r="AE2797" s="11"/>
      <c r="AF2797" s="5"/>
      <c r="AG2797" s="1"/>
      <c r="AH2797" s="1"/>
      <c r="AI2797" s="1"/>
      <c r="AJ2797" s="1"/>
      <c r="AK2797" s="10"/>
      <c r="AL2797" s="1"/>
      <c r="AM2797" s="1"/>
      <c r="AN2797" s="1"/>
      <c r="AO2797" s="1"/>
      <c r="AP2797" s="1"/>
      <c r="AQ2797" s="1"/>
    </row>
    <row r="2798" spans="1:43" x14ac:dyDescent="0.2">
      <c r="A2798" s="67">
        <f t="shared" si="1127"/>
        <v>45080</v>
      </c>
      <c r="B2798" s="8">
        <f t="shared" si="1117"/>
        <v>24774.211119219999</v>
      </c>
      <c r="C2798" s="8">
        <f t="shared" si="1128"/>
        <v>14727.293106159999</v>
      </c>
      <c r="D2798" s="28">
        <f t="shared" si="1129"/>
        <v>6649.99</v>
      </c>
      <c r="E2798" s="9">
        <f>IF(K2798=1,VLOOKUP(A2797,[1]Plan1!$AY$117:$BA$314,3),E2797)</f>
        <v>6665.28</v>
      </c>
      <c r="F2798" s="110">
        <f t="shared" si="1130"/>
        <v>45062</v>
      </c>
      <c r="G2798" s="12">
        <f t="shared" si="1118"/>
        <v>2.2992515778219591E-3</v>
      </c>
      <c r="H2798" s="11">
        <f t="shared" si="1131"/>
        <v>45092</v>
      </c>
      <c r="I2798" s="11">
        <f t="shared" si="1119"/>
        <v>45092</v>
      </c>
      <c r="J2798" s="1">
        <f t="shared" si="1132"/>
        <v>22</v>
      </c>
      <c r="K2798" s="1">
        <f t="shared" si="1140"/>
        <v>15</v>
      </c>
      <c r="L2798" s="8">
        <f t="shared" si="1120"/>
        <v>1.00156709</v>
      </c>
      <c r="M2798" s="14">
        <f t="shared" si="1139"/>
        <v>1.00610015</v>
      </c>
      <c r="N2798" s="14">
        <f t="shared" si="1136"/>
        <v>1.5216943759895276</v>
      </c>
      <c r="O2798" s="8">
        <f t="shared" si="1138"/>
        <v>1.524079</v>
      </c>
      <c r="P2798" s="8">
        <f t="shared" si="1121"/>
        <v>22445.55814994</v>
      </c>
      <c r="Q2798" s="13">
        <f t="shared" si="1122"/>
        <v>0</v>
      </c>
      <c r="R2798" s="21">
        <f t="shared" si="1123"/>
        <v>0</v>
      </c>
      <c r="S2798" s="8">
        <f t="shared" si="1124"/>
        <v>0</v>
      </c>
      <c r="T2798" s="10">
        <f t="shared" si="1133"/>
        <v>6.5000000000000002E-2</v>
      </c>
      <c r="U2798" s="13">
        <f t="shared" si="1137"/>
        <v>395</v>
      </c>
      <c r="V2798" s="13">
        <v>252</v>
      </c>
      <c r="W2798" s="14">
        <f t="shared" si="1125"/>
        <v>1.1037467169999999</v>
      </c>
      <c r="X2798" s="224">
        <f t="shared" si="1116"/>
        <v>2328.65296928</v>
      </c>
      <c r="Y2798" s="8">
        <v>0</v>
      </c>
      <c r="Z2798" s="9">
        <f t="shared" si="1126"/>
        <v>0</v>
      </c>
      <c r="AA2798" s="26" t="str">
        <f t="shared" si="1134"/>
        <v>INCORPJ=</v>
      </c>
      <c r="AB2798" s="70">
        <f t="shared" si="1135"/>
        <v>45169</v>
      </c>
      <c r="AC2798" s="4"/>
      <c r="AD2798" s="1"/>
      <c r="AE2798" s="11"/>
      <c r="AF2798" s="5"/>
      <c r="AG2798" s="1"/>
      <c r="AH2798" s="1"/>
      <c r="AI2798" s="1"/>
      <c r="AJ2798" s="1"/>
      <c r="AK2798" s="10"/>
      <c r="AL2798" s="1"/>
      <c r="AM2798" s="1"/>
      <c r="AN2798" s="1"/>
      <c r="AO2798" s="1"/>
      <c r="AP2798" s="1"/>
      <c r="AQ2798" s="1"/>
    </row>
    <row r="2799" spans="1:43" x14ac:dyDescent="0.2">
      <c r="A2799" s="67">
        <f t="shared" si="1127"/>
        <v>45081</v>
      </c>
      <c r="B2799" s="8">
        <f t="shared" si="1117"/>
        <v>24774.211119219999</v>
      </c>
      <c r="C2799" s="8">
        <f t="shared" si="1128"/>
        <v>14727.293106159999</v>
      </c>
      <c r="D2799" s="28">
        <f t="shared" si="1129"/>
        <v>6649.99</v>
      </c>
      <c r="E2799" s="9">
        <f>IF(K2799=1,VLOOKUP(A2798,[1]Plan1!$AY$117:$BA$314,3),E2798)</f>
        <v>6665.28</v>
      </c>
      <c r="F2799" s="110">
        <f t="shared" si="1130"/>
        <v>45062</v>
      </c>
      <c r="G2799" s="12">
        <f t="shared" si="1118"/>
        <v>2.2992515778219591E-3</v>
      </c>
      <c r="H2799" s="11">
        <f t="shared" si="1131"/>
        <v>45092</v>
      </c>
      <c r="I2799" s="11">
        <f t="shared" si="1119"/>
        <v>45092</v>
      </c>
      <c r="J2799" s="1">
        <f t="shared" si="1132"/>
        <v>22</v>
      </c>
      <c r="K2799" s="1">
        <f t="shared" si="1140"/>
        <v>15</v>
      </c>
      <c r="L2799" s="8">
        <f t="shared" si="1120"/>
        <v>1.00156709</v>
      </c>
      <c r="M2799" s="14">
        <f t="shared" si="1139"/>
        <v>1.00610015</v>
      </c>
      <c r="N2799" s="14">
        <f t="shared" si="1136"/>
        <v>1.5216943759895276</v>
      </c>
      <c r="O2799" s="8">
        <f t="shared" si="1138"/>
        <v>1.524079</v>
      </c>
      <c r="P2799" s="8">
        <f t="shared" si="1121"/>
        <v>22445.55814994</v>
      </c>
      <c r="Q2799" s="13">
        <f t="shared" si="1122"/>
        <v>0</v>
      </c>
      <c r="R2799" s="21">
        <f t="shared" si="1123"/>
        <v>0</v>
      </c>
      <c r="S2799" s="8">
        <f t="shared" si="1124"/>
        <v>0</v>
      </c>
      <c r="T2799" s="10">
        <f t="shared" si="1133"/>
        <v>6.5000000000000002E-2</v>
      </c>
      <c r="U2799" s="13">
        <f t="shared" si="1137"/>
        <v>395</v>
      </c>
      <c r="V2799" s="13">
        <v>252</v>
      </c>
      <c r="W2799" s="14">
        <f t="shared" si="1125"/>
        <v>1.1037467169999999</v>
      </c>
      <c r="X2799" s="224">
        <f t="shared" si="1116"/>
        <v>2328.65296928</v>
      </c>
      <c r="Y2799" s="8">
        <v>0</v>
      </c>
      <c r="Z2799" s="9">
        <f t="shared" si="1126"/>
        <v>0</v>
      </c>
      <c r="AA2799" s="26" t="str">
        <f t="shared" si="1134"/>
        <v>INCORPJ=</v>
      </c>
      <c r="AB2799" s="70">
        <f t="shared" si="1135"/>
        <v>45169</v>
      </c>
      <c r="AC2799" s="4"/>
      <c r="AD2799" s="1"/>
      <c r="AE2799" s="11"/>
      <c r="AF2799" s="5"/>
      <c r="AG2799" s="1"/>
      <c r="AH2799" s="1"/>
      <c r="AI2799" s="1"/>
      <c r="AJ2799" s="1"/>
      <c r="AK2799" s="10"/>
      <c r="AL2799" s="1"/>
      <c r="AM2799" s="1"/>
      <c r="AN2799" s="1"/>
      <c r="AO2799" s="1"/>
      <c r="AP2799" s="1"/>
      <c r="AQ2799" s="1"/>
    </row>
    <row r="2800" spans="1:43" x14ac:dyDescent="0.2">
      <c r="A2800" s="67">
        <f t="shared" si="1127"/>
        <v>45082</v>
      </c>
      <c r="B2800" s="8">
        <f t="shared" si="1117"/>
        <v>24774.211119219999</v>
      </c>
      <c r="C2800" s="8">
        <f t="shared" si="1128"/>
        <v>14727.293106159999</v>
      </c>
      <c r="D2800" s="28">
        <f t="shared" si="1129"/>
        <v>6649.99</v>
      </c>
      <c r="E2800" s="9">
        <f>IF(K2800=1,VLOOKUP(A2799,[1]Plan1!$AY$117:$BA$314,3),E2799)</f>
        <v>6665.28</v>
      </c>
      <c r="F2800" s="110">
        <f t="shared" si="1130"/>
        <v>45062</v>
      </c>
      <c r="G2800" s="12">
        <f t="shared" si="1118"/>
        <v>2.2992515778219591E-3</v>
      </c>
      <c r="H2800" s="11">
        <f t="shared" si="1131"/>
        <v>45092</v>
      </c>
      <c r="I2800" s="11">
        <f t="shared" si="1119"/>
        <v>45092</v>
      </c>
      <c r="J2800" s="1">
        <f t="shared" si="1132"/>
        <v>22</v>
      </c>
      <c r="K2800" s="1">
        <f t="shared" si="1140"/>
        <v>15</v>
      </c>
      <c r="L2800" s="8">
        <f t="shared" si="1120"/>
        <v>1.00156709</v>
      </c>
      <c r="M2800" s="14">
        <f t="shared" si="1139"/>
        <v>1.00610015</v>
      </c>
      <c r="N2800" s="14">
        <f t="shared" si="1136"/>
        <v>1.5216943759895276</v>
      </c>
      <c r="O2800" s="8">
        <f t="shared" si="1138"/>
        <v>1.524079</v>
      </c>
      <c r="P2800" s="8">
        <f t="shared" si="1121"/>
        <v>22445.55814994</v>
      </c>
      <c r="Q2800" s="13">
        <f t="shared" si="1122"/>
        <v>0</v>
      </c>
      <c r="R2800" s="21">
        <f t="shared" si="1123"/>
        <v>0</v>
      </c>
      <c r="S2800" s="8">
        <f t="shared" si="1124"/>
        <v>0</v>
      </c>
      <c r="T2800" s="10">
        <f t="shared" si="1133"/>
        <v>6.5000000000000002E-2</v>
      </c>
      <c r="U2800" s="13">
        <f t="shared" si="1137"/>
        <v>395</v>
      </c>
      <c r="V2800" s="13">
        <v>252</v>
      </c>
      <c r="W2800" s="14">
        <f t="shared" si="1125"/>
        <v>1.1037467169999999</v>
      </c>
      <c r="X2800" s="224">
        <f t="shared" si="1116"/>
        <v>2328.65296928</v>
      </c>
      <c r="Y2800" s="8">
        <v>0</v>
      </c>
      <c r="Z2800" s="9">
        <f t="shared" si="1126"/>
        <v>0</v>
      </c>
      <c r="AA2800" s="26" t="str">
        <f t="shared" si="1134"/>
        <v>INCORPJ=</v>
      </c>
      <c r="AB2800" s="70">
        <f t="shared" si="1135"/>
        <v>45169</v>
      </c>
      <c r="AC2800" s="4"/>
      <c r="AD2800" s="1"/>
      <c r="AE2800" s="11"/>
      <c r="AF2800" s="5"/>
      <c r="AG2800" s="1"/>
      <c r="AH2800" s="1"/>
      <c r="AI2800" s="1"/>
      <c r="AJ2800" s="1"/>
      <c r="AK2800" s="10"/>
      <c r="AL2800" s="1"/>
      <c r="AM2800" s="1"/>
      <c r="AN2800" s="1"/>
      <c r="AO2800" s="1"/>
      <c r="AP2800" s="1"/>
      <c r="AQ2800" s="1"/>
    </row>
    <row r="2801" spans="1:43" x14ac:dyDescent="0.2">
      <c r="A2801" s="67">
        <f t="shared" si="1127"/>
        <v>45083</v>
      </c>
      <c r="B2801" s="8">
        <f t="shared" si="1117"/>
        <v>24782.989984850003</v>
      </c>
      <c r="C2801" s="8">
        <f t="shared" si="1128"/>
        <v>14727.293106159999</v>
      </c>
      <c r="D2801" s="28">
        <f t="shared" si="1129"/>
        <v>6649.99</v>
      </c>
      <c r="E2801" s="9">
        <f>IF(K2801=1,VLOOKUP(A2800,[1]Plan1!$AY$117:$BA$314,3),E2800)</f>
        <v>6665.28</v>
      </c>
      <c r="F2801" s="110">
        <f t="shared" si="1130"/>
        <v>45062</v>
      </c>
      <c r="G2801" s="12">
        <f t="shared" si="1118"/>
        <v>2.2992515778219591E-3</v>
      </c>
      <c r="H2801" s="11">
        <f t="shared" si="1131"/>
        <v>45092</v>
      </c>
      <c r="I2801" s="11">
        <f t="shared" si="1119"/>
        <v>45092</v>
      </c>
      <c r="J2801" s="1">
        <f t="shared" si="1132"/>
        <v>22</v>
      </c>
      <c r="K2801" s="1">
        <f t="shared" si="1140"/>
        <v>16</v>
      </c>
      <c r="L2801" s="8">
        <f t="shared" si="1120"/>
        <v>1.00167165</v>
      </c>
      <c r="M2801" s="14">
        <f t="shared" si="1139"/>
        <v>1.00610015</v>
      </c>
      <c r="N2801" s="14">
        <f t="shared" si="1136"/>
        <v>1.5216943759895276</v>
      </c>
      <c r="O2801" s="8">
        <f t="shared" si="1138"/>
        <v>1.52423811</v>
      </c>
      <c r="P2801" s="8">
        <f t="shared" si="1121"/>
        <v>22447.901409540002</v>
      </c>
      <c r="Q2801" s="13">
        <f t="shared" si="1122"/>
        <v>0</v>
      </c>
      <c r="R2801" s="21">
        <f t="shared" si="1123"/>
        <v>0</v>
      </c>
      <c r="S2801" s="8">
        <f t="shared" si="1124"/>
        <v>0</v>
      </c>
      <c r="T2801" s="10">
        <f t="shared" si="1133"/>
        <v>6.5000000000000002E-2</v>
      </c>
      <c r="U2801" s="13">
        <f t="shared" si="1137"/>
        <v>396</v>
      </c>
      <c r="V2801" s="13">
        <v>252</v>
      </c>
      <c r="W2801" s="14">
        <f t="shared" si="1125"/>
        <v>1.1040225779999999</v>
      </c>
      <c r="X2801" s="224">
        <f t="shared" si="1116"/>
        <v>2335.0885753100001</v>
      </c>
      <c r="Y2801" s="8">
        <v>0</v>
      </c>
      <c r="Z2801" s="9">
        <f t="shared" si="1126"/>
        <v>0</v>
      </c>
      <c r="AA2801" s="26" t="str">
        <f t="shared" si="1134"/>
        <v>INCORPJ=</v>
      </c>
      <c r="AB2801" s="70">
        <f t="shared" si="1135"/>
        <v>45169</v>
      </c>
      <c r="AC2801" s="4"/>
      <c r="AD2801" s="1"/>
      <c r="AE2801" s="11"/>
      <c r="AF2801" s="5"/>
      <c r="AG2801" s="1"/>
      <c r="AH2801" s="1"/>
      <c r="AI2801" s="1"/>
      <c r="AJ2801" s="1"/>
      <c r="AK2801" s="10"/>
      <c r="AL2801" s="1"/>
      <c r="AM2801" s="1"/>
      <c r="AN2801" s="1"/>
      <c r="AO2801" s="1"/>
      <c r="AP2801" s="1"/>
      <c r="AQ2801" s="1"/>
    </row>
    <row r="2802" spans="1:43" x14ac:dyDescent="0.2">
      <c r="A2802" s="67">
        <f t="shared" si="1127"/>
        <v>45084</v>
      </c>
      <c r="B2802" s="8">
        <f t="shared" si="1117"/>
        <v>24791.772180270003</v>
      </c>
      <c r="C2802" s="8">
        <f t="shared" si="1128"/>
        <v>14727.293106159999</v>
      </c>
      <c r="D2802" s="28">
        <f t="shared" si="1129"/>
        <v>6649.99</v>
      </c>
      <c r="E2802" s="9">
        <f>IF(K2802=1,VLOOKUP(A2801,[1]Plan1!$AY$117:$BA$314,3),E2801)</f>
        <v>6665.28</v>
      </c>
      <c r="F2802" s="110">
        <f t="shared" si="1130"/>
        <v>45062</v>
      </c>
      <c r="G2802" s="12">
        <f t="shared" si="1118"/>
        <v>2.2992515778219591E-3</v>
      </c>
      <c r="H2802" s="11">
        <f t="shared" si="1131"/>
        <v>45092</v>
      </c>
      <c r="I2802" s="11">
        <f t="shared" si="1119"/>
        <v>45092</v>
      </c>
      <c r="J2802" s="1">
        <f t="shared" si="1132"/>
        <v>22</v>
      </c>
      <c r="K2802" s="1">
        <f t="shared" si="1140"/>
        <v>17</v>
      </c>
      <c r="L2802" s="8">
        <f t="shared" si="1120"/>
        <v>1.0017762299999999</v>
      </c>
      <c r="M2802" s="14">
        <f t="shared" si="1139"/>
        <v>1.00610015</v>
      </c>
      <c r="N2802" s="14">
        <f t="shared" si="1136"/>
        <v>1.5216943759895276</v>
      </c>
      <c r="O2802" s="8">
        <f t="shared" si="1138"/>
        <v>1.52439725</v>
      </c>
      <c r="P2802" s="8">
        <f t="shared" si="1121"/>
        <v>22450.245110970001</v>
      </c>
      <c r="Q2802" s="13">
        <f t="shared" si="1122"/>
        <v>0</v>
      </c>
      <c r="R2802" s="21">
        <f t="shared" si="1123"/>
        <v>0</v>
      </c>
      <c r="S2802" s="8">
        <f t="shared" si="1124"/>
        <v>0</v>
      </c>
      <c r="T2802" s="10">
        <f t="shared" si="1133"/>
        <v>6.5000000000000002E-2</v>
      </c>
      <c r="U2802" s="13">
        <f t="shared" si="1137"/>
        <v>397</v>
      </c>
      <c r="V2802" s="13">
        <v>252</v>
      </c>
      <c r="W2802" s="14">
        <f t="shared" si="1125"/>
        <v>1.1042985080000001</v>
      </c>
      <c r="X2802" s="224">
        <f t="shared" si="1116"/>
        <v>2341.5270693000002</v>
      </c>
      <c r="Y2802" s="8">
        <v>0</v>
      </c>
      <c r="Z2802" s="9">
        <f t="shared" si="1126"/>
        <v>0</v>
      </c>
      <c r="AA2802" s="26" t="str">
        <f t="shared" si="1134"/>
        <v>INCORPJ=</v>
      </c>
      <c r="AB2802" s="70">
        <f t="shared" si="1135"/>
        <v>45169</v>
      </c>
      <c r="AC2802" s="4"/>
      <c r="AD2802" s="1"/>
      <c r="AE2802" s="11"/>
      <c r="AF2802" s="5"/>
      <c r="AG2802" s="1"/>
      <c r="AH2802" s="1"/>
      <c r="AI2802" s="1"/>
      <c r="AJ2802" s="1"/>
      <c r="AK2802" s="10"/>
      <c r="AL2802" s="1"/>
      <c r="AM2802" s="1"/>
      <c r="AN2802" s="1"/>
      <c r="AO2802" s="1"/>
      <c r="AP2802" s="1"/>
      <c r="AQ2802" s="1"/>
    </row>
    <row r="2803" spans="1:43" x14ac:dyDescent="0.2">
      <c r="A2803" s="67">
        <f t="shared" si="1127"/>
        <v>45085</v>
      </c>
      <c r="B2803" s="8">
        <f t="shared" si="1117"/>
        <v>24800.557195860001</v>
      </c>
      <c r="C2803" s="8">
        <f t="shared" si="1128"/>
        <v>14727.293106159999</v>
      </c>
      <c r="D2803" s="28">
        <f t="shared" si="1129"/>
        <v>6649.99</v>
      </c>
      <c r="E2803" s="9">
        <f>IF(K2803=1,VLOOKUP(A2802,[1]Plan1!$AY$117:$BA$314,3),E2802)</f>
        <v>6665.28</v>
      </c>
      <c r="F2803" s="110">
        <f t="shared" si="1130"/>
        <v>45062</v>
      </c>
      <c r="G2803" s="12">
        <f t="shared" si="1118"/>
        <v>2.2992515778219591E-3</v>
      </c>
      <c r="H2803" s="11">
        <f t="shared" si="1131"/>
        <v>45092</v>
      </c>
      <c r="I2803" s="11">
        <f t="shared" si="1119"/>
        <v>45092</v>
      </c>
      <c r="J2803" s="1">
        <f t="shared" si="1132"/>
        <v>22</v>
      </c>
      <c r="K2803" s="1">
        <f t="shared" si="1140"/>
        <v>18</v>
      </c>
      <c r="L2803" s="8">
        <f t="shared" si="1120"/>
        <v>1.0018808100000001</v>
      </c>
      <c r="M2803" s="14">
        <f t="shared" si="1139"/>
        <v>1.00610015</v>
      </c>
      <c r="N2803" s="14">
        <f t="shared" si="1136"/>
        <v>1.5216943759895276</v>
      </c>
      <c r="O2803" s="8">
        <f t="shared" si="1138"/>
        <v>1.5245563900000001</v>
      </c>
      <c r="P2803" s="8">
        <f t="shared" si="1121"/>
        <v>22452.58881239</v>
      </c>
      <c r="Q2803" s="13">
        <f t="shared" si="1122"/>
        <v>0</v>
      </c>
      <c r="R2803" s="21">
        <f t="shared" si="1123"/>
        <v>0</v>
      </c>
      <c r="S2803" s="8">
        <f t="shared" si="1124"/>
        <v>0</v>
      </c>
      <c r="T2803" s="10">
        <f t="shared" si="1133"/>
        <v>6.5000000000000002E-2</v>
      </c>
      <c r="U2803" s="13">
        <f t="shared" si="1137"/>
        <v>398</v>
      </c>
      <c r="V2803" s="13">
        <v>252</v>
      </c>
      <c r="W2803" s="14">
        <f t="shared" si="1125"/>
        <v>1.1045745060000001</v>
      </c>
      <c r="X2803" s="224">
        <f t="shared" si="1116"/>
        <v>2347.9683834699999</v>
      </c>
      <c r="Y2803" s="8">
        <v>0</v>
      </c>
      <c r="Z2803" s="9">
        <f t="shared" si="1126"/>
        <v>0</v>
      </c>
      <c r="AA2803" s="26" t="str">
        <f t="shared" si="1134"/>
        <v>INCORPJ=</v>
      </c>
      <c r="AB2803" s="70">
        <f t="shared" si="1135"/>
        <v>45169</v>
      </c>
      <c r="AC2803" s="4"/>
      <c r="AD2803" s="1"/>
      <c r="AE2803" s="11"/>
      <c r="AF2803" s="5"/>
      <c r="AG2803" s="1"/>
      <c r="AH2803" s="1"/>
      <c r="AI2803" s="1"/>
      <c r="AJ2803" s="1"/>
      <c r="AK2803" s="10"/>
      <c r="AL2803" s="1"/>
      <c r="AM2803" s="1"/>
      <c r="AN2803" s="1"/>
      <c r="AO2803" s="1"/>
      <c r="AP2803" s="1"/>
      <c r="AQ2803" s="1"/>
    </row>
    <row r="2804" spans="1:43" x14ac:dyDescent="0.2">
      <c r="A2804" s="67">
        <f t="shared" si="1127"/>
        <v>45086</v>
      </c>
      <c r="B2804" s="8">
        <f t="shared" si="1117"/>
        <v>24800.557195860001</v>
      </c>
      <c r="C2804" s="8">
        <f t="shared" si="1128"/>
        <v>14727.293106159999</v>
      </c>
      <c r="D2804" s="28">
        <f t="shared" si="1129"/>
        <v>6649.99</v>
      </c>
      <c r="E2804" s="9">
        <f>IF(K2804=1,VLOOKUP(A2803,[1]Plan1!$AY$117:$BA$314,3),E2803)</f>
        <v>6665.28</v>
      </c>
      <c r="F2804" s="110">
        <f t="shared" si="1130"/>
        <v>45062</v>
      </c>
      <c r="G2804" s="12">
        <f t="shared" si="1118"/>
        <v>2.2992515778219591E-3</v>
      </c>
      <c r="H2804" s="11">
        <f t="shared" si="1131"/>
        <v>45092</v>
      </c>
      <c r="I2804" s="11">
        <f t="shared" si="1119"/>
        <v>45092</v>
      </c>
      <c r="J2804" s="1">
        <f t="shared" si="1132"/>
        <v>22</v>
      </c>
      <c r="K2804" s="1">
        <f t="shared" si="1140"/>
        <v>18</v>
      </c>
      <c r="L2804" s="8">
        <f t="shared" si="1120"/>
        <v>1.0018808100000001</v>
      </c>
      <c r="M2804" s="14">
        <f t="shared" si="1139"/>
        <v>1.00610015</v>
      </c>
      <c r="N2804" s="14">
        <f t="shared" si="1136"/>
        <v>1.5216943759895276</v>
      </c>
      <c r="O2804" s="8">
        <f t="shared" si="1138"/>
        <v>1.5245563900000001</v>
      </c>
      <c r="P2804" s="8">
        <f t="shared" si="1121"/>
        <v>22452.58881239</v>
      </c>
      <c r="Q2804" s="13">
        <f t="shared" si="1122"/>
        <v>0</v>
      </c>
      <c r="R2804" s="21">
        <f t="shared" si="1123"/>
        <v>0</v>
      </c>
      <c r="S2804" s="8">
        <f t="shared" si="1124"/>
        <v>0</v>
      </c>
      <c r="T2804" s="10">
        <f t="shared" si="1133"/>
        <v>6.5000000000000002E-2</v>
      </c>
      <c r="U2804" s="13">
        <f t="shared" si="1137"/>
        <v>398</v>
      </c>
      <c r="V2804" s="13">
        <v>252</v>
      </c>
      <c r="W2804" s="14">
        <f t="shared" si="1125"/>
        <v>1.1045745060000001</v>
      </c>
      <c r="X2804" s="224">
        <f t="shared" ref="X2804:X2867" si="1141">TRUNC((P2804*(W2804-1)),8)</f>
        <v>2347.9683834699999</v>
      </c>
      <c r="Y2804" s="8">
        <v>0</v>
      </c>
      <c r="Z2804" s="9">
        <f t="shared" si="1126"/>
        <v>0</v>
      </c>
      <c r="AA2804" s="26" t="str">
        <f t="shared" si="1134"/>
        <v>INCORPJ=</v>
      </c>
      <c r="AB2804" s="70">
        <f t="shared" si="1135"/>
        <v>45169</v>
      </c>
      <c r="AC2804" s="4"/>
      <c r="AD2804" s="1"/>
      <c r="AE2804" s="11"/>
      <c r="AF2804" s="5"/>
      <c r="AG2804" s="1"/>
      <c r="AH2804" s="1"/>
      <c r="AI2804" s="1"/>
      <c r="AJ2804" s="1"/>
      <c r="AK2804" s="10"/>
      <c r="AL2804" s="1"/>
      <c r="AM2804" s="1"/>
      <c r="AN2804" s="1"/>
      <c r="AO2804" s="1"/>
      <c r="AP2804" s="1"/>
      <c r="AQ2804" s="1"/>
    </row>
    <row r="2805" spans="1:43" x14ac:dyDescent="0.2">
      <c r="A2805" s="67">
        <f t="shared" si="1127"/>
        <v>45087</v>
      </c>
      <c r="B2805" s="8">
        <f t="shared" si="1117"/>
        <v>24809.345239729999</v>
      </c>
      <c r="C2805" s="8">
        <f t="shared" si="1128"/>
        <v>14727.293106159999</v>
      </c>
      <c r="D2805" s="28">
        <f t="shared" si="1129"/>
        <v>6649.99</v>
      </c>
      <c r="E2805" s="9">
        <f>IF(K2805=1,VLOOKUP(A2804,[1]Plan1!$AY$117:$BA$314,3),E2804)</f>
        <v>6665.28</v>
      </c>
      <c r="F2805" s="110">
        <f t="shared" si="1130"/>
        <v>45062</v>
      </c>
      <c r="G2805" s="12">
        <f t="shared" si="1118"/>
        <v>2.2992515778219591E-3</v>
      </c>
      <c r="H2805" s="11">
        <f t="shared" si="1131"/>
        <v>45092</v>
      </c>
      <c r="I2805" s="11">
        <f t="shared" si="1119"/>
        <v>45092</v>
      </c>
      <c r="J2805" s="1">
        <f t="shared" si="1132"/>
        <v>22</v>
      </c>
      <c r="K2805" s="1">
        <f t="shared" si="1140"/>
        <v>19</v>
      </c>
      <c r="L2805" s="8">
        <f t="shared" si="1120"/>
        <v>1.0019853999999999</v>
      </c>
      <c r="M2805" s="14">
        <f t="shared" si="1139"/>
        <v>1.00610015</v>
      </c>
      <c r="N2805" s="14">
        <f t="shared" si="1136"/>
        <v>1.5216943759895276</v>
      </c>
      <c r="O2805" s="8">
        <f t="shared" si="1138"/>
        <v>1.5247155400000001</v>
      </c>
      <c r="P2805" s="8">
        <f t="shared" si="1121"/>
        <v>22454.932661089999</v>
      </c>
      <c r="Q2805" s="13">
        <f t="shared" si="1122"/>
        <v>0</v>
      </c>
      <c r="R2805" s="21">
        <f t="shared" si="1123"/>
        <v>0</v>
      </c>
      <c r="S2805" s="8">
        <f t="shared" si="1124"/>
        <v>0</v>
      </c>
      <c r="T2805" s="10">
        <f t="shared" si="1133"/>
        <v>6.5000000000000002E-2</v>
      </c>
      <c r="U2805" s="13">
        <f t="shared" si="1137"/>
        <v>399</v>
      </c>
      <c r="V2805" s="13">
        <v>252</v>
      </c>
      <c r="W2805" s="14">
        <f t="shared" si="1125"/>
        <v>1.1048505740000001</v>
      </c>
      <c r="X2805" s="224">
        <f t="shared" si="1141"/>
        <v>2354.41257864</v>
      </c>
      <c r="Y2805" s="8">
        <v>0</v>
      </c>
      <c r="Z2805" s="9">
        <f t="shared" si="1126"/>
        <v>0</v>
      </c>
      <c r="AA2805" s="26" t="str">
        <f t="shared" si="1134"/>
        <v>INCORPJ=</v>
      </c>
      <c r="AB2805" s="70">
        <f t="shared" si="1135"/>
        <v>45169</v>
      </c>
      <c r="AC2805" s="4"/>
      <c r="AD2805" s="1"/>
      <c r="AE2805" s="11"/>
      <c r="AF2805" s="5"/>
      <c r="AG2805" s="1"/>
      <c r="AH2805" s="1"/>
      <c r="AI2805" s="1"/>
      <c r="AJ2805" s="1"/>
      <c r="AK2805" s="10"/>
      <c r="AL2805" s="1"/>
      <c r="AM2805" s="1"/>
      <c r="AN2805" s="1"/>
      <c r="AO2805" s="1"/>
      <c r="AP2805" s="1"/>
      <c r="AQ2805" s="1"/>
    </row>
    <row r="2806" spans="1:43" x14ac:dyDescent="0.2">
      <c r="A2806" s="67">
        <f t="shared" si="1127"/>
        <v>45088</v>
      </c>
      <c r="B2806" s="8">
        <f t="shared" si="1117"/>
        <v>24809.345239729999</v>
      </c>
      <c r="C2806" s="8">
        <f t="shared" si="1128"/>
        <v>14727.293106159999</v>
      </c>
      <c r="D2806" s="28">
        <f t="shared" si="1129"/>
        <v>6649.99</v>
      </c>
      <c r="E2806" s="9">
        <f>IF(K2806=1,VLOOKUP(A2805,[1]Plan1!$AY$117:$BA$314,3),E2805)</f>
        <v>6665.28</v>
      </c>
      <c r="F2806" s="110">
        <f t="shared" si="1130"/>
        <v>45062</v>
      </c>
      <c r="G2806" s="12">
        <f t="shared" si="1118"/>
        <v>2.2992515778219591E-3</v>
      </c>
      <c r="H2806" s="11">
        <f t="shared" si="1131"/>
        <v>45092</v>
      </c>
      <c r="I2806" s="11">
        <f t="shared" si="1119"/>
        <v>45092</v>
      </c>
      <c r="J2806" s="1">
        <f t="shared" si="1132"/>
        <v>22</v>
      </c>
      <c r="K2806" s="1">
        <f t="shared" si="1140"/>
        <v>19</v>
      </c>
      <c r="L2806" s="8">
        <f t="shared" si="1120"/>
        <v>1.0019853999999999</v>
      </c>
      <c r="M2806" s="14">
        <f t="shared" si="1139"/>
        <v>1.00610015</v>
      </c>
      <c r="N2806" s="14">
        <f t="shared" si="1136"/>
        <v>1.5216943759895276</v>
      </c>
      <c r="O2806" s="8">
        <f t="shared" si="1138"/>
        <v>1.5247155400000001</v>
      </c>
      <c r="P2806" s="8">
        <f t="shared" si="1121"/>
        <v>22454.932661089999</v>
      </c>
      <c r="Q2806" s="13">
        <f t="shared" si="1122"/>
        <v>0</v>
      </c>
      <c r="R2806" s="21">
        <f t="shared" si="1123"/>
        <v>0</v>
      </c>
      <c r="S2806" s="8">
        <f t="shared" si="1124"/>
        <v>0</v>
      </c>
      <c r="T2806" s="10">
        <f t="shared" si="1133"/>
        <v>6.5000000000000002E-2</v>
      </c>
      <c r="U2806" s="13">
        <f t="shared" si="1137"/>
        <v>399</v>
      </c>
      <c r="V2806" s="13">
        <v>252</v>
      </c>
      <c r="W2806" s="14">
        <f t="shared" si="1125"/>
        <v>1.1048505740000001</v>
      </c>
      <c r="X2806" s="224">
        <f t="shared" si="1141"/>
        <v>2354.41257864</v>
      </c>
      <c r="Y2806" s="8">
        <v>0</v>
      </c>
      <c r="Z2806" s="9">
        <f t="shared" si="1126"/>
        <v>0</v>
      </c>
      <c r="AA2806" s="26" t="str">
        <f t="shared" si="1134"/>
        <v>INCORPJ=</v>
      </c>
      <c r="AB2806" s="70">
        <f t="shared" si="1135"/>
        <v>45169</v>
      </c>
      <c r="AC2806" s="4"/>
      <c r="AD2806" s="1"/>
      <c r="AE2806" s="11"/>
      <c r="AF2806" s="5"/>
      <c r="AG2806" s="1"/>
      <c r="AH2806" s="1"/>
      <c r="AI2806" s="1"/>
      <c r="AJ2806" s="1"/>
      <c r="AK2806" s="10"/>
      <c r="AL2806" s="1"/>
      <c r="AM2806" s="1"/>
      <c r="AN2806" s="1"/>
      <c r="AO2806" s="1"/>
      <c r="AP2806" s="1"/>
      <c r="AQ2806" s="1"/>
    </row>
    <row r="2807" spans="1:43" x14ac:dyDescent="0.2">
      <c r="A2807" s="67">
        <f t="shared" si="1127"/>
        <v>45089</v>
      </c>
      <c r="B2807" s="8">
        <f t="shared" si="1117"/>
        <v>24809.345239729999</v>
      </c>
      <c r="C2807" s="8">
        <f t="shared" si="1128"/>
        <v>14727.293106159999</v>
      </c>
      <c r="D2807" s="28">
        <f t="shared" si="1129"/>
        <v>6649.99</v>
      </c>
      <c r="E2807" s="9">
        <f>IF(K2807=1,VLOOKUP(A2806,[1]Plan1!$AY$117:$BA$314,3),E2806)</f>
        <v>6665.28</v>
      </c>
      <c r="F2807" s="110">
        <f t="shared" si="1130"/>
        <v>45062</v>
      </c>
      <c r="G2807" s="12">
        <f t="shared" si="1118"/>
        <v>2.2992515778219591E-3</v>
      </c>
      <c r="H2807" s="11">
        <f t="shared" si="1131"/>
        <v>45092</v>
      </c>
      <c r="I2807" s="11">
        <f t="shared" si="1119"/>
        <v>45092</v>
      </c>
      <c r="J2807" s="1">
        <f t="shared" si="1132"/>
        <v>22</v>
      </c>
      <c r="K2807" s="1">
        <f t="shared" si="1140"/>
        <v>19</v>
      </c>
      <c r="L2807" s="8">
        <f t="shared" si="1120"/>
        <v>1.0019853999999999</v>
      </c>
      <c r="M2807" s="14">
        <f t="shared" si="1139"/>
        <v>1.00610015</v>
      </c>
      <c r="N2807" s="14">
        <f t="shared" si="1136"/>
        <v>1.5216943759895276</v>
      </c>
      <c r="O2807" s="8">
        <f t="shared" si="1138"/>
        <v>1.5247155400000001</v>
      </c>
      <c r="P2807" s="8">
        <f t="shared" si="1121"/>
        <v>22454.932661089999</v>
      </c>
      <c r="Q2807" s="13">
        <f t="shared" si="1122"/>
        <v>0</v>
      </c>
      <c r="R2807" s="21">
        <f t="shared" si="1123"/>
        <v>0</v>
      </c>
      <c r="S2807" s="8">
        <f t="shared" si="1124"/>
        <v>0</v>
      </c>
      <c r="T2807" s="10">
        <f t="shared" si="1133"/>
        <v>6.5000000000000002E-2</v>
      </c>
      <c r="U2807" s="13">
        <f t="shared" si="1137"/>
        <v>399</v>
      </c>
      <c r="V2807" s="13">
        <v>252</v>
      </c>
      <c r="W2807" s="14">
        <f t="shared" si="1125"/>
        <v>1.1048505740000001</v>
      </c>
      <c r="X2807" s="224">
        <f t="shared" si="1141"/>
        <v>2354.41257864</v>
      </c>
      <c r="Y2807" s="8">
        <v>0</v>
      </c>
      <c r="Z2807" s="9">
        <f t="shared" si="1126"/>
        <v>0</v>
      </c>
      <c r="AA2807" s="26" t="str">
        <f t="shared" si="1134"/>
        <v>INCORPJ=</v>
      </c>
      <c r="AB2807" s="70">
        <f t="shared" si="1135"/>
        <v>45169</v>
      </c>
      <c r="AC2807" s="4"/>
      <c r="AD2807" s="1"/>
      <c r="AE2807" s="11"/>
      <c r="AF2807" s="5"/>
      <c r="AG2807" s="1"/>
      <c r="AH2807" s="1"/>
      <c r="AI2807" s="1"/>
      <c r="AJ2807" s="1"/>
      <c r="AK2807" s="10"/>
      <c r="AL2807" s="1"/>
      <c r="AM2807" s="1"/>
      <c r="AN2807" s="1"/>
      <c r="AO2807" s="1"/>
      <c r="AP2807" s="1"/>
      <c r="AQ2807" s="1"/>
    </row>
    <row r="2808" spans="1:43" x14ac:dyDescent="0.2">
      <c r="A2808" s="67">
        <f t="shared" si="1127"/>
        <v>45090</v>
      </c>
      <c r="B2808" s="8">
        <f t="shared" si="1117"/>
        <v>24818.136778299999</v>
      </c>
      <c r="C2808" s="8">
        <f t="shared" si="1128"/>
        <v>14727.293106159999</v>
      </c>
      <c r="D2808" s="28">
        <f t="shared" si="1129"/>
        <v>6649.99</v>
      </c>
      <c r="E2808" s="9">
        <f>IF(K2808=1,VLOOKUP(A2807,[1]Plan1!$AY$117:$BA$314,3),E2807)</f>
        <v>6665.28</v>
      </c>
      <c r="F2808" s="110">
        <f t="shared" si="1130"/>
        <v>45062</v>
      </c>
      <c r="G2808" s="12">
        <f t="shared" si="1118"/>
        <v>2.2992515778219591E-3</v>
      </c>
      <c r="H2808" s="11">
        <f t="shared" si="1131"/>
        <v>45092</v>
      </c>
      <c r="I2808" s="11">
        <f t="shared" si="1119"/>
        <v>45092</v>
      </c>
      <c r="J2808" s="1">
        <f t="shared" si="1132"/>
        <v>22</v>
      </c>
      <c r="K2808" s="1">
        <f t="shared" si="1140"/>
        <v>20</v>
      </c>
      <c r="L2808" s="8">
        <f t="shared" si="1120"/>
        <v>1.0020900100000001</v>
      </c>
      <c r="M2808" s="14">
        <f t="shared" si="1139"/>
        <v>1.00610015</v>
      </c>
      <c r="N2808" s="14">
        <f t="shared" si="1136"/>
        <v>1.5216943759895276</v>
      </c>
      <c r="O2808" s="8">
        <f t="shared" si="1138"/>
        <v>1.5248747300000001</v>
      </c>
      <c r="P2808" s="8">
        <f t="shared" si="1121"/>
        <v>22457.27709888</v>
      </c>
      <c r="Q2808" s="13">
        <f t="shared" si="1122"/>
        <v>0</v>
      </c>
      <c r="R2808" s="21">
        <f t="shared" si="1123"/>
        <v>0</v>
      </c>
      <c r="S2808" s="8">
        <f t="shared" si="1124"/>
        <v>0</v>
      </c>
      <c r="T2808" s="10">
        <f t="shared" si="1133"/>
        <v>6.5000000000000002E-2</v>
      </c>
      <c r="U2808" s="13">
        <f t="shared" si="1137"/>
        <v>400</v>
      </c>
      <c r="V2808" s="13">
        <v>252</v>
      </c>
      <c r="W2808" s="14">
        <f t="shared" si="1125"/>
        <v>1.105126711</v>
      </c>
      <c r="X2808" s="224">
        <f t="shared" si="1141"/>
        <v>2360.8596794199998</v>
      </c>
      <c r="Y2808" s="8">
        <v>0</v>
      </c>
      <c r="Z2808" s="9">
        <f t="shared" si="1126"/>
        <v>0</v>
      </c>
      <c r="AA2808" s="26" t="str">
        <f t="shared" si="1134"/>
        <v>INCORPJ=</v>
      </c>
      <c r="AB2808" s="70">
        <f t="shared" si="1135"/>
        <v>45169</v>
      </c>
      <c r="AC2808" s="4"/>
      <c r="AD2808" s="1"/>
      <c r="AE2808" s="11"/>
      <c r="AF2808" s="5"/>
      <c r="AG2808" s="1"/>
      <c r="AH2808" s="1"/>
      <c r="AI2808" s="1"/>
      <c r="AJ2808" s="1"/>
      <c r="AK2808" s="10"/>
      <c r="AL2808" s="1"/>
      <c r="AM2808" s="1"/>
      <c r="AN2808" s="1"/>
      <c r="AO2808" s="1"/>
      <c r="AP2808" s="1"/>
      <c r="AQ2808" s="1"/>
    </row>
    <row r="2809" spans="1:43" x14ac:dyDescent="0.2">
      <c r="A2809" s="67">
        <f t="shared" si="1127"/>
        <v>45091</v>
      </c>
      <c r="B2809" s="8">
        <f t="shared" si="1117"/>
        <v>24826.93097609</v>
      </c>
      <c r="C2809" s="8">
        <f t="shared" si="1128"/>
        <v>14727.293106159999</v>
      </c>
      <c r="D2809" s="28">
        <f t="shared" si="1129"/>
        <v>6649.99</v>
      </c>
      <c r="E2809" s="9">
        <f>IF(K2809=1,VLOOKUP(A2808,[1]Plan1!$AY$117:$BA$314,3),E2808)</f>
        <v>6665.28</v>
      </c>
      <c r="F2809" s="110">
        <f t="shared" si="1130"/>
        <v>45062</v>
      </c>
      <c r="G2809" s="12">
        <f t="shared" si="1118"/>
        <v>2.2992515778219591E-3</v>
      </c>
      <c r="H2809" s="11">
        <f t="shared" si="1131"/>
        <v>45092</v>
      </c>
      <c r="I2809" s="11">
        <f t="shared" si="1119"/>
        <v>45092</v>
      </c>
      <c r="J2809" s="1">
        <f t="shared" si="1132"/>
        <v>22</v>
      </c>
      <c r="K2809" s="1">
        <f t="shared" si="1140"/>
        <v>21</v>
      </c>
      <c r="L2809" s="8">
        <f t="shared" si="1120"/>
        <v>1.00219462</v>
      </c>
      <c r="M2809" s="14">
        <f t="shared" si="1139"/>
        <v>1.00610015</v>
      </c>
      <c r="N2809" s="14">
        <f t="shared" si="1136"/>
        <v>1.5216943759895276</v>
      </c>
      <c r="O2809" s="8">
        <f t="shared" si="1138"/>
        <v>1.5250339100000001</v>
      </c>
      <c r="P2809" s="8">
        <f t="shared" si="1121"/>
        <v>22459.621389399999</v>
      </c>
      <c r="Q2809" s="13">
        <f t="shared" si="1122"/>
        <v>0</v>
      </c>
      <c r="R2809" s="21">
        <f t="shared" si="1123"/>
        <v>0</v>
      </c>
      <c r="S2809" s="8">
        <f t="shared" si="1124"/>
        <v>0</v>
      </c>
      <c r="T2809" s="10">
        <f t="shared" si="1133"/>
        <v>6.5000000000000002E-2</v>
      </c>
      <c r="U2809" s="13">
        <f t="shared" si="1137"/>
        <v>401</v>
      </c>
      <c r="V2809" s="13">
        <v>252</v>
      </c>
      <c r="W2809" s="14">
        <f t="shared" si="1125"/>
        <v>1.1054029160000001</v>
      </c>
      <c r="X2809" s="224">
        <f t="shared" si="1141"/>
        <v>2367.3095866899998</v>
      </c>
      <c r="Y2809" s="8">
        <v>0</v>
      </c>
      <c r="Z2809" s="9">
        <f t="shared" si="1126"/>
        <v>0</v>
      </c>
      <c r="AA2809" s="26" t="str">
        <f t="shared" si="1134"/>
        <v>INCORPJ=</v>
      </c>
      <c r="AB2809" s="70">
        <f t="shared" si="1135"/>
        <v>45169</v>
      </c>
      <c r="AC2809" s="4"/>
      <c r="AD2809" s="1"/>
      <c r="AE2809" s="11"/>
      <c r="AF2809" s="5"/>
      <c r="AG2809" s="1"/>
      <c r="AH2809" s="1"/>
      <c r="AI2809" s="1"/>
      <c r="AJ2809" s="1"/>
      <c r="AK2809" s="10"/>
      <c r="AL2809" s="1"/>
      <c r="AM2809" s="1"/>
      <c r="AN2809" s="1"/>
      <c r="AO2809" s="1"/>
      <c r="AP2809" s="1"/>
      <c r="AQ2809" s="1"/>
    </row>
    <row r="2810" spans="1:43" x14ac:dyDescent="0.2">
      <c r="A2810" s="67">
        <f t="shared" si="1127"/>
        <v>45092</v>
      </c>
      <c r="B2810" s="8">
        <f t="shared" si="1117"/>
        <v>24835.72869258</v>
      </c>
      <c r="C2810" s="8">
        <f t="shared" si="1128"/>
        <v>14727.293106159999</v>
      </c>
      <c r="D2810" s="28">
        <f t="shared" si="1129"/>
        <v>6649.99</v>
      </c>
      <c r="E2810" s="9">
        <f>IF(K2810=1,VLOOKUP(A2809,[1]Plan1!$AY$117:$BA$314,3),E2809)</f>
        <v>6665.28</v>
      </c>
      <c r="F2810" s="110">
        <f t="shared" si="1130"/>
        <v>45062</v>
      </c>
      <c r="G2810" s="12">
        <f t="shared" si="1118"/>
        <v>2.2992515778219591E-3</v>
      </c>
      <c r="H2810" s="11">
        <f t="shared" si="1131"/>
        <v>45124</v>
      </c>
      <c r="I2810" s="11">
        <f t="shared" si="1119"/>
        <v>45092</v>
      </c>
      <c r="J2810" s="1">
        <f t="shared" si="1132"/>
        <v>22</v>
      </c>
      <c r="K2810" s="1">
        <f t="shared" si="1140"/>
        <v>22</v>
      </c>
      <c r="L2810" s="8">
        <f t="shared" si="1120"/>
        <v>1.0022992500000001</v>
      </c>
      <c r="M2810" s="14">
        <f t="shared" si="1139"/>
        <v>1.00610015</v>
      </c>
      <c r="N2810" s="14">
        <f t="shared" si="1136"/>
        <v>1.5216943759895276</v>
      </c>
      <c r="O2810" s="8">
        <f t="shared" si="1138"/>
        <v>1.5251931299999999</v>
      </c>
      <c r="P2810" s="8">
        <f t="shared" si="1121"/>
        <v>22461.966269010001</v>
      </c>
      <c r="Q2810" s="13">
        <f t="shared" si="1122"/>
        <v>0</v>
      </c>
      <c r="R2810" s="21">
        <f t="shared" si="1123"/>
        <v>0</v>
      </c>
      <c r="S2810" s="8">
        <f t="shared" si="1124"/>
        <v>0</v>
      </c>
      <c r="T2810" s="10">
        <f t="shared" si="1133"/>
        <v>6.5000000000000002E-2</v>
      </c>
      <c r="U2810" s="13">
        <f t="shared" si="1137"/>
        <v>402</v>
      </c>
      <c r="V2810" s="13">
        <v>252</v>
      </c>
      <c r="W2810" s="14">
        <f t="shared" si="1125"/>
        <v>1.1056791909999999</v>
      </c>
      <c r="X2810" s="224">
        <f t="shared" si="1141"/>
        <v>2373.76242357</v>
      </c>
      <c r="Y2810" s="8">
        <v>0</v>
      </c>
      <c r="Z2810" s="9">
        <f t="shared" si="1126"/>
        <v>0</v>
      </c>
      <c r="AA2810" s="26" t="str">
        <f t="shared" si="1134"/>
        <v>INCORPJ=</v>
      </c>
      <c r="AB2810" s="70">
        <f t="shared" si="1135"/>
        <v>45169</v>
      </c>
      <c r="AC2810" s="4"/>
      <c r="AD2810" s="1"/>
      <c r="AE2810" s="11"/>
      <c r="AF2810" s="5"/>
      <c r="AG2810" s="1"/>
      <c r="AH2810" s="1"/>
      <c r="AI2810" s="1"/>
      <c r="AJ2810" s="1"/>
      <c r="AK2810" s="10"/>
      <c r="AL2810" s="1"/>
      <c r="AM2810" s="1"/>
      <c r="AN2810" s="1"/>
      <c r="AO2810" s="1"/>
      <c r="AP2810" s="1"/>
      <c r="AQ2810" s="1"/>
    </row>
    <row r="2811" spans="1:43" x14ac:dyDescent="0.2">
      <c r="A2811" s="67">
        <f t="shared" si="1127"/>
        <v>45093</v>
      </c>
      <c r="B2811" s="8">
        <f t="shared" si="1117"/>
        <v>24841.03244173</v>
      </c>
      <c r="C2811" s="8">
        <f t="shared" si="1128"/>
        <v>14727.293106159999</v>
      </c>
      <c r="D2811" s="28">
        <f t="shared" si="1129"/>
        <v>6665.28</v>
      </c>
      <c r="E2811" s="9">
        <f>IF(K2811=1,VLOOKUP(A2810,[1]Plan1!$AY$117:$BA$314,3),E2810)</f>
        <v>6659.95</v>
      </c>
      <c r="F2811" s="110">
        <f t="shared" si="1130"/>
        <v>45093</v>
      </c>
      <c r="G2811" s="12">
        <f t="shared" si="1118"/>
        <v>-7.9966633059680436E-4</v>
      </c>
      <c r="H2811" s="11">
        <f t="shared" si="1131"/>
        <v>45124</v>
      </c>
      <c r="I2811" s="11">
        <f t="shared" si="1119"/>
        <v>45124</v>
      </c>
      <c r="J2811" s="1">
        <f t="shared" si="1132"/>
        <v>22</v>
      </c>
      <c r="K2811" s="1">
        <f t="shared" si="1140"/>
        <v>1</v>
      </c>
      <c r="L2811" s="8">
        <f t="shared" si="1120"/>
        <v>0.99996362999999999</v>
      </c>
      <c r="M2811" s="14">
        <f t="shared" si="1139"/>
        <v>1.0022992500000001</v>
      </c>
      <c r="N2811" s="14">
        <f t="shared" si="1136"/>
        <v>1.5251931317835217</v>
      </c>
      <c r="O2811" s="8">
        <f t="shared" si="1138"/>
        <v>1.52513766</v>
      </c>
      <c r="P2811" s="8">
        <f t="shared" si="1121"/>
        <v>22461.14934606</v>
      </c>
      <c r="Q2811" s="13">
        <f t="shared" si="1122"/>
        <v>0</v>
      </c>
      <c r="R2811" s="21">
        <f t="shared" si="1123"/>
        <v>0</v>
      </c>
      <c r="S2811" s="8">
        <f t="shared" si="1124"/>
        <v>0</v>
      </c>
      <c r="T2811" s="10">
        <f t="shared" si="1133"/>
        <v>6.5000000000000002E-2</v>
      </c>
      <c r="U2811" s="13">
        <f t="shared" si="1137"/>
        <v>403</v>
      </c>
      <c r="V2811" s="13">
        <v>252</v>
      </c>
      <c r="W2811" s="14">
        <f t="shared" si="1125"/>
        <v>1.1059555350000001</v>
      </c>
      <c r="X2811" s="224">
        <f t="shared" si="1141"/>
        <v>2379.8830956699999</v>
      </c>
      <c r="Y2811" s="8">
        <v>0</v>
      </c>
      <c r="Z2811" s="9">
        <f t="shared" si="1126"/>
        <v>0</v>
      </c>
      <c r="AA2811" s="26" t="str">
        <f t="shared" si="1134"/>
        <v>INCORPJ=</v>
      </c>
      <c r="AB2811" s="70">
        <f t="shared" si="1135"/>
        <v>45169</v>
      </c>
      <c r="AC2811" s="4"/>
      <c r="AD2811" s="1"/>
      <c r="AE2811" s="11"/>
      <c r="AF2811" s="5"/>
      <c r="AG2811" s="1"/>
      <c r="AH2811" s="1"/>
      <c r="AI2811" s="1"/>
      <c r="AJ2811" s="1"/>
      <c r="AK2811" s="10"/>
      <c r="AL2811" s="1"/>
      <c r="AM2811" s="1"/>
      <c r="AN2811" s="1"/>
      <c r="AO2811" s="1"/>
      <c r="AP2811" s="1"/>
      <c r="AQ2811" s="1"/>
    </row>
    <row r="2812" spans="1:43" x14ac:dyDescent="0.2">
      <c r="A2812" s="67">
        <f t="shared" si="1127"/>
        <v>45094</v>
      </c>
      <c r="B2812" s="8">
        <f t="shared" si="1117"/>
        <v>24846.33745205</v>
      </c>
      <c r="C2812" s="8">
        <f t="shared" si="1128"/>
        <v>14727.293106159999</v>
      </c>
      <c r="D2812" s="28">
        <f t="shared" si="1129"/>
        <v>6665.28</v>
      </c>
      <c r="E2812" s="9">
        <f>IF(K2812=1,VLOOKUP(A2811,[1]Plan1!$AY$117:$BA$314,3),E2811)</f>
        <v>6659.95</v>
      </c>
      <c r="F2812" s="110">
        <f t="shared" si="1130"/>
        <v>45093</v>
      </c>
      <c r="G2812" s="12">
        <f t="shared" si="1118"/>
        <v>-7.9966633059680436E-4</v>
      </c>
      <c r="H2812" s="11">
        <f t="shared" si="1131"/>
        <v>45124</v>
      </c>
      <c r="I2812" s="11">
        <f t="shared" si="1119"/>
        <v>45124</v>
      </c>
      <c r="J2812" s="1">
        <f t="shared" si="1132"/>
        <v>22</v>
      </c>
      <c r="K2812" s="1">
        <f t="shared" si="1140"/>
        <v>2</v>
      </c>
      <c r="L2812" s="8">
        <f t="shared" si="1120"/>
        <v>0.99992727000000003</v>
      </c>
      <c r="M2812" s="14">
        <f t="shared" si="1139"/>
        <v>1.0022992500000001</v>
      </c>
      <c r="N2812" s="14">
        <f t="shared" si="1136"/>
        <v>1.5251931317835217</v>
      </c>
      <c r="O2812" s="8">
        <f t="shared" si="1138"/>
        <v>1.5250821999999999</v>
      </c>
      <c r="P2812" s="8">
        <f t="shared" si="1121"/>
        <v>22460.33257038</v>
      </c>
      <c r="Q2812" s="13">
        <f t="shared" si="1122"/>
        <v>0</v>
      </c>
      <c r="R2812" s="21">
        <f t="shared" si="1123"/>
        <v>0</v>
      </c>
      <c r="S2812" s="8">
        <f t="shared" si="1124"/>
        <v>0</v>
      </c>
      <c r="T2812" s="10">
        <f t="shared" si="1133"/>
        <v>6.5000000000000002E-2</v>
      </c>
      <c r="U2812" s="13">
        <f t="shared" si="1137"/>
        <v>404</v>
      </c>
      <c r="V2812" s="13">
        <v>252</v>
      </c>
      <c r="W2812" s="14">
        <f t="shared" si="1125"/>
        <v>1.106231948</v>
      </c>
      <c r="X2812" s="224">
        <f t="shared" si="1141"/>
        <v>2386.00488167</v>
      </c>
      <c r="Y2812" s="8">
        <v>0</v>
      </c>
      <c r="Z2812" s="9">
        <f t="shared" si="1126"/>
        <v>0</v>
      </c>
      <c r="AA2812" s="26" t="str">
        <f t="shared" si="1134"/>
        <v>INCORPJ=</v>
      </c>
      <c r="AB2812" s="70">
        <f t="shared" si="1135"/>
        <v>45169</v>
      </c>
      <c r="AC2812" s="4"/>
      <c r="AD2812" s="1"/>
      <c r="AE2812" s="11"/>
      <c r="AF2812" s="5"/>
      <c r="AG2812" s="1"/>
      <c r="AH2812" s="1"/>
      <c r="AI2812" s="1"/>
      <c r="AJ2812" s="1"/>
      <c r="AK2812" s="10"/>
      <c r="AL2812" s="1"/>
      <c r="AM2812" s="1"/>
      <c r="AN2812" s="1"/>
      <c r="AO2812" s="1"/>
      <c r="AP2812" s="1"/>
      <c r="AQ2812" s="1"/>
    </row>
    <row r="2813" spans="1:43" x14ac:dyDescent="0.2">
      <c r="A2813" s="67">
        <f t="shared" si="1127"/>
        <v>45095</v>
      </c>
      <c r="B2813" s="8">
        <f t="shared" si="1117"/>
        <v>24846.33745205</v>
      </c>
      <c r="C2813" s="8">
        <f t="shared" si="1128"/>
        <v>14727.293106159999</v>
      </c>
      <c r="D2813" s="28">
        <f t="shared" si="1129"/>
        <v>6665.28</v>
      </c>
      <c r="E2813" s="9">
        <f>IF(K2813=1,VLOOKUP(A2812,[1]Plan1!$AY$117:$BA$314,3),E2812)</f>
        <v>6659.95</v>
      </c>
      <c r="F2813" s="110">
        <f t="shared" si="1130"/>
        <v>45093</v>
      </c>
      <c r="G2813" s="12">
        <f t="shared" si="1118"/>
        <v>-7.9966633059680436E-4</v>
      </c>
      <c r="H2813" s="11">
        <f t="shared" si="1131"/>
        <v>45124</v>
      </c>
      <c r="I2813" s="11">
        <f t="shared" si="1119"/>
        <v>45124</v>
      </c>
      <c r="J2813" s="1">
        <f t="shared" si="1132"/>
        <v>22</v>
      </c>
      <c r="K2813" s="1">
        <f t="shared" si="1140"/>
        <v>2</v>
      </c>
      <c r="L2813" s="8">
        <f t="shared" si="1120"/>
        <v>0.99992727000000003</v>
      </c>
      <c r="M2813" s="14">
        <f t="shared" si="1139"/>
        <v>1.0022992500000001</v>
      </c>
      <c r="N2813" s="14">
        <f t="shared" si="1136"/>
        <v>1.5251931317835217</v>
      </c>
      <c r="O2813" s="8">
        <f t="shared" si="1138"/>
        <v>1.5250821999999999</v>
      </c>
      <c r="P2813" s="8">
        <f t="shared" si="1121"/>
        <v>22460.33257038</v>
      </c>
      <c r="Q2813" s="13">
        <f t="shared" si="1122"/>
        <v>0</v>
      </c>
      <c r="R2813" s="21">
        <f t="shared" si="1123"/>
        <v>0</v>
      </c>
      <c r="S2813" s="8">
        <f t="shared" si="1124"/>
        <v>0</v>
      </c>
      <c r="T2813" s="10">
        <f t="shared" si="1133"/>
        <v>6.5000000000000002E-2</v>
      </c>
      <c r="U2813" s="13">
        <f t="shared" si="1137"/>
        <v>404</v>
      </c>
      <c r="V2813" s="13">
        <v>252</v>
      </c>
      <c r="W2813" s="14">
        <f t="shared" si="1125"/>
        <v>1.106231948</v>
      </c>
      <c r="X2813" s="224">
        <f t="shared" si="1141"/>
        <v>2386.00488167</v>
      </c>
      <c r="Y2813" s="8">
        <v>0</v>
      </c>
      <c r="Z2813" s="9">
        <f t="shared" si="1126"/>
        <v>0</v>
      </c>
      <c r="AA2813" s="26" t="str">
        <f t="shared" si="1134"/>
        <v>INCORPJ=</v>
      </c>
      <c r="AB2813" s="70">
        <f t="shared" si="1135"/>
        <v>45169</v>
      </c>
      <c r="AC2813" s="4"/>
      <c r="AD2813" s="1"/>
      <c r="AE2813" s="11"/>
      <c r="AF2813" s="5"/>
      <c r="AG2813" s="1"/>
      <c r="AH2813" s="1"/>
      <c r="AI2813" s="1"/>
      <c r="AJ2813" s="1"/>
      <c r="AK2813" s="10"/>
      <c r="AL2813" s="1"/>
      <c r="AM2813" s="1"/>
      <c r="AN2813" s="1"/>
      <c r="AO2813" s="1"/>
      <c r="AP2813" s="1"/>
      <c r="AQ2813" s="1"/>
    </row>
    <row r="2814" spans="1:43" x14ac:dyDescent="0.2">
      <c r="A2814" s="67">
        <f t="shared" si="1127"/>
        <v>45096</v>
      </c>
      <c r="B2814" s="8">
        <f t="shared" si="1117"/>
        <v>24846.33745205</v>
      </c>
      <c r="C2814" s="8">
        <f t="shared" si="1128"/>
        <v>14727.293106159999</v>
      </c>
      <c r="D2814" s="28">
        <f t="shared" si="1129"/>
        <v>6665.28</v>
      </c>
      <c r="E2814" s="9">
        <f>IF(K2814=1,VLOOKUP(A2813,[1]Plan1!$AY$117:$BA$314,3),E2813)</f>
        <v>6659.95</v>
      </c>
      <c r="F2814" s="110">
        <f t="shared" si="1130"/>
        <v>45093</v>
      </c>
      <c r="G2814" s="12">
        <f t="shared" si="1118"/>
        <v>-7.9966633059680436E-4</v>
      </c>
      <c r="H2814" s="11">
        <f t="shared" si="1131"/>
        <v>45124</v>
      </c>
      <c r="I2814" s="11">
        <f t="shared" si="1119"/>
        <v>45124</v>
      </c>
      <c r="J2814" s="1">
        <f t="shared" si="1132"/>
        <v>22</v>
      </c>
      <c r="K2814" s="1">
        <f t="shared" si="1140"/>
        <v>2</v>
      </c>
      <c r="L2814" s="8">
        <f t="shared" si="1120"/>
        <v>0.99992727000000003</v>
      </c>
      <c r="M2814" s="14">
        <f t="shared" si="1139"/>
        <v>1.0022992500000001</v>
      </c>
      <c r="N2814" s="14">
        <f t="shared" si="1136"/>
        <v>1.5251931317835217</v>
      </c>
      <c r="O2814" s="8">
        <f t="shared" si="1138"/>
        <v>1.5250821999999999</v>
      </c>
      <c r="P2814" s="8">
        <f t="shared" si="1121"/>
        <v>22460.33257038</v>
      </c>
      <c r="Q2814" s="13">
        <f t="shared" si="1122"/>
        <v>0</v>
      </c>
      <c r="R2814" s="21">
        <f t="shared" si="1123"/>
        <v>0</v>
      </c>
      <c r="S2814" s="8">
        <f t="shared" si="1124"/>
        <v>0</v>
      </c>
      <c r="T2814" s="10">
        <f t="shared" si="1133"/>
        <v>6.5000000000000002E-2</v>
      </c>
      <c r="U2814" s="13">
        <f t="shared" si="1137"/>
        <v>404</v>
      </c>
      <c r="V2814" s="13">
        <v>252</v>
      </c>
      <c r="W2814" s="14">
        <f t="shared" si="1125"/>
        <v>1.106231948</v>
      </c>
      <c r="X2814" s="224">
        <f t="shared" si="1141"/>
        <v>2386.00488167</v>
      </c>
      <c r="Y2814" s="8">
        <v>0</v>
      </c>
      <c r="Z2814" s="9">
        <f t="shared" si="1126"/>
        <v>0</v>
      </c>
      <c r="AA2814" s="26" t="str">
        <f t="shared" si="1134"/>
        <v>INCORPJ=</v>
      </c>
      <c r="AB2814" s="70">
        <f t="shared" si="1135"/>
        <v>45169</v>
      </c>
      <c r="AC2814" s="4"/>
      <c r="AD2814" s="1"/>
      <c r="AE2814" s="11"/>
      <c r="AF2814" s="5"/>
      <c r="AG2814" s="1"/>
      <c r="AH2814" s="1"/>
      <c r="AI2814" s="1"/>
      <c r="AJ2814" s="1"/>
      <c r="AK2814" s="10"/>
      <c r="AL2814" s="1"/>
      <c r="AM2814" s="1"/>
      <c r="AN2814" s="1"/>
      <c r="AO2814" s="1"/>
      <c r="AP2814" s="1"/>
      <c r="AQ2814" s="1"/>
    </row>
    <row r="2815" spans="1:43" x14ac:dyDescent="0.2">
      <c r="A2815" s="67">
        <f t="shared" si="1127"/>
        <v>45097</v>
      </c>
      <c r="B2815" s="8">
        <f t="shared" si="1117"/>
        <v>24851.643538100001</v>
      </c>
      <c r="C2815" s="8">
        <f t="shared" si="1128"/>
        <v>14727.293106159999</v>
      </c>
      <c r="D2815" s="28">
        <f t="shared" si="1129"/>
        <v>6665.28</v>
      </c>
      <c r="E2815" s="9">
        <f>IF(K2815=1,VLOOKUP(A2814,[1]Plan1!$AY$117:$BA$314,3),E2814)</f>
        <v>6659.95</v>
      </c>
      <c r="F2815" s="110">
        <f t="shared" si="1130"/>
        <v>45093</v>
      </c>
      <c r="G2815" s="12">
        <f t="shared" si="1118"/>
        <v>-7.9966633059680436E-4</v>
      </c>
      <c r="H2815" s="11">
        <f t="shared" si="1131"/>
        <v>45124</v>
      </c>
      <c r="I2815" s="11">
        <f t="shared" si="1119"/>
        <v>45124</v>
      </c>
      <c r="J2815" s="1">
        <f t="shared" si="1132"/>
        <v>22</v>
      </c>
      <c r="K2815" s="1">
        <f t="shared" si="1140"/>
        <v>3</v>
      </c>
      <c r="L2815" s="8">
        <f t="shared" si="1120"/>
        <v>0.99989090999999997</v>
      </c>
      <c r="M2815" s="14">
        <f t="shared" si="1139"/>
        <v>1.0022992500000001</v>
      </c>
      <c r="N2815" s="14">
        <f t="shared" si="1136"/>
        <v>1.5251931317835217</v>
      </c>
      <c r="O2815" s="8">
        <f t="shared" si="1138"/>
        <v>1.5250267399999999</v>
      </c>
      <c r="P2815" s="8">
        <f t="shared" si="1121"/>
        <v>22459.515794710002</v>
      </c>
      <c r="Q2815" s="13">
        <f t="shared" si="1122"/>
        <v>0</v>
      </c>
      <c r="R2815" s="21">
        <f t="shared" si="1123"/>
        <v>0</v>
      </c>
      <c r="S2815" s="8">
        <f t="shared" si="1124"/>
        <v>0</v>
      </c>
      <c r="T2815" s="10">
        <f t="shared" si="1133"/>
        <v>6.5000000000000002E-2</v>
      </c>
      <c r="U2815" s="13">
        <f t="shared" si="1137"/>
        <v>405</v>
      </c>
      <c r="V2815" s="13">
        <v>252</v>
      </c>
      <c r="W2815" s="14">
        <f t="shared" si="1125"/>
        <v>1.106508429</v>
      </c>
      <c r="X2815" s="224">
        <f t="shared" si="1141"/>
        <v>2392.12774339</v>
      </c>
      <c r="Y2815" s="8">
        <v>0</v>
      </c>
      <c r="Z2815" s="9">
        <f t="shared" si="1126"/>
        <v>0</v>
      </c>
      <c r="AA2815" s="26" t="str">
        <f t="shared" si="1134"/>
        <v>INCORPJ=</v>
      </c>
      <c r="AB2815" s="70">
        <f t="shared" si="1135"/>
        <v>45169</v>
      </c>
      <c r="AC2815" s="4"/>
      <c r="AD2815" s="1"/>
      <c r="AE2815" s="11"/>
      <c r="AF2815" s="5"/>
      <c r="AG2815" s="1"/>
      <c r="AH2815" s="1"/>
      <c r="AI2815" s="1"/>
      <c r="AJ2815" s="1"/>
      <c r="AK2815" s="10"/>
      <c r="AL2815" s="1"/>
      <c r="AM2815" s="1"/>
      <c r="AN2815" s="1"/>
      <c r="AO2815" s="1"/>
      <c r="AP2815" s="1"/>
      <c r="AQ2815" s="1"/>
    </row>
    <row r="2816" spans="1:43" x14ac:dyDescent="0.2">
      <c r="A2816" s="67">
        <f t="shared" si="1127"/>
        <v>45098</v>
      </c>
      <c r="B2816" s="8">
        <f t="shared" si="1117"/>
        <v>24856.950930049999</v>
      </c>
      <c r="C2816" s="8">
        <f t="shared" si="1128"/>
        <v>14727.293106159999</v>
      </c>
      <c r="D2816" s="28">
        <f t="shared" si="1129"/>
        <v>6665.28</v>
      </c>
      <c r="E2816" s="9">
        <f>IF(K2816=1,VLOOKUP(A2815,[1]Plan1!$AY$117:$BA$314,3),E2815)</f>
        <v>6659.95</v>
      </c>
      <c r="F2816" s="110">
        <f t="shared" si="1130"/>
        <v>45093</v>
      </c>
      <c r="G2816" s="12">
        <f t="shared" si="1118"/>
        <v>-7.9966633059680436E-4</v>
      </c>
      <c r="H2816" s="11">
        <f t="shared" si="1131"/>
        <v>45124</v>
      </c>
      <c r="I2816" s="11">
        <f t="shared" si="1119"/>
        <v>45124</v>
      </c>
      <c r="J2816" s="1">
        <f t="shared" si="1132"/>
        <v>22</v>
      </c>
      <c r="K2816" s="1">
        <f t="shared" si="1140"/>
        <v>4</v>
      </c>
      <c r="L2816" s="8">
        <f t="shared" si="1120"/>
        <v>0.99985455000000001</v>
      </c>
      <c r="M2816" s="14">
        <f t="shared" si="1139"/>
        <v>1.0022992500000001</v>
      </c>
      <c r="N2816" s="14">
        <f t="shared" si="1136"/>
        <v>1.5251931317835217</v>
      </c>
      <c r="O2816" s="8">
        <f t="shared" si="1138"/>
        <v>1.5249712900000001</v>
      </c>
      <c r="P2816" s="8">
        <f t="shared" si="1121"/>
        <v>22458.699166300001</v>
      </c>
      <c r="Q2816" s="13">
        <f t="shared" si="1122"/>
        <v>0</v>
      </c>
      <c r="R2816" s="21">
        <f t="shared" si="1123"/>
        <v>0</v>
      </c>
      <c r="S2816" s="8">
        <f t="shared" si="1124"/>
        <v>0</v>
      </c>
      <c r="T2816" s="10">
        <f t="shared" si="1133"/>
        <v>6.5000000000000002E-2</v>
      </c>
      <c r="U2816" s="13">
        <f t="shared" si="1137"/>
        <v>406</v>
      </c>
      <c r="V2816" s="13">
        <v>252</v>
      </c>
      <c r="W2816" s="14">
        <f t="shared" si="1125"/>
        <v>1.1067849809999999</v>
      </c>
      <c r="X2816" s="224">
        <f t="shared" si="1141"/>
        <v>2398.25176375</v>
      </c>
      <c r="Y2816" s="8">
        <v>0</v>
      </c>
      <c r="Z2816" s="9">
        <f t="shared" si="1126"/>
        <v>0</v>
      </c>
      <c r="AA2816" s="26" t="str">
        <f t="shared" si="1134"/>
        <v>INCORPJ=</v>
      </c>
      <c r="AB2816" s="70">
        <f t="shared" si="1135"/>
        <v>45169</v>
      </c>
      <c r="AC2816" s="4"/>
      <c r="AD2816" s="1"/>
      <c r="AE2816" s="11"/>
      <c r="AF2816" s="5"/>
      <c r="AG2816" s="1"/>
      <c r="AH2816" s="1"/>
      <c r="AI2816" s="1"/>
      <c r="AJ2816" s="1"/>
      <c r="AK2816" s="10"/>
      <c r="AL2816" s="1"/>
      <c r="AM2816" s="1"/>
      <c r="AN2816" s="1"/>
      <c r="AO2816" s="1"/>
      <c r="AP2816" s="1"/>
      <c r="AQ2816" s="1"/>
    </row>
    <row r="2817" spans="1:43" x14ac:dyDescent="0.2">
      <c r="A2817" s="67">
        <f t="shared" si="1127"/>
        <v>45099</v>
      </c>
      <c r="B2817" s="8">
        <f t="shared" si="1117"/>
        <v>24862.25956051</v>
      </c>
      <c r="C2817" s="8">
        <f t="shared" si="1128"/>
        <v>14727.293106159999</v>
      </c>
      <c r="D2817" s="28">
        <f t="shared" si="1129"/>
        <v>6665.28</v>
      </c>
      <c r="E2817" s="9">
        <f>IF(K2817=1,VLOOKUP(A2816,[1]Plan1!$AY$117:$BA$314,3),E2816)</f>
        <v>6659.95</v>
      </c>
      <c r="F2817" s="110">
        <f t="shared" si="1130"/>
        <v>45093</v>
      </c>
      <c r="G2817" s="12">
        <f t="shared" si="1118"/>
        <v>-7.9966633059680436E-4</v>
      </c>
      <c r="H2817" s="11">
        <f t="shared" si="1131"/>
        <v>45124</v>
      </c>
      <c r="I2817" s="11">
        <f t="shared" si="1119"/>
        <v>45124</v>
      </c>
      <c r="J2817" s="1">
        <f t="shared" si="1132"/>
        <v>22</v>
      </c>
      <c r="K2817" s="1">
        <f t="shared" si="1140"/>
        <v>5</v>
      </c>
      <c r="L2817" s="8">
        <f t="shared" si="1120"/>
        <v>0.99981819999999999</v>
      </c>
      <c r="M2817" s="14">
        <f t="shared" si="1139"/>
        <v>1.0022992500000001</v>
      </c>
      <c r="N2817" s="14">
        <f t="shared" si="1136"/>
        <v>1.5251931317835217</v>
      </c>
      <c r="O2817" s="8">
        <f t="shared" si="1138"/>
        <v>1.52491585</v>
      </c>
      <c r="P2817" s="8">
        <f t="shared" si="1121"/>
        <v>22457.88268517</v>
      </c>
      <c r="Q2817" s="13">
        <f t="shared" si="1122"/>
        <v>0</v>
      </c>
      <c r="R2817" s="21">
        <f t="shared" si="1123"/>
        <v>0</v>
      </c>
      <c r="S2817" s="8">
        <f t="shared" si="1124"/>
        <v>0</v>
      </c>
      <c r="T2817" s="10">
        <f t="shared" si="1133"/>
        <v>6.5000000000000002E-2</v>
      </c>
      <c r="U2817" s="13">
        <f t="shared" si="1137"/>
        <v>407</v>
      </c>
      <c r="V2817" s="13">
        <v>252</v>
      </c>
      <c r="W2817" s="14">
        <f t="shared" si="1125"/>
        <v>1.1070616010000001</v>
      </c>
      <c r="X2817" s="224">
        <f t="shared" si="1141"/>
        <v>2404.37687534</v>
      </c>
      <c r="Y2817" s="8">
        <v>0</v>
      </c>
      <c r="Z2817" s="9">
        <f t="shared" si="1126"/>
        <v>0</v>
      </c>
      <c r="AA2817" s="26" t="str">
        <f t="shared" si="1134"/>
        <v>INCORPJ=</v>
      </c>
      <c r="AB2817" s="70">
        <f t="shared" si="1135"/>
        <v>45169</v>
      </c>
      <c r="AC2817" s="4"/>
      <c r="AD2817" s="1"/>
      <c r="AE2817" s="11"/>
      <c r="AF2817" s="5"/>
      <c r="AG2817" s="1"/>
      <c r="AH2817" s="1"/>
      <c r="AI2817" s="1"/>
      <c r="AJ2817" s="1"/>
      <c r="AK2817" s="10"/>
      <c r="AL2817" s="1"/>
      <c r="AM2817" s="1"/>
      <c r="AN2817" s="1"/>
      <c r="AO2817" s="1"/>
      <c r="AP2817" s="1"/>
      <c r="AQ2817" s="1"/>
    </row>
    <row r="2818" spans="1:43" x14ac:dyDescent="0.2">
      <c r="A2818" s="67">
        <f t="shared" si="1127"/>
        <v>45100</v>
      </c>
      <c r="B2818" s="8">
        <f t="shared" si="1117"/>
        <v>24867.568962640002</v>
      </c>
      <c r="C2818" s="8">
        <f t="shared" si="1128"/>
        <v>14727.293106159999</v>
      </c>
      <c r="D2818" s="28">
        <f t="shared" si="1129"/>
        <v>6665.28</v>
      </c>
      <c r="E2818" s="9">
        <f>IF(K2818=1,VLOOKUP(A2817,[1]Plan1!$AY$117:$BA$314,3),E2817)</f>
        <v>6659.95</v>
      </c>
      <c r="F2818" s="110">
        <f t="shared" si="1130"/>
        <v>45093</v>
      </c>
      <c r="G2818" s="12">
        <f t="shared" si="1118"/>
        <v>-7.9966633059680436E-4</v>
      </c>
      <c r="H2818" s="11">
        <f t="shared" si="1131"/>
        <v>45124</v>
      </c>
      <c r="I2818" s="11">
        <f t="shared" si="1119"/>
        <v>45124</v>
      </c>
      <c r="J2818" s="1">
        <f t="shared" si="1132"/>
        <v>22</v>
      </c>
      <c r="K2818" s="1">
        <f t="shared" si="1140"/>
        <v>6</v>
      </c>
      <c r="L2818" s="8">
        <f t="shared" si="1120"/>
        <v>0.99978184000000003</v>
      </c>
      <c r="M2818" s="14">
        <f t="shared" si="1139"/>
        <v>1.0022992500000001</v>
      </c>
      <c r="N2818" s="14">
        <f t="shared" si="1136"/>
        <v>1.5251931317835217</v>
      </c>
      <c r="O2818" s="8">
        <f t="shared" si="1138"/>
        <v>1.52486039</v>
      </c>
      <c r="P2818" s="8">
        <f t="shared" si="1121"/>
        <v>22457.065909500001</v>
      </c>
      <c r="Q2818" s="13">
        <f t="shared" si="1122"/>
        <v>0</v>
      </c>
      <c r="R2818" s="21">
        <f t="shared" si="1123"/>
        <v>0</v>
      </c>
      <c r="S2818" s="8">
        <f t="shared" si="1124"/>
        <v>0</v>
      </c>
      <c r="T2818" s="10">
        <f t="shared" si="1133"/>
        <v>6.5000000000000002E-2</v>
      </c>
      <c r="U2818" s="13">
        <f t="shared" si="1137"/>
        <v>408</v>
      </c>
      <c r="V2818" s="13">
        <v>252</v>
      </c>
      <c r="W2818" s="14">
        <f t="shared" si="1125"/>
        <v>1.1073382899999999</v>
      </c>
      <c r="X2818" s="224">
        <f t="shared" si="1141"/>
        <v>2410.5030531399998</v>
      </c>
      <c r="Y2818" s="8">
        <v>0</v>
      </c>
      <c r="Z2818" s="9">
        <f t="shared" si="1126"/>
        <v>0</v>
      </c>
      <c r="AA2818" s="26" t="str">
        <f t="shared" si="1134"/>
        <v>INCORPJ=</v>
      </c>
      <c r="AB2818" s="70">
        <f t="shared" si="1135"/>
        <v>45169</v>
      </c>
      <c r="AC2818" s="4"/>
      <c r="AD2818" s="1"/>
      <c r="AE2818" s="11"/>
      <c r="AF2818" s="5"/>
      <c r="AG2818" s="1"/>
      <c r="AH2818" s="1"/>
      <c r="AI2818" s="1"/>
      <c r="AJ2818" s="1"/>
      <c r="AK2818" s="10"/>
      <c r="AL2818" s="1"/>
      <c r="AM2818" s="1"/>
      <c r="AN2818" s="1"/>
      <c r="AO2818" s="1"/>
      <c r="AP2818" s="1"/>
      <c r="AQ2818" s="1"/>
    </row>
    <row r="2819" spans="1:43" x14ac:dyDescent="0.2">
      <c r="A2819" s="67">
        <f t="shared" si="1127"/>
        <v>45101</v>
      </c>
      <c r="B2819" s="8">
        <f t="shared" si="1117"/>
        <v>24872.879788499999</v>
      </c>
      <c r="C2819" s="8">
        <f t="shared" si="1128"/>
        <v>14727.293106159999</v>
      </c>
      <c r="D2819" s="28">
        <f t="shared" si="1129"/>
        <v>6665.28</v>
      </c>
      <c r="E2819" s="9">
        <f>IF(K2819=1,VLOOKUP(A2818,[1]Plan1!$AY$117:$BA$314,3),E2818)</f>
        <v>6659.95</v>
      </c>
      <c r="F2819" s="110">
        <f t="shared" si="1130"/>
        <v>45093</v>
      </c>
      <c r="G2819" s="12">
        <f t="shared" si="1118"/>
        <v>-7.9966633059680436E-4</v>
      </c>
      <c r="H2819" s="11">
        <f t="shared" si="1131"/>
        <v>45124</v>
      </c>
      <c r="I2819" s="11">
        <f t="shared" si="1119"/>
        <v>45124</v>
      </c>
      <c r="J2819" s="1">
        <f t="shared" si="1132"/>
        <v>22</v>
      </c>
      <c r="K2819" s="1">
        <f t="shared" si="1140"/>
        <v>7</v>
      </c>
      <c r="L2819" s="8">
        <f t="shared" si="1120"/>
        <v>0.99974549000000001</v>
      </c>
      <c r="M2819" s="14">
        <f t="shared" si="1139"/>
        <v>1.0022992500000001</v>
      </c>
      <c r="N2819" s="14">
        <f t="shared" si="1136"/>
        <v>1.5251931317835217</v>
      </c>
      <c r="O2819" s="8">
        <f t="shared" si="1138"/>
        <v>1.52480495</v>
      </c>
      <c r="P2819" s="8">
        <f t="shared" si="1121"/>
        <v>22456.24942837</v>
      </c>
      <c r="Q2819" s="13">
        <f t="shared" si="1122"/>
        <v>0</v>
      </c>
      <c r="R2819" s="21">
        <f t="shared" si="1123"/>
        <v>0</v>
      </c>
      <c r="S2819" s="8">
        <f t="shared" si="1124"/>
        <v>0</v>
      </c>
      <c r="T2819" s="10">
        <f t="shared" si="1133"/>
        <v>6.5000000000000002E-2</v>
      </c>
      <c r="U2819" s="13">
        <f t="shared" si="1137"/>
        <v>409</v>
      </c>
      <c r="V2819" s="13">
        <v>252</v>
      </c>
      <c r="W2819" s="14">
        <f t="shared" si="1125"/>
        <v>1.107615048</v>
      </c>
      <c r="X2819" s="224">
        <f t="shared" si="1141"/>
        <v>2416.6303601300001</v>
      </c>
      <c r="Y2819" s="8">
        <v>0</v>
      </c>
      <c r="Z2819" s="9">
        <f t="shared" si="1126"/>
        <v>0</v>
      </c>
      <c r="AA2819" s="26" t="str">
        <f t="shared" si="1134"/>
        <v>INCORPJ=</v>
      </c>
      <c r="AB2819" s="70">
        <f t="shared" si="1135"/>
        <v>45169</v>
      </c>
      <c r="AC2819" s="4"/>
      <c r="AD2819" s="1"/>
      <c r="AE2819" s="11"/>
      <c r="AF2819" s="5"/>
      <c r="AG2819" s="1"/>
      <c r="AH2819" s="1"/>
      <c r="AI2819" s="1"/>
      <c r="AJ2819" s="1"/>
      <c r="AK2819" s="10"/>
      <c r="AL2819" s="1"/>
      <c r="AM2819" s="1"/>
      <c r="AN2819" s="1"/>
      <c r="AO2819" s="1"/>
      <c r="AP2819" s="1"/>
      <c r="AQ2819" s="1"/>
    </row>
    <row r="2820" spans="1:43" x14ac:dyDescent="0.2">
      <c r="A2820" s="67">
        <f t="shared" si="1127"/>
        <v>45102</v>
      </c>
      <c r="B2820" s="8">
        <f t="shared" si="1117"/>
        <v>24872.879788499999</v>
      </c>
      <c r="C2820" s="8">
        <f t="shared" si="1128"/>
        <v>14727.293106159999</v>
      </c>
      <c r="D2820" s="28">
        <f t="shared" si="1129"/>
        <v>6665.28</v>
      </c>
      <c r="E2820" s="9">
        <f>IF(K2820=1,VLOOKUP(A2819,[1]Plan1!$AY$117:$BA$314,3),E2819)</f>
        <v>6659.95</v>
      </c>
      <c r="F2820" s="110">
        <f t="shared" si="1130"/>
        <v>45093</v>
      </c>
      <c r="G2820" s="12">
        <f t="shared" si="1118"/>
        <v>-7.9966633059680436E-4</v>
      </c>
      <c r="H2820" s="11">
        <f t="shared" si="1131"/>
        <v>45124</v>
      </c>
      <c r="I2820" s="11">
        <f t="shared" si="1119"/>
        <v>45124</v>
      </c>
      <c r="J2820" s="1">
        <f t="shared" si="1132"/>
        <v>22</v>
      </c>
      <c r="K2820" s="1">
        <f t="shared" si="1140"/>
        <v>7</v>
      </c>
      <c r="L2820" s="8">
        <f t="shared" si="1120"/>
        <v>0.99974549000000001</v>
      </c>
      <c r="M2820" s="14">
        <f t="shared" si="1139"/>
        <v>1.0022992500000001</v>
      </c>
      <c r="N2820" s="14">
        <f t="shared" si="1136"/>
        <v>1.5251931317835217</v>
      </c>
      <c r="O2820" s="8">
        <f t="shared" si="1138"/>
        <v>1.52480495</v>
      </c>
      <c r="P2820" s="8">
        <f t="shared" si="1121"/>
        <v>22456.24942837</v>
      </c>
      <c r="Q2820" s="13">
        <f t="shared" si="1122"/>
        <v>0</v>
      </c>
      <c r="R2820" s="21">
        <f t="shared" si="1123"/>
        <v>0</v>
      </c>
      <c r="S2820" s="8">
        <f t="shared" si="1124"/>
        <v>0</v>
      </c>
      <c r="T2820" s="10">
        <f t="shared" si="1133"/>
        <v>6.5000000000000002E-2</v>
      </c>
      <c r="U2820" s="13">
        <f t="shared" si="1137"/>
        <v>409</v>
      </c>
      <c r="V2820" s="13">
        <v>252</v>
      </c>
      <c r="W2820" s="14">
        <f t="shared" si="1125"/>
        <v>1.107615048</v>
      </c>
      <c r="X2820" s="224">
        <f t="shared" si="1141"/>
        <v>2416.6303601300001</v>
      </c>
      <c r="Y2820" s="8">
        <v>0</v>
      </c>
      <c r="Z2820" s="9">
        <f t="shared" si="1126"/>
        <v>0</v>
      </c>
      <c r="AA2820" s="26" t="str">
        <f t="shared" si="1134"/>
        <v>INCORPJ=</v>
      </c>
      <c r="AB2820" s="70">
        <f t="shared" si="1135"/>
        <v>45169</v>
      </c>
      <c r="AC2820" s="4"/>
      <c r="AD2820" s="1"/>
      <c r="AE2820" s="11"/>
      <c r="AF2820" s="5"/>
      <c r="AG2820" s="1"/>
      <c r="AH2820" s="1"/>
      <c r="AI2820" s="1"/>
      <c r="AJ2820" s="1"/>
      <c r="AK2820" s="10"/>
      <c r="AL2820" s="1"/>
      <c r="AM2820" s="1"/>
      <c r="AN2820" s="1"/>
      <c r="AO2820" s="1"/>
      <c r="AP2820" s="1"/>
      <c r="AQ2820" s="1"/>
    </row>
    <row r="2821" spans="1:43" x14ac:dyDescent="0.2">
      <c r="A2821" s="67">
        <f t="shared" si="1127"/>
        <v>45103</v>
      </c>
      <c r="B2821" s="8">
        <f t="shared" si="1117"/>
        <v>24872.879788499999</v>
      </c>
      <c r="C2821" s="8">
        <f t="shared" si="1128"/>
        <v>14727.293106159999</v>
      </c>
      <c r="D2821" s="28">
        <f t="shared" si="1129"/>
        <v>6665.28</v>
      </c>
      <c r="E2821" s="9">
        <f>IF(K2821=1,VLOOKUP(A2820,[1]Plan1!$AY$117:$BA$314,3),E2820)</f>
        <v>6659.95</v>
      </c>
      <c r="F2821" s="110">
        <f t="shared" si="1130"/>
        <v>45093</v>
      </c>
      <c r="G2821" s="12">
        <f t="shared" si="1118"/>
        <v>-7.9966633059680436E-4</v>
      </c>
      <c r="H2821" s="11">
        <f t="shared" si="1131"/>
        <v>45124</v>
      </c>
      <c r="I2821" s="11">
        <f t="shared" si="1119"/>
        <v>45124</v>
      </c>
      <c r="J2821" s="1">
        <f t="shared" si="1132"/>
        <v>22</v>
      </c>
      <c r="K2821" s="1">
        <f t="shared" si="1140"/>
        <v>7</v>
      </c>
      <c r="L2821" s="8">
        <f t="shared" si="1120"/>
        <v>0.99974549000000001</v>
      </c>
      <c r="M2821" s="14">
        <f t="shared" si="1139"/>
        <v>1.0022992500000001</v>
      </c>
      <c r="N2821" s="14">
        <f t="shared" si="1136"/>
        <v>1.5251931317835217</v>
      </c>
      <c r="O2821" s="8">
        <f t="shared" si="1138"/>
        <v>1.52480495</v>
      </c>
      <c r="P2821" s="8">
        <f t="shared" si="1121"/>
        <v>22456.24942837</v>
      </c>
      <c r="Q2821" s="13">
        <f t="shared" si="1122"/>
        <v>0</v>
      </c>
      <c r="R2821" s="21">
        <f t="shared" si="1123"/>
        <v>0</v>
      </c>
      <c r="S2821" s="8">
        <f t="shared" si="1124"/>
        <v>0</v>
      </c>
      <c r="T2821" s="10">
        <f t="shared" si="1133"/>
        <v>6.5000000000000002E-2</v>
      </c>
      <c r="U2821" s="13">
        <f t="shared" si="1137"/>
        <v>409</v>
      </c>
      <c r="V2821" s="13">
        <v>252</v>
      </c>
      <c r="W2821" s="14">
        <f t="shared" si="1125"/>
        <v>1.107615048</v>
      </c>
      <c r="X2821" s="224">
        <f t="shared" si="1141"/>
        <v>2416.6303601300001</v>
      </c>
      <c r="Y2821" s="8">
        <v>0</v>
      </c>
      <c r="Z2821" s="9">
        <f t="shared" si="1126"/>
        <v>0</v>
      </c>
      <c r="AA2821" s="26" t="str">
        <f t="shared" si="1134"/>
        <v>INCORPJ=</v>
      </c>
      <c r="AB2821" s="70">
        <f t="shared" si="1135"/>
        <v>45169</v>
      </c>
      <c r="AC2821" s="4"/>
      <c r="AD2821" s="1"/>
      <c r="AE2821" s="11"/>
      <c r="AF2821" s="5"/>
      <c r="AG2821" s="1"/>
      <c r="AH2821" s="1"/>
      <c r="AI2821" s="1"/>
      <c r="AJ2821" s="1"/>
      <c r="AK2821" s="10"/>
      <c r="AL2821" s="1"/>
      <c r="AM2821" s="1"/>
      <c r="AN2821" s="1"/>
      <c r="AO2821" s="1"/>
      <c r="AP2821" s="1"/>
      <c r="AQ2821" s="1"/>
    </row>
    <row r="2822" spans="1:43" x14ac:dyDescent="0.2">
      <c r="A2822" s="67">
        <f t="shared" si="1127"/>
        <v>45104</v>
      </c>
      <c r="B2822" s="8">
        <f t="shared" si="1117"/>
        <v>24878.191407980001</v>
      </c>
      <c r="C2822" s="8">
        <f t="shared" si="1128"/>
        <v>14727.293106159999</v>
      </c>
      <c r="D2822" s="28">
        <f t="shared" si="1129"/>
        <v>6665.28</v>
      </c>
      <c r="E2822" s="9">
        <f>IF(K2822=1,VLOOKUP(A2821,[1]Plan1!$AY$117:$BA$314,3),E2821)</f>
        <v>6659.95</v>
      </c>
      <c r="F2822" s="110">
        <f t="shared" si="1130"/>
        <v>45093</v>
      </c>
      <c r="G2822" s="12">
        <f t="shared" si="1118"/>
        <v>-7.9966633059680436E-4</v>
      </c>
      <c r="H2822" s="11">
        <f t="shared" si="1131"/>
        <v>45124</v>
      </c>
      <c r="I2822" s="11">
        <f t="shared" si="1119"/>
        <v>45124</v>
      </c>
      <c r="J2822" s="1">
        <f t="shared" si="1132"/>
        <v>22</v>
      </c>
      <c r="K2822" s="1">
        <f t="shared" si="1140"/>
        <v>8</v>
      </c>
      <c r="L2822" s="8">
        <f t="shared" si="1120"/>
        <v>0.99970912999999995</v>
      </c>
      <c r="M2822" s="14">
        <f t="shared" si="1139"/>
        <v>1.0022992500000001</v>
      </c>
      <c r="N2822" s="14">
        <f t="shared" si="1136"/>
        <v>1.5251931317835217</v>
      </c>
      <c r="O2822" s="8">
        <f t="shared" si="1138"/>
        <v>1.52474949</v>
      </c>
      <c r="P2822" s="8">
        <f t="shared" si="1121"/>
        <v>22455.43265269</v>
      </c>
      <c r="Q2822" s="13">
        <f t="shared" si="1122"/>
        <v>0</v>
      </c>
      <c r="R2822" s="21">
        <f t="shared" si="1123"/>
        <v>0</v>
      </c>
      <c r="S2822" s="8">
        <f t="shared" si="1124"/>
        <v>0</v>
      </c>
      <c r="T2822" s="10">
        <f t="shared" si="1133"/>
        <v>6.5000000000000002E-2</v>
      </c>
      <c r="U2822" s="13">
        <f t="shared" si="1137"/>
        <v>410</v>
      </c>
      <c r="V2822" s="13">
        <v>252</v>
      </c>
      <c r="W2822" s="14">
        <f t="shared" si="1125"/>
        <v>1.1078918760000001</v>
      </c>
      <c r="X2822" s="224">
        <f t="shared" si="1141"/>
        <v>2422.75875529</v>
      </c>
      <c r="Y2822" s="8">
        <v>0</v>
      </c>
      <c r="Z2822" s="9">
        <f t="shared" si="1126"/>
        <v>0</v>
      </c>
      <c r="AA2822" s="26" t="str">
        <f t="shared" si="1134"/>
        <v>INCORPJ=</v>
      </c>
      <c r="AB2822" s="70">
        <f t="shared" si="1135"/>
        <v>45169</v>
      </c>
      <c r="AC2822" s="4"/>
      <c r="AD2822" s="1"/>
      <c r="AE2822" s="11"/>
      <c r="AF2822" s="5"/>
      <c r="AG2822" s="1"/>
      <c r="AH2822" s="1"/>
      <c r="AI2822" s="1"/>
      <c r="AJ2822" s="1"/>
      <c r="AK2822" s="10"/>
      <c r="AL2822" s="1"/>
      <c r="AM2822" s="1"/>
      <c r="AN2822" s="1"/>
      <c r="AO2822" s="1"/>
      <c r="AP2822" s="1"/>
      <c r="AQ2822" s="1"/>
    </row>
    <row r="2823" spans="1:43" x14ac:dyDescent="0.2">
      <c r="A2823" s="67">
        <f t="shared" si="1127"/>
        <v>45105</v>
      </c>
      <c r="B2823" s="8">
        <f t="shared" si="1117"/>
        <v>24883.504451019999</v>
      </c>
      <c r="C2823" s="8">
        <f t="shared" si="1128"/>
        <v>14727.293106159999</v>
      </c>
      <c r="D2823" s="28">
        <f t="shared" si="1129"/>
        <v>6665.28</v>
      </c>
      <c r="E2823" s="9">
        <f>IF(K2823=1,VLOOKUP(A2822,[1]Plan1!$AY$117:$BA$314,3),E2822)</f>
        <v>6659.95</v>
      </c>
      <c r="F2823" s="110">
        <f t="shared" si="1130"/>
        <v>45093</v>
      </c>
      <c r="G2823" s="12">
        <f t="shared" si="1118"/>
        <v>-7.9966633059680436E-4</v>
      </c>
      <c r="H2823" s="11">
        <f t="shared" si="1131"/>
        <v>45124</v>
      </c>
      <c r="I2823" s="11">
        <f t="shared" si="1119"/>
        <v>45124</v>
      </c>
      <c r="J2823" s="1">
        <f t="shared" si="1132"/>
        <v>22</v>
      </c>
      <c r="K2823" s="1">
        <f t="shared" si="1140"/>
        <v>9</v>
      </c>
      <c r="L2823" s="8">
        <f t="shared" si="1120"/>
        <v>0.99967278000000004</v>
      </c>
      <c r="M2823" s="14">
        <f t="shared" si="1139"/>
        <v>1.0022992500000001</v>
      </c>
      <c r="N2823" s="14">
        <f t="shared" si="1136"/>
        <v>1.5251931317835217</v>
      </c>
      <c r="O2823" s="8">
        <f t="shared" si="1138"/>
        <v>1.5246940499999999</v>
      </c>
      <c r="P2823" s="8">
        <f t="shared" si="1121"/>
        <v>22454.616171559999</v>
      </c>
      <c r="Q2823" s="13">
        <f t="shared" si="1122"/>
        <v>0</v>
      </c>
      <c r="R2823" s="21">
        <f t="shared" si="1123"/>
        <v>0</v>
      </c>
      <c r="S2823" s="8">
        <f t="shared" si="1124"/>
        <v>0</v>
      </c>
      <c r="T2823" s="10">
        <f t="shared" si="1133"/>
        <v>6.5000000000000002E-2</v>
      </c>
      <c r="U2823" s="13">
        <f t="shared" si="1137"/>
        <v>411</v>
      </c>
      <c r="V2823" s="13">
        <v>252</v>
      </c>
      <c r="W2823" s="14">
        <f t="shared" si="1125"/>
        <v>1.1081687730000001</v>
      </c>
      <c r="X2823" s="224">
        <f t="shared" si="1141"/>
        <v>2428.8882794599999</v>
      </c>
      <c r="Y2823" s="8">
        <v>0</v>
      </c>
      <c r="Z2823" s="9">
        <f t="shared" si="1126"/>
        <v>0</v>
      </c>
      <c r="AA2823" s="26" t="str">
        <f t="shared" si="1134"/>
        <v>INCORPJ=</v>
      </c>
      <c r="AB2823" s="70">
        <f t="shared" si="1135"/>
        <v>45169</v>
      </c>
      <c r="AC2823" s="4"/>
      <c r="AD2823" s="1"/>
      <c r="AE2823" s="11"/>
      <c r="AF2823" s="5"/>
      <c r="AG2823" s="1"/>
      <c r="AH2823" s="1"/>
      <c r="AI2823" s="1"/>
      <c r="AJ2823" s="1"/>
      <c r="AK2823" s="10"/>
      <c r="AL2823" s="1"/>
      <c r="AM2823" s="1"/>
      <c r="AN2823" s="1"/>
      <c r="AO2823" s="1"/>
      <c r="AP2823" s="1"/>
      <c r="AQ2823" s="1"/>
    </row>
    <row r="2824" spans="1:43" x14ac:dyDescent="0.2">
      <c r="A2824" s="67">
        <f t="shared" si="1127"/>
        <v>45106</v>
      </c>
      <c r="B2824" s="8">
        <f t="shared" si="1117"/>
        <v>24888.818591210002</v>
      </c>
      <c r="C2824" s="8">
        <f t="shared" si="1128"/>
        <v>14727.293106159999</v>
      </c>
      <c r="D2824" s="28">
        <f t="shared" si="1129"/>
        <v>6665.28</v>
      </c>
      <c r="E2824" s="9">
        <f>IF(K2824=1,VLOOKUP(A2823,[1]Plan1!$AY$117:$BA$314,3),E2823)</f>
        <v>6659.95</v>
      </c>
      <c r="F2824" s="110">
        <f t="shared" si="1130"/>
        <v>45093</v>
      </c>
      <c r="G2824" s="12">
        <f t="shared" si="1118"/>
        <v>-7.9966633059680436E-4</v>
      </c>
      <c r="H2824" s="11">
        <f t="shared" si="1131"/>
        <v>45124</v>
      </c>
      <c r="I2824" s="11">
        <f t="shared" si="1119"/>
        <v>45124</v>
      </c>
      <c r="J2824" s="1">
        <f t="shared" si="1132"/>
        <v>22</v>
      </c>
      <c r="K2824" s="1">
        <f t="shared" si="1140"/>
        <v>10</v>
      </c>
      <c r="L2824" s="8">
        <f t="shared" si="1120"/>
        <v>0.99963643000000002</v>
      </c>
      <c r="M2824" s="14">
        <f t="shared" si="1139"/>
        <v>1.0022992500000001</v>
      </c>
      <c r="N2824" s="14">
        <f t="shared" si="1136"/>
        <v>1.5251931317835217</v>
      </c>
      <c r="O2824" s="8">
        <f t="shared" si="1138"/>
        <v>1.52463861</v>
      </c>
      <c r="P2824" s="8">
        <f t="shared" si="1121"/>
        <v>22453.799690430002</v>
      </c>
      <c r="Q2824" s="13">
        <f t="shared" si="1122"/>
        <v>0</v>
      </c>
      <c r="R2824" s="21">
        <f t="shared" si="1123"/>
        <v>0</v>
      </c>
      <c r="S2824" s="8">
        <f t="shared" si="1124"/>
        <v>0</v>
      </c>
      <c r="T2824" s="10">
        <f t="shared" si="1133"/>
        <v>6.5000000000000002E-2</v>
      </c>
      <c r="U2824" s="13">
        <f t="shared" si="1137"/>
        <v>412</v>
      </c>
      <c r="V2824" s="13">
        <v>252</v>
      </c>
      <c r="W2824" s="14">
        <f t="shared" si="1125"/>
        <v>1.108445739</v>
      </c>
      <c r="X2824" s="224">
        <f t="shared" si="1141"/>
        <v>2435.01890078</v>
      </c>
      <c r="Y2824" s="8">
        <v>0</v>
      </c>
      <c r="Z2824" s="9">
        <f t="shared" si="1126"/>
        <v>0</v>
      </c>
      <c r="AA2824" s="26" t="str">
        <f t="shared" si="1134"/>
        <v>INCORPJ=</v>
      </c>
      <c r="AB2824" s="70">
        <f t="shared" si="1135"/>
        <v>45169</v>
      </c>
      <c r="AC2824" s="4"/>
      <c r="AD2824" s="1"/>
      <c r="AE2824" s="11"/>
      <c r="AF2824" s="5"/>
      <c r="AG2824" s="1"/>
      <c r="AH2824" s="1"/>
      <c r="AI2824" s="1"/>
      <c r="AJ2824" s="1"/>
      <c r="AK2824" s="10"/>
      <c r="AL2824" s="1"/>
      <c r="AM2824" s="1"/>
      <c r="AN2824" s="1"/>
      <c r="AO2824" s="1"/>
      <c r="AP2824" s="1"/>
      <c r="AQ2824" s="1"/>
    </row>
    <row r="2825" spans="1:43" x14ac:dyDescent="0.2">
      <c r="A2825" s="67">
        <f t="shared" si="1127"/>
        <v>45107</v>
      </c>
      <c r="B2825" s="8">
        <f t="shared" si="1117"/>
        <v>24894.13382839</v>
      </c>
      <c r="C2825" s="8">
        <f t="shared" si="1128"/>
        <v>14727.293106159999</v>
      </c>
      <c r="D2825" s="28">
        <f t="shared" si="1129"/>
        <v>6665.28</v>
      </c>
      <c r="E2825" s="9">
        <f>IF(K2825=1,VLOOKUP(A2824,[1]Plan1!$AY$117:$BA$314,3),E2824)</f>
        <v>6659.95</v>
      </c>
      <c r="F2825" s="110">
        <f t="shared" si="1130"/>
        <v>45093</v>
      </c>
      <c r="G2825" s="12">
        <f t="shared" si="1118"/>
        <v>-7.9966633059680436E-4</v>
      </c>
      <c r="H2825" s="11">
        <f t="shared" si="1131"/>
        <v>45124</v>
      </c>
      <c r="I2825" s="11">
        <f t="shared" si="1119"/>
        <v>45124</v>
      </c>
      <c r="J2825" s="1">
        <f t="shared" si="1132"/>
        <v>22</v>
      </c>
      <c r="K2825" s="1">
        <f t="shared" si="1140"/>
        <v>11</v>
      </c>
      <c r="L2825" s="8">
        <f t="shared" si="1120"/>
        <v>0.99960008</v>
      </c>
      <c r="M2825" s="14">
        <f t="shared" si="1139"/>
        <v>1.0022992500000001</v>
      </c>
      <c r="N2825" s="14">
        <f t="shared" si="1136"/>
        <v>1.5251931317835217</v>
      </c>
      <c r="O2825" s="8">
        <f t="shared" si="1138"/>
        <v>1.5245831700000001</v>
      </c>
      <c r="P2825" s="8">
        <f t="shared" si="1121"/>
        <v>22452.9832093</v>
      </c>
      <c r="Q2825" s="13">
        <f t="shared" si="1122"/>
        <v>0</v>
      </c>
      <c r="R2825" s="21">
        <f t="shared" si="1123"/>
        <v>0</v>
      </c>
      <c r="S2825" s="8">
        <f t="shared" si="1124"/>
        <v>0</v>
      </c>
      <c r="T2825" s="10">
        <f t="shared" si="1133"/>
        <v>6.5000000000000002E-2</v>
      </c>
      <c r="U2825" s="13">
        <f t="shared" si="1137"/>
        <v>413</v>
      </c>
      <c r="V2825" s="13">
        <v>252</v>
      </c>
      <c r="W2825" s="14">
        <f t="shared" si="1125"/>
        <v>1.1087227740000001</v>
      </c>
      <c r="X2825" s="224">
        <f t="shared" si="1141"/>
        <v>2441.15061909</v>
      </c>
      <c r="Y2825" s="8">
        <v>0</v>
      </c>
      <c r="Z2825" s="9">
        <f t="shared" si="1126"/>
        <v>0</v>
      </c>
      <c r="AA2825" s="26" t="str">
        <f t="shared" si="1134"/>
        <v>INCORPJ=</v>
      </c>
      <c r="AB2825" s="70">
        <f t="shared" si="1135"/>
        <v>45169</v>
      </c>
      <c r="AC2825" s="4"/>
      <c r="AD2825" s="1"/>
      <c r="AE2825" s="11"/>
      <c r="AF2825" s="5"/>
      <c r="AG2825" s="1"/>
      <c r="AH2825" s="1"/>
      <c r="AI2825" s="1"/>
      <c r="AJ2825" s="1"/>
      <c r="AK2825" s="10"/>
      <c r="AL2825" s="1"/>
      <c r="AM2825" s="1"/>
      <c r="AN2825" s="1"/>
      <c r="AO2825" s="1"/>
      <c r="AP2825" s="1"/>
      <c r="AQ2825" s="1"/>
    </row>
    <row r="2826" spans="1:43" x14ac:dyDescent="0.2">
      <c r="A2826" s="67">
        <f t="shared" si="1127"/>
        <v>45108</v>
      </c>
      <c r="B2826" s="8">
        <f t="shared" ref="B2826:B2889" si="1142">(P2826+X2826)</f>
        <v>24899.450162369998</v>
      </c>
      <c r="C2826" s="8">
        <f t="shared" si="1128"/>
        <v>14727.293106159999</v>
      </c>
      <c r="D2826" s="28">
        <f t="shared" si="1129"/>
        <v>6665.28</v>
      </c>
      <c r="E2826" s="9">
        <f>IF(K2826=1,VLOOKUP(A2825,[1]Plan1!$AY$117:$BA$314,3),E2825)</f>
        <v>6659.95</v>
      </c>
      <c r="F2826" s="110">
        <f t="shared" si="1130"/>
        <v>45093</v>
      </c>
      <c r="G2826" s="12">
        <f t="shared" ref="G2826:G2889" si="1143">(E2826/D2826)-1</f>
        <v>-7.9966633059680436E-4</v>
      </c>
      <c r="H2826" s="11">
        <f t="shared" si="1131"/>
        <v>45124</v>
      </c>
      <c r="I2826" s="11">
        <f t="shared" ref="I2826:I2889" si="1144">IF(A2826&gt;I2825,H2826,I2825)</f>
        <v>45124</v>
      </c>
      <c r="J2826" s="1">
        <f t="shared" si="1132"/>
        <v>22</v>
      </c>
      <c r="K2826" s="1">
        <f t="shared" si="1140"/>
        <v>12</v>
      </c>
      <c r="L2826" s="8">
        <f t="shared" ref="L2826:L2889" si="1145">TRUNC((E2826/D2826)^TRUNC((K2826/J2826),9),8)</f>
        <v>0.99956372999999998</v>
      </c>
      <c r="M2826" s="14">
        <f t="shared" si="1139"/>
        <v>1.0022992500000001</v>
      </c>
      <c r="N2826" s="14">
        <f t="shared" si="1136"/>
        <v>1.5251931317835217</v>
      </c>
      <c r="O2826" s="8">
        <f t="shared" si="1138"/>
        <v>1.52452773</v>
      </c>
      <c r="P2826" s="8">
        <f t="shared" ref="P2826:P2889" si="1146">TRUNC(C2826*O2826,8)</f>
        <v>22452.166728169999</v>
      </c>
      <c r="Q2826" s="13">
        <f t="shared" ref="Q2826:Q2889" si="1147">IF(VLOOKUP(A2826,AE$10:AM$114,9)=VLOOKUP(A2825,AE$10:AM$114,9),0,VLOOKUP(A2826,AE$10:AM$114,9))</f>
        <v>0</v>
      </c>
      <c r="R2826" s="21">
        <f t="shared" ref="R2826:R2889" si="1148">IF(Q2826&gt;0,VLOOKUP($A2826,$AE$10:$AK$114,7),0)</f>
        <v>0</v>
      </c>
      <c r="S2826" s="8">
        <f t="shared" ref="S2826:S2889" si="1149">IF(R2826&gt;0,TRUNC(R2826*P2826,8),0)</f>
        <v>0</v>
      </c>
      <c r="T2826" s="10">
        <f t="shared" si="1133"/>
        <v>6.5000000000000002E-2</v>
      </c>
      <c r="U2826" s="13">
        <f t="shared" si="1137"/>
        <v>414</v>
      </c>
      <c r="V2826" s="13">
        <v>252</v>
      </c>
      <c r="W2826" s="14">
        <f t="shared" ref="W2826:W2889" si="1150">ROUND((1+T2826)^TRUNC((U2826/V2826),9),9)</f>
        <v>1.1089998780000001</v>
      </c>
      <c r="X2826" s="224">
        <f t="shared" si="1141"/>
        <v>2447.2834342000001</v>
      </c>
      <c r="Y2826" s="8">
        <v>0</v>
      </c>
      <c r="Z2826" s="9">
        <f t="shared" ref="Z2826:Z2889" si="1151">IF(S2826&gt;0,S2826+X2826,0)</f>
        <v>0</v>
      </c>
      <c r="AA2826" s="26" t="str">
        <f t="shared" si="1134"/>
        <v>INCORPJ=</v>
      </c>
      <c r="AB2826" s="70">
        <f t="shared" si="1135"/>
        <v>45169</v>
      </c>
      <c r="AC2826" s="4"/>
      <c r="AD2826" s="1"/>
      <c r="AE2826" s="11"/>
      <c r="AF2826" s="5"/>
      <c r="AG2826" s="1"/>
      <c r="AH2826" s="1"/>
      <c r="AI2826" s="1"/>
      <c r="AJ2826" s="1"/>
      <c r="AK2826" s="10"/>
      <c r="AL2826" s="1"/>
      <c r="AM2826" s="1"/>
      <c r="AN2826" s="1"/>
      <c r="AO2826" s="1"/>
      <c r="AP2826" s="1"/>
      <c r="AQ2826" s="1"/>
    </row>
    <row r="2827" spans="1:43" x14ac:dyDescent="0.2">
      <c r="A2827" s="67">
        <f t="shared" ref="A2827:A2890" si="1152">(A2826+1)</f>
        <v>45109</v>
      </c>
      <c r="B2827" s="8">
        <f t="shared" si="1142"/>
        <v>24899.450162369998</v>
      </c>
      <c r="C2827" s="8">
        <f t="shared" ref="C2827:C2890" si="1153">TRUNC(IF(Q2826&gt;0,VLOOKUP(A2826,$AE$12:$AF$114,2),C2826),8)</f>
        <v>14727.293106159999</v>
      </c>
      <c r="D2827" s="28">
        <f t="shared" ref="D2827:D2890" si="1154">IF(E2827=E2826,D2826,E2826)</f>
        <v>6665.28</v>
      </c>
      <c r="E2827" s="9">
        <f>IF(K2827=1,VLOOKUP(A2826,[1]Plan1!$AY$117:$BA$314,3),E2826)</f>
        <v>6659.95</v>
      </c>
      <c r="F2827" s="110">
        <f t="shared" ref="F2827:F2890" si="1155">IF(D2827=D2826,F2826,A2827)</f>
        <v>45093</v>
      </c>
      <c r="G2827" s="12">
        <f t="shared" si="1143"/>
        <v>-7.9966633059680436E-4</v>
      </c>
      <c r="H2827" s="11">
        <f t="shared" ref="H2827:H2890" si="1156">IF(DAY(A2827)=15,VLOOKUP(A2827,AJ$118:AP$450,4),H2826)</f>
        <v>45124</v>
      </c>
      <c r="I2827" s="11">
        <f t="shared" si="1144"/>
        <v>45124</v>
      </c>
      <c r="J2827" s="1">
        <f t="shared" ref="J2827:J2890" si="1157">IF(I2827=I2826,J2826,NETWORKDAYS(I2826,I2827,$AE$118:$AE$502)-1)</f>
        <v>22</v>
      </c>
      <c r="K2827" s="1">
        <f t="shared" si="1140"/>
        <v>12</v>
      </c>
      <c r="L2827" s="8">
        <f t="shared" si="1145"/>
        <v>0.99956372999999998</v>
      </c>
      <c r="M2827" s="14">
        <f t="shared" si="1139"/>
        <v>1.0022992500000001</v>
      </c>
      <c r="N2827" s="14">
        <f t="shared" si="1136"/>
        <v>1.5251931317835217</v>
      </c>
      <c r="O2827" s="8">
        <f t="shared" si="1138"/>
        <v>1.52452773</v>
      </c>
      <c r="P2827" s="8">
        <f t="shared" si="1146"/>
        <v>22452.166728169999</v>
      </c>
      <c r="Q2827" s="13">
        <f t="shared" si="1147"/>
        <v>0</v>
      </c>
      <c r="R2827" s="21">
        <f t="shared" si="1148"/>
        <v>0</v>
      </c>
      <c r="S2827" s="8">
        <f t="shared" si="1149"/>
        <v>0</v>
      </c>
      <c r="T2827" s="10">
        <f t="shared" ref="T2827:T2890" si="1158">IF(Q2826&gt;0,VLOOKUP(A2826,$AE$11:$AH$20,4),T2826)</f>
        <v>6.5000000000000002E-2</v>
      </c>
      <c r="U2827" s="13">
        <f t="shared" si="1137"/>
        <v>414</v>
      </c>
      <c r="V2827" s="13">
        <v>252</v>
      </c>
      <c r="W2827" s="14">
        <f t="shared" si="1150"/>
        <v>1.1089998780000001</v>
      </c>
      <c r="X2827" s="224">
        <f t="shared" si="1141"/>
        <v>2447.2834342000001</v>
      </c>
      <c r="Y2827" s="8">
        <v>0</v>
      </c>
      <c r="Z2827" s="9">
        <f t="shared" si="1151"/>
        <v>0</v>
      </c>
      <c r="AA2827" s="26" t="str">
        <f t="shared" ref="AA2827:AA2890" si="1159">IF($Q2826&gt;0,VLOOKUP($A2826,$AE$10:$AO$114,($AN$7)+1),AA2826)</f>
        <v>INCORPJ=</v>
      </c>
      <c r="AB2827" s="70">
        <f t="shared" ref="AB2827:AB2890" si="1160">IF($Q2826&gt;0,VLOOKUP($A2826,$AE$10:$AO$114,($AO$7)+1),AB2826)</f>
        <v>45169</v>
      </c>
      <c r="AC2827" s="4"/>
      <c r="AD2827" s="1"/>
      <c r="AE2827" s="11"/>
      <c r="AF2827" s="5"/>
      <c r="AG2827" s="1"/>
      <c r="AH2827" s="1"/>
      <c r="AI2827" s="1"/>
      <c r="AJ2827" s="1"/>
      <c r="AK2827" s="10"/>
      <c r="AL2827" s="1"/>
      <c r="AM2827" s="1"/>
      <c r="AN2827" s="1"/>
      <c r="AO2827" s="1"/>
      <c r="AP2827" s="1"/>
      <c r="AQ2827" s="1"/>
    </row>
    <row r="2828" spans="1:43" x14ac:dyDescent="0.2">
      <c r="A2828" s="67">
        <f t="shared" si="1152"/>
        <v>45110</v>
      </c>
      <c r="B2828" s="8">
        <f t="shared" si="1142"/>
        <v>24899.450162369998</v>
      </c>
      <c r="C2828" s="8">
        <f t="shared" si="1153"/>
        <v>14727.293106159999</v>
      </c>
      <c r="D2828" s="28">
        <f t="shared" si="1154"/>
        <v>6665.28</v>
      </c>
      <c r="E2828" s="9">
        <f>IF(K2828=1,VLOOKUP(A2827,[1]Plan1!$AY$117:$BA$314,3),E2827)</f>
        <v>6659.95</v>
      </c>
      <c r="F2828" s="110">
        <f t="shared" si="1155"/>
        <v>45093</v>
      </c>
      <c r="G2828" s="12">
        <f t="shared" si="1143"/>
        <v>-7.9966633059680436E-4</v>
      </c>
      <c r="H2828" s="11">
        <f t="shared" si="1156"/>
        <v>45124</v>
      </c>
      <c r="I2828" s="11">
        <f t="shared" si="1144"/>
        <v>45124</v>
      </c>
      <c r="J2828" s="1">
        <f t="shared" si="1157"/>
        <v>22</v>
      </c>
      <c r="K2828" s="1">
        <f t="shared" si="1140"/>
        <v>12</v>
      </c>
      <c r="L2828" s="8">
        <f t="shared" si="1145"/>
        <v>0.99956372999999998</v>
      </c>
      <c r="M2828" s="14">
        <f t="shared" si="1139"/>
        <v>1.0022992500000001</v>
      </c>
      <c r="N2828" s="14">
        <f t="shared" si="1136"/>
        <v>1.5251931317835217</v>
      </c>
      <c r="O2828" s="8">
        <f t="shared" si="1138"/>
        <v>1.52452773</v>
      </c>
      <c r="P2828" s="8">
        <f t="shared" si="1146"/>
        <v>22452.166728169999</v>
      </c>
      <c r="Q2828" s="13">
        <f t="shared" si="1147"/>
        <v>0</v>
      </c>
      <c r="R2828" s="21">
        <f t="shared" si="1148"/>
        <v>0</v>
      </c>
      <c r="S2828" s="8">
        <f t="shared" si="1149"/>
        <v>0</v>
      </c>
      <c r="T2828" s="10">
        <f t="shared" si="1158"/>
        <v>6.5000000000000002E-2</v>
      </c>
      <c r="U2828" s="13">
        <f t="shared" si="1137"/>
        <v>414</v>
      </c>
      <c r="V2828" s="13">
        <v>252</v>
      </c>
      <c r="W2828" s="14">
        <f t="shared" si="1150"/>
        <v>1.1089998780000001</v>
      </c>
      <c r="X2828" s="224">
        <f t="shared" si="1141"/>
        <v>2447.2834342000001</v>
      </c>
      <c r="Y2828" s="8">
        <v>0</v>
      </c>
      <c r="Z2828" s="9">
        <f t="shared" si="1151"/>
        <v>0</v>
      </c>
      <c r="AA2828" s="26" t="str">
        <f t="shared" si="1159"/>
        <v>INCORPJ=</v>
      </c>
      <c r="AB2828" s="70">
        <f t="shared" si="1160"/>
        <v>45169</v>
      </c>
      <c r="AC2828" s="4"/>
      <c r="AD2828" s="1"/>
      <c r="AE2828" s="11"/>
      <c r="AF2828" s="5"/>
      <c r="AG2828" s="1"/>
      <c r="AH2828" s="1"/>
      <c r="AI2828" s="1"/>
      <c r="AJ2828" s="1"/>
      <c r="AK2828" s="10"/>
      <c r="AL2828" s="1"/>
      <c r="AM2828" s="1"/>
      <c r="AN2828" s="1"/>
      <c r="AO2828" s="1"/>
      <c r="AP2828" s="1"/>
      <c r="AQ2828" s="1"/>
    </row>
    <row r="2829" spans="1:43" x14ac:dyDescent="0.2">
      <c r="A2829" s="67">
        <f t="shared" si="1152"/>
        <v>45111</v>
      </c>
      <c r="B2829" s="8">
        <f t="shared" si="1142"/>
        <v>24904.767942189999</v>
      </c>
      <c r="C2829" s="8">
        <f t="shared" si="1153"/>
        <v>14727.293106159999</v>
      </c>
      <c r="D2829" s="28">
        <f t="shared" si="1154"/>
        <v>6665.28</v>
      </c>
      <c r="E2829" s="9">
        <f>IF(K2829=1,VLOOKUP(A2828,[1]Plan1!$AY$117:$BA$314,3),E2828)</f>
        <v>6659.95</v>
      </c>
      <c r="F2829" s="110">
        <f t="shared" si="1155"/>
        <v>45093</v>
      </c>
      <c r="G2829" s="12">
        <f t="shared" si="1143"/>
        <v>-7.9966633059680436E-4</v>
      </c>
      <c r="H2829" s="11">
        <f t="shared" si="1156"/>
        <v>45124</v>
      </c>
      <c r="I2829" s="11">
        <f t="shared" si="1144"/>
        <v>45124</v>
      </c>
      <c r="J2829" s="1">
        <f t="shared" si="1157"/>
        <v>22</v>
      </c>
      <c r="K2829" s="1">
        <f t="shared" si="1140"/>
        <v>13</v>
      </c>
      <c r="L2829" s="8">
        <f t="shared" si="1145"/>
        <v>0.99952739000000002</v>
      </c>
      <c r="M2829" s="14">
        <f t="shared" si="1139"/>
        <v>1.0022992500000001</v>
      </c>
      <c r="N2829" s="14">
        <f t="shared" si="1136"/>
        <v>1.5251931317835217</v>
      </c>
      <c r="O2829" s="8">
        <f t="shared" si="1138"/>
        <v>1.5244723099999999</v>
      </c>
      <c r="P2829" s="8">
        <f t="shared" si="1146"/>
        <v>22451.35054159</v>
      </c>
      <c r="Q2829" s="13">
        <f t="shared" si="1147"/>
        <v>0</v>
      </c>
      <c r="R2829" s="21">
        <f t="shared" si="1148"/>
        <v>0</v>
      </c>
      <c r="S2829" s="8">
        <f t="shared" si="1149"/>
        <v>0</v>
      </c>
      <c r="T2829" s="10">
        <f t="shared" si="1158"/>
        <v>6.5000000000000002E-2</v>
      </c>
      <c r="U2829" s="13">
        <f t="shared" si="1137"/>
        <v>415</v>
      </c>
      <c r="V2829" s="13">
        <v>252</v>
      </c>
      <c r="W2829" s="14">
        <f t="shared" si="1150"/>
        <v>1.1092770519999999</v>
      </c>
      <c r="X2829" s="224">
        <f t="shared" si="1141"/>
        <v>2453.4174005999998</v>
      </c>
      <c r="Y2829" s="8">
        <v>0</v>
      </c>
      <c r="Z2829" s="9">
        <f t="shared" si="1151"/>
        <v>0</v>
      </c>
      <c r="AA2829" s="26" t="str">
        <f t="shared" si="1159"/>
        <v>INCORPJ=</v>
      </c>
      <c r="AB2829" s="70">
        <f t="shared" si="1160"/>
        <v>45169</v>
      </c>
      <c r="AC2829" s="4"/>
      <c r="AD2829" s="1"/>
      <c r="AE2829" s="11"/>
      <c r="AF2829" s="5"/>
      <c r="AG2829" s="1"/>
      <c r="AH2829" s="1"/>
      <c r="AI2829" s="1"/>
      <c r="AJ2829" s="1"/>
      <c r="AK2829" s="10"/>
      <c r="AL2829" s="1"/>
      <c r="AM2829" s="1"/>
      <c r="AN2829" s="1"/>
      <c r="AO2829" s="1"/>
      <c r="AP2829" s="1"/>
      <c r="AQ2829" s="1"/>
    </row>
    <row r="2830" spans="1:43" x14ac:dyDescent="0.2">
      <c r="A2830" s="67">
        <f t="shared" si="1152"/>
        <v>45112</v>
      </c>
      <c r="B2830" s="8">
        <f t="shared" si="1142"/>
        <v>24910.086328419999</v>
      </c>
      <c r="C2830" s="8">
        <f t="shared" si="1153"/>
        <v>14727.293106159999</v>
      </c>
      <c r="D2830" s="28">
        <f t="shared" si="1154"/>
        <v>6665.28</v>
      </c>
      <c r="E2830" s="9">
        <f>IF(K2830=1,VLOOKUP(A2829,[1]Plan1!$AY$117:$BA$314,3),E2829)</f>
        <v>6659.95</v>
      </c>
      <c r="F2830" s="110">
        <f t="shared" si="1155"/>
        <v>45093</v>
      </c>
      <c r="G2830" s="12">
        <f t="shared" si="1143"/>
        <v>-7.9966633059680436E-4</v>
      </c>
      <c r="H2830" s="11">
        <f t="shared" si="1156"/>
        <v>45124</v>
      </c>
      <c r="I2830" s="11">
        <f t="shared" si="1144"/>
        <v>45124</v>
      </c>
      <c r="J2830" s="1">
        <f t="shared" si="1157"/>
        <v>22</v>
      </c>
      <c r="K2830" s="1">
        <f t="shared" si="1140"/>
        <v>14</v>
      </c>
      <c r="L2830" s="8">
        <f t="shared" si="1145"/>
        <v>0.99949104</v>
      </c>
      <c r="M2830" s="14">
        <f t="shared" si="1139"/>
        <v>1.0022992500000001</v>
      </c>
      <c r="N2830" s="14">
        <f t="shared" si="1136"/>
        <v>1.5251931317835217</v>
      </c>
      <c r="O2830" s="8">
        <f t="shared" si="1138"/>
        <v>1.5244168600000001</v>
      </c>
      <c r="P2830" s="8">
        <f t="shared" si="1146"/>
        <v>22450.53391319</v>
      </c>
      <c r="Q2830" s="13">
        <f t="shared" si="1147"/>
        <v>0</v>
      </c>
      <c r="R2830" s="21">
        <f t="shared" si="1148"/>
        <v>0</v>
      </c>
      <c r="S2830" s="8">
        <f t="shared" si="1149"/>
        <v>0</v>
      </c>
      <c r="T2830" s="10">
        <f t="shared" si="1158"/>
        <v>6.5000000000000002E-2</v>
      </c>
      <c r="U2830" s="13">
        <f t="shared" si="1137"/>
        <v>416</v>
      </c>
      <c r="V2830" s="13">
        <v>252</v>
      </c>
      <c r="W2830" s="14">
        <f t="shared" si="1150"/>
        <v>1.1095542949999999</v>
      </c>
      <c r="X2830" s="224">
        <f t="shared" si="1141"/>
        <v>2459.55241523</v>
      </c>
      <c r="Y2830" s="8">
        <v>0</v>
      </c>
      <c r="Z2830" s="9">
        <f t="shared" si="1151"/>
        <v>0</v>
      </c>
      <c r="AA2830" s="26" t="str">
        <f t="shared" si="1159"/>
        <v>INCORPJ=</v>
      </c>
      <c r="AB2830" s="70">
        <f t="shared" si="1160"/>
        <v>45169</v>
      </c>
      <c r="AC2830" s="4"/>
      <c r="AD2830" s="1"/>
      <c r="AE2830" s="11"/>
      <c r="AF2830" s="5"/>
      <c r="AG2830" s="1"/>
      <c r="AH2830" s="1"/>
      <c r="AI2830" s="1"/>
      <c r="AJ2830" s="1"/>
      <c r="AK2830" s="10"/>
      <c r="AL2830" s="1"/>
      <c r="AM2830" s="1"/>
      <c r="AN2830" s="1"/>
      <c r="AO2830" s="1"/>
      <c r="AP2830" s="1"/>
      <c r="AQ2830" s="1"/>
    </row>
    <row r="2831" spans="1:43" x14ac:dyDescent="0.2">
      <c r="A2831" s="67">
        <f t="shared" si="1152"/>
        <v>45113</v>
      </c>
      <c r="B2831" s="8">
        <f t="shared" si="1142"/>
        <v>24915.406301200001</v>
      </c>
      <c r="C2831" s="8">
        <f t="shared" si="1153"/>
        <v>14727.293106159999</v>
      </c>
      <c r="D2831" s="28">
        <f t="shared" si="1154"/>
        <v>6665.28</v>
      </c>
      <c r="E2831" s="9">
        <f>IF(K2831=1,VLOOKUP(A2830,[1]Plan1!$AY$117:$BA$314,3),E2830)</f>
        <v>6659.95</v>
      </c>
      <c r="F2831" s="110">
        <f t="shared" si="1155"/>
        <v>45093</v>
      </c>
      <c r="G2831" s="12">
        <f t="shared" si="1143"/>
        <v>-7.9966633059680436E-4</v>
      </c>
      <c r="H2831" s="11">
        <f t="shared" si="1156"/>
        <v>45124</v>
      </c>
      <c r="I2831" s="11">
        <f t="shared" si="1144"/>
        <v>45124</v>
      </c>
      <c r="J2831" s="1">
        <f t="shared" si="1157"/>
        <v>22</v>
      </c>
      <c r="K2831" s="1">
        <f t="shared" si="1140"/>
        <v>15</v>
      </c>
      <c r="L2831" s="8">
        <f t="shared" si="1145"/>
        <v>0.99945470000000003</v>
      </c>
      <c r="M2831" s="14">
        <f t="shared" si="1139"/>
        <v>1.0022992500000001</v>
      </c>
      <c r="N2831" s="14">
        <f t="shared" si="1136"/>
        <v>1.5251931317835217</v>
      </c>
      <c r="O2831" s="8">
        <f t="shared" si="1138"/>
        <v>1.5243614400000001</v>
      </c>
      <c r="P2831" s="8">
        <f t="shared" si="1146"/>
        <v>22449.7177266</v>
      </c>
      <c r="Q2831" s="13">
        <f t="shared" si="1147"/>
        <v>0</v>
      </c>
      <c r="R2831" s="21">
        <f t="shared" si="1148"/>
        <v>0</v>
      </c>
      <c r="S2831" s="8">
        <f t="shared" si="1149"/>
        <v>0</v>
      </c>
      <c r="T2831" s="10">
        <f t="shared" si="1158"/>
        <v>6.5000000000000002E-2</v>
      </c>
      <c r="U2831" s="13">
        <f t="shared" si="1137"/>
        <v>417</v>
      </c>
      <c r="V2831" s="13">
        <v>252</v>
      </c>
      <c r="W2831" s="14">
        <f t="shared" si="1150"/>
        <v>1.1098316070000001</v>
      </c>
      <c r="X2831" s="224">
        <f t="shared" si="1141"/>
        <v>2465.6885745999998</v>
      </c>
      <c r="Y2831" s="8">
        <v>0</v>
      </c>
      <c r="Z2831" s="9">
        <f t="shared" si="1151"/>
        <v>0</v>
      </c>
      <c r="AA2831" s="26" t="str">
        <f t="shared" si="1159"/>
        <v>INCORPJ=</v>
      </c>
      <c r="AB2831" s="70">
        <f t="shared" si="1160"/>
        <v>45169</v>
      </c>
      <c r="AC2831" s="4"/>
      <c r="AD2831" s="1"/>
      <c r="AE2831" s="11"/>
      <c r="AF2831" s="5"/>
      <c r="AG2831" s="1"/>
      <c r="AH2831" s="1"/>
      <c r="AI2831" s="1"/>
      <c r="AJ2831" s="1"/>
      <c r="AK2831" s="10"/>
      <c r="AL2831" s="1"/>
      <c r="AM2831" s="1"/>
      <c r="AN2831" s="1"/>
      <c r="AO2831" s="1"/>
      <c r="AP2831" s="1"/>
      <c r="AQ2831" s="1"/>
    </row>
    <row r="2832" spans="1:43" x14ac:dyDescent="0.2">
      <c r="A2832" s="67">
        <f t="shared" si="1152"/>
        <v>45114</v>
      </c>
      <c r="B2832" s="8">
        <f t="shared" si="1142"/>
        <v>24920.727229259999</v>
      </c>
      <c r="C2832" s="8">
        <f t="shared" si="1153"/>
        <v>14727.293106159999</v>
      </c>
      <c r="D2832" s="28">
        <f t="shared" si="1154"/>
        <v>6665.28</v>
      </c>
      <c r="E2832" s="9">
        <f>IF(K2832=1,VLOOKUP(A2831,[1]Plan1!$AY$117:$BA$314,3),E2831)</f>
        <v>6659.95</v>
      </c>
      <c r="F2832" s="110">
        <f t="shared" si="1155"/>
        <v>45093</v>
      </c>
      <c r="G2832" s="12">
        <f t="shared" si="1143"/>
        <v>-7.9966633059680436E-4</v>
      </c>
      <c r="H2832" s="11">
        <f t="shared" si="1156"/>
        <v>45124</v>
      </c>
      <c r="I2832" s="11">
        <f t="shared" si="1144"/>
        <v>45124</v>
      </c>
      <c r="J2832" s="1">
        <f t="shared" si="1157"/>
        <v>22</v>
      </c>
      <c r="K2832" s="1">
        <f t="shared" si="1140"/>
        <v>16</v>
      </c>
      <c r="L2832" s="8">
        <f t="shared" si="1145"/>
        <v>0.99941835999999995</v>
      </c>
      <c r="M2832" s="14">
        <f t="shared" si="1139"/>
        <v>1.0022992500000001</v>
      </c>
      <c r="N2832" s="14">
        <f t="shared" si="1136"/>
        <v>1.5251931317835217</v>
      </c>
      <c r="O2832" s="8">
        <f t="shared" si="1138"/>
        <v>1.5243060100000001</v>
      </c>
      <c r="P2832" s="8">
        <f t="shared" si="1146"/>
        <v>22448.901392749998</v>
      </c>
      <c r="Q2832" s="13">
        <f t="shared" si="1147"/>
        <v>0</v>
      </c>
      <c r="R2832" s="21">
        <f t="shared" si="1148"/>
        <v>0</v>
      </c>
      <c r="S2832" s="8">
        <f t="shared" si="1149"/>
        <v>0</v>
      </c>
      <c r="T2832" s="10">
        <f t="shared" si="1158"/>
        <v>6.5000000000000002E-2</v>
      </c>
      <c r="U2832" s="13">
        <f t="shared" si="1137"/>
        <v>418</v>
      </c>
      <c r="V2832" s="13">
        <v>252</v>
      </c>
      <c r="W2832" s="14">
        <f t="shared" si="1150"/>
        <v>1.110108989</v>
      </c>
      <c r="X2832" s="224">
        <f t="shared" si="1141"/>
        <v>2471.82583651</v>
      </c>
      <c r="Y2832" s="8">
        <v>0</v>
      </c>
      <c r="Z2832" s="9">
        <f t="shared" si="1151"/>
        <v>0</v>
      </c>
      <c r="AA2832" s="26" t="str">
        <f t="shared" si="1159"/>
        <v>INCORPJ=</v>
      </c>
      <c r="AB2832" s="70">
        <f t="shared" si="1160"/>
        <v>45169</v>
      </c>
      <c r="AC2832" s="4"/>
      <c r="AD2832" s="1"/>
      <c r="AE2832" s="11"/>
      <c r="AF2832" s="5"/>
      <c r="AG2832" s="1"/>
      <c r="AH2832" s="1"/>
      <c r="AI2832" s="1"/>
      <c r="AJ2832" s="1"/>
      <c r="AK2832" s="10"/>
      <c r="AL2832" s="1"/>
      <c r="AM2832" s="1"/>
      <c r="AN2832" s="1"/>
      <c r="AO2832" s="1"/>
      <c r="AP2832" s="1"/>
      <c r="AQ2832" s="1"/>
    </row>
    <row r="2833" spans="1:43" x14ac:dyDescent="0.2">
      <c r="A2833" s="67">
        <f t="shared" si="1152"/>
        <v>45115</v>
      </c>
      <c r="B2833" s="8">
        <f t="shared" si="1142"/>
        <v>24926.049089830001</v>
      </c>
      <c r="C2833" s="8">
        <f t="shared" si="1153"/>
        <v>14727.293106159999</v>
      </c>
      <c r="D2833" s="28">
        <f t="shared" si="1154"/>
        <v>6665.28</v>
      </c>
      <c r="E2833" s="9">
        <f>IF(K2833=1,VLOOKUP(A2832,[1]Plan1!$AY$117:$BA$314,3),E2832)</f>
        <v>6659.95</v>
      </c>
      <c r="F2833" s="110">
        <f t="shared" si="1155"/>
        <v>45093</v>
      </c>
      <c r="G2833" s="12">
        <f t="shared" si="1143"/>
        <v>-7.9966633059680436E-4</v>
      </c>
      <c r="H2833" s="11">
        <f t="shared" si="1156"/>
        <v>45124</v>
      </c>
      <c r="I2833" s="11">
        <f t="shared" si="1144"/>
        <v>45124</v>
      </c>
      <c r="J2833" s="1">
        <f t="shared" si="1157"/>
        <v>22</v>
      </c>
      <c r="K2833" s="1">
        <f t="shared" si="1140"/>
        <v>17</v>
      </c>
      <c r="L2833" s="8">
        <f t="shared" si="1145"/>
        <v>0.99938201000000004</v>
      </c>
      <c r="M2833" s="14">
        <f t="shared" si="1139"/>
        <v>1.0022992500000001</v>
      </c>
      <c r="N2833" s="14">
        <f t="shared" si="1136"/>
        <v>1.5251931317835217</v>
      </c>
      <c r="O2833" s="8">
        <f t="shared" si="1138"/>
        <v>1.52425057</v>
      </c>
      <c r="P2833" s="8">
        <f t="shared" si="1146"/>
        <v>22448.084911620001</v>
      </c>
      <c r="Q2833" s="13">
        <f t="shared" si="1147"/>
        <v>0</v>
      </c>
      <c r="R2833" s="21">
        <f t="shared" si="1148"/>
        <v>0</v>
      </c>
      <c r="S2833" s="8">
        <f t="shared" si="1149"/>
        <v>0</v>
      </c>
      <c r="T2833" s="10">
        <f t="shared" si="1158"/>
        <v>6.5000000000000002E-2</v>
      </c>
      <c r="U2833" s="13">
        <f t="shared" si="1137"/>
        <v>419</v>
      </c>
      <c r="V2833" s="13">
        <v>252</v>
      </c>
      <c r="W2833" s="14">
        <f t="shared" si="1150"/>
        <v>1.1103864400000001</v>
      </c>
      <c r="X2833" s="224">
        <f t="shared" si="1141"/>
        <v>2477.9641782099998</v>
      </c>
      <c r="Y2833" s="8">
        <v>0</v>
      </c>
      <c r="Z2833" s="9">
        <f t="shared" si="1151"/>
        <v>0</v>
      </c>
      <c r="AA2833" s="26" t="str">
        <f t="shared" si="1159"/>
        <v>INCORPJ=</v>
      </c>
      <c r="AB2833" s="70">
        <f t="shared" si="1160"/>
        <v>45169</v>
      </c>
      <c r="AC2833" s="4"/>
      <c r="AD2833" s="1"/>
      <c r="AE2833" s="11"/>
      <c r="AF2833" s="5"/>
      <c r="AG2833" s="1"/>
      <c r="AH2833" s="1"/>
      <c r="AI2833" s="1"/>
      <c r="AJ2833" s="1"/>
      <c r="AK2833" s="10"/>
      <c r="AL2833" s="1"/>
      <c r="AM2833" s="1"/>
      <c r="AN2833" s="1"/>
      <c r="AO2833" s="1"/>
      <c r="AP2833" s="1"/>
      <c r="AQ2833" s="1"/>
    </row>
    <row r="2834" spans="1:43" x14ac:dyDescent="0.2">
      <c r="A2834" s="67">
        <f t="shared" si="1152"/>
        <v>45116</v>
      </c>
      <c r="B2834" s="8">
        <f t="shared" si="1142"/>
        <v>24926.049089830001</v>
      </c>
      <c r="C2834" s="8">
        <f t="shared" si="1153"/>
        <v>14727.293106159999</v>
      </c>
      <c r="D2834" s="28">
        <f t="shared" si="1154"/>
        <v>6665.28</v>
      </c>
      <c r="E2834" s="9">
        <f>IF(K2834=1,VLOOKUP(A2833,[1]Plan1!$AY$117:$BA$314,3),E2833)</f>
        <v>6659.95</v>
      </c>
      <c r="F2834" s="110">
        <f t="shared" si="1155"/>
        <v>45093</v>
      </c>
      <c r="G2834" s="12">
        <f t="shared" si="1143"/>
        <v>-7.9966633059680436E-4</v>
      </c>
      <c r="H2834" s="11">
        <f t="shared" si="1156"/>
        <v>45124</v>
      </c>
      <c r="I2834" s="11">
        <f t="shared" si="1144"/>
        <v>45124</v>
      </c>
      <c r="J2834" s="1">
        <f t="shared" si="1157"/>
        <v>22</v>
      </c>
      <c r="K2834" s="1">
        <f t="shared" si="1140"/>
        <v>17</v>
      </c>
      <c r="L2834" s="8">
        <f t="shared" si="1145"/>
        <v>0.99938201000000004</v>
      </c>
      <c r="M2834" s="14">
        <f t="shared" si="1139"/>
        <v>1.0022992500000001</v>
      </c>
      <c r="N2834" s="14">
        <f t="shared" si="1136"/>
        <v>1.5251931317835217</v>
      </c>
      <c r="O2834" s="8">
        <f t="shared" si="1138"/>
        <v>1.52425057</v>
      </c>
      <c r="P2834" s="8">
        <f t="shared" si="1146"/>
        <v>22448.084911620001</v>
      </c>
      <c r="Q2834" s="13">
        <f t="shared" si="1147"/>
        <v>0</v>
      </c>
      <c r="R2834" s="21">
        <f t="shared" si="1148"/>
        <v>0</v>
      </c>
      <c r="S2834" s="8">
        <f t="shared" si="1149"/>
        <v>0</v>
      </c>
      <c r="T2834" s="10">
        <f t="shared" si="1158"/>
        <v>6.5000000000000002E-2</v>
      </c>
      <c r="U2834" s="13">
        <f t="shared" si="1137"/>
        <v>419</v>
      </c>
      <c r="V2834" s="13">
        <v>252</v>
      </c>
      <c r="W2834" s="14">
        <f t="shared" si="1150"/>
        <v>1.1103864400000001</v>
      </c>
      <c r="X2834" s="224">
        <f t="shared" si="1141"/>
        <v>2477.9641782099998</v>
      </c>
      <c r="Y2834" s="8">
        <v>0</v>
      </c>
      <c r="Z2834" s="9">
        <f t="shared" si="1151"/>
        <v>0</v>
      </c>
      <c r="AA2834" s="26" t="str">
        <f t="shared" si="1159"/>
        <v>INCORPJ=</v>
      </c>
      <c r="AB2834" s="70">
        <f t="shared" si="1160"/>
        <v>45169</v>
      </c>
      <c r="AC2834" s="4"/>
      <c r="AD2834" s="1"/>
      <c r="AE2834" s="11"/>
      <c r="AF2834" s="5"/>
      <c r="AG2834" s="1"/>
      <c r="AH2834" s="1"/>
      <c r="AI2834" s="1"/>
      <c r="AJ2834" s="1"/>
      <c r="AK2834" s="10"/>
      <c r="AL2834" s="1"/>
      <c r="AM2834" s="1"/>
      <c r="AN2834" s="1"/>
      <c r="AO2834" s="1"/>
      <c r="AP2834" s="1"/>
      <c r="AQ2834" s="1"/>
    </row>
    <row r="2835" spans="1:43" x14ac:dyDescent="0.2">
      <c r="A2835" s="67">
        <f t="shared" si="1152"/>
        <v>45117</v>
      </c>
      <c r="B2835" s="8">
        <f t="shared" si="1142"/>
        <v>24926.049089830001</v>
      </c>
      <c r="C2835" s="8">
        <f t="shared" si="1153"/>
        <v>14727.293106159999</v>
      </c>
      <c r="D2835" s="28">
        <f t="shared" si="1154"/>
        <v>6665.28</v>
      </c>
      <c r="E2835" s="9">
        <f>IF(K2835=1,VLOOKUP(A2834,[1]Plan1!$AY$117:$BA$314,3),E2834)</f>
        <v>6659.95</v>
      </c>
      <c r="F2835" s="110">
        <f t="shared" si="1155"/>
        <v>45093</v>
      </c>
      <c r="G2835" s="12">
        <f t="shared" si="1143"/>
        <v>-7.9966633059680436E-4</v>
      </c>
      <c r="H2835" s="11">
        <f t="shared" si="1156"/>
        <v>45124</v>
      </c>
      <c r="I2835" s="11">
        <f t="shared" si="1144"/>
        <v>45124</v>
      </c>
      <c r="J2835" s="1">
        <f t="shared" si="1157"/>
        <v>22</v>
      </c>
      <c r="K2835" s="1">
        <f t="shared" si="1140"/>
        <v>17</v>
      </c>
      <c r="L2835" s="8">
        <f t="shared" si="1145"/>
        <v>0.99938201000000004</v>
      </c>
      <c r="M2835" s="14">
        <f t="shared" si="1139"/>
        <v>1.0022992500000001</v>
      </c>
      <c r="N2835" s="14">
        <f t="shared" si="1136"/>
        <v>1.5251931317835217</v>
      </c>
      <c r="O2835" s="8">
        <f t="shared" si="1138"/>
        <v>1.52425057</v>
      </c>
      <c r="P2835" s="8">
        <f t="shared" si="1146"/>
        <v>22448.084911620001</v>
      </c>
      <c r="Q2835" s="13">
        <f t="shared" si="1147"/>
        <v>0</v>
      </c>
      <c r="R2835" s="21">
        <f t="shared" si="1148"/>
        <v>0</v>
      </c>
      <c r="S2835" s="8">
        <f t="shared" si="1149"/>
        <v>0</v>
      </c>
      <c r="T2835" s="10">
        <f t="shared" si="1158"/>
        <v>6.5000000000000002E-2</v>
      </c>
      <c r="U2835" s="13">
        <f t="shared" si="1137"/>
        <v>419</v>
      </c>
      <c r="V2835" s="13">
        <v>252</v>
      </c>
      <c r="W2835" s="14">
        <f t="shared" si="1150"/>
        <v>1.1103864400000001</v>
      </c>
      <c r="X2835" s="224">
        <f t="shared" si="1141"/>
        <v>2477.9641782099998</v>
      </c>
      <c r="Y2835" s="8">
        <v>0</v>
      </c>
      <c r="Z2835" s="9">
        <f t="shared" si="1151"/>
        <v>0</v>
      </c>
      <c r="AA2835" s="26" t="str">
        <f t="shared" si="1159"/>
        <v>INCORPJ=</v>
      </c>
      <c r="AB2835" s="70">
        <f t="shared" si="1160"/>
        <v>45169</v>
      </c>
      <c r="AC2835" s="4"/>
      <c r="AD2835" s="1"/>
      <c r="AE2835" s="11"/>
      <c r="AF2835" s="5"/>
      <c r="AG2835" s="1"/>
      <c r="AH2835" s="1"/>
      <c r="AI2835" s="1"/>
      <c r="AJ2835" s="1"/>
      <c r="AK2835" s="10"/>
      <c r="AL2835" s="1"/>
      <c r="AM2835" s="1"/>
      <c r="AN2835" s="1"/>
      <c r="AO2835" s="1"/>
      <c r="AP2835" s="1"/>
      <c r="AQ2835" s="1"/>
    </row>
    <row r="2836" spans="1:43" x14ac:dyDescent="0.2">
      <c r="A2836" s="67">
        <f t="shared" si="1152"/>
        <v>45118</v>
      </c>
      <c r="B2836" s="8">
        <f t="shared" si="1142"/>
        <v>24931.372373320002</v>
      </c>
      <c r="C2836" s="8">
        <f t="shared" si="1153"/>
        <v>14727.293106159999</v>
      </c>
      <c r="D2836" s="28">
        <f t="shared" si="1154"/>
        <v>6665.28</v>
      </c>
      <c r="E2836" s="9">
        <f>IF(K2836=1,VLOOKUP(A2835,[1]Plan1!$AY$117:$BA$314,3),E2835)</f>
        <v>6659.95</v>
      </c>
      <c r="F2836" s="110">
        <f t="shared" si="1155"/>
        <v>45093</v>
      </c>
      <c r="G2836" s="12">
        <f t="shared" si="1143"/>
        <v>-7.9966633059680436E-4</v>
      </c>
      <c r="H2836" s="11">
        <f t="shared" si="1156"/>
        <v>45124</v>
      </c>
      <c r="I2836" s="11">
        <f t="shared" si="1144"/>
        <v>45124</v>
      </c>
      <c r="J2836" s="1">
        <f t="shared" si="1157"/>
        <v>22</v>
      </c>
      <c r="K2836" s="1">
        <f t="shared" si="1140"/>
        <v>18</v>
      </c>
      <c r="L2836" s="8">
        <f t="shared" si="1145"/>
        <v>0.99934566999999996</v>
      </c>
      <c r="M2836" s="14">
        <f t="shared" si="1139"/>
        <v>1.0022992500000001</v>
      </c>
      <c r="N2836" s="14">
        <f t="shared" si="1136"/>
        <v>1.5251931317835217</v>
      </c>
      <c r="O2836" s="8">
        <f t="shared" si="1138"/>
        <v>1.5241951499999999</v>
      </c>
      <c r="P2836" s="8">
        <f t="shared" si="1146"/>
        <v>22447.26872503</v>
      </c>
      <c r="Q2836" s="13">
        <f t="shared" si="1147"/>
        <v>0</v>
      </c>
      <c r="R2836" s="21">
        <f t="shared" si="1148"/>
        <v>0</v>
      </c>
      <c r="S2836" s="8">
        <f t="shared" si="1149"/>
        <v>0</v>
      </c>
      <c r="T2836" s="10">
        <f t="shared" si="1158"/>
        <v>6.5000000000000002E-2</v>
      </c>
      <c r="U2836" s="13">
        <f t="shared" si="1137"/>
        <v>420</v>
      </c>
      <c r="V2836" s="13">
        <v>252</v>
      </c>
      <c r="W2836" s="14">
        <f t="shared" si="1150"/>
        <v>1.1106639599999999</v>
      </c>
      <c r="X2836" s="224">
        <f t="shared" si="1141"/>
        <v>2484.1036482899999</v>
      </c>
      <c r="Y2836" s="8">
        <v>0</v>
      </c>
      <c r="Z2836" s="9">
        <f t="shared" si="1151"/>
        <v>0</v>
      </c>
      <c r="AA2836" s="26" t="str">
        <f t="shared" si="1159"/>
        <v>INCORPJ=</v>
      </c>
      <c r="AB2836" s="70">
        <f t="shared" si="1160"/>
        <v>45169</v>
      </c>
      <c r="AC2836" s="4"/>
      <c r="AD2836" s="1"/>
      <c r="AE2836" s="11"/>
      <c r="AF2836" s="5"/>
      <c r="AG2836" s="1"/>
      <c r="AH2836" s="1"/>
      <c r="AI2836" s="1"/>
      <c r="AJ2836" s="1"/>
      <c r="AK2836" s="10"/>
      <c r="AL2836" s="1"/>
      <c r="AM2836" s="1"/>
      <c r="AN2836" s="1"/>
      <c r="AO2836" s="1"/>
      <c r="AP2836" s="1"/>
      <c r="AQ2836" s="1"/>
    </row>
    <row r="2837" spans="1:43" x14ac:dyDescent="0.2">
      <c r="A2837" s="67">
        <f t="shared" si="1152"/>
        <v>45119</v>
      </c>
      <c r="B2837" s="8">
        <f t="shared" si="1142"/>
        <v>24936.69691622</v>
      </c>
      <c r="C2837" s="8">
        <f t="shared" si="1153"/>
        <v>14727.293106159999</v>
      </c>
      <c r="D2837" s="28">
        <f t="shared" si="1154"/>
        <v>6665.28</v>
      </c>
      <c r="E2837" s="9">
        <f>IF(K2837=1,VLOOKUP(A2836,[1]Plan1!$AY$117:$BA$314,3),E2836)</f>
        <v>6659.95</v>
      </c>
      <c r="F2837" s="110">
        <f t="shared" si="1155"/>
        <v>45093</v>
      </c>
      <c r="G2837" s="12">
        <f t="shared" si="1143"/>
        <v>-7.9966633059680436E-4</v>
      </c>
      <c r="H2837" s="11">
        <f t="shared" si="1156"/>
        <v>45124</v>
      </c>
      <c r="I2837" s="11">
        <f t="shared" si="1144"/>
        <v>45124</v>
      </c>
      <c r="J2837" s="1">
        <f t="shared" si="1157"/>
        <v>22</v>
      </c>
      <c r="K2837" s="1">
        <f t="shared" si="1140"/>
        <v>19</v>
      </c>
      <c r="L2837" s="8">
        <f t="shared" si="1145"/>
        <v>0.99930934000000005</v>
      </c>
      <c r="M2837" s="14">
        <f t="shared" si="1139"/>
        <v>1.0022992500000001</v>
      </c>
      <c r="N2837" s="14">
        <f t="shared" si="1136"/>
        <v>1.5251931317835217</v>
      </c>
      <c r="O2837" s="8">
        <f t="shared" si="1138"/>
        <v>1.5241397400000001</v>
      </c>
      <c r="P2837" s="8">
        <f t="shared" si="1146"/>
        <v>22446.45268572</v>
      </c>
      <c r="Q2837" s="13">
        <f t="shared" si="1147"/>
        <v>0</v>
      </c>
      <c r="R2837" s="21">
        <f t="shared" si="1148"/>
        <v>0</v>
      </c>
      <c r="S2837" s="8">
        <f t="shared" si="1149"/>
        <v>0</v>
      </c>
      <c r="T2837" s="10">
        <f t="shared" si="1158"/>
        <v>6.5000000000000002E-2</v>
      </c>
      <c r="U2837" s="13">
        <f t="shared" si="1137"/>
        <v>421</v>
      </c>
      <c r="V2837" s="13">
        <v>252</v>
      </c>
      <c r="W2837" s="14">
        <f t="shared" si="1150"/>
        <v>1.1109415490000001</v>
      </c>
      <c r="X2837" s="224">
        <f t="shared" si="1141"/>
        <v>2490.2442305</v>
      </c>
      <c r="Y2837" s="8">
        <v>0</v>
      </c>
      <c r="Z2837" s="9">
        <f t="shared" si="1151"/>
        <v>0</v>
      </c>
      <c r="AA2837" s="26" t="str">
        <f t="shared" si="1159"/>
        <v>INCORPJ=</v>
      </c>
      <c r="AB2837" s="70">
        <f t="shared" si="1160"/>
        <v>45169</v>
      </c>
      <c r="AC2837" s="4"/>
      <c r="AD2837" s="1"/>
      <c r="AE2837" s="11"/>
      <c r="AF2837" s="5"/>
      <c r="AG2837" s="1"/>
      <c r="AH2837" s="1"/>
      <c r="AI2837" s="1"/>
      <c r="AJ2837" s="1"/>
      <c r="AK2837" s="10"/>
      <c r="AL2837" s="1"/>
      <c r="AM2837" s="1"/>
      <c r="AN2837" s="1"/>
      <c r="AO2837" s="1"/>
      <c r="AP2837" s="1"/>
      <c r="AQ2837" s="1"/>
    </row>
    <row r="2838" spans="1:43" x14ac:dyDescent="0.2">
      <c r="A2838" s="67">
        <f t="shared" si="1152"/>
        <v>45120</v>
      </c>
      <c r="B2838" s="8">
        <f t="shared" si="1142"/>
        <v>24942.022249960002</v>
      </c>
      <c r="C2838" s="8">
        <f t="shared" si="1153"/>
        <v>14727.293106159999</v>
      </c>
      <c r="D2838" s="28">
        <f t="shared" si="1154"/>
        <v>6665.28</v>
      </c>
      <c r="E2838" s="9">
        <f>IF(K2838=1,VLOOKUP(A2837,[1]Plan1!$AY$117:$BA$314,3),E2837)</f>
        <v>6659.95</v>
      </c>
      <c r="F2838" s="110">
        <f t="shared" si="1155"/>
        <v>45093</v>
      </c>
      <c r="G2838" s="12">
        <f t="shared" si="1143"/>
        <v>-7.9966633059680436E-4</v>
      </c>
      <c r="H2838" s="11">
        <f t="shared" si="1156"/>
        <v>45124</v>
      </c>
      <c r="I2838" s="11">
        <f t="shared" si="1144"/>
        <v>45124</v>
      </c>
      <c r="J2838" s="1">
        <f t="shared" si="1157"/>
        <v>22</v>
      </c>
      <c r="K2838" s="1">
        <f t="shared" si="1140"/>
        <v>20</v>
      </c>
      <c r="L2838" s="8">
        <f t="shared" si="1145"/>
        <v>0.99927299999999997</v>
      </c>
      <c r="M2838" s="14">
        <f t="shared" si="1139"/>
        <v>1.0022992500000001</v>
      </c>
      <c r="N2838" s="14">
        <f t="shared" si="1136"/>
        <v>1.5251931317835217</v>
      </c>
      <c r="O2838" s="8">
        <f t="shared" si="1138"/>
        <v>1.5240843100000001</v>
      </c>
      <c r="P2838" s="8">
        <f t="shared" si="1146"/>
        <v>22445.636351860001</v>
      </c>
      <c r="Q2838" s="13">
        <f t="shared" si="1147"/>
        <v>0</v>
      </c>
      <c r="R2838" s="21">
        <f t="shared" si="1148"/>
        <v>0</v>
      </c>
      <c r="S2838" s="8">
        <f t="shared" si="1149"/>
        <v>0</v>
      </c>
      <c r="T2838" s="10">
        <f t="shared" si="1158"/>
        <v>6.5000000000000002E-2</v>
      </c>
      <c r="U2838" s="13">
        <f t="shared" si="1137"/>
        <v>422</v>
      </c>
      <c r="V2838" s="13">
        <v>252</v>
      </c>
      <c r="W2838" s="14">
        <f t="shared" si="1150"/>
        <v>1.1112192080000001</v>
      </c>
      <c r="X2838" s="224">
        <f t="shared" si="1141"/>
        <v>2496.3858980999998</v>
      </c>
      <c r="Y2838" s="8">
        <v>0</v>
      </c>
      <c r="Z2838" s="9">
        <f t="shared" si="1151"/>
        <v>0</v>
      </c>
      <c r="AA2838" s="26" t="str">
        <f t="shared" si="1159"/>
        <v>INCORPJ=</v>
      </c>
      <c r="AB2838" s="70">
        <f t="shared" si="1160"/>
        <v>45169</v>
      </c>
      <c r="AC2838" s="4"/>
      <c r="AD2838" s="1"/>
      <c r="AE2838" s="11"/>
      <c r="AF2838" s="5"/>
      <c r="AG2838" s="1"/>
      <c r="AH2838" s="1"/>
      <c r="AI2838" s="1"/>
      <c r="AJ2838" s="1"/>
      <c r="AK2838" s="10"/>
      <c r="AL2838" s="1"/>
      <c r="AM2838" s="1"/>
      <c r="AN2838" s="1"/>
      <c r="AO2838" s="1"/>
      <c r="AP2838" s="1"/>
      <c r="AQ2838" s="1"/>
    </row>
    <row r="2839" spans="1:43" x14ac:dyDescent="0.2">
      <c r="A2839" s="67">
        <f t="shared" si="1152"/>
        <v>45121</v>
      </c>
      <c r="B2839" s="8">
        <f t="shared" si="1142"/>
        <v>24947.348865220003</v>
      </c>
      <c r="C2839" s="8">
        <f t="shared" si="1153"/>
        <v>14727.293106159999</v>
      </c>
      <c r="D2839" s="28">
        <f t="shared" si="1154"/>
        <v>6665.28</v>
      </c>
      <c r="E2839" s="9">
        <f>IF(K2839=1,VLOOKUP(A2838,[1]Plan1!$AY$117:$BA$314,3),E2838)</f>
        <v>6659.95</v>
      </c>
      <c r="F2839" s="110">
        <f t="shared" si="1155"/>
        <v>45093</v>
      </c>
      <c r="G2839" s="12">
        <f t="shared" si="1143"/>
        <v>-7.9966633059680436E-4</v>
      </c>
      <c r="H2839" s="11">
        <f t="shared" si="1156"/>
        <v>45124</v>
      </c>
      <c r="I2839" s="11">
        <f t="shared" si="1144"/>
        <v>45124</v>
      </c>
      <c r="J2839" s="1">
        <f t="shared" si="1157"/>
        <v>22</v>
      </c>
      <c r="K2839" s="1">
        <f t="shared" si="1140"/>
        <v>21</v>
      </c>
      <c r="L2839" s="8">
        <f t="shared" si="1145"/>
        <v>0.99923666</v>
      </c>
      <c r="M2839" s="14">
        <f t="shared" si="1139"/>
        <v>1.0022992500000001</v>
      </c>
      <c r="N2839" s="14">
        <f t="shared" si="1136"/>
        <v>1.5251931317835217</v>
      </c>
      <c r="O2839" s="8">
        <f t="shared" si="1138"/>
        <v>1.5240288900000001</v>
      </c>
      <c r="P2839" s="8">
        <f t="shared" si="1146"/>
        <v>22444.820165280002</v>
      </c>
      <c r="Q2839" s="13">
        <f t="shared" si="1147"/>
        <v>0</v>
      </c>
      <c r="R2839" s="21">
        <f t="shared" si="1148"/>
        <v>0</v>
      </c>
      <c r="S2839" s="8">
        <f t="shared" si="1149"/>
        <v>0</v>
      </c>
      <c r="T2839" s="10">
        <f t="shared" si="1158"/>
        <v>6.5000000000000002E-2</v>
      </c>
      <c r="U2839" s="13">
        <f t="shared" si="1137"/>
        <v>423</v>
      </c>
      <c r="V2839" s="13">
        <v>252</v>
      </c>
      <c r="W2839" s="14">
        <f t="shared" si="1150"/>
        <v>1.1114969370000001</v>
      </c>
      <c r="X2839" s="224">
        <f t="shared" si="1141"/>
        <v>2502.52869994</v>
      </c>
      <c r="Y2839" s="8">
        <v>0</v>
      </c>
      <c r="Z2839" s="9">
        <f t="shared" si="1151"/>
        <v>0</v>
      </c>
      <c r="AA2839" s="26" t="str">
        <f t="shared" si="1159"/>
        <v>INCORPJ=</v>
      </c>
      <c r="AB2839" s="70">
        <f t="shared" si="1160"/>
        <v>45169</v>
      </c>
      <c r="AC2839" s="4"/>
      <c r="AD2839" s="1"/>
      <c r="AE2839" s="11"/>
      <c r="AF2839" s="5"/>
      <c r="AG2839" s="1"/>
      <c r="AH2839" s="1"/>
      <c r="AI2839" s="1"/>
      <c r="AJ2839" s="1"/>
      <c r="AK2839" s="10"/>
      <c r="AL2839" s="1"/>
      <c r="AM2839" s="1"/>
      <c r="AN2839" s="1"/>
      <c r="AO2839" s="1"/>
      <c r="AP2839" s="1"/>
      <c r="AQ2839" s="1"/>
    </row>
    <row r="2840" spans="1:43" x14ac:dyDescent="0.2">
      <c r="A2840" s="67">
        <f t="shared" si="1152"/>
        <v>45122</v>
      </c>
      <c r="B2840" s="8">
        <f t="shared" si="1142"/>
        <v>24952.676739480001</v>
      </c>
      <c r="C2840" s="8">
        <f t="shared" si="1153"/>
        <v>14727.293106159999</v>
      </c>
      <c r="D2840" s="28">
        <f t="shared" si="1154"/>
        <v>6665.28</v>
      </c>
      <c r="E2840" s="9">
        <f>IF(K2840=1,VLOOKUP(A2839,[1]Plan1!$AY$117:$BA$314,3),E2839)</f>
        <v>6659.95</v>
      </c>
      <c r="F2840" s="110">
        <f t="shared" si="1155"/>
        <v>45093</v>
      </c>
      <c r="G2840" s="12">
        <f t="shared" si="1143"/>
        <v>-7.9966633059680436E-4</v>
      </c>
      <c r="H2840" s="11">
        <f t="shared" si="1156"/>
        <v>45153</v>
      </c>
      <c r="I2840" s="11">
        <f t="shared" si="1144"/>
        <v>45124</v>
      </c>
      <c r="J2840" s="1">
        <f t="shared" si="1157"/>
        <v>22</v>
      </c>
      <c r="K2840" s="1">
        <f t="shared" si="1140"/>
        <v>22</v>
      </c>
      <c r="L2840" s="8">
        <f t="shared" si="1145"/>
        <v>0.99920032999999997</v>
      </c>
      <c r="M2840" s="14">
        <f t="shared" si="1139"/>
        <v>1.0022992500000001</v>
      </c>
      <c r="N2840" s="14">
        <f t="shared" si="1136"/>
        <v>1.5251931317835217</v>
      </c>
      <c r="O2840" s="8">
        <f t="shared" si="1138"/>
        <v>1.52397348</v>
      </c>
      <c r="P2840" s="8">
        <f t="shared" si="1146"/>
        <v>22444.004125970001</v>
      </c>
      <c r="Q2840" s="13">
        <f t="shared" si="1147"/>
        <v>0</v>
      </c>
      <c r="R2840" s="21">
        <f t="shared" si="1148"/>
        <v>0</v>
      </c>
      <c r="S2840" s="8">
        <f t="shared" si="1149"/>
        <v>0</v>
      </c>
      <c r="T2840" s="10">
        <f t="shared" si="1158"/>
        <v>6.5000000000000002E-2</v>
      </c>
      <c r="U2840" s="13">
        <f t="shared" si="1137"/>
        <v>424</v>
      </c>
      <c r="V2840" s="13">
        <v>252</v>
      </c>
      <c r="W2840" s="14">
        <f t="shared" si="1150"/>
        <v>1.111774735</v>
      </c>
      <c r="X2840" s="224">
        <f t="shared" si="1141"/>
        <v>2508.6726135099998</v>
      </c>
      <c r="Y2840" s="8">
        <v>0</v>
      </c>
      <c r="Z2840" s="9">
        <f t="shared" si="1151"/>
        <v>0</v>
      </c>
      <c r="AA2840" s="26" t="str">
        <f t="shared" si="1159"/>
        <v>INCORPJ=</v>
      </c>
      <c r="AB2840" s="70">
        <f t="shared" si="1160"/>
        <v>45169</v>
      </c>
      <c r="AC2840" s="4"/>
      <c r="AD2840" s="1"/>
      <c r="AE2840" s="11"/>
      <c r="AF2840" s="5"/>
      <c r="AG2840" s="1"/>
      <c r="AH2840" s="1"/>
      <c r="AI2840" s="1"/>
      <c r="AJ2840" s="1"/>
      <c r="AK2840" s="10"/>
      <c r="AL2840" s="1"/>
      <c r="AM2840" s="1"/>
      <c r="AN2840" s="1"/>
      <c r="AO2840" s="1"/>
      <c r="AP2840" s="1"/>
      <c r="AQ2840" s="1"/>
    </row>
    <row r="2841" spans="1:43" x14ac:dyDescent="0.2">
      <c r="A2841" s="67">
        <f t="shared" si="1152"/>
        <v>45123</v>
      </c>
      <c r="B2841" s="8">
        <f t="shared" si="1142"/>
        <v>24952.676739480001</v>
      </c>
      <c r="C2841" s="8">
        <f t="shared" si="1153"/>
        <v>14727.293106159999</v>
      </c>
      <c r="D2841" s="28">
        <f t="shared" si="1154"/>
        <v>6665.28</v>
      </c>
      <c r="E2841" s="9">
        <f>IF(K2841=1,VLOOKUP(A2840,[1]Plan1!$AY$117:$BA$314,3),E2840)</f>
        <v>6659.95</v>
      </c>
      <c r="F2841" s="110">
        <f t="shared" si="1155"/>
        <v>45093</v>
      </c>
      <c r="G2841" s="12">
        <f t="shared" si="1143"/>
        <v>-7.9966633059680436E-4</v>
      </c>
      <c r="H2841" s="11">
        <f t="shared" si="1156"/>
        <v>45153</v>
      </c>
      <c r="I2841" s="11">
        <f t="shared" si="1144"/>
        <v>45124</v>
      </c>
      <c r="J2841" s="1">
        <f t="shared" si="1157"/>
        <v>22</v>
      </c>
      <c r="K2841" s="1">
        <f t="shared" si="1140"/>
        <v>22</v>
      </c>
      <c r="L2841" s="8">
        <f t="shared" si="1145"/>
        <v>0.99920032999999997</v>
      </c>
      <c r="M2841" s="14">
        <f t="shared" si="1139"/>
        <v>1.0022992500000001</v>
      </c>
      <c r="N2841" s="14">
        <f t="shared" si="1136"/>
        <v>1.5251931317835217</v>
      </c>
      <c r="O2841" s="8">
        <f t="shared" si="1138"/>
        <v>1.52397348</v>
      </c>
      <c r="P2841" s="8">
        <f t="shared" si="1146"/>
        <v>22444.004125970001</v>
      </c>
      <c r="Q2841" s="13">
        <f t="shared" si="1147"/>
        <v>0</v>
      </c>
      <c r="R2841" s="21">
        <f t="shared" si="1148"/>
        <v>0</v>
      </c>
      <c r="S2841" s="8">
        <f t="shared" si="1149"/>
        <v>0</v>
      </c>
      <c r="T2841" s="10">
        <f t="shared" si="1158"/>
        <v>6.5000000000000002E-2</v>
      </c>
      <c r="U2841" s="13">
        <f t="shared" si="1137"/>
        <v>424</v>
      </c>
      <c r="V2841" s="13">
        <v>252</v>
      </c>
      <c r="W2841" s="14">
        <f t="shared" si="1150"/>
        <v>1.111774735</v>
      </c>
      <c r="X2841" s="224">
        <f t="shared" si="1141"/>
        <v>2508.6726135099998</v>
      </c>
      <c r="Y2841" s="8">
        <v>0</v>
      </c>
      <c r="Z2841" s="9">
        <f t="shared" si="1151"/>
        <v>0</v>
      </c>
      <c r="AA2841" s="26" t="str">
        <f t="shared" si="1159"/>
        <v>INCORPJ=</v>
      </c>
      <c r="AB2841" s="70">
        <f t="shared" si="1160"/>
        <v>45169</v>
      </c>
      <c r="AC2841" s="4"/>
      <c r="AD2841" s="1"/>
      <c r="AE2841" s="11"/>
      <c r="AF2841" s="5"/>
      <c r="AG2841" s="1"/>
      <c r="AH2841" s="1"/>
      <c r="AI2841" s="1"/>
      <c r="AJ2841" s="1"/>
      <c r="AK2841" s="10"/>
      <c r="AL2841" s="1"/>
      <c r="AM2841" s="1"/>
      <c r="AN2841" s="1"/>
      <c r="AO2841" s="1"/>
      <c r="AP2841" s="1"/>
      <c r="AQ2841" s="1"/>
    </row>
    <row r="2842" spans="1:43" x14ac:dyDescent="0.2">
      <c r="A2842" s="67">
        <f t="shared" si="1152"/>
        <v>45124</v>
      </c>
      <c r="B2842" s="8">
        <f t="shared" si="1142"/>
        <v>24952.676739480001</v>
      </c>
      <c r="C2842" s="8">
        <f t="shared" si="1153"/>
        <v>14727.293106159999</v>
      </c>
      <c r="D2842" s="28">
        <f t="shared" si="1154"/>
        <v>6665.28</v>
      </c>
      <c r="E2842" s="9">
        <f>IF(K2842=1,VLOOKUP(A2841,[1]Plan1!$AY$117:$BA$314,3),E2841)</f>
        <v>6659.95</v>
      </c>
      <c r="F2842" s="110">
        <f t="shared" si="1155"/>
        <v>45093</v>
      </c>
      <c r="G2842" s="12">
        <f t="shared" si="1143"/>
        <v>-7.9966633059680436E-4</v>
      </c>
      <c r="H2842" s="11">
        <f t="shared" si="1156"/>
        <v>45153</v>
      </c>
      <c r="I2842" s="11">
        <f t="shared" si="1144"/>
        <v>45124</v>
      </c>
      <c r="J2842" s="1">
        <f t="shared" si="1157"/>
        <v>22</v>
      </c>
      <c r="K2842" s="1">
        <f t="shared" si="1140"/>
        <v>22</v>
      </c>
      <c r="L2842" s="8">
        <f t="shared" si="1145"/>
        <v>0.99920032999999997</v>
      </c>
      <c r="M2842" s="14">
        <f t="shared" si="1139"/>
        <v>1.0022992500000001</v>
      </c>
      <c r="N2842" s="14">
        <f t="shared" si="1136"/>
        <v>1.5251931317835217</v>
      </c>
      <c r="O2842" s="8">
        <f t="shared" si="1138"/>
        <v>1.52397348</v>
      </c>
      <c r="P2842" s="8">
        <f t="shared" si="1146"/>
        <v>22444.004125970001</v>
      </c>
      <c r="Q2842" s="13">
        <f t="shared" si="1147"/>
        <v>0</v>
      </c>
      <c r="R2842" s="21">
        <f t="shared" si="1148"/>
        <v>0</v>
      </c>
      <c r="S2842" s="8">
        <f t="shared" si="1149"/>
        <v>0</v>
      </c>
      <c r="T2842" s="10">
        <f t="shared" si="1158"/>
        <v>6.5000000000000002E-2</v>
      </c>
      <c r="U2842" s="13">
        <f t="shared" si="1137"/>
        <v>424</v>
      </c>
      <c r="V2842" s="13">
        <v>252</v>
      </c>
      <c r="W2842" s="14">
        <f t="shared" si="1150"/>
        <v>1.111774735</v>
      </c>
      <c r="X2842" s="224">
        <f t="shared" si="1141"/>
        <v>2508.6726135099998</v>
      </c>
      <c r="Y2842" s="8">
        <v>0</v>
      </c>
      <c r="Z2842" s="9">
        <f t="shared" si="1151"/>
        <v>0</v>
      </c>
      <c r="AA2842" s="26" t="str">
        <f t="shared" si="1159"/>
        <v>INCORPJ=</v>
      </c>
      <c r="AB2842" s="70">
        <f t="shared" si="1160"/>
        <v>45169</v>
      </c>
      <c r="AC2842" s="4"/>
      <c r="AD2842" s="1"/>
      <c r="AE2842" s="11"/>
      <c r="AF2842" s="5"/>
      <c r="AG2842" s="1"/>
      <c r="AH2842" s="1"/>
      <c r="AI2842" s="1"/>
      <c r="AJ2842" s="1"/>
      <c r="AK2842" s="10"/>
      <c r="AL2842" s="1"/>
      <c r="AM2842" s="1"/>
      <c r="AN2842" s="1"/>
      <c r="AO2842" s="1"/>
      <c r="AP2842" s="1"/>
      <c r="AQ2842" s="1"/>
    </row>
    <row r="2843" spans="1:43" x14ac:dyDescent="0.2">
      <c r="A2843" s="67">
        <f t="shared" si="1152"/>
        <v>45125</v>
      </c>
      <c r="B2843" s="8">
        <f t="shared" si="1142"/>
        <v>24960.338032219999</v>
      </c>
      <c r="C2843" s="8">
        <f t="shared" si="1153"/>
        <v>14727.293106159999</v>
      </c>
      <c r="D2843" s="28">
        <f t="shared" si="1154"/>
        <v>6659.95</v>
      </c>
      <c r="E2843" s="9">
        <f>IF(K2843=1,VLOOKUP(A2842,[1]Plan1!$AY$117:$BA$314,3),E2842)</f>
        <v>6667.94</v>
      </c>
      <c r="F2843" s="110">
        <f t="shared" si="1155"/>
        <v>45125</v>
      </c>
      <c r="G2843" s="12">
        <f t="shared" si="1143"/>
        <v>1.1997087065218626E-3</v>
      </c>
      <c r="H2843" s="11">
        <f t="shared" si="1156"/>
        <v>45153</v>
      </c>
      <c r="I2843" s="11">
        <f t="shared" si="1144"/>
        <v>45153</v>
      </c>
      <c r="J2843" s="1">
        <f t="shared" si="1157"/>
        <v>21</v>
      </c>
      <c r="K2843" s="1">
        <f t="shared" si="1140"/>
        <v>1</v>
      </c>
      <c r="L2843" s="8">
        <f t="shared" si="1145"/>
        <v>1.0000570900000001</v>
      </c>
      <c r="M2843" s="14">
        <f t="shared" si="1139"/>
        <v>0.99920032999999997</v>
      </c>
      <c r="N2843" s="14">
        <f t="shared" si="1136"/>
        <v>1.5239734805918284</v>
      </c>
      <c r="O2843" s="8">
        <f t="shared" si="1138"/>
        <v>1.5240604799999999</v>
      </c>
      <c r="P2843" s="8">
        <f t="shared" si="1146"/>
        <v>22445.285400469998</v>
      </c>
      <c r="Q2843" s="13">
        <f t="shared" si="1147"/>
        <v>0</v>
      </c>
      <c r="R2843" s="21">
        <f t="shared" si="1148"/>
        <v>0</v>
      </c>
      <c r="S2843" s="8">
        <f t="shared" si="1149"/>
        <v>0</v>
      </c>
      <c r="T2843" s="10">
        <f t="shared" si="1158"/>
        <v>6.5000000000000002E-2</v>
      </c>
      <c r="U2843" s="13">
        <f t="shared" si="1137"/>
        <v>425</v>
      </c>
      <c r="V2843" s="13">
        <v>252</v>
      </c>
      <c r="W2843" s="14">
        <f t="shared" si="1150"/>
        <v>1.1120526019999999</v>
      </c>
      <c r="X2843" s="224">
        <f t="shared" si="1141"/>
        <v>2515.0526317499998</v>
      </c>
      <c r="Y2843" s="8">
        <v>0</v>
      </c>
      <c r="Z2843" s="9">
        <f t="shared" si="1151"/>
        <v>0</v>
      </c>
      <c r="AA2843" s="26" t="str">
        <f t="shared" si="1159"/>
        <v>INCORPJ=</v>
      </c>
      <c r="AB2843" s="70">
        <f t="shared" si="1160"/>
        <v>45169</v>
      </c>
      <c r="AC2843" s="4"/>
      <c r="AD2843" s="1"/>
      <c r="AE2843" s="11"/>
      <c r="AF2843" s="5"/>
      <c r="AG2843" s="1"/>
      <c r="AH2843" s="1"/>
      <c r="AI2843" s="1"/>
      <c r="AJ2843" s="1"/>
      <c r="AK2843" s="10"/>
      <c r="AL2843" s="1"/>
      <c r="AM2843" s="1"/>
      <c r="AN2843" s="1"/>
      <c r="AO2843" s="1"/>
      <c r="AP2843" s="1"/>
      <c r="AQ2843" s="1"/>
    </row>
    <row r="2844" spans="1:43" x14ac:dyDescent="0.2">
      <c r="A2844" s="67">
        <f t="shared" si="1152"/>
        <v>45126</v>
      </c>
      <c r="B2844" s="8">
        <f t="shared" si="1142"/>
        <v>24968.0019359</v>
      </c>
      <c r="C2844" s="8">
        <f t="shared" si="1153"/>
        <v>14727.293106159999</v>
      </c>
      <c r="D2844" s="28">
        <f t="shared" si="1154"/>
        <v>6659.95</v>
      </c>
      <c r="E2844" s="9">
        <f>IF(K2844=1,VLOOKUP(A2843,[1]Plan1!$AY$117:$BA$314,3),E2843)</f>
        <v>6667.94</v>
      </c>
      <c r="F2844" s="110">
        <f t="shared" si="1155"/>
        <v>45125</v>
      </c>
      <c r="G2844" s="12">
        <f t="shared" si="1143"/>
        <v>1.1997087065218626E-3</v>
      </c>
      <c r="H2844" s="11">
        <f t="shared" si="1156"/>
        <v>45153</v>
      </c>
      <c r="I2844" s="11">
        <f t="shared" si="1144"/>
        <v>45153</v>
      </c>
      <c r="J2844" s="1">
        <f t="shared" si="1157"/>
        <v>21</v>
      </c>
      <c r="K2844" s="1">
        <f t="shared" si="1140"/>
        <v>2</v>
      </c>
      <c r="L2844" s="8">
        <f t="shared" si="1145"/>
        <v>1.0001141899999999</v>
      </c>
      <c r="M2844" s="14">
        <f t="shared" si="1139"/>
        <v>0.99920032999999997</v>
      </c>
      <c r="N2844" s="14">
        <f t="shared" si="1136"/>
        <v>1.5239734805918284</v>
      </c>
      <c r="O2844" s="8">
        <f t="shared" si="1138"/>
        <v>1.5241475</v>
      </c>
      <c r="P2844" s="8">
        <f t="shared" si="1146"/>
        <v>22446.566969520001</v>
      </c>
      <c r="Q2844" s="13">
        <f t="shared" si="1147"/>
        <v>0</v>
      </c>
      <c r="R2844" s="21">
        <f t="shared" si="1148"/>
        <v>0</v>
      </c>
      <c r="S2844" s="8">
        <f t="shared" si="1149"/>
        <v>0</v>
      </c>
      <c r="T2844" s="10">
        <f t="shared" si="1158"/>
        <v>6.5000000000000002E-2</v>
      </c>
      <c r="U2844" s="13">
        <f t="shared" si="1137"/>
        <v>426</v>
      </c>
      <c r="V2844" s="13">
        <v>252</v>
      </c>
      <c r="W2844" s="14">
        <f t="shared" si="1150"/>
        <v>1.112330539</v>
      </c>
      <c r="X2844" s="224">
        <f t="shared" si="1141"/>
        <v>2521.4349663799999</v>
      </c>
      <c r="Y2844" s="8">
        <v>0</v>
      </c>
      <c r="Z2844" s="9">
        <f t="shared" si="1151"/>
        <v>0</v>
      </c>
      <c r="AA2844" s="26" t="str">
        <f t="shared" si="1159"/>
        <v>INCORPJ=</v>
      </c>
      <c r="AB2844" s="70">
        <f t="shared" si="1160"/>
        <v>45169</v>
      </c>
      <c r="AC2844" s="4"/>
      <c r="AD2844" s="1"/>
      <c r="AE2844" s="11"/>
      <c r="AF2844" s="5"/>
      <c r="AG2844" s="1"/>
      <c r="AH2844" s="1"/>
      <c r="AI2844" s="1"/>
      <c r="AJ2844" s="1"/>
      <c r="AK2844" s="10"/>
      <c r="AL2844" s="1"/>
      <c r="AM2844" s="1"/>
      <c r="AN2844" s="1"/>
      <c r="AO2844" s="1"/>
      <c r="AP2844" s="1"/>
      <c r="AQ2844" s="1"/>
    </row>
    <row r="2845" spans="1:43" x14ac:dyDescent="0.2">
      <c r="A2845" s="67">
        <f t="shared" si="1152"/>
        <v>45127</v>
      </c>
      <c r="B2845" s="8">
        <f t="shared" si="1142"/>
        <v>24975.668100859999</v>
      </c>
      <c r="C2845" s="8">
        <f t="shared" si="1153"/>
        <v>14727.293106159999</v>
      </c>
      <c r="D2845" s="28">
        <f t="shared" si="1154"/>
        <v>6659.95</v>
      </c>
      <c r="E2845" s="9">
        <f>IF(K2845=1,VLOOKUP(A2844,[1]Plan1!$AY$117:$BA$314,3),E2844)</f>
        <v>6667.94</v>
      </c>
      <c r="F2845" s="110">
        <f t="shared" si="1155"/>
        <v>45125</v>
      </c>
      <c r="G2845" s="12">
        <f t="shared" si="1143"/>
        <v>1.1997087065218626E-3</v>
      </c>
      <c r="H2845" s="11">
        <f t="shared" si="1156"/>
        <v>45153</v>
      </c>
      <c r="I2845" s="11">
        <f t="shared" si="1144"/>
        <v>45153</v>
      </c>
      <c r="J2845" s="1">
        <f t="shared" si="1157"/>
        <v>21</v>
      </c>
      <c r="K2845" s="1">
        <f t="shared" si="1140"/>
        <v>3</v>
      </c>
      <c r="L2845" s="8">
        <f t="shared" si="1145"/>
        <v>1.0001712899999999</v>
      </c>
      <c r="M2845" s="14">
        <f t="shared" si="1139"/>
        <v>0.99920032999999997</v>
      </c>
      <c r="N2845" s="14">
        <f t="shared" si="1136"/>
        <v>1.5239734805918284</v>
      </c>
      <c r="O2845" s="8">
        <f t="shared" si="1138"/>
        <v>1.52423452</v>
      </c>
      <c r="P2845" s="8">
        <f t="shared" si="1146"/>
        <v>22447.84853856</v>
      </c>
      <c r="Q2845" s="13">
        <f t="shared" si="1147"/>
        <v>0</v>
      </c>
      <c r="R2845" s="21">
        <f t="shared" si="1148"/>
        <v>0</v>
      </c>
      <c r="S2845" s="8">
        <f t="shared" si="1149"/>
        <v>0</v>
      </c>
      <c r="T2845" s="10">
        <f t="shared" si="1158"/>
        <v>6.5000000000000002E-2</v>
      </c>
      <c r="U2845" s="13">
        <f t="shared" si="1137"/>
        <v>427</v>
      </c>
      <c r="V2845" s="13">
        <v>252</v>
      </c>
      <c r="W2845" s="14">
        <f t="shared" si="1150"/>
        <v>1.1126085450000001</v>
      </c>
      <c r="X2845" s="224">
        <f t="shared" si="1141"/>
        <v>2527.8195623000001</v>
      </c>
      <c r="Y2845" s="8">
        <v>0</v>
      </c>
      <c r="Z2845" s="9">
        <f t="shared" si="1151"/>
        <v>0</v>
      </c>
      <c r="AA2845" s="26" t="str">
        <f t="shared" si="1159"/>
        <v>INCORPJ=</v>
      </c>
      <c r="AB2845" s="70">
        <f t="shared" si="1160"/>
        <v>45169</v>
      </c>
      <c r="AC2845" s="4"/>
      <c r="AD2845" s="1"/>
      <c r="AE2845" s="11"/>
      <c r="AF2845" s="5"/>
      <c r="AG2845" s="1"/>
      <c r="AH2845" s="1"/>
      <c r="AI2845" s="1"/>
      <c r="AJ2845" s="1"/>
      <c r="AK2845" s="10"/>
      <c r="AL2845" s="1"/>
      <c r="AM2845" s="1"/>
      <c r="AN2845" s="1"/>
      <c r="AO2845" s="1"/>
      <c r="AP2845" s="1"/>
      <c r="AQ2845" s="1"/>
    </row>
    <row r="2846" spans="1:43" x14ac:dyDescent="0.2">
      <c r="A2846" s="67">
        <f t="shared" si="1152"/>
        <v>45128</v>
      </c>
      <c r="B2846" s="8">
        <f t="shared" si="1142"/>
        <v>24983.336691290002</v>
      </c>
      <c r="C2846" s="8">
        <f t="shared" si="1153"/>
        <v>14727.293106159999</v>
      </c>
      <c r="D2846" s="28">
        <f t="shared" si="1154"/>
        <v>6659.95</v>
      </c>
      <c r="E2846" s="9">
        <f>IF(K2846=1,VLOOKUP(A2845,[1]Plan1!$AY$117:$BA$314,3),E2845)</f>
        <v>6667.94</v>
      </c>
      <c r="F2846" s="110">
        <f t="shared" si="1155"/>
        <v>45125</v>
      </c>
      <c r="G2846" s="12">
        <f t="shared" si="1143"/>
        <v>1.1997087065218626E-3</v>
      </c>
      <c r="H2846" s="11">
        <f t="shared" si="1156"/>
        <v>45153</v>
      </c>
      <c r="I2846" s="11">
        <f t="shared" si="1144"/>
        <v>45153</v>
      </c>
      <c r="J2846" s="1">
        <f t="shared" si="1157"/>
        <v>21</v>
      </c>
      <c r="K2846" s="1">
        <f t="shared" si="1140"/>
        <v>4</v>
      </c>
      <c r="L2846" s="8">
        <f t="shared" si="1145"/>
        <v>1.0002283999999999</v>
      </c>
      <c r="M2846" s="14">
        <f t="shared" si="1139"/>
        <v>0.99920032999999997</v>
      </c>
      <c r="N2846" s="14">
        <f t="shared" si="1136"/>
        <v>1.5239734805918284</v>
      </c>
      <c r="O2846" s="8">
        <f t="shared" si="1138"/>
        <v>1.52432155</v>
      </c>
      <c r="P2846" s="8">
        <f t="shared" si="1146"/>
        <v>22449.130254880001</v>
      </c>
      <c r="Q2846" s="13">
        <f t="shared" si="1147"/>
        <v>0</v>
      </c>
      <c r="R2846" s="21">
        <f t="shared" si="1148"/>
        <v>0</v>
      </c>
      <c r="S2846" s="8">
        <f t="shared" si="1149"/>
        <v>0</v>
      </c>
      <c r="T2846" s="10">
        <f t="shared" si="1158"/>
        <v>6.5000000000000002E-2</v>
      </c>
      <c r="U2846" s="13">
        <f t="shared" si="1137"/>
        <v>428</v>
      </c>
      <c r="V2846" s="13">
        <v>252</v>
      </c>
      <c r="W2846" s="14">
        <f t="shared" si="1150"/>
        <v>1.11288662</v>
      </c>
      <c r="X2846" s="224">
        <f t="shared" si="1141"/>
        <v>2534.2064364100002</v>
      </c>
      <c r="Y2846" s="8">
        <v>0</v>
      </c>
      <c r="Z2846" s="9">
        <f t="shared" si="1151"/>
        <v>0</v>
      </c>
      <c r="AA2846" s="26" t="str">
        <f t="shared" si="1159"/>
        <v>INCORPJ=</v>
      </c>
      <c r="AB2846" s="70">
        <f t="shared" si="1160"/>
        <v>45169</v>
      </c>
      <c r="AC2846" s="4"/>
      <c r="AD2846" s="1"/>
      <c r="AE2846" s="11"/>
      <c r="AF2846" s="5"/>
      <c r="AG2846" s="1"/>
      <c r="AH2846" s="1"/>
      <c r="AI2846" s="1"/>
      <c r="AJ2846" s="1"/>
      <c r="AK2846" s="10"/>
      <c r="AL2846" s="1"/>
      <c r="AM2846" s="1"/>
      <c r="AN2846" s="1"/>
      <c r="AO2846" s="1"/>
      <c r="AP2846" s="1"/>
      <c r="AQ2846" s="1"/>
    </row>
    <row r="2847" spans="1:43" x14ac:dyDescent="0.2">
      <c r="A2847" s="67">
        <f t="shared" si="1152"/>
        <v>45129</v>
      </c>
      <c r="B2847" s="8">
        <f t="shared" si="1142"/>
        <v>24991.007730000001</v>
      </c>
      <c r="C2847" s="8">
        <f t="shared" si="1153"/>
        <v>14727.293106159999</v>
      </c>
      <c r="D2847" s="28">
        <f t="shared" si="1154"/>
        <v>6659.95</v>
      </c>
      <c r="E2847" s="9">
        <f>IF(K2847=1,VLOOKUP(A2846,[1]Plan1!$AY$117:$BA$314,3),E2846)</f>
        <v>6667.94</v>
      </c>
      <c r="F2847" s="110">
        <f t="shared" si="1155"/>
        <v>45125</v>
      </c>
      <c r="G2847" s="12">
        <f t="shared" si="1143"/>
        <v>1.1997087065218626E-3</v>
      </c>
      <c r="H2847" s="11">
        <f t="shared" si="1156"/>
        <v>45153</v>
      </c>
      <c r="I2847" s="11">
        <f t="shared" si="1144"/>
        <v>45153</v>
      </c>
      <c r="J2847" s="1">
        <f t="shared" si="1157"/>
        <v>21</v>
      </c>
      <c r="K2847" s="1">
        <f t="shared" si="1140"/>
        <v>5</v>
      </c>
      <c r="L2847" s="8">
        <f t="shared" si="1145"/>
        <v>1.0002855100000001</v>
      </c>
      <c r="M2847" s="14">
        <f t="shared" si="1139"/>
        <v>0.99920032999999997</v>
      </c>
      <c r="N2847" s="14">
        <f t="shared" ref="N2847:N2910" si="1161">IF(I2847&gt;I2846,N2846*M2847,N2846)</f>
        <v>1.5239734805918284</v>
      </c>
      <c r="O2847" s="8">
        <f t="shared" si="1138"/>
        <v>1.52440859</v>
      </c>
      <c r="P2847" s="8">
        <f t="shared" si="1146"/>
        <v>22450.412118470002</v>
      </c>
      <c r="Q2847" s="13">
        <f t="shared" si="1147"/>
        <v>0</v>
      </c>
      <c r="R2847" s="21">
        <f t="shared" si="1148"/>
        <v>0</v>
      </c>
      <c r="S2847" s="8">
        <f t="shared" si="1149"/>
        <v>0</v>
      </c>
      <c r="T2847" s="10">
        <f t="shared" si="1158"/>
        <v>6.5000000000000002E-2</v>
      </c>
      <c r="U2847" s="13">
        <f t="shared" si="1137"/>
        <v>429</v>
      </c>
      <c r="V2847" s="13">
        <v>252</v>
      </c>
      <c r="W2847" s="14">
        <f t="shared" si="1150"/>
        <v>1.1131647650000001</v>
      </c>
      <c r="X2847" s="224">
        <f t="shared" si="1141"/>
        <v>2540.59561153</v>
      </c>
      <c r="Y2847" s="8">
        <v>0</v>
      </c>
      <c r="Z2847" s="9">
        <f t="shared" si="1151"/>
        <v>0</v>
      </c>
      <c r="AA2847" s="26" t="str">
        <f t="shared" si="1159"/>
        <v>INCORPJ=</v>
      </c>
      <c r="AB2847" s="70">
        <f t="shared" si="1160"/>
        <v>45169</v>
      </c>
      <c r="AC2847" s="4"/>
      <c r="AD2847" s="1"/>
      <c r="AE2847" s="11"/>
      <c r="AF2847" s="5"/>
      <c r="AG2847" s="1"/>
      <c r="AH2847" s="1"/>
      <c r="AI2847" s="1"/>
      <c r="AJ2847" s="1"/>
      <c r="AK2847" s="10"/>
      <c r="AL2847" s="1"/>
      <c r="AM2847" s="1"/>
      <c r="AN2847" s="1"/>
      <c r="AO2847" s="1"/>
      <c r="AP2847" s="1"/>
      <c r="AQ2847" s="1"/>
    </row>
    <row r="2848" spans="1:43" x14ac:dyDescent="0.2">
      <c r="A2848" s="67">
        <f t="shared" si="1152"/>
        <v>45130</v>
      </c>
      <c r="B2848" s="8">
        <f t="shared" si="1142"/>
        <v>24991.007730000001</v>
      </c>
      <c r="C2848" s="8">
        <f t="shared" si="1153"/>
        <v>14727.293106159999</v>
      </c>
      <c r="D2848" s="28">
        <f t="shared" si="1154"/>
        <v>6659.95</v>
      </c>
      <c r="E2848" s="9">
        <f>IF(K2848=1,VLOOKUP(A2847,[1]Plan1!$AY$117:$BA$314,3),E2847)</f>
        <v>6667.94</v>
      </c>
      <c r="F2848" s="110">
        <f t="shared" si="1155"/>
        <v>45125</v>
      </c>
      <c r="G2848" s="12">
        <f t="shared" si="1143"/>
        <v>1.1997087065218626E-3</v>
      </c>
      <c r="H2848" s="11">
        <f t="shared" si="1156"/>
        <v>45153</v>
      </c>
      <c r="I2848" s="11">
        <f t="shared" si="1144"/>
        <v>45153</v>
      </c>
      <c r="J2848" s="1">
        <f t="shared" si="1157"/>
        <v>21</v>
      </c>
      <c r="K2848" s="1">
        <f t="shared" si="1140"/>
        <v>5</v>
      </c>
      <c r="L2848" s="8">
        <f t="shared" si="1145"/>
        <v>1.0002855100000001</v>
      </c>
      <c r="M2848" s="14">
        <f t="shared" si="1139"/>
        <v>0.99920032999999997</v>
      </c>
      <c r="N2848" s="14">
        <f t="shared" si="1161"/>
        <v>1.5239734805918284</v>
      </c>
      <c r="O2848" s="8">
        <f t="shared" si="1138"/>
        <v>1.52440859</v>
      </c>
      <c r="P2848" s="8">
        <f t="shared" si="1146"/>
        <v>22450.412118470002</v>
      </c>
      <c r="Q2848" s="13">
        <f t="shared" si="1147"/>
        <v>0</v>
      </c>
      <c r="R2848" s="21">
        <f t="shared" si="1148"/>
        <v>0</v>
      </c>
      <c r="S2848" s="8">
        <f t="shared" si="1149"/>
        <v>0</v>
      </c>
      <c r="T2848" s="10">
        <f t="shared" si="1158"/>
        <v>6.5000000000000002E-2</v>
      </c>
      <c r="U2848" s="13">
        <f t="shared" si="1137"/>
        <v>429</v>
      </c>
      <c r="V2848" s="13">
        <v>252</v>
      </c>
      <c r="W2848" s="14">
        <f t="shared" si="1150"/>
        <v>1.1131647650000001</v>
      </c>
      <c r="X2848" s="224">
        <f t="shared" si="1141"/>
        <v>2540.59561153</v>
      </c>
      <c r="Y2848" s="8">
        <v>0</v>
      </c>
      <c r="Z2848" s="9">
        <f t="shared" si="1151"/>
        <v>0</v>
      </c>
      <c r="AA2848" s="26" t="str">
        <f t="shared" si="1159"/>
        <v>INCORPJ=</v>
      </c>
      <c r="AB2848" s="70">
        <f t="shared" si="1160"/>
        <v>45169</v>
      </c>
      <c r="AC2848" s="4"/>
      <c r="AD2848" s="1"/>
      <c r="AE2848" s="11"/>
      <c r="AF2848" s="5"/>
      <c r="AG2848" s="1"/>
      <c r="AH2848" s="1"/>
      <c r="AI2848" s="1"/>
      <c r="AJ2848" s="1"/>
      <c r="AK2848" s="10"/>
      <c r="AL2848" s="1"/>
      <c r="AM2848" s="1"/>
      <c r="AN2848" s="1"/>
      <c r="AO2848" s="1"/>
      <c r="AP2848" s="1"/>
      <c r="AQ2848" s="1"/>
    </row>
    <row r="2849" spans="1:43" x14ac:dyDescent="0.2">
      <c r="A2849" s="67">
        <f t="shared" si="1152"/>
        <v>45131</v>
      </c>
      <c r="B2849" s="8">
        <f t="shared" si="1142"/>
        <v>24991.007730000001</v>
      </c>
      <c r="C2849" s="8">
        <f t="shared" si="1153"/>
        <v>14727.293106159999</v>
      </c>
      <c r="D2849" s="28">
        <f t="shared" si="1154"/>
        <v>6659.95</v>
      </c>
      <c r="E2849" s="9">
        <f>IF(K2849=1,VLOOKUP(A2848,[1]Plan1!$AY$117:$BA$314,3),E2848)</f>
        <v>6667.94</v>
      </c>
      <c r="F2849" s="110">
        <f t="shared" si="1155"/>
        <v>45125</v>
      </c>
      <c r="G2849" s="12">
        <f t="shared" si="1143"/>
        <v>1.1997087065218626E-3</v>
      </c>
      <c r="H2849" s="11">
        <f t="shared" si="1156"/>
        <v>45153</v>
      </c>
      <c r="I2849" s="11">
        <f t="shared" si="1144"/>
        <v>45153</v>
      </c>
      <c r="J2849" s="1">
        <f t="shared" si="1157"/>
        <v>21</v>
      </c>
      <c r="K2849" s="1">
        <f t="shared" si="1140"/>
        <v>5</v>
      </c>
      <c r="L2849" s="8">
        <f t="shared" si="1145"/>
        <v>1.0002855100000001</v>
      </c>
      <c r="M2849" s="14">
        <f t="shared" si="1139"/>
        <v>0.99920032999999997</v>
      </c>
      <c r="N2849" s="14">
        <f t="shared" si="1161"/>
        <v>1.5239734805918284</v>
      </c>
      <c r="O2849" s="8">
        <f t="shared" si="1138"/>
        <v>1.52440859</v>
      </c>
      <c r="P2849" s="8">
        <f t="shared" si="1146"/>
        <v>22450.412118470002</v>
      </c>
      <c r="Q2849" s="13">
        <f t="shared" si="1147"/>
        <v>0</v>
      </c>
      <c r="R2849" s="21">
        <f t="shared" si="1148"/>
        <v>0</v>
      </c>
      <c r="S2849" s="8">
        <f t="shared" si="1149"/>
        <v>0</v>
      </c>
      <c r="T2849" s="10">
        <f t="shared" si="1158"/>
        <v>6.5000000000000002E-2</v>
      </c>
      <c r="U2849" s="13">
        <f t="shared" si="1137"/>
        <v>429</v>
      </c>
      <c r="V2849" s="13">
        <v>252</v>
      </c>
      <c r="W2849" s="14">
        <f t="shared" si="1150"/>
        <v>1.1131647650000001</v>
      </c>
      <c r="X2849" s="224">
        <f t="shared" si="1141"/>
        <v>2540.59561153</v>
      </c>
      <c r="Y2849" s="8">
        <v>0</v>
      </c>
      <c r="Z2849" s="9">
        <f t="shared" si="1151"/>
        <v>0</v>
      </c>
      <c r="AA2849" s="26" t="str">
        <f t="shared" si="1159"/>
        <v>INCORPJ=</v>
      </c>
      <c r="AB2849" s="70">
        <f t="shared" si="1160"/>
        <v>45169</v>
      </c>
      <c r="AC2849" s="4"/>
      <c r="AD2849" s="1"/>
      <c r="AE2849" s="11"/>
      <c r="AF2849" s="5"/>
      <c r="AG2849" s="1"/>
      <c r="AH2849" s="1"/>
      <c r="AI2849" s="1"/>
      <c r="AJ2849" s="1"/>
      <c r="AK2849" s="10"/>
      <c r="AL2849" s="1"/>
      <c r="AM2849" s="1"/>
      <c r="AN2849" s="1"/>
      <c r="AO2849" s="1"/>
      <c r="AP2849" s="1"/>
      <c r="AQ2849" s="1"/>
    </row>
    <row r="2850" spans="1:43" x14ac:dyDescent="0.2">
      <c r="A2850" s="67">
        <f t="shared" si="1152"/>
        <v>45132</v>
      </c>
      <c r="B2850" s="8">
        <f t="shared" si="1142"/>
        <v>24998.680889449999</v>
      </c>
      <c r="C2850" s="8">
        <f t="shared" si="1153"/>
        <v>14727.293106159999</v>
      </c>
      <c r="D2850" s="28">
        <f t="shared" si="1154"/>
        <v>6659.95</v>
      </c>
      <c r="E2850" s="9">
        <f>IF(K2850=1,VLOOKUP(A2849,[1]Plan1!$AY$117:$BA$314,3),E2849)</f>
        <v>6667.94</v>
      </c>
      <c r="F2850" s="110">
        <f t="shared" si="1155"/>
        <v>45125</v>
      </c>
      <c r="G2850" s="12">
        <f t="shared" si="1143"/>
        <v>1.1997087065218626E-3</v>
      </c>
      <c r="H2850" s="11">
        <f t="shared" si="1156"/>
        <v>45153</v>
      </c>
      <c r="I2850" s="11">
        <f t="shared" si="1144"/>
        <v>45153</v>
      </c>
      <c r="J2850" s="1">
        <f t="shared" si="1157"/>
        <v>21</v>
      </c>
      <c r="K2850" s="1">
        <f t="shared" si="1140"/>
        <v>6</v>
      </c>
      <c r="L2850" s="8">
        <f t="shared" si="1145"/>
        <v>1.0003426200000001</v>
      </c>
      <c r="M2850" s="14">
        <f t="shared" si="1139"/>
        <v>0.99920032999999997</v>
      </c>
      <c r="N2850" s="14">
        <f t="shared" si="1161"/>
        <v>1.5239734805918284</v>
      </c>
      <c r="O2850" s="8">
        <f t="shared" si="1138"/>
        <v>1.5244956199999999</v>
      </c>
      <c r="P2850" s="8">
        <f t="shared" si="1146"/>
        <v>22451.69383479</v>
      </c>
      <c r="Q2850" s="13">
        <f t="shared" si="1147"/>
        <v>0</v>
      </c>
      <c r="R2850" s="21">
        <f t="shared" si="1148"/>
        <v>0</v>
      </c>
      <c r="S2850" s="8">
        <f t="shared" si="1149"/>
        <v>0</v>
      </c>
      <c r="T2850" s="10">
        <f t="shared" si="1158"/>
        <v>6.5000000000000002E-2</v>
      </c>
      <c r="U2850" s="13">
        <f t="shared" si="1137"/>
        <v>430</v>
      </c>
      <c r="V2850" s="13">
        <v>252</v>
      </c>
      <c r="W2850" s="14">
        <f t="shared" si="1150"/>
        <v>1.1134429800000001</v>
      </c>
      <c r="X2850" s="224">
        <f t="shared" si="1141"/>
        <v>2546.98705466</v>
      </c>
      <c r="Y2850" s="8">
        <v>0</v>
      </c>
      <c r="Z2850" s="9">
        <f t="shared" si="1151"/>
        <v>0</v>
      </c>
      <c r="AA2850" s="26" t="str">
        <f t="shared" si="1159"/>
        <v>INCORPJ=</v>
      </c>
      <c r="AB2850" s="70">
        <f t="shared" si="1160"/>
        <v>45169</v>
      </c>
      <c r="AC2850" s="4"/>
      <c r="AD2850" s="1"/>
      <c r="AE2850" s="11"/>
      <c r="AF2850" s="5"/>
      <c r="AG2850" s="1"/>
      <c r="AH2850" s="1"/>
      <c r="AI2850" s="1"/>
      <c r="AJ2850" s="1"/>
      <c r="AK2850" s="10"/>
      <c r="AL2850" s="1"/>
      <c r="AM2850" s="1"/>
      <c r="AN2850" s="1"/>
      <c r="AO2850" s="1"/>
      <c r="AP2850" s="1"/>
      <c r="AQ2850" s="1"/>
    </row>
    <row r="2851" spans="1:43" x14ac:dyDescent="0.2">
      <c r="A2851" s="67">
        <f t="shared" si="1152"/>
        <v>45133</v>
      </c>
      <c r="B2851" s="8">
        <f t="shared" si="1142"/>
        <v>25006.356639379999</v>
      </c>
      <c r="C2851" s="8">
        <f t="shared" si="1153"/>
        <v>14727.293106159999</v>
      </c>
      <c r="D2851" s="28">
        <f t="shared" si="1154"/>
        <v>6659.95</v>
      </c>
      <c r="E2851" s="9">
        <f>IF(K2851=1,VLOOKUP(A2850,[1]Plan1!$AY$117:$BA$314,3),E2850)</f>
        <v>6667.94</v>
      </c>
      <c r="F2851" s="110">
        <f t="shared" si="1155"/>
        <v>45125</v>
      </c>
      <c r="G2851" s="12">
        <f t="shared" si="1143"/>
        <v>1.1997087065218626E-3</v>
      </c>
      <c r="H2851" s="11">
        <f t="shared" si="1156"/>
        <v>45153</v>
      </c>
      <c r="I2851" s="11">
        <f t="shared" si="1144"/>
        <v>45153</v>
      </c>
      <c r="J2851" s="1">
        <f t="shared" si="1157"/>
        <v>21</v>
      </c>
      <c r="K2851" s="1">
        <f t="shared" si="1140"/>
        <v>7</v>
      </c>
      <c r="L2851" s="8">
        <f t="shared" si="1145"/>
        <v>1.00039974</v>
      </c>
      <c r="M2851" s="14">
        <f t="shared" si="1139"/>
        <v>0.99920032999999997</v>
      </c>
      <c r="N2851" s="14">
        <f t="shared" si="1161"/>
        <v>1.5239734805918284</v>
      </c>
      <c r="O2851" s="8">
        <f t="shared" si="1138"/>
        <v>1.52458267</v>
      </c>
      <c r="P2851" s="8">
        <f t="shared" si="1146"/>
        <v>22452.975845659999</v>
      </c>
      <c r="Q2851" s="13">
        <f t="shared" si="1147"/>
        <v>0</v>
      </c>
      <c r="R2851" s="21">
        <f t="shared" si="1148"/>
        <v>0</v>
      </c>
      <c r="S2851" s="8">
        <f t="shared" si="1149"/>
        <v>0</v>
      </c>
      <c r="T2851" s="10">
        <f t="shared" si="1158"/>
        <v>6.5000000000000002E-2</v>
      </c>
      <c r="U2851" s="13">
        <f t="shared" si="1137"/>
        <v>431</v>
      </c>
      <c r="V2851" s="13">
        <v>252</v>
      </c>
      <c r="W2851" s="14">
        <f t="shared" si="1150"/>
        <v>1.113721264</v>
      </c>
      <c r="X2851" s="224">
        <f t="shared" si="1141"/>
        <v>2553.3807937199999</v>
      </c>
      <c r="Y2851" s="8">
        <v>0</v>
      </c>
      <c r="Z2851" s="9">
        <f t="shared" si="1151"/>
        <v>0</v>
      </c>
      <c r="AA2851" s="26" t="str">
        <f t="shared" si="1159"/>
        <v>INCORPJ=</v>
      </c>
      <c r="AB2851" s="70">
        <f t="shared" si="1160"/>
        <v>45169</v>
      </c>
      <c r="AC2851" s="4"/>
      <c r="AD2851" s="1"/>
      <c r="AE2851" s="11"/>
      <c r="AF2851" s="5"/>
      <c r="AG2851" s="1"/>
      <c r="AH2851" s="1"/>
      <c r="AI2851" s="1"/>
      <c r="AJ2851" s="1"/>
      <c r="AK2851" s="10"/>
      <c r="AL2851" s="1"/>
      <c r="AM2851" s="1"/>
      <c r="AN2851" s="1"/>
      <c r="AO2851" s="1"/>
      <c r="AP2851" s="1"/>
      <c r="AQ2851" s="1"/>
    </row>
    <row r="2852" spans="1:43" x14ac:dyDescent="0.2">
      <c r="A2852" s="67">
        <f t="shared" si="1152"/>
        <v>45134</v>
      </c>
      <c r="B2852" s="8">
        <f t="shared" si="1142"/>
        <v>25014.034674629998</v>
      </c>
      <c r="C2852" s="8">
        <f t="shared" si="1153"/>
        <v>14727.293106159999</v>
      </c>
      <c r="D2852" s="28">
        <f t="shared" si="1154"/>
        <v>6659.95</v>
      </c>
      <c r="E2852" s="9">
        <f>IF(K2852=1,VLOOKUP(A2851,[1]Plan1!$AY$117:$BA$314,3),E2851)</f>
        <v>6667.94</v>
      </c>
      <c r="F2852" s="110">
        <f t="shared" si="1155"/>
        <v>45125</v>
      </c>
      <c r="G2852" s="12">
        <f t="shared" si="1143"/>
        <v>1.1997087065218626E-3</v>
      </c>
      <c r="H2852" s="11">
        <f t="shared" si="1156"/>
        <v>45153</v>
      </c>
      <c r="I2852" s="11">
        <f t="shared" si="1144"/>
        <v>45153</v>
      </c>
      <c r="J2852" s="1">
        <f t="shared" si="1157"/>
        <v>21</v>
      </c>
      <c r="K2852" s="1">
        <f t="shared" si="1140"/>
        <v>8</v>
      </c>
      <c r="L2852" s="8">
        <f t="shared" si="1145"/>
        <v>1.0004568599999999</v>
      </c>
      <c r="M2852" s="14">
        <f t="shared" si="1139"/>
        <v>0.99920032999999997</v>
      </c>
      <c r="N2852" s="14">
        <f t="shared" si="1161"/>
        <v>1.5239734805918284</v>
      </c>
      <c r="O2852" s="8">
        <f t="shared" si="1138"/>
        <v>1.5246697199999999</v>
      </c>
      <c r="P2852" s="8">
        <f t="shared" si="1146"/>
        <v>22454.257856519998</v>
      </c>
      <c r="Q2852" s="13">
        <f t="shared" si="1147"/>
        <v>0</v>
      </c>
      <c r="R2852" s="21">
        <f t="shared" si="1148"/>
        <v>0</v>
      </c>
      <c r="S2852" s="8">
        <f t="shared" si="1149"/>
        <v>0</v>
      </c>
      <c r="T2852" s="10">
        <f t="shared" si="1158"/>
        <v>6.5000000000000002E-2</v>
      </c>
      <c r="U2852" s="13">
        <f t="shared" si="1137"/>
        <v>432</v>
      </c>
      <c r="V2852" s="13">
        <v>252</v>
      </c>
      <c r="W2852" s="14">
        <f t="shared" si="1150"/>
        <v>1.113999618</v>
      </c>
      <c r="X2852" s="224">
        <f t="shared" si="1141"/>
        <v>2559.77681811</v>
      </c>
      <c r="Y2852" s="8">
        <v>0</v>
      </c>
      <c r="Z2852" s="9">
        <f t="shared" si="1151"/>
        <v>0</v>
      </c>
      <c r="AA2852" s="26" t="str">
        <f t="shared" si="1159"/>
        <v>INCORPJ=</v>
      </c>
      <c r="AB2852" s="70">
        <f t="shared" si="1160"/>
        <v>45169</v>
      </c>
      <c r="AC2852" s="4"/>
      <c r="AD2852" s="1"/>
      <c r="AE2852" s="11"/>
      <c r="AF2852" s="5"/>
      <c r="AG2852" s="1"/>
      <c r="AH2852" s="1"/>
      <c r="AI2852" s="1"/>
      <c r="AJ2852" s="1"/>
      <c r="AK2852" s="10"/>
      <c r="AL2852" s="1"/>
      <c r="AM2852" s="1"/>
      <c r="AN2852" s="1"/>
      <c r="AO2852" s="1"/>
      <c r="AP2852" s="1"/>
      <c r="AQ2852" s="1"/>
    </row>
    <row r="2853" spans="1:43" x14ac:dyDescent="0.2">
      <c r="A2853" s="67">
        <f t="shared" si="1152"/>
        <v>45135</v>
      </c>
      <c r="B2853" s="8">
        <f t="shared" si="1142"/>
        <v>25021.714973030001</v>
      </c>
      <c r="C2853" s="8">
        <f t="shared" si="1153"/>
        <v>14727.293106159999</v>
      </c>
      <c r="D2853" s="28">
        <f t="shared" si="1154"/>
        <v>6659.95</v>
      </c>
      <c r="E2853" s="9">
        <f>IF(K2853=1,VLOOKUP(A2852,[1]Plan1!$AY$117:$BA$314,3),E2852)</f>
        <v>6667.94</v>
      </c>
      <c r="F2853" s="110">
        <f t="shared" si="1155"/>
        <v>45125</v>
      </c>
      <c r="G2853" s="12">
        <f t="shared" si="1143"/>
        <v>1.1997087065218626E-3</v>
      </c>
      <c r="H2853" s="11">
        <f t="shared" si="1156"/>
        <v>45153</v>
      </c>
      <c r="I2853" s="11">
        <f t="shared" si="1144"/>
        <v>45153</v>
      </c>
      <c r="J2853" s="1">
        <f t="shared" si="1157"/>
        <v>21</v>
      </c>
      <c r="K2853" s="1">
        <f t="shared" si="1140"/>
        <v>9</v>
      </c>
      <c r="L2853" s="8">
        <f t="shared" si="1145"/>
        <v>1.00051398</v>
      </c>
      <c r="M2853" s="14">
        <f t="shared" si="1139"/>
        <v>0.99920032999999997</v>
      </c>
      <c r="N2853" s="14">
        <f t="shared" si="1161"/>
        <v>1.5239734805918284</v>
      </c>
      <c r="O2853" s="8">
        <f t="shared" si="1138"/>
        <v>1.52475677</v>
      </c>
      <c r="P2853" s="8">
        <f t="shared" si="1146"/>
        <v>22455.539867390002</v>
      </c>
      <c r="Q2853" s="13">
        <f t="shared" si="1147"/>
        <v>0</v>
      </c>
      <c r="R2853" s="21">
        <f t="shared" si="1148"/>
        <v>0</v>
      </c>
      <c r="S2853" s="8">
        <f t="shared" si="1149"/>
        <v>0</v>
      </c>
      <c r="T2853" s="10">
        <f t="shared" si="1158"/>
        <v>6.5000000000000002E-2</v>
      </c>
      <c r="U2853" s="13">
        <f t="shared" ref="U2853:U2916" si="1162">IF(Q2852&gt;0,1,IF(K2853=K2852,U2852,U2852+1))</f>
        <v>433</v>
      </c>
      <c r="V2853" s="13">
        <v>252</v>
      </c>
      <c r="W2853" s="14">
        <f t="shared" si="1150"/>
        <v>1.1142780409999999</v>
      </c>
      <c r="X2853" s="224">
        <f t="shared" si="1141"/>
        <v>2566.1751056399999</v>
      </c>
      <c r="Y2853" s="8">
        <v>0</v>
      </c>
      <c r="Z2853" s="9">
        <f t="shared" si="1151"/>
        <v>0</v>
      </c>
      <c r="AA2853" s="26" t="str">
        <f t="shared" si="1159"/>
        <v>INCORPJ=</v>
      </c>
      <c r="AB2853" s="70">
        <f t="shared" si="1160"/>
        <v>45169</v>
      </c>
      <c r="AC2853" s="4"/>
      <c r="AD2853" s="1"/>
      <c r="AE2853" s="11"/>
      <c r="AF2853" s="5"/>
      <c r="AG2853" s="1"/>
      <c r="AH2853" s="1"/>
      <c r="AI2853" s="1"/>
      <c r="AJ2853" s="1"/>
      <c r="AK2853" s="10"/>
      <c r="AL2853" s="1"/>
      <c r="AM2853" s="1"/>
      <c r="AN2853" s="1"/>
      <c r="AO2853" s="1"/>
      <c r="AP2853" s="1"/>
      <c r="AQ2853" s="1"/>
    </row>
    <row r="2854" spans="1:43" x14ac:dyDescent="0.2">
      <c r="A2854" s="67">
        <f t="shared" si="1152"/>
        <v>45136</v>
      </c>
      <c r="B2854" s="8">
        <f t="shared" si="1142"/>
        <v>25029.397721410001</v>
      </c>
      <c r="C2854" s="8">
        <f t="shared" si="1153"/>
        <v>14727.293106159999</v>
      </c>
      <c r="D2854" s="28">
        <f t="shared" si="1154"/>
        <v>6659.95</v>
      </c>
      <c r="E2854" s="9">
        <f>IF(K2854=1,VLOOKUP(A2853,[1]Plan1!$AY$117:$BA$314,3),E2853)</f>
        <v>6667.94</v>
      </c>
      <c r="F2854" s="110">
        <f t="shared" si="1155"/>
        <v>45125</v>
      </c>
      <c r="G2854" s="12">
        <f t="shared" si="1143"/>
        <v>1.1997087065218626E-3</v>
      </c>
      <c r="H2854" s="11">
        <f t="shared" si="1156"/>
        <v>45153</v>
      </c>
      <c r="I2854" s="11">
        <f t="shared" si="1144"/>
        <v>45153</v>
      </c>
      <c r="J2854" s="1">
        <f t="shared" si="1157"/>
        <v>21</v>
      </c>
      <c r="K2854" s="1">
        <f t="shared" si="1140"/>
        <v>10</v>
      </c>
      <c r="L2854" s="8">
        <f t="shared" si="1145"/>
        <v>1.0005711100000001</v>
      </c>
      <c r="M2854" s="14">
        <f t="shared" si="1139"/>
        <v>0.99920032999999997</v>
      </c>
      <c r="N2854" s="14">
        <f t="shared" si="1161"/>
        <v>1.5239734805918284</v>
      </c>
      <c r="O2854" s="8">
        <f t="shared" si="1138"/>
        <v>1.52484383</v>
      </c>
      <c r="P2854" s="8">
        <f t="shared" si="1146"/>
        <v>22456.822025519999</v>
      </c>
      <c r="Q2854" s="13">
        <f t="shared" si="1147"/>
        <v>0</v>
      </c>
      <c r="R2854" s="21">
        <f t="shared" si="1148"/>
        <v>0</v>
      </c>
      <c r="S2854" s="8">
        <f t="shared" si="1149"/>
        <v>0</v>
      </c>
      <c r="T2854" s="10">
        <f t="shared" si="1158"/>
        <v>6.5000000000000002E-2</v>
      </c>
      <c r="U2854" s="13">
        <f t="shared" si="1162"/>
        <v>434</v>
      </c>
      <c r="V2854" s="13">
        <v>252</v>
      </c>
      <c r="W2854" s="14">
        <f t="shared" si="1150"/>
        <v>1.1145565340000001</v>
      </c>
      <c r="X2854" s="224">
        <f t="shared" si="1141"/>
        <v>2572.5756958900001</v>
      </c>
      <c r="Y2854" s="8">
        <v>0</v>
      </c>
      <c r="Z2854" s="9">
        <f t="shared" si="1151"/>
        <v>0</v>
      </c>
      <c r="AA2854" s="26" t="str">
        <f t="shared" si="1159"/>
        <v>INCORPJ=</v>
      </c>
      <c r="AB2854" s="70">
        <f t="shared" si="1160"/>
        <v>45169</v>
      </c>
      <c r="AC2854" s="4"/>
      <c r="AD2854" s="1"/>
      <c r="AE2854" s="11"/>
      <c r="AF2854" s="5"/>
      <c r="AG2854" s="1"/>
      <c r="AH2854" s="1"/>
      <c r="AI2854" s="1"/>
      <c r="AJ2854" s="1"/>
      <c r="AK2854" s="10"/>
      <c r="AL2854" s="1"/>
      <c r="AM2854" s="1"/>
      <c r="AN2854" s="1"/>
      <c r="AO2854" s="1"/>
      <c r="AP2854" s="1"/>
      <c r="AQ2854" s="1"/>
    </row>
    <row r="2855" spans="1:43" x14ac:dyDescent="0.2">
      <c r="A2855" s="67">
        <f t="shared" si="1152"/>
        <v>45137</v>
      </c>
      <c r="B2855" s="8">
        <f t="shared" si="1142"/>
        <v>25029.397721410001</v>
      </c>
      <c r="C2855" s="8">
        <f t="shared" si="1153"/>
        <v>14727.293106159999</v>
      </c>
      <c r="D2855" s="28">
        <f t="shared" si="1154"/>
        <v>6659.95</v>
      </c>
      <c r="E2855" s="9">
        <f>IF(K2855=1,VLOOKUP(A2854,[1]Plan1!$AY$117:$BA$314,3),E2854)</f>
        <v>6667.94</v>
      </c>
      <c r="F2855" s="110">
        <f t="shared" si="1155"/>
        <v>45125</v>
      </c>
      <c r="G2855" s="12">
        <f t="shared" si="1143"/>
        <v>1.1997087065218626E-3</v>
      </c>
      <c r="H2855" s="11">
        <f t="shared" si="1156"/>
        <v>45153</v>
      </c>
      <c r="I2855" s="11">
        <f t="shared" si="1144"/>
        <v>45153</v>
      </c>
      <c r="J2855" s="1">
        <f t="shared" si="1157"/>
        <v>21</v>
      </c>
      <c r="K2855" s="1">
        <f t="shared" si="1140"/>
        <v>10</v>
      </c>
      <c r="L2855" s="8">
        <f t="shared" si="1145"/>
        <v>1.0005711100000001</v>
      </c>
      <c r="M2855" s="14">
        <f t="shared" si="1139"/>
        <v>0.99920032999999997</v>
      </c>
      <c r="N2855" s="14">
        <f t="shared" si="1161"/>
        <v>1.5239734805918284</v>
      </c>
      <c r="O2855" s="8">
        <f t="shared" si="1138"/>
        <v>1.52484383</v>
      </c>
      <c r="P2855" s="8">
        <f t="shared" si="1146"/>
        <v>22456.822025519999</v>
      </c>
      <c r="Q2855" s="13">
        <f t="shared" si="1147"/>
        <v>0</v>
      </c>
      <c r="R2855" s="21">
        <f t="shared" si="1148"/>
        <v>0</v>
      </c>
      <c r="S2855" s="8">
        <f t="shared" si="1149"/>
        <v>0</v>
      </c>
      <c r="T2855" s="10">
        <f t="shared" si="1158"/>
        <v>6.5000000000000002E-2</v>
      </c>
      <c r="U2855" s="13">
        <f t="shared" si="1162"/>
        <v>434</v>
      </c>
      <c r="V2855" s="13">
        <v>252</v>
      </c>
      <c r="W2855" s="14">
        <f t="shared" si="1150"/>
        <v>1.1145565340000001</v>
      </c>
      <c r="X2855" s="224">
        <f t="shared" si="1141"/>
        <v>2572.5756958900001</v>
      </c>
      <c r="Y2855" s="8">
        <v>0</v>
      </c>
      <c r="Z2855" s="9">
        <f t="shared" si="1151"/>
        <v>0</v>
      </c>
      <c r="AA2855" s="26" t="str">
        <f t="shared" si="1159"/>
        <v>INCORPJ=</v>
      </c>
      <c r="AB2855" s="70">
        <f t="shared" si="1160"/>
        <v>45169</v>
      </c>
      <c r="AC2855" s="4"/>
      <c r="AD2855" s="1"/>
      <c r="AE2855" s="11"/>
      <c r="AF2855" s="5"/>
      <c r="AG2855" s="1"/>
      <c r="AH2855" s="1"/>
      <c r="AI2855" s="1"/>
      <c r="AJ2855" s="1"/>
      <c r="AK2855" s="10"/>
      <c r="AL2855" s="1"/>
      <c r="AM2855" s="1"/>
      <c r="AN2855" s="1"/>
      <c r="AO2855" s="1"/>
      <c r="AP2855" s="1"/>
      <c r="AQ2855" s="1"/>
    </row>
    <row r="2856" spans="1:43" x14ac:dyDescent="0.2">
      <c r="A2856" s="67">
        <f t="shared" si="1152"/>
        <v>45138</v>
      </c>
      <c r="B2856" s="8">
        <f t="shared" si="1142"/>
        <v>25029.397721410001</v>
      </c>
      <c r="C2856" s="8">
        <f t="shared" si="1153"/>
        <v>14727.293106159999</v>
      </c>
      <c r="D2856" s="28">
        <f t="shared" si="1154"/>
        <v>6659.95</v>
      </c>
      <c r="E2856" s="9">
        <f>IF(K2856=1,VLOOKUP(A2855,[1]Plan1!$AY$117:$BA$314,3),E2855)</f>
        <v>6667.94</v>
      </c>
      <c r="F2856" s="110">
        <f t="shared" si="1155"/>
        <v>45125</v>
      </c>
      <c r="G2856" s="12">
        <f t="shared" si="1143"/>
        <v>1.1997087065218626E-3</v>
      </c>
      <c r="H2856" s="11">
        <f t="shared" si="1156"/>
        <v>45153</v>
      </c>
      <c r="I2856" s="11">
        <f t="shared" si="1144"/>
        <v>45153</v>
      </c>
      <c r="J2856" s="1">
        <f t="shared" si="1157"/>
        <v>21</v>
      </c>
      <c r="K2856" s="1">
        <f t="shared" si="1140"/>
        <v>10</v>
      </c>
      <c r="L2856" s="8">
        <f t="shared" si="1145"/>
        <v>1.0005711100000001</v>
      </c>
      <c r="M2856" s="14">
        <f t="shared" si="1139"/>
        <v>0.99920032999999997</v>
      </c>
      <c r="N2856" s="14">
        <f t="shared" si="1161"/>
        <v>1.5239734805918284</v>
      </c>
      <c r="O2856" s="8">
        <f t="shared" si="1138"/>
        <v>1.52484383</v>
      </c>
      <c r="P2856" s="8">
        <f t="shared" si="1146"/>
        <v>22456.822025519999</v>
      </c>
      <c r="Q2856" s="13">
        <f t="shared" si="1147"/>
        <v>0</v>
      </c>
      <c r="R2856" s="21">
        <f t="shared" si="1148"/>
        <v>0</v>
      </c>
      <c r="S2856" s="8">
        <f t="shared" si="1149"/>
        <v>0</v>
      </c>
      <c r="T2856" s="10">
        <f t="shared" si="1158"/>
        <v>6.5000000000000002E-2</v>
      </c>
      <c r="U2856" s="13">
        <f t="shared" si="1162"/>
        <v>434</v>
      </c>
      <c r="V2856" s="13">
        <v>252</v>
      </c>
      <c r="W2856" s="14">
        <f t="shared" si="1150"/>
        <v>1.1145565340000001</v>
      </c>
      <c r="X2856" s="224">
        <f t="shared" si="1141"/>
        <v>2572.5756958900001</v>
      </c>
      <c r="Y2856" s="8">
        <v>0</v>
      </c>
      <c r="Z2856" s="9">
        <f t="shared" si="1151"/>
        <v>0</v>
      </c>
      <c r="AA2856" s="26" t="str">
        <f t="shared" si="1159"/>
        <v>INCORPJ=</v>
      </c>
      <c r="AB2856" s="70">
        <f t="shared" si="1160"/>
        <v>45169</v>
      </c>
      <c r="AC2856" s="4"/>
      <c r="AD2856" s="1"/>
      <c r="AE2856" s="11"/>
      <c r="AF2856" s="5"/>
      <c r="AG2856" s="1"/>
      <c r="AH2856" s="1"/>
      <c r="AI2856" s="1"/>
      <c r="AJ2856" s="1"/>
      <c r="AK2856" s="10"/>
      <c r="AL2856" s="1"/>
      <c r="AM2856" s="1"/>
      <c r="AN2856" s="1"/>
      <c r="AO2856" s="1"/>
      <c r="AP2856" s="1"/>
      <c r="AQ2856" s="1"/>
    </row>
    <row r="2857" spans="1:43" x14ac:dyDescent="0.2">
      <c r="A2857" s="67">
        <f t="shared" si="1152"/>
        <v>45139</v>
      </c>
      <c r="B2857" s="8">
        <f t="shared" si="1142"/>
        <v>25037.082591840001</v>
      </c>
      <c r="C2857" s="8">
        <f t="shared" si="1153"/>
        <v>14727.293106159999</v>
      </c>
      <c r="D2857" s="28">
        <f t="shared" si="1154"/>
        <v>6659.95</v>
      </c>
      <c r="E2857" s="9">
        <f>IF(K2857=1,VLOOKUP(A2856,[1]Plan1!$AY$117:$BA$314,3),E2856)</f>
        <v>6667.94</v>
      </c>
      <c r="F2857" s="110">
        <f t="shared" si="1155"/>
        <v>45125</v>
      </c>
      <c r="G2857" s="12">
        <f t="shared" si="1143"/>
        <v>1.1997087065218626E-3</v>
      </c>
      <c r="H2857" s="11">
        <f t="shared" si="1156"/>
        <v>45153</v>
      </c>
      <c r="I2857" s="11">
        <f t="shared" si="1144"/>
        <v>45153</v>
      </c>
      <c r="J2857" s="1">
        <f t="shared" si="1157"/>
        <v>21</v>
      </c>
      <c r="K2857" s="1">
        <f t="shared" si="1140"/>
        <v>11</v>
      </c>
      <c r="L2857" s="8">
        <f t="shared" si="1145"/>
        <v>1.00062823</v>
      </c>
      <c r="M2857" s="14">
        <f t="shared" si="1139"/>
        <v>0.99920032999999997</v>
      </c>
      <c r="N2857" s="14">
        <f t="shared" si="1161"/>
        <v>1.5239734805918284</v>
      </c>
      <c r="O2857" s="8">
        <f t="shared" ref="O2857:O2920" si="1163">TRUNC(TRUNC((L2857*N2857),15),8)</f>
        <v>1.5249308800000001</v>
      </c>
      <c r="P2857" s="8">
        <f t="shared" si="1146"/>
        <v>22458.104036389999</v>
      </c>
      <c r="Q2857" s="13">
        <f t="shared" si="1147"/>
        <v>0</v>
      </c>
      <c r="R2857" s="21">
        <f t="shared" si="1148"/>
        <v>0</v>
      </c>
      <c r="S2857" s="8">
        <f t="shared" si="1149"/>
        <v>0</v>
      </c>
      <c r="T2857" s="10">
        <f t="shared" si="1158"/>
        <v>6.5000000000000002E-2</v>
      </c>
      <c r="U2857" s="13">
        <f t="shared" si="1162"/>
        <v>435</v>
      </c>
      <c r="V2857" s="13">
        <v>252</v>
      </c>
      <c r="W2857" s="14">
        <f t="shared" si="1150"/>
        <v>1.1148350970000001</v>
      </c>
      <c r="X2857" s="224">
        <f t="shared" si="1141"/>
        <v>2578.9785554499999</v>
      </c>
      <c r="Y2857" s="8">
        <v>0</v>
      </c>
      <c r="Z2857" s="9">
        <f t="shared" si="1151"/>
        <v>0</v>
      </c>
      <c r="AA2857" s="26" t="str">
        <f t="shared" si="1159"/>
        <v>INCORPJ=</v>
      </c>
      <c r="AB2857" s="70">
        <f t="shared" si="1160"/>
        <v>45169</v>
      </c>
      <c r="AC2857" s="4"/>
      <c r="AD2857" s="1"/>
      <c r="AE2857" s="11"/>
      <c r="AF2857" s="5"/>
      <c r="AG2857" s="1"/>
      <c r="AH2857" s="1"/>
      <c r="AI2857" s="1"/>
      <c r="AJ2857" s="1"/>
      <c r="AK2857" s="10"/>
      <c r="AL2857" s="1"/>
      <c r="AM2857" s="1"/>
      <c r="AN2857" s="1"/>
      <c r="AO2857" s="1"/>
      <c r="AP2857" s="1"/>
      <c r="AQ2857" s="1"/>
    </row>
    <row r="2858" spans="1:43" x14ac:dyDescent="0.2">
      <c r="A2858" s="67">
        <f t="shared" si="1152"/>
        <v>45140</v>
      </c>
      <c r="B2858" s="8">
        <f t="shared" si="1142"/>
        <v>25044.770218869999</v>
      </c>
      <c r="C2858" s="8">
        <f t="shared" si="1153"/>
        <v>14727.293106159999</v>
      </c>
      <c r="D2858" s="28">
        <f t="shared" si="1154"/>
        <v>6659.95</v>
      </c>
      <c r="E2858" s="9">
        <f>IF(K2858=1,VLOOKUP(A2857,[1]Plan1!$AY$117:$BA$314,3),E2857)</f>
        <v>6667.94</v>
      </c>
      <c r="F2858" s="110">
        <f t="shared" si="1155"/>
        <v>45125</v>
      </c>
      <c r="G2858" s="12">
        <f t="shared" si="1143"/>
        <v>1.1997087065218626E-3</v>
      </c>
      <c r="H2858" s="11">
        <f t="shared" si="1156"/>
        <v>45153</v>
      </c>
      <c r="I2858" s="11">
        <f t="shared" si="1144"/>
        <v>45153</v>
      </c>
      <c r="J2858" s="1">
        <f t="shared" si="1157"/>
        <v>21</v>
      </c>
      <c r="K2858" s="1">
        <f t="shared" si="1140"/>
        <v>12</v>
      </c>
      <c r="L2858" s="8">
        <f t="shared" si="1145"/>
        <v>1.00068537</v>
      </c>
      <c r="M2858" s="14">
        <f t="shared" ref="M2858:M2921" si="1164">IF(I2858&gt;I2857,L2857,M2857)</f>
        <v>0.99920032999999997</v>
      </c>
      <c r="N2858" s="14">
        <f t="shared" si="1161"/>
        <v>1.5239734805918284</v>
      </c>
      <c r="O2858" s="8">
        <f t="shared" si="1163"/>
        <v>1.52501796</v>
      </c>
      <c r="P2858" s="8">
        <f t="shared" si="1146"/>
        <v>22459.386489069999</v>
      </c>
      <c r="Q2858" s="13">
        <f t="shared" si="1147"/>
        <v>0</v>
      </c>
      <c r="R2858" s="21">
        <f t="shared" si="1148"/>
        <v>0</v>
      </c>
      <c r="S2858" s="8">
        <f t="shared" si="1149"/>
        <v>0</v>
      </c>
      <c r="T2858" s="10">
        <f t="shared" si="1158"/>
        <v>6.5000000000000002E-2</v>
      </c>
      <c r="U2858" s="13">
        <f t="shared" si="1162"/>
        <v>436</v>
      </c>
      <c r="V2858" s="13">
        <v>252</v>
      </c>
      <c r="W2858" s="14">
        <f t="shared" si="1150"/>
        <v>1.1151137289999999</v>
      </c>
      <c r="X2858" s="224">
        <f t="shared" si="1141"/>
        <v>2585.3837297999999</v>
      </c>
      <c r="Y2858" s="8">
        <v>0</v>
      </c>
      <c r="Z2858" s="9">
        <f t="shared" si="1151"/>
        <v>0</v>
      </c>
      <c r="AA2858" s="26" t="str">
        <f t="shared" si="1159"/>
        <v>INCORPJ=</v>
      </c>
      <c r="AB2858" s="70">
        <f t="shared" si="1160"/>
        <v>45169</v>
      </c>
      <c r="AC2858" s="4"/>
      <c r="AD2858" s="1"/>
      <c r="AE2858" s="11"/>
      <c r="AF2858" s="5"/>
      <c r="AG2858" s="1"/>
      <c r="AH2858" s="1"/>
      <c r="AI2858" s="1"/>
      <c r="AJ2858" s="1"/>
      <c r="AK2858" s="10"/>
      <c r="AL2858" s="1"/>
      <c r="AM2858" s="1"/>
      <c r="AN2858" s="1"/>
      <c r="AO2858" s="1"/>
      <c r="AP2858" s="1"/>
      <c r="AQ2858" s="1"/>
    </row>
    <row r="2859" spans="1:43" x14ac:dyDescent="0.2">
      <c r="A2859" s="67">
        <f t="shared" si="1152"/>
        <v>45141</v>
      </c>
      <c r="B2859" s="8">
        <f t="shared" si="1142"/>
        <v>25052.4599461</v>
      </c>
      <c r="C2859" s="8">
        <f t="shared" si="1153"/>
        <v>14727.293106159999</v>
      </c>
      <c r="D2859" s="28">
        <f t="shared" si="1154"/>
        <v>6659.95</v>
      </c>
      <c r="E2859" s="9">
        <f>IF(K2859=1,VLOOKUP(A2858,[1]Plan1!$AY$117:$BA$314,3),E2858)</f>
        <v>6667.94</v>
      </c>
      <c r="F2859" s="110">
        <f t="shared" si="1155"/>
        <v>45125</v>
      </c>
      <c r="G2859" s="12">
        <f t="shared" si="1143"/>
        <v>1.1997087065218626E-3</v>
      </c>
      <c r="H2859" s="11">
        <f t="shared" si="1156"/>
        <v>45153</v>
      </c>
      <c r="I2859" s="11">
        <f t="shared" si="1144"/>
        <v>45153</v>
      </c>
      <c r="J2859" s="1">
        <f t="shared" si="1157"/>
        <v>21</v>
      </c>
      <c r="K2859" s="1">
        <f t="shared" ref="K2859:K2922" si="1165">(J2859-(NETWORKDAYS(A2859,I2859,AE$118:AE$502)-1))</f>
        <v>13</v>
      </c>
      <c r="L2859" s="8">
        <f t="shared" si="1145"/>
        <v>1.0007425000000001</v>
      </c>
      <c r="M2859" s="14">
        <f t="shared" si="1164"/>
        <v>0.99920032999999997</v>
      </c>
      <c r="N2859" s="14">
        <f t="shared" si="1161"/>
        <v>1.5239734805918284</v>
      </c>
      <c r="O2859" s="8">
        <f t="shared" si="1163"/>
        <v>1.52510503</v>
      </c>
      <c r="P2859" s="8">
        <f t="shared" si="1146"/>
        <v>22460.66879448</v>
      </c>
      <c r="Q2859" s="13">
        <f t="shared" si="1147"/>
        <v>0</v>
      </c>
      <c r="R2859" s="21">
        <f t="shared" si="1148"/>
        <v>0</v>
      </c>
      <c r="S2859" s="8">
        <f t="shared" si="1149"/>
        <v>0</v>
      </c>
      <c r="T2859" s="10">
        <f t="shared" si="1158"/>
        <v>6.5000000000000002E-2</v>
      </c>
      <c r="U2859" s="13">
        <f t="shared" si="1162"/>
        <v>437</v>
      </c>
      <c r="V2859" s="13">
        <v>252</v>
      </c>
      <c r="W2859" s="14">
        <f t="shared" si="1150"/>
        <v>1.11539243</v>
      </c>
      <c r="X2859" s="224">
        <f t="shared" si="1141"/>
        <v>2591.7911516200002</v>
      </c>
      <c r="Y2859" s="8">
        <v>0</v>
      </c>
      <c r="Z2859" s="9">
        <f t="shared" si="1151"/>
        <v>0</v>
      </c>
      <c r="AA2859" s="26" t="str">
        <f t="shared" si="1159"/>
        <v>INCORPJ=</v>
      </c>
      <c r="AB2859" s="70">
        <f t="shared" si="1160"/>
        <v>45169</v>
      </c>
      <c r="AC2859" s="4"/>
      <c r="AD2859" s="1"/>
      <c r="AE2859" s="11"/>
      <c r="AF2859" s="5"/>
      <c r="AG2859" s="1"/>
      <c r="AH2859" s="1"/>
      <c r="AI2859" s="1"/>
      <c r="AJ2859" s="1"/>
      <c r="AK2859" s="10"/>
      <c r="AL2859" s="1"/>
      <c r="AM2859" s="1"/>
      <c r="AN2859" s="1"/>
      <c r="AO2859" s="1"/>
      <c r="AP2859" s="1"/>
      <c r="AQ2859" s="1"/>
    </row>
    <row r="2860" spans="1:43" x14ac:dyDescent="0.2">
      <c r="A2860" s="67">
        <f t="shared" si="1152"/>
        <v>45142</v>
      </c>
      <c r="B2860" s="8">
        <f t="shared" si="1142"/>
        <v>25060.152147190001</v>
      </c>
      <c r="C2860" s="8">
        <f t="shared" si="1153"/>
        <v>14727.293106159999</v>
      </c>
      <c r="D2860" s="28">
        <f t="shared" si="1154"/>
        <v>6659.95</v>
      </c>
      <c r="E2860" s="9">
        <f>IF(K2860=1,VLOOKUP(A2859,[1]Plan1!$AY$117:$BA$314,3),E2859)</f>
        <v>6667.94</v>
      </c>
      <c r="F2860" s="110">
        <f t="shared" si="1155"/>
        <v>45125</v>
      </c>
      <c r="G2860" s="12">
        <f t="shared" si="1143"/>
        <v>1.1997087065218626E-3</v>
      </c>
      <c r="H2860" s="11">
        <f t="shared" si="1156"/>
        <v>45153</v>
      </c>
      <c r="I2860" s="11">
        <f t="shared" si="1144"/>
        <v>45153</v>
      </c>
      <c r="J2860" s="1">
        <f t="shared" si="1157"/>
        <v>21</v>
      </c>
      <c r="K2860" s="1">
        <f t="shared" si="1165"/>
        <v>14</v>
      </c>
      <c r="L2860" s="8">
        <f t="shared" si="1145"/>
        <v>1.0007996400000001</v>
      </c>
      <c r="M2860" s="14">
        <f t="shared" si="1164"/>
        <v>0.99920032999999997</v>
      </c>
      <c r="N2860" s="14">
        <f t="shared" si="1161"/>
        <v>1.5239734805918284</v>
      </c>
      <c r="O2860" s="8">
        <f t="shared" si="1163"/>
        <v>1.5251921100000001</v>
      </c>
      <c r="P2860" s="8">
        <f t="shared" si="1146"/>
        <v>22461.95124717</v>
      </c>
      <c r="Q2860" s="13">
        <f t="shared" si="1147"/>
        <v>0</v>
      </c>
      <c r="R2860" s="21">
        <f t="shared" si="1148"/>
        <v>0</v>
      </c>
      <c r="S2860" s="8">
        <f t="shared" si="1149"/>
        <v>0</v>
      </c>
      <c r="T2860" s="10">
        <f t="shared" si="1158"/>
        <v>6.5000000000000002E-2</v>
      </c>
      <c r="U2860" s="13">
        <f t="shared" si="1162"/>
        <v>438</v>
      </c>
      <c r="V2860" s="13">
        <v>252</v>
      </c>
      <c r="W2860" s="14">
        <f t="shared" si="1150"/>
        <v>1.1156712019999999</v>
      </c>
      <c r="X2860" s="224">
        <f t="shared" si="1141"/>
        <v>2598.2009000200001</v>
      </c>
      <c r="Y2860" s="8">
        <v>0</v>
      </c>
      <c r="Z2860" s="9">
        <f t="shared" si="1151"/>
        <v>0</v>
      </c>
      <c r="AA2860" s="26" t="str">
        <f t="shared" si="1159"/>
        <v>INCORPJ=</v>
      </c>
      <c r="AB2860" s="70">
        <f t="shared" si="1160"/>
        <v>45169</v>
      </c>
      <c r="AC2860" s="4"/>
      <c r="AD2860" s="1"/>
      <c r="AE2860" s="11"/>
      <c r="AF2860" s="5"/>
      <c r="AG2860" s="1"/>
      <c r="AH2860" s="1"/>
      <c r="AI2860" s="1"/>
      <c r="AJ2860" s="1"/>
      <c r="AK2860" s="10"/>
      <c r="AL2860" s="1"/>
      <c r="AM2860" s="1"/>
      <c r="AN2860" s="1"/>
      <c r="AO2860" s="1"/>
      <c r="AP2860" s="1"/>
      <c r="AQ2860" s="1"/>
    </row>
    <row r="2861" spans="1:43" x14ac:dyDescent="0.2">
      <c r="A2861" s="67">
        <f t="shared" si="1152"/>
        <v>45143</v>
      </c>
      <c r="B2861" s="8">
        <f t="shared" si="1142"/>
        <v>25067.846613260001</v>
      </c>
      <c r="C2861" s="8">
        <f t="shared" si="1153"/>
        <v>14727.293106159999</v>
      </c>
      <c r="D2861" s="28">
        <f t="shared" si="1154"/>
        <v>6659.95</v>
      </c>
      <c r="E2861" s="9">
        <f>IF(K2861=1,VLOOKUP(A2860,[1]Plan1!$AY$117:$BA$314,3),E2860)</f>
        <v>6667.94</v>
      </c>
      <c r="F2861" s="110">
        <f t="shared" si="1155"/>
        <v>45125</v>
      </c>
      <c r="G2861" s="12">
        <f t="shared" si="1143"/>
        <v>1.1997087065218626E-3</v>
      </c>
      <c r="H2861" s="11">
        <f t="shared" si="1156"/>
        <v>45153</v>
      </c>
      <c r="I2861" s="11">
        <f t="shared" si="1144"/>
        <v>45153</v>
      </c>
      <c r="J2861" s="1">
        <f t="shared" si="1157"/>
        <v>21</v>
      </c>
      <c r="K2861" s="1">
        <f t="shared" si="1165"/>
        <v>15</v>
      </c>
      <c r="L2861" s="8">
        <f t="shared" si="1145"/>
        <v>1.0008567799999999</v>
      </c>
      <c r="M2861" s="14">
        <f t="shared" si="1164"/>
        <v>0.99920032999999997</v>
      </c>
      <c r="N2861" s="14">
        <f t="shared" si="1161"/>
        <v>1.5239734805918284</v>
      </c>
      <c r="O2861" s="8">
        <f t="shared" si="1163"/>
        <v>1.52527919</v>
      </c>
      <c r="P2861" s="8">
        <f t="shared" si="1146"/>
        <v>22463.23369985</v>
      </c>
      <c r="Q2861" s="13">
        <f t="shared" si="1147"/>
        <v>0</v>
      </c>
      <c r="R2861" s="21">
        <f t="shared" si="1148"/>
        <v>0</v>
      </c>
      <c r="S2861" s="8">
        <f t="shared" si="1149"/>
        <v>0</v>
      </c>
      <c r="T2861" s="10">
        <f t="shared" si="1158"/>
        <v>6.5000000000000002E-2</v>
      </c>
      <c r="U2861" s="13">
        <f t="shared" si="1162"/>
        <v>439</v>
      </c>
      <c r="V2861" s="13">
        <v>252</v>
      </c>
      <c r="W2861" s="14">
        <f t="shared" si="1150"/>
        <v>1.115950043</v>
      </c>
      <c r="X2861" s="224">
        <f t="shared" si="1141"/>
        <v>2604.6129134100001</v>
      </c>
      <c r="Y2861" s="8">
        <v>0</v>
      </c>
      <c r="Z2861" s="9">
        <f t="shared" si="1151"/>
        <v>0</v>
      </c>
      <c r="AA2861" s="26" t="str">
        <f t="shared" si="1159"/>
        <v>INCORPJ=</v>
      </c>
      <c r="AB2861" s="70">
        <f t="shared" si="1160"/>
        <v>45169</v>
      </c>
      <c r="AC2861" s="4"/>
      <c r="AD2861" s="1"/>
      <c r="AE2861" s="11"/>
      <c r="AF2861" s="5"/>
      <c r="AG2861" s="1"/>
      <c r="AH2861" s="1"/>
      <c r="AI2861" s="1"/>
      <c r="AJ2861" s="1"/>
      <c r="AK2861" s="10"/>
      <c r="AL2861" s="1"/>
      <c r="AM2861" s="1"/>
      <c r="AN2861" s="1"/>
      <c r="AO2861" s="1"/>
      <c r="AP2861" s="1"/>
      <c r="AQ2861" s="1"/>
    </row>
    <row r="2862" spans="1:43" x14ac:dyDescent="0.2">
      <c r="A2862" s="67">
        <f t="shared" si="1152"/>
        <v>45144</v>
      </c>
      <c r="B2862" s="8">
        <f t="shared" si="1142"/>
        <v>25067.846613260001</v>
      </c>
      <c r="C2862" s="8">
        <f t="shared" si="1153"/>
        <v>14727.293106159999</v>
      </c>
      <c r="D2862" s="28">
        <f t="shared" si="1154"/>
        <v>6659.95</v>
      </c>
      <c r="E2862" s="9">
        <f>IF(K2862=1,VLOOKUP(A2861,[1]Plan1!$AY$117:$BA$314,3),E2861)</f>
        <v>6667.94</v>
      </c>
      <c r="F2862" s="110">
        <f t="shared" si="1155"/>
        <v>45125</v>
      </c>
      <c r="G2862" s="12">
        <f t="shared" si="1143"/>
        <v>1.1997087065218626E-3</v>
      </c>
      <c r="H2862" s="11">
        <f t="shared" si="1156"/>
        <v>45153</v>
      </c>
      <c r="I2862" s="11">
        <f t="shared" si="1144"/>
        <v>45153</v>
      </c>
      <c r="J2862" s="1">
        <f t="shared" si="1157"/>
        <v>21</v>
      </c>
      <c r="K2862" s="1">
        <f t="shared" si="1165"/>
        <v>15</v>
      </c>
      <c r="L2862" s="8">
        <f t="shared" si="1145"/>
        <v>1.0008567799999999</v>
      </c>
      <c r="M2862" s="14">
        <f t="shared" si="1164"/>
        <v>0.99920032999999997</v>
      </c>
      <c r="N2862" s="14">
        <f t="shared" si="1161"/>
        <v>1.5239734805918284</v>
      </c>
      <c r="O2862" s="8">
        <f t="shared" si="1163"/>
        <v>1.52527919</v>
      </c>
      <c r="P2862" s="8">
        <f t="shared" si="1146"/>
        <v>22463.23369985</v>
      </c>
      <c r="Q2862" s="13">
        <f t="shared" si="1147"/>
        <v>0</v>
      </c>
      <c r="R2862" s="21">
        <f t="shared" si="1148"/>
        <v>0</v>
      </c>
      <c r="S2862" s="8">
        <f t="shared" si="1149"/>
        <v>0</v>
      </c>
      <c r="T2862" s="10">
        <f t="shared" si="1158"/>
        <v>6.5000000000000002E-2</v>
      </c>
      <c r="U2862" s="13">
        <f t="shared" si="1162"/>
        <v>439</v>
      </c>
      <c r="V2862" s="13">
        <v>252</v>
      </c>
      <c r="W2862" s="14">
        <f t="shared" si="1150"/>
        <v>1.115950043</v>
      </c>
      <c r="X2862" s="224">
        <f t="shared" si="1141"/>
        <v>2604.6129134100001</v>
      </c>
      <c r="Y2862" s="8">
        <v>0</v>
      </c>
      <c r="Z2862" s="9">
        <f t="shared" si="1151"/>
        <v>0</v>
      </c>
      <c r="AA2862" s="26" t="str">
        <f t="shared" si="1159"/>
        <v>INCORPJ=</v>
      </c>
      <c r="AB2862" s="70">
        <f t="shared" si="1160"/>
        <v>45169</v>
      </c>
      <c r="AC2862" s="4"/>
      <c r="AD2862" s="1"/>
      <c r="AE2862" s="11"/>
      <c r="AF2862" s="5"/>
      <c r="AG2862" s="1"/>
      <c r="AH2862" s="1"/>
      <c r="AI2862" s="1"/>
      <c r="AJ2862" s="1"/>
      <c r="AK2862" s="10"/>
      <c r="AL2862" s="1"/>
      <c r="AM2862" s="1"/>
      <c r="AN2862" s="1"/>
      <c r="AO2862" s="1"/>
      <c r="AP2862" s="1"/>
      <c r="AQ2862" s="1"/>
    </row>
    <row r="2863" spans="1:43" x14ac:dyDescent="0.2">
      <c r="A2863" s="67">
        <f t="shared" si="1152"/>
        <v>45145</v>
      </c>
      <c r="B2863" s="8">
        <f t="shared" si="1142"/>
        <v>25067.846613260001</v>
      </c>
      <c r="C2863" s="8">
        <f t="shared" si="1153"/>
        <v>14727.293106159999</v>
      </c>
      <c r="D2863" s="28">
        <f t="shared" si="1154"/>
        <v>6659.95</v>
      </c>
      <c r="E2863" s="9">
        <f>IF(K2863=1,VLOOKUP(A2862,[1]Plan1!$AY$117:$BA$314,3),E2862)</f>
        <v>6667.94</v>
      </c>
      <c r="F2863" s="110">
        <f t="shared" si="1155"/>
        <v>45125</v>
      </c>
      <c r="G2863" s="12">
        <f t="shared" si="1143"/>
        <v>1.1997087065218626E-3</v>
      </c>
      <c r="H2863" s="11">
        <f t="shared" si="1156"/>
        <v>45153</v>
      </c>
      <c r="I2863" s="11">
        <f t="shared" si="1144"/>
        <v>45153</v>
      </c>
      <c r="J2863" s="1">
        <f t="shared" si="1157"/>
        <v>21</v>
      </c>
      <c r="K2863" s="1">
        <f t="shared" si="1165"/>
        <v>15</v>
      </c>
      <c r="L2863" s="8">
        <f t="shared" si="1145"/>
        <v>1.0008567799999999</v>
      </c>
      <c r="M2863" s="14">
        <f t="shared" si="1164"/>
        <v>0.99920032999999997</v>
      </c>
      <c r="N2863" s="14">
        <f t="shared" si="1161"/>
        <v>1.5239734805918284</v>
      </c>
      <c r="O2863" s="8">
        <f t="shared" si="1163"/>
        <v>1.52527919</v>
      </c>
      <c r="P2863" s="8">
        <f t="shared" si="1146"/>
        <v>22463.23369985</v>
      </c>
      <c r="Q2863" s="13">
        <f t="shared" si="1147"/>
        <v>0</v>
      </c>
      <c r="R2863" s="21">
        <f t="shared" si="1148"/>
        <v>0</v>
      </c>
      <c r="S2863" s="8">
        <f t="shared" si="1149"/>
        <v>0</v>
      </c>
      <c r="T2863" s="10">
        <f t="shared" si="1158"/>
        <v>6.5000000000000002E-2</v>
      </c>
      <c r="U2863" s="13">
        <f t="shared" si="1162"/>
        <v>439</v>
      </c>
      <c r="V2863" s="13">
        <v>252</v>
      </c>
      <c r="W2863" s="14">
        <f t="shared" si="1150"/>
        <v>1.115950043</v>
      </c>
      <c r="X2863" s="224">
        <f t="shared" si="1141"/>
        <v>2604.6129134100001</v>
      </c>
      <c r="Y2863" s="8">
        <v>0</v>
      </c>
      <c r="Z2863" s="9">
        <f t="shared" si="1151"/>
        <v>0</v>
      </c>
      <c r="AA2863" s="26" t="str">
        <f t="shared" si="1159"/>
        <v>INCORPJ=</v>
      </c>
      <c r="AB2863" s="70">
        <f t="shared" si="1160"/>
        <v>45169</v>
      </c>
      <c r="AC2863" s="4"/>
      <c r="AD2863" s="1"/>
      <c r="AE2863" s="11"/>
      <c r="AF2863" s="5"/>
      <c r="AG2863" s="1"/>
      <c r="AH2863" s="1"/>
      <c r="AI2863" s="1"/>
      <c r="AJ2863" s="1"/>
      <c r="AK2863" s="10"/>
      <c r="AL2863" s="1"/>
      <c r="AM2863" s="1"/>
      <c r="AN2863" s="1"/>
      <c r="AO2863" s="1"/>
      <c r="AP2863" s="1"/>
      <c r="AQ2863" s="1"/>
    </row>
    <row r="2864" spans="1:43" x14ac:dyDescent="0.2">
      <c r="A2864" s="67">
        <f t="shared" si="1152"/>
        <v>45146</v>
      </c>
      <c r="B2864" s="8">
        <f t="shared" si="1142"/>
        <v>25075.543531449999</v>
      </c>
      <c r="C2864" s="8">
        <f t="shared" si="1153"/>
        <v>14727.293106159999</v>
      </c>
      <c r="D2864" s="28">
        <f t="shared" si="1154"/>
        <v>6659.95</v>
      </c>
      <c r="E2864" s="9">
        <f>IF(K2864=1,VLOOKUP(A2863,[1]Plan1!$AY$117:$BA$314,3),E2863)</f>
        <v>6667.94</v>
      </c>
      <c r="F2864" s="110">
        <f t="shared" si="1155"/>
        <v>45125</v>
      </c>
      <c r="G2864" s="12">
        <f t="shared" si="1143"/>
        <v>1.1997087065218626E-3</v>
      </c>
      <c r="H2864" s="11">
        <f t="shared" si="1156"/>
        <v>45153</v>
      </c>
      <c r="I2864" s="11">
        <f t="shared" si="1144"/>
        <v>45153</v>
      </c>
      <c r="J2864" s="1">
        <f t="shared" si="1157"/>
        <v>21</v>
      </c>
      <c r="K2864" s="1">
        <f t="shared" si="1165"/>
        <v>16</v>
      </c>
      <c r="L2864" s="8">
        <f t="shared" si="1145"/>
        <v>1.0009139300000001</v>
      </c>
      <c r="M2864" s="14">
        <f t="shared" si="1164"/>
        <v>0.99920032999999997</v>
      </c>
      <c r="N2864" s="14">
        <f t="shared" si="1161"/>
        <v>1.5239734805918284</v>
      </c>
      <c r="O2864" s="8">
        <f t="shared" si="1163"/>
        <v>1.5253662800000001</v>
      </c>
      <c r="P2864" s="8">
        <f t="shared" si="1146"/>
        <v>22464.516299809999</v>
      </c>
      <c r="Q2864" s="13">
        <f t="shared" si="1147"/>
        <v>0</v>
      </c>
      <c r="R2864" s="21">
        <f t="shared" si="1148"/>
        <v>0</v>
      </c>
      <c r="S2864" s="8">
        <f t="shared" si="1149"/>
        <v>0</v>
      </c>
      <c r="T2864" s="10">
        <f t="shared" si="1158"/>
        <v>6.5000000000000002E-2</v>
      </c>
      <c r="U2864" s="13">
        <f t="shared" si="1162"/>
        <v>440</v>
      </c>
      <c r="V2864" s="13">
        <v>252</v>
      </c>
      <c r="W2864" s="14">
        <f t="shared" si="1150"/>
        <v>1.1162289540000001</v>
      </c>
      <c r="X2864" s="224">
        <f t="shared" si="1141"/>
        <v>2611.0272316400001</v>
      </c>
      <c r="Y2864" s="8">
        <v>0</v>
      </c>
      <c r="Z2864" s="9">
        <f t="shared" si="1151"/>
        <v>0</v>
      </c>
      <c r="AA2864" s="26" t="str">
        <f t="shared" si="1159"/>
        <v>INCORPJ=</v>
      </c>
      <c r="AB2864" s="70">
        <f t="shared" si="1160"/>
        <v>45169</v>
      </c>
      <c r="AC2864" s="4"/>
      <c r="AD2864" s="1"/>
      <c r="AE2864" s="11"/>
      <c r="AF2864" s="5"/>
      <c r="AG2864" s="1"/>
      <c r="AH2864" s="1"/>
      <c r="AI2864" s="1"/>
      <c r="AJ2864" s="1"/>
      <c r="AK2864" s="10"/>
      <c r="AL2864" s="1"/>
      <c r="AM2864" s="1"/>
      <c r="AN2864" s="1"/>
      <c r="AO2864" s="1"/>
      <c r="AP2864" s="1"/>
      <c r="AQ2864" s="1"/>
    </row>
    <row r="2865" spans="1:43" x14ac:dyDescent="0.2">
      <c r="A2865" s="67">
        <f t="shared" si="1152"/>
        <v>45147</v>
      </c>
      <c r="B2865" s="8">
        <f t="shared" si="1142"/>
        <v>25083.24287966</v>
      </c>
      <c r="C2865" s="8">
        <f t="shared" si="1153"/>
        <v>14727.293106159999</v>
      </c>
      <c r="D2865" s="28">
        <f t="shared" si="1154"/>
        <v>6659.95</v>
      </c>
      <c r="E2865" s="9">
        <f>IF(K2865=1,VLOOKUP(A2864,[1]Plan1!$AY$117:$BA$314,3),E2864)</f>
        <v>6667.94</v>
      </c>
      <c r="F2865" s="110">
        <f t="shared" si="1155"/>
        <v>45125</v>
      </c>
      <c r="G2865" s="12">
        <f t="shared" si="1143"/>
        <v>1.1997087065218626E-3</v>
      </c>
      <c r="H2865" s="11">
        <f t="shared" si="1156"/>
        <v>45153</v>
      </c>
      <c r="I2865" s="11">
        <f t="shared" si="1144"/>
        <v>45153</v>
      </c>
      <c r="J2865" s="1">
        <f t="shared" si="1157"/>
        <v>21</v>
      </c>
      <c r="K2865" s="1">
        <f t="shared" si="1165"/>
        <v>17</v>
      </c>
      <c r="L2865" s="8">
        <f t="shared" si="1145"/>
        <v>1.00097108</v>
      </c>
      <c r="M2865" s="14">
        <f t="shared" si="1164"/>
        <v>0.99920032999999997</v>
      </c>
      <c r="N2865" s="14">
        <f t="shared" si="1161"/>
        <v>1.5239734805918284</v>
      </c>
      <c r="O2865" s="8">
        <f t="shared" si="1163"/>
        <v>1.5254533800000001</v>
      </c>
      <c r="P2865" s="8">
        <f t="shared" si="1146"/>
        <v>22465.79904704</v>
      </c>
      <c r="Q2865" s="13">
        <f t="shared" si="1147"/>
        <v>0</v>
      </c>
      <c r="R2865" s="21">
        <f t="shared" si="1148"/>
        <v>0</v>
      </c>
      <c r="S2865" s="8">
        <f t="shared" si="1149"/>
        <v>0</v>
      </c>
      <c r="T2865" s="10">
        <f t="shared" si="1158"/>
        <v>6.5000000000000002E-2</v>
      </c>
      <c r="U2865" s="13">
        <f t="shared" si="1162"/>
        <v>441</v>
      </c>
      <c r="V2865" s="13">
        <v>252</v>
      </c>
      <c r="W2865" s="14">
        <f t="shared" si="1150"/>
        <v>1.1165079339999999</v>
      </c>
      <c r="X2865" s="224">
        <f t="shared" si="1141"/>
        <v>2617.4438326200002</v>
      </c>
      <c r="Y2865" s="8">
        <v>0</v>
      </c>
      <c r="Z2865" s="9">
        <f t="shared" si="1151"/>
        <v>0</v>
      </c>
      <c r="AA2865" s="26" t="str">
        <f t="shared" si="1159"/>
        <v>INCORPJ=</v>
      </c>
      <c r="AB2865" s="70">
        <f t="shared" si="1160"/>
        <v>45169</v>
      </c>
      <c r="AC2865" s="4"/>
      <c r="AD2865" s="1"/>
      <c r="AE2865" s="11"/>
      <c r="AF2865" s="5"/>
      <c r="AG2865" s="1"/>
      <c r="AH2865" s="1"/>
      <c r="AI2865" s="1"/>
      <c r="AJ2865" s="1"/>
      <c r="AK2865" s="10"/>
      <c r="AL2865" s="1"/>
      <c r="AM2865" s="1"/>
      <c r="AN2865" s="1"/>
      <c r="AO2865" s="1"/>
      <c r="AP2865" s="1"/>
      <c r="AQ2865" s="1"/>
    </row>
    <row r="2866" spans="1:43" x14ac:dyDescent="0.2">
      <c r="A2866" s="67">
        <f t="shared" si="1152"/>
        <v>45148</v>
      </c>
      <c r="B2866" s="8">
        <f t="shared" si="1142"/>
        <v>25090.944351819999</v>
      </c>
      <c r="C2866" s="8">
        <f t="shared" si="1153"/>
        <v>14727.293106159999</v>
      </c>
      <c r="D2866" s="28">
        <f t="shared" si="1154"/>
        <v>6659.95</v>
      </c>
      <c r="E2866" s="9">
        <f>IF(K2866=1,VLOOKUP(A2865,[1]Plan1!$AY$117:$BA$314,3),E2865)</f>
        <v>6667.94</v>
      </c>
      <c r="F2866" s="110">
        <f t="shared" si="1155"/>
        <v>45125</v>
      </c>
      <c r="G2866" s="12">
        <f t="shared" si="1143"/>
        <v>1.1997087065218626E-3</v>
      </c>
      <c r="H2866" s="11">
        <f t="shared" si="1156"/>
        <v>45153</v>
      </c>
      <c r="I2866" s="11">
        <f t="shared" si="1144"/>
        <v>45153</v>
      </c>
      <c r="J2866" s="1">
        <f t="shared" si="1157"/>
        <v>21</v>
      </c>
      <c r="K2866" s="1">
        <f t="shared" si="1165"/>
        <v>18</v>
      </c>
      <c r="L2866" s="8">
        <f t="shared" si="1145"/>
        <v>1.00102823</v>
      </c>
      <c r="M2866" s="14">
        <f t="shared" si="1164"/>
        <v>0.99920032999999997</v>
      </c>
      <c r="N2866" s="14">
        <f t="shared" si="1161"/>
        <v>1.5239734805918284</v>
      </c>
      <c r="O2866" s="8">
        <f t="shared" si="1163"/>
        <v>1.5255404699999999</v>
      </c>
      <c r="P2866" s="8">
        <f t="shared" si="1146"/>
        <v>22467.081646989998</v>
      </c>
      <c r="Q2866" s="13">
        <f t="shared" si="1147"/>
        <v>0</v>
      </c>
      <c r="R2866" s="21">
        <f t="shared" si="1148"/>
        <v>0</v>
      </c>
      <c r="S2866" s="8">
        <f t="shared" si="1149"/>
        <v>0</v>
      </c>
      <c r="T2866" s="10">
        <f t="shared" si="1158"/>
        <v>6.5000000000000002E-2</v>
      </c>
      <c r="U2866" s="13">
        <f t="shared" si="1162"/>
        <v>442</v>
      </c>
      <c r="V2866" s="13">
        <v>252</v>
      </c>
      <c r="W2866" s="14">
        <f t="shared" si="1150"/>
        <v>1.116786984</v>
      </c>
      <c r="X2866" s="224">
        <f t="shared" si="1141"/>
        <v>2623.86270483</v>
      </c>
      <c r="Y2866" s="8">
        <v>0</v>
      </c>
      <c r="Z2866" s="9">
        <f t="shared" si="1151"/>
        <v>0</v>
      </c>
      <c r="AA2866" s="26" t="str">
        <f t="shared" si="1159"/>
        <v>INCORPJ=</v>
      </c>
      <c r="AB2866" s="70">
        <f t="shared" si="1160"/>
        <v>45169</v>
      </c>
      <c r="AC2866" s="4"/>
      <c r="AD2866" s="1"/>
      <c r="AE2866" s="11"/>
      <c r="AF2866" s="5"/>
      <c r="AG2866" s="1"/>
      <c r="AH2866" s="1"/>
      <c r="AI2866" s="1"/>
      <c r="AJ2866" s="1"/>
      <c r="AK2866" s="10"/>
      <c r="AL2866" s="1"/>
      <c r="AM2866" s="1"/>
      <c r="AN2866" s="1"/>
      <c r="AO2866" s="1"/>
      <c r="AP2866" s="1"/>
      <c r="AQ2866" s="1"/>
    </row>
    <row r="2867" spans="1:43" x14ac:dyDescent="0.2">
      <c r="A2867" s="67">
        <f t="shared" si="1152"/>
        <v>45149</v>
      </c>
      <c r="B2867" s="8">
        <f t="shared" si="1142"/>
        <v>25098.648277100001</v>
      </c>
      <c r="C2867" s="8">
        <f t="shared" si="1153"/>
        <v>14727.293106159999</v>
      </c>
      <c r="D2867" s="28">
        <f t="shared" si="1154"/>
        <v>6659.95</v>
      </c>
      <c r="E2867" s="9">
        <f>IF(K2867=1,VLOOKUP(A2866,[1]Plan1!$AY$117:$BA$314,3),E2866)</f>
        <v>6667.94</v>
      </c>
      <c r="F2867" s="110">
        <f t="shared" si="1155"/>
        <v>45125</v>
      </c>
      <c r="G2867" s="12">
        <f t="shared" si="1143"/>
        <v>1.1997087065218626E-3</v>
      </c>
      <c r="H2867" s="11">
        <f t="shared" si="1156"/>
        <v>45153</v>
      </c>
      <c r="I2867" s="11">
        <f t="shared" si="1144"/>
        <v>45153</v>
      </c>
      <c r="J2867" s="1">
        <f t="shared" si="1157"/>
        <v>21</v>
      </c>
      <c r="K2867" s="1">
        <f t="shared" si="1165"/>
        <v>19</v>
      </c>
      <c r="L2867" s="8">
        <f t="shared" si="1145"/>
        <v>1.0010853799999999</v>
      </c>
      <c r="M2867" s="14">
        <f t="shared" si="1164"/>
        <v>0.99920032999999997</v>
      </c>
      <c r="N2867" s="14">
        <f t="shared" si="1161"/>
        <v>1.5239734805918284</v>
      </c>
      <c r="O2867" s="8">
        <f t="shared" si="1163"/>
        <v>1.5256275699999999</v>
      </c>
      <c r="P2867" s="8">
        <f t="shared" si="1146"/>
        <v>22468.36439422</v>
      </c>
      <c r="Q2867" s="13">
        <f t="shared" si="1147"/>
        <v>0</v>
      </c>
      <c r="R2867" s="21">
        <f t="shared" si="1148"/>
        <v>0</v>
      </c>
      <c r="S2867" s="8">
        <f t="shared" si="1149"/>
        <v>0</v>
      </c>
      <c r="T2867" s="10">
        <f t="shared" si="1158"/>
        <v>6.5000000000000002E-2</v>
      </c>
      <c r="U2867" s="13">
        <f t="shared" si="1162"/>
        <v>443</v>
      </c>
      <c r="V2867" s="13">
        <v>252</v>
      </c>
      <c r="W2867" s="14">
        <f t="shared" si="1150"/>
        <v>1.1170661040000001</v>
      </c>
      <c r="X2867" s="224">
        <f t="shared" si="1141"/>
        <v>2630.28388288</v>
      </c>
      <c r="Y2867" s="8">
        <v>0</v>
      </c>
      <c r="Z2867" s="9">
        <f t="shared" si="1151"/>
        <v>0</v>
      </c>
      <c r="AA2867" s="26" t="str">
        <f t="shared" si="1159"/>
        <v>INCORPJ=</v>
      </c>
      <c r="AB2867" s="70">
        <f t="shared" si="1160"/>
        <v>45169</v>
      </c>
      <c r="AC2867" s="4"/>
      <c r="AD2867" s="1"/>
      <c r="AE2867" s="11"/>
      <c r="AF2867" s="5"/>
      <c r="AG2867" s="1"/>
      <c r="AH2867" s="1"/>
      <c r="AI2867" s="1"/>
      <c r="AJ2867" s="1"/>
      <c r="AK2867" s="10"/>
      <c r="AL2867" s="1"/>
      <c r="AM2867" s="1"/>
      <c r="AN2867" s="1"/>
      <c r="AO2867" s="1"/>
      <c r="AP2867" s="1"/>
      <c r="AQ2867" s="1"/>
    </row>
    <row r="2868" spans="1:43" x14ac:dyDescent="0.2">
      <c r="A2868" s="67">
        <f t="shared" si="1152"/>
        <v>45150</v>
      </c>
      <c r="B2868" s="8">
        <f t="shared" si="1142"/>
        <v>25106.354655900002</v>
      </c>
      <c r="C2868" s="8">
        <f t="shared" si="1153"/>
        <v>14727.293106159999</v>
      </c>
      <c r="D2868" s="28">
        <f t="shared" si="1154"/>
        <v>6659.95</v>
      </c>
      <c r="E2868" s="9">
        <f>IF(K2868=1,VLOOKUP(A2867,[1]Plan1!$AY$117:$BA$314,3),E2867)</f>
        <v>6667.94</v>
      </c>
      <c r="F2868" s="110">
        <f t="shared" si="1155"/>
        <v>45125</v>
      </c>
      <c r="G2868" s="12">
        <f t="shared" si="1143"/>
        <v>1.1997087065218626E-3</v>
      </c>
      <c r="H2868" s="11">
        <f t="shared" si="1156"/>
        <v>45153</v>
      </c>
      <c r="I2868" s="11">
        <f t="shared" si="1144"/>
        <v>45153</v>
      </c>
      <c r="J2868" s="1">
        <f t="shared" si="1157"/>
        <v>21</v>
      </c>
      <c r="K2868" s="1">
        <f t="shared" si="1165"/>
        <v>20</v>
      </c>
      <c r="L2868" s="8">
        <f t="shared" si="1145"/>
        <v>1.00114254</v>
      </c>
      <c r="M2868" s="14">
        <f t="shared" si="1164"/>
        <v>0.99920032999999997</v>
      </c>
      <c r="N2868" s="14">
        <f t="shared" si="1161"/>
        <v>1.5239734805918284</v>
      </c>
      <c r="O2868" s="8">
        <f t="shared" si="1163"/>
        <v>1.5257146800000001</v>
      </c>
      <c r="P2868" s="8">
        <f t="shared" si="1146"/>
        <v>22469.647288730001</v>
      </c>
      <c r="Q2868" s="13">
        <f t="shared" si="1147"/>
        <v>0</v>
      </c>
      <c r="R2868" s="21">
        <f t="shared" si="1148"/>
        <v>0</v>
      </c>
      <c r="S2868" s="8">
        <f t="shared" si="1149"/>
        <v>0</v>
      </c>
      <c r="T2868" s="10">
        <f t="shared" si="1158"/>
        <v>6.5000000000000002E-2</v>
      </c>
      <c r="U2868" s="13">
        <f t="shared" si="1162"/>
        <v>444</v>
      </c>
      <c r="V2868" s="13">
        <v>252</v>
      </c>
      <c r="W2868" s="14">
        <f t="shared" si="1150"/>
        <v>1.1173452939999999</v>
      </c>
      <c r="X2868" s="224">
        <f t="shared" ref="X2868:X2931" si="1166">TRUNC((P2868*(W2868-1)),8)</f>
        <v>2636.70736717</v>
      </c>
      <c r="Y2868" s="8">
        <v>0</v>
      </c>
      <c r="Z2868" s="9">
        <f t="shared" si="1151"/>
        <v>0</v>
      </c>
      <c r="AA2868" s="26" t="str">
        <f t="shared" si="1159"/>
        <v>INCORPJ=</v>
      </c>
      <c r="AB2868" s="70">
        <f t="shared" si="1160"/>
        <v>45169</v>
      </c>
      <c r="AC2868" s="4"/>
      <c r="AD2868" s="1"/>
      <c r="AE2868" s="11"/>
      <c r="AF2868" s="5"/>
      <c r="AG2868" s="1"/>
      <c r="AH2868" s="1"/>
      <c r="AI2868" s="1"/>
      <c r="AJ2868" s="1"/>
      <c r="AK2868" s="10"/>
      <c r="AL2868" s="1"/>
      <c r="AM2868" s="1"/>
      <c r="AN2868" s="1"/>
      <c r="AO2868" s="1"/>
      <c r="AP2868" s="1"/>
      <c r="AQ2868" s="1"/>
    </row>
    <row r="2869" spans="1:43" x14ac:dyDescent="0.2">
      <c r="A2869" s="67">
        <f t="shared" si="1152"/>
        <v>45151</v>
      </c>
      <c r="B2869" s="8">
        <f t="shared" si="1142"/>
        <v>25106.354655900002</v>
      </c>
      <c r="C2869" s="8">
        <f t="shared" si="1153"/>
        <v>14727.293106159999</v>
      </c>
      <c r="D2869" s="28">
        <f t="shared" si="1154"/>
        <v>6659.95</v>
      </c>
      <c r="E2869" s="9">
        <f>IF(K2869=1,VLOOKUP(A2868,[1]Plan1!$AY$117:$BA$314,3),E2868)</f>
        <v>6667.94</v>
      </c>
      <c r="F2869" s="110">
        <f t="shared" si="1155"/>
        <v>45125</v>
      </c>
      <c r="G2869" s="12">
        <f t="shared" si="1143"/>
        <v>1.1997087065218626E-3</v>
      </c>
      <c r="H2869" s="11">
        <f t="shared" si="1156"/>
        <v>45153</v>
      </c>
      <c r="I2869" s="11">
        <f t="shared" si="1144"/>
        <v>45153</v>
      </c>
      <c r="J2869" s="1">
        <f t="shared" si="1157"/>
        <v>21</v>
      </c>
      <c r="K2869" s="1">
        <f t="shared" si="1165"/>
        <v>20</v>
      </c>
      <c r="L2869" s="8">
        <f t="shared" si="1145"/>
        <v>1.00114254</v>
      </c>
      <c r="M2869" s="14">
        <f t="shared" si="1164"/>
        <v>0.99920032999999997</v>
      </c>
      <c r="N2869" s="14">
        <f t="shared" si="1161"/>
        <v>1.5239734805918284</v>
      </c>
      <c r="O2869" s="8">
        <f t="shared" si="1163"/>
        <v>1.5257146800000001</v>
      </c>
      <c r="P2869" s="8">
        <f t="shared" si="1146"/>
        <v>22469.647288730001</v>
      </c>
      <c r="Q2869" s="13">
        <f t="shared" si="1147"/>
        <v>0</v>
      </c>
      <c r="R2869" s="21">
        <f t="shared" si="1148"/>
        <v>0</v>
      </c>
      <c r="S2869" s="8">
        <f t="shared" si="1149"/>
        <v>0</v>
      </c>
      <c r="T2869" s="10">
        <f t="shared" si="1158"/>
        <v>6.5000000000000002E-2</v>
      </c>
      <c r="U2869" s="13">
        <f t="shared" si="1162"/>
        <v>444</v>
      </c>
      <c r="V2869" s="13">
        <v>252</v>
      </c>
      <c r="W2869" s="14">
        <f t="shared" si="1150"/>
        <v>1.1173452939999999</v>
      </c>
      <c r="X2869" s="224">
        <f t="shared" si="1166"/>
        <v>2636.70736717</v>
      </c>
      <c r="Y2869" s="8">
        <v>0</v>
      </c>
      <c r="Z2869" s="9">
        <f t="shared" si="1151"/>
        <v>0</v>
      </c>
      <c r="AA2869" s="26" t="str">
        <f t="shared" si="1159"/>
        <v>INCORPJ=</v>
      </c>
      <c r="AB2869" s="70">
        <f t="shared" si="1160"/>
        <v>45169</v>
      </c>
      <c r="AC2869" s="4"/>
      <c r="AD2869" s="1"/>
      <c r="AE2869" s="11"/>
      <c r="AF2869" s="5"/>
      <c r="AG2869" s="1"/>
      <c r="AH2869" s="1"/>
      <c r="AI2869" s="1"/>
      <c r="AJ2869" s="1"/>
      <c r="AK2869" s="10"/>
      <c r="AL2869" s="1"/>
      <c r="AM2869" s="1"/>
      <c r="AN2869" s="1"/>
      <c r="AO2869" s="1"/>
      <c r="AP2869" s="1"/>
      <c r="AQ2869" s="1"/>
    </row>
    <row r="2870" spans="1:43" x14ac:dyDescent="0.2">
      <c r="A2870" s="67">
        <f t="shared" si="1152"/>
        <v>45152</v>
      </c>
      <c r="B2870" s="8">
        <f t="shared" si="1142"/>
        <v>25106.354655900002</v>
      </c>
      <c r="C2870" s="8">
        <f t="shared" si="1153"/>
        <v>14727.293106159999</v>
      </c>
      <c r="D2870" s="28">
        <f t="shared" si="1154"/>
        <v>6659.95</v>
      </c>
      <c r="E2870" s="9">
        <f>IF(K2870=1,VLOOKUP(A2869,[1]Plan1!$AY$117:$BA$314,3),E2869)</f>
        <v>6667.94</v>
      </c>
      <c r="F2870" s="110">
        <f t="shared" si="1155"/>
        <v>45125</v>
      </c>
      <c r="G2870" s="12">
        <f t="shared" si="1143"/>
        <v>1.1997087065218626E-3</v>
      </c>
      <c r="H2870" s="11">
        <f t="shared" si="1156"/>
        <v>45153</v>
      </c>
      <c r="I2870" s="11">
        <f t="shared" si="1144"/>
        <v>45153</v>
      </c>
      <c r="J2870" s="1">
        <f t="shared" si="1157"/>
        <v>21</v>
      </c>
      <c r="K2870" s="1">
        <f t="shared" si="1165"/>
        <v>20</v>
      </c>
      <c r="L2870" s="8">
        <f t="shared" si="1145"/>
        <v>1.00114254</v>
      </c>
      <c r="M2870" s="14">
        <f t="shared" si="1164"/>
        <v>0.99920032999999997</v>
      </c>
      <c r="N2870" s="14">
        <f t="shared" si="1161"/>
        <v>1.5239734805918284</v>
      </c>
      <c r="O2870" s="8">
        <f t="shared" si="1163"/>
        <v>1.5257146800000001</v>
      </c>
      <c r="P2870" s="8">
        <f t="shared" si="1146"/>
        <v>22469.647288730001</v>
      </c>
      <c r="Q2870" s="13">
        <f t="shared" si="1147"/>
        <v>0</v>
      </c>
      <c r="R2870" s="21">
        <f t="shared" si="1148"/>
        <v>0</v>
      </c>
      <c r="S2870" s="8">
        <f t="shared" si="1149"/>
        <v>0</v>
      </c>
      <c r="T2870" s="10">
        <f t="shared" si="1158"/>
        <v>6.5000000000000002E-2</v>
      </c>
      <c r="U2870" s="13">
        <f t="shared" si="1162"/>
        <v>444</v>
      </c>
      <c r="V2870" s="13">
        <v>252</v>
      </c>
      <c r="W2870" s="14">
        <f t="shared" si="1150"/>
        <v>1.1173452939999999</v>
      </c>
      <c r="X2870" s="224">
        <f t="shared" si="1166"/>
        <v>2636.70736717</v>
      </c>
      <c r="Y2870" s="8">
        <v>0</v>
      </c>
      <c r="Z2870" s="9">
        <f t="shared" si="1151"/>
        <v>0</v>
      </c>
      <c r="AA2870" s="26" t="str">
        <f t="shared" si="1159"/>
        <v>INCORPJ=</v>
      </c>
      <c r="AB2870" s="70">
        <f t="shared" si="1160"/>
        <v>45169</v>
      </c>
      <c r="AC2870" s="4"/>
      <c r="AD2870" s="1"/>
      <c r="AE2870" s="11"/>
      <c r="AF2870" s="5"/>
      <c r="AG2870" s="1"/>
      <c r="AH2870" s="1"/>
      <c r="AI2870" s="1"/>
      <c r="AJ2870" s="1"/>
      <c r="AK2870" s="10"/>
      <c r="AL2870" s="1"/>
      <c r="AM2870" s="1"/>
      <c r="AN2870" s="1"/>
      <c r="AO2870" s="1"/>
      <c r="AP2870" s="1"/>
      <c r="AQ2870" s="1"/>
    </row>
    <row r="2871" spans="1:43" x14ac:dyDescent="0.2">
      <c r="A2871" s="67">
        <f t="shared" si="1152"/>
        <v>45153</v>
      </c>
      <c r="B2871" s="8">
        <f t="shared" si="1142"/>
        <v>25114.06330152</v>
      </c>
      <c r="C2871" s="8">
        <f t="shared" si="1153"/>
        <v>14727.293106159999</v>
      </c>
      <c r="D2871" s="28">
        <f t="shared" si="1154"/>
        <v>6659.95</v>
      </c>
      <c r="E2871" s="9">
        <f>IF(K2871=1,VLOOKUP(A2870,[1]Plan1!$AY$117:$BA$314,3),E2870)</f>
        <v>6667.94</v>
      </c>
      <c r="F2871" s="110">
        <f t="shared" si="1155"/>
        <v>45125</v>
      </c>
      <c r="G2871" s="12">
        <f t="shared" si="1143"/>
        <v>1.1997087065218626E-3</v>
      </c>
      <c r="H2871" s="11">
        <f t="shared" si="1156"/>
        <v>45184</v>
      </c>
      <c r="I2871" s="11">
        <f t="shared" si="1144"/>
        <v>45153</v>
      </c>
      <c r="J2871" s="1">
        <f t="shared" si="1157"/>
        <v>21</v>
      </c>
      <c r="K2871" s="1">
        <f t="shared" si="1165"/>
        <v>21</v>
      </c>
      <c r="L2871" s="8">
        <f t="shared" si="1145"/>
        <v>1.0011996999999999</v>
      </c>
      <c r="M2871" s="14">
        <f t="shared" si="1164"/>
        <v>0.99920032999999997</v>
      </c>
      <c r="N2871" s="14">
        <f t="shared" si="1161"/>
        <v>1.5239734805918284</v>
      </c>
      <c r="O2871" s="8">
        <f t="shared" si="1163"/>
        <v>1.52580179</v>
      </c>
      <c r="P2871" s="8">
        <f t="shared" si="1146"/>
        <v>22470.930183230001</v>
      </c>
      <c r="Q2871" s="13">
        <f t="shared" si="1147"/>
        <v>0</v>
      </c>
      <c r="R2871" s="21">
        <f t="shared" si="1148"/>
        <v>0</v>
      </c>
      <c r="S2871" s="8">
        <f t="shared" si="1149"/>
        <v>0</v>
      </c>
      <c r="T2871" s="10">
        <f t="shared" si="1158"/>
        <v>6.5000000000000002E-2</v>
      </c>
      <c r="U2871" s="13">
        <f t="shared" si="1162"/>
        <v>445</v>
      </c>
      <c r="V2871" s="13">
        <v>252</v>
      </c>
      <c r="W2871" s="14">
        <f t="shared" si="1150"/>
        <v>1.117624553</v>
      </c>
      <c r="X2871" s="224">
        <f t="shared" si="1166"/>
        <v>2643.1331182899999</v>
      </c>
      <c r="Y2871" s="8">
        <v>0</v>
      </c>
      <c r="Z2871" s="9">
        <f t="shared" si="1151"/>
        <v>0</v>
      </c>
      <c r="AA2871" s="26" t="str">
        <f t="shared" si="1159"/>
        <v>INCORPJ=</v>
      </c>
      <c r="AB2871" s="70">
        <f t="shared" si="1160"/>
        <v>45169</v>
      </c>
      <c r="AC2871" s="4"/>
      <c r="AD2871" s="1"/>
      <c r="AE2871" s="11"/>
      <c r="AF2871" s="5"/>
      <c r="AG2871" s="1"/>
      <c r="AH2871" s="1"/>
      <c r="AI2871" s="1"/>
      <c r="AJ2871" s="1"/>
      <c r="AK2871" s="10"/>
      <c r="AL2871" s="1"/>
      <c r="AM2871" s="1"/>
      <c r="AN2871" s="1"/>
      <c r="AO2871" s="1"/>
      <c r="AP2871" s="1"/>
      <c r="AQ2871" s="1"/>
    </row>
    <row r="2872" spans="1:43" x14ac:dyDescent="0.2">
      <c r="A2872" s="67">
        <f t="shared" si="1152"/>
        <v>45154</v>
      </c>
      <c r="B2872" s="8">
        <f t="shared" si="1142"/>
        <v>25122.963926020002</v>
      </c>
      <c r="C2872" s="8">
        <f t="shared" si="1153"/>
        <v>14727.293106159999</v>
      </c>
      <c r="D2872" s="28">
        <f t="shared" si="1154"/>
        <v>6667.94</v>
      </c>
      <c r="E2872" s="9">
        <f>IF(K2872=1,VLOOKUP(A2871,[1]Plan1!$AY$117:$BA$314,3),E2871)</f>
        <v>6683.28</v>
      </c>
      <c r="F2872" s="110">
        <f t="shared" si="1155"/>
        <v>45154</v>
      </c>
      <c r="G2872" s="12">
        <f t="shared" si="1143"/>
        <v>2.3005605929267148E-3</v>
      </c>
      <c r="H2872" s="11">
        <f t="shared" si="1156"/>
        <v>45184</v>
      </c>
      <c r="I2872" s="11">
        <f t="shared" si="1144"/>
        <v>45184</v>
      </c>
      <c r="J2872" s="1">
        <f t="shared" si="1157"/>
        <v>22</v>
      </c>
      <c r="K2872" s="1">
        <f t="shared" si="1165"/>
        <v>1</v>
      </c>
      <c r="L2872" s="8">
        <f t="shared" si="1145"/>
        <v>1.00010445</v>
      </c>
      <c r="M2872" s="14">
        <f t="shared" si="1164"/>
        <v>1.0011996999999999</v>
      </c>
      <c r="N2872" s="14">
        <f t="shared" si="1161"/>
        <v>1.5258017915764943</v>
      </c>
      <c r="O2872" s="8">
        <f t="shared" si="1163"/>
        <v>1.52596116</v>
      </c>
      <c r="P2872" s="8">
        <f t="shared" si="1146"/>
        <v>22473.277271930001</v>
      </c>
      <c r="Q2872" s="13">
        <f t="shared" si="1147"/>
        <v>0</v>
      </c>
      <c r="R2872" s="21">
        <f t="shared" si="1148"/>
        <v>0</v>
      </c>
      <c r="S2872" s="8">
        <f t="shared" si="1149"/>
        <v>0</v>
      </c>
      <c r="T2872" s="10">
        <f t="shared" si="1158"/>
        <v>6.5000000000000002E-2</v>
      </c>
      <c r="U2872" s="13">
        <f t="shared" si="1162"/>
        <v>446</v>
      </c>
      <c r="V2872" s="13">
        <v>252</v>
      </c>
      <c r="W2872" s="14">
        <f t="shared" si="1150"/>
        <v>1.1179038830000001</v>
      </c>
      <c r="X2872" s="224">
        <f t="shared" si="1166"/>
        <v>2649.68665409</v>
      </c>
      <c r="Y2872" s="8">
        <v>0</v>
      </c>
      <c r="Z2872" s="9">
        <f t="shared" si="1151"/>
        <v>0</v>
      </c>
      <c r="AA2872" s="26" t="str">
        <f t="shared" si="1159"/>
        <v>INCORPJ=</v>
      </c>
      <c r="AB2872" s="70">
        <f t="shared" si="1160"/>
        <v>45169</v>
      </c>
      <c r="AC2872" s="4"/>
      <c r="AD2872" s="1"/>
      <c r="AE2872" s="11"/>
      <c r="AF2872" s="5"/>
      <c r="AG2872" s="1"/>
      <c r="AH2872" s="1"/>
      <c r="AI2872" s="1"/>
      <c r="AJ2872" s="1"/>
      <c r="AK2872" s="10"/>
      <c r="AL2872" s="1"/>
      <c r="AM2872" s="1"/>
      <c r="AN2872" s="1"/>
      <c r="AO2872" s="1"/>
      <c r="AP2872" s="1"/>
      <c r="AQ2872" s="1"/>
    </row>
    <row r="2873" spans="1:43" x14ac:dyDescent="0.2">
      <c r="A2873" s="67">
        <f t="shared" si="1152"/>
        <v>45155</v>
      </c>
      <c r="B2873" s="8">
        <f t="shared" si="1142"/>
        <v>25131.867906599997</v>
      </c>
      <c r="C2873" s="8">
        <f t="shared" si="1153"/>
        <v>14727.293106159999</v>
      </c>
      <c r="D2873" s="28">
        <f t="shared" si="1154"/>
        <v>6667.94</v>
      </c>
      <c r="E2873" s="9">
        <f>IF(K2873=1,VLOOKUP(A2872,[1]Plan1!$AY$117:$BA$314,3),E2872)</f>
        <v>6683.28</v>
      </c>
      <c r="F2873" s="110">
        <f t="shared" si="1155"/>
        <v>45154</v>
      </c>
      <c r="G2873" s="12">
        <f t="shared" si="1143"/>
        <v>2.3005605929267148E-3</v>
      </c>
      <c r="H2873" s="11">
        <f t="shared" si="1156"/>
        <v>45184</v>
      </c>
      <c r="I2873" s="11">
        <f t="shared" si="1144"/>
        <v>45184</v>
      </c>
      <c r="J2873" s="1">
        <f t="shared" si="1157"/>
        <v>22</v>
      </c>
      <c r="K2873" s="1">
        <f t="shared" si="1165"/>
        <v>2</v>
      </c>
      <c r="L2873" s="8">
        <f t="shared" si="1145"/>
        <v>1.0002089199999999</v>
      </c>
      <c r="M2873" s="14">
        <f t="shared" si="1164"/>
        <v>1.0011996999999999</v>
      </c>
      <c r="N2873" s="14">
        <f t="shared" si="1161"/>
        <v>1.5258017915764943</v>
      </c>
      <c r="O2873" s="8">
        <f t="shared" si="1163"/>
        <v>1.5261205600000001</v>
      </c>
      <c r="P2873" s="8">
        <f t="shared" si="1146"/>
        <v>22475.624802449998</v>
      </c>
      <c r="Q2873" s="13">
        <f t="shared" si="1147"/>
        <v>0</v>
      </c>
      <c r="R2873" s="21">
        <f t="shared" si="1148"/>
        <v>0</v>
      </c>
      <c r="S2873" s="8">
        <f t="shared" si="1149"/>
        <v>0</v>
      </c>
      <c r="T2873" s="10">
        <f t="shared" si="1158"/>
        <v>6.5000000000000002E-2</v>
      </c>
      <c r="U2873" s="13">
        <f t="shared" si="1162"/>
        <v>447</v>
      </c>
      <c r="V2873" s="13">
        <v>252</v>
      </c>
      <c r="W2873" s="14">
        <f t="shared" si="1150"/>
        <v>1.1181832819999999</v>
      </c>
      <c r="X2873" s="224">
        <f t="shared" si="1166"/>
        <v>2656.2431041499999</v>
      </c>
      <c r="Y2873" s="8">
        <v>0</v>
      </c>
      <c r="Z2873" s="9">
        <f t="shared" si="1151"/>
        <v>0</v>
      </c>
      <c r="AA2873" s="26" t="str">
        <f t="shared" si="1159"/>
        <v>INCORPJ=</v>
      </c>
      <c r="AB2873" s="70">
        <f t="shared" si="1160"/>
        <v>45169</v>
      </c>
      <c r="AC2873" s="4"/>
      <c r="AD2873" s="1"/>
      <c r="AE2873" s="11"/>
      <c r="AF2873" s="5"/>
      <c r="AG2873" s="1"/>
      <c r="AH2873" s="1"/>
      <c r="AI2873" s="1"/>
      <c r="AJ2873" s="1"/>
      <c r="AK2873" s="10"/>
      <c r="AL2873" s="1"/>
      <c r="AM2873" s="1"/>
      <c r="AN2873" s="1"/>
      <c r="AO2873" s="1"/>
      <c r="AP2873" s="1"/>
      <c r="AQ2873" s="1"/>
    </row>
    <row r="2874" spans="1:43" x14ac:dyDescent="0.2">
      <c r="A2874" s="67">
        <f t="shared" si="1152"/>
        <v>45156</v>
      </c>
      <c r="B2874" s="8">
        <f t="shared" si="1142"/>
        <v>25140.77493716</v>
      </c>
      <c r="C2874" s="8">
        <f t="shared" si="1153"/>
        <v>14727.293106159999</v>
      </c>
      <c r="D2874" s="28">
        <f t="shared" si="1154"/>
        <v>6667.94</v>
      </c>
      <c r="E2874" s="9">
        <f>IF(K2874=1,VLOOKUP(A2873,[1]Plan1!$AY$117:$BA$314,3),E2873)</f>
        <v>6683.28</v>
      </c>
      <c r="F2874" s="110">
        <f t="shared" si="1155"/>
        <v>45154</v>
      </c>
      <c r="G2874" s="12">
        <f t="shared" si="1143"/>
        <v>2.3005605929267148E-3</v>
      </c>
      <c r="H2874" s="11">
        <f t="shared" si="1156"/>
        <v>45184</v>
      </c>
      <c r="I2874" s="11">
        <f t="shared" si="1144"/>
        <v>45184</v>
      </c>
      <c r="J2874" s="1">
        <f t="shared" si="1157"/>
        <v>22</v>
      </c>
      <c r="K2874" s="1">
        <f t="shared" si="1165"/>
        <v>3</v>
      </c>
      <c r="L2874" s="8">
        <f t="shared" si="1145"/>
        <v>1.0003134</v>
      </c>
      <c r="M2874" s="14">
        <f t="shared" si="1164"/>
        <v>1.0011996999999999</v>
      </c>
      <c r="N2874" s="14">
        <f t="shared" si="1161"/>
        <v>1.5258017915764943</v>
      </c>
      <c r="O2874" s="8">
        <f t="shared" si="1163"/>
        <v>1.52627997</v>
      </c>
      <c r="P2874" s="8">
        <f t="shared" si="1146"/>
        <v>22477.972480249999</v>
      </c>
      <c r="Q2874" s="13">
        <f t="shared" si="1147"/>
        <v>0</v>
      </c>
      <c r="R2874" s="21">
        <f t="shared" si="1148"/>
        <v>0</v>
      </c>
      <c r="S2874" s="8">
        <f t="shared" si="1149"/>
        <v>0</v>
      </c>
      <c r="T2874" s="10">
        <f t="shared" si="1158"/>
        <v>6.5000000000000002E-2</v>
      </c>
      <c r="U2874" s="13">
        <f t="shared" si="1162"/>
        <v>448</v>
      </c>
      <c r="V2874" s="13">
        <v>252</v>
      </c>
      <c r="W2874" s="14">
        <f t="shared" si="1150"/>
        <v>1.118462751</v>
      </c>
      <c r="X2874" s="224">
        <f t="shared" si="1166"/>
        <v>2662.8024569099998</v>
      </c>
      <c r="Y2874" s="8">
        <v>0</v>
      </c>
      <c r="Z2874" s="9">
        <f t="shared" si="1151"/>
        <v>0</v>
      </c>
      <c r="AA2874" s="26" t="str">
        <f t="shared" si="1159"/>
        <v>INCORPJ=</v>
      </c>
      <c r="AB2874" s="70">
        <f t="shared" si="1160"/>
        <v>45169</v>
      </c>
      <c r="AC2874" s="4"/>
      <c r="AD2874" s="1"/>
      <c r="AE2874" s="11"/>
      <c r="AF2874" s="5"/>
      <c r="AG2874" s="1"/>
      <c r="AH2874" s="1"/>
      <c r="AI2874" s="1"/>
      <c r="AJ2874" s="1"/>
      <c r="AK2874" s="10"/>
      <c r="AL2874" s="1"/>
      <c r="AM2874" s="1"/>
      <c r="AN2874" s="1"/>
      <c r="AO2874" s="1"/>
      <c r="AP2874" s="1"/>
      <c r="AQ2874" s="1"/>
    </row>
    <row r="2875" spans="1:43" x14ac:dyDescent="0.2">
      <c r="A2875" s="67">
        <f t="shared" si="1152"/>
        <v>45157</v>
      </c>
      <c r="B2875" s="8">
        <f t="shared" si="1142"/>
        <v>25149.68516058</v>
      </c>
      <c r="C2875" s="8">
        <f t="shared" si="1153"/>
        <v>14727.293106159999</v>
      </c>
      <c r="D2875" s="28">
        <f t="shared" si="1154"/>
        <v>6667.94</v>
      </c>
      <c r="E2875" s="9">
        <f>IF(K2875=1,VLOOKUP(A2874,[1]Plan1!$AY$117:$BA$314,3),E2874)</f>
        <v>6683.28</v>
      </c>
      <c r="F2875" s="110">
        <f t="shared" si="1155"/>
        <v>45154</v>
      </c>
      <c r="G2875" s="12">
        <f t="shared" si="1143"/>
        <v>2.3005605929267148E-3</v>
      </c>
      <c r="H2875" s="11">
        <f t="shared" si="1156"/>
        <v>45184</v>
      </c>
      <c r="I2875" s="11">
        <f t="shared" si="1144"/>
        <v>45184</v>
      </c>
      <c r="J2875" s="1">
        <f t="shared" si="1157"/>
        <v>22</v>
      </c>
      <c r="K2875" s="1">
        <f t="shared" si="1165"/>
        <v>4</v>
      </c>
      <c r="L2875" s="8">
        <f t="shared" si="1145"/>
        <v>1.00041789</v>
      </c>
      <c r="M2875" s="14">
        <f t="shared" si="1164"/>
        <v>1.0011996999999999</v>
      </c>
      <c r="N2875" s="14">
        <f t="shared" si="1161"/>
        <v>1.5258017915764943</v>
      </c>
      <c r="O2875" s="8">
        <f t="shared" si="1163"/>
        <v>1.5264393999999999</v>
      </c>
      <c r="P2875" s="8">
        <f t="shared" si="1146"/>
        <v>22480.32045259</v>
      </c>
      <c r="Q2875" s="13">
        <f t="shared" si="1147"/>
        <v>0</v>
      </c>
      <c r="R2875" s="21">
        <f t="shared" si="1148"/>
        <v>0</v>
      </c>
      <c r="S2875" s="8">
        <f t="shared" si="1149"/>
        <v>0</v>
      </c>
      <c r="T2875" s="10">
        <f t="shared" si="1158"/>
        <v>6.5000000000000002E-2</v>
      </c>
      <c r="U2875" s="13">
        <f t="shared" si="1162"/>
        <v>449</v>
      </c>
      <c r="V2875" s="13">
        <v>252</v>
      </c>
      <c r="W2875" s="14">
        <f t="shared" si="1150"/>
        <v>1.1187422890000001</v>
      </c>
      <c r="X2875" s="224">
        <f t="shared" si="1166"/>
        <v>2669.3647079900002</v>
      </c>
      <c r="Y2875" s="8">
        <v>0</v>
      </c>
      <c r="Z2875" s="9">
        <f t="shared" si="1151"/>
        <v>0</v>
      </c>
      <c r="AA2875" s="26" t="str">
        <f t="shared" si="1159"/>
        <v>INCORPJ=</v>
      </c>
      <c r="AB2875" s="70">
        <f t="shared" si="1160"/>
        <v>45169</v>
      </c>
      <c r="AC2875" s="4"/>
      <c r="AD2875" s="1"/>
      <c r="AE2875" s="11"/>
      <c r="AF2875" s="5"/>
      <c r="AG2875" s="1"/>
      <c r="AH2875" s="1"/>
      <c r="AI2875" s="1"/>
      <c r="AJ2875" s="1"/>
      <c r="AK2875" s="10"/>
      <c r="AL2875" s="1"/>
      <c r="AM2875" s="1"/>
      <c r="AN2875" s="1"/>
      <c r="AO2875" s="1"/>
      <c r="AP2875" s="1"/>
      <c r="AQ2875" s="1"/>
    </row>
    <row r="2876" spans="1:43" x14ac:dyDescent="0.2">
      <c r="A2876" s="67">
        <f t="shared" si="1152"/>
        <v>45158</v>
      </c>
      <c r="B2876" s="8">
        <f t="shared" si="1142"/>
        <v>25149.68516058</v>
      </c>
      <c r="C2876" s="8">
        <f t="shared" si="1153"/>
        <v>14727.293106159999</v>
      </c>
      <c r="D2876" s="28">
        <f t="shared" si="1154"/>
        <v>6667.94</v>
      </c>
      <c r="E2876" s="9">
        <f>IF(K2876=1,VLOOKUP(A2875,[1]Plan1!$AY$117:$BA$314,3),E2875)</f>
        <v>6683.28</v>
      </c>
      <c r="F2876" s="110">
        <f t="shared" si="1155"/>
        <v>45154</v>
      </c>
      <c r="G2876" s="12">
        <f t="shared" si="1143"/>
        <v>2.3005605929267148E-3</v>
      </c>
      <c r="H2876" s="11">
        <f t="shared" si="1156"/>
        <v>45184</v>
      </c>
      <c r="I2876" s="11">
        <f t="shared" si="1144"/>
        <v>45184</v>
      </c>
      <c r="J2876" s="1">
        <f t="shared" si="1157"/>
        <v>22</v>
      </c>
      <c r="K2876" s="1">
        <f t="shared" si="1165"/>
        <v>4</v>
      </c>
      <c r="L2876" s="8">
        <f t="shared" si="1145"/>
        <v>1.00041789</v>
      </c>
      <c r="M2876" s="14">
        <f t="shared" si="1164"/>
        <v>1.0011996999999999</v>
      </c>
      <c r="N2876" s="14">
        <f t="shared" si="1161"/>
        <v>1.5258017915764943</v>
      </c>
      <c r="O2876" s="8">
        <f t="shared" si="1163"/>
        <v>1.5264393999999999</v>
      </c>
      <c r="P2876" s="8">
        <f t="shared" si="1146"/>
        <v>22480.32045259</v>
      </c>
      <c r="Q2876" s="13">
        <f t="shared" si="1147"/>
        <v>0</v>
      </c>
      <c r="R2876" s="21">
        <f t="shared" si="1148"/>
        <v>0</v>
      </c>
      <c r="S2876" s="8">
        <f t="shared" si="1149"/>
        <v>0</v>
      </c>
      <c r="T2876" s="10">
        <f t="shared" si="1158"/>
        <v>6.5000000000000002E-2</v>
      </c>
      <c r="U2876" s="13">
        <f t="shared" si="1162"/>
        <v>449</v>
      </c>
      <c r="V2876" s="13">
        <v>252</v>
      </c>
      <c r="W2876" s="14">
        <f t="shared" si="1150"/>
        <v>1.1187422890000001</v>
      </c>
      <c r="X2876" s="224">
        <f t="shared" si="1166"/>
        <v>2669.3647079900002</v>
      </c>
      <c r="Y2876" s="8">
        <v>0</v>
      </c>
      <c r="Z2876" s="9">
        <f t="shared" si="1151"/>
        <v>0</v>
      </c>
      <c r="AA2876" s="26" t="str">
        <f t="shared" si="1159"/>
        <v>INCORPJ=</v>
      </c>
      <c r="AB2876" s="70">
        <f t="shared" si="1160"/>
        <v>45169</v>
      </c>
      <c r="AC2876" s="4"/>
      <c r="AD2876" s="1"/>
      <c r="AE2876" s="11"/>
      <c r="AF2876" s="5"/>
      <c r="AG2876" s="1"/>
      <c r="AH2876" s="1"/>
      <c r="AI2876" s="1"/>
      <c r="AJ2876" s="1"/>
      <c r="AK2876" s="10"/>
      <c r="AL2876" s="1"/>
      <c r="AM2876" s="1"/>
      <c r="AN2876" s="1"/>
      <c r="AO2876" s="1"/>
      <c r="AP2876" s="1"/>
      <c r="AQ2876" s="1"/>
    </row>
    <row r="2877" spans="1:43" x14ac:dyDescent="0.2">
      <c r="A2877" s="67">
        <f t="shared" si="1152"/>
        <v>45159</v>
      </c>
      <c r="B2877" s="8">
        <f t="shared" si="1142"/>
        <v>25149.68516058</v>
      </c>
      <c r="C2877" s="8">
        <f t="shared" si="1153"/>
        <v>14727.293106159999</v>
      </c>
      <c r="D2877" s="28">
        <f t="shared" si="1154"/>
        <v>6667.94</v>
      </c>
      <c r="E2877" s="9">
        <f>IF(K2877=1,VLOOKUP(A2876,[1]Plan1!$AY$117:$BA$314,3),E2876)</f>
        <v>6683.28</v>
      </c>
      <c r="F2877" s="110">
        <f t="shared" si="1155"/>
        <v>45154</v>
      </c>
      <c r="G2877" s="12">
        <f t="shared" si="1143"/>
        <v>2.3005605929267148E-3</v>
      </c>
      <c r="H2877" s="11">
        <f t="shared" si="1156"/>
        <v>45184</v>
      </c>
      <c r="I2877" s="11">
        <f t="shared" si="1144"/>
        <v>45184</v>
      </c>
      <c r="J2877" s="1">
        <f t="shared" si="1157"/>
        <v>22</v>
      </c>
      <c r="K2877" s="1">
        <f t="shared" si="1165"/>
        <v>4</v>
      </c>
      <c r="L2877" s="8">
        <f t="shared" si="1145"/>
        <v>1.00041789</v>
      </c>
      <c r="M2877" s="14">
        <f t="shared" si="1164"/>
        <v>1.0011996999999999</v>
      </c>
      <c r="N2877" s="14">
        <f t="shared" si="1161"/>
        <v>1.5258017915764943</v>
      </c>
      <c r="O2877" s="8">
        <f t="shared" si="1163"/>
        <v>1.5264393999999999</v>
      </c>
      <c r="P2877" s="8">
        <f t="shared" si="1146"/>
        <v>22480.32045259</v>
      </c>
      <c r="Q2877" s="13">
        <f t="shared" si="1147"/>
        <v>0</v>
      </c>
      <c r="R2877" s="21">
        <f t="shared" si="1148"/>
        <v>0</v>
      </c>
      <c r="S2877" s="8">
        <f t="shared" si="1149"/>
        <v>0</v>
      </c>
      <c r="T2877" s="10">
        <f t="shared" si="1158"/>
        <v>6.5000000000000002E-2</v>
      </c>
      <c r="U2877" s="13">
        <f t="shared" si="1162"/>
        <v>449</v>
      </c>
      <c r="V2877" s="13">
        <v>252</v>
      </c>
      <c r="W2877" s="14">
        <f t="shared" si="1150"/>
        <v>1.1187422890000001</v>
      </c>
      <c r="X2877" s="224">
        <f t="shared" si="1166"/>
        <v>2669.3647079900002</v>
      </c>
      <c r="Y2877" s="8">
        <v>0</v>
      </c>
      <c r="Z2877" s="9">
        <f t="shared" si="1151"/>
        <v>0</v>
      </c>
      <c r="AA2877" s="26" t="str">
        <f t="shared" si="1159"/>
        <v>INCORPJ=</v>
      </c>
      <c r="AB2877" s="70">
        <f t="shared" si="1160"/>
        <v>45169</v>
      </c>
      <c r="AC2877" s="4"/>
      <c r="AD2877" s="1"/>
      <c r="AE2877" s="11"/>
      <c r="AF2877" s="5"/>
      <c r="AG2877" s="1"/>
      <c r="AH2877" s="1"/>
      <c r="AI2877" s="1"/>
      <c r="AJ2877" s="1"/>
      <c r="AK2877" s="10"/>
      <c r="AL2877" s="1"/>
      <c r="AM2877" s="1"/>
      <c r="AN2877" s="1"/>
      <c r="AO2877" s="1"/>
      <c r="AP2877" s="1"/>
      <c r="AQ2877" s="1"/>
    </row>
    <row r="2878" spans="1:43" x14ac:dyDescent="0.2">
      <c r="A2878" s="67">
        <f t="shared" si="1152"/>
        <v>45160</v>
      </c>
      <c r="B2878" s="8">
        <f t="shared" si="1142"/>
        <v>25158.598622559999</v>
      </c>
      <c r="C2878" s="8">
        <f t="shared" si="1153"/>
        <v>14727.293106159999</v>
      </c>
      <c r="D2878" s="28">
        <f t="shared" si="1154"/>
        <v>6667.94</v>
      </c>
      <c r="E2878" s="9">
        <f>IF(K2878=1,VLOOKUP(A2877,[1]Plan1!$AY$117:$BA$314,3),E2877)</f>
        <v>6683.28</v>
      </c>
      <c r="F2878" s="110">
        <f t="shared" si="1155"/>
        <v>45154</v>
      </c>
      <c r="G2878" s="12">
        <f t="shared" si="1143"/>
        <v>2.3005605929267148E-3</v>
      </c>
      <c r="H2878" s="11">
        <f t="shared" si="1156"/>
        <v>45184</v>
      </c>
      <c r="I2878" s="11">
        <f t="shared" si="1144"/>
        <v>45184</v>
      </c>
      <c r="J2878" s="1">
        <f t="shared" si="1157"/>
        <v>22</v>
      </c>
      <c r="K2878" s="1">
        <f t="shared" si="1165"/>
        <v>5</v>
      </c>
      <c r="L2878" s="8">
        <f t="shared" si="1145"/>
        <v>1.00052239</v>
      </c>
      <c r="M2878" s="14">
        <f t="shared" si="1164"/>
        <v>1.0011996999999999</v>
      </c>
      <c r="N2878" s="14">
        <f t="shared" si="1161"/>
        <v>1.5258017915764943</v>
      </c>
      <c r="O2878" s="8">
        <f t="shared" si="1163"/>
        <v>1.5265988500000001</v>
      </c>
      <c r="P2878" s="8">
        <f t="shared" si="1146"/>
        <v>22482.668719469999</v>
      </c>
      <c r="Q2878" s="13">
        <f t="shared" si="1147"/>
        <v>0</v>
      </c>
      <c r="R2878" s="21">
        <f t="shared" si="1148"/>
        <v>0</v>
      </c>
      <c r="S2878" s="8">
        <f t="shared" si="1149"/>
        <v>0</v>
      </c>
      <c r="T2878" s="10">
        <f t="shared" si="1158"/>
        <v>6.5000000000000002E-2</v>
      </c>
      <c r="U2878" s="13">
        <f t="shared" si="1162"/>
        <v>450</v>
      </c>
      <c r="V2878" s="13">
        <v>252</v>
      </c>
      <c r="W2878" s="14">
        <f t="shared" si="1150"/>
        <v>1.119021898</v>
      </c>
      <c r="X2878" s="224">
        <f t="shared" si="1166"/>
        <v>2675.9299030900002</v>
      </c>
      <c r="Y2878" s="8">
        <v>0</v>
      </c>
      <c r="Z2878" s="9">
        <f t="shared" si="1151"/>
        <v>0</v>
      </c>
      <c r="AA2878" s="26" t="str">
        <f t="shared" si="1159"/>
        <v>INCORPJ=</v>
      </c>
      <c r="AB2878" s="70">
        <f t="shared" si="1160"/>
        <v>45169</v>
      </c>
      <c r="AC2878" s="4"/>
      <c r="AD2878" s="1"/>
      <c r="AE2878" s="11"/>
      <c r="AF2878" s="5"/>
      <c r="AG2878" s="1"/>
      <c r="AH2878" s="1"/>
      <c r="AI2878" s="1"/>
      <c r="AJ2878" s="1"/>
      <c r="AK2878" s="10"/>
      <c r="AL2878" s="1"/>
      <c r="AM2878" s="1"/>
      <c r="AN2878" s="1"/>
      <c r="AO2878" s="1"/>
      <c r="AP2878" s="1"/>
      <c r="AQ2878" s="1"/>
    </row>
    <row r="2879" spans="1:43" x14ac:dyDescent="0.2">
      <c r="A2879" s="67">
        <f t="shared" si="1152"/>
        <v>45161</v>
      </c>
      <c r="B2879" s="8">
        <f t="shared" si="1142"/>
        <v>25167.515136540002</v>
      </c>
      <c r="C2879" s="8">
        <f t="shared" si="1153"/>
        <v>14727.293106159999</v>
      </c>
      <c r="D2879" s="28">
        <f t="shared" si="1154"/>
        <v>6667.94</v>
      </c>
      <c r="E2879" s="9">
        <f>IF(K2879=1,VLOOKUP(A2878,[1]Plan1!$AY$117:$BA$314,3),E2878)</f>
        <v>6683.28</v>
      </c>
      <c r="F2879" s="110">
        <f t="shared" si="1155"/>
        <v>45154</v>
      </c>
      <c r="G2879" s="12">
        <f t="shared" si="1143"/>
        <v>2.3005605929267148E-3</v>
      </c>
      <c r="H2879" s="11">
        <f t="shared" si="1156"/>
        <v>45184</v>
      </c>
      <c r="I2879" s="11">
        <f t="shared" si="1144"/>
        <v>45184</v>
      </c>
      <c r="J2879" s="1">
        <f t="shared" si="1157"/>
        <v>22</v>
      </c>
      <c r="K2879" s="1">
        <f t="shared" si="1165"/>
        <v>6</v>
      </c>
      <c r="L2879" s="8">
        <f t="shared" si="1145"/>
        <v>1.0006269000000001</v>
      </c>
      <c r="M2879" s="14">
        <f t="shared" si="1164"/>
        <v>1.0011996999999999</v>
      </c>
      <c r="N2879" s="14">
        <f t="shared" si="1161"/>
        <v>1.5258017915764943</v>
      </c>
      <c r="O2879" s="8">
        <f t="shared" si="1163"/>
        <v>1.52675831</v>
      </c>
      <c r="P2879" s="8">
        <f t="shared" si="1146"/>
        <v>22485.017133630001</v>
      </c>
      <c r="Q2879" s="13">
        <f t="shared" si="1147"/>
        <v>0</v>
      </c>
      <c r="R2879" s="21">
        <f t="shared" si="1148"/>
        <v>0</v>
      </c>
      <c r="S2879" s="8">
        <f t="shared" si="1149"/>
        <v>0</v>
      </c>
      <c r="T2879" s="10">
        <f t="shared" si="1158"/>
        <v>6.5000000000000002E-2</v>
      </c>
      <c r="U2879" s="13">
        <f t="shared" si="1162"/>
        <v>451</v>
      </c>
      <c r="V2879" s="13">
        <v>252</v>
      </c>
      <c r="W2879" s="14">
        <f t="shared" si="1150"/>
        <v>1.1193015770000001</v>
      </c>
      <c r="X2879" s="224">
        <f t="shared" si="1166"/>
        <v>2682.4980029100002</v>
      </c>
      <c r="Y2879" s="8">
        <v>0</v>
      </c>
      <c r="Z2879" s="9">
        <f t="shared" si="1151"/>
        <v>0</v>
      </c>
      <c r="AA2879" s="26" t="str">
        <f t="shared" si="1159"/>
        <v>INCORPJ=</v>
      </c>
      <c r="AB2879" s="70">
        <f t="shared" si="1160"/>
        <v>45169</v>
      </c>
      <c r="AC2879" s="4"/>
      <c r="AD2879" s="1"/>
      <c r="AE2879" s="11"/>
      <c r="AF2879" s="5"/>
      <c r="AG2879" s="1"/>
      <c r="AH2879" s="1"/>
      <c r="AI2879" s="1"/>
      <c r="AJ2879" s="1"/>
      <c r="AK2879" s="10"/>
      <c r="AL2879" s="1"/>
      <c r="AM2879" s="1"/>
      <c r="AN2879" s="1"/>
      <c r="AO2879" s="1"/>
      <c r="AP2879" s="1"/>
      <c r="AQ2879" s="1"/>
    </row>
    <row r="2880" spans="1:43" x14ac:dyDescent="0.2">
      <c r="A2880" s="67">
        <f t="shared" si="1152"/>
        <v>45162</v>
      </c>
      <c r="B2880" s="8">
        <f t="shared" si="1142"/>
        <v>25176.434845520002</v>
      </c>
      <c r="C2880" s="8">
        <f t="shared" si="1153"/>
        <v>14727.293106159999</v>
      </c>
      <c r="D2880" s="28">
        <f t="shared" si="1154"/>
        <v>6667.94</v>
      </c>
      <c r="E2880" s="9">
        <f>IF(K2880=1,VLOOKUP(A2879,[1]Plan1!$AY$117:$BA$314,3),E2879)</f>
        <v>6683.28</v>
      </c>
      <c r="F2880" s="110">
        <f t="shared" si="1155"/>
        <v>45154</v>
      </c>
      <c r="G2880" s="12">
        <f t="shared" si="1143"/>
        <v>2.3005605929267148E-3</v>
      </c>
      <c r="H2880" s="11">
        <f t="shared" si="1156"/>
        <v>45184</v>
      </c>
      <c r="I2880" s="11">
        <f t="shared" si="1144"/>
        <v>45184</v>
      </c>
      <c r="J2880" s="1">
        <f t="shared" si="1157"/>
        <v>22</v>
      </c>
      <c r="K2880" s="1">
        <f t="shared" si="1165"/>
        <v>7</v>
      </c>
      <c r="L2880" s="8">
        <f t="shared" si="1145"/>
        <v>1.0007314199999999</v>
      </c>
      <c r="M2880" s="14">
        <f t="shared" si="1164"/>
        <v>1.0011996999999999</v>
      </c>
      <c r="N2880" s="14">
        <f t="shared" si="1161"/>
        <v>1.5258017915764943</v>
      </c>
      <c r="O2880" s="8">
        <f t="shared" si="1163"/>
        <v>1.5269177899999999</v>
      </c>
      <c r="P2880" s="8">
        <f t="shared" si="1146"/>
        <v>22487.365842340001</v>
      </c>
      <c r="Q2880" s="13">
        <f t="shared" si="1147"/>
        <v>0</v>
      </c>
      <c r="R2880" s="21">
        <f t="shared" si="1148"/>
        <v>0</v>
      </c>
      <c r="S2880" s="8">
        <f t="shared" si="1149"/>
        <v>0</v>
      </c>
      <c r="T2880" s="10">
        <f t="shared" si="1158"/>
        <v>6.5000000000000002E-2</v>
      </c>
      <c r="U2880" s="13">
        <f t="shared" si="1162"/>
        <v>452</v>
      </c>
      <c r="V2880" s="13">
        <v>252</v>
      </c>
      <c r="W2880" s="14">
        <f t="shared" si="1150"/>
        <v>1.119581325</v>
      </c>
      <c r="X2880" s="224">
        <f t="shared" si="1166"/>
        <v>2689.06900318</v>
      </c>
      <c r="Y2880" s="8">
        <v>0</v>
      </c>
      <c r="Z2880" s="9">
        <f t="shared" si="1151"/>
        <v>0</v>
      </c>
      <c r="AA2880" s="26" t="str">
        <f t="shared" si="1159"/>
        <v>INCORPJ=</v>
      </c>
      <c r="AB2880" s="70">
        <f t="shared" si="1160"/>
        <v>45169</v>
      </c>
      <c r="AC2880" s="4"/>
      <c r="AD2880" s="1"/>
      <c r="AE2880" s="11"/>
      <c r="AF2880" s="5"/>
      <c r="AG2880" s="1"/>
      <c r="AH2880" s="1"/>
      <c r="AI2880" s="1"/>
      <c r="AJ2880" s="1"/>
      <c r="AK2880" s="10"/>
      <c r="AL2880" s="1"/>
      <c r="AM2880" s="1"/>
      <c r="AN2880" s="1"/>
      <c r="AO2880" s="1"/>
      <c r="AP2880" s="1"/>
      <c r="AQ2880" s="1"/>
    </row>
    <row r="2881" spans="1:43" x14ac:dyDescent="0.2">
      <c r="A2881" s="67">
        <f t="shared" si="1152"/>
        <v>45163</v>
      </c>
      <c r="B2881" s="8">
        <f t="shared" si="1142"/>
        <v>25185.35760779</v>
      </c>
      <c r="C2881" s="8">
        <f t="shared" si="1153"/>
        <v>14727.293106159999</v>
      </c>
      <c r="D2881" s="28">
        <f t="shared" si="1154"/>
        <v>6667.94</v>
      </c>
      <c r="E2881" s="9">
        <f>IF(K2881=1,VLOOKUP(A2880,[1]Plan1!$AY$117:$BA$314,3),E2880)</f>
        <v>6683.28</v>
      </c>
      <c r="F2881" s="110">
        <f t="shared" si="1155"/>
        <v>45154</v>
      </c>
      <c r="G2881" s="12">
        <f t="shared" si="1143"/>
        <v>2.3005605929267148E-3</v>
      </c>
      <c r="H2881" s="11">
        <f t="shared" si="1156"/>
        <v>45184</v>
      </c>
      <c r="I2881" s="11">
        <f t="shared" si="1144"/>
        <v>45184</v>
      </c>
      <c r="J2881" s="1">
        <f t="shared" si="1157"/>
        <v>22</v>
      </c>
      <c r="K2881" s="1">
        <f t="shared" si="1165"/>
        <v>8</v>
      </c>
      <c r="L2881" s="8">
        <f t="shared" si="1145"/>
        <v>1.0008359499999999</v>
      </c>
      <c r="M2881" s="14">
        <f t="shared" si="1164"/>
        <v>1.0011996999999999</v>
      </c>
      <c r="N2881" s="14">
        <f t="shared" si="1161"/>
        <v>1.5258017915764943</v>
      </c>
      <c r="O2881" s="8">
        <f t="shared" si="1163"/>
        <v>1.5270772800000001</v>
      </c>
      <c r="P2881" s="8">
        <f t="shared" si="1146"/>
        <v>22489.714698309999</v>
      </c>
      <c r="Q2881" s="13">
        <f t="shared" si="1147"/>
        <v>0</v>
      </c>
      <c r="R2881" s="21">
        <f t="shared" si="1148"/>
        <v>0</v>
      </c>
      <c r="S2881" s="8">
        <f t="shared" si="1149"/>
        <v>0</v>
      </c>
      <c r="T2881" s="10">
        <f t="shared" si="1158"/>
        <v>6.5000000000000002E-2</v>
      </c>
      <c r="U2881" s="13">
        <f t="shared" si="1162"/>
        <v>453</v>
      </c>
      <c r="V2881" s="13">
        <v>252</v>
      </c>
      <c r="W2881" s="14">
        <f t="shared" si="1150"/>
        <v>1.1198611430000001</v>
      </c>
      <c r="X2881" s="224">
        <f t="shared" si="1166"/>
        <v>2695.6429094800001</v>
      </c>
      <c r="Y2881" s="8">
        <v>0</v>
      </c>
      <c r="Z2881" s="9">
        <f t="shared" si="1151"/>
        <v>0</v>
      </c>
      <c r="AA2881" s="26" t="str">
        <f t="shared" si="1159"/>
        <v>INCORPJ=</v>
      </c>
      <c r="AB2881" s="70">
        <f t="shared" si="1160"/>
        <v>45169</v>
      </c>
      <c r="AC2881" s="4"/>
      <c r="AD2881" s="1"/>
      <c r="AE2881" s="11"/>
      <c r="AF2881" s="5"/>
      <c r="AG2881" s="1"/>
      <c r="AH2881" s="1"/>
      <c r="AI2881" s="1"/>
      <c r="AJ2881" s="1"/>
      <c r="AK2881" s="10"/>
      <c r="AL2881" s="1"/>
      <c r="AM2881" s="1"/>
      <c r="AN2881" s="1"/>
      <c r="AO2881" s="1"/>
      <c r="AP2881" s="1"/>
      <c r="AQ2881" s="1"/>
    </row>
    <row r="2882" spans="1:43" x14ac:dyDescent="0.2">
      <c r="A2882" s="67">
        <f t="shared" si="1152"/>
        <v>45164</v>
      </c>
      <c r="B2882" s="8">
        <f t="shared" si="1142"/>
        <v>25194.283611440002</v>
      </c>
      <c r="C2882" s="8">
        <f t="shared" si="1153"/>
        <v>14727.293106159999</v>
      </c>
      <c r="D2882" s="28">
        <f t="shared" si="1154"/>
        <v>6667.94</v>
      </c>
      <c r="E2882" s="9">
        <f>IF(K2882=1,VLOOKUP(A2881,[1]Plan1!$AY$117:$BA$314,3),E2881)</f>
        <v>6683.28</v>
      </c>
      <c r="F2882" s="110">
        <f t="shared" si="1155"/>
        <v>45154</v>
      </c>
      <c r="G2882" s="12">
        <f t="shared" si="1143"/>
        <v>2.3005605929267148E-3</v>
      </c>
      <c r="H2882" s="11">
        <f t="shared" si="1156"/>
        <v>45184</v>
      </c>
      <c r="I2882" s="11">
        <f t="shared" si="1144"/>
        <v>45184</v>
      </c>
      <c r="J2882" s="1">
        <f t="shared" si="1157"/>
        <v>22</v>
      </c>
      <c r="K2882" s="1">
        <f t="shared" si="1165"/>
        <v>9</v>
      </c>
      <c r="L2882" s="8">
        <f t="shared" si="1145"/>
        <v>1.0009404900000001</v>
      </c>
      <c r="M2882" s="14">
        <f t="shared" si="1164"/>
        <v>1.0011996999999999</v>
      </c>
      <c r="N2882" s="14">
        <f t="shared" si="1161"/>
        <v>1.5258017915764943</v>
      </c>
      <c r="O2882" s="8">
        <f t="shared" si="1163"/>
        <v>1.5272367899999999</v>
      </c>
      <c r="P2882" s="8">
        <f t="shared" si="1146"/>
        <v>22492.06384884</v>
      </c>
      <c r="Q2882" s="13">
        <f t="shared" si="1147"/>
        <v>0</v>
      </c>
      <c r="R2882" s="21">
        <f t="shared" si="1148"/>
        <v>0</v>
      </c>
      <c r="S2882" s="8">
        <f t="shared" si="1149"/>
        <v>0</v>
      </c>
      <c r="T2882" s="10">
        <f t="shared" si="1158"/>
        <v>6.5000000000000002E-2</v>
      </c>
      <c r="U2882" s="13">
        <f t="shared" si="1162"/>
        <v>454</v>
      </c>
      <c r="V2882" s="13">
        <v>252</v>
      </c>
      <c r="W2882" s="14">
        <f t="shared" si="1150"/>
        <v>1.120141032</v>
      </c>
      <c r="X2882" s="224">
        <f t="shared" si="1166"/>
        <v>2702.2197626000002</v>
      </c>
      <c r="Y2882" s="8">
        <v>0</v>
      </c>
      <c r="Z2882" s="9">
        <f t="shared" si="1151"/>
        <v>0</v>
      </c>
      <c r="AA2882" s="26" t="str">
        <f t="shared" si="1159"/>
        <v>INCORPJ=</v>
      </c>
      <c r="AB2882" s="70">
        <f t="shared" si="1160"/>
        <v>45169</v>
      </c>
      <c r="AC2882" s="4"/>
      <c r="AD2882" s="1"/>
      <c r="AE2882" s="11"/>
      <c r="AF2882" s="5"/>
      <c r="AG2882" s="1"/>
      <c r="AH2882" s="1"/>
      <c r="AI2882" s="1"/>
      <c r="AJ2882" s="1"/>
      <c r="AK2882" s="10"/>
      <c r="AL2882" s="1"/>
      <c r="AM2882" s="1"/>
      <c r="AN2882" s="1"/>
      <c r="AO2882" s="1"/>
      <c r="AP2882" s="1"/>
      <c r="AQ2882" s="1"/>
    </row>
    <row r="2883" spans="1:43" x14ac:dyDescent="0.2">
      <c r="A2883" s="67">
        <f t="shared" si="1152"/>
        <v>45165</v>
      </c>
      <c r="B2883" s="8">
        <f t="shared" si="1142"/>
        <v>25194.283611440002</v>
      </c>
      <c r="C2883" s="8">
        <f t="shared" si="1153"/>
        <v>14727.293106159999</v>
      </c>
      <c r="D2883" s="28">
        <f t="shared" si="1154"/>
        <v>6667.94</v>
      </c>
      <c r="E2883" s="9">
        <f>IF(K2883=1,VLOOKUP(A2882,[1]Plan1!$AY$117:$BA$314,3),E2882)</f>
        <v>6683.28</v>
      </c>
      <c r="F2883" s="110">
        <f t="shared" si="1155"/>
        <v>45154</v>
      </c>
      <c r="G2883" s="12">
        <f t="shared" si="1143"/>
        <v>2.3005605929267148E-3</v>
      </c>
      <c r="H2883" s="11">
        <f t="shared" si="1156"/>
        <v>45184</v>
      </c>
      <c r="I2883" s="11">
        <f t="shared" si="1144"/>
        <v>45184</v>
      </c>
      <c r="J2883" s="1">
        <f t="shared" si="1157"/>
        <v>22</v>
      </c>
      <c r="K2883" s="1">
        <f t="shared" si="1165"/>
        <v>9</v>
      </c>
      <c r="L2883" s="8">
        <f t="shared" si="1145"/>
        <v>1.0009404900000001</v>
      </c>
      <c r="M2883" s="14">
        <f t="shared" si="1164"/>
        <v>1.0011996999999999</v>
      </c>
      <c r="N2883" s="14">
        <f t="shared" si="1161"/>
        <v>1.5258017915764943</v>
      </c>
      <c r="O2883" s="8">
        <f t="shared" si="1163"/>
        <v>1.5272367899999999</v>
      </c>
      <c r="P2883" s="8">
        <f t="shared" si="1146"/>
        <v>22492.06384884</v>
      </c>
      <c r="Q2883" s="13">
        <f t="shared" si="1147"/>
        <v>0</v>
      </c>
      <c r="R2883" s="21">
        <f t="shared" si="1148"/>
        <v>0</v>
      </c>
      <c r="S2883" s="8">
        <f t="shared" si="1149"/>
        <v>0</v>
      </c>
      <c r="T2883" s="10">
        <f t="shared" si="1158"/>
        <v>6.5000000000000002E-2</v>
      </c>
      <c r="U2883" s="13">
        <f t="shared" si="1162"/>
        <v>454</v>
      </c>
      <c r="V2883" s="13">
        <v>252</v>
      </c>
      <c r="W2883" s="14">
        <f t="shared" si="1150"/>
        <v>1.120141032</v>
      </c>
      <c r="X2883" s="224">
        <f t="shared" si="1166"/>
        <v>2702.2197626000002</v>
      </c>
      <c r="Y2883" s="8">
        <v>0</v>
      </c>
      <c r="Z2883" s="9">
        <f t="shared" si="1151"/>
        <v>0</v>
      </c>
      <c r="AA2883" s="26" t="str">
        <f t="shared" si="1159"/>
        <v>INCORPJ=</v>
      </c>
      <c r="AB2883" s="70">
        <f t="shared" si="1160"/>
        <v>45169</v>
      </c>
      <c r="AC2883" s="4"/>
      <c r="AD2883" s="1"/>
      <c r="AE2883" s="11"/>
      <c r="AF2883" s="5"/>
      <c r="AG2883" s="1"/>
      <c r="AH2883" s="1"/>
      <c r="AI2883" s="1"/>
      <c r="AJ2883" s="1"/>
      <c r="AK2883" s="10"/>
      <c r="AL2883" s="1"/>
      <c r="AM2883" s="1"/>
      <c r="AN2883" s="1"/>
      <c r="AO2883" s="1"/>
      <c r="AP2883" s="1"/>
      <c r="AQ2883" s="1"/>
    </row>
    <row r="2884" spans="1:43" x14ac:dyDescent="0.2">
      <c r="A2884" s="67">
        <f t="shared" si="1152"/>
        <v>45166</v>
      </c>
      <c r="B2884" s="8">
        <f t="shared" si="1142"/>
        <v>25194.283611440002</v>
      </c>
      <c r="C2884" s="8">
        <f t="shared" si="1153"/>
        <v>14727.293106159999</v>
      </c>
      <c r="D2884" s="28">
        <f t="shared" si="1154"/>
        <v>6667.94</v>
      </c>
      <c r="E2884" s="9">
        <f>IF(K2884=1,VLOOKUP(A2883,[1]Plan1!$AY$117:$BA$314,3),E2883)</f>
        <v>6683.28</v>
      </c>
      <c r="F2884" s="110">
        <f t="shared" si="1155"/>
        <v>45154</v>
      </c>
      <c r="G2884" s="12">
        <f t="shared" si="1143"/>
        <v>2.3005605929267148E-3</v>
      </c>
      <c r="H2884" s="11">
        <f t="shared" si="1156"/>
        <v>45184</v>
      </c>
      <c r="I2884" s="11">
        <f t="shared" si="1144"/>
        <v>45184</v>
      </c>
      <c r="J2884" s="1">
        <f t="shared" si="1157"/>
        <v>22</v>
      </c>
      <c r="K2884" s="1">
        <f t="shared" si="1165"/>
        <v>9</v>
      </c>
      <c r="L2884" s="8">
        <f t="shared" si="1145"/>
        <v>1.0009404900000001</v>
      </c>
      <c r="M2884" s="14">
        <f t="shared" si="1164"/>
        <v>1.0011996999999999</v>
      </c>
      <c r="N2884" s="14">
        <f t="shared" si="1161"/>
        <v>1.5258017915764943</v>
      </c>
      <c r="O2884" s="8">
        <f t="shared" si="1163"/>
        <v>1.5272367899999999</v>
      </c>
      <c r="P2884" s="8">
        <f t="shared" si="1146"/>
        <v>22492.06384884</v>
      </c>
      <c r="Q2884" s="13">
        <f t="shared" si="1147"/>
        <v>0</v>
      </c>
      <c r="R2884" s="21">
        <f t="shared" si="1148"/>
        <v>0</v>
      </c>
      <c r="S2884" s="8">
        <f t="shared" si="1149"/>
        <v>0</v>
      </c>
      <c r="T2884" s="10">
        <f t="shared" si="1158"/>
        <v>6.5000000000000002E-2</v>
      </c>
      <c r="U2884" s="13">
        <f t="shared" si="1162"/>
        <v>454</v>
      </c>
      <c r="V2884" s="13">
        <v>252</v>
      </c>
      <c r="W2884" s="14">
        <f t="shared" si="1150"/>
        <v>1.120141032</v>
      </c>
      <c r="X2884" s="224">
        <f t="shared" si="1166"/>
        <v>2702.2197626000002</v>
      </c>
      <c r="Y2884" s="8">
        <v>0</v>
      </c>
      <c r="Z2884" s="9">
        <f t="shared" si="1151"/>
        <v>0</v>
      </c>
      <c r="AA2884" s="26" t="str">
        <f t="shared" si="1159"/>
        <v>INCORPJ=</v>
      </c>
      <c r="AB2884" s="70">
        <f t="shared" si="1160"/>
        <v>45169</v>
      </c>
      <c r="AC2884" s="4"/>
      <c r="AD2884" s="1"/>
      <c r="AE2884" s="11"/>
      <c r="AF2884" s="5"/>
      <c r="AG2884" s="1"/>
      <c r="AH2884" s="1"/>
      <c r="AI2884" s="1"/>
      <c r="AJ2884" s="1"/>
      <c r="AK2884" s="10"/>
      <c r="AL2884" s="1"/>
      <c r="AM2884" s="1"/>
      <c r="AN2884" s="1"/>
      <c r="AO2884" s="1"/>
      <c r="AP2884" s="1"/>
      <c r="AQ2884" s="1"/>
    </row>
    <row r="2885" spans="1:43" x14ac:dyDescent="0.2">
      <c r="A2885" s="67">
        <f t="shared" si="1152"/>
        <v>45167</v>
      </c>
      <c r="B2885" s="8">
        <f t="shared" si="1142"/>
        <v>25203.21297723</v>
      </c>
      <c r="C2885" s="8">
        <f t="shared" si="1153"/>
        <v>14727.293106159999</v>
      </c>
      <c r="D2885" s="28">
        <f t="shared" si="1154"/>
        <v>6667.94</v>
      </c>
      <c r="E2885" s="9">
        <f>IF(K2885=1,VLOOKUP(A2884,[1]Plan1!$AY$117:$BA$314,3),E2884)</f>
        <v>6683.28</v>
      </c>
      <c r="F2885" s="110">
        <f t="shared" si="1155"/>
        <v>45154</v>
      </c>
      <c r="G2885" s="12">
        <f t="shared" si="1143"/>
        <v>2.3005605929267148E-3</v>
      </c>
      <c r="H2885" s="11">
        <f t="shared" si="1156"/>
        <v>45184</v>
      </c>
      <c r="I2885" s="11">
        <f t="shared" si="1144"/>
        <v>45184</v>
      </c>
      <c r="J2885" s="1">
        <f t="shared" si="1157"/>
        <v>22</v>
      </c>
      <c r="K2885" s="1">
        <f t="shared" si="1165"/>
        <v>10</v>
      </c>
      <c r="L2885" s="8">
        <f t="shared" si="1145"/>
        <v>1.0010450500000001</v>
      </c>
      <c r="M2885" s="14">
        <f t="shared" si="1164"/>
        <v>1.0011996999999999</v>
      </c>
      <c r="N2885" s="14">
        <f t="shared" si="1161"/>
        <v>1.5258017915764943</v>
      </c>
      <c r="O2885" s="8">
        <f t="shared" si="1163"/>
        <v>1.52739633</v>
      </c>
      <c r="P2885" s="8">
        <f t="shared" si="1146"/>
        <v>22494.413441180001</v>
      </c>
      <c r="Q2885" s="13">
        <f t="shared" si="1147"/>
        <v>0</v>
      </c>
      <c r="R2885" s="21">
        <f t="shared" si="1148"/>
        <v>0</v>
      </c>
      <c r="S2885" s="8">
        <f t="shared" si="1149"/>
        <v>0</v>
      </c>
      <c r="T2885" s="10">
        <f t="shared" si="1158"/>
        <v>6.5000000000000002E-2</v>
      </c>
      <c r="U2885" s="13">
        <f t="shared" si="1162"/>
        <v>455</v>
      </c>
      <c r="V2885" s="13">
        <v>252</v>
      </c>
      <c r="W2885" s="14">
        <f t="shared" si="1150"/>
        <v>1.12042099</v>
      </c>
      <c r="X2885" s="224">
        <f t="shared" si="1166"/>
        <v>2708.7995360499999</v>
      </c>
      <c r="Y2885" s="8">
        <v>0</v>
      </c>
      <c r="Z2885" s="9">
        <f t="shared" si="1151"/>
        <v>0</v>
      </c>
      <c r="AA2885" s="26" t="str">
        <f t="shared" si="1159"/>
        <v>INCORPJ=</v>
      </c>
      <c r="AB2885" s="70">
        <f t="shared" si="1160"/>
        <v>45169</v>
      </c>
      <c r="AC2885" s="4"/>
      <c r="AD2885" s="1"/>
      <c r="AE2885" s="11"/>
      <c r="AF2885" s="5"/>
      <c r="AG2885" s="1"/>
      <c r="AH2885" s="1"/>
      <c r="AI2885" s="1"/>
      <c r="AJ2885" s="1"/>
      <c r="AK2885" s="10"/>
      <c r="AL2885" s="1"/>
      <c r="AM2885" s="1"/>
      <c r="AN2885" s="1"/>
      <c r="AO2885" s="1"/>
      <c r="AP2885" s="1"/>
      <c r="AQ2885" s="1"/>
    </row>
    <row r="2886" spans="1:43" x14ac:dyDescent="0.2">
      <c r="A2886" s="67">
        <f t="shared" si="1152"/>
        <v>45168</v>
      </c>
      <c r="B2886" s="8">
        <f t="shared" si="1142"/>
        <v>25212.145068319998</v>
      </c>
      <c r="C2886" s="8">
        <f t="shared" si="1153"/>
        <v>14727.293106159999</v>
      </c>
      <c r="D2886" s="28">
        <f t="shared" si="1154"/>
        <v>6667.94</v>
      </c>
      <c r="E2886" s="9">
        <f>IF(K2886=1,VLOOKUP(A2885,[1]Plan1!$AY$117:$BA$314,3),E2885)</f>
        <v>6683.28</v>
      </c>
      <c r="F2886" s="110">
        <f t="shared" si="1155"/>
        <v>45154</v>
      </c>
      <c r="G2886" s="12">
        <f t="shared" si="1143"/>
        <v>2.3005605929267148E-3</v>
      </c>
      <c r="H2886" s="11">
        <f t="shared" si="1156"/>
        <v>45184</v>
      </c>
      <c r="I2886" s="11">
        <f t="shared" si="1144"/>
        <v>45184</v>
      </c>
      <c r="J2886" s="1">
        <f t="shared" si="1157"/>
        <v>22</v>
      </c>
      <c r="K2886" s="1">
        <f t="shared" si="1165"/>
        <v>11</v>
      </c>
      <c r="L2886" s="8">
        <f t="shared" si="1145"/>
        <v>1.0011496099999999</v>
      </c>
      <c r="M2886" s="14">
        <f t="shared" si="1164"/>
        <v>1.0011996999999999</v>
      </c>
      <c r="N2886" s="14">
        <f t="shared" si="1161"/>
        <v>1.5258017915764943</v>
      </c>
      <c r="O2886" s="8">
        <f t="shared" si="1163"/>
        <v>1.5275558600000001</v>
      </c>
      <c r="P2886" s="8">
        <f t="shared" si="1146"/>
        <v>22496.762886249999</v>
      </c>
      <c r="Q2886" s="13">
        <f t="shared" si="1147"/>
        <v>0</v>
      </c>
      <c r="R2886" s="21">
        <f t="shared" si="1148"/>
        <v>0</v>
      </c>
      <c r="S2886" s="8">
        <f t="shared" si="1149"/>
        <v>0</v>
      </c>
      <c r="T2886" s="10">
        <f t="shared" si="1158"/>
        <v>6.5000000000000002E-2</v>
      </c>
      <c r="U2886" s="13">
        <f t="shared" si="1162"/>
        <v>456</v>
      </c>
      <c r="V2886" s="13">
        <v>252</v>
      </c>
      <c r="W2886" s="14">
        <f t="shared" si="1150"/>
        <v>1.1207010180000001</v>
      </c>
      <c r="X2886" s="224">
        <f t="shared" si="1166"/>
        <v>2715.38218207</v>
      </c>
      <c r="Y2886" s="8">
        <v>0</v>
      </c>
      <c r="Z2886" s="9">
        <f t="shared" si="1151"/>
        <v>0</v>
      </c>
      <c r="AA2886" s="26" t="str">
        <f t="shared" si="1159"/>
        <v>INCORPJ=</v>
      </c>
      <c r="AB2886" s="70">
        <f t="shared" si="1160"/>
        <v>45169</v>
      </c>
      <c r="AC2886" s="4"/>
      <c r="AD2886" s="1"/>
      <c r="AE2886" s="11"/>
      <c r="AF2886" s="5"/>
      <c r="AG2886" s="1"/>
      <c r="AH2886" s="1"/>
      <c r="AI2886" s="1"/>
      <c r="AJ2886" s="1"/>
      <c r="AK2886" s="10"/>
      <c r="AL2886" s="1"/>
      <c r="AM2886" s="1"/>
      <c r="AN2886" s="1"/>
      <c r="AO2886" s="1"/>
      <c r="AP2886" s="1"/>
      <c r="AQ2886" s="1"/>
    </row>
    <row r="2887" spans="1:43" ht="15.75" x14ac:dyDescent="0.25">
      <c r="A2887" s="196">
        <f t="shared" si="1152"/>
        <v>45169</v>
      </c>
      <c r="B2887" s="85">
        <f t="shared" si="1142"/>
        <v>25221.080710530001</v>
      </c>
      <c r="C2887" s="85">
        <f t="shared" si="1153"/>
        <v>14727.293106159999</v>
      </c>
      <c r="D2887" s="197">
        <f t="shared" si="1154"/>
        <v>6667.94</v>
      </c>
      <c r="E2887" s="9">
        <f>IF(K2887=1,VLOOKUP(A2886,[1]Plan1!$AY$117:$BA$314,3),E2886)</f>
        <v>6683.28</v>
      </c>
      <c r="F2887" s="198">
        <f t="shared" si="1155"/>
        <v>45154</v>
      </c>
      <c r="G2887" s="199">
        <f t="shared" si="1143"/>
        <v>2.3005605929267148E-3</v>
      </c>
      <c r="H2887" s="200">
        <f t="shared" si="1156"/>
        <v>45184</v>
      </c>
      <c r="I2887" s="200">
        <f t="shared" si="1144"/>
        <v>45184</v>
      </c>
      <c r="J2887" s="83">
        <f t="shared" si="1157"/>
        <v>22</v>
      </c>
      <c r="K2887" s="83">
        <f t="shared" si="1165"/>
        <v>12</v>
      </c>
      <c r="L2887" s="85">
        <f t="shared" si="1145"/>
        <v>1.00125419</v>
      </c>
      <c r="M2887" s="201">
        <f t="shared" si="1164"/>
        <v>1.0011996999999999</v>
      </c>
      <c r="N2887" s="201">
        <f t="shared" si="1161"/>
        <v>1.5258017915764943</v>
      </c>
      <c r="O2887" s="85">
        <f t="shared" si="1163"/>
        <v>1.52771543</v>
      </c>
      <c r="P2887" s="85">
        <f t="shared" si="1146"/>
        <v>22499.11292041</v>
      </c>
      <c r="Q2887" s="202">
        <v>7</v>
      </c>
      <c r="R2887" s="203">
        <v>0</v>
      </c>
      <c r="S2887" s="85">
        <f t="shared" si="1149"/>
        <v>0</v>
      </c>
      <c r="T2887" s="204">
        <f t="shared" si="1158"/>
        <v>6.5000000000000002E-2</v>
      </c>
      <c r="U2887" s="202">
        <f t="shared" si="1162"/>
        <v>457</v>
      </c>
      <c r="V2887" s="202">
        <v>252</v>
      </c>
      <c r="W2887" s="201">
        <f t="shared" si="1150"/>
        <v>1.1209811160000001</v>
      </c>
      <c r="X2887" s="85">
        <f t="shared" si="1166"/>
        <v>2721.9677901199998</v>
      </c>
      <c r="Y2887" s="85">
        <v>0</v>
      </c>
      <c r="Z2887" s="106">
        <f t="shared" si="1151"/>
        <v>0</v>
      </c>
      <c r="AA2887" s="107" t="str">
        <f t="shared" si="1159"/>
        <v>INCORPJ=</v>
      </c>
      <c r="AB2887" s="152">
        <f t="shared" si="1160"/>
        <v>45169</v>
      </c>
      <c r="AC2887" s="4"/>
      <c r="AD2887" s="1"/>
      <c r="AE2887" s="11"/>
      <c r="AF2887" s="5"/>
      <c r="AG2887" s="1"/>
      <c r="AH2887" s="1"/>
      <c r="AI2887" s="1"/>
      <c r="AJ2887" s="1"/>
      <c r="AK2887" s="10"/>
      <c r="AL2887" s="1"/>
      <c r="AM2887" s="1"/>
      <c r="AN2887" s="1"/>
      <c r="AO2887" s="1"/>
      <c r="AP2887" s="1"/>
      <c r="AQ2887" s="1"/>
    </row>
    <row r="2888" spans="1:43" ht="18.75" x14ac:dyDescent="0.2">
      <c r="A2888" s="67">
        <f t="shared" si="1152"/>
        <v>45170</v>
      </c>
      <c r="B2888" s="8">
        <f t="shared" si="1142"/>
        <v>25230.01957303</v>
      </c>
      <c r="C2888" s="87">
        <f>C2887+(X$2887/O$2887)</f>
        <v>16509.017461801286</v>
      </c>
      <c r="D2888" s="28">
        <f t="shared" si="1154"/>
        <v>6667.94</v>
      </c>
      <c r="E2888" s="9">
        <f>IF(K2888=1,VLOOKUP(A2887,[1]Plan1!$AY$117:$BA$314,3),E2887)</f>
        <v>6683.28</v>
      </c>
      <c r="F2888" s="110">
        <f t="shared" si="1155"/>
        <v>45154</v>
      </c>
      <c r="G2888" s="12">
        <f t="shared" si="1143"/>
        <v>2.3005605929267148E-3</v>
      </c>
      <c r="H2888" s="11">
        <f t="shared" si="1156"/>
        <v>45184</v>
      </c>
      <c r="I2888" s="11">
        <f t="shared" si="1144"/>
        <v>45184</v>
      </c>
      <c r="J2888" s="1">
        <f t="shared" si="1157"/>
        <v>22</v>
      </c>
      <c r="K2888" s="1">
        <f t="shared" si="1165"/>
        <v>13</v>
      </c>
      <c r="L2888" s="8">
        <f t="shared" si="1145"/>
        <v>1.0013587799999999</v>
      </c>
      <c r="M2888" s="14">
        <f t="shared" si="1164"/>
        <v>1.0011996999999999</v>
      </c>
      <c r="N2888" s="14">
        <f t="shared" si="1161"/>
        <v>1.5258017915764943</v>
      </c>
      <c r="O2888" s="8">
        <f t="shared" si="1163"/>
        <v>1.52787502</v>
      </c>
      <c r="P2888" s="8">
        <f t="shared" si="1146"/>
        <v>25223.715384629999</v>
      </c>
      <c r="Q2888" s="13">
        <f t="shared" si="1147"/>
        <v>0</v>
      </c>
      <c r="R2888" s="21">
        <f t="shared" si="1148"/>
        <v>0</v>
      </c>
      <c r="S2888" s="8">
        <f t="shared" si="1149"/>
        <v>0</v>
      </c>
      <c r="T2888" s="86">
        <v>6.5000000000000002E-2</v>
      </c>
      <c r="U2888" s="13">
        <f t="shared" si="1162"/>
        <v>1</v>
      </c>
      <c r="V2888" s="13">
        <v>252</v>
      </c>
      <c r="W2888" s="14">
        <f t="shared" si="1150"/>
        <v>1.0002499309999999</v>
      </c>
      <c r="X2888" s="224">
        <f t="shared" si="1166"/>
        <v>6.3041884000000001</v>
      </c>
      <c r="Y2888" s="8">
        <v>0</v>
      </c>
      <c r="Z2888" s="9">
        <f t="shared" si="1151"/>
        <v>0</v>
      </c>
      <c r="AA2888" s="26" t="s">
        <v>99</v>
      </c>
      <c r="AB2888" s="70">
        <v>45223</v>
      </c>
      <c r="AC2888" s="219" t="s">
        <v>90</v>
      </c>
      <c r="AD2888" s="1"/>
      <c r="AE2888" s="11"/>
      <c r="AF2888" s="5"/>
      <c r="AG2888" s="1"/>
      <c r="AH2888" s="1"/>
      <c r="AI2888" s="1"/>
      <c r="AJ2888" s="1"/>
      <c r="AK2888" s="10"/>
      <c r="AL2888" s="1"/>
      <c r="AM2888" s="1"/>
      <c r="AN2888" s="1"/>
      <c r="AO2888" s="1"/>
      <c r="AP2888" s="1"/>
      <c r="AQ2888" s="1"/>
    </row>
    <row r="2889" spans="1:43" x14ac:dyDescent="0.2">
      <c r="A2889" s="67">
        <f t="shared" si="1152"/>
        <v>45171</v>
      </c>
      <c r="B2889" s="8">
        <f t="shared" si="1142"/>
        <v>25238.961341769998</v>
      </c>
      <c r="C2889" s="8">
        <f t="shared" si="1153"/>
        <v>16509.017461799998</v>
      </c>
      <c r="D2889" s="28">
        <f t="shared" si="1154"/>
        <v>6667.94</v>
      </c>
      <c r="E2889" s="9">
        <f>IF(K2889=1,VLOOKUP(A2888,[1]Plan1!$AY$117:$BA$314,3),E2888)</f>
        <v>6683.28</v>
      </c>
      <c r="F2889" s="110">
        <f t="shared" si="1155"/>
        <v>45154</v>
      </c>
      <c r="G2889" s="12">
        <f t="shared" si="1143"/>
        <v>2.3005605929267148E-3</v>
      </c>
      <c r="H2889" s="11">
        <f t="shared" si="1156"/>
        <v>45184</v>
      </c>
      <c r="I2889" s="11">
        <f t="shared" si="1144"/>
        <v>45184</v>
      </c>
      <c r="J2889" s="1">
        <f t="shared" si="1157"/>
        <v>22</v>
      </c>
      <c r="K2889" s="1">
        <f t="shared" si="1165"/>
        <v>14</v>
      </c>
      <c r="L2889" s="8">
        <f t="shared" si="1145"/>
        <v>1.0014633799999999</v>
      </c>
      <c r="M2889" s="14">
        <f t="shared" si="1164"/>
        <v>1.0011996999999999</v>
      </c>
      <c r="N2889" s="14">
        <f t="shared" si="1161"/>
        <v>1.5258017915764943</v>
      </c>
      <c r="O2889" s="8">
        <f t="shared" si="1163"/>
        <v>1.52803461</v>
      </c>
      <c r="P2889" s="8">
        <f t="shared" si="1146"/>
        <v>25226.35005872</v>
      </c>
      <c r="Q2889" s="13">
        <f t="shared" si="1147"/>
        <v>0</v>
      </c>
      <c r="R2889" s="21">
        <f t="shared" si="1148"/>
        <v>0</v>
      </c>
      <c r="S2889" s="8">
        <f t="shared" si="1149"/>
        <v>0</v>
      </c>
      <c r="T2889" s="10">
        <f t="shared" si="1158"/>
        <v>6.5000000000000002E-2</v>
      </c>
      <c r="U2889" s="13">
        <f t="shared" si="1162"/>
        <v>2</v>
      </c>
      <c r="V2889" s="13">
        <v>252</v>
      </c>
      <c r="W2889" s="14">
        <f t="shared" si="1150"/>
        <v>1.000499925</v>
      </c>
      <c r="X2889" s="224">
        <f t="shared" si="1166"/>
        <v>12.611283050000001</v>
      </c>
      <c r="Y2889" s="8">
        <v>0</v>
      </c>
      <c r="Z2889" s="9">
        <f t="shared" si="1151"/>
        <v>0</v>
      </c>
      <c r="AA2889" s="26" t="str">
        <f t="shared" si="1159"/>
        <v>AMEX+J=</v>
      </c>
      <c r="AB2889" s="70">
        <f t="shared" si="1160"/>
        <v>45223</v>
      </c>
      <c r="AC2889" s="4"/>
      <c r="AD2889" s="1"/>
      <c r="AE2889" s="11"/>
      <c r="AF2889" s="5"/>
      <c r="AG2889" s="1"/>
      <c r="AH2889" s="1"/>
      <c r="AI2889" s="1"/>
      <c r="AJ2889" s="1"/>
      <c r="AK2889" s="10"/>
      <c r="AL2889" s="1"/>
      <c r="AM2889" s="1"/>
      <c r="AN2889" s="1"/>
      <c r="AO2889" s="1"/>
      <c r="AP2889" s="1"/>
      <c r="AQ2889" s="1"/>
    </row>
    <row r="2890" spans="1:43" x14ac:dyDescent="0.2">
      <c r="A2890" s="67">
        <f t="shared" si="1152"/>
        <v>45172</v>
      </c>
      <c r="B2890" s="8">
        <f t="shared" ref="B2890:B2953" si="1167">(P2890+X2890)</f>
        <v>25238.961341769998</v>
      </c>
      <c r="C2890" s="8">
        <f t="shared" si="1153"/>
        <v>16509.017461799998</v>
      </c>
      <c r="D2890" s="28">
        <f t="shared" si="1154"/>
        <v>6667.94</v>
      </c>
      <c r="E2890" s="9">
        <f>IF(K2890=1,VLOOKUP(A2889,[1]Plan1!$AY$117:$BA$314,3),E2889)</f>
        <v>6683.28</v>
      </c>
      <c r="F2890" s="110">
        <f t="shared" si="1155"/>
        <v>45154</v>
      </c>
      <c r="G2890" s="12">
        <f t="shared" ref="G2890:G2953" si="1168">(E2890/D2890)-1</f>
        <v>2.3005605929267148E-3</v>
      </c>
      <c r="H2890" s="11">
        <f t="shared" si="1156"/>
        <v>45184</v>
      </c>
      <c r="I2890" s="11">
        <f t="shared" ref="I2890:I2953" si="1169">IF(A2890&gt;I2889,H2890,I2889)</f>
        <v>45184</v>
      </c>
      <c r="J2890" s="1">
        <f t="shared" si="1157"/>
        <v>22</v>
      </c>
      <c r="K2890" s="1">
        <f t="shared" si="1165"/>
        <v>14</v>
      </c>
      <c r="L2890" s="8">
        <f t="shared" ref="L2890:L2953" si="1170">TRUNC((E2890/D2890)^TRUNC((K2890/J2890),9),8)</f>
        <v>1.0014633799999999</v>
      </c>
      <c r="M2890" s="14">
        <f t="shared" si="1164"/>
        <v>1.0011996999999999</v>
      </c>
      <c r="N2890" s="14">
        <f t="shared" si="1161"/>
        <v>1.5258017915764943</v>
      </c>
      <c r="O2890" s="8">
        <f t="shared" si="1163"/>
        <v>1.52803461</v>
      </c>
      <c r="P2890" s="8">
        <f t="shared" ref="P2890:P2953" si="1171">TRUNC(C2890*O2890,8)</f>
        <v>25226.35005872</v>
      </c>
      <c r="Q2890" s="13">
        <f t="shared" ref="Q2890:Q2953" si="1172">IF(VLOOKUP(A2890,AE$10:AM$114,9)=VLOOKUP(A2889,AE$10:AM$114,9),0,VLOOKUP(A2890,AE$10:AM$114,9))</f>
        <v>0</v>
      </c>
      <c r="R2890" s="21">
        <f t="shared" ref="R2890:R2939" si="1173">IF(Q2890&gt;0,VLOOKUP($A2890,$AE$10:$AK$114,7),0)</f>
        <v>0</v>
      </c>
      <c r="S2890" s="8">
        <f t="shared" ref="S2890:S2953" si="1174">IF(R2890&gt;0,TRUNC(R2890*P2890,8),0)</f>
        <v>0</v>
      </c>
      <c r="T2890" s="10">
        <f t="shared" si="1158"/>
        <v>6.5000000000000002E-2</v>
      </c>
      <c r="U2890" s="13">
        <f t="shared" si="1162"/>
        <v>2</v>
      </c>
      <c r="V2890" s="13">
        <v>252</v>
      </c>
      <c r="W2890" s="14">
        <f t="shared" ref="W2890:W2939" si="1175">ROUND((1+T2890)^TRUNC((U2890/V2890),9),9)</f>
        <v>1.000499925</v>
      </c>
      <c r="X2890" s="224">
        <f t="shared" si="1166"/>
        <v>12.611283050000001</v>
      </c>
      <c r="Y2890" s="8">
        <v>0</v>
      </c>
      <c r="Z2890" s="9">
        <f t="shared" ref="Z2890:Z2953" si="1176">IF(S2890&gt;0,S2890+X2890,0)</f>
        <v>0</v>
      </c>
      <c r="AA2890" s="26" t="str">
        <f t="shared" si="1159"/>
        <v>AMEX+J=</v>
      </c>
      <c r="AB2890" s="70">
        <f t="shared" si="1160"/>
        <v>45223</v>
      </c>
      <c r="AC2890" s="4"/>
      <c r="AD2890" s="1"/>
      <c r="AE2890" s="11"/>
      <c r="AF2890" s="5"/>
      <c r="AG2890" s="1"/>
      <c r="AH2890" s="1"/>
      <c r="AI2890" s="1"/>
      <c r="AJ2890" s="1"/>
      <c r="AK2890" s="10"/>
      <c r="AL2890" s="1"/>
      <c r="AM2890" s="1"/>
      <c r="AN2890" s="1"/>
      <c r="AO2890" s="1"/>
      <c r="AP2890" s="1"/>
      <c r="AQ2890" s="1"/>
    </row>
    <row r="2891" spans="1:43" x14ac:dyDescent="0.2">
      <c r="A2891" s="67">
        <f t="shared" ref="A2891:A2954" si="1177">(A2890+1)</f>
        <v>45173</v>
      </c>
      <c r="B2891" s="8">
        <f t="shared" si="1167"/>
        <v>25238.961341769998</v>
      </c>
      <c r="C2891" s="8">
        <f t="shared" ref="C2891:C2939" si="1178">TRUNC(IF(Q2890&gt;0,VLOOKUP(A2890,$AE$12:$AF$114,2),C2890),8)</f>
        <v>16509.017461799998</v>
      </c>
      <c r="D2891" s="28">
        <f t="shared" ref="D2891:D2954" si="1179">IF(E2891=E2890,D2890,E2890)</f>
        <v>6667.94</v>
      </c>
      <c r="E2891" s="9">
        <f>IF(K2891=1,VLOOKUP(A2890,[1]Plan1!$AY$117:$BA$314,3),E2890)</f>
        <v>6683.28</v>
      </c>
      <c r="F2891" s="110">
        <f t="shared" ref="F2891:F2954" si="1180">IF(D2891=D2890,F2890,A2891)</f>
        <v>45154</v>
      </c>
      <c r="G2891" s="12">
        <f t="shared" si="1168"/>
        <v>2.3005605929267148E-3</v>
      </c>
      <c r="H2891" s="11">
        <f t="shared" ref="H2891:H2954" si="1181">IF(DAY(A2891)=15,VLOOKUP(A2891,AJ$118:AP$450,4),H2890)</f>
        <v>45184</v>
      </c>
      <c r="I2891" s="11">
        <f t="shared" si="1169"/>
        <v>45184</v>
      </c>
      <c r="J2891" s="1">
        <f t="shared" ref="J2891:J2954" si="1182">IF(I2891=I2890,J2890,NETWORKDAYS(I2890,I2891,$AE$118:$AE$502)-1)</f>
        <v>22</v>
      </c>
      <c r="K2891" s="1">
        <f t="shared" si="1165"/>
        <v>14</v>
      </c>
      <c r="L2891" s="8">
        <f t="shared" si="1170"/>
        <v>1.0014633799999999</v>
      </c>
      <c r="M2891" s="14">
        <f t="shared" si="1164"/>
        <v>1.0011996999999999</v>
      </c>
      <c r="N2891" s="14">
        <f t="shared" si="1161"/>
        <v>1.5258017915764943</v>
      </c>
      <c r="O2891" s="8">
        <f t="shared" si="1163"/>
        <v>1.52803461</v>
      </c>
      <c r="P2891" s="8">
        <f t="shared" si="1171"/>
        <v>25226.35005872</v>
      </c>
      <c r="Q2891" s="13">
        <f t="shared" si="1172"/>
        <v>0</v>
      </c>
      <c r="R2891" s="21">
        <f t="shared" si="1173"/>
        <v>0</v>
      </c>
      <c r="S2891" s="8">
        <f t="shared" si="1174"/>
        <v>0</v>
      </c>
      <c r="T2891" s="10">
        <f t="shared" ref="T2891:T2954" si="1183">IF(Q2890&gt;0,VLOOKUP(A2890,$AE$11:$AH$20,4),T2890)</f>
        <v>6.5000000000000002E-2</v>
      </c>
      <c r="U2891" s="13">
        <f t="shared" si="1162"/>
        <v>2</v>
      </c>
      <c r="V2891" s="13">
        <v>252</v>
      </c>
      <c r="W2891" s="14">
        <f t="shared" si="1175"/>
        <v>1.000499925</v>
      </c>
      <c r="X2891" s="224">
        <f t="shared" si="1166"/>
        <v>12.611283050000001</v>
      </c>
      <c r="Y2891" s="8">
        <v>0</v>
      </c>
      <c r="Z2891" s="9">
        <f t="shared" si="1176"/>
        <v>0</v>
      </c>
      <c r="AA2891" s="26" t="str">
        <f t="shared" ref="AA2891:AA2954" si="1184">IF($Q2890&gt;0,VLOOKUP($A2890,$AE$10:$AO$114,($AN$7)+1),AA2890)</f>
        <v>AMEX+J=</v>
      </c>
      <c r="AB2891" s="70">
        <f t="shared" ref="AB2891:AB2954" si="1185">IF($Q2890&gt;0,VLOOKUP($A2890,$AE$10:$AO$114,($AO$7)+1),AB2890)</f>
        <v>45223</v>
      </c>
      <c r="AC2891" s="4"/>
      <c r="AD2891" s="1"/>
      <c r="AE2891" s="11"/>
      <c r="AF2891" s="5"/>
      <c r="AG2891" s="1"/>
      <c r="AH2891" s="1"/>
      <c r="AI2891" s="1"/>
      <c r="AJ2891" s="1"/>
      <c r="AK2891" s="10"/>
      <c r="AL2891" s="1"/>
      <c r="AM2891" s="1"/>
      <c r="AN2891" s="1"/>
      <c r="AO2891" s="1"/>
      <c r="AP2891" s="1"/>
      <c r="AQ2891" s="1"/>
    </row>
    <row r="2892" spans="1:43" x14ac:dyDescent="0.2">
      <c r="A2892" s="67">
        <f t="shared" si="1177"/>
        <v>45174</v>
      </c>
      <c r="B2892" s="8">
        <f t="shared" si="1167"/>
        <v>25247.906487660002</v>
      </c>
      <c r="C2892" s="8">
        <f t="shared" si="1178"/>
        <v>16509.017461799998</v>
      </c>
      <c r="D2892" s="28">
        <f t="shared" si="1179"/>
        <v>6667.94</v>
      </c>
      <c r="E2892" s="9">
        <f>IF(K2892=1,VLOOKUP(A2891,[1]Plan1!$AY$117:$BA$314,3),E2891)</f>
        <v>6683.28</v>
      </c>
      <c r="F2892" s="110">
        <f t="shared" si="1180"/>
        <v>45154</v>
      </c>
      <c r="G2892" s="12">
        <f t="shared" si="1168"/>
        <v>2.3005605929267148E-3</v>
      </c>
      <c r="H2892" s="11">
        <f t="shared" si="1181"/>
        <v>45184</v>
      </c>
      <c r="I2892" s="11">
        <f t="shared" si="1169"/>
        <v>45184</v>
      </c>
      <c r="J2892" s="1">
        <f t="shared" si="1182"/>
        <v>22</v>
      </c>
      <c r="K2892" s="1">
        <f t="shared" si="1165"/>
        <v>15</v>
      </c>
      <c r="L2892" s="8">
        <f t="shared" si="1170"/>
        <v>1.0015679900000001</v>
      </c>
      <c r="M2892" s="14">
        <f t="shared" si="1164"/>
        <v>1.0011996999999999</v>
      </c>
      <c r="N2892" s="14">
        <f t="shared" si="1161"/>
        <v>1.5258017915764943</v>
      </c>
      <c r="O2892" s="8">
        <f t="shared" si="1163"/>
        <v>1.52819423</v>
      </c>
      <c r="P2892" s="8">
        <f t="shared" si="1171"/>
        <v>25228.985228090001</v>
      </c>
      <c r="Q2892" s="13">
        <f t="shared" si="1172"/>
        <v>0</v>
      </c>
      <c r="R2892" s="21">
        <f t="shared" si="1173"/>
        <v>0</v>
      </c>
      <c r="S2892" s="8">
        <f t="shared" si="1174"/>
        <v>0</v>
      </c>
      <c r="T2892" s="10">
        <f t="shared" si="1183"/>
        <v>6.5000000000000002E-2</v>
      </c>
      <c r="U2892" s="13">
        <f t="shared" si="1162"/>
        <v>3</v>
      </c>
      <c r="V2892" s="13">
        <v>252</v>
      </c>
      <c r="W2892" s="14">
        <f t="shared" si="1175"/>
        <v>1.000749981</v>
      </c>
      <c r="X2892" s="224">
        <f t="shared" si="1166"/>
        <v>18.92125957</v>
      </c>
      <c r="Y2892" s="8">
        <v>0</v>
      </c>
      <c r="Z2892" s="9">
        <f t="shared" si="1176"/>
        <v>0</v>
      </c>
      <c r="AA2892" s="26" t="str">
        <f t="shared" si="1184"/>
        <v>AMEX+J=</v>
      </c>
      <c r="AB2892" s="70">
        <f t="shared" si="1185"/>
        <v>45223</v>
      </c>
      <c r="AC2892" s="4"/>
      <c r="AD2892" s="1"/>
      <c r="AE2892" s="11"/>
      <c r="AF2892" s="5"/>
      <c r="AG2892" s="1"/>
      <c r="AH2892" s="1"/>
      <c r="AI2892" s="1"/>
      <c r="AJ2892" s="1"/>
      <c r="AK2892" s="10"/>
      <c r="AL2892" s="1"/>
      <c r="AM2892" s="1"/>
      <c r="AN2892" s="1"/>
      <c r="AO2892" s="1"/>
      <c r="AP2892" s="1"/>
      <c r="AQ2892" s="1"/>
    </row>
    <row r="2893" spans="1:43" x14ac:dyDescent="0.2">
      <c r="A2893" s="67">
        <f t="shared" si="1177"/>
        <v>45175</v>
      </c>
      <c r="B2893" s="8">
        <f t="shared" si="1167"/>
        <v>25256.854706260001</v>
      </c>
      <c r="C2893" s="8">
        <f t="shared" si="1178"/>
        <v>16509.017461799998</v>
      </c>
      <c r="D2893" s="28">
        <f t="shared" si="1179"/>
        <v>6667.94</v>
      </c>
      <c r="E2893" s="9">
        <f>IF(K2893=1,VLOOKUP(A2892,[1]Plan1!$AY$117:$BA$314,3),E2892)</f>
        <v>6683.28</v>
      </c>
      <c r="F2893" s="110">
        <f t="shared" si="1180"/>
        <v>45154</v>
      </c>
      <c r="G2893" s="12">
        <f t="shared" si="1168"/>
        <v>2.3005605929267148E-3</v>
      </c>
      <c r="H2893" s="11">
        <f t="shared" si="1181"/>
        <v>45184</v>
      </c>
      <c r="I2893" s="11">
        <f t="shared" si="1169"/>
        <v>45184</v>
      </c>
      <c r="J2893" s="1">
        <f t="shared" si="1182"/>
        <v>22</v>
      </c>
      <c r="K2893" s="1">
        <f t="shared" si="1165"/>
        <v>16</v>
      </c>
      <c r="L2893" s="8">
        <f t="shared" si="1170"/>
        <v>1.00167261</v>
      </c>
      <c r="M2893" s="14">
        <f t="shared" si="1164"/>
        <v>1.0011996999999999</v>
      </c>
      <c r="N2893" s="14">
        <f t="shared" si="1161"/>
        <v>1.5258017915764943</v>
      </c>
      <c r="O2893" s="8">
        <f t="shared" si="1163"/>
        <v>1.52835386</v>
      </c>
      <c r="P2893" s="8">
        <f t="shared" si="1171"/>
        <v>25231.62056254</v>
      </c>
      <c r="Q2893" s="13">
        <f t="shared" si="1172"/>
        <v>0</v>
      </c>
      <c r="R2893" s="21">
        <f t="shared" si="1173"/>
        <v>0</v>
      </c>
      <c r="S2893" s="8">
        <f t="shared" si="1174"/>
        <v>0</v>
      </c>
      <c r="T2893" s="10">
        <f t="shared" si="1183"/>
        <v>6.5000000000000002E-2</v>
      </c>
      <c r="U2893" s="13">
        <f t="shared" si="1162"/>
        <v>4</v>
      </c>
      <c r="V2893" s="13">
        <v>252</v>
      </c>
      <c r="W2893" s="14">
        <f t="shared" si="1175"/>
        <v>1.0010000999999999</v>
      </c>
      <c r="X2893" s="224">
        <f t="shared" si="1166"/>
        <v>25.234143719999999</v>
      </c>
      <c r="Y2893" s="8">
        <v>0</v>
      </c>
      <c r="Z2893" s="9">
        <f t="shared" si="1176"/>
        <v>0</v>
      </c>
      <c r="AA2893" s="26" t="str">
        <f t="shared" si="1184"/>
        <v>AMEX+J=</v>
      </c>
      <c r="AB2893" s="70">
        <f t="shared" si="1185"/>
        <v>45223</v>
      </c>
      <c r="AC2893" s="4"/>
      <c r="AD2893" s="1"/>
      <c r="AE2893" s="11"/>
      <c r="AF2893" s="5"/>
      <c r="AG2893" s="1"/>
      <c r="AH2893" s="1"/>
      <c r="AI2893" s="1"/>
      <c r="AJ2893" s="1"/>
      <c r="AK2893" s="10"/>
      <c r="AL2893" s="1"/>
      <c r="AM2893" s="1"/>
      <c r="AN2893" s="1"/>
      <c r="AO2893" s="1"/>
      <c r="AP2893" s="1"/>
      <c r="AQ2893" s="1"/>
    </row>
    <row r="2894" spans="1:43" x14ac:dyDescent="0.2">
      <c r="A2894" s="67">
        <f t="shared" si="1177"/>
        <v>45176</v>
      </c>
      <c r="B2894" s="8">
        <f t="shared" si="1167"/>
        <v>25265.805972990001</v>
      </c>
      <c r="C2894" s="8">
        <f t="shared" si="1178"/>
        <v>16509.017461799998</v>
      </c>
      <c r="D2894" s="28">
        <f t="shared" si="1179"/>
        <v>6667.94</v>
      </c>
      <c r="E2894" s="9">
        <f>IF(K2894=1,VLOOKUP(A2893,[1]Plan1!$AY$117:$BA$314,3),E2893)</f>
        <v>6683.28</v>
      </c>
      <c r="F2894" s="110">
        <f t="shared" si="1180"/>
        <v>45154</v>
      </c>
      <c r="G2894" s="12">
        <f t="shared" si="1168"/>
        <v>2.3005605929267148E-3</v>
      </c>
      <c r="H2894" s="11">
        <f t="shared" si="1181"/>
        <v>45184</v>
      </c>
      <c r="I2894" s="11">
        <f t="shared" si="1169"/>
        <v>45184</v>
      </c>
      <c r="J2894" s="1">
        <f t="shared" si="1182"/>
        <v>22</v>
      </c>
      <c r="K2894" s="1">
        <f t="shared" si="1165"/>
        <v>17</v>
      </c>
      <c r="L2894" s="8">
        <f t="shared" si="1170"/>
        <v>1.00177724</v>
      </c>
      <c r="M2894" s="14">
        <f t="shared" si="1164"/>
        <v>1.0011996999999999</v>
      </c>
      <c r="N2894" s="14">
        <f t="shared" si="1161"/>
        <v>1.5258017915764943</v>
      </c>
      <c r="O2894" s="8">
        <f t="shared" si="1163"/>
        <v>1.5285135000000001</v>
      </c>
      <c r="P2894" s="8">
        <f t="shared" si="1171"/>
        <v>25234.25606209</v>
      </c>
      <c r="Q2894" s="13">
        <f t="shared" si="1172"/>
        <v>0</v>
      </c>
      <c r="R2894" s="21">
        <f t="shared" si="1173"/>
        <v>0</v>
      </c>
      <c r="S2894" s="8">
        <f t="shared" si="1174"/>
        <v>0</v>
      </c>
      <c r="T2894" s="10">
        <f t="shared" si="1183"/>
        <v>6.5000000000000002E-2</v>
      </c>
      <c r="U2894" s="13">
        <f t="shared" si="1162"/>
        <v>5</v>
      </c>
      <c r="V2894" s="13">
        <v>252</v>
      </c>
      <c r="W2894" s="14">
        <f t="shared" si="1175"/>
        <v>1.0012502809999999</v>
      </c>
      <c r="X2894" s="224">
        <f t="shared" si="1166"/>
        <v>31.5499109</v>
      </c>
      <c r="Y2894" s="8">
        <v>0</v>
      </c>
      <c r="Z2894" s="9">
        <f t="shared" si="1176"/>
        <v>0</v>
      </c>
      <c r="AA2894" s="26" t="str">
        <f t="shared" si="1184"/>
        <v>AMEX+J=</v>
      </c>
      <c r="AB2894" s="70">
        <f t="shared" si="1185"/>
        <v>45223</v>
      </c>
      <c r="AC2894" s="4"/>
      <c r="AD2894" s="1"/>
      <c r="AE2894" s="11"/>
      <c r="AF2894" s="5"/>
      <c r="AG2894" s="1"/>
      <c r="AH2894" s="1"/>
      <c r="AI2894" s="1"/>
      <c r="AJ2894" s="1"/>
      <c r="AK2894" s="10"/>
      <c r="AL2894" s="1"/>
      <c r="AM2894" s="1"/>
      <c r="AN2894" s="1"/>
      <c r="AO2894" s="1"/>
      <c r="AP2894" s="1"/>
      <c r="AQ2894" s="1"/>
    </row>
    <row r="2895" spans="1:43" x14ac:dyDescent="0.2">
      <c r="A2895" s="67">
        <f t="shared" si="1177"/>
        <v>45177</v>
      </c>
      <c r="B2895" s="8">
        <f t="shared" si="1167"/>
        <v>25265.805972990001</v>
      </c>
      <c r="C2895" s="8">
        <f t="shared" si="1178"/>
        <v>16509.017461799998</v>
      </c>
      <c r="D2895" s="28">
        <f t="shared" si="1179"/>
        <v>6667.94</v>
      </c>
      <c r="E2895" s="9">
        <f>IF(K2895=1,VLOOKUP(A2894,[1]Plan1!$AY$117:$BA$314,3),E2894)</f>
        <v>6683.28</v>
      </c>
      <c r="F2895" s="110">
        <f t="shared" si="1180"/>
        <v>45154</v>
      </c>
      <c r="G2895" s="12">
        <f t="shared" si="1168"/>
        <v>2.3005605929267148E-3</v>
      </c>
      <c r="H2895" s="11">
        <f t="shared" si="1181"/>
        <v>45184</v>
      </c>
      <c r="I2895" s="11">
        <f t="shared" si="1169"/>
        <v>45184</v>
      </c>
      <c r="J2895" s="1">
        <f t="shared" si="1182"/>
        <v>22</v>
      </c>
      <c r="K2895" s="1">
        <f t="shared" si="1165"/>
        <v>17</v>
      </c>
      <c r="L2895" s="8">
        <f t="shared" si="1170"/>
        <v>1.00177724</v>
      </c>
      <c r="M2895" s="14">
        <f t="shared" si="1164"/>
        <v>1.0011996999999999</v>
      </c>
      <c r="N2895" s="14">
        <f t="shared" si="1161"/>
        <v>1.5258017915764943</v>
      </c>
      <c r="O2895" s="8">
        <f t="shared" si="1163"/>
        <v>1.5285135000000001</v>
      </c>
      <c r="P2895" s="8">
        <f t="shared" si="1171"/>
        <v>25234.25606209</v>
      </c>
      <c r="Q2895" s="13">
        <f t="shared" si="1172"/>
        <v>0</v>
      </c>
      <c r="R2895" s="21">
        <f t="shared" si="1173"/>
        <v>0</v>
      </c>
      <c r="S2895" s="8">
        <f t="shared" si="1174"/>
        <v>0</v>
      </c>
      <c r="T2895" s="10">
        <f t="shared" si="1183"/>
        <v>6.5000000000000002E-2</v>
      </c>
      <c r="U2895" s="13">
        <f t="shared" si="1162"/>
        <v>5</v>
      </c>
      <c r="V2895" s="13">
        <v>252</v>
      </c>
      <c r="W2895" s="14">
        <f t="shared" si="1175"/>
        <v>1.0012502809999999</v>
      </c>
      <c r="X2895" s="224">
        <f t="shared" si="1166"/>
        <v>31.5499109</v>
      </c>
      <c r="Y2895" s="8">
        <v>0</v>
      </c>
      <c r="Z2895" s="9">
        <f t="shared" si="1176"/>
        <v>0</v>
      </c>
      <c r="AA2895" s="26" t="str">
        <f t="shared" si="1184"/>
        <v>AMEX+J=</v>
      </c>
      <c r="AB2895" s="70">
        <f t="shared" si="1185"/>
        <v>45223</v>
      </c>
      <c r="AC2895" s="4"/>
      <c r="AD2895" s="1"/>
      <c r="AE2895" s="11"/>
      <c r="AF2895" s="5"/>
      <c r="AG2895" s="1"/>
      <c r="AH2895" s="1"/>
      <c r="AI2895" s="1"/>
      <c r="AJ2895" s="1"/>
      <c r="AK2895" s="10"/>
      <c r="AL2895" s="1"/>
      <c r="AM2895" s="1"/>
      <c r="AN2895" s="1"/>
      <c r="AO2895" s="1"/>
      <c r="AP2895" s="1"/>
      <c r="AQ2895" s="1"/>
    </row>
    <row r="2896" spans="1:43" x14ac:dyDescent="0.2">
      <c r="A2896" s="67">
        <f t="shared" si="1177"/>
        <v>45178</v>
      </c>
      <c r="B2896" s="8">
        <f t="shared" si="1167"/>
        <v>25274.760479019998</v>
      </c>
      <c r="C2896" s="8">
        <f t="shared" si="1178"/>
        <v>16509.017461799998</v>
      </c>
      <c r="D2896" s="28">
        <f t="shared" si="1179"/>
        <v>6667.94</v>
      </c>
      <c r="E2896" s="9">
        <f>IF(K2896=1,VLOOKUP(A2895,[1]Plan1!$AY$117:$BA$314,3),E2895)</f>
        <v>6683.28</v>
      </c>
      <c r="F2896" s="110">
        <f t="shared" si="1180"/>
        <v>45154</v>
      </c>
      <c r="G2896" s="12">
        <f t="shared" si="1168"/>
        <v>2.3005605929267148E-3</v>
      </c>
      <c r="H2896" s="11">
        <f t="shared" si="1181"/>
        <v>45184</v>
      </c>
      <c r="I2896" s="11">
        <f t="shared" si="1169"/>
        <v>45184</v>
      </c>
      <c r="J2896" s="1">
        <f t="shared" si="1182"/>
        <v>22</v>
      </c>
      <c r="K2896" s="1">
        <f t="shared" si="1165"/>
        <v>18</v>
      </c>
      <c r="L2896" s="8">
        <f t="shared" si="1170"/>
        <v>1.00188188</v>
      </c>
      <c r="M2896" s="14">
        <f t="shared" si="1164"/>
        <v>1.0011996999999999</v>
      </c>
      <c r="N2896" s="14">
        <f t="shared" si="1161"/>
        <v>1.5258017915764943</v>
      </c>
      <c r="O2896" s="8">
        <f t="shared" si="1163"/>
        <v>1.5286731600000001</v>
      </c>
      <c r="P2896" s="8">
        <f t="shared" si="1171"/>
        <v>25236.89189182</v>
      </c>
      <c r="Q2896" s="13">
        <f t="shared" si="1172"/>
        <v>0</v>
      </c>
      <c r="R2896" s="21">
        <f t="shared" si="1173"/>
        <v>0</v>
      </c>
      <c r="S2896" s="8">
        <f t="shared" si="1174"/>
        <v>0</v>
      </c>
      <c r="T2896" s="10">
        <f t="shared" si="1183"/>
        <v>6.5000000000000002E-2</v>
      </c>
      <c r="U2896" s="13">
        <f t="shared" si="1162"/>
        <v>6</v>
      </c>
      <c r="V2896" s="13">
        <v>252</v>
      </c>
      <c r="W2896" s="14">
        <f t="shared" si="1175"/>
        <v>1.001500525</v>
      </c>
      <c r="X2896" s="224">
        <f t="shared" si="1166"/>
        <v>37.8685872</v>
      </c>
      <c r="Y2896" s="8">
        <v>0</v>
      </c>
      <c r="Z2896" s="9">
        <f t="shared" si="1176"/>
        <v>0</v>
      </c>
      <c r="AA2896" s="26" t="str">
        <f t="shared" si="1184"/>
        <v>AMEX+J=</v>
      </c>
      <c r="AB2896" s="70">
        <f t="shared" si="1185"/>
        <v>45223</v>
      </c>
      <c r="AC2896" s="4"/>
      <c r="AD2896" s="1"/>
      <c r="AE2896" s="11"/>
      <c r="AF2896" s="5"/>
      <c r="AG2896" s="1"/>
      <c r="AH2896" s="1"/>
      <c r="AI2896" s="1"/>
      <c r="AJ2896" s="1"/>
      <c r="AK2896" s="10"/>
      <c r="AL2896" s="1"/>
      <c r="AM2896" s="1"/>
      <c r="AN2896" s="1"/>
      <c r="AO2896" s="1"/>
      <c r="AP2896" s="1"/>
      <c r="AQ2896" s="1"/>
    </row>
    <row r="2897" spans="1:43" x14ac:dyDescent="0.2">
      <c r="A2897" s="67">
        <f t="shared" si="1177"/>
        <v>45179</v>
      </c>
      <c r="B2897" s="8">
        <f t="shared" si="1167"/>
        <v>25274.760479019998</v>
      </c>
      <c r="C2897" s="8">
        <f t="shared" si="1178"/>
        <v>16509.017461799998</v>
      </c>
      <c r="D2897" s="28">
        <f t="shared" si="1179"/>
        <v>6667.94</v>
      </c>
      <c r="E2897" s="9">
        <f>IF(K2897=1,VLOOKUP(A2896,[1]Plan1!$AY$117:$BA$314,3),E2896)</f>
        <v>6683.28</v>
      </c>
      <c r="F2897" s="110">
        <f t="shared" si="1180"/>
        <v>45154</v>
      </c>
      <c r="G2897" s="12">
        <f t="shared" si="1168"/>
        <v>2.3005605929267148E-3</v>
      </c>
      <c r="H2897" s="11">
        <f t="shared" si="1181"/>
        <v>45184</v>
      </c>
      <c r="I2897" s="11">
        <f t="shared" si="1169"/>
        <v>45184</v>
      </c>
      <c r="J2897" s="1">
        <f t="shared" si="1182"/>
        <v>22</v>
      </c>
      <c r="K2897" s="1">
        <f t="shared" si="1165"/>
        <v>18</v>
      </c>
      <c r="L2897" s="8">
        <f t="shared" si="1170"/>
        <v>1.00188188</v>
      </c>
      <c r="M2897" s="14">
        <f t="shared" si="1164"/>
        <v>1.0011996999999999</v>
      </c>
      <c r="N2897" s="14">
        <f t="shared" si="1161"/>
        <v>1.5258017915764943</v>
      </c>
      <c r="O2897" s="8">
        <f t="shared" si="1163"/>
        <v>1.5286731600000001</v>
      </c>
      <c r="P2897" s="8">
        <f t="shared" si="1171"/>
        <v>25236.89189182</v>
      </c>
      <c r="Q2897" s="13">
        <f t="shared" si="1172"/>
        <v>0</v>
      </c>
      <c r="R2897" s="21">
        <f t="shared" si="1173"/>
        <v>0</v>
      </c>
      <c r="S2897" s="8">
        <f t="shared" si="1174"/>
        <v>0</v>
      </c>
      <c r="T2897" s="10">
        <f t="shared" si="1183"/>
        <v>6.5000000000000002E-2</v>
      </c>
      <c r="U2897" s="13">
        <f t="shared" si="1162"/>
        <v>6</v>
      </c>
      <c r="V2897" s="13">
        <v>252</v>
      </c>
      <c r="W2897" s="14">
        <f t="shared" si="1175"/>
        <v>1.001500525</v>
      </c>
      <c r="X2897" s="224">
        <f t="shared" si="1166"/>
        <v>37.8685872</v>
      </c>
      <c r="Y2897" s="8">
        <v>0</v>
      </c>
      <c r="Z2897" s="9">
        <f t="shared" si="1176"/>
        <v>0</v>
      </c>
      <c r="AA2897" s="26" t="str">
        <f t="shared" si="1184"/>
        <v>AMEX+J=</v>
      </c>
      <c r="AB2897" s="70">
        <f t="shared" si="1185"/>
        <v>45223</v>
      </c>
      <c r="AC2897" s="4"/>
      <c r="AD2897" s="1"/>
      <c r="AE2897" s="11"/>
      <c r="AF2897" s="5"/>
      <c r="AG2897" s="1"/>
      <c r="AH2897" s="1"/>
      <c r="AI2897" s="1"/>
      <c r="AJ2897" s="1"/>
      <c r="AK2897" s="10"/>
      <c r="AL2897" s="1"/>
      <c r="AM2897" s="1"/>
      <c r="AN2897" s="1"/>
      <c r="AO2897" s="1"/>
      <c r="AP2897" s="1"/>
      <c r="AQ2897" s="1"/>
    </row>
    <row r="2898" spans="1:43" x14ac:dyDescent="0.2">
      <c r="A2898" s="67">
        <f t="shared" si="1177"/>
        <v>45180</v>
      </c>
      <c r="B2898" s="8">
        <f t="shared" si="1167"/>
        <v>25274.760479019998</v>
      </c>
      <c r="C2898" s="8">
        <f t="shared" si="1178"/>
        <v>16509.017461799998</v>
      </c>
      <c r="D2898" s="28">
        <f t="shared" si="1179"/>
        <v>6667.94</v>
      </c>
      <c r="E2898" s="9">
        <f>IF(K2898=1,VLOOKUP(A2897,[1]Plan1!$AY$117:$BA$314,3),E2897)</f>
        <v>6683.28</v>
      </c>
      <c r="F2898" s="110">
        <f t="shared" si="1180"/>
        <v>45154</v>
      </c>
      <c r="G2898" s="12">
        <f t="shared" si="1168"/>
        <v>2.3005605929267148E-3</v>
      </c>
      <c r="H2898" s="11">
        <f t="shared" si="1181"/>
        <v>45184</v>
      </c>
      <c r="I2898" s="11">
        <f t="shared" si="1169"/>
        <v>45184</v>
      </c>
      <c r="J2898" s="1">
        <f t="shared" si="1182"/>
        <v>22</v>
      </c>
      <c r="K2898" s="1">
        <f t="shared" si="1165"/>
        <v>18</v>
      </c>
      <c r="L2898" s="8">
        <f t="shared" si="1170"/>
        <v>1.00188188</v>
      </c>
      <c r="M2898" s="14">
        <f t="shared" si="1164"/>
        <v>1.0011996999999999</v>
      </c>
      <c r="N2898" s="14">
        <f t="shared" si="1161"/>
        <v>1.5258017915764943</v>
      </c>
      <c r="O2898" s="8">
        <f t="shared" si="1163"/>
        <v>1.5286731600000001</v>
      </c>
      <c r="P2898" s="8">
        <f t="shared" si="1171"/>
        <v>25236.89189182</v>
      </c>
      <c r="Q2898" s="13">
        <f t="shared" si="1172"/>
        <v>0</v>
      </c>
      <c r="R2898" s="21">
        <f t="shared" si="1173"/>
        <v>0</v>
      </c>
      <c r="S2898" s="8">
        <f t="shared" si="1174"/>
        <v>0</v>
      </c>
      <c r="T2898" s="10">
        <f t="shared" si="1183"/>
        <v>6.5000000000000002E-2</v>
      </c>
      <c r="U2898" s="13">
        <f t="shared" si="1162"/>
        <v>6</v>
      </c>
      <c r="V2898" s="13">
        <v>252</v>
      </c>
      <c r="W2898" s="14">
        <f t="shared" si="1175"/>
        <v>1.001500525</v>
      </c>
      <c r="X2898" s="224">
        <f t="shared" si="1166"/>
        <v>37.8685872</v>
      </c>
      <c r="Y2898" s="8">
        <v>0</v>
      </c>
      <c r="Z2898" s="9">
        <f t="shared" si="1176"/>
        <v>0</v>
      </c>
      <c r="AA2898" s="26" t="str">
        <f t="shared" si="1184"/>
        <v>AMEX+J=</v>
      </c>
      <c r="AB2898" s="70">
        <f t="shared" si="1185"/>
        <v>45223</v>
      </c>
      <c r="AC2898" s="4"/>
      <c r="AD2898" s="1"/>
      <c r="AE2898" s="11"/>
      <c r="AF2898" s="5"/>
      <c r="AG2898" s="1"/>
      <c r="AH2898" s="1"/>
      <c r="AI2898" s="1"/>
      <c r="AJ2898" s="1"/>
      <c r="AK2898" s="10"/>
      <c r="AL2898" s="1"/>
      <c r="AM2898" s="1"/>
      <c r="AN2898" s="1"/>
      <c r="AO2898" s="1"/>
      <c r="AP2898" s="1"/>
      <c r="AQ2898" s="1"/>
    </row>
    <row r="2899" spans="1:43" x14ac:dyDescent="0.2">
      <c r="A2899" s="67">
        <f t="shared" si="1177"/>
        <v>45181</v>
      </c>
      <c r="B2899" s="8">
        <f t="shared" si="1167"/>
        <v>25283.718199860003</v>
      </c>
      <c r="C2899" s="8">
        <f t="shared" si="1178"/>
        <v>16509.017461799998</v>
      </c>
      <c r="D2899" s="28">
        <f t="shared" si="1179"/>
        <v>6667.94</v>
      </c>
      <c r="E2899" s="9">
        <f>IF(K2899=1,VLOOKUP(A2898,[1]Plan1!$AY$117:$BA$314,3),E2898)</f>
        <v>6683.28</v>
      </c>
      <c r="F2899" s="110">
        <f t="shared" si="1180"/>
        <v>45154</v>
      </c>
      <c r="G2899" s="12">
        <f t="shared" si="1168"/>
        <v>2.3005605929267148E-3</v>
      </c>
      <c r="H2899" s="11">
        <f t="shared" si="1181"/>
        <v>45184</v>
      </c>
      <c r="I2899" s="11">
        <f t="shared" si="1169"/>
        <v>45184</v>
      </c>
      <c r="J2899" s="1">
        <f t="shared" si="1182"/>
        <v>22</v>
      </c>
      <c r="K2899" s="1">
        <f t="shared" si="1165"/>
        <v>19</v>
      </c>
      <c r="L2899" s="8">
        <f t="shared" si="1170"/>
        <v>1.0019865299999999</v>
      </c>
      <c r="M2899" s="14">
        <f t="shared" si="1164"/>
        <v>1.0011996999999999</v>
      </c>
      <c r="N2899" s="14">
        <f t="shared" si="1161"/>
        <v>1.5258017915764943</v>
      </c>
      <c r="O2899" s="8">
        <f t="shared" si="1163"/>
        <v>1.52883284</v>
      </c>
      <c r="P2899" s="8">
        <f t="shared" si="1171"/>
        <v>25239.528051730002</v>
      </c>
      <c r="Q2899" s="13">
        <f t="shared" si="1172"/>
        <v>0</v>
      </c>
      <c r="R2899" s="21">
        <f t="shared" si="1173"/>
        <v>0</v>
      </c>
      <c r="S2899" s="8">
        <f t="shared" si="1174"/>
        <v>0</v>
      </c>
      <c r="T2899" s="10">
        <f t="shared" si="1183"/>
        <v>6.5000000000000002E-2</v>
      </c>
      <c r="U2899" s="13">
        <f t="shared" si="1162"/>
        <v>7</v>
      </c>
      <c r="V2899" s="13">
        <v>252</v>
      </c>
      <c r="W2899" s="14">
        <f t="shared" si="1175"/>
        <v>1.0017508310000001</v>
      </c>
      <c r="X2899" s="224">
        <f t="shared" si="1166"/>
        <v>44.190148129999997</v>
      </c>
      <c r="Y2899" s="8">
        <v>0</v>
      </c>
      <c r="Z2899" s="9">
        <f t="shared" si="1176"/>
        <v>0</v>
      </c>
      <c r="AA2899" s="26" t="str">
        <f t="shared" si="1184"/>
        <v>AMEX+J=</v>
      </c>
      <c r="AB2899" s="70">
        <f t="shared" si="1185"/>
        <v>45223</v>
      </c>
      <c r="AC2899" s="4"/>
      <c r="AD2899" s="1"/>
      <c r="AE2899" s="11"/>
      <c r="AF2899" s="5"/>
      <c r="AG2899" s="1"/>
      <c r="AH2899" s="1"/>
      <c r="AI2899" s="1"/>
      <c r="AJ2899" s="1"/>
      <c r="AK2899" s="10"/>
      <c r="AL2899" s="1"/>
      <c r="AM2899" s="1"/>
      <c r="AN2899" s="1"/>
      <c r="AO2899" s="1"/>
      <c r="AP2899" s="1"/>
      <c r="AQ2899" s="1"/>
    </row>
    <row r="2900" spans="1:43" x14ac:dyDescent="0.2">
      <c r="A2900" s="67">
        <f t="shared" si="1177"/>
        <v>45182</v>
      </c>
      <c r="B2900" s="8">
        <f t="shared" si="1167"/>
        <v>25292.6791615</v>
      </c>
      <c r="C2900" s="8">
        <f t="shared" si="1178"/>
        <v>16509.017461799998</v>
      </c>
      <c r="D2900" s="28">
        <f t="shared" si="1179"/>
        <v>6667.94</v>
      </c>
      <c r="E2900" s="9">
        <f>IF(K2900=1,VLOOKUP(A2899,[1]Plan1!$AY$117:$BA$314,3),E2899)</f>
        <v>6683.28</v>
      </c>
      <c r="F2900" s="110">
        <f t="shared" si="1180"/>
        <v>45154</v>
      </c>
      <c r="G2900" s="12">
        <f t="shared" si="1168"/>
        <v>2.3005605929267148E-3</v>
      </c>
      <c r="H2900" s="11">
        <f t="shared" si="1181"/>
        <v>45184</v>
      </c>
      <c r="I2900" s="11">
        <f t="shared" si="1169"/>
        <v>45184</v>
      </c>
      <c r="J2900" s="1">
        <f t="shared" si="1182"/>
        <v>22</v>
      </c>
      <c r="K2900" s="1">
        <f t="shared" si="1165"/>
        <v>20</v>
      </c>
      <c r="L2900" s="8">
        <f t="shared" si="1170"/>
        <v>1.0020912</v>
      </c>
      <c r="M2900" s="14">
        <f t="shared" si="1164"/>
        <v>1.0011996999999999</v>
      </c>
      <c r="N2900" s="14">
        <f t="shared" si="1161"/>
        <v>1.5258017915764943</v>
      </c>
      <c r="O2900" s="8">
        <f t="shared" si="1163"/>
        <v>1.52899254</v>
      </c>
      <c r="P2900" s="8">
        <f t="shared" si="1171"/>
        <v>25242.164541819999</v>
      </c>
      <c r="Q2900" s="13">
        <f t="shared" si="1172"/>
        <v>0</v>
      </c>
      <c r="R2900" s="21">
        <f t="shared" si="1173"/>
        <v>0</v>
      </c>
      <c r="S2900" s="8">
        <f t="shared" si="1174"/>
        <v>0</v>
      </c>
      <c r="T2900" s="10">
        <f t="shared" si="1183"/>
        <v>6.5000000000000002E-2</v>
      </c>
      <c r="U2900" s="13">
        <f t="shared" si="1162"/>
        <v>8</v>
      </c>
      <c r="V2900" s="13">
        <v>252</v>
      </c>
      <c r="W2900" s="14">
        <f t="shared" si="1175"/>
        <v>1.0020012</v>
      </c>
      <c r="X2900" s="224">
        <f t="shared" si="1166"/>
        <v>50.514619680000003</v>
      </c>
      <c r="Y2900" s="8">
        <v>0</v>
      </c>
      <c r="Z2900" s="9">
        <f t="shared" si="1176"/>
        <v>0</v>
      </c>
      <c r="AA2900" s="26" t="str">
        <f t="shared" si="1184"/>
        <v>AMEX+J=</v>
      </c>
      <c r="AB2900" s="70">
        <f t="shared" si="1185"/>
        <v>45223</v>
      </c>
      <c r="AC2900" s="4"/>
      <c r="AD2900" s="1"/>
      <c r="AE2900" s="11"/>
      <c r="AF2900" s="5"/>
      <c r="AG2900" s="1"/>
      <c r="AH2900" s="1"/>
      <c r="AI2900" s="1"/>
      <c r="AJ2900" s="1"/>
      <c r="AK2900" s="10"/>
      <c r="AL2900" s="1"/>
      <c r="AM2900" s="1"/>
      <c r="AN2900" s="1"/>
      <c r="AO2900" s="1"/>
      <c r="AP2900" s="1"/>
      <c r="AQ2900" s="1"/>
    </row>
    <row r="2901" spans="1:43" x14ac:dyDescent="0.2">
      <c r="A2901" s="67">
        <f t="shared" si="1177"/>
        <v>45183</v>
      </c>
      <c r="B2901" s="8">
        <f t="shared" si="1167"/>
        <v>25301.643173960001</v>
      </c>
      <c r="C2901" s="8">
        <f t="shared" si="1178"/>
        <v>16509.017461799998</v>
      </c>
      <c r="D2901" s="28">
        <f t="shared" si="1179"/>
        <v>6667.94</v>
      </c>
      <c r="E2901" s="9">
        <f>IF(K2901=1,VLOOKUP(A2900,[1]Plan1!$AY$117:$BA$314,3),E2900)</f>
        <v>6683.28</v>
      </c>
      <c r="F2901" s="110">
        <f t="shared" si="1180"/>
        <v>45154</v>
      </c>
      <c r="G2901" s="12">
        <f t="shared" si="1168"/>
        <v>2.3005605929267148E-3</v>
      </c>
      <c r="H2901" s="11">
        <f t="shared" si="1181"/>
        <v>45184</v>
      </c>
      <c r="I2901" s="11">
        <f t="shared" si="1169"/>
        <v>45184</v>
      </c>
      <c r="J2901" s="1">
        <f t="shared" si="1182"/>
        <v>22</v>
      </c>
      <c r="K2901" s="1">
        <f t="shared" si="1165"/>
        <v>21</v>
      </c>
      <c r="L2901" s="8">
        <f t="shared" si="1170"/>
        <v>1.00219587</v>
      </c>
      <c r="M2901" s="14">
        <f t="shared" si="1164"/>
        <v>1.0011996999999999</v>
      </c>
      <c r="N2901" s="14">
        <f t="shared" si="1161"/>
        <v>1.5258017915764943</v>
      </c>
      <c r="O2901" s="8">
        <f t="shared" si="1163"/>
        <v>1.5291522500000001</v>
      </c>
      <c r="P2901" s="8">
        <f t="shared" si="1171"/>
        <v>25244.801197000001</v>
      </c>
      <c r="Q2901" s="13">
        <f t="shared" si="1172"/>
        <v>0</v>
      </c>
      <c r="R2901" s="21">
        <f t="shared" si="1173"/>
        <v>0</v>
      </c>
      <c r="S2901" s="8">
        <f t="shared" si="1174"/>
        <v>0</v>
      </c>
      <c r="T2901" s="10">
        <f t="shared" si="1183"/>
        <v>6.5000000000000002E-2</v>
      </c>
      <c r="U2901" s="13">
        <f t="shared" si="1162"/>
        <v>9</v>
      </c>
      <c r="V2901" s="13">
        <v>252</v>
      </c>
      <c r="W2901" s="14">
        <f t="shared" si="1175"/>
        <v>1.002251631</v>
      </c>
      <c r="X2901" s="224">
        <f t="shared" si="1166"/>
        <v>56.841976959999997</v>
      </c>
      <c r="Y2901" s="8">
        <v>0</v>
      </c>
      <c r="Z2901" s="9">
        <f t="shared" si="1176"/>
        <v>0</v>
      </c>
      <c r="AA2901" s="26" t="str">
        <f t="shared" si="1184"/>
        <v>AMEX+J=</v>
      </c>
      <c r="AB2901" s="70">
        <f t="shared" si="1185"/>
        <v>45223</v>
      </c>
      <c r="AC2901" s="4"/>
      <c r="AD2901" s="1"/>
      <c r="AE2901" s="11"/>
      <c r="AF2901" s="5"/>
      <c r="AG2901" s="1"/>
      <c r="AH2901" s="1"/>
      <c r="AI2901" s="1"/>
      <c r="AJ2901" s="1"/>
      <c r="AK2901" s="10"/>
      <c r="AL2901" s="1"/>
      <c r="AM2901" s="1"/>
      <c r="AN2901" s="1"/>
      <c r="AO2901" s="1"/>
      <c r="AP2901" s="1"/>
      <c r="AQ2901" s="1"/>
    </row>
    <row r="2902" spans="1:43" x14ac:dyDescent="0.2">
      <c r="A2902" s="67">
        <f t="shared" si="1177"/>
        <v>45184</v>
      </c>
      <c r="B2902" s="8">
        <f t="shared" si="1167"/>
        <v>25310.61059412</v>
      </c>
      <c r="C2902" s="8">
        <f t="shared" si="1178"/>
        <v>16509.017461799998</v>
      </c>
      <c r="D2902" s="28">
        <f t="shared" si="1179"/>
        <v>6667.94</v>
      </c>
      <c r="E2902" s="9">
        <f>IF(K2902=1,VLOOKUP(A2901,[1]Plan1!$AY$117:$BA$314,3),E2901)</f>
        <v>6683.28</v>
      </c>
      <c r="F2902" s="110">
        <f t="shared" si="1180"/>
        <v>45154</v>
      </c>
      <c r="G2902" s="12">
        <f t="shared" si="1168"/>
        <v>2.3005605929267148E-3</v>
      </c>
      <c r="H2902" s="11">
        <f t="shared" si="1181"/>
        <v>45215</v>
      </c>
      <c r="I2902" s="11">
        <f t="shared" si="1169"/>
        <v>45184</v>
      </c>
      <c r="J2902" s="1">
        <f t="shared" si="1182"/>
        <v>22</v>
      </c>
      <c r="K2902" s="1">
        <f t="shared" si="1165"/>
        <v>22</v>
      </c>
      <c r="L2902" s="8">
        <f t="shared" si="1170"/>
        <v>1.0023005599999999</v>
      </c>
      <c r="M2902" s="14">
        <f t="shared" si="1164"/>
        <v>1.0011996999999999</v>
      </c>
      <c r="N2902" s="14">
        <f t="shared" si="1161"/>
        <v>1.5258017915764943</v>
      </c>
      <c r="O2902" s="8">
        <f t="shared" si="1163"/>
        <v>1.5293119900000001</v>
      </c>
      <c r="P2902" s="8">
        <f t="shared" si="1171"/>
        <v>25247.438347449999</v>
      </c>
      <c r="Q2902" s="13">
        <f t="shared" si="1172"/>
        <v>0</v>
      </c>
      <c r="R2902" s="21">
        <f t="shared" si="1173"/>
        <v>0</v>
      </c>
      <c r="S2902" s="8">
        <f t="shared" si="1174"/>
        <v>0</v>
      </c>
      <c r="T2902" s="10">
        <f t="shared" si="1183"/>
        <v>6.5000000000000002E-2</v>
      </c>
      <c r="U2902" s="13">
        <f t="shared" si="1162"/>
        <v>10</v>
      </c>
      <c r="V2902" s="13">
        <v>252</v>
      </c>
      <c r="W2902" s="14">
        <f t="shared" si="1175"/>
        <v>1.0025021249999999</v>
      </c>
      <c r="X2902" s="224">
        <f t="shared" si="1166"/>
        <v>63.17224667</v>
      </c>
      <c r="Y2902" s="8">
        <v>0</v>
      </c>
      <c r="Z2902" s="9">
        <f t="shared" si="1176"/>
        <v>0</v>
      </c>
      <c r="AA2902" s="26" t="str">
        <f t="shared" si="1184"/>
        <v>AMEX+J=</v>
      </c>
      <c r="AB2902" s="70">
        <f t="shared" si="1185"/>
        <v>45223</v>
      </c>
      <c r="AC2902" s="4"/>
      <c r="AD2902" s="1"/>
      <c r="AE2902" s="11"/>
      <c r="AF2902" s="5"/>
      <c r="AG2902" s="1"/>
      <c r="AH2902" s="1"/>
      <c r="AI2902" s="1"/>
      <c r="AJ2902" s="1"/>
      <c r="AK2902" s="10"/>
      <c r="AL2902" s="1"/>
      <c r="AM2902" s="1"/>
      <c r="AN2902" s="1"/>
      <c r="AO2902" s="1"/>
      <c r="AP2902" s="1"/>
      <c r="AQ2902" s="1"/>
    </row>
    <row r="2903" spans="1:43" ht="18.75" x14ac:dyDescent="0.2">
      <c r="A2903" s="67">
        <f t="shared" si="1177"/>
        <v>45185</v>
      </c>
      <c r="B2903" s="8">
        <f t="shared" si="1167"/>
        <v>25320.224067040002</v>
      </c>
      <c r="C2903" s="8">
        <f t="shared" si="1178"/>
        <v>16509.017461799998</v>
      </c>
      <c r="D2903" s="28">
        <f t="shared" si="1179"/>
        <v>6683.28</v>
      </c>
      <c r="E2903" s="9">
        <f>IF(K2903=1,VLOOKUP(A2902,[1]Plan1!$AY$117:$BA$314,3),E2902)</f>
        <v>6700.66</v>
      </c>
      <c r="F2903" s="110">
        <f t="shared" si="1180"/>
        <v>45185</v>
      </c>
      <c r="G2903" s="12">
        <f t="shared" si="1168"/>
        <v>2.60051950539264E-3</v>
      </c>
      <c r="H2903" s="11">
        <f t="shared" si="1181"/>
        <v>45215</v>
      </c>
      <c r="I2903" s="11">
        <f t="shared" si="1169"/>
        <v>45215</v>
      </c>
      <c r="J2903" s="1">
        <f t="shared" si="1182"/>
        <v>20</v>
      </c>
      <c r="K2903" s="1">
        <f t="shared" si="1165"/>
        <v>1</v>
      </c>
      <c r="L2903" s="8">
        <f t="shared" si="1170"/>
        <v>1.0001298599999999</v>
      </c>
      <c r="M2903" s="14">
        <f t="shared" si="1164"/>
        <v>1.0023005599999999</v>
      </c>
      <c r="N2903" s="14">
        <f t="shared" si="1161"/>
        <v>1.5293119901461234</v>
      </c>
      <c r="O2903" s="8">
        <f t="shared" si="1163"/>
        <v>1.52951058</v>
      </c>
      <c r="P2903" s="8">
        <f t="shared" si="1171"/>
        <v>25250.716873220001</v>
      </c>
      <c r="Q2903" s="13">
        <f t="shared" si="1172"/>
        <v>0</v>
      </c>
      <c r="R2903" s="21">
        <f t="shared" si="1173"/>
        <v>0</v>
      </c>
      <c r="S2903" s="8">
        <f t="shared" si="1174"/>
        <v>0</v>
      </c>
      <c r="T2903" s="86">
        <v>6.5000000000000002E-2</v>
      </c>
      <c r="U2903" s="13">
        <f t="shared" si="1162"/>
        <v>11</v>
      </c>
      <c r="V2903" s="13">
        <v>252</v>
      </c>
      <c r="W2903" s="14">
        <f t="shared" si="1175"/>
        <v>1.0027526819999999</v>
      </c>
      <c r="X2903" s="224">
        <f t="shared" si="1166"/>
        <v>69.507193819999998</v>
      </c>
      <c r="Y2903" s="8">
        <v>0</v>
      </c>
      <c r="Z2903" s="9">
        <f t="shared" si="1176"/>
        <v>0</v>
      </c>
      <c r="AA2903" s="26" t="str">
        <f t="shared" si="1184"/>
        <v>AMEX+J=</v>
      </c>
      <c r="AB2903" s="70">
        <f t="shared" si="1185"/>
        <v>45223</v>
      </c>
      <c r="AC2903" s="4"/>
      <c r="AD2903" s="1"/>
      <c r="AE2903" s="11"/>
      <c r="AF2903" s="5"/>
      <c r="AG2903" s="1"/>
      <c r="AH2903" s="1"/>
      <c r="AI2903" s="1"/>
      <c r="AJ2903" s="1"/>
      <c r="AK2903" s="10"/>
      <c r="AL2903" s="1"/>
      <c r="AM2903" s="1"/>
      <c r="AN2903" s="1"/>
      <c r="AO2903" s="1"/>
      <c r="AP2903" s="1"/>
      <c r="AQ2903" s="1"/>
    </row>
    <row r="2904" spans="1:43" x14ac:dyDescent="0.2">
      <c r="A2904" s="67">
        <f t="shared" si="1177"/>
        <v>45186</v>
      </c>
      <c r="B2904" s="8">
        <f t="shared" si="1167"/>
        <v>25320.224067040002</v>
      </c>
      <c r="C2904" s="8">
        <f t="shared" si="1178"/>
        <v>16509.017461799998</v>
      </c>
      <c r="D2904" s="28">
        <f t="shared" si="1179"/>
        <v>6683.28</v>
      </c>
      <c r="E2904" s="9">
        <f>IF(K2904=1,VLOOKUP(A2903,[1]Plan1!$AY$117:$BA$314,3),E2903)</f>
        <v>6700.66</v>
      </c>
      <c r="F2904" s="110">
        <f t="shared" si="1180"/>
        <v>45185</v>
      </c>
      <c r="G2904" s="12">
        <f t="shared" si="1168"/>
        <v>2.60051950539264E-3</v>
      </c>
      <c r="H2904" s="11">
        <f t="shared" si="1181"/>
        <v>45215</v>
      </c>
      <c r="I2904" s="11">
        <f t="shared" si="1169"/>
        <v>45215</v>
      </c>
      <c r="J2904" s="1">
        <f t="shared" si="1182"/>
        <v>20</v>
      </c>
      <c r="K2904" s="1">
        <f t="shared" si="1165"/>
        <v>1</v>
      </c>
      <c r="L2904" s="8">
        <f t="shared" si="1170"/>
        <v>1.0001298599999999</v>
      </c>
      <c r="M2904" s="14">
        <f t="shared" si="1164"/>
        <v>1.0023005599999999</v>
      </c>
      <c r="N2904" s="14">
        <f t="shared" si="1161"/>
        <v>1.5293119901461234</v>
      </c>
      <c r="O2904" s="8">
        <f t="shared" si="1163"/>
        <v>1.52951058</v>
      </c>
      <c r="P2904" s="8">
        <f t="shared" si="1171"/>
        <v>25250.716873220001</v>
      </c>
      <c r="Q2904" s="13">
        <f t="shared" si="1172"/>
        <v>0</v>
      </c>
      <c r="R2904" s="21">
        <f t="shared" si="1173"/>
        <v>0</v>
      </c>
      <c r="S2904" s="8">
        <f t="shared" si="1174"/>
        <v>0</v>
      </c>
      <c r="T2904" s="10">
        <f t="shared" si="1183"/>
        <v>6.5000000000000002E-2</v>
      </c>
      <c r="U2904" s="13">
        <f t="shared" si="1162"/>
        <v>11</v>
      </c>
      <c r="V2904" s="13">
        <v>252</v>
      </c>
      <c r="W2904" s="14">
        <f t="shared" si="1175"/>
        <v>1.0027526819999999</v>
      </c>
      <c r="X2904" s="224">
        <f t="shared" si="1166"/>
        <v>69.507193819999998</v>
      </c>
      <c r="Y2904" s="8">
        <v>0</v>
      </c>
      <c r="Z2904" s="9">
        <f t="shared" si="1176"/>
        <v>0</v>
      </c>
      <c r="AA2904" s="26" t="str">
        <f t="shared" si="1184"/>
        <v>AMEX+J=</v>
      </c>
      <c r="AB2904" s="70">
        <f t="shared" si="1185"/>
        <v>45223</v>
      </c>
      <c r="AC2904" s="4"/>
      <c r="AD2904" s="1"/>
      <c r="AE2904" s="11"/>
      <c r="AF2904" s="5"/>
      <c r="AG2904" s="1"/>
      <c r="AH2904" s="1"/>
      <c r="AI2904" s="1"/>
      <c r="AJ2904" s="1"/>
      <c r="AK2904" s="10"/>
      <c r="AL2904" s="1"/>
      <c r="AM2904" s="1"/>
      <c r="AN2904" s="1"/>
      <c r="AO2904" s="1"/>
      <c r="AP2904" s="1"/>
      <c r="AQ2904" s="1"/>
    </row>
    <row r="2905" spans="1:43" x14ac:dyDescent="0.2">
      <c r="A2905" s="67">
        <f t="shared" si="1177"/>
        <v>45187</v>
      </c>
      <c r="B2905" s="8">
        <f t="shared" si="1167"/>
        <v>25320.224067040002</v>
      </c>
      <c r="C2905" s="8">
        <f t="shared" si="1178"/>
        <v>16509.017461799998</v>
      </c>
      <c r="D2905" s="28">
        <f t="shared" si="1179"/>
        <v>6683.28</v>
      </c>
      <c r="E2905" s="9">
        <f>IF(K2905=1,VLOOKUP(A2904,[1]Plan1!$AY$117:$BA$314,3),E2904)</f>
        <v>6700.66</v>
      </c>
      <c r="F2905" s="110">
        <f t="shared" si="1180"/>
        <v>45185</v>
      </c>
      <c r="G2905" s="12">
        <f t="shared" si="1168"/>
        <v>2.60051950539264E-3</v>
      </c>
      <c r="H2905" s="11">
        <f t="shared" si="1181"/>
        <v>45215</v>
      </c>
      <c r="I2905" s="11">
        <f t="shared" si="1169"/>
        <v>45215</v>
      </c>
      <c r="J2905" s="1">
        <f t="shared" si="1182"/>
        <v>20</v>
      </c>
      <c r="K2905" s="1">
        <f t="shared" si="1165"/>
        <v>1</v>
      </c>
      <c r="L2905" s="8">
        <f t="shared" si="1170"/>
        <v>1.0001298599999999</v>
      </c>
      <c r="M2905" s="14">
        <f t="shared" si="1164"/>
        <v>1.0023005599999999</v>
      </c>
      <c r="N2905" s="14">
        <f t="shared" si="1161"/>
        <v>1.5293119901461234</v>
      </c>
      <c r="O2905" s="8">
        <f t="shared" si="1163"/>
        <v>1.52951058</v>
      </c>
      <c r="P2905" s="8">
        <f t="shared" si="1171"/>
        <v>25250.716873220001</v>
      </c>
      <c r="Q2905" s="13">
        <f t="shared" si="1172"/>
        <v>0</v>
      </c>
      <c r="R2905" s="21">
        <f t="shared" si="1173"/>
        <v>0</v>
      </c>
      <c r="S2905" s="8">
        <f t="shared" si="1174"/>
        <v>0</v>
      </c>
      <c r="T2905" s="10">
        <f t="shared" si="1183"/>
        <v>6.5000000000000002E-2</v>
      </c>
      <c r="U2905" s="13">
        <f t="shared" si="1162"/>
        <v>11</v>
      </c>
      <c r="V2905" s="13">
        <v>252</v>
      </c>
      <c r="W2905" s="14">
        <f t="shared" si="1175"/>
        <v>1.0027526819999999</v>
      </c>
      <c r="X2905" s="224">
        <f t="shared" si="1166"/>
        <v>69.507193819999998</v>
      </c>
      <c r="Y2905" s="8">
        <v>0</v>
      </c>
      <c r="Z2905" s="9">
        <f t="shared" si="1176"/>
        <v>0</v>
      </c>
      <c r="AA2905" s="26" t="str">
        <f t="shared" si="1184"/>
        <v>AMEX+J=</v>
      </c>
      <c r="AB2905" s="70">
        <f t="shared" si="1185"/>
        <v>45223</v>
      </c>
      <c r="AC2905" s="4"/>
      <c r="AD2905" s="1"/>
      <c r="AE2905" s="11"/>
      <c r="AF2905" s="5"/>
      <c r="AG2905" s="1"/>
      <c r="AH2905" s="1"/>
      <c r="AI2905" s="1"/>
      <c r="AJ2905" s="1"/>
      <c r="AK2905" s="10"/>
      <c r="AL2905" s="1"/>
      <c r="AM2905" s="1"/>
      <c r="AN2905" s="1"/>
      <c r="AO2905" s="1"/>
      <c r="AP2905" s="1"/>
      <c r="AQ2905" s="1"/>
    </row>
    <row r="2906" spans="1:43" ht="15" x14ac:dyDescent="0.2">
      <c r="A2906" s="67">
        <f t="shared" si="1177"/>
        <v>45188</v>
      </c>
      <c r="B2906" s="8">
        <f t="shared" si="1167"/>
        <v>25329.841410970002</v>
      </c>
      <c r="C2906" s="8">
        <f t="shared" si="1178"/>
        <v>16509.017461799998</v>
      </c>
      <c r="D2906" s="28">
        <f t="shared" si="1179"/>
        <v>6683.28</v>
      </c>
      <c r="E2906" s="9">
        <f>IF(K2906=1,VLOOKUP(A2905,[1]Plan1!$AY$117:$BA$314,3),E2905)</f>
        <v>6700.66</v>
      </c>
      <c r="F2906" s="110">
        <f t="shared" si="1180"/>
        <v>45185</v>
      </c>
      <c r="G2906" s="12">
        <f t="shared" si="1168"/>
        <v>2.60051950539264E-3</v>
      </c>
      <c r="H2906" s="11">
        <f t="shared" si="1181"/>
        <v>45215</v>
      </c>
      <c r="I2906" s="11">
        <f t="shared" si="1169"/>
        <v>45215</v>
      </c>
      <c r="J2906" s="1">
        <f t="shared" si="1182"/>
        <v>20</v>
      </c>
      <c r="K2906" s="1">
        <f t="shared" si="1165"/>
        <v>2</v>
      </c>
      <c r="L2906" s="8">
        <f t="shared" si="1170"/>
        <v>1.00025974</v>
      </c>
      <c r="M2906" s="14">
        <f t="shared" si="1164"/>
        <v>1.0023005599999999</v>
      </c>
      <c r="N2906" s="14">
        <f t="shared" si="1161"/>
        <v>1.5293119901461234</v>
      </c>
      <c r="O2906" s="8">
        <f t="shared" si="1163"/>
        <v>1.52970921</v>
      </c>
      <c r="P2906" s="8">
        <f t="shared" si="1171"/>
        <v>25253.996059360001</v>
      </c>
      <c r="Q2906" s="13">
        <f t="shared" si="1172"/>
        <v>0</v>
      </c>
      <c r="R2906" s="21">
        <f t="shared" si="1173"/>
        <v>0</v>
      </c>
      <c r="S2906" s="8">
        <f t="shared" si="1174"/>
        <v>0</v>
      </c>
      <c r="T2906" s="10">
        <f t="shared" si="1183"/>
        <v>6.5000000000000002E-2</v>
      </c>
      <c r="U2906" s="13">
        <f t="shared" si="1162"/>
        <v>12</v>
      </c>
      <c r="V2906" s="13">
        <v>252</v>
      </c>
      <c r="W2906" s="14">
        <f t="shared" si="1175"/>
        <v>1.0030033009999999</v>
      </c>
      <c r="X2906" s="224">
        <f t="shared" si="1166"/>
        <v>75.845351609999994</v>
      </c>
      <c r="Y2906" s="8">
        <v>0</v>
      </c>
      <c r="Z2906" s="9">
        <f t="shared" si="1176"/>
        <v>0</v>
      </c>
      <c r="AA2906" s="26" t="str">
        <f t="shared" si="1184"/>
        <v>AMEX+J=</v>
      </c>
      <c r="AB2906" s="70">
        <f t="shared" si="1185"/>
        <v>45223</v>
      </c>
      <c r="AC2906" s="219" t="s">
        <v>91</v>
      </c>
      <c r="AD2906" s="1"/>
      <c r="AE2906" s="11"/>
      <c r="AF2906" s="5"/>
      <c r="AG2906" s="1"/>
      <c r="AH2906" s="1"/>
      <c r="AI2906" s="1"/>
      <c r="AJ2906" s="1"/>
      <c r="AK2906" s="10"/>
      <c r="AL2906" s="1"/>
      <c r="AM2906" s="1"/>
      <c r="AN2906" s="1"/>
      <c r="AO2906" s="1"/>
      <c r="AP2906" s="1"/>
      <c r="AQ2906" s="1"/>
    </row>
    <row r="2907" spans="1:43" x14ac:dyDescent="0.2">
      <c r="A2907" s="67">
        <f t="shared" si="1177"/>
        <v>45189</v>
      </c>
      <c r="B2907" s="8">
        <f t="shared" si="1167"/>
        <v>25339.462486650002</v>
      </c>
      <c r="C2907" s="8">
        <f t="shared" si="1178"/>
        <v>16509.017461799998</v>
      </c>
      <c r="D2907" s="28">
        <f t="shared" si="1179"/>
        <v>6683.28</v>
      </c>
      <c r="E2907" s="9">
        <f>IF(K2907=1,VLOOKUP(A2906,[1]Plan1!$AY$117:$BA$314,3),E2906)</f>
        <v>6700.66</v>
      </c>
      <c r="F2907" s="110">
        <f t="shared" si="1180"/>
        <v>45185</v>
      </c>
      <c r="G2907" s="12">
        <f t="shared" si="1168"/>
        <v>2.60051950539264E-3</v>
      </c>
      <c r="H2907" s="11">
        <f t="shared" si="1181"/>
        <v>45215</v>
      </c>
      <c r="I2907" s="11">
        <f t="shared" si="1169"/>
        <v>45215</v>
      </c>
      <c r="J2907" s="1">
        <f t="shared" si="1182"/>
        <v>20</v>
      </c>
      <c r="K2907" s="1">
        <f t="shared" si="1165"/>
        <v>3</v>
      </c>
      <c r="L2907" s="8">
        <f t="shared" si="1170"/>
        <v>1.0003896400000001</v>
      </c>
      <c r="M2907" s="14">
        <f t="shared" si="1164"/>
        <v>1.0023005599999999</v>
      </c>
      <c r="N2907" s="14">
        <f t="shared" si="1161"/>
        <v>1.5293119901461234</v>
      </c>
      <c r="O2907" s="8">
        <f t="shared" si="1163"/>
        <v>1.5299078699999999</v>
      </c>
      <c r="P2907" s="8">
        <f t="shared" si="1171"/>
        <v>25257.275740770001</v>
      </c>
      <c r="Q2907" s="13">
        <f t="shared" si="1172"/>
        <v>0</v>
      </c>
      <c r="R2907" s="21">
        <f t="shared" si="1173"/>
        <v>0</v>
      </c>
      <c r="S2907" s="8">
        <f t="shared" si="1174"/>
        <v>0</v>
      </c>
      <c r="T2907" s="10">
        <f t="shared" si="1183"/>
        <v>6.5000000000000002E-2</v>
      </c>
      <c r="U2907" s="13">
        <f t="shared" si="1162"/>
        <v>13</v>
      </c>
      <c r="V2907" s="13">
        <v>252</v>
      </c>
      <c r="W2907" s="14">
        <f t="shared" si="1175"/>
        <v>1.003253983</v>
      </c>
      <c r="X2907" s="224">
        <f t="shared" si="1166"/>
        <v>82.186745880000004</v>
      </c>
      <c r="Y2907" s="8">
        <v>0</v>
      </c>
      <c r="Z2907" s="9">
        <f t="shared" si="1176"/>
        <v>0</v>
      </c>
      <c r="AA2907" s="26" t="str">
        <f t="shared" si="1184"/>
        <v>AMEX+J=</v>
      </c>
      <c r="AB2907" s="70">
        <f t="shared" si="1185"/>
        <v>45223</v>
      </c>
      <c r="AC2907" s="4"/>
      <c r="AD2907" s="1"/>
      <c r="AE2907" s="11"/>
      <c r="AF2907" s="5"/>
      <c r="AG2907" s="1"/>
      <c r="AH2907" s="1"/>
      <c r="AI2907" s="1"/>
      <c r="AJ2907" s="1"/>
      <c r="AK2907" s="10"/>
      <c r="AL2907" s="1"/>
      <c r="AM2907" s="1"/>
      <c r="AN2907" s="1"/>
      <c r="AO2907" s="1"/>
      <c r="AP2907" s="1"/>
      <c r="AQ2907" s="1"/>
    </row>
    <row r="2908" spans="1:43" x14ac:dyDescent="0.2">
      <c r="A2908" s="67">
        <f t="shared" si="1177"/>
        <v>45190</v>
      </c>
      <c r="B2908" s="8">
        <f t="shared" si="1167"/>
        <v>25349.087104139999</v>
      </c>
      <c r="C2908" s="8">
        <f t="shared" si="1178"/>
        <v>16509.017461799998</v>
      </c>
      <c r="D2908" s="28">
        <f t="shared" si="1179"/>
        <v>6683.28</v>
      </c>
      <c r="E2908" s="9">
        <f>IF(K2908=1,VLOOKUP(A2907,[1]Plan1!$AY$117:$BA$314,3),E2907)</f>
        <v>6700.66</v>
      </c>
      <c r="F2908" s="110">
        <f t="shared" si="1180"/>
        <v>45185</v>
      </c>
      <c r="G2908" s="12">
        <f t="shared" si="1168"/>
        <v>2.60051950539264E-3</v>
      </c>
      <c r="H2908" s="11">
        <f t="shared" si="1181"/>
        <v>45215</v>
      </c>
      <c r="I2908" s="11">
        <f t="shared" si="1169"/>
        <v>45215</v>
      </c>
      <c r="J2908" s="1">
        <f t="shared" si="1182"/>
        <v>20</v>
      </c>
      <c r="K2908" s="1">
        <f t="shared" si="1165"/>
        <v>4</v>
      </c>
      <c r="L2908" s="8">
        <f t="shared" si="1170"/>
        <v>1.0005195600000001</v>
      </c>
      <c r="M2908" s="14">
        <f t="shared" si="1164"/>
        <v>1.0023005599999999</v>
      </c>
      <c r="N2908" s="14">
        <f t="shared" si="1161"/>
        <v>1.5293119901461234</v>
      </c>
      <c r="O2908" s="8">
        <f t="shared" si="1163"/>
        <v>1.53010655</v>
      </c>
      <c r="P2908" s="8">
        <f t="shared" si="1171"/>
        <v>25260.55575236</v>
      </c>
      <c r="Q2908" s="13">
        <f t="shared" si="1172"/>
        <v>0</v>
      </c>
      <c r="R2908" s="21">
        <f t="shared" si="1173"/>
        <v>0</v>
      </c>
      <c r="S2908" s="8">
        <f t="shared" si="1174"/>
        <v>0</v>
      </c>
      <c r="T2908" s="10">
        <f t="shared" si="1183"/>
        <v>6.5000000000000002E-2</v>
      </c>
      <c r="U2908" s="13">
        <f t="shared" si="1162"/>
        <v>14</v>
      </c>
      <c r="V2908" s="13">
        <v>252</v>
      </c>
      <c r="W2908" s="14">
        <f t="shared" si="1175"/>
        <v>1.0035047269999999</v>
      </c>
      <c r="X2908" s="224">
        <f t="shared" si="1166"/>
        <v>88.531351779999994</v>
      </c>
      <c r="Y2908" s="8">
        <v>0</v>
      </c>
      <c r="Z2908" s="9">
        <f t="shared" si="1176"/>
        <v>0</v>
      </c>
      <c r="AA2908" s="26" t="str">
        <f t="shared" si="1184"/>
        <v>AMEX+J=</v>
      </c>
      <c r="AB2908" s="70">
        <f t="shared" si="1185"/>
        <v>45223</v>
      </c>
      <c r="AC2908" s="4"/>
      <c r="AD2908" s="1"/>
      <c r="AE2908" s="11"/>
      <c r="AF2908" s="5"/>
      <c r="AG2908" s="1"/>
      <c r="AH2908" s="1"/>
      <c r="AI2908" s="1"/>
      <c r="AJ2908" s="1"/>
      <c r="AK2908" s="10"/>
      <c r="AL2908" s="1"/>
      <c r="AM2908" s="1"/>
      <c r="AN2908" s="1"/>
      <c r="AO2908" s="1"/>
      <c r="AP2908" s="1"/>
      <c r="AQ2908" s="1"/>
    </row>
    <row r="2909" spans="1:43" x14ac:dyDescent="0.2">
      <c r="A2909" s="67">
        <f t="shared" si="1177"/>
        <v>45191</v>
      </c>
      <c r="B2909" s="8">
        <f t="shared" si="1167"/>
        <v>25358.71545526</v>
      </c>
      <c r="C2909" s="8">
        <f t="shared" si="1178"/>
        <v>16509.017461799998</v>
      </c>
      <c r="D2909" s="28">
        <f t="shared" si="1179"/>
        <v>6683.28</v>
      </c>
      <c r="E2909" s="9">
        <f>IF(K2909=1,VLOOKUP(A2908,[1]Plan1!$AY$117:$BA$314,3),E2908)</f>
        <v>6700.66</v>
      </c>
      <c r="F2909" s="110">
        <f t="shared" si="1180"/>
        <v>45185</v>
      </c>
      <c r="G2909" s="12">
        <f t="shared" si="1168"/>
        <v>2.60051950539264E-3</v>
      </c>
      <c r="H2909" s="11">
        <f t="shared" si="1181"/>
        <v>45215</v>
      </c>
      <c r="I2909" s="11">
        <f t="shared" si="1169"/>
        <v>45215</v>
      </c>
      <c r="J2909" s="1">
        <f t="shared" si="1182"/>
        <v>20</v>
      </c>
      <c r="K2909" s="1">
        <f t="shared" si="1165"/>
        <v>5</v>
      </c>
      <c r="L2909" s="8">
        <f t="shared" si="1170"/>
        <v>1.00064949</v>
      </c>
      <c r="M2909" s="14">
        <f t="shared" si="1164"/>
        <v>1.0023005599999999</v>
      </c>
      <c r="N2909" s="14">
        <f t="shared" si="1161"/>
        <v>1.5293119901461234</v>
      </c>
      <c r="O2909" s="8">
        <f t="shared" si="1163"/>
        <v>1.53030526</v>
      </c>
      <c r="P2909" s="8">
        <f t="shared" si="1171"/>
        <v>25263.836259219999</v>
      </c>
      <c r="Q2909" s="13">
        <f t="shared" si="1172"/>
        <v>0</v>
      </c>
      <c r="R2909" s="21">
        <f t="shared" si="1173"/>
        <v>0</v>
      </c>
      <c r="S2909" s="8">
        <f t="shared" si="1174"/>
        <v>0</v>
      </c>
      <c r="T2909" s="10">
        <f t="shared" si="1183"/>
        <v>6.5000000000000002E-2</v>
      </c>
      <c r="U2909" s="13">
        <f t="shared" si="1162"/>
        <v>15</v>
      </c>
      <c r="V2909" s="13">
        <v>252</v>
      </c>
      <c r="W2909" s="14">
        <f t="shared" si="1175"/>
        <v>1.0037555339999999</v>
      </c>
      <c r="X2909" s="224">
        <f t="shared" si="1166"/>
        <v>94.879196039999997</v>
      </c>
      <c r="Y2909" s="8">
        <v>0</v>
      </c>
      <c r="Z2909" s="9">
        <f t="shared" si="1176"/>
        <v>0</v>
      </c>
      <c r="AA2909" s="26" t="str">
        <f t="shared" si="1184"/>
        <v>AMEX+J=</v>
      </c>
      <c r="AB2909" s="70">
        <f t="shared" si="1185"/>
        <v>45223</v>
      </c>
      <c r="AC2909" s="4"/>
      <c r="AD2909" s="1"/>
      <c r="AE2909" s="11"/>
      <c r="AF2909" s="5"/>
      <c r="AG2909" s="1"/>
      <c r="AH2909" s="1"/>
      <c r="AI2909" s="1"/>
      <c r="AJ2909" s="1"/>
      <c r="AK2909" s="10"/>
      <c r="AL2909" s="1"/>
      <c r="AM2909" s="1"/>
      <c r="AN2909" s="1"/>
      <c r="AO2909" s="1"/>
      <c r="AP2909" s="1"/>
      <c r="AQ2909" s="1"/>
    </row>
    <row r="2910" spans="1:43" x14ac:dyDescent="0.2">
      <c r="A2910" s="67">
        <f t="shared" si="1177"/>
        <v>45192</v>
      </c>
      <c r="B2910" s="8">
        <f t="shared" si="1167"/>
        <v>25368.34737526</v>
      </c>
      <c r="C2910" s="8">
        <f t="shared" si="1178"/>
        <v>16509.017461799998</v>
      </c>
      <c r="D2910" s="28">
        <f t="shared" si="1179"/>
        <v>6683.28</v>
      </c>
      <c r="E2910" s="9">
        <f>IF(K2910=1,VLOOKUP(A2909,[1]Plan1!$AY$117:$BA$314,3),E2909)</f>
        <v>6700.66</v>
      </c>
      <c r="F2910" s="110">
        <f t="shared" si="1180"/>
        <v>45185</v>
      </c>
      <c r="G2910" s="12">
        <f t="shared" si="1168"/>
        <v>2.60051950539264E-3</v>
      </c>
      <c r="H2910" s="11">
        <f t="shared" si="1181"/>
        <v>45215</v>
      </c>
      <c r="I2910" s="11">
        <f t="shared" si="1169"/>
        <v>45215</v>
      </c>
      <c r="J2910" s="1">
        <f t="shared" si="1182"/>
        <v>20</v>
      </c>
      <c r="K2910" s="1">
        <f t="shared" si="1165"/>
        <v>6</v>
      </c>
      <c r="L2910" s="8">
        <f t="shared" si="1170"/>
        <v>1.0007794400000001</v>
      </c>
      <c r="M2910" s="14">
        <f t="shared" si="1164"/>
        <v>1.0023005599999999</v>
      </c>
      <c r="N2910" s="14">
        <f t="shared" si="1161"/>
        <v>1.5293119901461234</v>
      </c>
      <c r="O2910" s="8">
        <f t="shared" si="1163"/>
        <v>1.5305039899999999</v>
      </c>
      <c r="P2910" s="8">
        <f t="shared" si="1171"/>
        <v>25267.117096260001</v>
      </c>
      <c r="Q2910" s="13">
        <f t="shared" si="1172"/>
        <v>0</v>
      </c>
      <c r="R2910" s="21">
        <f t="shared" si="1173"/>
        <v>0</v>
      </c>
      <c r="S2910" s="8">
        <f t="shared" si="1174"/>
        <v>0</v>
      </c>
      <c r="T2910" s="10">
        <f t="shared" si="1183"/>
        <v>6.5000000000000002E-2</v>
      </c>
      <c r="U2910" s="13">
        <f t="shared" si="1162"/>
        <v>16</v>
      </c>
      <c r="V2910" s="13">
        <v>252</v>
      </c>
      <c r="W2910" s="14">
        <f t="shared" si="1175"/>
        <v>1.0040064040000001</v>
      </c>
      <c r="X2910" s="224">
        <f t="shared" si="1166"/>
        <v>101.230279</v>
      </c>
      <c r="Y2910" s="8">
        <v>0</v>
      </c>
      <c r="Z2910" s="9">
        <f t="shared" si="1176"/>
        <v>0</v>
      </c>
      <c r="AA2910" s="26" t="str">
        <f t="shared" si="1184"/>
        <v>AMEX+J=</v>
      </c>
      <c r="AB2910" s="70">
        <f t="shared" si="1185"/>
        <v>45223</v>
      </c>
      <c r="AC2910" s="4"/>
      <c r="AD2910" s="1"/>
      <c r="AE2910" s="11"/>
      <c r="AF2910" s="5"/>
      <c r="AG2910" s="1"/>
      <c r="AH2910" s="1"/>
      <c r="AI2910" s="1"/>
      <c r="AJ2910" s="1"/>
      <c r="AK2910" s="10"/>
      <c r="AL2910" s="1"/>
      <c r="AM2910" s="1"/>
      <c r="AN2910" s="1"/>
      <c r="AO2910" s="1"/>
      <c r="AP2910" s="1"/>
      <c r="AQ2910" s="1"/>
    </row>
    <row r="2911" spans="1:43" x14ac:dyDescent="0.2">
      <c r="A2911" s="67">
        <f t="shared" si="1177"/>
        <v>45193</v>
      </c>
      <c r="B2911" s="8">
        <f t="shared" si="1167"/>
        <v>25368.34737526</v>
      </c>
      <c r="C2911" s="8">
        <f t="shared" si="1178"/>
        <v>16509.017461799998</v>
      </c>
      <c r="D2911" s="28">
        <f t="shared" si="1179"/>
        <v>6683.28</v>
      </c>
      <c r="E2911" s="9">
        <f>IF(K2911=1,VLOOKUP(A2910,[1]Plan1!$AY$117:$BA$314,3),E2910)</f>
        <v>6700.66</v>
      </c>
      <c r="F2911" s="110">
        <f t="shared" si="1180"/>
        <v>45185</v>
      </c>
      <c r="G2911" s="12">
        <f t="shared" si="1168"/>
        <v>2.60051950539264E-3</v>
      </c>
      <c r="H2911" s="11">
        <f t="shared" si="1181"/>
        <v>45215</v>
      </c>
      <c r="I2911" s="11">
        <f t="shared" si="1169"/>
        <v>45215</v>
      </c>
      <c r="J2911" s="1">
        <f t="shared" si="1182"/>
        <v>20</v>
      </c>
      <c r="K2911" s="1">
        <f t="shared" si="1165"/>
        <v>6</v>
      </c>
      <c r="L2911" s="8">
        <f t="shared" si="1170"/>
        <v>1.0007794400000001</v>
      </c>
      <c r="M2911" s="14">
        <f t="shared" si="1164"/>
        <v>1.0023005599999999</v>
      </c>
      <c r="N2911" s="14">
        <f t="shared" ref="N2911:N2974" si="1186">IF(I2911&gt;I2910,N2910*M2911,N2910)</f>
        <v>1.5293119901461234</v>
      </c>
      <c r="O2911" s="8">
        <f t="shared" si="1163"/>
        <v>1.5305039899999999</v>
      </c>
      <c r="P2911" s="8">
        <f t="shared" si="1171"/>
        <v>25267.117096260001</v>
      </c>
      <c r="Q2911" s="13">
        <f t="shared" si="1172"/>
        <v>0</v>
      </c>
      <c r="R2911" s="21">
        <f t="shared" si="1173"/>
        <v>0</v>
      </c>
      <c r="S2911" s="8">
        <f t="shared" si="1174"/>
        <v>0</v>
      </c>
      <c r="T2911" s="10">
        <f t="shared" si="1183"/>
        <v>6.5000000000000002E-2</v>
      </c>
      <c r="U2911" s="13">
        <f t="shared" si="1162"/>
        <v>16</v>
      </c>
      <c r="V2911" s="13">
        <v>252</v>
      </c>
      <c r="W2911" s="14">
        <f t="shared" si="1175"/>
        <v>1.0040064040000001</v>
      </c>
      <c r="X2911" s="224">
        <f t="shared" si="1166"/>
        <v>101.230279</v>
      </c>
      <c r="Y2911" s="8">
        <v>0</v>
      </c>
      <c r="Z2911" s="9">
        <f t="shared" si="1176"/>
        <v>0</v>
      </c>
      <c r="AA2911" s="26" t="str">
        <f t="shared" si="1184"/>
        <v>AMEX+J=</v>
      </c>
      <c r="AB2911" s="70">
        <f t="shared" si="1185"/>
        <v>45223</v>
      </c>
      <c r="AC2911" s="4"/>
      <c r="AD2911" s="1"/>
      <c r="AE2911" s="11"/>
      <c r="AF2911" s="5"/>
      <c r="AG2911" s="1"/>
      <c r="AH2911" s="1"/>
      <c r="AI2911" s="1"/>
      <c r="AJ2911" s="1"/>
      <c r="AK2911" s="10"/>
      <c r="AL2911" s="1"/>
      <c r="AM2911" s="1"/>
      <c r="AN2911" s="1"/>
      <c r="AO2911" s="1"/>
      <c r="AP2911" s="1"/>
      <c r="AQ2911" s="1"/>
    </row>
    <row r="2912" spans="1:43" x14ac:dyDescent="0.2">
      <c r="A2912" s="67">
        <f t="shared" si="1177"/>
        <v>45194</v>
      </c>
      <c r="B2912" s="8">
        <f t="shared" si="1167"/>
        <v>25368.34737526</v>
      </c>
      <c r="C2912" s="8">
        <f t="shared" si="1178"/>
        <v>16509.017461799998</v>
      </c>
      <c r="D2912" s="28">
        <f t="shared" si="1179"/>
        <v>6683.28</v>
      </c>
      <c r="E2912" s="9">
        <f>IF(K2912=1,VLOOKUP(A2911,[1]Plan1!$AY$117:$BA$314,3),E2911)</f>
        <v>6700.66</v>
      </c>
      <c r="F2912" s="110">
        <f t="shared" si="1180"/>
        <v>45185</v>
      </c>
      <c r="G2912" s="12">
        <f t="shared" si="1168"/>
        <v>2.60051950539264E-3</v>
      </c>
      <c r="H2912" s="11">
        <f t="shared" si="1181"/>
        <v>45215</v>
      </c>
      <c r="I2912" s="11">
        <f t="shared" si="1169"/>
        <v>45215</v>
      </c>
      <c r="J2912" s="1">
        <f t="shared" si="1182"/>
        <v>20</v>
      </c>
      <c r="K2912" s="1">
        <f t="shared" si="1165"/>
        <v>6</v>
      </c>
      <c r="L2912" s="8">
        <f t="shared" si="1170"/>
        <v>1.0007794400000001</v>
      </c>
      <c r="M2912" s="14">
        <f t="shared" si="1164"/>
        <v>1.0023005599999999</v>
      </c>
      <c r="N2912" s="14">
        <f t="shared" si="1186"/>
        <v>1.5293119901461234</v>
      </c>
      <c r="O2912" s="8">
        <f t="shared" si="1163"/>
        <v>1.5305039899999999</v>
      </c>
      <c r="P2912" s="8">
        <f t="shared" si="1171"/>
        <v>25267.117096260001</v>
      </c>
      <c r="Q2912" s="13">
        <f t="shared" si="1172"/>
        <v>0</v>
      </c>
      <c r="R2912" s="21">
        <f t="shared" si="1173"/>
        <v>0</v>
      </c>
      <c r="S2912" s="8">
        <f t="shared" si="1174"/>
        <v>0</v>
      </c>
      <c r="T2912" s="10">
        <f t="shared" si="1183"/>
        <v>6.5000000000000002E-2</v>
      </c>
      <c r="U2912" s="13">
        <f t="shared" si="1162"/>
        <v>16</v>
      </c>
      <c r="V2912" s="13">
        <v>252</v>
      </c>
      <c r="W2912" s="14">
        <f t="shared" si="1175"/>
        <v>1.0040064040000001</v>
      </c>
      <c r="X2912" s="224">
        <f t="shared" si="1166"/>
        <v>101.230279</v>
      </c>
      <c r="Y2912" s="8">
        <v>0</v>
      </c>
      <c r="Z2912" s="9">
        <f t="shared" si="1176"/>
        <v>0</v>
      </c>
      <c r="AA2912" s="26" t="str">
        <f t="shared" si="1184"/>
        <v>AMEX+J=</v>
      </c>
      <c r="AB2912" s="70">
        <f t="shared" si="1185"/>
        <v>45223</v>
      </c>
      <c r="AC2912" s="4"/>
      <c r="AD2912" s="1"/>
      <c r="AE2912" s="11"/>
      <c r="AF2912" s="5"/>
      <c r="AG2912" s="1"/>
      <c r="AH2912" s="1"/>
      <c r="AI2912" s="1"/>
      <c r="AJ2912" s="1"/>
      <c r="AK2912" s="10"/>
      <c r="AL2912" s="1"/>
      <c r="AM2912" s="1"/>
      <c r="AN2912" s="1"/>
      <c r="AO2912" s="1"/>
      <c r="AP2912" s="1"/>
      <c r="AQ2912" s="1"/>
    </row>
    <row r="2913" spans="1:43" x14ac:dyDescent="0.2">
      <c r="A2913" s="67">
        <f t="shared" si="1177"/>
        <v>45195</v>
      </c>
      <c r="B2913" s="8">
        <f t="shared" si="1167"/>
        <v>25377.983196590001</v>
      </c>
      <c r="C2913" s="8">
        <f t="shared" si="1178"/>
        <v>16509.017461799998</v>
      </c>
      <c r="D2913" s="28">
        <f t="shared" si="1179"/>
        <v>6683.28</v>
      </c>
      <c r="E2913" s="9">
        <f>IF(K2913=1,VLOOKUP(A2912,[1]Plan1!$AY$117:$BA$314,3),E2912)</f>
        <v>6700.66</v>
      </c>
      <c r="F2913" s="110">
        <f t="shared" si="1180"/>
        <v>45185</v>
      </c>
      <c r="G2913" s="12">
        <f t="shared" si="1168"/>
        <v>2.60051950539264E-3</v>
      </c>
      <c r="H2913" s="11">
        <f t="shared" si="1181"/>
        <v>45215</v>
      </c>
      <c r="I2913" s="11">
        <f t="shared" si="1169"/>
        <v>45215</v>
      </c>
      <c r="J2913" s="1">
        <f t="shared" si="1182"/>
        <v>20</v>
      </c>
      <c r="K2913" s="1">
        <f t="shared" si="1165"/>
        <v>7</v>
      </c>
      <c r="L2913" s="8">
        <f t="shared" si="1170"/>
        <v>1.00090941</v>
      </c>
      <c r="M2913" s="14">
        <f t="shared" si="1164"/>
        <v>1.0023005599999999</v>
      </c>
      <c r="N2913" s="14">
        <f t="shared" si="1186"/>
        <v>1.5293119901461234</v>
      </c>
      <c r="O2913" s="8">
        <f t="shared" si="1163"/>
        <v>1.5307027600000001</v>
      </c>
      <c r="P2913" s="8">
        <f t="shared" si="1171"/>
        <v>25270.39859366</v>
      </c>
      <c r="Q2913" s="13">
        <f t="shared" si="1172"/>
        <v>0</v>
      </c>
      <c r="R2913" s="21">
        <f t="shared" si="1173"/>
        <v>0</v>
      </c>
      <c r="S2913" s="8">
        <f t="shared" si="1174"/>
        <v>0</v>
      </c>
      <c r="T2913" s="10">
        <f t="shared" si="1183"/>
        <v>6.5000000000000002E-2</v>
      </c>
      <c r="U2913" s="13">
        <f t="shared" si="1162"/>
        <v>17</v>
      </c>
      <c r="V2913" s="13">
        <v>252</v>
      </c>
      <c r="W2913" s="14">
        <f t="shared" si="1175"/>
        <v>1.0042573370000001</v>
      </c>
      <c r="X2913" s="224">
        <f t="shared" si="1166"/>
        <v>107.58460293</v>
      </c>
      <c r="Y2913" s="8">
        <v>0</v>
      </c>
      <c r="Z2913" s="9">
        <f t="shared" si="1176"/>
        <v>0</v>
      </c>
      <c r="AA2913" s="26" t="str">
        <f t="shared" si="1184"/>
        <v>AMEX+J=</v>
      </c>
      <c r="AB2913" s="70">
        <f t="shared" si="1185"/>
        <v>45223</v>
      </c>
      <c r="AC2913" s="4"/>
      <c r="AD2913" s="1"/>
      <c r="AE2913" s="11"/>
      <c r="AF2913" s="5"/>
      <c r="AG2913" s="1"/>
      <c r="AH2913" s="1"/>
      <c r="AI2913" s="1"/>
      <c r="AJ2913" s="1"/>
      <c r="AK2913" s="10"/>
      <c r="AL2913" s="1"/>
      <c r="AM2913" s="1"/>
      <c r="AN2913" s="1"/>
      <c r="AO2913" s="1"/>
      <c r="AP2913" s="1"/>
      <c r="AQ2913" s="1"/>
    </row>
    <row r="2914" spans="1:43" x14ac:dyDescent="0.2">
      <c r="A2914" s="67">
        <f t="shared" si="1177"/>
        <v>45196</v>
      </c>
      <c r="B2914" s="8">
        <f t="shared" si="1167"/>
        <v>25387.6223976</v>
      </c>
      <c r="C2914" s="8">
        <f t="shared" si="1178"/>
        <v>16509.017461799998</v>
      </c>
      <c r="D2914" s="28">
        <f t="shared" si="1179"/>
        <v>6683.28</v>
      </c>
      <c r="E2914" s="9">
        <f>IF(K2914=1,VLOOKUP(A2913,[1]Plan1!$AY$117:$BA$314,3),E2913)</f>
        <v>6700.66</v>
      </c>
      <c r="F2914" s="110">
        <f t="shared" si="1180"/>
        <v>45185</v>
      </c>
      <c r="G2914" s="12">
        <f t="shared" si="1168"/>
        <v>2.60051950539264E-3</v>
      </c>
      <c r="H2914" s="11">
        <f t="shared" si="1181"/>
        <v>45215</v>
      </c>
      <c r="I2914" s="11">
        <f t="shared" si="1169"/>
        <v>45215</v>
      </c>
      <c r="J2914" s="1">
        <f t="shared" si="1182"/>
        <v>20</v>
      </c>
      <c r="K2914" s="1">
        <f t="shared" si="1165"/>
        <v>8</v>
      </c>
      <c r="L2914" s="8">
        <f t="shared" si="1170"/>
        <v>1.0010393900000001</v>
      </c>
      <c r="M2914" s="14">
        <f t="shared" si="1164"/>
        <v>1.0023005599999999</v>
      </c>
      <c r="N2914" s="14">
        <f t="shared" si="1186"/>
        <v>1.5293119901461234</v>
      </c>
      <c r="O2914" s="8">
        <f t="shared" si="1163"/>
        <v>1.5309015399999999</v>
      </c>
      <c r="P2914" s="8">
        <f t="shared" si="1171"/>
        <v>25273.680256150001</v>
      </c>
      <c r="Q2914" s="13">
        <f t="shared" si="1172"/>
        <v>0</v>
      </c>
      <c r="R2914" s="21">
        <f t="shared" si="1173"/>
        <v>0</v>
      </c>
      <c r="S2914" s="8">
        <f t="shared" si="1174"/>
        <v>0</v>
      </c>
      <c r="T2914" s="10">
        <f t="shared" si="1183"/>
        <v>6.5000000000000002E-2</v>
      </c>
      <c r="U2914" s="13">
        <f t="shared" si="1162"/>
        <v>18</v>
      </c>
      <c r="V2914" s="13">
        <v>252</v>
      </c>
      <c r="W2914" s="14">
        <f t="shared" si="1175"/>
        <v>1.0045083319999999</v>
      </c>
      <c r="X2914" s="224">
        <f t="shared" si="1166"/>
        <v>113.94214144999999</v>
      </c>
      <c r="Y2914" s="8">
        <v>0</v>
      </c>
      <c r="Z2914" s="9">
        <f t="shared" si="1176"/>
        <v>0</v>
      </c>
      <c r="AA2914" s="26" t="str">
        <f t="shared" si="1184"/>
        <v>AMEX+J=</v>
      </c>
      <c r="AB2914" s="70">
        <f t="shared" si="1185"/>
        <v>45223</v>
      </c>
      <c r="AC2914" s="4"/>
      <c r="AD2914" s="1"/>
      <c r="AE2914" s="11"/>
      <c r="AF2914" s="5"/>
      <c r="AG2914" s="1"/>
      <c r="AH2914" s="1"/>
      <c r="AI2914" s="1"/>
      <c r="AJ2914" s="1"/>
      <c r="AK2914" s="10"/>
      <c r="AL2914" s="1"/>
      <c r="AM2914" s="1"/>
      <c r="AN2914" s="1"/>
      <c r="AO2914" s="1"/>
      <c r="AP2914" s="1"/>
      <c r="AQ2914" s="1"/>
    </row>
    <row r="2915" spans="1:43" x14ac:dyDescent="0.2">
      <c r="A2915" s="67">
        <f t="shared" si="1177"/>
        <v>45197</v>
      </c>
      <c r="B2915" s="8">
        <f t="shared" si="1167"/>
        <v>25397.265336050001</v>
      </c>
      <c r="C2915" s="8">
        <f t="shared" si="1178"/>
        <v>16509.017461799998</v>
      </c>
      <c r="D2915" s="28">
        <f t="shared" si="1179"/>
        <v>6683.28</v>
      </c>
      <c r="E2915" s="9">
        <f>IF(K2915=1,VLOOKUP(A2914,[1]Plan1!$AY$117:$BA$314,3),E2914)</f>
        <v>6700.66</v>
      </c>
      <c r="F2915" s="110">
        <f t="shared" si="1180"/>
        <v>45185</v>
      </c>
      <c r="G2915" s="12">
        <f t="shared" si="1168"/>
        <v>2.60051950539264E-3</v>
      </c>
      <c r="H2915" s="11">
        <f t="shared" si="1181"/>
        <v>45215</v>
      </c>
      <c r="I2915" s="11">
        <f t="shared" si="1169"/>
        <v>45215</v>
      </c>
      <c r="J2915" s="1">
        <f t="shared" si="1182"/>
        <v>20</v>
      </c>
      <c r="K2915" s="1">
        <f t="shared" si="1165"/>
        <v>9</v>
      </c>
      <c r="L2915" s="8">
        <f t="shared" si="1170"/>
        <v>1.00116939</v>
      </c>
      <c r="M2915" s="14">
        <f t="shared" si="1164"/>
        <v>1.0023005599999999</v>
      </c>
      <c r="N2915" s="14">
        <f t="shared" si="1186"/>
        <v>1.5293119901461234</v>
      </c>
      <c r="O2915" s="8">
        <f t="shared" si="1163"/>
        <v>1.53110035</v>
      </c>
      <c r="P2915" s="8">
        <f t="shared" si="1171"/>
        <v>25276.962413910001</v>
      </c>
      <c r="Q2915" s="13">
        <f t="shared" si="1172"/>
        <v>0</v>
      </c>
      <c r="R2915" s="21">
        <f t="shared" si="1173"/>
        <v>0</v>
      </c>
      <c r="S2915" s="8">
        <f t="shared" si="1174"/>
        <v>0</v>
      </c>
      <c r="T2915" s="10">
        <f t="shared" si="1183"/>
        <v>6.5000000000000002E-2</v>
      </c>
      <c r="U2915" s="13">
        <f t="shared" si="1162"/>
        <v>19</v>
      </c>
      <c r="V2915" s="13">
        <v>252</v>
      </c>
      <c r="W2915" s="14">
        <f t="shared" si="1175"/>
        <v>1.00475939</v>
      </c>
      <c r="X2915" s="224">
        <f t="shared" si="1166"/>
        <v>120.30292214000001</v>
      </c>
      <c r="Y2915" s="8">
        <v>0</v>
      </c>
      <c r="Z2915" s="9">
        <f t="shared" si="1176"/>
        <v>0</v>
      </c>
      <c r="AA2915" s="26" t="str">
        <f t="shared" si="1184"/>
        <v>AMEX+J=</v>
      </c>
      <c r="AB2915" s="70">
        <f t="shared" si="1185"/>
        <v>45223</v>
      </c>
      <c r="AC2915" s="4"/>
      <c r="AD2915" s="1"/>
      <c r="AE2915" s="11"/>
      <c r="AF2915" s="5"/>
      <c r="AG2915" s="1"/>
      <c r="AH2915" s="1"/>
      <c r="AI2915" s="1"/>
      <c r="AJ2915" s="1"/>
      <c r="AK2915" s="10"/>
      <c r="AL2915" s="1"/>
      <c r="AM2915" s="1"/>
      <c r="AN2915" s="1"/>
      <c r="AO2915" s="1"/>
      <c r="AP2915" s="1"/>
      <c r="AQ2915" s="1"/>
    </row>
    <row r="2916" spans="1:43" x14ac:dyDescent="0.2">
      <c r="A2916" s="67">
        <f t="shared" si="1177"/>
        <v>45198</v>
      </c>
      <c r="B2916" s="8">
        <f t="shared" si="1167"/>
        <v>25406.91201294</v>
      </c>
      <c r="C2916" s="8">
        <f t="shared" si="1178"/>
        <v>16509.017461799998</v>
      </c>
      <c r="D2916" s="28">
        <f t="shared" si="1179"/>
        <v>6683.28</v>
      </c>
      <c r="E2916" s="9">
        <f>IF(K2916=1,VLOOKUP(A2915,[1]Plan1!$AY$117:$BA$314,3),E2915)</f>
        <v>6700.66</v>
      </c>
      <c r="F2916" s="110">
        <f t="shared" si="1180"/>
        <v>45185</v>
      </c>
      <c r="G2916" s="12">
        <f t="shared" si="1168"/>
        <v>2.60051950539264E-3</v>
      </c>
      <c r="H2916" s="11">
        <f t="shared" si="1181"/>
        <v>45215</v>
      </c>
      <c r="I2916" s="11">
        <f t="shared" si="1169"/>
        <v>45215</v>
      </c>
      <c r="J2916" s="1">
        <f t="shared" si="1182"/>
        <v>20</v>
      </c>
      <c r="K2916" s="1">
        <f t="shared" si="1165"/>
        <v>10</v>
      </c>
      <c r="L2916" s="8">
        <f t="shared" si="1170"/>
        <v>1.0012994099999999</v>
      </c>
      <c r="M2916" s="14">
        <f t="shared" si="1164"/>
        <v>1.0023005599999999</v>
      </c>
      <c r="N2916" s="14">
        <f t="shared" si="1186"/>
        <v>1.5293119901461234</v>
      </c>
      <c r="O2916" s="8">
        <f t="shared" si="1163"/>
        <v>1.5312991899999999</v>
      </c>
      <c r="P2916" s="8">
        <f t="shared" si="1171"/>
        <v>25280.245066949999</v>
      </c>
      <c r="Q2916" s="13">
        <f t="shared" si="1172"/>
        <v>0</v>
      </c>
      <c r="R2916" s="21">
        <f t="shared" si="1173"/>
        <v>0</v>
      </c>
      <c r="S2916" s="8">
        <f t="shared" si="1174"/>
        <v>0</v>
      </c>
      <c r="T2916" s="10">
        <f t="shared" si="1183"/>
        <v>6.5000000000000002E-2</v>
      </c>
      <c r="U2916" s="13">
        <f t="shared" si="1162"/>
        <v>20</v>
      </c>
      <c r="V2916" s="13">
        <v>252</v>
      </c>
      <c r="W2916" s="14">
        <f t="shared" si="1175"/>
        <v>1.0050105110000001</v>
      </c>
      <c r="X2916" s="224">
        <f t="shared" si="1166"/>
        <v>126.66694599</v>
      </c>
      <c r="Y2916" s="8">
        <v>0</v>
      </c>
      <c r="Z2916" s="9">
        <f t="shared" si="1176"/>
        <v>0</v>
      </c>
      <c r="AA2916" s="26" t="str">
        <f t="shared" si="1184"/>
        <v>AMEX+J=</v>
      </c>
      <c r="AB2916" s="70">
        <f t="shared" si="1185"/>
        <v>45223</v>
      </c>
      <c r="AC2916" s="4"/>
      <c r="AD2916" s="1"/>
      <c r="AE2916" s="11"/>
      <c r="AF2916" s="5"/>
      <c r="AG2916" s="1"/>
      <c r="AH2916" s="1"/>
      <c r="AI2916" s="1"/>
      <c r="AJ2916" s="1"/>
      <c r="AK2916" s="10"/>
      <c r="AL2916" s="1"/>
      <c r="AM2916" s="1"/>
      <c r="AN2916" s="1"/>
      <c r="AO2916" s="1"/>
      <c r="AP2916" s="1"/>
      <c r="AQ2916" s="1"/>
    </row>
    <row r="2917" spans="1:43" x14ac:dyDescent="0.2">
      <c r="A2917" s="67">
        <f t="shared" si="1177"/>
        <v>45199</v>
      </c>
      <c r="B2917" s="8">
        <f t="shared" si="1167"/>
        <v>25416.56207204</v>
      </c>
      <c r="C2917" s="8">
        <f t="shared" si="1178"/>
        <v>16509.017461799998</v>
      </c>
      <c r="D2917" s="28">
        <f t="shared" si="1179"/>
        <v>6683.28</v>
      </c>
      <c r="E2917" s="9">
        <f>IF(K2917=1,VLOOKUP(A2916,[1]Plan1!$AY$117:$BA$314,3),E2916)</f>
        <v>6700.66</v>
      </c>
      <c r="F2917" s="110">
        <f t="shared" si="1180"/>
        <v>45185</v>
      </c>
      <c r="G2917" s="12">
        <f t="shared" si="1168"/>
        <v>2.60051950539264E-3</v>
      </c>
      <c r="H2917" s="11">
        <f t="shared" si="1181"/>
        <v>45215</v>
      </c>
      <c r="I2917" s="11">
        <f t="shared" si="1169"/>
        <v>45215</v>
      </c>
      <c r="J2917" s="1">
        <f t="shared" si="1182"/>
        <v>20</v>
      </c>
      <c r="K2917" s="1">
        <f t="shared" si="1165"/>
        <v>11</v>
      </c>
      <c r="L2917" s="8">
        <f t="shared" si="1170"/>
        <v>1.0014294399999999</v>
      </c>
      <c r="M2917" s="14">
        <f t="shared" si="1164"/>
        <v>1.0023005599999999</v>
      </c>
      <c r="N2917" s="14">
        <f t="shared" si="1186"/>
        <v>1.5293119901461234</v>
      </c>
      <c r="O2917" s="8">
        <f t="shared" si="1163"/>
        <v>1.53149804</v>
      </c>
      <c r="P2917" s="8">
        <f t="shared" si="1171"/>
        <v>25283.527885070002</v>
      </c>
      <c r="Q2917" s="13">
        <f t="shared" si="1172"/>
        <v>0</v>
      </c>
      <c r="R2917" s="21">
        <f t="shared" si="1173"/>
        <v>0</v>
      </c>
      <c r="S2917" s="8">
        <f t="shared" si="1174"/>
        <v>0</v>
      </c>
      <c r="T2917" s="10">
        <f t="shared" si="1183"/>
        <v>6.5000000000000002E-2</v>
      </c>
      <c r="U2917" s="13">
        <f t="shared" ref="U2917:U2980" si="1187">IF(Q2916&gt;0,1,IF(K2917=K2916,U2916,U2916+1))</f>
        <v>21</v>
      </c>
      <c r="V2917" s="13">
        <v>252</v>
      </c>
      <c r="W2917" s="14">
        <f t="shared" si="1175"/>
        <v>1.0052616940000001</v>
      </c>
      <c r="X2917" s="224">
        <f t="shared" si="1166"/>
        <v>133.03418697000001</v>
      </c>
      <c r="Y2917" s="8">
        <v>0</v>
      </c>
      <c r="Z2917" s="9">
        <f t="shared" si="1176"/>
        <v>0</v>
      </c>
      <c r="AA2917" s="26" t="str">
        <f t="shared" si="1184"/>
        <v>AMEX+J=</v>
      </c>
      <c r="AB2917" s="70">
        <f t="shared" si="1185"/>
        <v>45223</v>
      </c>
      <c r="AC2917" s="4"/>
      <c r="AD2917" s="1"/>
      <c r="AE2917" s="11"/>
      <c r="AF2917" s="5"/>
      <c r="AG2917" s="1"/>
      <c r="AH2917" s="1"/>
      <c r="AI2917" s="1"/>
      <c r="AJ2917" s="1"/>
      <c r="AK2917" s="10"/>
      <c r="AL2917" s="1"/>
      <c r="AM2917" s="1"/>
      <c r="AN2917" s="1"/>
      <c r="AO2917" s="1"/>
      <c r="AP2917" s="1"/>
      <c r="AQ2917" s="1"/>
    </row>
    <row r="2918" spans="1:43" x14ac:dyDescent="0.2">
      <c r="A2918" s="67">
        <f t="shared" si="1177"/>
        <v>45200</v>
      </c>
      <c r="B2918" s="8">
        <f t="shared" si="1167"/>
        <v>25416.56207204</v>
      </c>
      <c r="C2918" s="8">
        <f t="shared" si="1178"/>
        <v>16509.017461799998</v>
      </c>
      <c r="D2918" s="28">
        <f t="shared" si="1179"/>
        <v>6683.28</v>
      </c>
      <c r="E2918" s="9">
        <f>IF(K2918=1,VLOOKUP(A2917,[1]Plan1!$AY$117:$BA$314,3),E2917)</f>
        <v>6700.66</v>
      </c>
      <c r="F2918" s="110">
        <f t="shared" si="1180"/>
        <v>45185</v>
      </c>
      <c r="G2918" s="12">
        <f t="shared" si="1168"/>
        <v>2.60051950539264E-3</v>
      </c>
      <c r="H2918" s="11">
        <f t="shared" si="1181"/>
        <v>45215</v>
      </c>
      <c r="I2918" s="11">
        <f t="shared" si="1169"/>
        <v>45215</v>
      </c>
      <c r="J2918" s="1">
        <f t="shared" si="1182"/>
        <v>20</v>
      </c>
      <c r="K2918" s="1">
        <f t="shared" si="1165"/>
        <v>11</v>
      </c>
      <c r="L2918" s="8">
        <f t="shared" si="1170"/>
        <v>1.0014294399999999</v>
      </c>
      <c r="M2918" s="14">
        <f t="shared" si="1164"/>
        <v>1.0023005599999999</v>
      </c>
      <c r="N2918" s="14">
        <f t="shared" si="1186"/>
        <v>1.5293119901461234</v>
      </c>
      <c r="O2918" s="8">
        <f t="shared" si="1163"/>
        <v>1.53149804</v>
      </c>
      <c r="P2918" s="8">
        <f t="shared" si="1171"/>
        <v>25283.527885070002</v>
      </c>
      <c r="Q2918" s="13">
        <f t="shared" si="1172"/>
        <v>0</v>
      </c>
      <c r="R2918" s="21">
        <f t="shared" si="1173"/>
        <v>0</v>
      </c>
      <c r="S2918" s="8">
        <f t="shared" si="1174"/>
        <v>0</v>
      </c>
      <c r="T2918" s="10">
        <f t="shared" ref="T2918:T2919" si="1188">IF(Q2917&gt;0,VLOOKUP(A2917,$AE$11:$AH$20,4),T2917)</f>
        <v>6.5000000000000002E-2</v>
      </c>
      <c r="U2918" s="13">
        <f t="shared" ref="U2918:U2920" si="1189">IF(Q2917&gt;0,1,IF(K2918=K2917,U2917,U2917+1))</f>
        <v>21</v>
      </c>
      <c r="V2918" s="13">
        <v>252</v>
      </c>
      <c r="W2918" s="14">
        <f t="shared" si="1175"/>
        <v>1.0052616940000001</v>
      </c>
      <c r="X2918" s="224">
        <f t="shared" si="1166"/>
        <v>133.03418697000001</v>
      </c>
      <c r="Y2918" s="8">
        <v>0</v>
      </c>
      <c r="Z2918" s="9">
        <f t="shared" si="1176"/>
        <v>0</v>
      </c>
      <c r="AA2918" s="26" t="str">
        <f t="shared" si="1184"/>
        <v>AMEX+J=</v>
      </c>
      <c r="AB2918" s="70">
        <f t="shared" si="1185"/>
        <v>45223</v>
      </c>
      <c r="AC2918" s="4"/>
      <c r="AD2918" s="1"/>
      <c r="AE2918" s="11"/>
      <c r="AF2918" s="5"/>
      <c r="AG2918" s="1"/>
      <c r="AH2918" s="1"/>
      <c r="AI2918" s="1"/>
      <c r="AJ2918" s="1"/>
      <c r="AK2918" s="10"/>
      <c r="AL2918" s="1"/>
      <c r="AM2918" s="1"/>
      <c r="AN2918" s="1"/>
      <c r="AO2918" s="1"/>
      <c r="AP2918" s="1"/>
      <c r="AQ2918" s="1"/>
    </row>
    <row r="2919" spans="1:43" x14ac:dyDescent="0.2">
      <c r="A2919" s="67">
        <f t="shared" si="1177"/>
        <v>45201</v>
      </c>
      <c r="B2919" s="8">
        <f t="shared" si="1167"/>
        <v>25416.56207204</v>
      </c>
      <c r="C2919" s="8">
        <f t="shared" si="1178"/>
        <v>16509.017461799998</v>
      </c>
      <c r="D2919" s="28">
        <f t="shared" si="1179"/>
        <v>6683.28</v>
      </c>
      <c r="E2919" s="9">
        <f>IF(K2919=1,VLOOKUP(A2918,[1]Plan1!$AY$117:$BA$314,3),E2918)</f>
        <v>6700.66</v>
      </c>
      <c r="F2919" s="110">
        <f t="shared" si="1180"/>
        <v>45185</v>
      </c>
      <c r="G2919" s="12">
        <f t="shared" si="1168"/>
        <v>2.60051950539264E-3</v>
      </c>
      <c r="H2919" s="11">
        <f t="shared" si="1181"/>
        <v>45215</v>
      </c>
      <c r="I2919" s="11">
        <f t="shared" si="1169"/>
        <v>45215</v>
      </c>
      <c r="J2919" s="1">
        <f t="shared" si="1182"/>
        <v>20</v>
      </c>
      <c r="K2919" s="1">
        <f t="shared" si="1165"/>
        <v>11</v>
      </c>
      <c r="L2919" s="8">
        <f t="shared" si="1170"/>
        <v>1.0014294399999999</v>
      </c>
      <c r="M2919" s="14">
        <f t="shared" si="1164"/>
        <v>1.0023005599999999</v>
      </c>
      <c r="N2919" s="14">
        <f t="shared" si="1186"/>
        <v>1.5293119901461234</v>
      </c>
      <c r="O2919" s="8">
        <f t="shared" si="1163"/>
        <v>1.53149804</v>
      </c>
      <c r="P2919" s="8">
        <f t="shared" si="1171"/>
        <v>25283.527885070002</v>
      </c>
      <c r="Q2919" s="13">
        <f t="shared" si="1172"/>
        <v>0</v>
      </c>
      <c r="R2919" s="21">
        <f t="shared" si="1173"/>
        <v>0</v>
      </c>
      <c r="S2919" s="8">
        <f t="shared" si="1174"/>
        <v>0</v>
      </c>
      <c r="T2919" s="10">
        <f t="shared" si="1188"/>
        <v>6.5000000000000002E-2</v>
      </c>
      <c r="U2919" s="13">
        <f t="shared" si="1189"/>
        <v>21</v>
      </c>
      <c r="V2919" s="13">
        <v>252</v>
      </c>
      <c r="W2919" s="14">
        <f t="shared" si="1175"/>
        <v>1.0052616940000001</v>
      </c>
      <c r="X2919" s="224">
        <f t="shared" si="1166"/>
        <v>133.03418697000001</v>
      </c>
      <c r="Y2919" s="8">
        <v>0</v>
      </c>
      <c r="Z2919" s="9">
        <f t="shared" si="1176"/>
        <v>0</v>
      </c>
      <c r="AA2919" s="26" t="str">
        <f t="shared" si="1184"/>
        <v>AMEX+J=</v>
      </c>
      <c r="AB2919" s="70">
        <f t="shared" si="1185"/>
        <v>45223</v>
      </c>
      <c r="AC2919" s="4"/>
      <c r="AD2919" s="1"/>
      <c r="AE2919" s="11"/>
      <c r="AF2919" s="5"/>
      <c r="AG2919" s="1"/>
      <c r="AH2919" s="1"/>
      <c r="AI2919" s="1"/>
      <c r="AJ2919" s="1"/>
      <c r="AK2919" s="10"/>
      <c r="AL2919" s="1"/>
      <c r="AM2919" s="1"/>
      <c r="AN2919" s="1"/>
      <c r="AO2919" s="1"/>
      <c r="AP2919" s="1"/>
      <c r="AQ2919" s="1"/>
    </row>
    <row r="2920" spans="1:43" ht="18.75" x14ac:dyDescent="0.2">
      <c r="A2920" s="67">
        <f t="shared" si="1177"/>
        <v>45202</v>
      </c>
      <c r="B2920" s="8">
        <f t="shared" si="1167"/>
        <v>25426.216394669998</v>
      </c>
      <c r="C2920" s="8">
        <f t="shared" si="1178"/>
        <v>16509.017461799998</v>
      </c>
      <c r="D2920" s="28">
        <f t="shared" si="1179"/>
        <v>6683.28</v>
      </c>
      <c r="E2920" s="9">
        <f>IF(K2920=1,VLOOKUP(A2919,[1]Plan1!$AY$117:$BA$314,3),E2919)</f>
        <v>6700.66</v>
      </c>
      <c r="F2920" s="110">
        <f t="shared" si="1180"/>
        <v>45185</v>
      </c>
      <c r="G2920" s="12">
        <f t="shared" si="1168"/>
        <v>2.60051950539264E-3</v>
      </c>
      <c r="H2920" s="11">
        <f t="shared" si="1181"/>
        <v>45215</v>
      </c>
      <c r="I2920" s="11">
        <f t="shared" si="1169"/>
        <v>45215</v>
      </c>
      <c r="J2920" s="1">
        <f t="shared" si="1182"/>
        <v>20</v>
      </c>
      <c r="K2920" s="1">
        <f t="shared" si="1165"/>
        <v>12</v>
      </c>
      <c r="L2920" s="8">
        <f t="shared" si="1170"/>
        <v>1.0015594999999999</v>
      </c>
      <c r="M2920" s="14">
        <f t="shared" si="1164"/>
        <v>1.0023005599999999</v>
      </c>
      <c r="N2920" s="14">
        <f t="shared" si="1186"/>
        <v>1.5293119901461234</v>
      </c>
      <c r="O2920" s="8">
        <f t="shared" si="1163"/>
        <v>1.5316969499999999</v>
      </c>
      <c r="P2920" s="8">
        <f t="shared" si="1171"/>
        <v>25286.81169373</v>
      </c>
      <c r="Q2920" s="13">
        <f t="shared" si="1172"/>
        <v>0</v>
      </c>
      <c r="R2920" s="21">
        <f t="shared" si="1173"/>
        <v>0</v>
      </c>
      <c r="S2920" s="8">
        <f t="shared" si="1174"/>
        <v>0</v>
      </c>
      <c r="T2920" s="86">
        <v>6.5000000000000002E-2</v>
      </c>
      <c r="U2920" s="13">
        <f t="shared" si="1189"/>
        <v>22</v>
      </c>
      <c r="V2920" s="13">
        <v>252</v>
      </c>
      <c r="W2920" s="14">
        <f t="shared" si="1175"/>
        <v>1.0055129410000001</v>
      </c>
      <c r="X2920" s="224">
        <f t="shared" si="1166"/>
        <v>139.40470094</v>
      </c>
      <c r="Y2920" s="8">
        <v>0</v>
      </c>
      <c r="Z2920" s="9">
        <f t="shared" si="1176"/>
        <v>0</v>
      </c>
      <c r="AA2920" s="26" t="str">
        <f t="shared" si="1184"/>
        <v>AMEX+J=</v>
      </c>
      <c r="AB2920" s="70">
        <f t="shared" si="1185"/>
        <v>45223</v>
      </c>
      <c r="AC2920" s="4"/>
      <c r="AD2920" s="1"/>
      <c r="AE2920" s="11"/>
      <c r="AF2920" s="5"/>
      <c r="AG2920" s="1"/>
      <c r="AH2920" s="1"/>
      <c r="AI2920" s="1"/>
      <c r="AJ2920" s="1"/>
      <c r="AK2920" s="10"/>
      <c r="AL2920" s="1"/>
      <c r="AM2920" s="1"/>
      <c r="AN2920" s="1"/>
      <c r="AO2920" s="1"/>
      <c r="AP2920" s="1"/>
      <c r="AQ2920" s="1"/>
    </row>
    <row r="2921" spans="1:43" x14ac:dyDescent="0.2">
      <c r="A2921" s="67">
        <f t="shared" si="1177"/>
        <v>45203</v>
      </c>
      <c r="B2921" s="8">
        <f t="shared" si="1167"/>
        <v>25435.87376934</v>
      </c>
      <c r="C2921" s="8">
        <f t="shared" si="1178"/>
        <v>16509.017461799998</v>
      </c>
      <c r="D2921" s="28">
        <f t="shared" si="1179"/>
        <v>6683.28</v>
      </c>
      <c r="E2921" s="9">
        <f>IF(K2921=1,VLOOKUP(A2920,[1]Plan1!$AY$117:$BA$314,3),E2920)</f>
        <v>6700.66</v>
      </c>
      <c r="F2921" s="110">
        <f t="shared" si="1180"/>
        <v>45185</v>
      </c>
      <c r="G2921" s="12">
        <f t="shared" si="1168"/>
        <v>2.60051950539264E-3</v>
      </c>
      <c r="H2921" s="11">
        <f t="shared" si="1181"/>
        <v>45215</v>
      </c>
      <c r="I2921" s="11">
        <f t="shared" si="1169"/>
        <v>45215</v>
      </c>
      <c r="J2921" s="1">
        <f t="shared" si="1182"/>
        <v>20</v>
      </c>
      <c r="K2921" s="1">
        <f t="shared" si="1165"/>
        <v>13</v>
      </c>
      <c r="L2921" s="8">
        <f t="shared" si="1170"/>
        <v>1.00168956</v>
      </c>
      <c r="M2921" s="14">
        <f t="shared" si="1164"/>
        <v>1.0023005599999999</v>
      </c>
      <c r="N2921" s="14">
        <f t="shared" si="1186"/>
        <v>1.5293119901461234</v>
      </c>
      <c r="O2921" s="8">
        <f t="shared" ref="O2921:O2984" si="1190">TRUNC(TRUNC((L2921*N2921),15),8)</f>
        <v>1.5318958499999999</v>
      </c>
      <c r="P2921" s="8">
        <f t="shared" si="1171"/>
        <v>25290.095337300001</v>
      </c>
      <c r="Q2921" s="13">
        <f t="shared" si="1172"/>
        <v>0</v>
      </c>
      <c r="R2921" s="21">
        <f t="shared" si="1173"/>
        <v>0</v>
      </c>
      <c r="S2921" s="8">
        <f t="shared" si="1174"/>
        <v>0</v>
      </c>
      <c r="T2921" s="10">
        <f t="shared" si="1183"/>
        <v>6.5000000000000002E-2</v>
      </c>
      <c r="U2921" s="13">
        <f t="shared" si="1187"/>
        <v>23</v>
      </c>
      <c r="V2921" s="13">
        <v>252</v>
      </c>
      <c r="W2921" s="14">
        <f t="shared" si="1175"/>
        <v>1.0057642499999999</v>
      </c>
      <c r="X2921" s="224">
        <f t="shared" si="1166"/>
        <v>145.77843204000001</v>
      </c>
      <c r="Y2921" s="8">
        <v>0</v>
      </c>
      <c r="Z2921" s="9">
        <f t="shared" si="1176"/>
        <v>0</v>
      </c>
      <c r="AA2921" s="26" t="str">
        <f t="shared" si="1184"/>
        <v>AMEX+J=</v>
      </c>
      <c r="AB2921" s="70">
        <f t="shared" si="1185"/>
        <v>45223</v>
      </c>
      <c r="AC2921" s="4"/>
      <c r="AD2921" s="1"/>
      <c r="AE2921" s="11"/>
      <c r="AF2921" s="5"/>
      <c r="AG2921" s="1"/>
      <c r="AH2921" s="1"/>
      <c r="AI2921" s="1"/>
      <c r="AJ2921" s="1"/>
      <c r="AK2921" s="10"/>
      <c r="AL2921" s="1"/>
      <c r="AM2921" s="1"/>
      <c r="AN2921" s="1"/>
      <c r="AO2921" s="1"/>
      <c r="AP2921" s="1"/>
      <c r="AQ2921" s="1"/>
    </row>
    <row r="2922" spans="1:43" ht="15" x14ac:dyDescent="0.2">
      <c r="A2922" s="67">
        <f t="shared" si="1177"/>
        <v>45204</v>
      </c>
      <c r="B2922" s="8">
        <f t="shared" si="1167"/>
        <v>25445.535218339999</v>
      </c>
      <c r="C2922" s="8">
        <f t="shared" si="1178"/>
        <v>16509.017461799998</v>
      </c>
      <c r="D2922" s="28">
        <f t="shared" si="1179"/>
        <v>6683.28</v>
      </c>
      <c r="E2922" s="9">
        <f>IF(K2922=1,VLOOKUP(A2921,[1]Plan1!$AY$117:$BA$314,3),E2921)</f>
        <v>6700.66</v>
      </c>
      <c r="F2922" s="110">
        <f t="shared" si="1180"/>
        <v>45185</v>
      </c>
      <c r="G2922" s="12">
        <f t="shared" si="1168"/>
        <v>2.60051950539264E-3</v>
      </c>
      <c r="H2922" s="11">
        <f t="shared" si="1181"/>
        <v>45215</v>
      </c>
      <c r="I2922" s="11">
        <f t="shared" si="1169"/>
        <v>45215</v>
      </c>
      <c r="J2922" s="1">
        <f t="shared" si="1182"/>
        <v>20</v>
      </c>
      <c r="K2922" s="1">
        <f t="shared" si="1165"/>
        <v>14</v>
      </c>
      <c r="L2922" s="8">
        <f t="shared" si="1170"/>
        <v>1.0018196500000001</v>
      </c>
      <c r="M2922" s="14">
        <f t="shared" ref="M2922:M2985" si="1191">IF(I2922&gt;I2921,L2921,M2921)</f>
        <v>1.0023005599999999</v>
      </c>
      <c r="N2922" s="14">
        <f t="shared" si="1186"/>
        <v>1.5293119901461234</v>
      </c>
      <c r="O2922" s="8">
        <f t="shared" si="1190"/>
        <v>1.5320948000000001</v>
      </c>
      <c r="P2922" s="8">
        <f t="shared" si="1171"/>
        <v>25293.379806329998</v>
      </c>
      <c r="Q2922" s="13">
        <f t="shared" si="1172"/>
        <v>0</v>
      </c>
      <c r="R2922" s="21">
        <f t="shared" si="1173"/>
        <v>0</v>
      </c>
      <c r="S2922" s="8">
        <f t="shared" si="1174"/>
        <v>0</v>
      </c>
      <c r="T2922" s="10">
        <f t="shared" si="1183"/>
        <v>6.5000000000000002E-2</v>
      </c>
      <c r="U2922" s="13">
        <f t="shared" si="1187"/>
        <v>24</v>
      </c>
      <c r="V2922" s="13">
        <v>252</v>
      </c>
      <c r="W2922" s="14">
        <f t="shared" si="1175"/>
        <v>1.0060156220000001</v>
      </c>
      <c r="X2922" s="224">
        <f t="shared" si="1166"/>
        <v>152.15541200999999</v>
      </c>
      <c r="Y2922" s="8">
        <v>0</v>
      </c>
      <c r="Z2922" s="9">
        <f t="shared" si="1176"/>
        <v>0</v>
      </c>
      <c r="AA2922" s="26" t="str">
        <f t="shared" si="1184"/>
        <v>AMEX+J=</v>
      </c>
      <c r="AB2922" s="70">
        <f t="shared" si="1185"/>
        <v>45223</v>
      </c>
      <c r="AC2922" s="219" t="s">
        <v>92</v>
      </c>
      <c r="AD2922" s="1"/>
      <c r="AE2922" s="219" t="s">
        <v>93</v>
      </c>
      <c r="AF2922" s="5"/>
      <c r="AG2922" s="1"/>
      <c r="AI2922" s="1"/>
      <c r="AJ2922" s="1"/>
      <c r="AK2922" s="10"/>
      <c r="AL2922" s="1"/>
      <c r="AM2922" s="1"/>
      <c r="AN2922" s="1"/>
      <c r="AO2922" s="1"/>
      <c r="AP2922" s="1"/>
      <c r="AQ2922" s="1"/>
    </row>
    <row r="2923" spans="1:43" x14ac:dyDescent="0.2">
      <c r="A2923" s="67">
        <f t="shared" si="1177"/>
        <v>45205</v>
      </c>
      <c r="B2923" s="8">
        <f t="shared" si="1167"/>
        <v>25455.200053100001</v>
      </c>
      <c r="C2923" s="8">
        <f t="shared" si="1178"/>
        <v>16509.017461799998</v>
      </c>
      <c r="D2923" s="28">
        <f t="shared" si="1179"/>
        <v>6683.28</v>
      </c>
      <c r="E2923" s="9">
        <f>IF(K2923=1,VLOOKUP(A2922,[1]Plan1!$AY$117:$BA$314,3),E2922)</f>
        <v>6700.66</v>
      </c>
      <c r="F2923" s="110">
        <f t="shared" si="1180"/>
        <v>45185</v>
      </c>
      <c r="G2923" s="12">
        <f t="shared" si="1168"/>
        <v>2.60051950539264E-3</v>
      </c>
      <c r="H2923" s="11">
        <f t="shared" si="1181"/>
        <v>45215</v>
      </c>
      <c r="I2923" s="11">
        <f t="shared" si="1169"/>
        <v>45215</v>
      </c>
      <c r="J2923" s="1">
        <f t="shared" si="1182"/>
        <v>20</v>
      </c>
      <c r="K2923" s="1">
        <f t="shared" ref="K2923:K2986" si="1192">(J2923-(NETWORKDAYS(A2923,I2923,AE$118:AE$502)-1))</f>
        <v>15</v>
      </c>
      <c r="L2923" s="8">
        <f t="shared" si="1170"/>
        <v>1.0019497500000001</v>
      </c>
      <c r="M2923" s="14">
        <f t="shared" si="1191"/>
        <v>1.0023005599999999</v>
      </c>
      <c r="N2923" s="14">
        <f t="shared" si="1186"/>
        <v>1.5293119901461234</v>
      </c>
      <c r="O2923" s="8">
        <f t="shared" si="1190"/>
        <v>1.5322937599999999</v>
      </c>
      <c r="P2923" s="8">
        <f t="shared" si="1171"/>
        <v>25296.664440439999</v>
      </c>
      <c r="Q2923" s="13">
        <f t="shared" si="1172"/>
        <v>0</v>
      </c>
      <c r="R2923" s="21">
        <f t="shared" si="1173"/>
        <v>0</v>
      </c>
      <c r="S2923" s="8">
        <f t="shared" si="1174"/>
        <v>0</v>
      </c>
      <c r="T2923" s="10">
        <f t="shared" si="1183"/>
        <v>6.5000000000000002E-2</v>
      </c>
      <c r="U2923" s="13">
        <f t="shared" si="1187"/>
        <v>25</v>
      </c>
      <c r="V2923" s="13">
        <v>252</v>
      </c>
      <c r="W2923" s="14">
        <f t="shared" si="1175"/>
        <v>1.006267056</v>
      </c>
      <c r="X2923" s="224">
        <f t="shared" si="1166"/>
        <v>158.53561266</v>
      </c>
      <c r="Y2923" s="8">
        <v>0</v>
      </c>
      <c r="Z2923" s="9">
        <f t="shared" si="1176"/>
        <v>0</v>
      </c>
      <c r="AA2923" s="26" t="str">
        <f t="shared" si="1184"/>
        <v>AMEX+J=</v>
      </c>
      <c r="AB2923" s="70">
        <f t="shared" si="1185"/>
        <v>45223</v>
      </c>
      <c r="AC2923" s="4"/>
      <c r="AD2923" s="1"/>
      <c r="AE2923" s="11"/>
      <c r="AF2923" s="5"/>
      <c r="AG2923" s="1"/>
      <c r="AH2923" s="1"/>
      <c r="AI2923" s="1"/>
      <c r="AJ2923" s="1"/>
      <c r="AK2923" s="10"/>
      <c r="AL2923" s="1"/>
      <c r="AM2923" s="1"/>
      <c r="AN2923" s="1"/>
      <c r="AO2923" s="1"/>
      <c r="AP2923" s="1"/>
      <c r="AQ2923" s="1"/>
    </row>
    <row r="2924" spans="1:43" x14ac:dyDescent="0.2">
      <c r="A2924" s="67">
        <f t="shared" si="1177"/>
        <v>45206</v>
      </c>
      <c r="B2924" s="8">
        <f t="shared" si="1167"/>
        <v>25464.868823459998</v>
      </c>
      <c r="C2924" s="8">
        <f t="shared" si="1178"/>
        <v>16509.017461799998</v>
      </c>
      <c r="D2924" s="28">
        <f t="shared" si="1179"/>
        <v>6683.28</v>
      </c>
      <c r="E2924" s="9">
        <f>IF(K2924=1,VLOOKUP(A2923,[1]Plan1!$AY$117:$BA$314,3),E2923)</f>
        <v>6700.66</v>
      </c>
      <c r="F2924" s="110">
        <f t="shared" si="1180"/>
        <v>45185</v>
      </c>
      <c r="G2924" s="12">
        <f t="shared" si="1168"/>
        <v>2.60051950539264E-3</v>
      </c>
      <c r="H2924" s="11">
        <f t="shared" si="1181"/>
        <v>45215</v>
      </c>
      <c r="I2924" s="11">
        <f t="shared" si="1169"/>
        <v>45215</v>
      </c>
      <c r="J2924" s="1">
        <f t="shared" si="1182"/>
        <v>20</v>
      </c>
      <c r="K2924" s="1">
        <f t="shared" si="1192"/>
        <v>16</v>
      </c>
      <c r="L2924" s="8">
        <f t="shared" si="1170"/>
        <v>1.00207987</v>
      </c>
      <c r="M2924" s="14">
        <f t="shared" si="1191"/>
        <v>1.0023005599999999</v>
      </c>
      <c r="N2924" s="14">
        <f t="shared" si="1186"/>
        <v>1.5293119901461234</v>
      </c>
      <c r="O2924" s="8">
        <f t="shared" si="1190"/>
        <v>1.53249276</v>
      </c>
      <c r="P2924" s="8">
        <f t="shared" si="1171"/>
        <v>25299.949734919999</v>
      </c>
      <c r="Q2924" s="13">
        <f t="shared" si="1172"/>
        <v>0</v>
      </c>
      <c r="R2924" s="21">
        <f t="shared" si="1173"/>
        <v>0</v>
      </c>
      <c r="S2924" s="8">
        <f t="shared" si="1174"/>
        <v>0</v>
      </c>
      <c r="T2924" s="10">
        <f t="shared" si="1183"/>
        <v>6.5000000000000002E-2</v>
      </c>
      <c r="U2924" s="13">
        <f t="shared" si="1187"/>
        <v>26</v>
      </c>
      <c r="V2924" s="13">
        <v>252</v>
      </c>
      <c r="W2924" s="14">
        <f t="shared" si="1175"/>
        <v>1.0065185539999999</v>
      </c>
      <c r="X2924" s="224">
        <f t="shared" si="1166"/>
        <v>164.91908853999999</v>
      </c>
      <c r="Y2924" s="8">
        <v>0</v>
      </c>
      <c r="Z2924" s="9">
        <f t="shared" si="1176"/>
        <v>0</v>
      </c>
      <c r="AA2924" s="26" t="str">
        <f t="shared" si="1184"/>
        <v>AMEX+J=</v>
      </c>
      <c r="AB2924" s="70">
        <f t="shared" si="1185"/>
        <v>45223</v>
      </c>
      <c r="AC2924" s="4"/>
      <c r="AD2924" s="1"/>
      <c r="AE2924" s="11"/>
      <c r="AF2924" s="5"/>
      <c r="AG2924" s="1"/>
      <c r="AH2924" s="1"/>
      <c r="AI2924" s="1"/>
      <c r="AJ2924" s="1"/>
      <c r="AK2924" s="10"/>
      <c r="AL2924" s="1"/>
      <c r="AM2924" s="1"/>
      <c r="AN2924" s="1"/>
      <c r="AO2924" s="1"/>
      <c r="AP2924" s="1"/>
      <c r="AQ2924" s="1"/>
    </row>
    <row r="2925" spans="1:43" x14ac:dyDescent="0.2">
      <c r="A2925" s="67">
        <f t="shared" si="1177"/>
        <v>45207</v>
      </c>
      <c r="B2925" s="8">
        <f t="shared" si="1167"/>
        <v>25464.868823459998</v>
      </c>
      <c r="C2925" s="8">
        <f t="shared" si="1178"/>
        <v>16509.017461799998</v>
      </c>
      <c r="D2925" s="28">
        <f t="shared" si="1179"/>
        <v>6683.28</v>
      </c>
      <c r="E2925" s="9">
        <f>IF(K2925=1,VLOOKUP(A2924,[1]Plan1!$AY$117:$BA$314,3),E2924)</f>
        <v>6700.66</v>
      </c>
      <c r="F2925" s="110">
        <f t="shared" si="1180"/>
        <v>45185</v>
      </c>
      <c r="G2925" s="12">
        <f t="shared" si="1168"/>
        <v>2.60051950539264E-3</v>
      </c>
      <c r="H2925" s="11">
        <f t="shared" si="1181"/>
        <v>45215</v>
      </c>
      <c r="I2925" s="11">
        <f t="shared" si="1169"/>
        <v>45215</v>
      </c>
      <c r="J2925" s="1">
        <f t="shared" si="1182"/>
        <v>20</v>
      </c>
      <c r="K2925" s="1">
        <f t="shared" si="1192"/>
        <v>16</v>
      </c>
      <c r="L2925" s="8">
        <f t="shared" si="1170"/>
        <v>1.00207987</v>
      </c>
      <c r="M2925" s="14">
        <f t="shared" si="1191"/>
        <v>1.0023005599999999</v>
      </c>
      <c r="N2925" s="14">
        <f t="shared" si="1186"/>
        <v>1.5293119901461234</v>
      </c>
      <c r="O2925" s="8">
        <f t="shared" si="1190"/>
        <v>1.53249276</v>
      </c>
      <c r="P2925" s="8">
        <f t="shared" si="1171"/>
        <v>25299.949734919999</v>
      </c>
      <c r="Q2925" s="13">
        <f t="shared" si="1172"/>
        <v>0</v>
      </c>
      <c r="R2925" s="21">
        <f t="shared" si="1173"/>
        <v>0</v>
      </c>
      <c r="S2925" s="8">
        <f t="shared" si="1174"/>
        <v>0</v>
      </c>
      <c r="T2925" s="10">
        <f t="shared" si="1183"/>
        <v>6.5000000000000002E-2</v>
      </c>
      <c r="U2925" s="13">
        <f t="shared" si="1187"/>
        <v>26</v>
      </c>
      <c r="V2925" s="13">
        <v>252</v>
      </c>
      <c r="W2925" s="14">
        <f t="shared" si="1175"/>
        <v>1.0065185539999999</v>
      </c>
      <c r="X2925" s="224">
        <f t="shared" si="1166"/>
        <v>164.91908853999999</v>
      </c>
      <c r="Y2925" s="8">
        <v>0</v>
      </c>
      <c r="Z2925" s="9">
        <f t="shared" si="1176"/>
        <v>0</v>
      </c>
      <c r="AA2925" s="26" t="str">
        <f t="shared" si="1184"/>
        <v>AMEX+J=</v>
      </c>
      <c r="AB2925" s="70">
        <f t="shared" si="1185"/>
        <v>45223</v>
      </c>
      <c r="AC2925" s="4"/>
      <c r="AD2925" s="1"/>
      <c r="AE2925" s="11"/>
      <c r="AF2925" s="5"/>
      <c r="AG2925" s="1"/>
      <c r="AH2925" s="1"/>
      <c r="AI2925" s="1"/>
      <c r="AJ2925" s="1"/>
      <c r="AK2925" s="10"/>
      <c r="AL2925" s="1"/>
      <c r="AM2925" s="1"/>
      <c r="AN2925" s="1"/>
      <c r="AO2925" s="1"/>
      <c r="AP2925" s="1"/>
      <c r="AQ2925" s="1"/>
    </row>
    <row r="2926" spans="1:43" ht="15" x14ac:dyDescent="0.25">
      <c r="A2926" s="285">
        <f t="shared" si="1177"/>
        <v>45208</v>
      </c>
      <c r="B2926" s="286">
        <f t="shared" si="1167"/>
        <v>25464.868823459998</v>
      </c>
      <c r="C2926" s="286">
        <f t="shared" si="1178"/>
        <v>16509.017461799998</v>
      </c>
      <c r="D2926" s="287">
        <f t="shared" si="1179"/>
        <v>6683.28</v>
      </c>
      <c r="E2926" s="288">
        <f>IF(K2926=1,VLOOKUP(A2925,[1]Plan1!$AY$117:$BA$314,3),E2925)</f>
        <v>6700.66</v>
      </c>
      <c r="F2926" s="289">
        <f t="shared" si="1180"/>
        <v>45185</v>
      </c>
      <c r="G2926" s="290">
        <f t="shared" si="1168"/>
        <v>2.60051950539264E-3</v>
      </c>
      <c r="H2926" s="291">
        <f t="shared" si="1181"/>
        <v>45215</v>
      </c>
      <c r="I2926" s="291">
        <f t="shared" si="1169"/>
        <v>45215</v>
      </c>
      <c r="J2926" s="292">
        <f t="shared" si="1182"/>
        <v>20</v>
      </c>
      <c r="K2926" s="292">
        <f t="shared" si="1192"/>
        <v>16</v>
      </c>
      <c r="L2926" s="286">
        <f t="shared" si="1170"/>
        <v>1.00207987</v>
      </c>
      <c r="M2926" s="293">
        <f t="shared" si="1191"/>
        <v>1.0023005599999999</v>
      </c>
      <c r="N2926" s="293">
        <f t="shared" si="1186"/>
        <v>1.5293119901461234</v>
      </c>
      <c r="O2926" s="286">
        <f t="shared" si="1190"/>
        <v>1.53249276</v>
      </c>
      <c r="P2926" s="286">
        <f t="shared" si="1171"/>
        <v>25299.949734919999</v>
      </c>
      <c r="Q2926" s="294">
        <f t="shared" si="1172"/>
        <v>0</v>
      </c>
      <c r="R2926" s="295">
        <f t="shared" si="1173"/>
        <v>0</v>
      </c>
      <c r="S2926" s="286">
        <f t="shared" si="1174"/>
        <v>0</v>
      </c>
      <c r="T2926" s="296">
        <f t="shared" si="1183"/>
        <v>6.5000000000000002E-2</v>
      </c>
      <c r="U2926" s="294">
        <f t="shared" si="1187"/>
        <v>26</v>
      </c>
      <c r="V2926" s="294">
        <v>252</v>
      </c>
      <c r="W2926" s="293">
        <f t="shared" si="1175"/>
        <v>1.0065185539999999</v>
      </c>
      <c r="X2926" s="286">
        <f t="shared" si="1166"/>
        <v>164.91908853999999</v>
      </c>
      <c r="Y2926" s="286">
        <v>0</v>
      </c>
      <c r="Z2926" s="288">
        <f t="shared" si="1176"/>
        <v>0</v>
      </c>
      <c r="AA2926" s="297" t="str">
        <f t="shared" si="1184"/>
        <v>AMEX+J=</v>
      </c>
      <c r="AB2926" s="298">
        <f t="shared" si="1185"/>
        <v>45223</v>
      </c>
      <c r="AC2926" s="299"/>
      <c r="AD2926" s="292"/>
      <c r="AE2926" s="291"/>
      <c r="AF2926" s="300"/>
      <c r="AG2926" s="1"/>
      <c r="AH2926" s="1"/>
      <c r="AI2926" s="1"/>
      <c r="AJ2926" s="1"/>
      <c r="AK2926" s="10"/>
      <c r="AL2926" s="1"/>
      <c r="AM2926" s="1"/>
      <c r="AN2926" s="1"/>
      <c r="AO2926" s="1"/>
      <c r="AP2926" s="1"/>
      <c r="AQ2926" s="1"/>
    </row>
    <row r="2927" spans="1:43" x14ac:dyDescent="0.2">
      <c r="A2927" s="67">
        <f t="shared" si="1177"/>
        <v>45209</v>
      </c>
      <c r="B2927" s="8">
        <f t="shared" si="1167"/>
        <v>25474.541147520002</v>
      </c>
      <c r="C2927" s="8">
        <f t="shared" si="1178"/>
        <v>16509.017461799998</v>
      </c>
      <c r="D2927" s="28">
        <f t="shared" si="1179"/>
        <v>6683.28</v>
      </c>
      <c r="E2927" s="9">
        <f>IF(K2927=1,VLOOKUP(A2926,[1]Plan1!$AY$117:$BA$314,3),E2926)</f>
        <v>6700.66</v>
      </c>
      <c r="F2927" s="110">
        <f t="shared" si="1180"/>
        <v>45185</v>
      </c>
      <c r="G2927" s="12">
        <f t="shared" si="1168"/>
        <v>2.60051950539264E-3</v>
      </c>
      <c r="H2927" s="11">
        <f t="shared" si="1181"/>
        <v>45215</v>
      </c>
      <c r="I2927" s="11">
        <f t="shared" si="1169"/>
        <v>45215</v>
      </c>
      <c r="J2927" s="1">
        <f t="shared" si="1182"/>
        <v>20</v>
      </c>
      <c r="K2927" s="1">
        <f t="shared" si="1192"/>
        <v>17</v>
      </c>
      <c r="L2927" s="8">
        <f t="shared" si="1170"/>
        <v>1.00221001</v>
      </c>
      <c r="M2927" s="14">
        <f t="shared" si="1191"/>
        <v>1.0023005599999999</v>
      </c>
      <c r="N2927" s="14">
        <f t="shared" si="1186"/>
        <v>1.5293119901461234</v>
      </c>
      <c r="O2927" s="8">
        <f t="shared" si="1190"/>
        <v>1.5326917799999999</v>
      </c>
      <c r="P2927" s="8">
        <f t="shared" si="1171"/>
        <v>25303.235359570001</v>
      </c>
      <c r="Q2927" s="13">
        <f t="shared" si="1172"/>
        <v>0</v>
      </c>
      <c r="R2927" s="21">
        <f t="shared" si="1173"/>
        <v>0</v>
      </c>
      <c r="S2927" s="8">
        <f t="shared" si="1174"/>
        <v>0</v>
      </c>
      <c r="T2927" s="10">
        <f t="shared" si="1183"/>
        <v>6.5000000000000002E-2</v>
      </c>
      <c r="U2927" s="13">
        <f t="shared" si="1187"/>
        <v>27</v>
      </c>
      <c r="V2927" s="13">
        <v>252</v>
      </c>
      <c r="W2927" s="14">
        <f t="shared" si="1175"/>
        <v>1.006770114</v>
      </c>
      <c r="X2927" s="224">
        <f t="shared" si="1166"/>
        <v>171.30578795</v>
      </c>
      <c r="Y2927" s="8">
        <v>0</v>
      </c>
      <c r="Z2927" s="9">
        <f t="shared" si="1176"/>
        <v>0</v>
      </c>
      <c r="AA2927" s="26" t="str">
        <f t="shared" si="1184"/>
        <v>AMEX+J=</v>
      </c>
      <c r="AB2927" s="70">
        <f t="shared" si="1185"/>
        <v>45223</v>
      </c>
      <c r="AC2927" s="4"/>
      <c r="AD2927" s="1"/>
      <c r="AE2927" s="11"/>
      <c r="AF2927" s="5"/>
      <c r="AG2927" s="1"/>
      <c r="AH2927" s="1"/>
      <c r="AI2927" s="1"/>
      <c r="AJ2927" s="1"/>
      <c r="AK2927" s="10"/>
      <c r="AL2927" s="1"/>
      <c r="AM2927" s="1"/>
      <c r="AN2927" s="1"/>
      <c r="AO2927" s="1"/>
      <c r="AP2927" s="1"/>
      <c r="AQ2927" s="1"/>
    </row>
    <row r="2928" spans="1:43" x14ac:dyDescent="0.2">
      <c r="A2928" s="67">
        <f t="shared" si="1177"/>
        <v>45210</v>
      </c>
      <c r="B2928" s="8">
        <f t="shared" si="1167"/>
        <v>25484.217076770001</v>
      </c>
      <c r="C2928" s="8">
        <f t="shared" si="1178"/>
        <v>16509.017461799998</v>
      </c>
      <c r="D2928" s="28">
        <f t="shared" si="1179"/>
        <v>6683.28</v>
      </c>
      <c r="E2928" s="9">
        <f>IF(K2928=1,VLOOKUP(A2927,[1]Plan1!$AY$117:$BA$314,3),E2927)</f>
        <v>6700.66</v>
      </c>
      <c r="F2928" s="110">
        <f t="shared" si="1180"/>
        <v>45185</v>
      </c>
      <c r="G2928" s="12">
        <f t="shared" si="1168"/>
        <v>2.60051950539264E-3</v>
      </c>
      <c r="H2928" s="11">
        <f t="shared" si="1181"/>
        <v>45215</v>
      </c>
      <c r="I2928" s="11">
        <f t="shared" si="1169"/>
        <v>45215</v>
      </c>
      <c r="J2928" s="1">
        <f t="shared" si="1182"/>
        <v>20</v>
      </c>
      <c r="K2928" s="1">
        <f t="shared" si="1192"/>
        <v>18</v>
      </c>
      <c r="L2928" s="8">
        <f t="shared" si="1170"/>
        <v>1.0023401599999999</v>
      </c>
      <c r="M2928" s="14">
        <f t="shared" si="1191"/>
        <v>1.0023005599999999</v>
      </c>
      <c r="N2928" s="14">
        <f t="shared" si="1186"/>
        <v>1.5293119901461234</v>
      </c>
      <c r="O2928" s="8">
        <f t="shared" si="1190"/>
        <v>1.53289082</v>
      </c>
      <c r="P2928" s="8">
        <f t="shared" si="1171"/>
        <v>25306.521314410002</v>
      </c>
      <c r="Q2928" s="13">
        <f t="shared" si="1172"/>
        <v>0</v>
      </c>
      <c r="R2928" s="21">
        <f t="shared" si="1173"/>
        <v>0</v>
      </c>
      <c r="S2928" s="8">
        <f t="shared" si="1174"/>
        <v>0</v>
      </c>
      <c r="T2928" s="10">
        <f t="shared" si="1183"/>
        <v>6.5000000000000002E-2</v>
      </c>
      <c r="U2928" s="13">
        <f t="shared" si="1187"/>
        <v>28</v>
      </c>
      <c r="V2928" s="13">
        <v>252</v>
      </c>
      <c r="W2928" s="14">
        <f t="shared" si="1175"/>
        <v>1.0070217379999999</v>
      </c>
      <c r="X2928" s="224">
        <f t="shared" si="1166"/>
        <v>177.69576236</v>
      </c>
      <c r="Y2928" s="8">
        <v>0</v>
      </c>
      <c r="Z2928" s="9">
        <f t="shared" si="1176"/>
        <v>0</v>
      </c>
      <c r="AA2928" s="26" t="str">
        <f t="shared" si="1184"/>
        <v>AMEX+J=</v>
      </c>
      <c r="AB2928" s="70">
        <f t="shared" si="1185"/>
        <v>45223</v>
      </c>
      <c r="AC2928" s="4"/>
      <c r="AD2928" s="1"/>
      <c r="AE2928" s="11"/>
      <c r="AF2928" s="5"/>
      <c r="AG2928" s="1"/>
      <c r="AH2928" s="1"/>
      <c r="AI2928" s="1"/>
      <c r="AJ2928" s="1"/>
      <c r="AK2928" s="10"/>
      <c r="AL2928" s="1"/>
      <c r="AM2928" s="1"/>
      <c r="AN2928" s="1"/>
      <c r="AO2928" s="1"/>
      <c r="AP2928" s="1"/>
      <c r="AQ2928" s="1"/>
    </row>
    <row r="2929" spans="1:43" x14ac:dyDescent="0.2">
      <c r="A2929" s="67">
        <f t="shared" si="1177"/>
        <v>45211</v>
      </c>
      <c r="B2929" s="8">
        <f t="shared" si="1167"/>
        <v>25493.89672773</v>
      </c>
      <c r="C2929" s="8">
        <f t="shared" si="1178"/>
        <v>16509.017461799998</v>
      </c>
      <c r="D2929" s="28">
        <f t="shared" si="1179"/>
        <v>6683.28</v>
      </c>
      <c r="E2929" s="9">
        <f>IF(K2929=1,VLOOKUP(A2928,[1]Plan1!$AY$117:$BA$314,3),E2928)</f>
        <v>6700.66</v>
      </c>
      <c r="F2929" s="110">
        <f t="shared" si="1180"/>
        <v>45185</v>
      </c>
      <c r="G2929" s="12">
        <f t="shared" si="1168"/>
        <v>2.60051950539264E-3</v>
      </c>
      <c r="H2929" s="11">
        <f t="shared" si="1181"/>
        <v>45215</v>
      </c>
      <c r="I2929" s="11">
        <f t="shared" si="1169"/>
        <v>45215</v>
      </c>
      <c r="J2929" s="1">
        <f t="shared" si="1182"/>
        <v>20</v>
      </c>
      <c r="K2929" s="1">
        <f t="shared" si="1192"/>
        <v>19</v>
      </c>
      <c r="L2929" s="8">
        <f t="shared" si="1170"/>
        <v>1.00247033</v>
      </c>
      <c r="M2929" s="14">
        <f t="shared" si="1191"/>
        <v>1.0023005599999999</v>
      </c>
      <c r="N2929" s="14">
        <f t="shared" si="1186"/>
        <v>1.5293119901461234</v>
      </c>
      <c r="O2929" s="8">
        <f t="shared" si="1190"/>
        <v>1.5330898900000001</v>
      </c>
      <c r="P2929" s="8">
        <f t="shared" si="1171"/>
        <v>25309.807764509998</v>
      </c>
      <c r="Q2929" s="13">
        <f t="shared" si="1172"/>
        <v>0</v>
      </c>
      <c r="R2929" s="21">
        <f t="shared" si="1173"/>
        <v>0</v>
      </c>
      <c r="S2929" s="8">
        <f t="shared" si="1174"/>
        <v>0</v>
      </c>
      <c r="T2929" s="10">
        <f t="shared" si="1183"/>
        <v>6.5000000000000002E-2</v>
      </c>
      <c r="U2929" s="13">
        <f t="shared" si="1187"/>
        <v>29</v>
      </c>
      <c r="V2929" s="13">
        <v>252</v>
      </c>
      <c r="W2929" s="14">
        <f t="shared" si="1175"/>
        <v>1.0072734240000001</v>
      </c>
      <c r="X2929" s="224">
        <f t="shared" si="1166"/>
        <v>184.08896322000001</v>
      </c>
      <c r="Y2929" s="8">
        <v>0</v>
      </c>
      <c r="Z2929" s="9">
        <f t="shared" si="1176"/>
        <v>0</v>
      </c>
      <c r="AA2929" s="26" t="str">
        <f t="shared" si="1184"/>
        <v>AMEX+J=</v>
      </c>
      <c r="AB2929" s="70">
        <f t="shared" si="1185"/>
        <v>45223</v>
      </c>
      <c r="AC2929" s="4"/>
      <c r="AD2929" s="1"/>
      <c r="AE2929" s="11"/>
      <c r="AF2929" s="5"/>
      <c r="AG2929" s="1"/>
      <c r="AH2929" s="1"/>
      <c r="AI2929" s="1"/>
      <c r="AJ2929" s="1"/>
      <c r="AK2929" s="10"/>
      <c r="AL2929" s="1"/>
      <c r="AM2929" s="1"/>
      <c r="AN2929" s="1"/>
      <c r="AO2929" s="1"/>
      <c r="AP2929" s="1"/>
      <c r="AQ2929" s="1"/>
    </row>
    <row r="2930" spans="1:43" x14ac:dyDescent="0.2">
      <c r="A2930" s="67">
        <f t="shared" si="1177"/>
        <v>45212</v>
      </c>
      <c r="B2930" s="8">
        <f t="shared" si="1167"/>
        <v>25493.89672773</v>
      </c>
      <c r="C2930" s="8">
        <f t="shared" si="1178"/>
        <v>16509.017461799998</v>
      </c>
      <c r="D2930" s="28">
        <f t="shared" si="1179"/>
        <v>6683.28</v>
      </c>
      <c r="E2930" s="9">
        <f>IF(K2930=1,VLOOKUP(A2929,[1]Plan1!$AY$117:$BA$314,3),E2929)</f>
        <v>6700.66</v>
      </c>
      <c r="F2930" s="110">
        <f t="shared" si="1180"/>
        <v>45185</v>
      </c>
      <c r="G2930" s="12">
        <f t="shared" si="1168"/>
        <v>2.60051950539264E-3</v>
      </c>
      <c r="H2930" s="11">
        <f t="shared" si="1181"/>
        <v>45215</v>
      </c>
      <c r="I2930" s="11">
        <f t="shared" si="1169"/>
        <v>45215</v>
      </c>
      <c r="J2930" s="1">
        <f t="shared" si="1182"/>
        <v>20</v>
      </c>
      <c r="K2930" s="1">
        <f t="shared" si="1192"/>
        <v>19</v>
      </c>
      <c r="L2930" s="8">
        <f t="shared" si="1170"/>
        <v>1.00247033</v>
      </c>
      <c r="M2930" s="14">
        <f t="shared" si="1191"/>
        <v>1.0023005599999999</v>
      </c>
      <c r="N2930" s="14">
        <f t="shared" si="1186"/>
        <v>1.5293119901461234</v>
      </c>
      <c r="O2930" s="8">
        <f t="shared" si="1190"/>
        <v>1.5330898900000001</v>
      </c>
      <c r="P2930" s="8">
        <f t="shared" si="1171"/>
        <v>25309.807764509998</v>
      </c>
      <c r="Q2930" s="13">
        <f t="shared" si="1172"/>
        <v>0</v>
      </c>
      <c r="R2930" s="21">
        <f t="shared" si="1173"/>
        <v>0</v>
      </c>
      <c r="S2930" s="8">
        <f t="shared" si="1174"/>
        <v>0</v>
      </c>
      <c r="T2930" s="10">
        <f t="shared" si="1183"/>
        <v>6.5000000000000002E-2</v>
      </c>
      <c r="U2930" s="13">
        <f t="shared" si="1187"/>
        <v>29</v>
      </c>
      <c r="V2930" s="13">
        <v>252</v>
      </c>
      <c r="W2930" s="14">
        <f t="shared" si="1175"/>
        <v>1.0072734240000001</v>
      </c>
      <c r="X2930" s="224">
        <f t="shared" si="1166"/>
        <v>184.08896322000001</v>
      </c>
      <c r="Y2930" s="8">
        <v>0</v>
      </c>
      <c r="Z2930" s="9">
        <f t="shared" si="1176"/>
        <v>0</v>
      </c>
      <c r="AA2930" s="26" t="str">
        <f t="shared" si="1184"/>
        <v>AMEX+J=</v>
      </c>
      <c r="AB2930" s="70">
        <f t="shared" si="1185"/>
        <v>45223</v>
      </c>
      <c r="AC2930" s="4"/>
      <c r="AD2930" s="1"/>
      <c r="AE2930" s="11"/>
      <c r="AF2930" s="5"/>
      <c r="AG2930" s="1"/>
      <c r="AH2930" s="1"/>
      <c r="AI2930" s="1"/>
      <c r="AJ2930" s="1"/>
      <c r="AK2930" s="10"/>
      <c r="AL2930" s="1"/>
      <c r="AM2930" s="1"/>
      <c r="AN2930" s="1"/>
      <c r="AO2930" s="1"/>
      <c r="AP2930" s="1"/>
      <c r="AQ2930" s="1"/>
    </row>
    <row r="2931" spans="1:43" ht="18.75" x14ac:dyDescent="0.2">
      <c r="A2931" s="67">
        <f t="shared" si="1177"/>
        <v>45213</v>
      </c>
      <c r="B2931" s="8">
        <f t="shared" si="1167"/>
        <v>25503.579960409999</v>
      </c>
      <c r="C2931" s="8">
        <f t="shared" si="1178"/>
        <v>16509.017461799998</v>
      </c>
      <c r="D2931" s="28">
        <f t="shared" si="1179"/>
        <v>6683.28</v>
      </c>
      <c r="E2931" s="9">
        <f>IF(K2931=1,VLOOKUP(A2930,[1]Plan1!$AY$117:$BA$314,3),E2930)</f>
        <v>6700.66</v>
      </c>
      <c r="F2931" s="110">
        <f t="shared" si="1180"/>
        <v>45185</v>
      </c>
      <c r="G2931" s="12">
        <f t="shared" si="1168"/>
        <v>2.60051950539264E-3</v>
      </c>
      <c r="H2931" s="11">
        <f t="shared" si="1181"/>
        <v>45215</v>
      </c>
      <c r="I2931" s="11">
        <f t="shared" si="1169"/>
        <v>45215</v>
      </c>
      <c r="J2931" s="1">
        <f t="shared" si="1182"/>
        <v>20</v>
      </c>
      <c r="K2931" s="1">
        <f t="shared" si="1192"/>
        <v>20</v>
      </c>
      <c r="L2931" s="8">
        <f t="shared" si="1170"/>
        <v>1.0026005099999999</v>
      </c>
      <c r="M2931" s="14">
        <f t="shared" si="1191"/>
        <v>1.0023005599999999</v>
      </c>
      <c r="N2931" s="14">
        <f t="shared" si="1186"/>
        <v>1.5293119901461234</v>
      </c>
      <c r="O2931" s="8">
        <f t="shared" si="1190"/>
        <v>1.53328898</v>
      </c>
      <c r="P2931" s="8">
        <f t="shared" si="1171"/>
        <v>25313.094544799998</v>
      </c>
      <c r="Q2931" s="13">
        <f t="shared" si="1172"/>
        <v>0</v>
      </c>
      <c r="R2931" s="21">
        <f t="shared" si="1173"/>
        <v>0</v>
      </c>
      <c r="S2931" s="8">
        <f t="shared" si="1174"/>
        <v>0</v>
      </c>
      <c r="T2931" s="86">
        <v>6.5000000000000002E-2</v>
      </c>
      <c r="U2931" s="13">
        <f t="shared" si="1187"/>
        <v>30</v>
      </c>
      <c r="V2931" s="13">
        <v>252</v>
      </c>
      <c r="W2931" s="14">
        <f t="shared" si="1175"/>
        <v>1.0075251730000001</v>
      </c>
      <c r="X2931" s="224">
        <f t="shared" si="1166"/>
        <v>190.48541560999999</v>
      </c>
      <c r="Y2931" s="8">
        <v>0</v>
      </c>
      <c r="Z2931" s="9">
        <f t="shared" si="1176"/>
        <v>0</v>
      </c>
      <c r="AA2931" s="26" t="str">
        <f t="shared" si="1184"/>
        <v>AMEX+J=</v>
      </c>
      <c r="AB2931" s="70">
        <f t="shared" si="1185"/>
        <v>45223</v>
      </c>
      <c r="AC2931" s="4"/>
      <c r="AD2931" s="1"/>
      <c r="AE2931" s="11"/>
      <c r="AF2931" s="5"/>
      <c r="AG2931" s="1"/>
      <c r="AH2931" s="1"/>
      <c r="AI2931" s="1"/>
      <c r="AJ2931" s="1"/>
      <c r="AK2931" s="10"/>
      <c r="AL2931" s="1"/>
      <c r="AM2931" s="1"/>
      <c r="AN2931" s="1"/>
      <c r="AO2931" s="1"/>
      <c r="AP2931" s="1"/>
      <c r="AQ2931" s="1"/>
    </row>
    <row r="2932" spans="1:43" x14ac:dyDescent="0.2">
      <c r="A2932" s="67">
        <f t="shared" si="1177"/>
        <v>45214</v>
      </c>
      <c r="B2932" s="8">
        <f t="shared" si="1167"/>
        <v>25503.579960409999</v>
      </c>
      <c r="C2932" s="8">
        <f t="shared" si="1178"/>
        <v>16509.017461799998</v>
      </c>
      <c r="D2932" s="28">
        <f t="shared" si="1179"/>
        <v>6683.28</v>
      </c>
      <c r="E2932" s="9">
        <f>IF(K2932=1,VLOOKUP(A2931,[1]Plan1!$AY$117:$BA$314,3),E2931)</f>
        <v>6700.66</v>
      </c>
      <c r="F2932" s="110">
        <f t="shared" si="1180"/>
        <v>45185</v>
      </c>
      <c r="G2932" s="12">
        <f t="shared" si="1168"/>
        <v>2.60051950539264E-3</v>
      </c>
      <c r="H2932" s="11">
        <f t="shared" si="1181"/>
        <v>45246</v>
      </c>
      <c r="I2932" s="11">
        <f t="shared" si="1169"/>
        <v>45215</v>
      </c>
      <c r="J2932" s="1">
        <f t="shared" si="1182"/>
        <v>20</v>
      </c>
      <c r="K2932" s="1">
        <f t="shared" si="1192"/>
        <v>20</v>
      </c>
      <c r="L2932" s="8">
        <f t="shared" si="1170"/>
        <v>1.0026005099999999</v>
      </c>
      <c r="M2932" s="14">
        <f t="shared" si="1191"/>
        <v>1.0023005599999999</v>
      </c>
      <c r="N2932" s="14">
        <f t="shared" si="1186"/>
        <v>1.5293119901461234</v>
      </c>
      <c r="O2932" s="8">
        <f t="shared" si="1190"/>
        <v>1.53328898</v>
      </c>
      <c r="P2932" s="8">
        <f t="shared" si="1171"/>
        <v>25313.094544799998</v>
      </c>
      <c r="Q2932" s="13">
        <f t="shared" si="1172"/>
        <v>0</v>
      </c>
      <c r="R2932" s="21">
        <f t="shared" si="1173"/>
        <v>0</v>
      </c>
      <c r="S2932" s="8">
        <f t="shared" si="1174"/>
        <v>0</v>
      </c>
      <c r="T2932" s="10">
        <f t="shared" si="1183"/>
        <v>6.5000000000000002E-2</v>
      </c>
      <c r="U2932" s="13">
        <f t="shared" si="1187"/>
        <v>30</v>
      </c>
      <c r="V2932" s="13">
        <v>252</v>
      </c>
      <c r="W2932" s="14">
        <f t="shared" si="1175"/>
        <v>1.0075251730000001</v>
      </c>
      <c r="X2932" s="224">
        <f t="shared" ref="X2932:X2958" si="1193">TRUNC((P2932*(W2932-1)),8)</f>
        <v>190.48541560999999</v>
      </c>
      <c r="Y2932" s="8">
        <v>0</v>
      </c>
      <c r="Z2932" s="9">
        <f t="shared" si="1176"/>
        <v>0</v>
      </c>
      <c r="AA2932" s="26" t="str">
        <f t="shared" si="1184"/>
        <v>AMEX+J=</v>
      </c>
      <c r="AB2932" s="70">
        <f t="shared" si="1185"/>
        <v>45223</v>
      </c>
      <c r="AC2932" s="4"/>
      <c r="AD2932" s="1"/>
      <c r="AE2932" s="11"/>
      <c r="AF2932" s="5"/>
      <c r="AG2932" s="1"/>
      <c r="AH2932" s="1"/>
      <c r="AI2932" s="1"/>
      <c r="AJ2932" s="1"/>
      <c r="AK2932" s="10"/>
      <c r="AL2932" s="1"/>
      <c r="AM2932" s="1"/>
      <c r="AN2932" s="1"/>
      <c r="AO2932" s="1"/>
      <c r="AP2932" s="1"/>
      <c r="AQ2932" s="1"/>
    </row>
    <row r="2933" spans="1:43" ht="15.75" x14ac:dyDescent="0.25">
      <c r="A2933" s="205">
        <f t="shared" si="1177"/>
        <v>45215</v>
      </c>
      <c r="B2933" s="206">
        <f t="shared" si="1167"/>
        <v>25503.579960409999</v>
      </c>
      <c r="C2933" s="206">
        <f t="shared" si="1178"/>
        <v>16509.017461799998</v>
      </c>
      <c r="D2933" s="207">
        <f t="shared" si="1179"/>
        <v>6683.28</v>
      </c>
      <c r="E2933" s="9">
        <f>IF(K2933=1,VLOOKUP(A2932,[1]Plan1!$AY$117:$BA$314,3),E2932)</f>
        <v>6700.66</v>
      </c>
      <c r="F2933" s="208">
        <f t="shared" si="1180"/>
        <v>45185</v>
      </c>
      <c r="G2933" s="209">
        <f t="shared" si="1168"/>
        <v>2.60051950539264E-3</v>
      </c>
      <c r="H2933" s="210">
        <f t="shared" si="1181"/>
        <v>45246</v>
      </c>
      <c r="I2933" s="210">
        <f t="shared" si="1169"/>
        <v>45215</v>
      </c>
      <c r="J2933" s="211">
        <f t="shared" si="1182"/>
        <v>20</v>
      </c>
      <c r="K2933" s="211">
        <f t="shared" si="1192"/>
        <v>20</v>
      </c>
      <c r="L2933" s="206">
        <f t="shared" si="1170"/>
        <v>1.0026005099999999</v>
      </c>
      <c r="M2933" s="212">
        <f t="shared" si="1191"/>
        <v>1.0023005599999999</v>
      </c>
      <c r="N2933" s="212">
        <f t="shared" si="1186"/>
        <v>1.5293119901461234</v>
      </c>
      <c r="O2933" s="206">
        <f t="shared" si="1190"/>
        <v>1.53328898</v>
      </c>
      <c r="P2933" s="206">
        <f t="shared" si="1171"/>
        <v>25313.094544799998</v>
      </c>
      <c r="Q2933" s="213">
        <v>0</v>
      </c>
      <c r="R2933" s="214">
        <f t="shared" si="1173"/>
        <v>0</v>
      </c>
      <c r="S2933" s="206">
        <f t="shared" si="1174"/>
        <v>0</v>
      </c>
      <c r="T2933" s="215">
        <f t="shared" si="1183"/>
        <v>6.5000000000000002E-2</v>
      </c>
      <c r="U2933" s="13">
        <f t="shared" si="1187"/>
        <v>30</v>
      </c>
      <c r="V2933" s="213">
        <v>252</v>
      </c>
      <c r="W2933" s="14">
        <f t="shared" si="1175"/>
        <v>1.0075251730000001</v>
      </c>
      <c r="X2933" s="224">
        <f t="shared" si="1193"/>
        <v>190.48541560999999</v>
      </c>
      <c r="Y2933" s="206">
        <v>0</v>
      </c>
      <c r="Z2933" s="216">
        <f t="shared" si="1176"/>
        <v>0</v>
      </c>
      <c r="AA2933" s="217" t="str">
        <f t="shared" si="1184"/>
        <v>AMEX+J=</v>
      </c>
      <c r="AB2933" s="218">
        <f t="shared" si="1185"/>
        <v>45223</v>
      </c>
      <c r="AC2933" s="4"/>
      <c r="AD2933" s="1"/>
      <c r="AE2933" s="11"/>
      <c r="AF2933" s="5"/>
      <c r="AG2933" s="1"/>
      <c r="AH2933" s="1"/>
      <c r="AI2933" s="1"/>
      <c r="AJ2933" s="1"/>
      <c r="AK2933" s="10"/>
      <c r="AL2933" s="1"/>
      <c r="AM2933" s="1"/>
      <c r="AN2933" s="1"/>
      <c r="AO2933" s="1"/>
      <c r="AP2933" s="1"/>
      <c r="AQ2933" s="1"/>
    </row>
    <row r="2934" spans="1:43" x14ac:dyDescent="0.2">
      <c r="A2934" s="67">
        <f t="shared" si="1177"/>
        <v>45216</v>
      </c>
      <c r="B2934" s="8">
        <f t="shared" si="1167"/>
        <v>25512.865814119999</v>
      </c>
      <c r="C2934" s="8">
        <f t="shared" si="1178"/>
        <v>16509.017461799998</v>
      </c>
      <c r="D2934" s="28">
        <f t="shared" si="1179"/>
        <v>6700.66</v>
      </c>
      <c r="E2934" s="9">
        <f>IF(K2934=1,VLOOKUP(A2933,[1]Plan1!$AY$117:$BA$314,3),E2933)</f>
        <v>6716.74</v>
      </c>
      <c r="F2934" s="110">
        <f t="shared" si="1180"/>
        <v>45216</v>
      </c>
      <c r="G2934" s="12">
        <f t="shared" si="1168"/>
        <v>2.3997636053760818E-3</v>
      </c>
      <c r="H2934" s="11">
        <f t="shared" si="1181"/>
        <v>45246</v>
      </c>
      <c r="I2934" s="11">
        <f t="shared" si="1169"/>
        <v>45246</v>
      </c>
      <c r="J2934" s="1">
        <f t="shared" si="1182"/>
        <v>21</v>
      </c>
      <c r="K2934" s="1">
        <f t="shared" si="1192"/>
        <v>1</v>
      </c>
      <c r="L2934" s="8">
        <f t="shared" si="1170"/>
        <v>1.00011414</v>
      </c>
      <c r="M2934" s="14">
        <f t="shared" si="1191"/>
        <v>1.0026005099999999</v>
      </c>
      <c r="N2934" s="14">
        <f t="shared" si="1186"/>
        <v>1.5332889812696182</v>
      </c>
      <c r="O2934" s="8">
        <f t="shared" si="1190"/>
        <v>1.53346399</v>
      </c>
      <c r="P2934" s="8">
        <f t="shared" si="1171"/>
        <v>25315.983787950001</v>
      </c>
      <c r="Q2934" s="13">
        <f t="shared" si="1172"/>
        <v>0</v>
      </c>
      <c r="R2934" s="21">
        <f t="shared" si="1173"/>
        <v>0</v>
      </c>
      <c r="S2934" s="8">
        <f t="shared" si="1174"/>
        <v>0</v>
      </c>
      <c r="T2934" s="10">
        <f t="shared" si="1183"/>
        <v>6.5000000000000002E-2</v>
      </c>
      <c r="U2934" s="13">
        <f t="shared" si="1187"/>
        <v>31</v>
      </c>
      <c r="V2934" s="13">
        <v>252</v>
      </c>
      <c r="W2934" s="14">
        <f t="shared" si="1175"/>
        <v>1.007776985</v>
      </c>
      <c r="X2934" s="224">
        <f t="shared" si="1193"/>
        <v>196.88202616999999</v>
      </c>
      <c r="Y2934" s="8">
        <v>0</v>
      </c>
      <c r="Z2934" s="9">
        <f t="shared" si="1176"/>
        <v>0</v>
      </c>
      <c r="AA2934" s="26" t="str">
        <f t="shared" si="1184"/>
        <v>AMEX+J=</v>
      </c>
      <c r="AB2934" s="70">
        <f t="shared" si="1185"/>
        <v>45223</v>
      </c>
      <c r="AC2934" s="4"/>
      <c r="AD2934" s="1"/>
      <c r="AE2934" s="11"/>
      <c r="AF2934" s="5"/>
      <c r="AG2934" s="1"/>
      <c r="AH2934" s="1"/>
      <c r="AI2934" s="1"/>
      <c r="AJ2934" s="1"/>
      <c r="AK2934" s="10"/>
      <c r="AL2934" s="1"/>
      <c r="AM2934" s="1"/>
      <c r="AN2934" s="1"/>
      <c r="AO2934" s="1"/>
      <c r="AP2934" s="1"/>
      <c r="AQ2934" s="1"/>
    </row>
    <row r="2935" spans="1:43" x14ac:dyDescent="0.2">
      <c r="A2935" s="67">
        <f t="shared" si="1177"/>
        <v>45217</v>
      </c>
      <c r="B2935" s="8">
        <f t="shared" si="1167"/>
        <v>25522.155217259999</v>
      </c>
      <c r="C2935" s="8">
        <f t="shared" si="1178"/>
        <v>16509.017461799998</v>
      </c>
      <c r="D2935" s="28">
        <f t="shared" si="1179"/>
        <v>6700.66</v>
      </c>
      <c r="E2935" s="9">
        <f>IF(K2935=1,VLOOKUP(A2934,[1]Plan1!$AY$117:$BA$314,3),E2934)</f>
        <v>6716.74</v>
      </c>
      <c r="F2935" s="110">
        <f t="shared" si="1180"/>
        <v>45216</v>
      </c>
      <c r="G2935" s="12">
        <f t="shared" si="1168"/>
        <v>2.3997636053760818E-3</v>
      </c>
      <c r="H2935" s="11">
        <f t="shared" si="1181"/>
        <v>45246</v>
      </c>
      <c r="I2935" s="11">
        <f t="shared" si="1169"/>
        <v>45246</v>
      </c>
      <c r="J2935" s="1">
        <f t="shared" si="1182"/>
        <v>21</v>
      </c>
      <c r="K2935" s="1">
        <f t="shared" si="1192"/>
        <v>2</v>
      </c>
      <c r="L2935" s="8">
        <f t="shared" si="1170"/>
        <v>1.0002283000000001</v>
      </c>
      <c r="M2935" s="14">
        <f t="shared" si="1191"/>
        <v>1.0026005099999999</v>
      </c>
      <c r="N2935" s="14">
        <f t="shared" si="1186"/>
        <v>1.5332889812696182</v>
      </c>
      <c r="O2935" s="8">
        <f t="shared" si="1190"/>
        <v>1.53363903</v>
      </c>
      <c r="P2935" s="8">
        <f t="shared" si="1171"/>
        <v>25318.873526359999</v>
      </c>
      <c r="Q2935" s="13">
        <f t="shared" si="1172"/>
        <v>0</v>
      </c>
      <c r="R2935" s="21">
        <f t="shared" si="1173"/>
        <v>0</v>
      </c>
      <c r="S2935" s="8">
        <f t="shared" si="1174"/>
        <v>0</v>
      </c>
      <c r="T2935" s="10">
        <f t="shared" si="1183"/>
        <v>6.5000000000000002E-2</v>
      </c>
      <c r="U2935" s="13">
        <f t="shared" si="1187"/>
        <v>32</v>
      </c>
      <c r="V2935" s="13">
        <v>252</v>
      </c>
      <c r="W2935" s="14">
        <f t="shared" si="1175"/>
        <v>1.00802886</v>
      </c>
      <c r="X2935" s="224">
        <f t="shared" si="1193"/>
        <v>203.2816909</v>
      </c>
      <c r="Y2935" s="8">
        <v>0</v>
      </c>
      <c r="Z2935" s="9">
        <f t="shared" si="1176"/>
        <v>0</v>
      </c>
      <c r="AA2935" s="26" t="str">
        <f t="shared" si="1184"/>
        <v>AMEX+J=</v>
      </c>
      <c r="AB2935" s="70">
        <f t="shared" si="1185"/>
        <v>45223</v>
      </c>
      <c r="AC2935" s="4"/>
      <c r="AD2935" s="1"/>
      <c r="AE2935" s="11"/>
      <c r="AF2935" s="5"/>
      <c r="AG2935" s="1"/>
      <c r="AH2935" s="1"/>
      <c r="AI2935" s="1"/>
      <c r="AJ2935" s="1"/>
      <c r="AK2935" s="10"/>
      <c r="AL2935" s="1"/>
      <c r="AM2935" s="1"/>
      <c r="AN2935" s="1"/>
      <c r="AO2935" s="1"/>
      <c r="AP2935" s="1"/>
      <c r="AQ2935" s="1"/>
    </row>
    <row r="2936" spans="1:43" x14ac:dyDescent="0.2">
      <c r="A2936" s="67">
        <f t="shared" si="1177"/>
        <v>45218</v>
      </c>
      <c r="B2936" s="8">
        <f t="shared" ref="B2936" si="1194">(P2936+X2936)</f>
        <v>25531.447837830001</v>
      </c>
      <c r="C2936" s="8">
        <f t="shared" ref="C2936" si="1195">TRUNC(IF(Q2935&gt;0,VLOOKUP(A2935,$AE$12:$AF$114,2),C2935),8)</f>
        <v>16509.017461799998</v>
      </c>
      <c r="D2936" s="28">
        <f t="shared" ref="D2936" si="1196">IF(E2936=E2935,D2935,E2935)</f>
        <v>6700.66</v>
      </c>
      <c r="E2936" s="9">
        <f>IF(K2936=1,VLOOKUP(A2935,[1]Plan1!$AY$117:$BA$314,3),E2935)</f>
        <v>6716.74</v>
      </c>
      <c r="F2936" s="110">
        <f t="shared" ref="F2936" si="1197">IF(D2936=D2935,F2935,A2936)</f>
        <v>45216</v>
      </c>
      <c r="G2936" s="12">
        <f t="shared" ref="G2936" si="1198">(E2936/D2936)-1</f>
        <v>2.3997636053760818E-3</v>
      </c>
      <c r="H2936" s="11">
        <f t="shared" ref="H2936" si="1199">IF(DAY(A2936)=15,VLOOKUP(A2936,AJ$118:AP$450,4),H2935)</f>
        <v>45246</v>
      </c>
      <c r="I2936" s="11">
        <f t="shared" ref="I2936" si="1200">IF(A2936&gt;I2935,H2936,I2935)</f>
        <v>45246</v>
      </c>
      <c r="J2936" s="1">
        <f t="shared" ref="J2936" si="1201">IF(I2936=I2935,J2935,NETWORKDAYS(I2935,I2936,$AE$118:$AE$502)-1)</f>
        <v>21</v>
      </c>
      <c r="K2936" s="1">
        <f t="shared" ref="K2936" si="1202">(J2936-(NETWORKDAYS(A2936,I2936,AE$118:AE$502)-1))</f>
        <v>3</v>
      </c>
      <c r="L2936" s="8">
        <f t="shared" ref="L2936" si="1203">TRUNC((E2936/D2936)^TRUNC((K2936/J2936),9),8)</f>
        <v>1.0003424700000001</v>
      </c>
      <c r="M2936" s="14">
        <f t="shared" ref="M2936" si="1204">IF(I2936&gt;I2935,L2935,M2935)</f>
        <v>1.0026005099999999</v>
      </c>
      <c r="N2936" s="14">
        <f t="shared" ref="N2936" si="1205">IF(I2936&gt;I2935,N2935*M2936,N2935)</f>
        <v>1.5332889812696182</v>
      </c>
      <c r="O2936" s="8">
        <f t="shared" ref="O2936" si="1206">TRUNC(TRUNC((L2936*N2936),15),8)</f>
        <v>1.53381408</v>
      </c>
      <c r="P2936" s="8">
        <f t="shared" ref="P2936" si="1207">TRUNC(C2936*O2936,8)</f>
        <v>25321.76342987</v>
      </c>
      <c r="Q2936" s="13">
        <f t="shared" ref="Q2936" si="1208">IF(VLOOKUP(A2936,AE$10:AM$114,9)=VLOOKUP(A2935,AE$10:AM$114,9),0,VLOOKUP(A2936,AE$10:AM$114,9))</f>
        <v>0</v>
      </c>
      <c r="R2936" s="21">
        <f t="shared" ref="R2936" si="1209">IF(Q2936&gt;0,VLOOKUP($A2936,$AE$10:$AK$114,7),0)</f>
        <v>0</v>
      </c>
      <c r="S2936" s="8">
        <f t="shared" ref="S2936" si="1210">IF(R2936&gt;0,TRUNC(R2936*P2936,8),0)</f>
        <v>0</v>
      </c>
      <c r="T2936" s="10">
        <f t="shared" ref="T2936" si="1211">IF(Q2935&gt;0,VLOOKUP(A2935,$AE$11:$AH$20,4),T2935)</f>
        <v>6.5000000000000002E-2</v>
      </c>
      <c r="U2936" s="13">
        <f t="shared" si="1187"/>
        <v>33</v>
      </c>
      <c r="V2936" s="13">
        <v>252</v>
      </c>
      <c r="W2936" s="14">
        <f t="shared" si="1175"/>
        <v>1.0082807979999999</v>
      </c>
      <c r="X2936" s="224">
        <f t="shared" ref="X2936" si="1212">TRUNC((P2936*(W2936-1)),8)</f>
        <v>209.68440795999999</v>
      </c>
      <c r="Y2936" s="8">
        <v>0</v>
      </c>
      <c r="Z2936" s="9">
        <f t="shared" ref="Z2936" si="1213">IF(S2936&gt;0,S2936+X2936,0)</f>
        <v>0</v>
      </c>
      <c r="AA2936" s="26" t="str">
        <f t="shared" si="1184"/>
        <v>AMEX+J=</v>
      </c>
      <c r="AB2936" s="70">
        <f t="shared" si="1185"/>
        <v>45223</v>
      </c>
      <c r="AC2936" s="4"/>
      <c r="AD2936" s="1"/>
      <c r="AE2936" s="11"/>
      <c r="AF2936" s="5"/>
      <c r="AG2936" s="1"/>
      <c r="AH2936" s="1"/>
      <c r="AI2936" s="1"/>
      <c r="AJ2936" s="1"/>
      <c r="AK2936" s="10"/>
      <c r="AL2936" s="1"/>
      <c r="AM2936" s="1"/>
      <c r="AN2936" s="1"/>
      <c r="AO2936" s="1"/>
      <c r="AP2936" s="1"/>
      <c r="AQ2936" s="1"/>
    </row>
    <row r="2937" spans="1:43" x14ac:dyDescent="0.2">
      <c r="A2937" s="67">
        <f t="shared" si="1177"/>
        <v>45219</v>
      </c>
      <c r="B2937" s="8">
        <f t="shared" si="1167"/>
        <v>25540.74381769</v>
      </c>
      <c r="C2937" s="8">
        <f t="shared" si="1178"/>
        <v>16509.017461799998</v>
      </c>
      <c r="D2937" s="28">
        <f t="shared" si="1179"/>
        <v>6700.66</v>
      </c>
      <c r="E2937" s="9">
        <f>IF(K2937=1,VLOOKUP(A2936,[1]Plan1!$AY$117:$BA$314,3),E2936)</f>
        <v>6716.74</v>
      </c>
      <c r="F2937" s="110">
        <f t="shared" si="1180"/>
        <v>45216</v>
      </c>
      <c r="G2937" s="12">
        <f t="shared" si="1168"/>
        <v>2.3997636053760818E-3</v>
      </c>
      <c r="H2937" s="11">
        <f t="shared" si="1181"/>
        <v>45246</v>
      </c>
      <c r="I2937" s="11">
        <f t="shared" si="1169"/>
        <v>45246</v>
      </c>
      <c r="J2937" s="1">
        <f t="shared" si="1182"/>
        <v>21</v>
      </c>
      <c r="K2937" s="1">
        <f t="shared" si="1192"/>
        <v>4</v>
      </c>
      <c r="L2937" s="8">
        <f t="shared" si="1170"/>
        <v>1.0004566500000001</v>
      </c>
      <c r="M2937" s="14">
        <f t="shared" si="1191"/>
        <v>1.0026005099999999</v>
      </c>
      <c r="N2937" s="14">
        <f t="shared" si="1186"/>
        <v>1.5332889812696182</v>
      </c>
      <c r="O2937" s="8">
        <f t="shared" si="1190"/>
        <v>1.53398915</v>
      </c>
      <c r="P2937" s="8">
        <f t="shared" si="1171"/>
        <v>25324.653663559999</v>
      </c>
      <c r="Q2937" s="13">
        <f t="shared" si="1172"/>
        <v>0</v>
      </c>
      <c r="R2937" s="21">
        <f t="shared" si="1173"/>
        <v>0</v>
      </c>
      <c r="S2937" s="8">
        <f t="shared" si="1174"/>
        <v>0</v>
      </c>
      <c r="T2937" s="10">
        <f t="shared" si="1183"/>
        <v>6.5000000000000002E-2</v>
      </c>
      <c r="U2937" s="13">
        <f t="shared" si="1187"/>
        <v>34</v>
      </c>
      <c r="V2937" s="13">
        <v>252</v>
      </c>
      <c r="W2937" s="14">
        <f t="shared" si="1175"/>
        <v>1.0085327980000001</v>
      </c>
      <c r="X2937" s="224">
        <f t="shared" si="1193"/>
        <v>216.09015413</v>
      </c>
      <c r="Y2937" s="8">
        <v>0</v>
      </c>
      <c r="Z2937" s="9">
        <f t="shared" si="1176"/>
        <v>0</v>
      </c>
      <c r="AA2937" s="26" t="str">
        <f t="shared" si="1184"/>
        <v>AMEX+J=</v>
      </c>
      <c r="AB2937" s="70">
        <f t="shared" si="1185"/>
        <v>45223</v>
      </c>
      <c r="AC2937" s="4"/>
      <c r="AD2937" s="1"/>
      <c r="AE2937" s="11"/>
      <c r="AF2937" s="5"/>
      <c r="AG2937" s="1"/>
      <c r="AH2937" s="1"/>
      <c r="AI2937" s="1"/>
      <c r="AJ2937" s="1"/>
      <c r="AK2937" s="10"/>
      <c r="AL2937" s="1"/>
      <c r="AM2937" s="1"/>
      <c r="AN2937" s="1"/>
      <c r="AO2937" s="1"/>
      <c r="AP2937" s="1"/>
      <c r="AQ2937" s="1"/>
    </row>
    <row r="2938" spans="1:43" x14ac:dyDescent="0.2">
      <c r="A2938" s="67">
        <f t="shared" si="1177"/>
        <v>45220</v>
      </c>
      <c r="B2938" s="8">
        <f t="shared" si="1167"/>
        <v>25550.043374790002</v>
      </c>
      <c r="C2938" s="8">
        <f t="shared" si="1178"/>
        <v>16509.017461799998</v>
      </c>
      <c r="D2938" s="28">
        <f t="shared" si="1179"/>
        <v>6700.66</v>
      </c>
      <c r="E2938" s="9">
        <f>IF(K2938=1,VLOOKUP(A2937,[1]Plan1!$AY$117:$BA$314,3),E2937)</f>
        <v>6716.74</v>
      </c>
      <c r="F2938" s="110">
        <f t="shared" si="1180"/>
        <v>45216</v>
      </c>
      <c r="G2938" s="12">
        <f t="shared" si="1168"/>
        <v>2.3997636053760818E-3</v>
      </c>
      <c r="H2938" s="11">
        <f t="shared" si="1181"/>
        <v>45246</v>
      </c>
      <c r="I2938" s="11">
        <f t="shared" si="1169"/>
        <v>45246</v>
      </c>
      <c r="J2938" s="1">
        <f t="shared" si="1182"/>
        <v>21</v>
      </c>
      <c r="K2938" s="1">
        <f t="shared" si="1192"/>
        <v>5</v>
      </c>
      <c r="L2938" s="8">
        <f t="shared" si="1170"/>
        <v>1.0005708499999999</v>
      </c>
      <c r="M2938" s="14">
        <f t="shared" si="1191"/>
        <v>1.0026005099999999</v>
      </c>
      <c r="N2938" s="14">
        <f t="shared" si="1186"/>
        <v>1.5332889812696182</v>
      </c>
      <c r="O2938" s="8">
        <f t="shared" si="1190"/>
        <v>1.5341642499999999</v>
      </c>
      <c r="P2938" s="8">
        <f t="shared" si="1171"/>
        <v>25327.544392510001</v>
      </c>
      <c r="Q2938" s="13">
        <f t="shared" si="1172"/>
        <v>0</v>
      </c>
      <c r="R2938" s="21">
        <f t="shared" si="1173"/>
        <v>0</v>
      </c>
      <c r="S2938" s="8">
        <f t="shared" si="1174"/>
        <v>0</v>
      </c>
      <c r="T2938" s="10">
        <f t="shared" si="1183"/>
        <v>6.5000000000000002E-2</v>
      </c>
      <c r="U2938" s="13">
        <f t="shared" si="1187"/>
        <v>35</v>
      </c>
      <c r="V2938" s="13">
        <v>252</v>
      </c>
      <c r="W2938" s="14">
        <f t="shared" si="1175"/>
        <v>1.0087848619999999</v>
      </c>
      <c r="X2938" s="224">
        <f t="shared" si="1193"/>
        <v>222.49898228000001</v>
      </c>
      <c r="Y2938" s="8">
        <v>0</v>
      </c>
      <c r="Z2938" s="9">
        <f t="shared" si="1176"/>
        <v>0</v>
      </c>
      <c r="AA2938" s="26" t="str">
        <f t="shared" si="1184"/>
        <v>AMEX+J=</v>
      </c>
      <c r="AB2938" s="70">
        <f t="shared" si="1185"/>
        <v>45223</v>
      </c>
      <c r="AC2938" s="24"/>
      <c r="AD2938" s="1"/>
      <c r="AE2938" s="11"/>
      <c r="AF2938" s="5"/>
      <c r="AG2938" s="1"/>
      <c r="AH2938" s="1"/>
      <c r="AI2938" s="1"/>
      <c r="AJ2938" s="1"/>
      <c r="AK2938" s="10"/>
      <c r="AL2938" s="1"/>
      <c r="AM2938" s="1"/>
      <c r="AN2938" s="1"/>
      <c r="AO2938" s="1"/>
      <c r="AP2938" s="1"/>
      <c r="AQ2938" s="1"/>
    </row>
    <row r="2939" spans="1:43" x14ac:dyDescent="0.2">
      <c r="A2939" s="67">
        <f t="shared" si="1177"/>
        <v>45221</v>
      </c>
      <c r="B2939" s="8">
        <f t="shared" si="1167"/>
        <v>25550.043374790002</v>
      </c>
      <c r="C2939" s="8">
        <f t="shared" si="1178"/>
        <v>16509.017461799998</v>
      </c>
      <c r="D2939" s="28">
        <f t="shared" si="1179"/>
        <v>6700.66</v>
      </c>
      <c r="E2939" s="9">
        <f>IF(K2939=1,VLOOKUP(A2938,[1]Plan1!$AY$117:$BA$314,3),E2938)</f>
        <v>6716.74</v>
      </c>
      <c r="F2939" s="110">
        <f t="shared" si="1180"/>
        <v>45216</v>
      </c>
      <c r="G2939" s="12">
        <f t="shared" si="1168"/>
        <v>2.3997636053760818E-3</v>
      </c>
      <c r="H2939" s="11">
        <f t="shared" si="1181"/>
        <v>45246</v>
      </c>
      <c r="I2939" s="11">
        <f t="shared" si="1169"/>
        <v>45246</v>
      </c>
      <c r="J2939" s="1">
        <f t="shared" si="1182"/>
        <v>21</v>
      </c>
      <c r="K2939" s="1">
        <f t="shared" si="1192"/>
        <v>5</v>
      </c>
      <c r="L2939" s="8">
        <f t="shared" si="1170"/>
        <v>1.0005708499999999</v>
      </c>
      <c r="M2939" s="14">
        <f t="shared" si="1191"/>
        <v>1.0026005099999999</v>
      </c>
      <c r="N2939" s="14">
        <f t="shared" si="1186"/>
        <v>1.5332889812696182</v>
      </c>
      <c r="O2939" s="8">
        <f t="shared" si="1190"/>
        <v>1.5341642499999999</v>
      </c>
      <c r="P2939" s="8">
        <f t="shared" si="1171"/>
        <v>25327.544392510001</v>
      </c>
      <c r="Q2939" s="13">
        <f t="shared" si="1172"/>
        <v>0</v>
      </c>
      <c r="R2939" s="21">
        <f t="shared" si="1173"/>
        <v>0</v>
      </c>
      <c r="S2939" s="8">
        <f t="shared" si="1174"/>
        <v>0</v>
      </c>
      <c r="T2939" s="10">
        <f t="shared" si="1183"/>
        <v>6.5000000000000002E-2</v>
      </c>
      <c r="U2939" s="13">
        <f t="shared" si="1187"/>
        <v>35</v>
      </c>
      <c r="V2939" s="13">
        <v>252</v>
      </c>
      <c r="W2939" s="14">
        <f t="shared" si="1175"/>
        <v>1.0087848619999999</v>
      </c>
      <c r="X2939" s="224">
        <f t="shared" si="1193"/>
        <v>222.49898228000001</v>
      </c>
      <c r="Y2939" s="8">
        <v>0</v>
      </c>
      <c r="Z2939" s="9">
        <f t="shared" si="1176"/>
        <v>0</v>
      </c>
      <c r="AA2939" s="26" t="str">
        <f t="shared" si="1184"/>
        <v>AMEX+J=</v>
      </c>
      <c r="AB2939" s="70">
        <f t="shared" si="1185"/>
        <v>45223</v>
      </c>
      <c r="AC2939" s="24"/>
      <c r="AD2939" s="1"/>
      <c r="AE2939" s="11"/>
      <c r="AF2939" s="5"/>
      <c r="AG2939" s="1"/>
      <c r="AH2939" s="1"/>
      <c r="AI2939" s="1"/>
      <c r="AJ2939" s="1"/>
      <c r="AK2939" s="10"/>
      <c r="AL2939" s="1"/>
      <c r="AM2939" s="1"/>
      <c r="AN2939" s="1"/>
      <c r="AO2939" s="1"/>
      <c r="AP2939" s="1"/>
      <c r="AQ2939" s="1"/>
    </row>
    <row r="2940" spans="1:43" ht="15" x14ac:dyDescent="0.2">
      <c r="A2940" s="67">
        <f t="shared" si="1177"/>
        <v>45222</v>
      </c>
      <c r="B2940" s="8">
        <f t="shared" ref="B2940" si="1214">(P2940+X2940)</f>
        <v>25550.043374790002</v>
      </c>
      <c r="C2940" s="8">
        <f t="shared" ref="C2940:C2941" si="1215">TRUNC(IF(Q2939&gt;0,VLOOKUP(A2939,$AE$12:$AF$114,2),C2939),8)</f>
        <v>16509.017461799998</v>
      </c>
      <c r="D2940" s="28">
        <f t="shared" ref="D2940" si="1216">IF(E2940=E2939,D2939,E2939)</f>
        <v>6700.66</v>
      </c>
      <c r="E2940" s="9">
        <f>IF(K2940=1,VLOOKUP(A2939,[1]Plan1!$AY$117:$BA$314,3),E2939)</f>
        <v>6716.74</v>
      </c>
      <c r="F2940" s="110">
        <f t="shared" ref="F2940" si="1217">IF(D2940=D2939,F2939,A2940)</f>
        <v>45216</v>
      </c>
      <c r="G2940" s="12">
        <f t="shared" ref="G2940" si="1218">(E2940/D2940)-1</f>
        <v>2.3997636053760818E-3</v>
      </c>
      <c r="H2940" s="11">
        <f t="shared" ref="H2940" si="1219">IF(DAY(A2940)=15,VLOOKUP(A2940,AJ$118:AP$450,4),H2939)</f>
        <v>45246</v>
      </c>
      <c r="I2940" s="11">
        <f t="shared" ref="I2940" si="1220">IF(A2940&gt;I2939,H2940,I2939)</f>
        <v>45246</v>
      </c>
      <c r="J2940" s="1">
        <f t="shared" ref="J2940" si="1221">IF(I2940=I2939,J2939,NETWORKDAYS(I2939,I2940,$AE$118:$AE$502)-1)</f>
        <v>21</v>
      </c>
      <c r="K2940" s="1">
        <f t="shared" ref="K2940" si="1222">(J2940-(NETWORKDAYS(A2940,I2940,AE$118:AE$502)-1))</f>
        <v>5</v>
      </c>
      <c r="L2940" s="8">
        <f t="shared" ref="L2940" si="1223">TRUNC((E2940/D2940)^TRUNC((K2940/J2940),9),8)</f>
        <v>1.0005708499999999</v>
      </c>
      <c r="M2940" s="14">
        <f t="shared" ref="M2940" si="1224">IF(I2940&gt;I2939,L2939,M2939)</f>
        <v>1.0026005099999999</v>
      </c>
      <c r="N2940" s="14">
        <f t="shared" ref="N2940" si="1225">IF(I2940&gt;I2939,N2939*M2940,N2939)</f>
        <v>1.5332889812696182</v>
      </c>
      <c r="O2940" s="8">
        <f t="shared" ref="O2940" si="1226">TRUNC(TRUNC((L2940*N2940),15),8)</f>
        <v>1.5341642499999999</v>
      </c>
      <c r="P2940" s="8">
        <f t="shared" ref="P2940" si="1227">TRUNC(C2940*O2940,8)</f>
        <v>25327.544392510001</v>
      </c>
      <c r="Q2940" s="13">
        <f t="shared" ref="Q2940" si="1228">IF(VLOOKUP(A2940,AE$10:AM$114,9)=VLOOKUP(A2939,AE$10:AM$114,9),0,VLOOKUP(A2940,AE$10:AM$114,9))</f>
        <v>0</v>
      </c>
      <c r="R2940" s="21">
        <f t="shared" ref="R2940" si="1229">IF(Q2940&gt;0,VLOOKUP($A2940,$AE$10:$AK$114,7),0)</f>
        <v>0</v>
      </c>
      <c r="S2940" s="8">
        <f t="shared" ref="S2940" si="1230">IF(R2940&gt;0,TRUNC(R2940*P2940,8),0)</f>
        <v>0</v>
      </c>
      <c r="T2940" s="10">
        <f t="shared" ref="T2940:T2941" si="1231">IF(Q2939&gt;0,VLOOKUP(A2939,$AE$11:$AH$20,4),T2939)</f>
        <v>6.5000000000000002E-2</v>
      </c>
      <c r="U2940" s="13">
        <f t="shared" ref="U2940:U2941" si="1232">IF(Q2939&gt;0,1,IF(K2940=K2939,U2939,U2939+1))</f>
        <v>35</v>
      </c>
      <c r="V2940" s="13">
        <v>252</v>
      </c>
      <c r="W2940" s="14">
        <f t="shared" ref="W2940:W3003" si="1233">ROUND((1+T2940)^TRUNC((U2940/V2940),9),9)</f>
        <v>1.0087848619999999</v>
      </c>
      <c r="X2940" s="224">
        <f t="shared" ref="X2940" si="1234">TRUNC((P2940*(W2940-1)),8)</f>
        <v>222.49898228000001</v>
      </c>
      <c r="Y2940" s="8">
        <v>0</v>
      </c>
      <c r="Z2940" s="9">
        <f t="shared" ref="Z2940" si="1235">IF(S2940&gt;0,S2940+X2940,0)</f>
        <v>0</v>
      </c>
      <c r="AA2940" s="26" t="str">
        <f t="shared" si="1184"/>
        <v>AMEX+J=</v>
      </c>
      <c r="AB2940" s="70">
        <f t="shared" si="1185"/>
        <v>45223</v>
      </c>
      <c r="AC2940" s="24"/>
      <c r="AD2940" s="236"/>
      <c r="AE2940" s="282"/>
      <c r="AF2940" s="237">
        <v>10000</v>
      </c>
      <c r="AG2940" s="1"/>
      <c r="AH2940" s="1"/>
      <c r="AI2940" s="1"/>
      <c r="AJ2940" s="1"/>
      <c r="AK2940" s="10"/>
      <c r="AL2940" s="1"/>
      <c r="AM2940" s="1"/>
      <c r="AN2940" s="1"/>
      <c r="AO2940" s="1"/>
      <c r="AP2940" s="1"/>
      <c r="AQ2940" s="1"/>
    </row>
    <row r="2941" spans="1:43" ht="15.75" x14ac:dyDescent="0.25">
      <c r="A2941" s="196">
        <f t="shared" si="1177"/>
        <v>45223</v>
      </c>
      <c r="B2941" s="85">
        <f t="shared" si="1167"/>
        <v>25559.346151600002</v>
      </c>
      <c r="C2941" s="85">
        <f t="shared" si="1215"/>
        <v>16509.017461799998</v>
      </c>
      <c r="D2941" s="197">
        <f t="shared" si="1179"/>
        <v>6700.66</v>
      </c>
      <c r="E2941" s="9">
        <f>IF(K2941=1,VLOOKUP(A2940,[1]Plan1!$AY$117:$BA$314,3),E2940)</f>
        <v>6716.74</v>
      </c>
      <c r="F2941" s="198">
        <f t="shared" si="1180"/>
        <v>45216</v>
      </c>
      <c r="G2941" s="199">
        <f t="shared" si="1168"/>
        <v>2.3997636053760818E-3</v>
      </c>
      <c r="H2941" s="200">
        <f t="shared" si="1181"/>
        <v>45246</v>
      </c>
      <c r="I2941" s="200">
        <f t="shared" si="1169"/>
        <v>45246</v>
      </c>
      <c r="J2941" s="83">
        <f t="shared" si="1182"/>
        <v>21</v>
      </c>
      <c r="K2941" s="83">
        <f t="shared" si="1192"/>
        <v>6</v>
      </c>
      <c r="L2941" s="85">
        <f t="shared" si="1170"/>
        <v>1.00068505</v>
      </c>
      <c r="M2941" s="201">
        <f t="shared" si="1191"/>
        <v>1.0026005099999999</v>
      </c>
      <c r="N2941" s="201">
        <f t="shared" si="1186"/>
        <v>1.5332889812696182</v>
      </c>
      <c r="O2941" s="85">
        <f t="shared" si="1190"/>
        <v>1.5343393599999999</v>
      </c>
      <c r="P2941" s="85">
        <f t="shared" si="1171"/>
        <v>25330.435286560001</v>
      </c>
      <c r="Q2941" s="202">
        <v>8</v>
      </c>
      <c r="R2941" s="203">
        <f>S2941/P2941</f>
        <v>6.9867615737697994E-2</v>
      </c>
      <c r="S2941" s="85">
        <f>AC2952</f>
        <v>1769.77711907</v>
      </c>
      <c r="T2941" s="204">
        <f t="shared" si="1231"/>
        <v>6.5000000000000002E-2</v>
      </c>
      <c r="U2941" s="202">
        <f t="shared" si="1232"/>
        <v>36</v>
      </c>
      <c r="V2941" s="202">
        <v>252</v>
      </c>
      <c r="W2941" s="201">
        <f t="shared" si="1233"/>
        <v>1.0090369889999999</v>
      </c>
      <c r="X2941" s="85">
        <f t="shared" si="1193"/>
        <v>228.91086504</v>
      </c>
      <c r="Y2941" s="85">
        <v>0</v>
      </c>
      <c r="Z2941" s="106">
        <f t="shared" si="1176"/>
        <v>1998.6879841100001</v>
      </c>
      <c r="AA2941" s="107" t="str">
        <f t="shared" si="1184"/>
        <v>AMEX+J=</v>
      </c>
      <c r="AB2941" s="152">
        <v>45716</v>
      </c>
      <c r="AC2941" s="219" t="s">
        <v>102</v>
      </c>
      <c r="AD2941" s="283">
        <v>1.4999999999999999E-2</v>
      </c>
      <c r="AE2941" s="237">
        <f t="shared" ref="AE2941:AE2946" si="1236">AD2941*AF2940</f>
        <v>150</v>
      </c>
      <c r="AF2941" s="237">
        <f t="shared" ref="AF2941:AF2946" si="1237">AF2940-AE2941</f>
        <v>9850</v>
      </c>
      <c r="AG2941" s="1"/>
      <c r="AH2941" s="1"/>
      <c r="AI2941" s="1"/>
      <c r="AJ2941" s="1"/>
      <c r="AK2941" s="10"/>
      <c r="AL2941" s="1"/>
      <c r="AM2941" s="1"/>
      <c r="AN2941" s="1"/>
      <c r="AO2941" s="1"/>
      <c r="AP2941" s="1"/>
      <c r="AQ2941" s="1"/>
    </row>
    <row r="2942" spans="1:43" ht="18.75" x14ac:dyDescent="0.2">
      <c r="A2942" s="67">
        <f t="shared" si="1177"/>
        <v>45224</v>
      </c>
      <c r="B2942" s="8">
        <f t="shared" si="1167"/>
        <v>23569.236753339999</v>
      </c>
      <c r="C2942" s="223">
        <f>IF(Q2941&gt;0,C2941-(S2941/O2941),C2941)</f>
        <v>15355.57177357233</v>
      </c>
      <c r="D2942" s="28">
        <f t="shared" si="1179"/>
        <v>6700.66</v>
      </c>
      <c r="E2942" s="9">
        <f>IF(K2942=1,VLOOKUP(A2941,[1]Plan1!$AY$117:$BA$314,3),E2941)</f>
        <v>6716.74</v>
      </c>
      <c r="F2942" s="110">
        <f t="shared" si="1180"/>
        <v>45216</v>
      </c>
      <c r="G2942" s="12">
        <f t="shared" si="1168"/>
        <v>2.3997636053760818E-3</v>
      </c>
      <c r="H2942" s="11">
        <f t="shared" si="1181"/>
        <v>45246</v>
      </c>
      <c r="I2942" s="11">
        <f t="shared" si="1169"/>
        <v>45246</v>
      </c>
      <c r="J2942" s="1">
        <f t="shared" si="1182"/>
        <v>21</v>
      </c>
      <c r="K2942" s="1">
        <f t="shared" si="1192"/>
        <v>7</v>
      </c>
      <c r="L2942" s="8">
        <f t="shared" si="1170"/>
        <v>1.0007992800000001</v>
      </c>
      <c r="M2942" s="14">
        <f t="shared" si="1191"/>
        <v>1.0026005099999999</v>
      </c>
      <c r="N2942" s="14">
        <f t="shared" si="1186"/>
        <v>1.5332889812696182</v>
      </c>
      <c r="O2942" s="8">
        <f t="shared" si="1190"/>
        <v>1.5345145</v>
      </c>
      <c r="P2942" s="8">
        <f t="shared" si="1171"/>
        <v>23563.347542330001</v>
      </c>
      <c r="Q2942" s="13">
        <f t="shared" si="1172"/>
        <v>0</v>
      </c>
      <c r="R2942" s="21">
        <v>0</v>
      </c>
      <c r="S2942" s="8">
        <f t="shared" si="1174"/>
        <v>0</v>
      </c>
      <c r="T2942" s="86">
        <v>6.5000000000000002E-2</v>
      </c>
      <c r="U2942" s="13">
        <f t="shared" si="1187"/>
        <v>1</v>
      </c>
      <c r="V2942" s="13">
        <v>252</v>
      </c>
      <c r="W2942" s="14">
        <f t="shared" si="1233"/>
        <v>1.0002499309999999</v>
      </c>
      <c r="X2942" s="224">
        <f t="shared" si="1193"/>
        <v>5.8892110100000004</v>
      </c>
      <c r="Y2942" s="8">
        <v>0</v>
      </c>
      <c r="Z2942" s="9">
        <f t="shared" si="1176"/>
        <v>0</v>
      </c>
      <c r="AA2942" s="107" t="s">
        <v>116</v>
      </c>
      <c r="AB2942" s="70">
        <v>45240</v>
      </c>
      <c r="AC2942" s="221">
        <v>19878950.690000001</v>
      </c>
      <c r="AD2942" s="283">
        <v>2.5000000000000001E-2</v>
      </c>
      <c r="AE2942" s="237">
        <f t="shared" si="1236"/>
        <v>246.25</v>
      </c>
      <c r="AF2942" s="237">
        <f t="shared" si="1237"/>
        <v>9603.75</v>
      </c>
      <c r="AG2942" s="1"/>
      <c r="AH2942" s="1"/>
      <c r="AI2942" s="1"/>
      <c r="AJ2942" s="1"/>
      <c r="AK2942" s="10"/>
      <c r="AL2942" s="1"/>
      <c r="AM2942" s="1"/>
      <c r="AN2942" s="1"/>
      <c r="AO2942" s="1"/>
      <c r="AP2942" s="1"/>
      <c r="AQ2942" s="1"/>
    </row>
    <row r="2943" spans="1:43" ht="15" x14ac:dyDescent="0.2">
      <c r="A2943" s="67">
        <f t="shared" si="1177"/>
        <v>45225</v>
      </c>
      <c r="B2943" s="8">
        <f t="shared" si="1167"/>
        <v>23577.818321809998</v>
      </c>
      <c r="C2943" s="224">
        <f t="shared" ref="C2943:C3005" si="1238">IF(Q2942&gt;0,C2942-(S2942/O2942),C2942)</f>
        <v>15355.57177357233</v>
      </c>
      <c r="D2943" s="28">
        <f t="shared" si="1179"/>
        <v>6700.66</v>
      </c>
      <c r="E2943" s="9">
        <f>IF(K2943=1,VLOOKUP(A2942,[1]Plan1!$AY$117:$BA$314,3),E2942)</f>
        <v>6716.74</v>
      </c>
      <c r="F2943" s="110">
        <f t="shared" si="1180"/>
        <v>45216</v>
      </c>
      <c r="G2943" s="12">
        <f t="shared" si="1168"/>
        <v>2.3997636053760818E-3</v>
      </c>
      <c r="H2943" s="11">
        <f t="shared" si="1181"/>
        <v>45246</v>
      </c>
      <c r="I2943" s="11">
        <f t="shared" si="1169"/>
        <v>45246</v>
      </c>
      <c r="J2943" s="1">
        <f t="shared" si="1182"/>
        <v>21</v>
      </c>
      <c r="K2943" s="1">
        <f t="shared" si="1192"/>
        <v>8</v>
      </c>
      <c r="L2943" s="8">
        <f t="shared" si="1170"/>
        <v>1.00091351</v>
      </c>
      <c r="M2943" s="14">
        <f t="shared" si="1191"/>
        <v>1.0026005099999999</v>
      </c>
      <c r="N2943" s="14">
        <f t="shared" si="1186"/>
        <v>1.5332889812696182</v>
      </c>
      <c r="O2943" s="8">
        <f t="shared" si="1190"/>
        <v>1.53468965</v>
      </c>
      <c r="P2943" s="8">
        <f t="shared" si="1171"/>
        <v>23566.037070729999</v>
      </c>
      <c r="Q2943" s="13">
        <f t="shared" si="1172"/>
        <v>0</v>
      </c>
      <c r="R2943" s="21">
        <v>0</v>
      </c>
      <c r="S2943" s="8">
        <f t="shared" si="1174"/>
        <v>0</v>
      </c>
      <c r="T2943" s="10">
        <f t="shared" si="1183"/>
        <v>6.5000000000000002E-2</v>
      </c>
      <c r="U2943" s="13">
        <f t="shared" si="1187"/>
        <v>2</v>
      </c>
      <c r="V2943" s="13">
        <v>252</v>
      </c>
      <c r="W2943" s="14">
        <f t="shared" si="1233"/>
        <v>1.000499925</v>
      </c>
      <c r="X2943" s="224">
        <f t="shared" si="1193"/>
        <v>11.781251080000001</v>
      </c>
      <c r="Y2943" s="8">
        <v>0</v>
      </c>
      <c r="Z2943" s="9">
        <f t="shared" si="1176"/>
        <v>0</v>
      </c>
      <c r="AA2943" s="26" t="str">
        <f t="shared" si="1184"/>
        <v>AMEX=</v>
      </c>
      <c r="AB2943" s="70">
        <f t="shared" si="1185"/>
        <v>45240</v>
      </c>
      <c r="AC2943" s="219" t="s">
        <v>96</v>
      </c>
      <c r="AD2943" s="284">
        <f>R2941</f>
        <v>6.9867615737697994E-2</v>
      </c>
      <c r="AE2943" s="237">
        <f t="shared" si="1236"/>
        <v>670.99111464091709</v>
      </c>
      <c r="AF2943" s="237">
        <f t="shared" si="1237"/>
        <v>8932.7588853590823</v>
      </c>
      <c r="AG2943" s="1"/>
      <c r="AH2943" s="1"/>
      <c r="AI2943" s="1"/>
      <c r="AJ2943" s="1"/>
      <c r="AK2943" s="10"/>
      <c r="AL2943" s="1"/>
      <c r="AM2943" s="1"/>
      <c r="AN2943" s="1"/>
      <c r="AO2943" s="1"/>
      <c r="AP2943" s="1"/>
      <c r="AQ2943" s="1"/>
    </row>
    <row r="2944" spans="1:43" ht="15" x14ac:dyDescent="0.2">
      <c r="A2944" s="67">
        <f t="shared" si="1177"/>
        <v>45226</v>
      </c>
      <c r="B2944" s="8">
        <f t="shared" si="1167"/>
        <v>23586.403157270001</v>
      </c>
      <c r="C2944" s="224">
        <f t="shared" si="1238"/>
        <v>15355.57177357233</v>
      </c>
      <c r="D2944" s="28">
        <f t="shared" si="1179"/>
        <v>6700.66</v>
      </c>
      <c r="E2944" s="9">
        <f>IF(K2944=1,VLOOKUP(A2943,[1]Plan1!$AY$117:$BA$314,3),E2943)</f>
        <v>6716.74</v>
      </c>
      <c r="F2944" s="110">
        <f t="shared" si="1180"/>
        <v>45216</v>
      </c>
      <c r="G2944" s="12">
        <f t="shared" si="1168"/>
        <v>2.3997636053760818E-3</v>
      </c>
      <c r="H2944" s="11">
        <f t="shared" si="1181"/>
        <v>45246</v>
      </c>
      <c r="I2944" s="11">
        <f t="shared" si="1169"/>
        <v>45246</v>
      </c>
      <c r="J2944" s="1">
        <f t="shared" si="1182"/>
        <v>21</v>
      </c>
      <c r="K2944" s="1">
        <f t="shared" si="1192"/>
        <v>9</v>
      </c>
      <c r="L2944" s="8">
        <f t="shared" si="1170"/>
        <v>1.0010277599999999</v>
      </c>
      <c r="M2944" s="14">
        <f t="shared" si="1191"/>
        <v>1.0026005099999999</v>
      </c>
      <c r="N2944" s="14">
        <f t="shared" si="1186"/>
        <v>1.5332889812696182</v>
      </c>
      <c r="O2944" s="8">
        <f t="shared" si="1190"/>
        <v>1.5348648300000001</v>
      </c>
      <c r="P2944" s="8">
        <f t="shared" si="1171"/>
        <v>23568.727059789999</v>
      </c>
      <c r="Q2944" s="13">
        <f t="shared" si="1172"/>
        <v>0</v>
      </c>
      <c r="R2944" s="21">
        <v>0</v>
      </c>
      <c r="S2944" s="8">
        <f t="shared" si="1174"/>
        <v>0</v>
      </c>
      <c r="T2944" s="10">
        <f t="shared" si="1183"/>
        <v>6.5000000000000002E-2</v>
      </c>
      <c r="U2944" s="13">
        <f t="shared" si="1187"/>
        <v>3</v>
      </c>
      <c r="V2944" s="13">
        <v>252</v>
      </c>
      <c r="W2944" s="14">
        <f t="shared" si="1233"/>
        <v>1.000749981</v>
      </c>
      <c r="X2944" s="224">
        <f t="shared" si="1193"/>
        <v>17.676097479999999</v>
      </c>
      <c r="Y2944" s="8">
        <v>0</v>
      </c>
      <c r="Z2944" s="9">
        <f t="shared" si="1176"/>
        <v>0</v>
      </c>
      <c r="AA2944" s="26" t="str">
        <f t="shared" si="1184"/>
        <v>AMEX=</v>
      </c>
      <c r="AB2944" s="70">
        <f t="shared" si="1185"/>
        <v>45240</v>
      </c>
      <c r="AC2944" s="220">
        <v>9946</v>
      </c>
      <c r="AD2944" s="284">
        <f>R2989</f>
        <v>0.1090295440231374</v>
      </c>
      <c r="AE2944" s="237">
        <f t="shared" si="1236"/>
        <v>973.9346281393299</v>
      </c>
      <c r="AF2944" s="237">
        <f t="shared" si="1237"/>
        <v>7958.8242572197523</v>
      </c>
      <c r="AG2944" s="1"/>
      <c r="AH2944" s="1"/>
      <c r="AI2944" s="1"/>
      <c r="AJ2944" s="1"/>
      <c r="AK2944" s="10"/>
      <c r="AL2944" s="1"/>
      <c r="AM2944" s="1"/>
      <c r="AN2944" s="1"/>
      <c r="AO2944" s="1"/>
      <c r="AP2944" s="1"/>
      <c r="AQ2944" s="1"/>
    </row>
    <row r="2945" spans="1:43" ht="15" x14ac:dyDescent="0.2">
      <c r="A2945" s="67">
        <f t="shared" si="1177"/>
        <v>45227</v>
      </c>
      <c r="B2945" s="8">
        <f t="shared" si="1167"/>
        <v>23594.990976749999</v>
      </c>
      <c r="C2945" s="224">
        <f t="shared" si="1238"/>
        <v>15355.57177357233</v>
      </c>
      <c r="D2945" s="28">
        <f t="shared" si="1179"/>
        <v>6700.66</v>
      </c>
      <c r="E2945" s="9">
        <f>IF(K2945=1,VLOOKUP(A2944,[1]Plan1!$AY$117:$BA$314,3),E2944)</f>
        <v>6716.74</v>
      </c>
      <c r="F2945" s="110">
        <f t="shared" si="1180"/>
        <v>45216</v>
      </c>
      <c r="G2945" s="12">
        <f t="shared" si="1168"/>
        <v>2.3997636053760818E-3</v>
      </c>
      <c r="H2945" s="11">
        <f t="shared" si="1181"/>
        <v>45246</v>
      </c>
      <c r="I2945" s="11">
        <f t="shared" si="1169"/>
        <v>45246</v>
      </c>
      <c r="J2945" s="1">
        <f t="shared" si="1182"/>
        <v>21</v>
      </c>
      <c r="K2945" s="1">
        <f t="shared" si="1192"/>
        <v>10</v>
      </c>
      <c r="L2945" s="8">
        <f t="shared" si="1170"/>
        <v>1.0011420200000001</v>
      </c>
      <c r="M2945" s="14">
        <f t="shared" si="1191"/>
        <v>1.0026005099999999</v>
      </c>
      <c r="N2945" s="14">
        <f t="shared" si="1186"/>
        <v>1.5332889812696182</v>
      </c>
      <c r="O2945" s="8">
        <f t="shared" si="1190"/>
        <v>1.5350400200000001</v>
      </c>
      <c r="P2945" s="8">
        <f t="shared" si="1171"/>
        <v>23571.417202410001</v>
      </c>
      <c r="Q2945" s="13">
        <f t="shared" si="1172"/>
        <v>0</v>
      </c>
      <c r="R2945" s="21">
        <v>0</v>
      </c>
      <c r="S2945" s="8">
        <f t="shared" si="1174"/>
        <v>0</v>
      </c>
      <c r="T2945" s="10">
        <f t="shared" si="1183"/>
        <v>6.5000000000000002E-2</v>
      </c>
      <c r="U2945" s="13">
        <f t="shared" si="1187"/>
        <v>4</v>
      </c>
      <c r="V2945" s="13">
        <v>252</v>
      </c>
      <c r="W2945" s="14">
        <f t="shared" si="1233"/>
        <v>1.0010000999999999</v>
      </c>
      <c r="X2945" s="224">
        <f t="shared" si="1193"/>
        <v>23.57377434</v>
      </c>
      <c r="Y2945" s="8">
        <v>0</v>
      </c>
      <c r="Z2945" s="9">
        <f t="shared" si="1176"/>
        <v>0</v>
      </c>
      <c r="AA2945" s="26" t="str">
        <f t="shared" si="1184"/>
        <v>AMEX=</v>
      </c>
      <c r="AB2945" s="70">
        <f t="shared" si="1185"/>
        <v>45240</v>
      </c>
      <c r="AC2945" s="219" t="s">
        <v>94</v>
      </c>
      <c r="AD2945" s="284">
        <f>R3018</f>
        <v>3.1010137477867815E-2</v>
      </c>
      <c r="AE2945" s="237">
        <f t="shared" si="1236"/>
        <v>246.80423437857371</v>
      </c>
      <c r="AF2945" s="237">
        <f t="shared" si="1237"/>
        <v>7712.0200228411786</v>
      </c>
      <c r="AG2945" s="1"/>
      <c r="AH2945" s="1"/>
      <c r="AI2945" s="1"/>
      <c r="AJ2945" s="1"/>
      <c r="AK2945" s="10"/>
      <c r="AL2945" s="1"/>
      <c r="AM2945" s="1"/>
      <c r="AN2945" s="1"/>
      <c r="AO2945" s="1"/>
      <c r="AP2945" s="1"/>
      <c r="AQ2945" s="1"/>
    </row>
    <row r="2946" spans="1:43" ht="15" x14ac:dyDescent="0.2">
      <c r="A2946" s="67">
        <f t="shared" si="1177"/>
        <v>45228</v>
      </c>
      <c r="B2946" s="8">
        <f t="shared" si="1167"/>
        <v>23594.990976749999</v>
      </c>
      <c r="C2946" s="224">
        <f t="shared" si="1238"/>
        <v>15355.57177357233</v>
      </c>
      <c r="D2946" s="28">
        <f t="shared" si="1179"/>
        <v>6700.66</v>
      </c>
      <c r="E2946" s="9">
        <f>IF(K2946=1,VLOOKUP(A2945,[1]Plan1!$AY$117:$BA$314,3),E2945)</f>
        <v>6716.74</v>
      </c>
      <c r="F2946" s="110">
        <f t="shared" si="1180"/>
        <v>45216</v>
      </c>
      <c r="G2946" s="12">
        <f t="shared" si="1168"/>
        <v>2.3997636053760818E-3</v>
      </c>
      <c r="H2946" s="11">
        <f t="shared" si="1181"/>
        <v>45246</v>
      </c>
      <c r="I2946" s="11">
        <f t="shared" si="1169"/>
        <v>45246</v>
      </c>
      <c r="J2946" s="1">
        <f t="shared" si="1182"/>
        <v>21</v>
      </c>
      <c r="K2946" s="1">
        <f t="shared" si="1192"/>
        <v>10</v>
      </c>
      <c r="L2946" s="8">
        <f t="shared" si="1170"/>
        <v>1.0011420200000001</v>
      </c>
      <c r="M2946" s="14">
        <f t="shared" si="1191"/>
        <v>1.0026005099999999</v>
      </c>
      <c r="N2946" s="14">
        <f t="shared" si="1186"/>
        <v>1.5332889812696182</v>
      </c>
      <c r="O2946" s="8">
        <f t="shared" si="1190"/>
        <v>1.5350400200000001</v>
      </c>
      <c r="P2946" s="8">
        <f t="shared" si="1171"/>
        <v>23571.417202410001</v>
      </c>
      <c r="Q2946" s="13">
        <f t="shared" si="1172"/>
        <v>0</v>
      </c>
      <c r="R2946" s="21">
        <v>0</v>
      </c>
      <c r="S2946" s="8">
        <f t="shared" si="1174"/>
        <v>0</v>
      </c>
      <c r="T2946" s="10">
        <f t="shared" si="1183"/>
        <v>6.5000000000000002E-2</v>
      </c>
      <c r="U2946" s="13">
        <f t="shared" si="1187"/>
        <v>4</v>
      </c>
      <c r="V2946" s="13">
        <v>252</v>
      </c>
      <c r="W2946" s="14">
        <f t="shared" si="1233"/>
        <v>1.0010000999999999</v>
      </c>
      <c r="X2946" s="224">
        <f t="shared" si="1193"/>
        <v>23.57377434</v>
      </c>
      <c r="Y2946" s="8">
        <v>0</v>
      </c>
      <c r="Z2946" s="9">
        <f t="shared" si="1176"/>
        <v>0</v>
      </c>
      <c r="AA2946" s="26" t="str">
        <f t="shared" si="1184"/>
        <v>AMEX=</v>
      </c>
      <c r="AB2946" s="70">
        <f t="shared" si="1185"/>
        <v>45240</v>
      </c>
      <c r="AC2946" s="222">
        <f>X2941</f>
        <v>228.91086504</v>
      </c>
      <c r="AD2946" s="284">
        <f>R3019</f>
        <v>5.7965976165526775E-3</v>
      </c>
      <c r="AE2946" s="237">
        <f t="shared" si="1236"/>
        <v>44.703476883207699</v>
      </c>
      <c r="AF2946" s="237">
        <f t="shared" si="1237"/>
        <v>7667.3165459579714</v>
      </c>
      <c r="AG2946" s="1"/>
      <c r="AH2946" s="1"/>
      <c r="AI2946" s="1"/>
      <c r="AJ2946" s="1"/>
      <c r="AK2946" s="10"/>
      <c r="AL2946" s="1"/>
      <c r="AM2946" s="1"/>
      <c r="AN2946" s="1"/>
      <c r="AO2946" s="1"/>
      <c r="AP2946" s="1"/>
      <c r="AQ2946" s="1"/>
    </row>
    <row r="2947" spans="1:43" ht="15" x14ac:dyDescent="0.2">
      <c r="A2947" s="67">
        <f t="shared" si="1177"/>
        <v>45229</v>
      </c>
      <c r="B2947" s="8">
        <f t="shared" si="1167"/>
        <v>23594.990976749999</v>
      </c>
      <c r="C2947" s="224">
        <f t="shared" si="1238"/>
        <v>15355.57177357233</v>
      </c>
      <c r="D2947" s="28">
        <f t="shared" si="1179"/>
        <v>6700.66</v>
      </c>
      <c r="E2947" s="9">
        <f>IF(K2947=1,VLOOKUP(A2946,[1]Plan1!$AY$117:$BA$314,3),E2946)</f>
        <v>6716.74</v>
      </c>
      <c r="F2947" s="110">
        <f t="shared" si="1180"/>
        <v>45216</v>
      </c>
      <c r="G2947" s="12">
        <f t="shared" si="1168"/>
        <v>2.3997636053760818E-3</v>
      </c>
      <c r="H2947" s="11">
        <f t="shared" si="1181"/>
        <v>45246</v>
      </c>
      <c r="I2947" s="11">
        <f t="shared" si="1169"/>
        <v>45246</v>
      </c>
      <c r="J2947" s="1">
        <f t="shared" si="1182"/>
        <v>21</v>
      </c>
      <c r="K2947" s="1">
        <f t="shared" si="1192"/>
        <v>10</v>
      </c>
      <c r="L2947" s="8">
        <f t="shared" si="1170"/>
        <v>1.0011420200000001</v>
      </c>
      <c r="M2947" s="14">
        <f t="shared" si="1191"/>
        <v>1.0026005099999999</v>
      </c>
      <c r="N2947" s="14">
        <f t="shared" si="1186"/>
        <v>1.5332889812696182</v>
      </c>
      <c r="O2947" s="8">
        <f t="shared" si="1190"/>
        <v>1.5350400200000001</v>
      </c>
      <c r="P2947" s="8">
        <f t="shared" si="1171"/>
        <v>23571.417202410001</v>
      </c>
      <c r="Q2947" s="13">
        <f t="shared" si="1172"/>
        <v>0</v>
      </c>
      <c r="R2947" s="21">
        <v>0</v>
      </c>
      <c r="S2947" s="8">
        <f t="shared" si="1174"/>
        <v>0</v>
      </c>
      <c r="T2947" s="10">
        <f t="shared" si="1183"/>
        <v>6.5000000000000002E-2</v>
      </c>
      <c r="U2947" s="13">
        <f t="shared" si="1187"/>
        <v>4</v>
      </c>
      <c r="V2947" s="13">
        <v>252</v>
      </c>
      <c r="W2947" s="14">
        <f t="shared" si="1233"/>
        <v>1.0010000999999999</v>
      </c>
      <c r="X2947" s="224">
        <f t="shared" si="1193"/>
        <v>23.57377434</v>
      </c>
      <c r="Y2947" s="8">
        <v>0</v>
      </c>
      <c r="Z2947" s="9">
        <f t="shared" si="1176"/>
        <v>0</v>
      </c>
      <c r="AA2947" s="26" t="str">
        <f t="shared" si="1184"/>
        <v>AMEX=</v>
      </c>
      <c r="AB2947" s="70">
        <f t="shared" si="1185"/>
        <v>45240</v>
      </c>
      <c r="AC2947" s="219" t="s">
        <v>95</v>
      </c>
      <c r="AD2947" s="284">
        <f>R3138</f>
        <v>2.1084805042134009E-3</v>
      </c>
      <c r="AE2947" s="237">
        <f t="shared" ref="AE2947:AE2955" si="1239">AD2947*AF2946</f>
        <v>16.166387456785216</v>
      </c>
      <c r="AF2947" s="237">
        <f t="shared" ref="AF2947:AF2955" si="1240">AF2946-AE2947</f>
        <v>7651.1501585011865</v>
      </c>
      <c r="AG2947" s="1"/>
      <c r="AH2947" s="1"/>
      <c r="AI2947" s="1"/>
      <c r="AJ2947" s="1"/>
      <c r="AK2947" s="10"/>
      <c r="AL2947" s="1"/>
      <c r="AM2947" s="1"/>
      <c r="AN2947" s="1"/>
      <c r="AO2947" s="1"/>
      <c r="AP2947" s="1"/>
      <c r="AQ2947" s="1"/>
    </row>
    <row r="2948" spans="1:43" ht="15" x14ac:dyDescent="0.2">
      <c r="A2948" s="67">
        <f t="shared" si="1177"/>
        <v>45230</v>
      </c>
      <c r="B2948" s="8">
        <f t="shared" si="1167"/>
        <v>23603.582218519998</v>
      </c>
      <c r="C2948" s="224">
        <f t="shared" si="1238"/>
        <v>15355.57177357233</v>
      </c>
      <c r="D2948" s="28">
        <f t="shared" si="1179"/>
        <v>6700.66</v>
      </c>
      <c r="E2948" s="9">
        <f>IF(K2948=1,VLOOKUP(A2947,[1]Plan1!$AY$117:$BA$314,3),E2947)</f>
        <v>6716.74</v>
      </c>
      <c r="F2948" s="110">
        <f t="shared" si="1180"/>
        <v>45216</v>
      </c>
      <c r="G2948" s="12">
        <f t="shared" si="1168"/>
        <v>2.3997636053760818E-3</v>
      </c>
      <c r="H2948" s="11">
        <f t="shared" si="1181"/>
        <v>45246</v>
      </c>
      <c r="I2948" s="11">
        <f t="shared" si="1169"/>
        <v>45246</v>
      </c>
      <c r="J2948" s="1">
        <f t="shared" si="1182"/>
        <v>21</v>
      </c>
      <c r="K2948" s="1">
        <f t="shared" si="1192"/>
        <v>11</v>
      </c>
      <c r="L2948" s="8">
        <f t="shared" si="1170"/>
        <v>1.0012563000000001</v>
      </c>
      <c r="M2948" s="14">
        <f t="shared" si="1191"/>
        <v>1.0026005099999999</v>
      </c>
      <c r="N2948" s="14">
        <f t="shared" si="1186"/>
        <v>1.5332889812696182</v>
      </c>
      <c r="O2948" s="8">
        <f t="shared" si="1190"/>
        <v>1.53521525</v>
      </c>
      <c r="P2948" s="8">
        <f t="shared" si="1171"/>
        <v>23574.107959249999</v>
      </c>
      <c r="Q2948" s="13">
        <f t="shared" si="1172"/>
        <v>0</v>
      </c>
      <c r="R2948" s="21">
        <v>0</v>
      </c>
      <c r="S2948" s="8">
        <f t="shared" si="1174"/>
        <v>0</v>
      </c>
      <c r="T2948" s="10">
        <f t="shared" ref="T2948" si="1241">IF(Q2947&gt;0,VLOOKUP(A2947,$AE$11:$AH$20,4),T2947)</f>
        <v>6.5000000000000002E-2</v>
      </c>
      <c r="U2948" s="13">
        <f t="shared" ref="U2948" si="1242">IF(Q2947&gt;0,1,IF(K2948=K2947,U2947,U2947+1))</f>
        <v>5</v>
      </c>
      <c r="V2948" s="13">
        <v>252</v>
      </c>
      <c r="W2948" s="14">
        <f t="shared" si="1233"/>
        <v>1.0012502809999999</v>
      </c>
      <c r="X2948" s="224">
        <f t="shared" si="1193"/>
        <v>29.474259270000001</v>
      </c>
      <c r="Y2948" s="8">
        <v>0</v>
      </c>
      <c r="Z2948" s="9">
        <f t="shared" si="1176"/>
        <v>0</v>
      </c>
      <c r="AA2948" s="26" t="str">
        <f t="shared" si="1184"/>
        <v>AMEX=</v>
      </c>
      <c r="AB2948" s="70">
        <f t="shared" si="1185"/>
        <v>45240</v>
      </c>
      <c r="AC2948" s="221">
        <f>AC2946*AC2944</f>
        <v>2276747.4636878399</v>
      </c>
      <c r="AD2948" s="284">
        <f>R3158</f>
        <v>0.24732321482829267</v>
      </c>
      <c r="AE2948" s="237">
        <f t="shared" si="1239"/>
        <v>1892.3070543345145</v>
      </c>
      <c r="AF2948" s="237">
        <f t="shared" si="1240"/>
        <v>5758.8431041666718</v>
      </c>
      <c r="AG2948" s="1"/>
      <c r="AH2948" s="1"/>
      <c r="AI2948" s="1"/>
      <c r="AJ2948" s="1"/>
      <c r="AK2948" s="10"/>
      <c r="AL2948" s="1"/>
      <c r="AM2948" s="1"/>
      <c r="AN2948" s="1"/>
      <c r="AO2948" s="1"/>
      <c r="AP2948" s="1"/>
      <c r="AQ2948" s="1"/>
    </row>
    <row r="2949" spans="1:43" ht="15" x14ac:dyDescent="0.2">
      <c r="A2949" s="67">
        <f t="shared" si="1177"/>
        <v>45231</v>
      </c>
      <c r="B2949" s="8">
        <f t="shared" si="1167"/>
        <v>23612.1761382</v>
      </c>
      <c r="C2949" s="224">
        <f t="shared" si="1238"/>
        <v>15355.57177357233</v>
      </c>
      <c r="D2949" s="28">
        <f t="shared" si="1179"/>
        <v>6700.66</v>
      </c>
      <c r="E2949" s="9">
        <f>IF(K2949=1,VLOOKUP(A2948,[1]Plan1!$AY$117:$BA$314,3),E2948)</f>
        <v>6716.74</v>
      </c>
      <c r="F2949" s="110">
        <f t="shared" si="1180"/>
        <v>45216</v>
      </c>
      <c r="G2949" s="12">
        <f t="shared" si="1168"/>
        <v>2.3997636053760818E-3</v>
      </c>
      <c r="H2949" s="11">
        <f t="shared" si="1181"/>
        <v>45246</v>
      </c>
      <c r="I2949" s="11">
        <f t="shared" si="1169"/>
        <v>45246</v>
      </c>
      <c r="J2949" s="1">
        <f t="shared" si="1182"/>
        <v>21</v>
      </c>
      <c r="K2949" s="1">
        <f t="shared" si="1192"/>
        <v>12</v>
      </c>
      <c r="L2949" s="8">
        <f t="shared" si="1170"/>
        <v>1.0013705799999999</v>
      </c>
      <c r="M2949" s="14">
        <f t="shared" si="1191"/>
        <v>1.0026005099999999</v>
      </c>
      <c r="N2949" s="14">
        <f t="shared" si="1186"/>
        <v>1.5332889812696182</v>
      </c>
      <c r="O2949" s="8">
        <f t="shared" si="1190"/>
        <v>1.5353904700000001</v>
      </c>
      <c r="P2949" s="8">
        <f t="shared" si="1171"/>
        <v>23576.79856254</v>
      </c>
      <c r="Q2949" s="13">
        <f t="shared" si="1172"/>
        <v>0</v>
      </c>
      <c r="R2949" s="21">
        <v>0</v>
      </c>
      <c r="S2949" s="8">
        <f t="shared" si="1174"/>
        <v>0</v>
      </c>
      <c r="T2949" s="10">
        <f t="shared" si="1183"/>
        <v>6.5000000000000002E-2</v>
      </c>
      <c r="U2949" s="13">
        <f t="shared" si="1187"/>
        <v>6</v>
      </c>
      <c r="V2949" s="13">
        <v>252</v>
      </c>
      <c r="W2949" s="14">
        <f t="shared" si="1233"/>
        <v>1.001500525</v>
      </c>
      <c r="X2949" s="224">
        <f t="shared" si="1193"/>
        <v>35.377575659999998</v>
      </c>
      <c r="Y2949" s="8">
        <v>0</v>
      </c>
      <c r="Z2949" s="9">
        <f t="shared" si="1176"/>
        <v>0</v>
      </c>
      <c r="AA2949" s="26" t="str">
        <f t="shared" si="1184"/>
        <v>AMEX=</v>
      </c>
      <c r="AB2949" s="70">
        <f t="shared" si="1185"/>
        <v>45240</v>
      </c>
      <c r="AC2949" s="219" t="s">
        <v>97</v>
      </c>
      <c r="AD2949" s="284">
        <f>R3167</f>
        <v>9.2658392148709263E-3</v>
      </c>
      <c r="AE2949" s="237">
        <f t="shared" si="1239"/>
        <v>53.360514266876564</v>
      </c>
      <c r="AF2949" s="237">
        <f t="shared" si="1240"/>
        <v>5705.4825898997951</v>
      </c>
      <c r="AG2949" s="1"/>
      <c r="AH2949" s="1"/>
      <c r="AI2949" s="1"/>
      <c r="AJ2949" s="1"/>
      <c r="AK2949" s="10"/>
      <c r="AL2949" s="1"/>
      <c r="AM2949" s="1"/>
      <c r="AN2949" s="1"/>
      <c r="AO2949" s="1"/>
      <c r="AP2949" s="1"/>
      <c r="AQ2949" s="1"/>
    </row>
    <row r="2950" spans="1:43" ht="15" x14ac:dyDescent="0.2">
      <c r="A2950" s="67">
        <f t="shared" si="1177"/>
        <v>45232</v>
      </c>
      <c r="B2950" s="8">
        <f t="shared" si="1167"/>
        <v>23620.77348172</v>
      </c>
      <c r="C2950" s="224">
        <f t="shared" si="1238"/>
        <v>15355.57177357233</v>
      </c>
      <c r="D2950" s="28">
        <f t="shared" si="1179"/>
        <v>6700.66</v>
      </c>
      <c r="E2950" s="9">
        <f>IF(K2950=1,VLOOKUP(A2949,[1]Plan1!$AY$117:$BA$314,3),E2949)</f>
        <v>6716.74</v>
      </c>
      <c r="F2950" s="110">
        <f t="shared" si="1180"/>
        <v>45216</v>
      </c>
      <c r="G2950" s="12">
        <f t="shared" si="1168"/>
        <v>2.3997636053760818E-3</v>
      </c>
      <c r="H2950" s="11">
        <f t="shared" si="1181"/>
        <v>45246</v>
      </c>
      <c r="I2950" s="11">
        <f t="shared" si="1169"/>
        <v>45246</v>
      </c>
      <c r="J2950" s="1">
        <f t="shared" si="1182"/>
        <v>21</v>
      </c>
      <c r="K2950" s="1">
        <f t="shared" si="1192"/>
        <v>13</v>
      </c>
      <c r="L2950" s="8">
        <f t="shared" si="1170"/>
        <v>1.00148488</v>
      </c>
      <c r="M2950" s="14">
        <f t="shared" si="1191"/>
        <v>1.0026005099999999</v>
      </c>
      <c r="N2950" s="14">
        <f t="shared" si="1186"/>
        <v>1.5332889812696182</v>
      </c>
      <c r="O2950" s="8">
        <f t="shared" si="1190"/>
        <v>1.5355657300000001</v>
      </c>
      <c r="P2950" s="8">
        <f t="shared" si="1171"/>
        <v>23579.48978005</v>
      </c>
      <c r="Q2950" s="13">
        <f t="shared" si="1172"/>
        <v>0</v>
      </c>
      <c r="R2950" s="21">
        <v>0</v>
      </c>
      <c r="S2950" s="8">
        <f t="shared" si="1174"/>
        <v>0</v>
      </c>
      <c r="T2950" s="10">
        <f t="shared" si="1183"/>
        <v>6.5000000000000002E-2</v>
      </c>
      <c r="U2950" s="13">
        <f t="shared" si="1187"/>
        <v>7</v>
      </c>
      <c r="V2950" s="13">
        <v>252</v>
      </c>
      <c r="W2950" s="14">
        <f t="shared" si="1233"/>
        <v>1.0017508310000001</v>
      </c>
      <c r="X2950" s="224">
        <f t="shared" si="1193"/>
        <v>41.283701669999999</v>
      </c>
      <c r="Y2950" s="8">
        <v>0</v>
      </c>
      <c r="Z2950" s="9">
        <f t="shared" si="1176"/>
        <v>0</v>
      </c>
      <c r="AA2950" s="26" t="str">
        <f t="shared" si="1184"/>
        <v>AMEX=</v>
      </c>
      <c r="AB2950" s="70">
        <f t="shared" si="1185"/>
        <v>45240</v>
      </c>
      <c r="AC2950" s="221">
        <f>AC2942-AC2948</f>
        <v>17602203.22631216</v>
      </c>
      <c r="AD2950" s="284">
        <f>R3195</f>
        <v>2.80595286511691E-3</v>
      </c>
      <c r="AE2950" s="237">
        <f t="shared" si="1239"/>
        <v>16.009315220003977</v>
      </c>
      <c r="AF2950" s="237">
        <f t="shared" si="1240"/>
        <v>5689.4732746797908</v>
      </c>
      <c r="AG2950" s="1"/>
      <c r="AH2950" s="1"/>
      <c r="AI2950" s="1"/>
      <c r="AJ2950" s="1"/>
      <c r="AK2950" s="10"/>
      <c r="AL2950" s="1"/>
      <c r="AM2950" s="1"/>
      <c r="AN2950" s="1"/>
      <c r="AO2950" s="1"/>
      <c r="AP2950" s="1"/>
      <c r="AQ2950" s="1"/>
    </row>
    <row r="2951" spans="1:43" ht="15" x14ac:dyDescent="0.2">
      <c r="A2951" s="67">
        <f t="shared" si="1177"/>
        <v>45233</v>
      </c>
      <c r="B2951" s="8">
        <f t="shared" si="1167"/>
        <v>23620.77348172</v>
      </c>
      <c r="C2951" s="224">
        <f t="shared" si="1238"/>
        <v>15355.57177357233</v>
      </c>
      <c r="D2951" s="28">
        <f t="shared" si="1179"/>
        <v>6700.66</v>
      </c>
      <c r="E2951" s="9">
        <f>IF(K2951=1,VLOOKUP(A2950,[1]Plan1!$AY$117:$BA$314,3),E2950)</f>
        <v>6716.74</v>
      </c>
      <c r="F2951" s="110">
        <f t="shared" si="1180"/>
        <v>45216</v>
      </c>
      <c r="G2951" s="12">
        <f t="shared" si="1168"/>
        <v>2.3997636053760818E-3</v>
      </c>
      <c r="H2951" s="11">
        <f t="shared" si="1181"/>
        <v>45246</v>
      </c>
      <c r="I2951" s="11">
        <f t="shared" si="1169"/>
        <v>45246</v>
      </c>
      <c r="J2951" s="1">
        <f t="shared" si="1182"/>
        <v>21</v>
      </c>
      <c r="K2951" s="1">
        <f t="shared" si="1192"/>
        <v>13</v>
      </c>
      <c r="L2951" s="8">
        <f t="shared" si="1170"/>
        <v>1.00148488</v>
      </c>
      <c r="M2951" s="14">
        <f t="shared" si="1191"/>
        <v>1.0026005099999999</v>
      </c>
      <c r="N2951" s="14">
        <f t="shared" si="1186"/>
        <v>1.5332889812696182</v>
      </c>
      <c r="O2951" s="8">
        <f t="shared" si="1190"/>
        <v>1.5355657300000001</v>
      </c>
      <c r="P2951" s="8">
        <f t="shared" si="1171"/>
        <v>23579.48978005</v>
      </c>
      <c r="Q2951" s="13">
        <f t="shared" si="1172"/>
        <v>0</v>
      </c>
      <c r="R2951" s="21">
        <v>0</v>
      </c>
      <c r="S2951" s="8">
        <f t="shared" si="1174"/>
        <v>0</v>
      </c>
      <c r="T2951" s="10">
        <f t="shared" si="1183"/>
        <v>6.5000000000000002E-2</v>
      </c>
      <c r="U2951" s="13">
        <f t="shared" si="1187"/>
        <v>7</v>
      </c>
      <c r="V2951" s="13">
        <v>252</v>
      </c>
      <c r="W2951" s="14">
        <f t="shared" si="1233"/>
        <v>1.0017508310000001</v>
      </c>
      <c r="X2951" s="224">
        <f t="shared" si="1193"/>
        <v>41.283701669999999</v>
      </c>
      <c r="Y2951" s="8">
        <v>0</v>
      </c>
      <c r="Z2951" s="9">
        <f t="shared" si="1176"/>
        <v>0</v>
      </c>
      <c r="AA2951" s="26" t="str">
        <f t="shared" si="1184"/>
        <v>AMEX=</v>
      </c>
      <c r="AB2951" s="70">
        <f t="shared" si="1185"/>
        <v>45240</v>
      </c>
      <c r="AC2951" s="219" t="s">
        <v>98</v>
      </c>
      <c r="AD2951" s="284">
        <f>R3229</f>
        <v>5.2376369019829973E-3</v>
      </c>
      <c r="AE2951" s="237">
        <f t="shared" si="1239"/>
        <v>29.79939517630892</v>
      </c>
      <c r="AF2951" s="237">
        <f t="shared" si="1240"/>
        <v>5659.6738795034817</v>
      </c>
      <c r="AG2951" s="1"/>
      <c r="AH2951" s="1"/>
      <c r="AI2951" s="1"/>
      <c r="AJ2951" s="1"/>
      <c r="AK2951" s="10"/>
      <c r="AL2951" s="1"/>
      <c r="AM2951" s="1"/>
      <c r="AN2951" s="1"/>
      <c r="AO2951" s="1"/>
      <c r="AP2951" s="1"/>
      <c r="AQ2951" s="1"/>
    </row>
    <row r="2952" spans="1:43" ht="15" x14ac:dyDescent="0.2">
      <c r="A2952" s="67">
        <f t="shared" si="1177"/>
        <v>45234</v>
      </c>
      <c r="B2952" s="8">
        <f t="shared" si="1167"/>
        <v>23629.373965890001</v>
      </c>
      <c r="C2952" s="224">
        <f t="shared" si="1238"/>
        <v>15355.57177357233</v>
      </c>
      <c r="D2952" s="28">
        <f t="shared" si="1179"/>
        <v>6700.66</v>
      </c>
      <c r="E2952" s="9">
        <f>IF(K2952=1,VLOOKUP(A2951,[1]Plan1!$AY$117:$BA$314,3),E2951)</f>
        <v>6716.74</v>
      </c>
      <c r="F2952" s="110">
        <f t="shared" si="1180"/>
        <v>45216</v>
      </c>
      <c r="G2952" s="12">
        <f t="shared" si="1168"/>
        <v>2.3997636053760818E-3</v>
      </c>
      <c r="H2952" s="11">
        <f t="shared" si="1181"/>
        <v>45246</v>
      </c>
      <c r="I2952" s="11">
        <f t="shared" si="1169"/>
        <v>45246</v>
      </c>
      <c r="J2952" s="1">
        <f t="shared" si="1182"/>
        <v>21</v>
      </c>
      <c r="K2952" s="1">
        <f t="shared" si="1192"/>
        <v>14</v>
      </c>
      <c r="L2952" s="8">
        <f t="shared" si="1170"/>
        <v>1.0015992</v>
      </c>
      <c r="M2952" s="14">
        <f t="shared" si="1191"/>
        <v>1.0026005099999999</v>
      </c>
      <c r="N2952" s="14">
        <f t="shared" si="1186"/>
        <v>1.5332889812696182</v>
      </c>
      <c r="O2952" s="8">
        <f t="shared" si="1190"/>
        <v>1.53574101</v>
      </c>
      <c r="P2952" s="8">
        <f t="shared" si="1171"/>
        <v>23582.181304670001</v>
      </c>
      <c r="Q2952" s="13">
        <f t="shared" si="1172"/>
        <v>0</v>
      </c>
      <c r="R2952" s="21">
        <v>0</v>
      </c>
      <c r="S2952" s="8">
        <f t="shared" si="1174"/>
        <v>0</v>
      </c>
      <c r="T2952" s="10">
        <f t="shared" si="1183"/>
        <v>6.5000000000000002E-2</v>
      </c>
      <c r="U2952" s="13">
        <f t="shared" si="1187"/>
        <v>8</v>
      </c>
      <c r="V2952" s="13">
        <v>252</v>
      </c>
      <c r="W2952" s="14">
        <f t="shared" si="1233"/>
        <v>1.0020012</v>
      </c>
      <c r="X2952" s="224">
        <f t="shared" si="1193"/>
        <v>47.192661219999998</v>
      </c>
      <c r="Y2952" s="8">
        <v>0</v>
      </c>
      <c r="Z2952" s="9">
        <f t="shared" si="1176"/>
        <v>0</v>
      </c>
      <c r="AA2952" s="26" t="str">
        <f t="shared" si="1184"/>
        <v>AMEX=</v>
      </c>
      <c r="AB2952" s="70">
        <f t="shared" si="1185"/>
        <v>45240</v>
      </c>
      <c r="AC2952" s="222">
        <f>TRUNC(AC2950/AC2944,8)</f>
        <v>1769.77711907</v>
      </c>
      <c r="AD2952" s="284">
        <f>R3259</f>
        <v>1.6832004576196259E-3</v>
      </c>
      <c r="AE2952" s="237">
        <f t="shared" si="1239"/>
        <v>9.5263656639581047</v>
      </c>
      <c r="AF2952" s="237">
        <f t="shared" si="1240"/>
        <v>5650.1475138395235</v>
      </c>
      <c r="AG2952" s="1"/>
      <c r="AH2952" s="1"/>
      <c r="AI2952" s="1"/>
      <c r="AJ2952" s="1"/>
      <c r="AK2952" s="10"/>
      <c r="AL2952" s="1"/>
      <c r="AM2952" s="1"/>
      <c r="AN2952" s="1"/>
      <c r="AO2952" s="1"/>
      <c r="AP2952" s="1"/>
      <c r="AQ2952" s="1"/>
    </row>
    <row r="2953" spans="1:43" ht="15" x14ac:dyDescent="0.2">
      <c r="A2953" s="67">
        <f t="shared" si="1177"/>
        <v>45235</v>
      </c>
      <c r="B2953" s="8">
        <f t="shared" si="1167"/>
        <v>23629.373965890001</v>
      </c>
      <c r="C2953" s="224">
        <f t="shared" si="1238"/>
        <v>15355.57177357233</v>
      </c>
      <c r="D2953" s="28">
        <f t="shared" si="1179"/>
        <v>6700.66</v>
      </c>
      <c r="E2953" s="9">
        <f>IF(K2953=1,VLOOKUP(A2952,[1]Plan1!$AY$117:$BA$314,3),E2952)</f>
        <v>6716.74</v>
      </c>
      <c r="F2953" s="110">
        <f t="shared" si="1180"/>
        <v>45216</v>
      </c>
      <c r="G2953" s="12">
        <f t="shared" si="1168"/>
        <v>2.3997636053760818E-3</v>
      </c>
      <c r="H2953" s="11">
        <f t="shared" si="1181"/>
        <v>45246</v>
      </c>
      <c r="I2953" s="11">
        <f t="shared" si="1169"/>
        <v>45246</v>
      </c>
      <c r="J2953" s="1">
        <f t="shared" si="1182"/>
        <v>21</v>
      </c>
      <c r="K2953" s="1">
        <f t="shared" si="1192"/>
        <v>14</v>
      </c>
      <c r="L2953" s="8">
        <f t="shared" si="1170"/>
        <v>1.0015992</v>
      </c>
      <c r="M2953" s="14">
        <f t="shared" si="1191"/>
        <v>1.0026005099999999</v>
      </c>
      <c r="N2953" s="14">
        <f t="shared" si="1186"/>
        <v>1.5332889812696182</v>
      </c>
      <c r="O2953" s="8">
        <f t="shared" si="1190"/>
        <v>1.53574101</v>
      </c>
      <c r="P2953" s="8">
        <f t="shared" si="1171"/>
        <v>23582.181304670001</v>
      </c>
      <c r="Q2953" s="13">
        <f t="shared" si="1172"/>
        <v>0</v>
      </c>
      <c r="R2953" s="21">
        <v>0</v>
      </c>
      <c r="S2953" s="8">
        <f t="shared" si="1174"/>
        <v>0</v>
      </c>
      <c r="T2953" s="10">
        <f t="shared" si="1183"/>
        <v>6.5000000000000002E-2</v>
      </c>
      <c r="U2953" s="13">
        <f t="shared" si="1187"/>
        <v>8</v>
      </c>
      <c r="V2953" s="13">
        <v>252</v>
      </c>
      <c r="W2953" s="14">
        <f t="shared" si="1233"/>
        <v>1.0020012</v>
      </c>
      <c r="X2953" s="224">
        <f t="shared" si="1193"/>
        <v>47.192661219999998</v>
      </c>
      <c r="Y2953" s="8">
        <v>0</v>
      </c>
      <c r="Z2953" s="9">
        <f t="shared" si="1176"/>
        <v>0</v>
      </c>
      <c r="AA2953" s="26" t="str">
        <f t="shared" si="1184"/>
        <v>AMEX=</v>
      </c>
      <c r="AB2953" s="70">
        <f t="shared" si="1185"/>
        <v>45240</v>
      </c>
      <c r="AC2953" s="219" t="s">
        <v>103</v>
      </c>
      <c r="AD2953" s="284">
        <f>R3287</f>
        <v>4.419301529345639E-3</v>
      </c>
      <c r="AE2953" s="237">
        <f t="shared" si="1239"/>
        <v>24.969705548939466</v>
      </c>
      <c r="AF2953" s="237">
        <f t="shared" si="1240"/>
        <v>5625.1778082905839</v>
      </c>
      <c r="AG2953" s="1"/>
      <c r="AH2953" s="1"/>
      <c r="AI2953" s="1"/>
      <c r="AJ2953" s="1"/>
      <c r="AK2953" s="10"/>
      <c r="AL2953" s="1"/>
      <c r="AM2953" s="1"/>
      <c r="AN2953" s="1"/>
      <c r="AO2953" s="1"/>
      <c r="AP2953" s="1"/>
      <c r="AQ2953" s="1"/>
    </row>
    <row r="2954" spans="1:43" ht="15" x14ac:dyDescent="0.2">
      <c r="A2954" s="67">
        <f t="shared" si="1177"/>
        <v>45236</v>
      </c>
      <c r="B2954" s="8">
        <f t="shared" ref="B2954:B3016" si="1243">(P2954+X2954)</f>
        <v>23629.373965890001</v>
      </c>
      <c r="C2954" s="224">
        <f t="shared" si="1238"/>
        <v>15355.57177357233</v>
      </c>
      <c r="D2954" s="28">
        <f t="shared" si="1179"/>
        <v>6700.66</v>
      </c>
      <c r="E2954" s="9">
        <f>IF(K2954=1,VLOOKUP(A2953,[1]Plan1!$AY$117:$BA$314,3),E2953)</f>
        <v>6716.74</v>
      </c>
      <c r="F2954" s="110">
        <f t="shared" si="1180"/>
        <v>45216</v>
      </c>
      <c r="G2954" s="12">
        <f t="shared" ref="G2954:G3016" si="1244">(E2954/D2954)-1</f>
        <v>2.3997636053760818E-3</v>
      </c>
      <c r="H2954" s="11">
        <f t="shared" si="1181"/>
        <v>45246</v>
      </c>
      <c r="I2954" s="11">
        <f t="shared" ref="I2954:I3016" si="1245">IF(A2954&gt;I2953,H2954,I2953)</f>
        <v>45246</v>
      </c>
      <c r="J2954" s="1">
        <f t="shared" si="1182"/>
        <v>21</v>
      </c>
      <c r="K2954" s="1">
        <f t="shared" si="1192"/>
        <v>14</v>
      </c>
      <c r="L2954" s="8">
        <f t="shared" ref="L2954:L3016" si="1246">TRUNC((E2954/D2954)^TRUNC((K2954/J2954),9),8)</f>
        <v>1.0015992</v>
      </c>
      <c r="M2954" s="14">
        <f t="shared" si="1191"/>
        <v>1.0026005099999999</v>
      </c>
      <c r="N2954" s="14">
        <f t="shared" si="1186"/>
        <v>1.5332889812696182</v>
      </c>
      <c r="O2954" s="8">
        <f t="shared" si="1190"/>
        <v>1.53574101</v>
      </c>
      <c r="P2954" s="8">
        <f t="shared" ref="P2954:P3016" si="1247">TRUNC(C2954*O2954,8)</f>
        <v>23582.181304670001</v>
      </c>
      <c r="Q2954" s="13">
        <f t="shared" ref="Q2954:Q3016" si="1248">IF(VLOOKUP(A2954,AE$10:AM$114,9)=VLOOKUP(A2953,AE$10:AM$114,9),0,VLOOKUP(A2954,AE$10:AM$114,9))</f>
        <v>0</v>
      </c>
      <c r="R2954" s="21">
        <v>0</v>
      </c>
      <c r="S2954" s="8">
        <f t="shared" ref="S2954:S3016" si="1249">IF(R2954&gt;0,TRUNC(R2954*P2954,8),0)</f>
        <v>0</v>
      </c>
      <c r="T2954" s="10">
        <f t="shared" si="1183"/>
        <v>6.5000000000000002E-2</v>
      </c>
      <c r="U2954" s="13">
        <f t="shared" si="1187"/>
        <v>8</v>
      </c>
      <c r="V2954" s="13">
        <v>252</v>
      </c>
      <c r="W2954" s="14">
        <f t="shared" si="1233"/>
        <v>1.0020012</v>
      </c>
      <c r="X2954" s="224">
        <f t="shared" si="1193"/>
        <v>47.192661219999998</v>
      </c>
      <c r="Y2954" s="8">
        <v>0</v>
      </c>
      <c r="Z2954" s="9">
        <f t="shared" ref="Z2954:Z3016" si="1250">IF(S2954&gt;0,S2954+X2954,0)</f>
        <v>0</v>
      </c>
      <c r="AA2954" s="26" t="str">
        <f t="shared" si="1184"/>
        <v>AMEX=</v>
      </c>
      <c r="AB2954" s="70">
        <f t="shared" si="1185"/>
        <v>45240</v>
      </c>
      <c r="AC2954" s="222">
        <f>AE2943</f>
        <v>670.99111464091709</v>
      </c>
      <c r="AD2954" s="284">
        <f>R3319</f>
        <v>3.5034460253082537E-3</v>
      </c>
      <c r="AE2954" s="237">
        <f t="shared" si="1239"/>
        <v>19.707506834107839</v>
      </c>
      <c r="AF2954" s="237">
        <f t="shared" si="1240"/>
        <v>5605.4703014564757</v>
      </c>
      <c r="AG2954" s="1"/>
      <c r="AH2954" s="1"/>
      <c r="AI2954" s="1"/>
      <c r="AJ2954" s="1"/>
      <c r="AK2954" s="10"/>
      <c r="AL2954" s="1"/>
      <c r="AM2954" s="1"/>
      <c r="AN2954" s="1"/>
      <c r="AO2954" s="1"/>
      <c r="AP2954" s="1"/>
      <c r="AQ2954" s="1"/>
    </row>
    <row r="2955" spans="1:43" ht="15" x14ac:dyDescent="0.2">
      <c r="A2955" s="67">
        <f t="shared" ref="A2955:A3018" si="1251">(A2954+1)</f>
        <v>45237</v>
      </c>
      <c r="B2955" s="8">
        <f t="shared" si="1243"/>
        <v>23637.977413969998</v>
      </c>
      <c r="C2955" s="224">
        <f t="shared" si="1238"/>
        <v>15355.57177357233</v>
      </c>
      <c r="D2955" s="28">
        <f t="shared" ref="D2955:D3018" si="1252">IF(E2955=E2954,D2954,E2954)</f>
        <v>6700.66</v>
      </c>
      <c r="E2955" s="9">
        <f>IF(K2955=1,VLOOKUP(A2954,[1]Plan1!$AY$117:$BA$314,3),E2954)</f>
        <v>6716.74</v>
      </c>
      <c r="F2955" s="110">
        <f t="shared" ref="F2955:F3018" si="1253">IF(D2955=D2954,F2954,A2955)</f>
        <v>45216</v>
      </c>
      <c r="G2955" s="12">
        <f t="shared" si="1244"/>
        <v>2.3997636053760818E-3</v>
      </c>
      <c r="H2955" s="11">
        <f t="shared" ref="H2955:H3018" si="1254">IF(DAY(A2955)=15,VLOOKUP(A2955,AJ$118:AP$450,4),H2954)</f>
        <v>45246</v>
      </c>
      <c r="I2955" s="11">
        <f t="shared" si="1245"/>
        <v>45246</v>
      </c>
      <c r="J2955" s="1">
        <f t="shared" ref="J2955:J3018" si="1255">IF(I2955=I2954,J2954,NETWORKDAYS(I2954,I2955,$AE$118:$AE$502)-1)</f>
        <v>21</v>
      </c>
      <c r="K2955" s="1">
        <f t="shared" si="1192"/>
        <v>15</v>
      </c>
      <c r="L2955" s="8">
        <f t="shared" si="1246"/>
        <v>1.00171352</v>
      </c>
      <c r="M2955" s="14">
        <f t="shared" si="1191"/>
        <v>1.0026005099999999</v>
      </c>
      <c r="N2955" s="14">
        <f t="shared" si="1186"/>
        <v>1.5332889812696182</v>
      </c>
      <c r="O2955" s="8">
        <f t="shared" si="1190"/>
        <v>1.5359163</v>
      </c>
      <c r="P2955" s="8">
        <f t="shared" si="1247"/>
        <v>23584.872982839999</v>
      </c>
      <c r="Q2955" s="13">
        <f t="shared" si="1248"/>
        <v>0</v>
      </c>
      <c r="R2955" s="21">
        <v>0</v>
      </c>
      <c r="S2955" s="8">
        <f t="shared" si="1249"/>
        <v>0</v>
      </c>
      <c r="T2955" s="10">
        <f t="shared" ref="T2955:T3018" si="1256">IF(Q2954&gt;0,VLOOKUP(A2954,$AE$11:$AH$20,4),T2954)</f>
        <v>6.5000000000000002E-2</v>
      </c>
      <c r="U2955" s="13">
        <f t="shared" si="1187"/>
        <v>9</v>
      </c>
      <c r="V2955" s="13">
        <v>252</v>
      </c>
      <c r="W2955" s="14">
        <f t="shared" si="1233"/>
        <v>1.002251631</v>
      </c>
      <c r="X2955" s="224">
        <f t="shared" si="1193"/>
        <v>53.104431130000002</v>
      </c>
      <c r="Y2955" s="8">
        <v>0</v>
      </c>
      <c r="Z2955" s="9">
        <f t="shared" si="1250"/>
        <v>0</v>
      </c>
      <c r="AA2955" s="26" t="str">
        <f t="shared" ref="AA2955:AA3018" si="1257">IF($Q2954&gt;0,VLOOKUP($A2954,$AE$10:$AO$114,($AN$7)+1),AA2954)</f>
        <v>AMEX=</v>
      </c>
      <c r="AB2955" s="70">
        <f t="shared" ref="AB2955:AB3018" si="1258">IF($Q2954&gt;0,VLOOKUP($A2954,$AE$10:$AO$114,($AO$7)+1),AB2954)</f>
        <v>45240</v>
      </c>
      <c r="AC2955" s="219" t="s">
        <v>104</v>
      </c>
      <c r="AD2955" s="284">
        <f>R3349</f>
        <v>2.8908886052900224E-3</v>
      </c>
      <c r="AE2955" s="237">
        <f t="shared" si="1239"/>
        <v>16.204790221772154</v>
      </c>
      <c r="AF2955" s="237">
        <f t="shared" si="1240"/>
        <v>5589.2655112347038</v>
      </c>
      <c r="AG2955" s="1"/>
      <c r="AH2955" s="1"/>
      <c r="AI2955" s="1"/>
      <c r="AJ2955" s="1"/>
      <c r="AK2955" s="10"/>
      <c r="AL2955" s="1"/>
      <c r="AM2955" s="1"/>
      <c r="AN2955" s="1"/>
      <c r="AO2955" s="1"/>
      <c r="AP2955" s="1"/>
      <c r="AQ2955" s="1"/>
    </row>
    <row r="2956" spans="1:43" ht="15" x14ac:dyDescent="0.2">
      <c r="A2956" s="67">
        <f t="shared" si="1251"/>
        <v>45238</v>
      </c>
      <c r="B2956" s="8">
        <f t="shared" si="1243"/>
        <v>23646.584004119999</v>
      </c>
      <c r="C2956" s="224">
        <f t="shared" si="1238"/>
        <v>15355.57177357233</v>
      </c>
      <c r="D2956" s="28">
        <f t="shared" si="1252"/>
        <v>6700.66</v>
      </c>
      <c r="E2956" s="9">
        <f>IF(K2956=1,VLOOKUP(A2955,[1]Plan1!$AY$117:$BA$314,3),E2955)</f>
        <v>6716.74</v>
      </c>
      <c r="F2956" s="110">
        <f t="shared" si="1253"/>
        <v>45216</v>
      </c>
      <c r="G2956" s="12">
        <f t="shared" si="1244"/>
        <v>2.3997636053760818E-3</v>
      </c>
      <c r="H2956" s="11">
        <f t="shared" si="1254"/>
        <v>45246</v>
      </c>
      <c r="I2956" s="11">
        <f t="shared" si="1245"/>
        <v>45246</v>
      </c>
      <c r="J2956" s="1">
        <f t="shared" si="1255"/>
        <v>21</v>
      </c>
      <c r="K2956" s="1">
        <f t="shared" si="1192"/>
        <v>16</v>
      </c>
      <c r="L2956" s="8">
        <f t="shared" si="1246"/>
        <v>1.0018278599999999</v>
      </c>
      <c r="M2956" s="14">
        <f t="shared" si="1191"/>
        <v>1.0026005099999999</v>
      </c>
      <c r="N2956" s="14">
        <f t="shared" si="1186"/>
        <v>1.5332889812696182</v>
      </c>
      <c r="O2956" s="8">
        <f t="shared" si="1190"/>
        <v>1.5360916099999999</v>
      </c>
      <c r="P2956" s="8">
        <f t="shared" si="1247"/>
        <v>23587.564968129998</v>
      </c>
      <c r="Q2956" s="13">
        <f t="shared" si="1248"/>
        <v>0</v>
      </c>
      <c r="R2956" s="21">
        <v>0</v>
      </c>
      <c r="S2956" s="8">
        <f t="shared" si="1249"/>
        <v>0</v>
      </c>
      <c r="T2956" s="10">
        <f t="shared" si="1256"/>
        <v>6.5000000000000002E-2</v>
      </c>
      <c r="U2956" s="13">
        <f t="shared" si="1187"/>
        <v>10</v>
      </c>
      <c r="V2956" s="13">
        <v>252</v>
      </c>
      <c r="W2956" s="14">
        <f t="shared" si="1233"/>
        <v>1.0025021249999999</v>
      </c>
      <c r="X2956" s="224">
        <f t="shared" si="1193"/>
        <v>59.019035989999999</v>
      </c>
      <c r="Y2956" s="8">
        <v>0</v>
      </c>
      <c r="Z2956" s="9">
        <f t="shared" si="1250"/>
        <v>0</v>
      </c>
      <c r="AA2956" s="26" t="str">
        <f t="shared" si="1257"/>
        <v>AMEX=</v>
      </c>
      <c r="AB2956" s="70">
        <f t="shared" si="1258"/>
        <v>45240</v>
      </c>
      <c r="AC2956" s="222">
        <f>AC2952-AC2954</f>
        <v>1098.7860044290828</v>
      </c>
      <c r="AD2956" s="1"/>
      <c r="AE2956" s="11"/>
      <c r="AF2956" s="5"/>
      <c r="AG2956" s="1"/>
      <c r="AH2956" s="1"/>
      <c r="AI2956" s="1"/>
      <c r="AJ2956" s="1"/>
      <c r="AK2956" s="10"/>
      <c r="AL2956" s="1"/>
      <c r="AM2956" s="1"/>
      <c r="AN2956" s="1"/>
      <c r="AO2956" s="1"/>
      <c r="AP2956" s="1"/>
      <c r="AQ2956" s="1"/>
    </row>
    <row r="2957" spans="1:43" x14ac:dyDescent="0.2">
      <c r="A2957" s="67">
        <f t="shared" si="1251"/>
        <v>45239</v>
      </c>
      <c r="B2957" s="8">
        <f t="shared" si="1243"/>
        <v>23655.194045020002</v>
      </c>
      <c r="C2957" s="224">
        <f t="shared" si="1238"/>
        <v>15355.57177357233</v>
      </c>
      <c r="D2957" s="28">
        <f t="shared" si="1252"/>
        <v>6700.66</v>
      </c>
      <c r="E2957" s="9">
        <f>IF(K2957=1,VLOOKUP(A2956,[1]Plan1!$AY$117:$BA$314,3),E2956)</f>
        <v>6716.74</v>
      </c>
      <c r="F2957" s="110">
        <f t="shared" si="1253"/>
        <v>45216</v>
      </c>
      <c r="G2957" s="12">
        <f t="shared" si="1244"/>
        <v>2.3997636053760818E-3</v>
      </c>
      <c r="H2957" s="11">
        <f t="shared" si="1254"/>
        <v>45246</v>
      </c>
      <c r="I2957" s="11">
        <f t="shared" si="1245"/>
        <v>45246</v>
      </c>
      <c r="J2957" s="1">
        <f t="shared" si="1255"/>
        <v>21</v>
      </c>
      <c r="K2957" s="1">
        <f t="shared" si="1192"/>
        <v>17</v>
      </c>
      <c r="L2957" s="8">
        <f t="shared" si="1246"/>
        <v>1.0019422200000001</v>
      </c>
      <c r="M2957" s="14">
        <f t="shared" si="1191"/>
        <v>1.0026005099999999</v>
      </c>
      <c r="N2957" s="14">
        <f t="shared" si="1186"/>
        <v>1.5332889812696182</v>
      </c>
      <c r="O2957" s="8">
        <f t="shared" si="1190"/>
        <v>1.5362669600000001</v>
      </c>
      <c r="P2957" s="8">
        <f t="shared" si="1247"/>
        <v>23590.257567640001</v>
      </c>
      <c r="Q2957" s="13">
        <f t="shared" si="1248"/>
        <v>0</v>
      </c>
      <c r="R2957" s="21">
        <v>0</v>
      </c>
      <c r="S2957" s="8">
        <f t="shared" si="1249"/>
        <v>0</v>
      </c>
      <c r="T2957" s="10">
        <f t="shared" si="1256"/>
        <v>6.5000000000000002E-2</v>
      </c>
      <c r="U2957" s="13">
        <f t="shared" si="1187"/>
        <v>11</v>
      </c>
      <c r="V2957" s="13">
        <v>252</v>
      </c>
      <c r="W2957" s="14">
        <f t="shared" si="1233"/>
        <v>1.0027526819999999</v>
      </c>
      <c r="X2957" s="224">
        <f t="shared" si="1193"/>
        <v>64.936477379999999</v>
      </c>
      <c r="Y2957" s="8">
        <v>0</v>
      </c>
      <c r="Z2957" s="9">
        <f t="shared" si="1250"/>
        <v>0</v>
      </c>
      <c r="AA2957" s="26" t="str">
        <f t="shared" si="1257"/>
        <v>AMEX=</v>
      </c>
      <c r="AB2957" s="70">
        <f t="shared" si="1258"/>
        <v>45240</v>
      </c>
      <c r="AC2957" s="4"/>
      <c r="AD2957" s="1"/>
      <c r="AE2957" s="11"/>
      <c r="AF2957" s="5"/>
      <c r="AG2957" s="1"/>
      <c r="AH2957" s="1"/>
      <c r="AI2957" s="1"/>
      <c r="AJ2957" s="1"/>
      <c r="AK2957" s="10"/>
      <c r="AL2957" s="1"/>
      <c r="AM2957" s="1"/>
      <c r="AN2957" s="1"/>
      <c r="AO2957" s="1"/>
      <c r="AP2957" s="1"/>
      <c r="AQ2957" s="1"/>
    </row>
    <row r="2958" spans="1:43" ht="15.75" x14ac:dyDescent="0.25">
      <c r="A2958" s="196">
        <f t="shared" si="1251"/>
        <v>45240</v>
      </c>
      <c r="B2958" s="85">
        <f t="shared" si="1243"/>
        <v>23663.80689797</v>
      </c>
      <c r="C2958" s="85">
        <f t="shared" si="1238"/>
        <v>15355.57177357233</v>
      </c>
      <c r="D2958" s="197">
        <f t="shared" si="1252"/>
        <v>6700.66</v>
      </c>
      <c r="E2958" s="9">
        <f>IF(K2958=1,VLOOKUP(A2957,[1]Plan1!$AY$117:$BA$314,3),E2957)</f>
        <v>6716.74</v>
      </c>
      <c r="F2958" s="198">
        <f t="shared" si="1253"/>
        <v>45216</v>
      </c>
      <c r="G2958" s="199">
        <f t="shared" si="1244"/>
        <v>2.3997636053760818E-3</v>
      </c>
      <c r="H2958" s="200">
        <f t="shared" si="1254"/>
        <v>45246</v>
      </c>
      <c r="I2958" s="200">
        <f t="shared" si="1245"/>
        <v>45246</v>
      </c>
      <c r="J2958" s="83">
        <f t="shared" si="1255"/>
        <v>21</v>
      </c>
      <c r="K2958" s="83">
        <f t="shared" si="1192"/>
        <v>18</v>
      </c>
      <c r="L2958" s="85">
        <f t="shared" si="1246"/>
        <v>1.0020565800000001</v>
      </c>
      <c r="M2958" s="201">
        <f t="shared" si="1191"/>
        <v>1.0026005099999999</v>
      </c>
      <c r="N2958" s="201">
        <f t="shared" si="1186"/>
        <v>1.5332889812696182</v>
      </c>
      <c r="O2958" s="85">
        <f t="shared" si="1190"/>
        <v>1.53644231</v>
      </c>
      <c r="P2958" s="85">
        <f t="shared" si="1247"/>
        <v>23592.95016715</v>
      </c>
      <c r="Q2958" s="202">
        <v>9</v>
      </c>
      <c r="R2958" s="203">
        <v>0</v>
      </c>
      <c r="S2958" s="85">
        <f t="shared" si="1249"/>
        <v>0</v>
      </c>
      <c r="T2958" s="204">
        <f t="shared" si="1256"/>
        <v>6.5000000000000002E-2</v>
      </c>
      <c r="U2958" s="202">
        <f t="shared" si="1187"/>
        <v>12</v>
      </c>
      <c r="V2958" s="202">
        <v>252</v>
      </c>
      <c r="W2958" s="201">
        <f t="shared" si="1233"/>
        <v>1.0030033009999999</v>
      </c>
      <c r="X2958" s="85">
        <f t="shared" si="1193"/>
        <v>70.856730819999996</v>
      </c>
      <c r="Y2958" s="85">
        <v>0</v>
      </c>
      <c r="Z2958" s="106">
        <f t="shared" si="1250"/>
        <v>0</v>
      </c>
      <c r="AA2958" s="107" t="str">
        <f t="shared" si="1257"/>
        <v>AMEX=</v>
      </c>
      <c r="AB2958" s="152">
        <f t="shared" si="1258"/>
        <v>45240</v>
      </c>
      <c r="AC2958" s="219" t="s">
        <v>107</v>
      </c>
      <c r="AD2958" s="1"/>
      <c r="AE2958" s="11"/>
      <c r="AF2958" s="5"/>
      <c r="AG2958" s="1"/>
      <c r="AH2958" s="1"/>
      <c r="AI2958" s="1"/>
      <c r="AJ2958" s="1"/>
      <c r="AK2958" s="10"/>
      <c r="AL2958" s="1"/>
      <c r="AM2958" s="1"/>
      <c r="AN2958" s="1"/>
      <c r="AO2958" s="1"/>
      <c r="AP2958" s="1"/>
      <c r="AQ2958" s="1"/>
    </row>
    <row r="2959" spans="1:43" ht="15.75" x14ac:dyDescent="0.2">
      <c r="A2959" s="67">
        <f t="shared" si="1251"/>
        <v>45241</v>
      </c>
      <c r="B2959" s="8">
        <f t="shared" si="1243"/>
        <v>23648.026231625721</v>
      </c>
      <c r="C2959" s="224">
        <f t="shared" si="1238"/>
        <v>15355.57177357233</v>
      </c>
      <c r="D2959" s="28">
        <f t="shared" si="1252"/>
        <v>6700.66</v>
      </c>
      <c r="E2959" s="9">
        <f>IF(K2959=1,VLOOKUP(A2958,[1]Plan1!$AY$117:$BA$314,3),E2958)</f>
        <v>6716.74</v>
      </c>
      <c r="F2959" s="110">
        <f t="shared" si="1253"/>
        <v>45216</v>
      </c>
      <c r="G2959" s="12">
        <f t="shared" si="1244"/>
        <v>2.3997636053760818E-3</v>
      </c>
      <c r="H2959" s="11">
        <f t="shared" si="1254"/>
        <v>45246</v>
      </c>
      <c r="I2959" s="11">
        <f t="shared" si="1245"/>
        <v>45246</v>
      </c>
      <c r="J2959" s="1">
        <f t="shared" si="1255"/>
        <v>21</v>
      </c>
      <c r="K2959" s="1">
        <f t="shared" si="1192"/>
        <v>19</v>
      </c>
      <c r="L2959" s="8">
        <f t="shared" si="1246"/>
        <v>1.0021709599999999</v>
      </c>
      <c r="M2959" s="14">
        <f t="shared" si="1191"/>
        <v>1.0026005099999999</v>
      </c>
      <c r="N2959" s="14">
        <f t="shared" si="1186"/>
        <v>1.5332889812696182</v>
      </c>
      <c r="O2959" s="8">
        <f t="shared" si="1190"/>
        <v>1.5366176899999999</v>
      </c>
      <c r="P2959" s="8">
        <f t="shared" si="1247"/>
        <v>23595.643227330002</v>
      </c>
      <c r="Q2959" s="13">
        <f t="shared" si="1248"/>
        <v>0</v>
      </c>
      <c r="R2959" s="21">
        <v>0</v>
      </c>
      <c r="S2959" s="8">
        <f t="shared" si="1249"/>
        <v>0</v>
      </c>
      <c r="T2959" s="10">
        <v>6.5000000000000002E-2</v>
      </c>
      <c r="U2959" s="13">
        <f t="shared" si="1187"/>
        <v>1</v>
      </c>
      <c r="V2959" s="13">
        <v>252</v>
      </c>
      <c r="W2959" s="14">
        <f t="shared" si="1233"/>
        <v>1.0002499309999999</v>
      </c>
      <c r="X2959" s="85">
        <f>TRUNC((P2959*(W2959-1)),8)+(AC$2969*(O2959/O$2958)*W2959)</f>
        <v>52.383004295719346</v>
      </c>
      <c r="Y2959" s="8">
        <v>0</v>
      </c>
      <c r="Z2959" s="9">
        <f t="shared" si="1250"/>
        <v>0</v>
      </c>
      <c r="AA2959" s="26" t="s">
        <v>116</v>
      </c>
      <c r="AB2959" s="70">
        <v>45271</v>
      </c>
      <c r="AC2959" s="221">
        <v>242562.34</v>
      </c>
      <c r="AD2959" s="1"/>
      <c r="AE2959" s="11"/>
      <c r="AF2959" s="5"/>
      <c r="AG2959" s="1"/>
      <c r="AH2959" s="1"/>
      <c r="AI2959" s="1"/>
      <c r="AJ2959" s="1"/>
      <c r="AK2959" s="10"/>
      <c r="AL2959" s="1"/>
      <c r="AM2959" s="1"/>
      <c r="AN2959" s="1"/>
      <c r="AO2959" s="1"/>
      <c r="AP2959" s="1"/>
      <c r="AQ2959" s="1"/>
    </row>
    <row r="2960" spans="1:43" ht="15.75" x14ac:dyDescent="0.2">
      <c r="A2960" s="67">
        <f t="shared" si="1251"/>
        <v>45242</v>
      </c>
      <c r="B2960" s="8">
        <f t="shared" si="1243"/>
        <v>23648.026231625721</v>
      </c>
      <c r="C2960" s="224">
        <f t="shared" si="1238"/>
        <v>15355.57177357233</v>
      </c>
      <c r="D2960" s="28">
        <f t="shared" si="1252"/>
        <v>6700.66</v>
      </c>
      <c r="E2960" s="9">
        <f>IF(K2960=1,VLOOKUP(A2959,[1]Plan1!$AY$117:$BA$314,3),E2959)</f>
        <v>6716.74</v>
      </c>
      <c r="F2960" s="110">
        <f t="shared" si="1253"/>
        <v>45216</v>
      </c>
      <c r="G2960" s="12">
        <f t="shared" si="1244"/>
        <v>2.3997636053760818E-3</v>
      </c>
      <c r="H2960" s="11">
        <f t="shared" si="1254"/>
        <v>45246</v>
      </c>
      <c r="I2960" s="11">
        <f t="shared" si="1245"/>
        <v>45246</v>
      </c>
      <c r="J2960" s="1">
        <f t="shared" si="1255"/>
        <v>21</v>
      </c>
      <c r="K2960" s="1">
        <f t="shared" si="1192"/>
        <v>19</v>
      </c>
      <c r="L2960" s="8">
        <f t="shared" si="1246"/>
        <v>1.0021709599999999</v>
      </c>
      <c r="M2960" s="14">
        <f t="shared" si="1191"/>
        <v>1.0026005099999999</v>
      </c>
      <c r="N2960" s="14">
        <f t="shared" si="1186"/>
        <v>1.5332889812696182</v>
      </c>
      <c r="O2960" s="8">
        <f t="shared" si="1190"/>
        <v>1.5366176899999999</v>
      </c>
      <c r="P2960" s="8">
        <f t="shared" si="1247"/>
        <v>23595.643227330002</v>
      </c>
      <c r="Q2960" s="13">
        <f t="shared" si="1248"/>
        <v>0</v>
      </c>
      <c r="R2960" s="21">
        <v>0</v>
      </c>
      <c r="S2960" s="8">
        <f t="shared" si="1249"/>
        <v>0</v>
      </c>
      <c r="T2960" s="10">
        <f t="shared" si="1256"/>
        <v>6.5000000000000002E-2</v>
      </c>
      <c r="U2960" s="13">
        <f t="shared" si="1187"/>
        <v>1</v>
      </c>
      <c r="V2960" s="13">
        <v>252</v>
      </c>
      <c r="W2960" s="14">
        <f t="shared" si="1233"/>
        <v>1.0002499309999999</v>
      </c>
      <c r="X2960" s="85">
        <f t="shared" ref="X2960:X2989" si="1259">TRUNC((P2960*(W2960-1)),8)+(AC$2969*(O2960/O$2958)*W2960)</f>
        <v>52.383004295719346</v>
      </c>
      <c r="Y2960" s="8">
        <v>0</v>
      </c>
      <c r="Z2960" s="9">
        <f t="shared" si="1250"/>
        <v>0</v>
      </c>
      <c r="AA2960" s="26" t="str">
        <f t="shared" si="1257"/>
        <v>AMEX=</v>
      </c>
      <c r="AB2960" s="70">
        <f t="shared" si="1258"/>
        <v>45271</v>
      </c>
      <c r="AC2960" s="219" t="s">
        <v>96</v>
      </c>
      <c r="AD2960" s="1"/>
      <c r="AE2960" s="11"/>
      <c r="AF2960" s="5"/>
      <c r="AG2960" s="1"/>
      <c r="AH2960" s="1"/>
      <c r="AI2960" s="1"/>
      <c r="AJ2960" s="1"/>
      <c r="AK2960" s="10"/>
      <c r="AL2960" s="1"/>
      <c r="AM2960" s="1"/>
      <c r="AN2960" s="1"/>
      <c r="AO2960" s="1"/>
      <c r="AP2960" s="1"/>
      <c r="AQ2960" s="1"/>
    </row>
    <row r="2961" spans="1:43" ht="15.75" x14ac:dyDescent="0.2">
      <c r="A2961" s="67">
        <f t="shared" si="1251"/>
        <v>45243</v>
      </c>
      <c r="B2961" s="8">
        <f t="shared" si="1243"/>
        <v>23648.026231625721</v>
      </c>
      <c r="C2961" s="224">
        <f t="shared" si="1238"/>
        <v>15355.57177357233</v>
      </c>
      <c r="D2961" s="28">
        <f t="shared" si="1252"/>
        <v>6700.66</v>
      </c>
      <c r="E2961" s="9">
        <f>IF(K2961=1,VLOOKUP(A2960,[1]Plan1!$AY$117:$BA$314,3),E2960)</f>
        <v>6716.74</v>
      </c>
      <c r="F2961" s="110">
        <f t="shared" si="1253"/>
        <v>45216</v>
      </c>
      <c r="G2961" s="12">
        <f t="shared" si="1244"/>
        <v>2.3997636053760818E-3</v>
      </c>
      <c r="H2961" s="11">
        <f t="shared" si="1254"/>
        <v>45246</v>
      </c>
      <c r="I2961" s="11">
        <f t="shared" si="1245"/>
        <v>45246</v>
      </c>
      <c r="J2961" s="1">
        <f t="shared" si="1255"/>
        <v>21</v>
      </c>
      <c r="K2961" s="1">
        <f t="shared" si="1192"/>
        <v>19</v>
      </c>
      <c r="L2961" s="8">
        <f t="shared" si="1246"/>
        <v>1.0021709599999999</v>
      </c>
      <c r="M2961" s="14">
        <f t="shared" si="1191"/>
        <v>1.0026005099999999</v>
      </c>
      <c r="N2961" s="14">
        <f t="shared" si="1186"/>
        <v>1.5332889812696182</v>
      </c>
      <c r="O2961" s="8">
        <f t="shared" si="1190"/>
        <v>1.5366176899999999</v>
      </c>
      <c r="P2961" s="8">
        <f t="shared" si="1247"/>
        <v>23595.643227330002</v>
      </c>
      <c r="Q2961" s="13">
        <f t="shared" si="1248"/>
        <v>0</v>
      </c>
      <c r="R2961" s="21">
        <v>0</v>
      </c>
      <c r="S2961" s="8">
        <f t="shared" si="1249"/>
        <v>0</v>
      </c>
      <c r="T2961" s="10">
        <f t="shared" si="1256"/>
        <v>6.5000000000000002E-2</v>
      </c>
      <c r="U2961" s="13">
        <f t="shared" si="1187"/>
        <v>1</v>
      </c>
      <c r="V2961" s="13">
        <v>252</v>
      </c>
      <c r="W2961" s="14">
        <f t="shared" si="1233"/>
        <v>1.0002499309999999</v>
      </c>
      <c r="X2961" s="85">
        <f t="shared" si="1259"/>
        <v>52.383004295719346</v>
      </c>
      <c r="Y2961" s="8">
        <v>0</v>
      </c>
      <c r="Z2961" s="9">
        <f t="shared" si="1250"/>
        <v>0</v>
      </c>
      <c r="AA2961" s="26" t="str">
        <f t="shared" si="1257"/>
        <v>AMEX=</v>
      </c>
      <c r="AB2961" s="70">
        <f t="shared" si="1258"/>
        <v>45271</v>
      </c>
      <c r="AC2961" s="220">
        <v>9946</v>
      </c>
      <c r="AD2961" s="1"/>
      <c r="AE2961" s="11"/>
      <c r="AF2961" s="5"/>
      <c r="AG2961" s="1"/>
      <c r="AH2961" s="1"/>
      <c r="AI2961" s="1"/>
      <c r="AJ2961" s="1"/>
      <c r="AK2961" s="10"/>
      <c r="AL2961" s="1"/>
      <c r="AM2961" s="1"/>
      <c r="AN2961" s="1"/>
      <c r="AO2961" s="1"/>
      <c r="AP2961" s="1"/>
      <c r="AQ2961" s="1"/>
    </row>
    <row r="2962" spans="1:43" ht="15.75" x14ac:dyDescent="0.2">
      <c r="A2962" s="67">
        <f t="shared" si="1251"/>
        <v>45244</v>
      </c>
      <c r="B2962" s="8">
        <f t="shared" si="1243"/>
        <v>23656.636486463638</v>
      </c>
      <c r="C2962" s="224">
        <f t="shared" si="1238"/>
        <v>15355.57177357233</v>
      </c>
      <c r="D2962" s="28">
        <f t="shared" si="1252"/>
        <v>6700.66</v>
      </c>
      <c r="E2962" s="9">
        <f>IF(K2962=1,VLOOKUP(A2961,[1]Plan1!$AY$117:$BA$314,3),E2961)</f>
        <v>6716.74</v>
      </c>
      <c r="F2962" s="110">
        <f t="shared" si="1253"/>
        <v>45216</v>
      </c>
      <c r="G2962" s="12">
        <f t="shared" si="1244"/>
        <v>2.3997636053760818E-3</v>
      </c>
      <c r="H2962" s="11">
        <f t="shared" si="1254"/>
        <v>45246</v>
      </c>
      <c r="I2962" s="11">
        <f t="shared" si="1245"/>
        <v>45246</v>
      </c>
      <c r="J2962" s="1">
        <f t="shared" si="1255"/>
        <v>21</v>
      </c>
      <c r="K2962" s="1">
        <f t="shared" si="1192"/>
        <v>20</v>
      </c>
      <c r="L2962" s="8">
        <f t="shared" si="1246"/>
        <v>1.00228535</v>
      </c>
      <c r="M2962" s="14">
        <f t="shared" si="1191"/>
        <v>1.0026005099999999</v>
      </c>
      <c r="N2962" s="14">
        <f t="shared" si="1186"/>
        <v>1.5332889812696182</v>
      </c>
      <c r="O2962" s="8">
        <f t="shared" si="1190"/>
        <v>1.53679308</v>
      </c>
      <c r="P2962" s="8">
        <f t="shared" si="1247"/>
        <v>23598.336441060001</v>
      </c>
      <c r="Q2962" s="13">
        <f t="shared" si="1248"/>
        <v>0</v>
      </c>
      <c r="R2962" s="21">
        <v>0</v>
      </c>
      <c r="S2962" s="8">
        <f t="shared" si="1249"/>
        <v>0</v>
      </c>
      <c r="T2962" s="10">
        <f t="shared" si="1256"/>
        <v>6.5000000000000002E-2</v>
      </c>
      <c r="U2962" s="13">
        <f t="shared" si="1187"/>
        <v>2</v>
      </c>
      <c r="V2962" s="13">
        <v>252</v>
      </c>
      <c r="W2962" s="14">
        <f t="shared" si="1233"/>
        <v>1.000499925</v>
      </c>
      <c r="X2962" s="85">
        <f t="shared" si="1259"/>
        <v>58.300045403637888</v>
      </c>
      <c r="Y2962" s="8">
        <v>0</v>
      </c>
      <c r="Z2962" s="9">
        <f t="shared" si="1250"/>
        <v>0</v>
      </c>
      <c r="AA2962" s="26" t="str">
        <f t="shared" si="1257"/>
        <v>AMEX=</v>
      </c>
      <c r="AB2962" s="70">
        <f t="shared" si="1258"/>
        <v>45271</v>
      </c>
      <c r="AC2962" s="219" t="s">
        <v>94</v>
      </c>
      <c r="AD2962" s="1"/>
      <c r="AE2962" s="11"/>
      <c r="AF2962" s="5"/>
      <c r="AG2962" s="1"/>
      <c r="AH2962" s="1"/>
      <c r="AI2962" s="1"/>
      <c r="AJ2962" s="1"/>
      <c r="AK2962" s="10"/>
      <c r="AL2962" s="1"/>
      <c r="AM2962" s="1"/>
      <c r="AN2962" s="1"/>
      <c r="AO2962" s="1"/>
      <c r="AP2962" s="1"/>
      <c r="AQ2962" s="1"/>
    </row>
    <row r="2963" spans="1:43" ht="15.75" x14ac:dyDescent="0.2">
      <c r="A2963" s="67">
        <f t="shared" si="1251"/>
        <v>45245</v>
      </c>
      <c r="B2963" s="8">
        <f t="shared" si="1243"/>
        <v>23665.250018593841</v>
      </c>
      <c r="C2963" s="224">
        <f t="shared" si="1238"/>
        <v>15355.57177357233</v>
      </c>
      <c r="D2963" s="28">
        <f t="shared" si="1252"/>
        <v>6700.66</v>
      </c>
      <c r="E2963" s="9">
        <f>IF(K2963=1,VLOOKUP(A2962,[1]Plan1!$AY$117:$BA$314,3),E2962)</f>
        <v>6716.74</v>
      </c>
      <c r="F2963" s="110">
        <f t="shared" si="1253"/>
        <v>45216</v>
      </c>
      <c r="G2963" s="12">
        <f t="shared" si="1244"/>
        <v>2.3997636053760818E-3</v>
      </c>
      <c r="H2963" s="11">
        <f t="shared" si="1254"/>
        <v>45275</v>
      </c>
      <c r="I2963" s="11">
        <f t="shared" si="1245"/>
        <v>45246</v>
      </c>
      <c r="J2963" s="1">
        <f t="shared" si="1255"/>
        <v>21</v>
      </c>
      <c r="K2963" s="1">
        <f t="shared" si="1192"/>
        <v>21</v>
      </c>
      <c r="L2963" s="8">
        <f t="shared" si="1246"/>
        <v>1.0023997600000001</v>
      </c>
      <c r="M2963" s="14">
        <f t="shared" si="1191"/>
        <v>1.0026005099999999</v>
      </c>
      <c r="N2963" s="14">
        <f t="shared" si="1186"/>
        <v>1.5332889812696182</v>
      </c>
      <c r="O2963" s="8">
        <f t="shared" si="1190"/>
        <v>1.5369685</v>
      </c>
      <c r="P2963" s="8">
        <f t="shared" si="1247"/>
        <v>23601.030115459998</v>
      </c>
      <c r="Q2963" s="13">
        <f t="shared" si="1248"/>
        <v>0</v>
      </c>
      <c r="R2963" s="21">
        <v>0</v>
      </c>
      <c r="S2963" s="8">
        <f t="shared" si="1249"/>
        <v>0</v>
      </c>
      <c r="T2963" s="10">
        <f t="shared" si="1256"/>
        <v>6.5000000000000002E-2</v>
      </c>
      <c r="U2963" s="13">
        <f t="shared" si="1187"/>
        <v>3</v>
      </c>
      <c r="V2963" s="13">
        <v>252</v>
      </c>
      <c r="W2963" s="14">
        <f t="shared" si="1233"/>
        <v>1.000749981</v>
      </c>
      <c r="X2963" s="85">
        <f t="shared" si="1259"/>
        <v>64.219903133842266</v>
      </c>
      <c r="Y2963" s="8">
        <v>0</v>
      </c>
      <c r="Z2963" s="9">
        <f t="shared" si="1250"/>
        <v>0</v>
      </c>
      <c r="AA2963" s="26" t="str">
        <f t="shared" si="1257"/>
        <v>AMEX=</v>
      </c>
      <c r="AB2963" s="70">
        <f t="shared" si="1258"/>
        <v>45271</v>
      </c>
      <c r="AC2963" s="222">
        <f>X2958</f>
        <v>70.856730819999996</v>
      </c>
      <c r="AD2963" s="1"/>
      <c r="AE2963" s="11"/>
      <c r="AF2963" s="5"/>
      <c r="AG2963" s="1"/>
      <c r="AH2963" s="1"/>
      <c r="AI2963" s="1"/>
      <c r="AJ2963" s="1"/>
      <c r="AK2963" s="10"/>
      <c r="AL2963" s="1"/>
      <c r="AM2963" s="1"/>
      <c r="AN2963" s="1"/>
      <c r="AO2963" s="1"/>
      <c r="AP2963" s="1"/>
      <c r="AQ2963" s="1"/>
    </row>
    <row r="2964" spans="1:43" ht="15.75" x14ac:dyDescent="0.2">
      <c r="A2964" s="67">
        <f t="shared" si="1251"/>
        <v>45246</v>
      </c>
      <c r="B2964" s="8">
        <f t="shared" si="1243"/>
        <v>23665.250018593841</v>
      </c>
      <c r="C2964" s="224">
        <f t="shared" si="1238"/>
        <v>15355.57177357233</v>
      </c>
      <c r="D2964" s="28">
        <f t="shared" si="1252"/>
        <v>6700.66</v>
      </c>
      <c r="E2964" s="9">
        <f>IF(K2964=1,VLOOKUP(A2963,[1]Plan1!$AY$117:$BA$314,3),E2963)</f>
        <v>6716.74</v>
      </c>
      <c r="F2964" s="110">
        <f t="shared" si="1253"/>
        <v>45216</v>
      </c>
      <c r="G2964" s="12">
        <f t="shared" si="1244"/>
        <v>2.3997636053760818E-3</v>
      </c>
      <c r="H2964" s="11">
        <f t="shared" si="1254"/>
        <v>45275</v>
      </c>
      <c r="I2964" s="11">
        <f t="shared" si="1245"/>
        <v>45246</v>
      </c>
      <c r="J2964" s="1">
        <f t="shared" si="1255"/>
        <v>21</v>
      </c>
      <c r="K2964" s="1">
        <f t="shared" si="1192"/>
        <v>21</v>
      </c>
      <c r="L2964" s="8">
        <f t="shared" si="1246"/>
        <v>1.0023997600000001</v>
      </c>
      <c r="M2964" s="14">
        <f t="shared" si="1191"/>
        <v>1.0026005099999999</v>
      </c>
      <c r="N2964" s="14">
        <f t="shared" si="1186"/>
        <v>1.5332889812696182</v>
      </c>
      <c r="O2964" s="8">
        <f t="shared" si="1190"/>
        <v>1.5369685</v>
      </c>
      <c r="P2964" s="8">
        <f t="shared" si="1247"/>
        <v>23601.030115459998</v>
      </c>
      <c r="Q2964" s="13">
        <f t="shared" si="1248"/>
        <v>0</v>
      </c>
      <c r="R2964" s="21">
        <v>0</v>
      </c>
      <c r="S2964" s="8">
        <f t="shared" si="1249"/>
        <v>0</v>
      </c>
      <c r="T2964" s="10">
        <f t="shared" si="1256"/>
        <v>6.5000000000000002E-2</v>
      </c>
      <c r="U2964" s="13">
        <f t="shared" si="1187"/>
        <v>3</v>
      </c>
      <c r="V2964" s="13">
        <v>252</v>
      </c>
      <c r="W2964" s="14">
        <f t="shared" si="1233"/>
        <v>1.000749981</v>
      </c>
      <c r="X2964" s="85">
        <f t="shared" si="1259"/>
        <v>64.219903133842266</v>
      </c>
      <c r="Y2964" s="8">
        <v>0</v>
      </c>
      <c r="Z2964" s="9">
        <f t="shared" si="1250"/>
        <v>0</v>
      </c>
      <c r="AA2964" s="26" t="str">
        <f t="shared" si="1257"/>
        <v>AMEX=</v>
      </c>
      <c r="AB2964" s="70">
        <f t="shared" si="1258"/>
        <v>45271</v>
      </c>
      <c r="AC2964" s="219" t="s">
        <v>95</v>
      </c>
      <c r="AD2964" s="1"/>
      <c r="AE2964" s="11"/>
      <c r="AF2964" s="5"/>
      <c r="AG2964" s="1"/>
      <c r="AH2964" s="1"/>
      <c r="AI2964" s="1"/>
      <c r="AJ2964" s="1"/>
      <c r="AK2964" s="10"/>
      <c r="AL2964" s="1"/>
      <c r="AM2964" s="1"/>
      <c r="AN2964" s="1"/>
      <c r="AO2964" s="1"/>
      <c r="AP2964" s="1"/>
      <c r="AQ2964" s="1"/>
    </row>
    <row r="2965" spans="1:43" ht="15.75" x14ac:dyDescent="0.2">
      <c r="A2965" s="67">
        <f t="shared" si="1251"/>
        <v>45247</v>
      </c>
      <c r="B2965" s="8">
        <f t="shared" si="1243"/>
        <v>23674.317029712933</v>
      </c>
      <c r="C2965" s="224">
        <f t="shared" si="1238"/>
        <v>15355.57177357233</v>
      </c>
      <c r="D2965" s="28">
        <f t="shared" si="1252"/>
        <v>6716.74</v>
      </c>
      <c r="E2965" s="9">
        <f>IF(K2965=1,VLOOKUP(A2964,[1]Plan1!$AY$117:$BA$314,3),E2964)</f>
        <v>6735.55</v>
      </c>
      <c r="F2965" s="110">
        <f t="shared" si="1253"/>
        <v>45247</v>
      </c>
      <c r="G2965" s="12">
        <f t="shared" si="1244"/>
        <v>2.8004657021114543E-3</v>
      </c>
      <c r="H2965" s="11">
        <f t="shared" si="1254"/>
        <v>45275</v>
      </c>
      <c r="I2965" s="11">
        <f t="shared" si="1245"/>
        <v>45275</v>
      </c>
      <c r="J2965" s="1">
        <f t="shared" si="1255"/>
        <v>21</v>
      </c>
      <c r="K2965" s="1">
        <f t="shared" si="1192"/>
        <v>1</v>
      </c>
      <c r="L2965" s="8">
        <f t="shared" si="1246"/>
        <v>1.00013317</v>
      </c>
      <c r="M2965" s="14">
        <f t="shared" si="1191"/>
        <v>1.0023997600000001</v>
      </c>
      <c r="N2965" s="14">
        <f t="shared" si="1186"/>
        <v>1.5369685068353098</v>
      </c>
      <c r="O2965" s="8">
        <f t="shared" si="1190"/>
        <v>1.5371731799999999</v>
      </c>
      <c r="P2965" s="8">
        <f t="shared" si="1247"/>
        <v>23604.173093900001</v>
      </c>
      <c r="Q2965" s="13">
        <f t="shared" si="1248"/>
        <v>0</v>
      </c>
      <c r="R2965" s="21">
        <v>0</v>
      </c>
      <c r="S2965" s="8">
        <f t="shared" si="1249"/>
        <v>0</v>
      </c>
      <c r="T2965" s="10">
        <f t="shared" si="1256"/>
        <v>6.5000000000000002E-2</v>
      </c>
      <c r="U2965" s="13">
        <f t="shared" si="1187"/>
        <v>4</v>
      </c>
      <c r="V2965" s="13">
        <v>252</v>
      </c>
      <c r="W2965" s="14">
        <f t="shared" si="1233"/>
        <v>1.0010000999999999</v>
      </c>
      <c r="X2965" s="85">
        <f t="shared" si="1259"/>
        <v>70.143935812933321</v>
      </c>
      <c r="Y2965" s="8">
        <v>0</v>
      </c>
      <c r="Z2965" s="9">
        <f t="shared" si="1250"/>
        <v>0</v>
      </c>
      <c r="AA2965" s="26" t="str">
        <f t="shared" si="1257"/>
        <v>AMEX=</v>
      </c>
      <c r="AB2965" s="70">
        <f t="shared" si="1258"/>
        <v>45271</v>
      </c>
      <c r="AC2965" s="221">
        <f>AC2963*AC2961</f>
        <v>704741.04473571992</v>
      </c>
      <c r="AD2965" s="1"/>
      <c r="AE2965" s="11"/>
      <c r="AF2965" s="5"/>
      <c r="AG2965" s="1"/>
      <c r="AH2965" s="1"/>
      <c r="AI2965" s="1"/>
      <c r="AJ2965" s="1"/>
      <c r="AK2965" s="10"/>
      <c r="AL2965" s="1"/>
      <c r="AM2965" s="1"/>
      <c r="AN2965" s="1"/>
      <c r="AO2965" s="1"/>
      <c r="AP2965" s="1"/>
      <c r="AQ2965" s="1"/>
    </row>
    <row r="2966" spans="1:43" ht="15.75" x14ac:dyDescent="0.2">
      <c r="A2966" s="67">
        <f t="shared" si="1251"/>
        <v>45248</v>
      </c>
      <c r="B2966" s="8">
        <f t="shared" si="1243"/>
        <v>23683.38769888282</v>
      </c>
      <c r="C2966" s="224">
        <f t="shared" si="1238"/>
        <v>15355.57177357233</v>
      </c>
      <c r="D2966" s="28">
        <f t="shared" si="1252"/>
        <v>6716.74</v>
      </c>
      <c r="E2966" s="9">
        <f>IF(K2966=1,VLOOKUP(A2965,[1]Plan1!$AY$117:$BA$314,3),E2965)</f>
        <v>6735.55</v>
      </c>
      <c r="F2966" s="110">
        <f t="shared" si="1253"/>
        <v>45247</v>
      </c>
      <c r="G2966" s="12">
        <f t="shared" si="1244"/>
        <v>2.8004657021114543E-3</v>
      </c>
      <c r="H2966" s="11">
        <f t="shared" si="1254"/>
        <v>45275</v>
      </c>
      <c r="I2966" s="11">
        <f t="shared" si="1245"/>
        <v>45275</v>
      </c>
      <c r="J2966" s="1">
        <f t="shared" si="1255"/>
        <v>21</v>
      </c>
      <c r="K2966" s="1">
        <f t="shared" si="1192"/>
        <v>2</v>
      </c>
      <c r="L2966" s="8">
        <f t="shared" si="1246"/>
        <v>1.0002663700000001</v>
      </c>
      <c r="M2966" s="14">
        <f t="shared" si="1191"/>
        <v>1.0023997600000001</v>
      </c>
      <c r="N2966" s="14">
        <f t="shared" si="1186"/>
        <v>1.5369685068353098</v>
      </c>
      <c r="O2966" s="8">
        <f t="shared" si="1190"/>
        <v>1.5373779000000001</v>
      </c>
      <c r="P2966" s="8">
        <f t="shared" si="1247"/>
        <v>23607.316686549999</v>
      </c>
      <c r="Q2966" s="13">
        <f t="shared" si="1248"/>
        <v>0</v>
      </c>
      <c r="R2966" s="21">
        <v>0</v>
      </c>
      <c r="S2966" s="8">
        <f t="shared" si="1249"/>
        <v>0</v>
      </c>
      <c r="T2966" s="10">
        <f t="shared" si="1256"/>
        <v>6.5000000000000002E-2</v>
      </c>
      <c r="U2966" s="13">
        <f t="shared" si="1187"/>
        <v>5</v>
      </c>
      <c r="V2966" s="13">
        <v>252</v>
      </c>
      <c r="W2966" s="14">
        <f t="shared" si="1233"/>
        <v>1.0012502809999999</v>
      </c>
      <c r="X2966" s="85">
        <f t="shared" si="1259"/>
        <v>76.071012332820615</v>
      </c>
      <c r="Y2966" s="8">
        <v>0</v>
      </c>
      <c r="Z2966" s="9">
        <f t="shared" si="1250"/>
        <v>0</v>
      </c>
      <c r="AA2966" s="26" t="str">
        <f t="shared" si="1257"/>
        <v>AMEX=</v>
      </c>
      <c r="AB2966" s="70">
        <f t="shared" si="1258"/>
        <v>45271</v>
      </c>
      <c r="AC2966" s="219" t="s">
        <v>105</v>
      </c>
      <c r="AD2966" s="1"/>
      <c r="AE2966" s="11"/>
      <c r="AF2966" s="5"/>
      <c r="AG2966" s="1"/>
      <c r="AH2966" s="1"/>
      <c r="AI2966" s="1"/>
      <c r="AJ2966" s="1"/>
      <c r="AK2966" s="10"/>
      <c r="AL2966" s="1"/>
      <c r="AM2966" s="1"/>
      <c r="AN2966" s="1"/>
      <c r="AO2966" s="1"/>
      <c r="AP2966" s="1"/>
      <c r="AQ2966" s="1"/>
    </row>
    <row r="2967" spans="1:43" ht="15.75" x14ac:dyDescent="0.2">
      <c r="A2967" s="67">
        <f t="shared" si="1251"/>
        <v>45249</v>
      </c>
      <c r="B2967" s="8">
        <f t="shared" si="1243"/>
        <v>23683.38769888282</v>
      </c>
      <c r="C2967" s="224">
        <f t="shared" si="1238"/>
        <v>15355.57177357233</v>
      </c>
      <c r="D2967" s="28">
        <f t="shared" si="1252"/>
        <v>6716.74</v>
      </c>
      <c r="E2967" s="9">
        <f>IF(K2967=1,VLOOKUP(A2966,[1]Plan1!$AY$117:$BA$314,3),E2966)</f>
        <v>6735.55</v>
      </c>
      <c r="F2967" s="110">
        <f t="shared" si="1253"/>
        <v>45247</v>
      </c>
      <c r="G2967" s="12">
        <f t="shared" si="1244"/>
        <v>2.8004657021114543E-3</v>
      </c>
      <c r="H2967" s="11">
        <f t="shared" si="1254"/>
        <v>45275</v>
      </c>
      <c r="I2967" s="11">
        <f t="shared" si="1245"/>
        <v>45275</v>
      </c>
      <c r="J2967" s="1">
        <f t="shared" si="1255"/>
        <v>21</v>
      </c>
      <c r="K2967" s="1">
        <f t="shared" si="1192"/>
        <v>2</v>
      </c>
      <c r="L2967" s="8">
        <f t="shared" si="1246"/>
        <v>1.0002663700000001</v>
      </c>
      <c r="M2967" s="14">
        <f t="shared" si="1191"/>
        <v>1.0023997600000001</v>
      </c>
      <c r="N2967" s="14">
        <f t="shared" si="1186"/>
        <v>1.5369685068353098</v>
      </c>
      <c r="O2967" s="8">
        <f t="shared" si="1190"/>
        <v>1.5373779000000001</v>
      </c>
      <c r="P2967" s="8">
        <f t="shared" si="1247"/>
        <v>23607.316686549999</v>
      </c>
      <c r="Q2967" s="13">
        <f t="shared" si="1248"/>
        <v>0</v>
      </c>
      <c r="R2967" s="21">
        <v>0</v>
      </c>
      <c r="S2967" s="8">
        <f t="shared" si="1249"/>
        <v>0</v>
      </c>
      <c r="T2967" s="10">
        <f t="shared" si="1256"/>
        <v>6.5000000000000002E-2</v>
      </c>
      <c r="U2967" s="13">
        <f t="shared" si="1187"/>
        <v>5</v>
      </c>
      <c r="V2967" s="13">
        <v>252</v>
      </c>
      <c r="W2967" s="14">
        <f t="shared" si="1233"/>
        <v>1.0012502809999999</v>
      </c>
      <c r="X2967" s="85">
        <f t="shared" si="1259"/>
        <v>76.071012332820615</v>
      </c>
      <c r="Y2967" s="8">
        <v>0</v>
      </c>
      <c r="Z2967" s="9">
        <f t="shared" si="1250"/>
        <v>0</v>
      </c>
      <c r="AA2967" s="26" t="str">
        <f t="shared" si="1257"/>
        <v>AMEX=</v>
      </c>
      <c r="AB2967" s="70">
        <f t="shared" si="1258"/>
        <v>45271</v>
      </c>
      <c r="AC2967" s="222">
        <f>TRUNC(AC2959/AC2961,8)</f>
        <v>24.387928809999998</v>
      </c>
      <c r="AD2967" s="1"/>
      <c r="AE2967" s="11"/>
      <c r="AF2967" s="5"/>
      <c r="AG2967" s="1"/>
      <c r="AH2967" s="1"/>
      <c r="AI2967" s="1"/>
      <c r="AJ2967" s="1"/>
      <c r="AK2967" s="10"/>
      <c r="AL2967" s="1"/>
      <c r="AM2967" s="1"/>
      <c r="AN2967" s="1"/>
      <c r="AO2967" s="1"/>
      <c r="AP2967" s="1"/>
      <c r="AQ2967" s="1"/>
    </row>
    <row r="2968" spans="1:43" ht="15.75" x14ac:dyDescent="0.2">
      <c r="A2968" s="67">
        <f t="shared" si="1251"/>
        <v>45250</v>
      </c>
      <c r="B2968" s="8">
        <f t="shared" si="1243"/>
        <v>23683.38769888282</v>
      </c>
      <c r="C2968" s="224">
        <f t="shared" si="1238"/>
        <v>15355.57177357233</v>
      </c>
      <c r="D2968" s="28">
        <f t="shared" si="1252"/>
        <v>6716.74</v>
      </c>
      <c r="E2968" s="9">
        <f>IF(K2968=1,VLOOKUP(A2967,[1]Plan1!$AY$117:$BA$314,3),E2967)</f>
        <v>6735.55</v>
      </c>
      <c r="F2968" s="110">
        <f t="shared" si="1253"/>
        <v>45247</v>
      </c>
      <c r="G2968" s="12">
        <f t="shared" si="1244"/>
        <v>2.8004657021114543E-3</v>
      </c>
      <c r="H2968" s="11">
        <f t="shared" si="1254"/>
        <v>45275</v>
      </c>
      <c r="I2968" s="11">
        <f t="shared" si="1245"/>
        <v>45275</v>
      </c>
      <c r="J2968" s="1">
        <f t="shared" si="1255"/>
        <v>21</v>
      </c>
      <c r="K2968" s="1">
        <f t="shared" si="1192"/>
        <v>2</v>
      </c>
      <c r="L2968" s="8">
        <f t="shared" si="1246"/>
        <v>1.0002663700000001</v>
      </c>
      <c r="M2968" s="14">
        <f t="shared" si="1191"/>
        <v>1.0023997600000001</v>
      </c>
      <c r="N2968" s="14">
        <f t="shared" si="1186"/>
        <v>1.5369685068353098</v>
      </c>
      <c r="O2968" s="8">
        <f t="shared" si="1190"/>
        <v>1.5373779000000001</v>
      </c>
      <c r="P2968" s="8">
        <f t="shared" si="1247"/>
        <v>23607.316686549999</v>
      </c>
      <c r="Q2968" s="13">
        <f t="shared" si="1248"/>
        <v>0</v>
      </c>
      <c r="R2968" s="21">
        <v>0</v>
      </c>
      <c r="S2968" s="8">
        <f t="shared" si="1249"/>
        <v>0</v>
      </c>
      <c r="T2968" s="10">
        <f t="shared" si="1256"/>
        <v>6.5000000000000002E-2</v>
      </c>
      <c r="U2968" s="13">
        <f t="shared" si="1187"/>
        <v>5</v>
      </c>
      <c r="V2968" s="13">
        <v>252</v>
      </c>
      <c r="W2968" s="14">
        <f t="shared" si="1233"/>
        <v>1.0012502809999999</v>
      </c>
      <c r="X2968" s="85">
        <f t="shared" si="1259"/>
        <v>76.071012332820615</v>
      </c>
      <c r="Y2968" s="8">
        <v>0</v>
      </c>
      <c r="Z2968" s="9">
        <f t="shared" si="1250"/>
        <v>0</v>
      </c>
      <c r="AA2968" s="26" t="str">
        <f t="shared" si="1257"/>
        <v>AMEX=</v>
      </c>
      <c r="AB2968" s="70">
        <f t="shared" si="1258"/>
        <v>45271</v>
      </c>
      <c r="AC2968" s="219" t="s">
        <v>106</v>
      </c>
      <c r="AD2968" s="1"/>
      <c r="AE2968" s="11"/>
      <c r="AF2968" s="5"/>
      <c r="AG2968" s="1"/>
      <c r="AH2968" s="1"/>
      <c r="AI2968" s="1"/>
      <c r="AJ2968" s="1"/>
      <c r="AK2968" s="10"/>
      <c r="AL2968" s="1"/>
      <c r="AM2968" s="1"/>
      <c r="AN2968" s="1"/>
      <c r="AO2968" s="1"/>
      <c r="AP2968" s="1"/>
      <c r="AQ2968" s="1"/>
    </row>
    <row r="2969" spans="1:43" ht="15.75" x14ac:dyDescent="0.2">
      <c r="A2969" s="67">
        <f t="shared" si="1251"/>
        <v>45251</v>
      </c>
      <c r="B2969" s="8">
        <f t="shared" si="1243"/>
        <v>23692.461742656273</v>
      </c>
      <c r="C2969" s="224">
        <f t="shared" si="1238"/>
        <v>15355.57177357233</v>
      </c>
      <c r="D2969" s="28">
        <f t="shared" si="1252"/>
        <v>6716.74</v>
      </c>
      <c r="E2969" s="9">
        <f>IF(K2969=1,VLOOKUP(A2968,[1]Plan1!$AY$117:$BA$314,3),E2968)</f>
        <v>6735.55</v>
      </c>
      <c r="F2969" s="110">
        <f t="shared" si="1253"/>
        <v>45247</v>
      </c>
      <c r="G2969" s="12">
        <f t="shared" si="1244"/>
        <v>2.8004657021114543E-3</v>
      </c>
      <c r="H2969" s="11">
        <f t="shared" si="1254"/>
        <v>45275</v>
      </c>
      <c r="I2969" s="11">
        <f t="shared" si="1245"/>
        <v>45275</v>
      </c>
      <c r="J2969" s="1">
        <f t="shared" si="1255"/>
        <v>21</v>
      </c>
      <c r="K2969" s="1">
        <f t="shared" si="1192"/>
        <v>3</v>
      </c>
      <c r="L2969" s="8">
        <f t="shared" si="1246"/>
        <v>1.0003995800000001</v>
      </c>
      <c r="M2969" s="14">
        <f t="shared" si="1191"/>
        <v>1.0023997600000001</v>
      </c>
      <c r="N2969" s="14">
        <f t="shared" si="1186"/>
        <v>1.5369685068353098</v>
      </c>
      <c r="O2969" s="8">
        <f t="shared" si="1190"/>
        <v>1.5375826399999999</v>
      </c>
      <c r="P2969" s="8">
        <f t="shared" si="1247"/>
        <v>23610.460586310001</v>
      </c>
      <c r="Q2969" s="13">
        <f t="shared" si="1248"/>
        <v>0</v>
      </c>
      <c r="R2969" s="21">
        <v>0</v>
      </c>
      <c r="S2969" s="8">
        <f t="shared" si="1249"/>
        <v>0</v>
      </c>
      <c r="T2969" s="10">
        <f t="shared" si="1256"/>
        <v>6.5000000000000002E-2</v>
      </c>
      <c r="U2969" s="13">
        <f t="shared" si="1187"/>
        <v>6</v>
      </c>
      <c r="V2969" s="13">
        <v>252</v>
      </c>
      <c r="W2969" s="14">
        <f t="shared" si="1233"/>
        <v>1.001500525</v>
      </c>
      <c r="X2969" s="85">
        <f t="shared" si="1259"/>
        <v>82.001156346271074</v>
      </c>
      <c r="Y2969" s="8">
        <v>0</v>
      </c>
      <c r="Z2969" s="9">
        <f t="shared" si="1250"/>
        <v>0</v>
      </c>
      <c r="AA2969" s="26" t="str">
        <f t="shared" si="1257"/>
        <v>AMEX=</v>
      </c>
      <c r="AB2969" s="70">
        <f t="shared" si="1258"/>
        <v>45271</v>
      </c>
      <c r="AC2969" s="222">
        <f>AC2963-AC2967</f>
        <v>46.468802009999997</v>
      </c>
      <c r="AD2969" s="1"/>
      <c r="AE2969" s="11"/>
      <c r="AF2969" s="5"/>
      <c r="AG2969" s="1"/>
      <c r="AH2969" s="1"/>
      <c r="AI2969" s="1"/>
      <c r="AJ2969" s="1"/>
      <c r="AK2969" s="10"/>
      <c r="AL2969" s="1"/>
      <c r="AM2969" s="1"/>
      <c r="AN2969" s="1"/>
      <c r="AO2969" s="1"/>
      <c r="AP2969" s="1"/>
      <c r="AQ2969" s="1"/>
    </row>
    <row r="2970" spans="1:43" ht="15.75" x14ac:dyDescent="0.2">
      <c r="A2970" s="67">
        <f t="shared" si="1251"/>
        <v>45252</v>
      </c>
      <c r="B2970" s="8">
        <f t="shared" si="1243"/>
        <v>23701.539292331374</v>
      </c>
      <c r="C2970" s="224">
        <f t="shared" si="1238"/>
        <v>15355.57177357233</v>
      </c>
      <c r="D2970" s="28">
        <f t="shared" si="1252"/>
        <v>6716.74</v>
      </c>
      <c r="E2970" s="9">
        <f>IF(K2970=1,VLOOKUP(A2969,[1]Plan1!$AY$117:$BA$314,3),E2969)</f>
        <v>6735.55</v>
      </c>
      <c r="F2970" s="110">
        <f t="shared" si="1253"/>
        <v>45247</v>
      </c>
      <c r="G2970" s="12">
        <f t="shared" si="1244"/>
        <v>2.8004657021114543E-3</v>
      </c>
      <c r="H2970" s="11">
        <f t="shared" si="1254"/>
        <v>45275</v>
      </c>
      <c r="I2970" s="11">
        <f t="shared" si="1245"/>
        <v>45275</v>
      </c>
      <c r="J2970" s="1">
        <f t="shared" si="1255"/>
        <v>21</v>
      </c>
      <c r="K2970" s="1">
        <f t="shared" si="1192"/>
        <v>4</v>
      </c>
      <c r="L2970" s="8">
        <f t="shared" si="1246"/>
        <v>1.0005328099999999</v>
      </c>
      <c r="M2970" s="14">
        <f t="shared" si="1191"/>
        <v>1.0023997600000001</v>
      </c>
      <c r="N2970" s="14">
        <f t="shared" si="1186"/>
        <v>1.5369685068353098</v>
      </c>
      <c r="O2970" s="8">
        <f t="shared" si="1190"/>
        <v>1.53778741</v>
      </c>
      <c r="P2970" s="8">
        <f t="shared" si="1247"/>
        <v>23613.604946750002</v>
      </c>
      <c r="Q2970" s="13">
        <f t="shared" si="1248"/>
        <v>0</v>
      </c>
      <c r="R2970" s="21">
        <v>0</v>
      </c>
      <c r="S2970" s="8">
        <f t="shared" si="1249"/>
        <v>0</v>
      </c>
      <c r="T2970" s="10">
        <f t="shared" si="1256"/>
        <v>6.5000000000000002E-2</v>
      </c>
      <c r="U2970" s="13">
        <f t="shared" si="1187"/>
        <v>7</v>
      </c>
      <c r="V2970" s="13">
        <v>252</v>
      </c>
      <c r="W2970" s="14">
        <f t="shared" si="1233"/>
        <v>1.0017508310000001</v>
      </c>
      <c r="X2970" s="85">
        <f t="shared" si="1259"/>
        <v>87.934345581373364</v>
      </c>
      <c r="Y2970" s="8">
        <v>0</v>
      </c>
      <c r="Z2970" s="9">
        <f t="shared" si="1250"/>
        <v>0</v>
      </c>
      <c r="AA2970" s="26" t="str">
        <f t="shared" si="1257"/>
        <v>AMEX=</v>
      </c>
      <c r="AB2970" s="70">
        <f t="shared" si="1258"/>
        <v>45271</v>
      </c>
      <c r="AC2970" s="219" t="s">
        <v>112</v>
      </c>
      <c r="AD2970" s="1"/>
      <c r="AE2970" s="11"/>
      <c r="AF2970" s="5"/>
      <c r="AG2970" s="1"/>
      <c r="AH2970" s="1"/>
      <c r="AI2970" s="1"/>
      <c r="AJ2970" s="1"/>
      <c r="AK2970" s="10"/>
      <c r="AL2970" s="1"/>
      <c r="AM2970" s="1"/>
      <c r="AN2970" s="1"/>
      <c r="AO2970" s="1"/>
      <c r="AP2970" s="1"/>
      <c r="AQ2970" s="1"/>
    </row>
    <row r="2971" spans="1:43" ht="15.75" x14ac:dyDescent="0.2">
      <c r="A2971" s="67">
        <f t="shared" si="1251"/>
        <v>45253</v>
      </c>
      <c r="B2971" s="8">
        <f t="shared" si="1243"/>
        <v>23710.620526649527</v>
      </c>
      <c r="C2971" s="224">
        <f t="shared" si="1238"/>
        <v>15355.57177357233</v>
      </c>
      <c r="D2971" s="28">
        <f t="shared" si="1252"/>
        <v>6716.74</v>
      </c>
      <c r="E2971" s="9">
        <f>IF(K2971=1,VLOOKUP(A2970,[1]Plan1!$AY$117:$BA$314,3),E2970)</f>
        <v>6735.55</v>
      </c>
      <c r="F2971" s="110">
        <f t="shared" si="1253"/>
        <v>45247</v>
      </c>
      <c r="G2971" s="12">
        <f t="shared" si="1244"/>
        <v>2.8004657021114543E-3</v>
      </c>
      <c r="H2971" s="11">
        <f t="shared" si="1254"/>
        <v>45275</v>
      </c>
      <c r="I2971" s="11">
        <f t="shared" si="1245"/>
        <v>45275</v>
      </c>
      <c r="J2971" s="1">
        <f t="shared" si="1255"/>
        <v>21</v>
      </c>
      <c r="K2971" s="1">
        <f t="shared" si="1192"/>
        <v>5</v>
      </c>
      <c r="L2971" s="8">
        <f t="shared" si="1246"/>
        <v>1.0006660599999999</v>
      </c>
      <c r="M2971" s="14">
        <f t="shared" si="1191"/>
        <v>1.0023997600000001</v>
      </c>
      <c r="N2971" s="14">
        <f t="shared" si="1186"/>
        <v>1.5369685068353098</v>
      </c>
      <c r="O2971" s="8">
        <f t="shared" si="1190"/>
        <v>1.53799222</v>
      </c>
      <c r="P2971" s="8">
        <f t="shared" si="1247"/>
        <v>23616.749921400002</v>
      </c>
      <c r="Q2971" s="13">
        <f t="shared" si="1248"/>
        <v>0</v>
      </c>
      <c r="R2971" s="21">
        <v>0</v>
      </c>
      <c r="S2971" s="8">
        <f t="shared" si="1249"/>
        <v>0</v>
      </c>
      <c r="T2971" s="10">
        <f t="shared" si="1256"/>
        <v>6.5000000000000002E-2</v>
      </c>
      <c r="U2971" s="13">
        <f t="shared" si="1187"/>
        <v>8</v>
      </c>
      <c r="V2971" s="13">
        <v>252</v>
      </c>
      <c r="W2971" s="14">
        <f t="shared" si="1233"/>
        <v>1.0020012</v>
      </c>
      <c r="X2971" s="85">
        <f t="shared" si="1259"/>
        <v>93.870605249525823</v>
      </c>
      <c r="Y2971" s="8">
        <v>0</v>
      </c>
      <c r="Z2971" s="9">
        <f t="shared" si="1250"/>
        <v>0</v>
      </c>
      <c r="AA2971" s="26" t="str">
        <f t="shared" si="1257"/>
        <v>AMEX=</v>
      </c>
      <c r="AB2971" s="70">
        <f t="shared" si="1258"/>
        <v>45271</v>
      </c>
      <c r="AC2971" s="222">
        <f>B2958-AC2967</f>
        <v>23639.41896916</v>
      </c>
      <c r="AD2971" s="1"/>
      <c r="AE2971" s="11"/>
      <c r="AF2971" s="5"/>
      <c r="AG2971" s="1"/>
      <c r="AH2971" s="1"/>
      <c r="AI2971" s="1"/>
      <c r="AJ2971" s="1"/>
      <c r="AK2971" s="10"/>
      <c r="AL2971" s="1"/>
      <c r="AM2971" s="1"/>
      <c r="AN2971" s="1"/>
      <c r="AO2971" s="1"/>
      <c r="AP2971" s="1"/>
      <c r="AQ2971" s="1"/>
    </row>
    <row r="2972" spans="1:43" ht="15.75" x14ac:dyDescent="0.2">
      <c r="A2972" s="67">
        <f t="shared" si="1251"/>
        <v>45254</v>
      </c>
      <c r="B2972" s="8">
        <f t="shared" si="1243"/>
        <v>23719.705114610035</v>
      </c>
      <c r="C2972" s="224">
        <f t="shared" si="1238"/>
        <v>15355.57177357233</v>
      </c>
      <c r="D2972" s="28">
        <f t="shared" si="1252"/>
        <v>6716.74</v>
      </c>
      <c r="E2972" s="9">
        <f>IF(K2972=1,VLOOKUP(A2971,[1]Plan1!$AY$117:$BA$314,3),E2971)</f>
        <v>6735.55</v>
      </c>
      <c r="F2972" s="110">
        <f t="shared" si="1253"/>
        <v>45247</v>
      </c>
      <c r="G2972" s="12">
        <f t="shared" si="1244"/>
        <v>2.8004657021114543E-3</v>
      </c>
      <c r="H2972" s="11">
        <f t="shared" si="1254"/>
        <v>45275</v>
      </c>
      <c r="I2972" s="11">
        <f t="shared" si="1245"/>
        <v>45275</v>
      </c>
      <c r="J2972" s="1">
        <f t="shared" si="1255"/>
        <v>21</v>
      </c>
      <c r="K2972" s="1">
        <f t="shared" si="1192"/>
        <v>6</v>
      </c>
      <c r="L2972" s="8">
        <f t="shared" si="1246"/>
        <v>1.00079933</v>
      </c>
      <c r="M2972" s="14">
        <f t="shared" si="1191"/>
        <v>1.0023997600000001</v>
      </c>
      <c r="N2972" s="14">
        <f t="shared" si="1186"/>
        <v>1.5369685068353098</v>
      </c>
      <c r="O2972" s="8">
        <f t="shared" si="1190"/>
        <v>1.53819705</v>
      </c>
      <c r="P2972" s="8">
        <f t="shared" si="1247"/>
        <v>23619.895203169999</v>
      </c>
      <c r="Q2972" s="13">
        <f t="shared" si="1248"/>
        <v>0</v>
      </c>
      <c r="R2972" s="21">
        <v>0</v>
      </c>
      <c r="S2972" s="8">
        <f t="shared" si="1249"/>
        <v>0</v>
      </c>
      <c r="T2972" s="10">
        <f t="shared" si="1256"/>
        <v>6.5000000000000002E-2</v>
      </c>
      <c r="U2972" s="13">
        <f t="shared" si="1187"/>
        <v>9</v>
      </c>
      <c r="V2972" s="13">
        <v>252</v>
      </c>
      <c r="W2972" s="14">
        <f t="shared" si="1233"/>
        <v>1.002251631</v>
      </c>
      <c r="X2972" s="85">
        <f t="shared" si="1259"/>
        <v>99.809911440035677</v>
      </c>
      <c r="Y2972" s="8">
        <v>0</v>
      </c>
      <c r="Z2972" s="9">
        <f t="shared" si="1250"/>
        <v>0</v>
      </c>
      <c r="AA2972" s="26" t="str">
        <f t="shared" si="1257"/>
        <v>AMEX=</v>
      </c>
      <c r="AB2972" s="70">
        <f t="shared" si="1258"/>
        <v>45271</v>
      </c>
      <c r="AC2972" s="4"/>
      <c r="AD2972" s="1"/>
      <c r="AE2972" s="11"/>
      <c r="AF2972" s="5"/>
      <c r="AG2972" s="1"/>
      <c r="AH2972" s="1"/>
      <c r="AI2972" s="1"/>
      <c r="AJ2972" s="1"/>
      <c r="AK2972" s="10"/>
      <c r="AL2972" s="1"/>
      <c r="AM2972" s="1"/>
      <c r="AN2972" s="1"/>
      <c r="AO2972" s="1"/>
      <c r="AP2972" s="1"/>
      <c r="AQ2972" s="1"/>
    </row>
    <row r="2973" spans="1:43" ht="15.75" x14ac:dyDescent="0.2">
      <c r="A2973" s="67">
        <f t="shared" si="1251"/>
        <v>45255</v>
      </c>
      <c r="B2973" s="8">
        <f t="shared" si="1243"/>
        <v>23728.792926447837</v>
      </c>
      <c r="C2973" s="224">
        <f t="shared" si="1238"/>
        <v>15355.57177357233</v>
      </c>
      <c r="D2973" s="28">
        <f t="shared" si="1252"/>
        <v>6716.74</v>
      </c>
      <c r="E2973" s="9">
        <f>IF(K2973=1,VLOOKUP(A2972,[1]Plan1!$AY$117:$BA$314,3),E2972)</f>
        <v>6735.55</v>
      </c>
      <c r="F2973" s="110">
        <f t="shared" si="1253"/>
        <v>45247</v>
      </c>
      <c r="G2973" s="12">
        <f t="shared" si="1244"/>
        <v>2.8004657021114543E-3</v>
      </c>
      <c r="H2973" s="11">
        <f t="shared" si="1254"/>
        <v>45275</v>
      </c>
      <c r="I2973" s="11">
        <f t="shared" si="1245"/>
        <v>45275</v>
      </c>
      <c r="J2973" s="1">
        <f t="shared" si="1255"/>
        <v>21</v>
      </c>
      <c r="K2973" s="1">
        <f t="shared" si="1192"/>
        <v>7</v>
      </c>
      <c r="L2973" s="8">
        <f t="shared" si="1246"/>
        <v>1.00093261</v>
      </c>
      <c r="M2973" s="14">
        <f t="shared" si="1191"/>
        <v>1.0023997600000001</v>
      </c>
      <c r="N2973" s="14">
        <f t="shared" si="1186"/>
        <v>1.5369685068353098</v>
      </c>
      <c r="O2973" s="8">
        <f t="shared" si="1190"/>
        <v>1.53840189</v>
      </c>
      <c r="P2973" s="8">
        <f t="shared" si="1247"/>
        <v>23623.040638490002</v>
      </c>
      <c r="Q2973" s="13">
        <f t="shared" si="1248"/>
        <v>0</v>
      </c>
      <c r="R2973" s="21">
        <v>0</v>
      </c>
      <c r="S2973" s="8">
        <f t="shared" si="1249"/>
        <v>0</v>
      </c>
      <c r="T2973" s="10">
        <f t="shared" si="1256"/>
        <v>6.5000000000000002E-2</v>
      </c>
      <c r="U2973" s="13">
        <f t="shared" si="1187"/>
        <v>10</v>
      </c>
      <c r="V2973" s="13">
        <v>252</v>
      </c>
      <c r="W2973" s="14">
        <f t="shared" si="1233"/>
        <v>1.0025021249999999</v>
      </c>
      <c r="X2973" s="85">
        <f t="shared" si="1259"/>
        <v>105.75228795783676</v>
      </c>
      <c r="Y2973" s="8">
        <v>0</v>
      </c>
      <c r="Z2973" s="9">
        <f t="shared" si="1250"/>
        <v>0</v>
      </c>
      <c r="AA2973" s="26" t="str">
        <f t="shared" si="1257"/>
        <v>AMEX=</v>
      </c>
      <c r="AB2973" s="70">
        <f t="shared" si="1258"/>
        <v>45271</v>
      </c>
      <c r="AC2973" s="4"/>
      <c r="AD2973" s="1"/>
      <c r="AE2973" s="11"/>
      <c r="AF2973" s="5"/>
      <c r="AG2973" s="1"/>
      <c r="AH2973" s="1"/>
      <c r="AI2973" s="1"/>
      <c r="AJ2973" s="1"/>
      <c r="AK2973" s="10"/>
      <c r="AL2973" s="1"/>
      <c r="AM2973" s="1"/>
      <c r="AN2973" s="1"/>
      <c r="AO2973" s="1"/>
      <c r="AP2973" s="1"/>
      <c r="AQ2973" s="1"/>
    </row>
    <row r="2974" spans="1:43" ht="15.75" x14ac:dyDescent="0.2">
      <c r="A2974" s="67">
        <f t="shared" si="1251"/>
        <v>45256</v>
      </c>
      <c r="B2974" s="8">
        <f t="shared" si="1243"/>
        <v>23728.792926447837</v>
      </c>
      <c r="C2974" s="224">
        <f t="shared" si="1238"/>
        <v>15355.57177357233</v>
      </c>
      <c r="D2974" s="28">
        <f t="shared" si="1252"/>
        <v>6716.74</v>
      </c>
      <c r="E2974" s="9">
        <f>IF(K2974=1,VLOOKUP(A2973,[1]Plan1!$AY$117:$BA$314,3),E2973)</f>
        <v>6735.55</v>
      </c>
      <c r="F2974" s="110">
        <f t="shared" si="1253"/>
        <v>45247</v>
      </c>
      <c r="G2974" s="12">
        <f t="shared" si="1244"/>
        <v>2.8004657021114543E-3</v>
      </c>
      <c r="H2974" s="11">
        <f t="shared" si="1254"/>
        <v>45275</v>
      </c>
      <c r="I2974" s="11">
        <f t="shared" si="1245"/>
        <v>45275</v>
      </c>
      <c r="J2974" s="1">
        <f t="shared" si="1255"/>
        <v>21</v>
      </c>
      <c r="K2974" s="1">
        <f t="shared" si="1192"/>
        <v>7</v>
      </c>
      <c r="L2974" s="8">
        <f t="shared" si="1246"/>
        <v>1.00093261</v>
      </c>
      <c r="M2974" s="14">
        <f t="shared" si="1191"/>
        <v>1.0023997600000001</v>
      </c>
      <c r="N2974" s="14">
        <f t="shared" si="1186"/>
        <v>1.5369685068353098</v>
      </c>
      <c r="O2974" s="8">
        <f t="shared" si="1190"/>
        <v>1.53840189</v>
      </c>
      <c r="P2974" s="8">
        <f t="shared" si="1247"/>
        <v>23623.040638490002</v>
      </c>
      <c r="Q2974" s="13">
        <f t="shared" si="1248"/>
        <v>0</v>
      </c>
      <c r="R2974" s="21">
        <v>0</v>
      </c>
      <c r="S2974" s="8">
        <f t="shared" si="1249"/>
        <v>0</v>
      </c>
      <c r="T2974" s="10">
        <f t="shared" si="1256"/>
        <v>6.5000000000000002E-2</v>
      </c>
      <c r="U2974" s="13">
        <f t="shared" si="1187"/>
        <v>10</v>
      </c>
      <c r="V2974" s="13">
        <v>252</v>
      </c>
      <c r="W2974" s="14">
        <f t="shared" si="1233"/>
        <v>1.0025021249999999</v>
      </c>
      <c r="X2974" s="85">
        <f t="shared" si="1259"/>
        <v>105.75228795783676</v>
      </c>
      <c r="Y2974" s="8">
        <v>0</v>
      </c>
      <c r="Z2974" s="9">
        <f t="shared" si="1250"/>
        <v>0</v>
      </c>
      <c r="AA2974" s="26" t="str">
        <f t="shared" si="1257"/>
        <v>AMEX=</v>
      </c>
      <c r="AB2974" s="70">
        <f t="shared" si="1258"/>
        <v>45271</v>
      </c>
      <c r="AC2974" s="4"/>
      <c r="AD2974" s="1"/>
      <c r="AE2974" s="11"/>
      <c r="AF2974" s="5"/>
      <c r="AG2974" s="1"/>
      <c r="AH2974" s="1"/>
      <c r="AI2974" s="1"/>
      <c r="AJ2974" s="1"/>
      <c r="AK2974" s="10"/>
      <c r="AL2974" s="1"/>
      <c r="AM2974" s="1"/>
      <c r="AN2974" s="1"/>
      <c r="AO2974" s="1"/>
      <c r="AP2974" s="1"/>
      <c r="AQ2974" s="1"/>
    </row>
    <row r="2975" spans="1:43" ht="15.75" x14ac:dyDescent="0.2">
      <c r="A2975" s="67">
        <f t="shared" si="1251"/>
        <v>45257</v>
      </c>
      <c r="B2975" s="8">
        <f t="shared" si="1243"/>
        <v>23728.792926447837</v>
      </c>
      <c r="C2975" s="224">
        <f t="shared" si="1238"/>
        <v>15355.57177357233</v>
      </c>
      <c r="D2975" s="28">
        <f t="shared" si="1252"/>
        <v>6716.74</v>
      </c>
      <c r="E2975" s="9">
        <f>IF(K2975=1,VLOOKUP(A2974,[1]Plan1!$AY$117:$BA$314,3),E2974)</f>
        <v>6735.55</v>
      </c>
      <c r="F2975" s="110">
        <f t="shared" si="1253"/>
        <v>45247</v>
      </c>
      <c r="G2975" s="12">
        <f t="shared" si="1244"/>
        <v>2.8004657021114543E-3</v>
      </c>
      <c r="H2975" s="11">
        <f t="shared" si="1254"/>
        <v>45275</v>
      </c>
      <c r="I2975" s="11">
        <f t="shared" si="1245"/>
        <v>45275</v>
      </c>
      <c r="J2975" s="1">
        <f t="shared" si="1255"/>
        <v>21</v>
      </c>
      <c r="K2975" s="1">
        <f t="shared" si="1192"/>
        <v>7</v>
      </c>
      <c r="L2975" s="8">
        <f t="shared" si="1246"/>
        <v>1.00093261</v>
      </c>
      <c r="M2975" s="14">
        <f t="shared" si="1191"/>
        <v>1.0023997600000001</v>
      </c>
      <c r="N2975" s="14">
        <f t="shared" ref="N2975:N3038" si="1260">IF(I2975&gt;I2974,N2974*M2975,N2974)</f>
        <v>1.5369685068353098</v>
      </c>
      <c r="O2975" s="8">
        <f t="shared" si="1190"/>
        <v>1.53840189</v>
      </c>
      <c r="P2975" s="8">
        <f t="shared" si="1247"/>
        <v>23623.040638490002</v>
      </c>
      <c r="Q2975" s="13">
        <f t="shared" si="1248"/>
        <v>0</v>
      </c>
      <c r="R2975" s="21">
        <v>0</v>
      </c>
      <c r="S2975" s="8">
        <f t="shared" si="1249"/>
        <v>0</v>
      </c>
      <c r="T2975" s="10">
        <f t="shared" si="1256"/>
        <v>6.5000000000000002E-2</v>
      </c>
      <c r="U2975" s="13">
        <f t="shared" si="1187"/>
        <v>10</v>
      </c>
      <c r="V2975" s="13">
        <v>252</v>
      </c>
      <c r="W2975" s="14">
        <f t="shared" si="1233"/>
        <v>1.0025021249999999</v>
      </c>
      <c r="X2975" s="85">
        <f t="shared" si="1259"/>
        <v>105.75228795783676</v>
      </c>
      <c r="Y2975" s="8">
        <v>0</v>
      </c>
      <c r="Z2975" s="9">
        <f t="shared" si="1250"/>
        <v>0</v>
      </c>
      <c r="AA2975" s="26" t="str">
        <f t="shared" si="1257"/>
        <v>AMEX=</v>
      </c>
      <c r="AB2975" s="70">
        <f t="shared" si="1258"/>
        <v>45271</v>
      </c>
      <c r="AC2975" s="4"/>
      <c r="AD2975" s="1"/>
      <c r="AE2975" s="11"/>
      <c r="AF2975" s="5"/>
      <c r="AG2975" s="1"/>
      <c r="AH2975" s="1"/>
      <c r="AI2975" s="1"/>
      <c r="AJ2975" s="1"/>
      <c r="AK2975" s="10"/>
      <c r="AL2975" s="1"/>
      <c r="AM2975" s="1"/>
      <c r="AN2975" s="1"/>
      <c r="AO2975" s="1"/>
      <c r="AP2975" s="1"/>
      <c r="AQ2975" s="1"/>
    </row>
    <row r="2976" spans="1:43" ht="15.75" x14ac:dyDescent="0.2">
      <c r="A2976" s="67">
        <f t="shared" si="1251"/>
        <v>45258</v>
      </c>
      <c r="B2976" s="8">
        <f t="shared" si="1243"/>
        <v>23737.884734300711</v>
      </c>
      <c r="C2976" s="224">
        <f t="shared" si="1238"/>
        <v>15355.57177357233</v>
      </c>
      <c r="D2976" s="28">
        <f t="shared" si="1252"/>
        <v>6716.74</v>
      </c>
      <c r="E2976" s="9">
        <f>IF(K2976=1,VLOOKUP(A2975,[1]Plan1!$AY$117:$BA$314,3),E2975)</f>
        <v>6735.55</v>
      </c>
      <c r="F2976" s="110">
        <f t="shared" si="1253"/>
        <v>45247</v>
      </c>
      <c r="G2976" s="12">
        <f t="shared" si="1244"/>
        <v>2.8004657021114543E-3</v>
      </c>
      <c r="H2976" s="11">
        <f t="shared" si="1254"/>
        <v>45275</v>
      </c>
      <c r="I2976" s="11">
        <f t="shared" si="1245"/>
        <v>45275</v>
      </c>
      <c r="J2976" s="1">
        <f t="shared" si="1255"/>
        <v>21</v>
      </c>
      <c r="K2976" s="1">
        <f t="shared" si="1192"/>
        <v>8</v>
      </c>
      <c r="L2976" s="8">
        <f t="shared" si="1246"/>
        <v>1.0010659200000001</v>
      </c>
      <c r="M2976" s="14">
        <f t="shared" si="1191"/>
        <v>1.0023997600000001</v>
      </c>
      <c r="N2976" s="14">
        <f t="shared" si="1260"/>
        <v>1.5369685068353098</v>
      </c>
      <c r="O2976" s="8">
        <f t="shared" si="1190"/>
        <v>1.53860679</v>
      </c>
      <c r="P2976" s="8">
        <f t="shared" si="1247"/>
        <v>23626.186995150001</v>
      </c>
      <c r="Q2976" s="13">
        <f t="shared" si="1248"/>
        <v>0</v>
      </c>
      <c r="R2976" s="21">
        <v>0</v>
      </c>
      <c r="S2976" s="8">
        <f t="shared" si="1249"/>
        <v>0</v>
      </c>
      <c r="T2976" s="10">
        <f t="shared" si="1256"/>
        <v>6.5000000000000002E-2</v>
      </c>
      <c r="U2976" s="13">
        <f t="shared" si="1187"/>
        <v>11</v>
      </c>
      <c r="V2976" s="13">
        <v>252</v>
      </c>
      <c r="W2976" s="14">
        <f t="shared" si="1233"/>
        <v>1.0027526819999999</v>
      </c>
      <c r="X2976" s="85">
        <f t="shared" si="1259"/>
        <v>111.69773915071079</v>
      </c>
      <c r="Y2976" s="8">
        <v>0</v>
      </c>
      <c r="Z2976" s="9">
        <f t="shared" si="1250"/>
        <v>0</v>
      </c>
      <c r="AA2976" s="26" t="str">
        <f t="shared" si="1257"/>
        <v>AMEX=</v>
      </c>
      <c r="AB2976" s="70">
        <f t="shared" si="1258"/>
        <v>45271</v>
      </c>
      <c r="AC2976" s="4"/>
      <c r="AD2976" s="1"/>
      <c r="AE2976" s="11"/>
      <c r="AF2976" s="5"/>
      <c r="AG2976" s="1"/>
      <c r="AH2976" s="1"/>
      <c r="AI2976" s="1"/>
      <c r="AJ2976" s="1"/>
      <c r="AK2976" s="10"/>
      <c r="AL2976" s="1"/>
      <c r="AM2976" s="1"/>
      <c r="AN2976" s="1"/>
      <c r="AO2976" s="1"/>
      <c r="AP2976" s="1"/>
      <c r="AQ2976" s="1"/>
    </row>
    <row r="2977" spans="1:43" ht="15.75" x14ac:dyDescent="0.2">
      <c r="A2977" s="67">
        <f t="shared" si="1251"/>
        <v>45259</v>
      </c>
      <c r="B2977" s="8">
        <f t="shared" si="1243"/>
        <v>23746.979744147888</v>
      </c>
      <c r="C2977" s="224">
        <f t="shared" si="1238"/>
        <v>15355.57177357233</v>
      </c>
      <c r="D2977" s="28">
        <f t="shared" si="1252"/>
        <v>6716.74</v>
      </c>
      <c r="E2977" s="9">
        <f>IF(K2977=1,VLOOKUP(A2976,[1]Plan1!$AY$117:$BA$314,3),E2976)</f>
        <v>6735.55</v>
      </c>
      <c r="F2977" s="110">
        <f t="shared" si="1253"/>
        <v>45247</v>
      </c>
      <c r="G2977" s="12">
        <f t="shared" si="1244"/>
        <v>2.8004657021114543E-3</v>
      </c>
      <c r="H2977" s="11">
        <f t="shared" si="1254"/>
        <v>45275</v>
      </c>
      <c r="I2977" s="11">
        <f t="shared" si="1245"/>
        <v>45275</v>
      </c>
      <c r="J2977" s="1">
        <f t="shared" si="1255"/>
        <v>21</v>
      </c>
      <c r="K2977" s="1">
        <f t="shared" si="1192"/>
        <v>9</v>
      </c>
      <c r="L2977" s="8">
        <f t="shared" si="1246"/>
        <v>1.00119924</v>
      </c>
      <c r="M2977" s="14">
        <f t="shared" si="1191"/>
        <v>1.0023997600000001</v>
      </c>
      <c r="N2977" s="14">
        <f t="shared" si="1260"/>
        <v>1.5369685068353098</v>
      </c>
      <c r="O2977" s="8">
        <f t="shared" si="1190"/>
        <v>1.5388116999999999</v>
      </c>
      <c r="P2977" s="8">
        <f t="shared" si="1247"/>
        <v>23629.333505359999</v>
      </c>
      <c r="Q2977" s="13">
        <f t="shared" si="1248"/>
        <v>0</v>
      </c>
      <c r="R2977" s="21">
        <v>0</v>
      </c>
      <c r="S2977" s="8">
        <f t="shared" si="1249"/>
        <v>0</v>
      </c>
      <c r="T2977" s="10">
        <f t="shared" si="1256"/>
        <v>6.5000000000000002E-2</v>
      </c>
      <c r="U2977" s="13">
        <f t="shared" si="1187"/>
        <v>12</v>
      </c>
      <c r="V2977" s="13">
        <v>252</v>
      </c>
      <c r="W2977" s="14">
        <f t="shared" si="1233"/>
        <v>1.0030033009999999</v>
      </c>
      <c r="X2977" s="85">
        <f t="shared" si="1259"/>
        <v>117.64623878789008</v>
      </c>
      <c r="Y2977" s="8">
        <v>0</v>
      </c>
      <c r="Z2977" s="9">
        <f t="shared" si="1250"/>
        <v>0</v>
      </c>
      <c r="AA2977" s="26" t="str">
        <f t="shared" si="1257"/>
        <v>AMEX=</v>
      </c>
      <c r="AB2977" s="70">
        <f t="shared" si="1258"/>
        <v>45271</v>
      </c>
      <c r="AC2977" s="4"/>
      <c r="AD2977" s="1"/>
      <c r="AE2977" s="11"/>
      <c r="AF2977" s="5"/>
      <c r="AG2977" s="1"/>
      <c r="AH2977" s="1"/>
      <c r="AI2977" s="1"/>
      <c r="AJ2977" s="1"/>
      <c r="AK2977" s="10"/>
      <c r="AL2977" s="1"/>
      <c r="AM2977" s="1"/>
      <c r="AN2977" s="1"/>
      <c r="AO2977" s="1"/>
      <c r="AP2977" s="1"/>
      <c r="AQ2977" s="1"/>
    </row>
    <row r="2978" spans="1:43" ht="15.75" x14ac:dyDescent="0.2">
      <c r="A2978" s="67">
        <f t="shared" si="1251"/>
        <v>45260</v>
      </c>
      <c r="B2978" s="8">
        <f t="shared" si="1243"/>
        <v>23756.077980397302</v>
      </c>
      <c r="C2978" s="224">
        <f t="shared" si="1238"/>
        <v>15355.57177357233</v>
      </c>
      <c r="D2978" s="28">
        <f t="shared" si="1252"/>
        <v>6716.74</v>
      </c>
      <c r="E2978" s="9">
        <f>IF(K2978=1,VLOOKUP(A2977,[1]Plan1!$AY$117:$BA$314,3),E2977)</f>
        <v>6735.55</v>
      </c>
      <c r="F2978" s="110">
        <f t="shared" si="1253"/>
        <v>45247</v>
      </c>
      <c r="G2978" s="12">
        <f t="shared" si="1244"/>
        <v>2.8004657021114543E-3</v>
      </c>
      <c r="H2978" s="11">
        <f t="shared" si="1254"/>
        <v>45275</v>
      </c>
      <c r="I2978" s="11">
        <f t="shared" si="1245"/>
        <v>45275</v>
      </c>
      <c r="J2978" s="1">
        <f t="shared" si="1255"/>
        <v>21</v>
      </c>
      <c r="K2978" s="1">
        <f t="shared" si="1192"/>
        <v>10</v>
      </c>
      <c r="L2978" s="8">
        <f t="shared" si="1246"/>
        <v>1.00133257</v>
      </c>
      <c r="M2978" s="14">
        <f t="shared" si="1191"/>
        <v>1.0023997600000001</v>
      </c>
      <c r="N2978" s="14">
        <f t="shared" si="1260"/>
        <v>1.5369685068353098</v>
      </c>
      <c r="O2978" s="8">
        <f t="shared" si="1190"/>
        <v>1.5390166199999999</v>
      </c>
      <c r="P2978" s="8">
        <f t="shared" si="1247"/>
        <v>23632.480169130002</v>
      </c>
      <c r="Q2978" s="13">
        <f t="shared" si="1248"/>
        <v>0</v>
      </c>
      <c r="R2978" s="21">
        <v>0</v>
      </c>
      <c r="S2978" s="8">
        <f t="shared" si="1249"/>
        <v>0</v>
      </c>
      <c r="T2978" s="10">
        <f t="shared" si="1256"/>
        <v>6.5000000000000002E-2</v>
      </c>
      <c r="U2978" s="13">
        <f t="shared" si="1187"/>
        <v>13</v>
      </c>
      <c r="V2978" s="13">
        <v>252</v>
      </c>
      <c r="W2978" s="14">
        <f t="shared" si="1233"/>
        <v>1.003253983</v>
      </c>
      <c r="X2978" s="85">
        <f t="shared" si="1259"/>
        <v>123.59781126730141</v>
      </c>
      <c r="Y2978" s="8">
        <v>0</v>
      </c>
      <c r="Z2978" s="9">
        <f t="shared" si="1250"/>
        <v>0</v>
      </c>
      <c r="AA2978" s="26" t="str">
        <f t="shared" si="1257"/>
        <v>AMEX=</v>
      </c>
      <c r="AB2978" s="70">
        <f t="shared" si="1258"/>
        <v>45271</v>
      </c>
      <c r="AC2978" s="4"/>
      <c r="AD2978" s="1"/>
      <c r="AE2978" s="11"/>
      <c r="AF2978" s="5"/>
      <c r="AG2978" s="1"/>
      <c r="AH2978" s="1"/>
      <c r="AI2978" s="1"/>
      <c r="AJ2978" s="1"/>
      <c r="AK2978" s="10"/>
      <c r="AL2978" s="1"/>
      <c r="AM2978" s="1"/>
      <c r="AN2978" s="1"/>
      <c r="AO2978" s="1"/>
      <c r="AP2978" s="1"/>
      <c r="AQ2978" s="1"/>
    </row>
    <row r="2979" spans="1:43" ht="15.75" x14ac:dyDescent="0.2">
      <c r="A2979" s="67">
        <f t="shared" si="1251"/>
        <v>45261</v>
      </c>
      <c r="B2979" s="8">
        <f t="shared" si="1243"/>
        <v>23765.180037657807</v>
      </c>
      <c r="C2979" s="224">
        <f t="shared" si="1238"/>
        <v>15355.57177357233</v>
      </c>
      <c r="D2979" s="28">
        <f t="shared" si="1252"/>
        <v>6716.74</v>
      </c>
      <c r="E2979" s="9">
        <f>IF(K2979=1,VLOOKUP(A2978,[1]Plan1!$AY$117:$BA$314,3),E2978)</f>
        <v>6735.55</v>
      </c>
      <c r="F2979" s="110">
        <f t="shared" si="1253"/>
        <v>45247</v>
      </c>
      <c r="G2979" s="12">
        <f t="shared" si="1244"/>
        <v>2.8004657021114543E-3</v>
      </c>
      <c r="H2979" s="11">
        <f t="shared" si="1254"/>
        <v>45275</v>
      </c>
      <c r="I2979" s="11">
        <f t="shared" si="1245"/>
        <v>45275</v>
      </c>
      <c r="J2979" s="1">
        <f t="shared" si="1255"/>
        <v>21</v>
      </c>
      <c r="K2979" s="1">
        <f t="shared" si="1192"/>
        <v>11</v>
      </c>
      <c r="L2979" s="8">
        <f t="shared" si="1246"/>
        <v>1.0014659299999999</v>
      </c>
      <c r="M2979" s="14">
        <f t="shared" si="1191"/>
        <v>1.0023997600000001</v>
      </c>
      <c r="N2979" s="14">
        <f t="shared" si="1260"/>
        <v>1.5369685068353098</v>
      </c>
      <c r="O2979" s="8">
        <f t="shared" si="1190"/>
        <v>1.5392215899999999</v>
      </c>
      <c r="P2979" s="8">
        <f t="shared" si="1247"/>
        <v>23635.627600669999</v>
      </c>
      <c r="Q2979" s="13">
        <f t="shared" si="1248"/>
        <v>0</v>
      </c>
      <c r="R2979" s="21">
        <v>0</v>
      </c>
      <c r="S2979" s="8">
        <f t="shared" si="1249"/>
        <v>0</v>
      </c>
      <c r="T2979" s="10">
        <f t="shared" si="1256"/>
        <v>6.5000000000000002E-2</v>
      </c>
      <c r="U2979" s="13">
        <f t="shared" si="1187"/>
        <v>14</v>
      </c>
      <c r="V2979" s="13">
        <v>252</v>
      </c>
      <c r="W2979" s="14">
        <f t="shared" si="1233"/>
        <v>1.0035047269999999</v>
      </c>
      <c r="X2979" s="85">
        <f t="shared" si="1259"/>
        <v>129.55243698780731</v>
      </c>
      <c r="Y2979" s="8">
        <v>0</v>
      </c>
      <c r="Z2979" s="9">
        <f t="shared" si="1250"/>
        <v>0</v>
      </c>
      <c r="AA2979" s="26" t="str">
        <f t="shared" si="1257"/>
        <v>AMEX=</v>
      </c>
      <c r="AB2979" s="70">
        <f t="shared" si="1258"/>
        <v>45271</v>
      </c>
      <c r="AC2979" s="4"/>
      <c r="AD2979" s="1"/>
      <c r="AE2979" s="11"/>
      <c r="AF2979" s="5"/>
      <c r="AG2979" s="1"/>
      <c r="AH2979" s="1"/>
      <c r="AI2979" s="1"/>
      <c r="AJ2979" s="1"/>
      <c r="AK2979" s="10"/>
      <c r="AL2979" s="1"/>
      <c r="AM2979" s="1"/>
      <c r="AN2979" s="1"/>
      <c r="AO2979" s="1"/>
      <c r="AP2979" s="1"/>
      <c r="AQ2979" s="1"/>
    </row>
    <row r="2980" spans="1:43" ht="15.75" x14ac:dyDescent="0.2">
      <c r="A2980" s="67">
        <f t="shared" si="1251"/>
        <v>45262</v>
      </c>
      <c r="B2980" s="8">
        <f t="shared" si="1243"/>
        <v>23774.285477477519</v>
      </c>
      <c r="C2980" s="224">
        <f t="shared" si="1238"/>
        <v>15355.57177357233</v>
      </c>
      <c r="D2980" s="28">
        <f t="shared" si="1252"/>
        <v>6716.74</v>
      </c>
      <c r="E2980" s="9">
        <f>IF(K2980=1,VLOOKUP(A2979,[1]Plan1!$AY$117:$BA$314,3),E2979)</f>
        <v>6735.55</v>
      </c>
      <c r="F2980" s="110">
        <f t="shared" si="1253"/>
        <v>45247</v>
      </c>
      <c r="G2980" s="12">
        <f t="shared" si="1244"/>
        <v>2.8004657021114543E-3</v>
      </c>
      <c r="H2980" s="11">
        <f t="shared" si="1254"/>
        <v>45275</v>
      </c>
      <c r="I2980" s="11">
        <f t="shared" si="1245"/>
        <v>45275</v>
      </c>
      <c r="J2980" s="1">
        <f t="shared" si="1255"/>
        <v>21</v>
      </c>
      <c r="K2980" s="1">
        <f t="shared" si="1192"/>
        <v>12</v>
      </c>
      <c r="L2980" s="8">
        <f t="shared" si="1246"/>
        <v>1.0015993000000001</v>
      </c>
      <c r="M2980" s="14">
        <f t="shared" si="1191"/>
        <v>1.0023997600000001</v>
      </c>
      <c r="N2980" s="14">
        <f t="shared" si="1260"/>
        <v>1.5369685068353098</v>
      </c>
      <c r="O2980" s="8">
        <f t="shared" si="1190"/>
        <v>1.53942658</v>
      </c>
      <c r="P2980" s="8">
        <f t="shared" si="1247"/>
        <v>23638.775339330001</v>
      </c>
      <c r="Q2980" s="13">
        <f t="shared" si="1248"/>
        <v>0</v>
      </c>
      <c r="R2980" s="21">
        <v>0</v>
      </c>
      <c r="S2980" s="8">
        <f t="shared" si="1249"/>
        <v>0</v>
      </c>
      <c r="T2980" s="10">
        <f t="shared" si="1256"/>
        <v>6.5000000000000002E-2</v>
      </c>
      <c r="U2980" s="13">
        <f t="shared" si="1187"/>
        <v>15</v>
      </c>
      <c r="V2980" s="13">
        <v>252</v>
      </c>
      <c r="W2980" s="14">
        <f t="shared" si="1233"/>
        <v>1.0037555339999999</v>
      </c>
      <c r="X2980" s="85">
        <f t="shared" si="1259"/>
        <v>135.51013814751747</v>
      </c>
      <c r="Y2980" s="8">
        <v>0</v>
      </c>
      <c r="Z2980" s="9">
        <f t="shared" si="1250"/>
        <v>0</v>
      </c>
      <c r="AA2980" s="26" t="str">
        <f t="shared" si="1257"/>
        <v>AMEX=</v>
      </c>
      <c r="AB2980" s="70">
        <f t="shared" si="1258"/>
        <v>45271</v>
      </c>
      <c r="AC2980" s="4"/>
      <c r="AD2980" s="1"/>
      <c r="AE2980" s="11"/>
      <c r="AF2980" s="5"/>
      <c r="AG2980" s="1"/>
      <c r="AH2980" s="1"/>
      <c r="AI2980" s="1"/>
      <c r="AJ2980" s="1"/>
      <c r="AK2980" s="10"/>
      <c r="AL2980" s="1"/>
      <c r="AM2980" s="1"/>
      <c r="AN2980" s="1"/>
      <c r="AO2980" s="1"/>
      <c r="AP2980" s="1"/>
      <c r="AQ2980" s="1"/>
    </row>
    <row r="2981" spans="1:43" ht="15.75" x14ac:dyDescent="0.2">
      <c r="A2981" s="67">
        <f t="shared" si="1251"/>
        <v>45263</v>
      </c>
      <c r="B2981" s="8">
        <f t="shared" si="1243"/>
        <v>23774.285477477519</v>
      </c>
      <c r="C2981" s="224">
        <f t="shared" si="1238"/>
        <v>15355.57177357233</v>
      </c>
      <c r="D2981" s="28">
        <f t="shared" si="1252"/>
        <v>6716.74</v>
      </c>
      <c r="E2981" s="9">
        <f>IF(K2981=1,VLOOKUP(A2980,[1]Plan1!$AY$117:$BA$314,3),E2980)</f>
        <v>6735.55</v>
      </c>
      <c r="F2981" s="110">
        <f t="shared" si="1253"/>
        <v>45247</v>
      </c>
      <c r="G2981" s="12">
        <f t="shared" si="1244"/>
        <v>2.8004657021114543E-3</v>
      </c>
      <c r="H2981" s="11">
        <f t="shared" si="1254"/>
        <v>45275</v>
      </c>
      <c r="I2981" s="11">
        <f t="shared" si="1245"/>
        <v>45275</v>
      </c>
      <c r="J2981" s="1">
        <f t="shared" si="1255"/>
        <v>21</v>
      </c>
      <c r="K2981" s="1">
        <f t="shared" si="1192"/>
        <v>12</v>
      </c>
      <c r="L2981" s="8">
        <f t="shared" si="1246"/>
        <v>1.0015993000000001</v>
      </c>
      <c r="M2981" s="14">
        <f t="shared" si="1191"/>
        <v>1.0023997600000001</v>
      </c>
      <c r="N2981" s="14">
        <f t="shared" si="1260"/>
        <v>1.5369685068353098</v>
      </c>
      <c r="O2981" s="8">
        <f t="shared" si="1190"/>
        <v>1.53942658</v>
      </c>
      <c r="P2981" s="8">
        <f t="shared" si="1247"/>
        <v>23638.775339330001</v>
      </c>
      <c r="Q2981" s="13">
        <f t="shared" si="1248"/>
        <v>0</v>
      </c>
      <c r="R2981" s="21">
        <v>0</v>
      </c>
      <c r="S2981" s="8">
        <f t="shared" si="1249"/>
        <v>0</v>
      </c>
      <c r="T2981" s="10">
        <f t="shared" si="1256"/>
        <v>6.5000000000000002E-2</v>
      </c>
      <c r="U2981" s="13">
        <f t="shared" ref="U2981:U3044" si="1261">IF(Q2980&gt;0,1,IF(K2981=K2980,U2980,U2980+1))</f>
        <v>15</v>
      </c>
      <c r="V2981" s="13">
        <v>252</v>
      </c>
      <c r="W2981" s="14">
        <f t="shared" si="1233"/>
        <v>1.0037555339999999</v>
      </c>
      <c r="X2981" s="85">
        <f t="shared" si="1259"/>
        <v>135.51013814751747</v>
      </c>
      <c r="Y2981" s="8">
        <v>0</v>
      </c>
      <c r="Z2981" s="9">
        <f t="shared" si="1250"/>
        <v>0</v>
      </c>
      <c r="AA2981" s="26" t="str">
        <f t="shared" si="1257"/>
        <v>AMEX=</v>
      </c>
      <c r="AB2981" s="70">
        <f t="shared" si="1258"/>
        <v>45271</v>
      </c>
      <c r="AC2981" s="4"/>
      <c r="AD2981" s="1"/>
      <c r="AE2981" s="11"/>
      <c r="AF2981" s="5"/>
      <c r="AG2981" s="1"/>
      <c r="AH2981" s="1"/>
      <c r="AI2981" s="1"/>
      <c r="AJ2981" s="1"/>
      <c r="AK2981" s="10"/>
      <c r="AL2981" s="1"/>
      <c r="AM2981" s="1"/>
      <c r="AN2981" s="1"/>
      <c r="AO2981" s="1"/>
      <c r="AP2981" s="1"/>
      <c r="AQ2981" s="1"/>
    </row>
    <row r="2982" spans="1:43" ht="15.75" x14ac:dyDescent="0.2">
      <c r="A2982" s="67">
        <f t="shared" si="1251"/>
        <v>45264</v>
      </c>
      <c r="B2982" s="8">
        <f t="shared" si="1243"/>
        <v>23774.285477477519</v>
      </c>
      <c r="C2982" s="224">
        <f t="shared" si="1238"/>
        <v>15355.57177357233</v>
      </c>
      <c r="D2982" s="28">
        <f t="shared" si="1252"/>
        <v>6716.74</v>
      </c>
      <c r="E2982" s="9">
        <f>IF(K2982=1,VLOOKUP(A2981,[1]Plan1!$AY$117:$BA$314,3),E2981)</f>
        <v>6735.55</v>
      </c>
      <c r="F2982" s="110">
        <f t="shared" si="1253"/>
        <v>45247</v>
      </c>
      <c r="G2982" s="12">
        <f t="shared" si="1244"/>
        <v>2.8004657021114543E-3</v>
      </c>
      <c r="H2982" s="11">
        <f t="shared" si="1254"/>
        <v>45275</v>
      </c>
      <c r="I2982" s="11">
        <f t="shared" si="1245"/>
        <v>45275</v>
      </c>
      <c r="J2982" s="1">
        <f t="shared" si="1255"/>
        <v>21</v>
      </c>
      <c r="K2982" s="1">
        <f t="shared" si="1192"/>
        <v>12</v>
      </c>
      <c r="L2982" s="8">
        <f t="shared" si="1246"/>
        <v>1.0015993000000001</v>
      </c>
      <c r="M2982" s="14">
        <f t="shared" si="1191"/>
        <v>1.0023997600000001</v>
      </c>
      <c r="N2982" s="14">
        <f t="shared" si="1260"/>
        <v>1.5369685068353098</v>
      </c>
      <c r="O2982" s="8">
        <f t="shared" si="1190"/>
        <v>1.53942658</v>
      </c>
      <c r="P2982" s="8">
        <f t="shared" si="1247"/>
        <v>23638.775339330001</v>
      </c>
      <c r="Q2982" s="13">
        <f t="shared" si="1248"/>
        <v>0</v>
      </c>
      <c r="R2982" s="21">
        <v>0</v>
      </c>
      <c r="S2982" s="8">
        <f t="shared" si="1249"/>
        <v>0</v>
      </c>
      <c r="T2982" s="10">
        <f t="shared" si="1256"/>
        <v>6.5000000000000002E-2</v>
      </c>
      <c r="U2982" s="13">
        <f t="shared" si="1261"/>
        <v>15</v>
      </c>
      <c r="V2982" s="13">
        <v>252</v>
      </c>
      <c r="W2982" s="14">
        <f t="shared" si="1233"/>
        <v>1.0037555339999999</v>
      </c>
      <c r="X2982" s="85">
        <f t="shared" si="1259"/>
        <v>135.51013814751747</v>
      </c>
      <c r="Y2982" s="8">
        <v>0</v>
      </c>
      <c r="Z2982" s="9">
        <f t="shared" si="1250"/>
        <v>0</v>
      </c>
      <c r="AA2982" s="26" t="str">
        <f t="shared" si="1257"/>
        <v>AMEX=</v>
      </c>
      <c r="AB2982" s="70">
        <f t="shared" si="1258"/>
        <v>45271</v>
      </c>
      <c r="AC2982" s="4"/>
      <c r="AD2982" s="1"/>
      <c r="AE2982" s="11"/>
      <c r="AF2982" s="5"/>
      <c r="AG2982" s="1"/>
      <c r="AH2982" s="1"/>
      <c r="AI2982" s="1"/>
      <c r="AJ2982" s="1"/>
      <c r="AK2982" s="10"/>
      <c r="AL2982" s="1"/>
      <c r="AM2982" s="1"/>
      <c r="AN2982" s="1"/>
      <c r="AO2982" s="1"/>
      <c r="AP2982" s="1"/>
      <c r="AQ2982" s="1"/>
    </row>
    <row r="2983" spans="1:43" ht="15.75" x14ac:dyDescent="0.2">
      <c r="A2983" s="67">
        <f t="shared" si="1251"/>
        <v>45265</v>
      </c>
      <c r="B2983" s="8">
        <f t="shared" si="1243"/>
        <v>23783.394300678057</v>
      </c>
      <c r="C2983" s="224">
        <f t="shared" si="1238"/>
        <v>15355.57177357233</v>
      </c>
      <c r="D2983" s="28">
        <f t="shared" si="1252"/>
        <v>6716.74</v>
      </c>
      <c r="E2983" s="9">
        <f>IF(K2983=1,VLOOKUP(A2982,[1]Plan1!$AY$117:$BA$314,3),E2982)</f>
        <v>6735.55</v>
      </c>
      <c r="F2983" s="110">
        <f t="shared" si="1253"/>
        <v>45247</v>
      </c>
      <c r="G2983" s="12">
        <f t="shared" si="1244"/>
        <v>2.8004657021114543E-3</v>
      </c>
      <c r="H2983" s="11">
        <f t="shared" si="1254"/>
        <v>45275</v>
      </c>
      <c r="I2983" s="11">
        <f t="shared" si="1245"/>
        <v>45275</v>
      </c>
      <c r="J2983" s="1">
        <f t="shared" si="1255"/>
        <v>21</v>
      </c>
      <c r="K2983" s="1">
        <f t="shared" si="1192"/>
        <v>13</v>
      </c>
      <c r="L2983" s="8">
        <f t="shared" si="1246"/>
        <v>1.0017326900000001</v>
      </c>
      <c r="M2983" s="14">
        <f t="shared" si="1191"/>
        <v>1.0023997600000001</v>
      </c>
      <c r="N2983" s="14">
        <f t="shared" si="1260"/>
        <v>1.5369685068353098</v>
      </c>
      <c r="O2983" s="8">
        <f t="shared" si="1190"/>
        <v>1.5396315899999999</v>
      </c>
      <c r="P2983" s="8">
        <f t="shared" si="1247"/>
        <v>23641.923385099999</v>
      </c>
      <c r="Q2983" s="13">
        <f t="shared" si="1248"/>
        <v>0</v>
      </c>
      <c r="R2983" s="21">
        <v>0</v>
      </c>
      <c r="S2983" s="8">
        <f t="shared" si="1249"/>
        <v>0</v>
      </c>
      <c r="T2983" s="10">
        <f t="shared" si="1256"/>
        <v>6.5000000000000002E-2</v>
      </c>
      <c r="U2983" s="13">
        <f t="shared" si="1261"/>
        <v>16</v>
      </c>
      <c r="V2983" s="13">
        <v>252</v>
      </c>
      <c r="W2983" s="14">
        <f t="shared" si="1233"/>
        <v>1.0040064040000001</v>
      </c>
      <c r="X2983" s="85">
        <f t="shared" si="1259"/>
        <v>141.47091557805871</v>
      </c>
      <c r="Y2983" s="8">
        <v>0</v>
      </c>
      <c r="Z2983" s="9">
        <f t="shared" si="1250"/>
        <v>0</v>
      </c>
      <c r="AA2983" s="26" t="str">
        <f t="shared" si="1257"/>
        <v>AMEX=</v>
      </c>
      <c r="AB2983" s="70">
        <f t="shared" si="1258"/>
        <v>45271</v>
      </c>
      <c r="AC2983" s="4"/>
      <c r="AD2983" s="1"/>
      <c r="AE2983" s="11"/>
      <c r="AF2983" s="5"/>
      <c r="AG2983" s="1"/>
      <c r="AH2983" s="1"/>
      <c r="AI2983" s="1"/>
      <c r="AJ2983" s="1"/>
      <c r="AK2983" s="10"/>
      <c r="AL2983" s="1"/>
      <c r="AM2983" s="1"/>
      <c r="AN2983" s="1"/>
      <c r="AO2983" s="1"/>
      <c r="AP2983" s="1"/>
      <c r="AQ2983" s="1"/>
    </row>
    <row r="2984" spans="1:43" ht="15.75" x14ac:dyDescent="0.2">
      <c r="A2984" s="67">
        <f t="shared" si="1251"/>
        <v>45266</v>
      </c>
      <c r="B2984" s="8">
        <f t="shared" si="1243"/>
        <v>23792.506817118523</v>
      </c>
      <c r="C2984" s="224">
        <f t="shared" si="1238"/>
        <v>15355.57177357233</v>
      </c>
      <c r="D2984" s="28">
        <f t="shared" si="1252"/>
        <v>6716.74</v>
      </c>
      <c r="E2984" s="9">
        <f>IF(K2984=1,VLOOKUP(A2983,[1]Plan1!$AY$117:$BA$314,3),E2983)</f>
        <v>6735.55</v>
      </c>
      <c r="F2984" s="110">
        <f t="shared" si="1253"/>
        <v>45247</v>
      </c>
      <c r="G2984" s="12">
        <f t="shared" si="1244"/>
        <v>2.8004657021114543E-3</v>
      </c>
      <c r="H2984" s="11">
        <f t="shared" si="1254"/>
        <v>45275</v>
      </c>
      <c r="I2984" s="11">
        <f t="shared" si="1245"/>
        <v>45275</v>
      </c>
      <c r="J2984" s="1">
        <f t="shared" si="1255"/>
        <v>21</v>
      </c>
      <c r="K2984" s="1">
        <f t="shared" si="1192"/>
        <v>14</v>
      </c>
      <c r="L2984" s="8">
        <f t="shared" si="1246"/>
        <v>1.0018661</v>
      </c>
      <c r="M2984" s="14">
        <f t="shared" si="1191"/>
        <v>1.0023997600000001</v>
      </c>
      <c r="N2984" s="14">
        <f t="shared" si="1260"/>
        <v>1.5369685068353098</v>
      </c>
      <c r="O2984" s="8">
        <f t="shared" si="1190"/>
        <v>1.5398366400000001</v>
      </c>
      <c r="P2984" s="8">
        <f t="shared" si="1247"/>
        <v>23645.072045090001</v>
      </c>
      <c r="Q2984" s="13">
        <f t="shared" si="1248"/>
        <v>0</v>
      </c>
      <c r="R2984" s="21">
        <v>0</v>
      </c>
      <c r="S2984" s="8">
        <f t="shared" si="1249"/>
        <v>0</v>
      </c>
      <c r="T2984" s="10">
        <f t="shared" si="1256"/>
        <v>6.5000000000000002E-2</v>
      </c>
      <c r="U2984" s="13">
        <f t="shared" si="1261"/>
        <v>17</v>
      </c>
      <c r="V2984" s="13">
        <v>252</v>
      </c>
      <c r="W2984" s="14">
        <f t="shared" si="1233"/>
        <v>1.0042573370000001</v>
      </c>
      <c r="X2984" s="85">
        <f t="shared" si="1259"/>
        <v>147.43477202852176</v>
      </c>
      <c r="Y2984" s="8">
        <v>0</v>
      </c>
      <c r="Z2984" s="9">
        <f t="shared" si="1250"/>
        <v>0</v>
      </c>
      <c r="AA2984" s="26" t="str">
        <f t="shared" si="1257"/>
        <v>AMEX=</v>
      </c>
      <c r="AB2984" s="70">
        <f t="shared" si="1258"/>
        <v>45271</v>
      </c>
      <c r="AC2984" s="4"/>
      <c r="AD2984" s="1"/>
      <c r="AE2984" s="11"/>
      <c r="AF2984" s="5"/>
      <c r="AG2984" s="1"/>
      <c r="AH2984" s="1"/>
      <c r="AI2984" s="1"/>
      <c r="AJ2984" s="1"/>
      <c r="AK2984" s="10"/>
      <c r="AL2984" s="1"/>
      <c r="AM2984" s="1"/>
      <c r="AN2984" s="1"/>
      <c r="AO2984" s="1"/>
      <c r="AP2984" s="1"/>
      <c r="AQ2984" s="1"/>
    </row>
    <row r="2985" spans="1:43" ht="15.75" x14ac:dyDescent="0.2">
      <c r="A2985" s="67">
        <f t="shared" si="1251"/>
        <v>45267</v>
      </c>
      <c r="B2985" s="8">
        <f t="shared" si="1243"/>
        <v>23801.622849610605</v>
      </c>
      <c r="C2985" s="224">
        <f t="shared" si="1238"/>
        <v>15355.57177357233</v>
      </c>
      <c r="D2985" s="28">
        <f t="shared" si="1252"/>
        <v>6716.74</v>
      </c>
      <c r="E2985" s="9">
        <f>IF(K2985=1,VLOOKUP(A2984,[1]Plan1!$AY$117:$BA$314,3),E2984)</f>
        <v>6735.55</v>
      </c>
      <c r="F2985" s="110">
        <f t="shared" si="1253"/>
        <v>45247</v>
      </c>
      <c r="G2985" s="12">
        <f t="shared" si="1244"/>
        <v>2.8004657021114543E-3</v>
      </c>
      <c r="H2985" s="11">
        <f t="shared" si="1254"/>
        <v>45275</v>
      </c>
      <c r="I2985" s="11">
        <f t="shared" si="1245"/>
        <v>45275</v>
      </c>
      <c r="J2985" s="1">
        <f t="shared" si="1255"/>
        <v>21</v>
      </c>
      <c r="K2985" s="1">
        <f t="shared" si="1192"/>
        <v>15</v>
      </c>
      <c r="L2985" s="8">
        <f t="shared" si="1246"/>
        <v>1.00199953</v>
      </c>
      <c r="M2985" s="14">
        <f t="shared" si="1191"/>
        <v>1.0023997600000001</v>
      </c>
      <c r="N2985" s="14">
        <f t="shared" si="1260"/>
        <v>1.5369685068353098</v>
      </c>
      <c r="O2985" s="8">
        <f t="shared" ref="O2985:O3048" si="1262">TRUNC(TRUNC((L2985*N2985),15),8)</f>
        <v>1.5400417200000001</v>
      </c>
      <c r="P2985" s="8">
        <f t="shared" si="1247"/>
        <v>23648.221165750001</v>
      </c>
      <c r="Q2985" s="13">
        <f t="shared" si="1248"/>
        <v>0</v>
      </c>
      <c r="R2985" s="21">
        <v>0</v>
      </c>
      <c r="S2985" s="8">
        <f t="shared" si="1249"/>
        <v>0</v>
      </c>
      <c r="T2985" s="10">
        <f t="shared" si="1256"/>
        <v>6.5000000000000002E-2</v>
      </c>
      <c r="U2985" s="13">
        <f t="shared" si="1261"/>
        <v>18</v>
      </c>
      <c r="V2985" s="13">
        <v>252</v>
      </c>
      <c r="W2985" s="14">
        <f t="shared" si="1233"/>
        <v>1.0045083319999999</v>
      </c>
      <c r="X2985" s="85">
        <f t="shared" si="1259"/>
        <v>153.40168386060404</v>
      </c>
      <c r="Y2985" s="8">
        <v>0</v>
      </c>
      <c r="Z2985" s="9">
        <f t="shared" si="1250"/>
        <v>0</v>
      </c>
      <c r="AA2985" s="26" t="str">
        <f t="shared" si="1257"/>
        <v>AMEX=</v>
      </c>
      <c r="AB2985" s="70">
        <f t="shared" si="1258"/>
        <v>45271</v>
      </c>
      <c r="AC2985" s="4"/>
      <c r="AD2985" s="1"/>
      <c r="AE2985" s="11"/>
      <c r="AF2985" s="5"/>
      <c r="AG2985" s="1"/>
      <c r="AH2985" s="1"/>
      <c r="AI2985" s="1"/>
      <c r="AJ2985" s="1"/>
      <c r="AK2985" s="10"/>
      <c r="AL2985" s="1"/>
      <c r="AM2985" s="1"/>
      <c r="AN2985" s="1"/>
      <c r="AO2985" s="1"/>
      <c r="AP2985" s="1"/>
      <c r="AQ2985" s="1"/>
    </row>
    <row r="2986" spans="1:43" ht="15.75" x14ac:dyDescent="0.2">
      <c r="A2986" s="67">
        <f t="shared" si="1251"/>
        <v>45268</v>
      </c>
      <c r="B2986" s="8">
        <f t="shared" si="1243"/>
        <v>23810.74211360496</v>
      </c>
      <c r="C2986" s="224">
        <f t="shared" si="1238"/>
        <v>15355.57177357233</v>
      </c>
      <c r="D2986" s="28">
        <f t="shared" si="1252"/>
        <v>6716.74</v>
      </c>
      <c r="E2986" s="9">
        <f>IF(K2986=1,VLOOKUP(A2985,[1]Plan1!$AY$117:$BA$314,3),E2985)</f>
        <v>6735.55</v>
      </c>
      <c r="F2986" s="110">
        <f t="shared" si="1253"/>
        <v>45247</v>
      </c>
      <c r="G2986" s="12">
        <f t="shared" si="1244"/>
        <v>2.8004657021114543E-3</v>
      </c>
      <c r="H2986" s="11">
        <f t="shared" si="1254"/>
        <v>45275</v>
      </c>
      <c r="I2986" s="11">
        <f t="shared" si="1245"/>
        <v>45275</v>
      </c>
      <c r="J2986" s="1">
        <f t="shared" si="1255"/>
        <v>21</v>
      </c>
      <c r="K2986" s="1">
        <f t="shared" si="1192"/>
        <v>16</v>
      </c>
      <c r="L2986" s="8">
        <f t="shared" si="1246"/>
        <v>1.0021329699999999</v>
      </c>
      <c r="M2986" s="14">
        <f t="shared" ref="M2986:M3049" si="1263">IF(I2986&gt;I2985,L2985,M2985)</f>
        <v>1.0023997600000001</v>
      </c>
      <c r="N2986" s="14">
        <f t="shared" si="1260"/>
        <v>1.5369685068353098</v>
      </c>
      <c r="O2986" s="8">
        <f t="shared" si="1262"/>
        <v>1.54024681</v>
      </c>
      <c r="P2986" s="8">
        <f t="shared" si="1247"/>
        <v>23651.37043997</v>
      </c>
      <c r="Q2986" s="13">
        <f t="shared" si="1248"/>
        <v>0</v>
      </c>
      <c r="R2986" s="21">
        <v>0</v>
      </c>
      <c r="S2986" s="8">
        <f t="shared" si="1249"/>
        <v>0</v>
      </c>
      <c r="T2986" s="10">
        <f t="shared" si="1256"/>
        <v>6.5000000000000002E-2</v>
      </c>
      <c r="U2986" s="13">
        <f t="shared" si="1261"/>
        <v>19</v>
      </c>
      <c r="V2986" s="13">
        <v>252</v>
      </c>
      <c r="W2986" s="14">
        <f t="shared" si="1233"/>
        <v>1.00475939</v>
      </c>
      <c r="X2986" s="85">
        <f t="shared" si="1259"/>
        <v>159.37167363495911</v>
      </c>
      <c r="Y2986" s="8">
        <v>0</v>
      </c>
      <c r="Z2986" s="9">
        <f t="shared" si="1250"/>
        <v>0</v>
      </c>
      <c r="AA2986" s="26" t="str">
        <f t="shared" si="1257"/>
        <v>AMEX=</v>
      </c>
      <c r="AB2986" s="70">
        <f t="shared" si="1258"/>
        <v>45271</v>
      </c>
      <c r="AC2986" s="4"/>
      <c r="AD2986" s="1"/>
      <c r="AE2986" s="11"/>
      <c r="AF2986" s="5"/>
      <c r="AG2986" s="1"/>
      <c r="AH2986" s="1"/>
      <c r="AI2986" s="1"/>
      <c r="AJ2986" s="1"/>
      <c r="AK2986" s="10"/>
      <c r="AL2986" s="1"/>
      <c r="AM2986" s="1"/>
      <c r="AN2986" s="1"/>
      <c r="AO2986" s="1"/>
      <c r="AP2986" s="1"/>
      <c r="AQ2986" s="1"/>
    </row>
    <row r="2987" spans="1:43" ht="15.75" x14ac:dyDescent="0.2">
      <c r="A2987" s="67">
        <f t="shared" si="1251"/>
        <v>45269</v>
      </c>
      <c r="B2987" s="8">
        <f t="shared" si="1243"/>
        <v>23819.864919070907</v>
      </c>
      <c r="C2987" s="224">
        <f t="shared" si="1238"/>
        <v>15355.57177357233</v>
      </c>
      <c r="D2987" s="28">
        <f t="shared" si="1252"/>
        <v>6716.74</v>
      </c>
      <c r="E2987" s="9">
        <f>IF(K2987=1,VLOOKUP(A2986,[1]Plan1!$AY$117:$BA$314,3),E2986)</f>
        <v>6735.55</v>
      </c>
      <c r="F2987" s="110">
        <f t="shared" si="1253"/>
        <v>45247</v>
      </c>
      <c r="G2987" s="12">
        <f t="shared" si="1244"/>
        <v>2.8004657021114543E-3</v>
      </c>
      <c r="H2987" s="11">
        <f t="shared" si="1254"/>
        <v>45275</v>
      </c>
      <c r="I2987" s="11">
        <f t="shared" si="1245"/>
        <v>45275</v>
      </c>
      <c r="J2987" s="1">
        <f t="shared" si="1255"/>
        <v>21</v>
      </c>
      <c r="K2987" s="1">
        <f t="shared" ref="K2987:K3050" si="1264">(J2987-(NETWORKDAYS(A2987,I2987,AE$118:AE$502)-1))</f>
        <v>17</v>
      </c>
      <c r="L2987" s="8">
        <f t="shared" si="1246"/>
        <v>1.0022664299999999</v>
      </c>
      <c r="M2987" s="14">
        <f t="shared" si="1263"/>
        <v>1.0023997600000001</v>
      </c>
      <c r="N2987" s="14">
        <f t="shared" si="1260"/>
        <v>1.5369685068353098</v>
      </c>
      <c r="O2987" s="8">
        <f t="shared" si="1262"/>
        <v>1.5404519299999999</v>
      </c>
      <c r="P2987" s="8">
        <f t="shared" si="1247"/>
        <v>23654.52017485</v>
      </c>
      <c r="Q2987" s="13">
        <f t="shared" si="1248"/>
        <v>0</v>
      </c>
      <c r="R2987" s="21">
        <v>0</v>
      </c>
      <c r="S2987" s="8">
        <f t="shared" si="1249"/>
        <v>0</v>
      </c>
      <c r="T2987" s="10">
        <f t="shared" si="1256"/>
        <v>6.5000000000000002E-2</v>
      </c>
      <c r="U2987" s="13">
        <f t="shared" si="1261"/>
        <v>20</v>
      </c>
      <c r="V2987" s="13">
        <v>252</v>
      </c>
      <c r="W2987" s="14">
        <f t="shared" si="1233"/>
        <v>1.0050105110000001</v>
      </c>
      <c r="X2987" s="85">
        <f t="shared" si="1259"/>
        <v>165.34474422090622</v>
      </c>
      <c r="Y2987" s="8">
        <v>0</v>
      </c>
      <c r="Z2987" s="9">
        <f t="shared" si="1250"/>
        <v>0</v>
      </c>
      <c r="AA2987" s="26" t="str">
        <f t="shared" si="1257"/>
        <v>AMEX=</v>
      </c>
      <c r="AB2987" s="70">
        <f t="shared" si="1258"/>
        <v>45271</v>
      </c>
      <c r="AC2987" s="4"/>
      <c r="AD2987" s="1"/>
      <c r="AE2987" s="11"/>
      <c r="AF2987" s="5"/>
      <c r="AG2987" s="1"/>
      <c r="AH2987" s="1"/>
      <c r="AI2987" s="1"/>
      <c r="AJ2987" s="1"/>
      <c r="AK2987" s="10"/>
      <c r="AL2987" s="1"/>
      <c r="AM2987" s="1"/>
      <c r="AN2987" s="1"/>
      <c r="AO2987" s="1"/>
      <c r="AP2987" s="1"/>
      <c r="AQ2987" s="1"/>
    </row>
    <row r="2988" spans="1:43" ht="15.75" x14ac:dyDescent="0.2">
      <c r="A2988" s="67">
        <f t="shared" si="1251"/>
        <v>45270</v>
      </c>
      <c r="B2988" s="8">
        <f t="shared" si="1243"/>
        <v>23819.864919070907</v>
      </c>
      <c r="C2988" s="224">
        <f t="shared" si="1238"/>
        <v>15355.57177357233</v>
      </c>
      <c r="D2988" s="28">
        <f t="shared" si="1252"/>
        <v>6716.74</v>
      </c>
      <c r="E2988" s="9">
        <f>IF(K2988=1,VLOOKUP(A2987,[1]Plan1!$AY$117:$BA$314,3),E2987)</f>
        <v>6735.55</v>
      </c>
      <c r="F2988" s="110">
        <f t="shared" si="1253"/>
        <v>45247</v>
      </c>
      <c r="G2988" s="12">
        <f t="shared" si="1244"/>
        <v>2.8004657021114543E-3</v>
      </c>
      <c r="H2988" s="11">
        <f t="shared" si="1254"/>
        <v>45275</v>
      </c>
      <c r="I2988" s="11">
        <f t="shared" si="1245"/>
        <v>45275</v>
      </c>
      <c r="J2988" s="1">
        <f t="shared" si="1255"/>
        <v>21</v>
      </c>
      <c r="K2988" s="1">
        <f t="shared" si="1264"/>
        <v>17</v>
      </c>
      <c r="L2988" s="8">
        <f t="shared" si="1246"/>
        <v>1.0022664299999999</v>
      </c>
      <c r="M2988" s="14">
        <f t="shared" si="1263"/>
        <v>1.0023997600000001</v>
      </c>
      <c r="N2988" s="14">
        <f t="shared" si="1260"/>
        <v>1.5369685068353098</v>
      </c>
      <c r="O2988" s="8">
        <f t="shared" si="1262"/>
        <v>1.5404519299999999</v>
      </c>
      <c r="P2988" s="8">
        <f t="shared" si="1247"/>
        <v>23654.52017485</v>
      </c>
      <c r="Q2988" s="13">
        <f t="shared" si="1248"/>
        <v>0</v>
      </c>
      <c r="R2988" s="21">
        <v>0</v>
      </c>
      <c r="S2988" s="8">
        <f t="shared" si="1249"/>
        <v>0</v>
      </c>
      <c r="T2988" s="10">
        <f t="shared" si="1256"/>
        <v>6.5000000000000002E-2</v>
      </c>
      <c r="U2988" s="13">
        <f t="shared" si="1261"/>
        <v>20</v>
      </c>
      <c r="V2988" s="13">
        <v>252</v>
      </c>
      <c r="W2988" s="14">
        <f t="shared" si="1233"/>
        <v>1.0050105110000001</v>
      </c>
      <c r="X2988" s="85">
        <f t="shared" si="1259"/>
        <v>165.34474422090622</v>
      </c>
      <c r="Y2988" s="8">
        <v>0</v>
      </c>
      <c r="Z2988" s="9">
        <f t="shared" si="1250"/>
        <v>0</v>
      </c>
      <c r="AA2988" s="26" t="str">
        <f t="shared" si="1257"/>
        <v>AMEX=</v>
      </c>
      <c r="AB2988" s="70">
        <f t="shared" si="1258"/>
        <v>45271</v>
      </c>
      <c r="AC2988" s="256" t="s">
        <v>186</v>
      </c>
      <c r="AD2988" s="1"/>
      <c r="AE2988" s="11"/>
      <c r="AF2988" s="5"/>
      <c r="AG2988" s="1"/>
      <c r="AH2988" s="1"/>
      <c r="AI2988" s="1"/>
      <c r="AJ2988" s="1"/>
      <c r="AK2988" s="10"/>
      <c r="AL2988" s="1"/>
      <c r="AM2988" s="1"/>
      <c r="AN2988" s="1"/>
      <c r="AO2988" s="1"/>
      <c r="AP2988" s="1"/>
      <c r="AQ2988" s="1"/>
    </row>
    <row r="2989" spans="1:43" ht="18.75" x14ac:dyDescent="0.25">
      <c r="A2989" s="196">
        <f t="shared" si="1251"/>
        <v>45271</v>
      </c>
      <c r="B2989" s="85">
        <f t="shared" ref="B2989" si="1265">(P2989+X2989)</f>
        <v>23819.864919070907</v>
      </c>
      <c r="C2989" s="85">
        <f t="shared" ref="C2989" si="1266">IF(Q2988&gt;0,C2988-(S2988/O2988),C2988)</f>
        <v>15355.57177357233</v>
      </c>
      <c r="D2989" s="197">
        <f t="shared" ref="D2989" si="1267">IF(E2989=E2988,D2988,E2988)</f>
        <v>6716.74</v>
      </c>
      <c r="E2989" s="249">
        <f>IF(K2989=1,VLOOKUP(A2988,[1]Plan1!$AY$117:$BA$314,3),E2988)</f>
        <v>6735.55</v>
      </c>
      <c r="F2989" s="198">
        <f t="shared" ref="F2989" si="1268">IF(D2989=D2988,F2988,A2989)</f>
        <v>45247</v>
      </c>
      <c r="G2989" s="199">
        <f t="shared" ref="G2989" si="1269">(E2989/D2989)-1</f>
        <v>2.8004657021114543E-3</v>
      </c>
      <c r="H2989" s="200">
        <f t="shared" ref="H2989" si="1270">IF(DAY(A2989)=15,VLOOKUP(A2989,AJ$118:AP$450,4),H2988)</f>
        <v>45275</v>
      </c>
      <c r="I2989" s="200">
        <f t="shared" ref="I2989" si="1271">IF(A2989&gt;I2988,H2989,I2988)</f>
        <v>45275</v>
      </c>
      <c r="J2989" s="83">
        <f t="shared" ref="J2989" si="1272">IF(I2989=I2988,J2988,NETWORKDAYS(I2988,I2989,$AE$118:$AE$502)-1)</f>
        <v>21</v>
      </c>
      <c r="K2989" s="83">
        <f t="shared" ref="K2989" si="1273">(J2989-(NETWORKDAYS(A2989,I2989,AE$118:AE$502)-1))</f>
        <v>17</v>
      </c>
      <c r="L2989" s="85">
        <f t="shared" ref="L2989" si="1274">TRUNC((E2989/D2989)^TRUNC((K2989/J2989),9),8)</f>
        <v>1.0022664299999999</v>
      </c>
      <c r="M2989" s="201">
        <f t="shared" ref="M2989" si="1275">IF(I2989&gt;I2988,L2988,M2988)</f>
        <v>1.0023997600000001</v>
      </c>
      <c r="N2989" s="201">
        <f t="shared" ref="N2989" si="1276">IF(I2989&gt;I2988,N2988*M2989,N2988)</f>
        <v>1.5369685068353098</v>
      </c>
      <c r="O2989" s="85">
        <f t="shared" ref="O2989" si="1277">TRUNC(TRUNC((L2989*N2989),15),8)</f>
        <v>1.5404519299999999</v>
      </c>
      <c r="P2989" s="85">
        <f t="shared" ref="P2989" si="1278">TRUNC(C2989*O2989,8)</f>
        <v>23654.52017485</v>
      </c>
      <c r="Q2989" s="202">
        <v>10</v>
      </c>
      <c r="R2989" s="203">
        <f>S2989/P2989</f>
        <v>0.1090295440231374</v>
      </c>
      <c r="S2989" s="85">
        <f>AD3000</f>
        <v>2579.0415487499999</v>
      </c>
      <c r="T2989" s="204">
        <f t="shared" ref="T2989" si="1279">IF(Q2988&gt;0,VLOOKUP(A2988,$AE$11:$AH$20,4),T2988)</f>
        <v>6.5000000000000002E-2</v>
      </c>
      <c r="U2989" s="202">
        <f t="shared" ref="U2989" si="1280">IF(Q2988&gt;0,1,IF(K2989=K2988,U2988,U2988+1))</f>
        <v>20</v>
      </c>
      <c r="V2989" s="202">
        <v>252</v>
      </c>
      <c r="W2989" s="201">
        <f t="shared" ref="W2989" si="1281">ROUND((1+T2989)^TRUNC((U2989/V2989),9),9)</f>
        <v>1.0050105110000001</v>
      </c>
      <c r="X2989" s="85">
        <f t="shared" si="1259"/>
        <v>165.34474422090622</v>
      </c>
      <c r="Y2989" s="85">
        <v>0</v>
      </c>
      <c r="Z2989" s="106">
        <f t="shared" ref="Z2989" si="1282">IF(S2989&gt;0,S2989+X2989,0)</f>
        <v>2744.3862929709062</v>
      </c>
      <c r="AA2989" s="107" t="str">
        <f t="shared" si="1257"/>
        <v>AMEX=</v>
      </c>
      <c r="AB2989" s="152">
        <f t="shared" si="1258"/>
        <v>45271</v>
      </c>
      <c r="AC2989" s="264" t="s">
        <v>187</v>
      </c>
      <c r="AD2989" s="264" t="s">
        <v>188</v>
      </c>
      <c r="AE2989" s="233" t="s">
        <v>113</v>
      </c>
      <c r="AF2989" s="221">
        <v>110000000</v>
      </c>
      <c r="AG2989" s="219"/>
      <c r="AH2989" s="1"/>
      <c r="AI2989" s="1"/>
      <c r="AJ2989" s="1"/>
      <c r="AK2989" s="10"/>
      <c r="AL2989" s="1"/>
      <c r="AM2989" s="1"/>
      <c r="AN2989" s="1"/>
      <c r="AO2989" s="1"/>
      <c r="AP2989" s="1"/>
      <c r="AQ2989" s="1"/>
    </row>
    <row r="2990" spans="1:43" ht="18.75" x14ac:dyDescent="0.2">
      <c r="A2990" s="67">
        <f t="shared" si="1251"/>
        <v>45272</v>
      </c>
      <c r="B2990" s="8">
        <f t="shared" si="1243"/>
        <v>20821.86333891</v>
      </c>
      <c r="C2990" s="223">
        <f>IF(Q2989&gt;0,C2989-(S2989/O2989)-(AD3006/O2989),C2989)</f>
        <v>13511.546953070467</v>
      </c>
      <c r="D2990" s="28">
        <f t="shared" si="1252"/>
        <v>6716.74</v>
      </c>
      <c r="E2990" s="9">
        <f>IF(K2990=1,VLOOKUP(A2989,[1]Plan1!$AY$117:$BA$314,3),E2989)</f>
        <v>6735.55</v>
      </c>
      <c r="F2990" s="110">
        <f t="shared" si="1253"/>
        <v>45247</v>
      </c>
      <c r="G2990" s="12">
        <f t="shared" si="1244"/>
        <v>2.8004657021114543E-3</v>
      </c>
      <c r="H2990" s="11">
        <f t="shared" si="1254"/>
        <v>45275</v>
      </c>
      <c r="I2990" s="11">
        <f t="shared" si="1245"/>
        <v>45275</v>
      </c>
      <c r="J2990" s="1">
        <f t="shared" si="1255"/>
        <v>21</v>
      </c>
      <c r="K2990" s="1">
        <f t="shared" si="1264"/>
        <v>18</v>
      </c>
      <c r="L2990" s="8">
        <f t="shared" si="1246"/>
        <v>1.0023999100000001</v>
      </c>
      <c r="M2990" s="14">
        <f t="shared" si="1263"/>
        <v>1.0023997600000001</v>
      </c>
      <c r="N2990" s="14">
        <f t="shared" si="1260"/>
        <v>1.5369685068353098</v>
      </c>
      <c r="O2990" s="8">
        <f t="shared" si="1262"/>
        <v>1.5406570900000001</v>
      </c>
      <c r="P2990" s="8">
        <f t="shared" si="1247"/>
        <v>20816.660610110001</v>
      </c>
      <c r="Q2990" s="13">
        <f t="shared" si="1248"/>
        <v>0</v>
      </c>
      <c r="R2990" s="21">
        <v>0</v>
      </c>
      <c r="S2990" s="8">
        <f t="shared" si="1249"/>
        <v>0</v>
      </c>
      <c r="T2990" s="195">
        <v>6.5000000000000002E-2</v>
      </c>
      <c r="U2990" s="13">
        <f t="shared" si="1261"/>
        <v>1</v>
      </c>
      <c r="V2990" s="13">
        <v>252</v>
      </c>
      <c r="W2990" s="14">
        <f t="shared" si="1233"/>
        <v>1.0002499309999999</v>
      </c>
      <c r="X2990" s="85">
        <f>TRUNC((P2990*(W2990-1)),8)</f>
        <v>5.2027288</v>
      </c>
      <c r="Y2990" s="8">
        <v>0</v>
      </c>
      <c r="Z2990" s="9">
        <f t="shared" si="1250"/>
        <v>0</v>
      </c>
      <c r="AA2990" s="26" t="s">
        <v>116</v>
      </c>
      <c r="AB2990" s="70">
        <v>45300</v>
      </c>
      <c r="AC2990" s="234">
        <v>1277920.2</v>
      </c>
      <c r="AD2990" s="234">
        <v>26017745.870000001</v>
      </c>
      <c r="AE2990" s="233" t="s">
        <v>114</v>
      </c>
      <c r="AF2990" s="231">
        <v>45208</v>
      </c>
      <c r="AG2990" s="219"/>
      <c r="AH2990" s="1"/>
      <c r="AI2990" s="1"/>
      <c r="AJ2990" s="1"/>
      <c r="AK2990" s="10"/>
      <c r="AL2990" s="1"/>
      <c r="AM2990" s="1"/>
      <c r="AN2990" s="1"/>
      <c r="AO2990" s="1"/>
      <c r="AP2990" s="1"/>
      <c r="AQ2990" s="1"/>
    </row>
    <row r="2991" spans="1:43" ht="18.75" x14ac:dyDescent="0.2">
      <c r="A2991" s="67">
        <f t="shared" si="1251"/>
        <v>45273</v>
      </c>
      <c r="B2991" s="8">
        <f t="shared" si="1243"/>
        <v>20829.841064299999</v>
      </c>
      <c r="C2991" s="224">
        <f t="shared" si="1238"/>
        <v>13511.546953070467</v>
      </c>
      <c r="D2991" s="28">
        <f t="shared" si="1252"/>
        <v>6716.74</v>
      </c>
      <c r="E2991" s="9">
        <f>IF(K2991=1,VLOOKUP(A2990,[1]Plan1!$AY$117:$BA$314,3),E2990)</f>
        <v>6735.55</v>
      </c>
      <c r="F2991" s="110">
        <f t="shared" si="1253"/>
        <v>45247</v>
      </c>
      <c r="G2991" s="12">
        <f t="shared" si="1244"/>
        <v>2.8004657021114543E-3</v>
      </c>
      <c r="H2991" s="11">
        <f t="shared" si="1254"/>
        <v>45275</v>
      </c>
      <c r="I2991" s="11">
        <f t="shared" si="1245"/>
        <v>45275</v>
      </c>
      <c r="J2991" s="1">
        <f t="shared" si="1255"/>
        <v>21</v>
      </c>
      <c r="K2991" s="1">
        <f t="shared" si="1264"/>
        <v>19</v>
      </c>
      <c r="L2991" s="8">
        <f t="shared" si="1246"/>
        <v>1.0025334100000001</v>
      </c>
      <c r="M2991" s="14">
        <f t="shared" si="1263"/>
        <v>1.0023997600000001</v>
      </c>
      <c r="N2991" s="14">
        <f t="shared" si="1260"/>
        <v>1.5369685068353098</v>
      </c>
      <c r="O2991" s="8">
        <f t="shared" si="1262"/>
        <v>1.5408622700000001</v>
      </c>
      <c r="P2991" s="8">
        <f t="shared" si="1247"/>
        <v>20819.432909309999</v>
      </c>
      <c r="Q2991" s="13">
        <f t="shared" si="1248"/>
        <v>0</v>
      </c>
      <c r="R2991" s="21">
        <v>0</v>
      </c>
      <c r="S2991" s="8">
        <f t="shared" si="1249"/>
        <v>0</v>
      </c>
      <c r="T2991" s="10">
        <f t="shared" si="1256"/>
        <v>6.5000000000000002E-2</v>
      </c>
      <c r="U2991" s="13">
        <f t="shared" si="1261"/>
        <v>2</v>
      </c>
      <c r="V2991" s="13">
        <v>252</v>
      </c>
      <c r="W2991" s="14">
        <f t="shared" si="1233"/>
        <v>1.000499925</v>
      </c>
      <c r="X2991" s="85">
        <f t="shared" ref="X2991:X3049" si="1283">TRUNC((P2991*(W2991-1)),8)</f>
        <v>10.40815499</v>
      </c>
      <c r="Y2991" s="8">
        <v>0</v>
      </c>
      <c r="Z2991" s="9">
        <f t="shared" si="1250"/>
        <v>0</v>
      </c>
      <c r="AA2991" s="26" t="str">
        <f t="shared" si="1257"/>
        <v>AMEX=</v>
      </c>
      <c r="AB2991" s="70">
        <f t="shared" si="1258"/>
        <v>45300</v>
      </c>
      <c r="AC2991" s="219" t="s">
        <v>96</v>
      </c>
      <c r="AD2991" s="219" t="s">
        <v>96</v>
      </c>
      <c r="AE2991" s="233" t="s">
        <v>114</v>
      </c>
      <c r="AF2991" s="257">
        <f>VLOOKUP(AF2990,A$10:O$3983,15)</f>
        <v>1.53249276</v>
      </c>
      <c r="AG2991" s="219"/>
      <c r="AH2991" s="1"/>
      <c r="AI2991" s="1"/>
      <c r="AJ2991" s="1"/>
      <c r="AK2991" s="10"/>
      <c r="AL2991" s="1"/>
      <c r="AM2991" s="1"/>
      <c r="AN2991" s="1"/>
      <c r="AO2991" s="1"/>
      <c r="AP2991" s="1"/>
      <c r="AQ2991" s="1"/>
    </row>
    <row r="2992" spans="1:43" ht="18.75" x14ac:dyDescent="0.2">
      <c r="A2992" s="67">
        <f t="shared" si="1251"/>
        <v>45274</v>
      </c>
      <c r="B2992" s="8">
        <f t="shared" si="1243"/>
        <v>20837.822007659997</v>
      </c>
      <c r="C2992" s="224">
        <f t="shared" si="1238"/>
        <v>13511.546953070467</v>
      </c>
      <c r="D2992" s="28">
        <f t="shared" si="1252"/>
        <v>6716.74</v>
      </c>
      <c r="E2992" s="9">
        <f>IF(K2992=1,VLOOKUP(A2991,[1]Plan1!$AY$117:$BA$314,3),E2991)</f>
        <v>6735.55</v>
      </c>
      <c r="F2992" s="110">
        <f t="shared" si="1253"/>
        <v>45247</v>
      </c>
      <c r="G2992" s="12">
        <f t="shared" si="1244"/>
        <v>2.8004657021114543E-3</v>
      </c>
      <c r="H2992" s="11">
        <f t="shared" si="1254"/>
        <v>45275</v>
      </c>
      <c r="I2992" s="11">
        <f t="shared" si="1245"/>
        <v>45275</v>
      </c>
      <c r="J2992" s="1">
        <f t="shared" si="1255"/>
        <v>21</v>
      </c>
      <c r="K2992" s="1">
        <f t="shared" si="1264"/>
        <v>20</v>
      </c>
      <c r="L2992" s="8">
        <f t="shared" si="1246"/>
        <v>1.00266693</v>
      </c>
      <c r="M2992" s="14">
        <f t="shared" si="1263"/>
        <v>1.0023997600000001</v>
      </c>
      <c r="N2992" s="14">
        <f t="shared" si="1260"/>
        <v>1.5369685068353098</v>
      </c>
      <c r="O2992" s="8">
        <f t="shared" si="1262"/>
        <v>1.5410674900000001</v>
      </c>
      <c r="P2992" s="8">
        <f t="shared" si="1247"/>
        <v>20822.205748979999</v>
      </c>
      <c r="Q2992" s="13">
        <f t="shared" si="1248"/>
        <v>0</v>
      </c>
      <c r="R2992" s="21">
        <v>0</v>
      </c>
      <c r="S2992" s="8">
        <f t="shared" si="1249"/>
        <v>0</v>
      </c>
      <c r="T2992" s="10">
        <f t="shared" si="1256"/>
        <v>6.5000000000000002E-2</v>
      </c>
      <c r="U2992" s="13">
        <f t="shared" si="1261"/>
        <v>3</v>
      </c>
      <c r="V2992" s="13">
        <v>252</v>
      </c>
      <c r="W2992" s="14">
        <f t="shared" si="1233"/>
        <v>1.000749981</v>
      </c>
      <c r="X2992" s="85">
        <f t="shared" si="1283"/>
        <v>15.61625868</v>
      </c>
      <c r="Y2992" s="8">
        <v>0</v>
      </c>
      <c r="Z2992" s="9">
        <f t="shared" si="1250"/>
        <v>0</v>
      </c>
      <c r="AA2992" s="26" t="str">
        <f t="shared" si="1257"/>
        <v>AMEX=</v>
      </c>
      <c r="AB2992" s="70">
        <f t="shared" si="1258"/>
        <v>45300</v>
      </c>
      <c r="AC2992" s="220">
        <v>9946</v>
      </c>
      <c r="AD2992" s="220">
        <v>9946</v>
      </c>
      <c r="AE2992" s="233" t="s">
        <v>115</v>
      </c>
      <c r="AF2992" s="258">
        <v>45271</v>
      </c>
      <c r="AG2992" s="219"/>
      <c r="AH2992" s="1"/>
      <c r="AI2992" s="1"/>
      <c r="AJ2992" s="1"/>
      <c r="AK2992" s="10"/>
      <c r="AL2992" s="1"/>
      <c r="AM2992" s="1"/>
      <c r="AN2992" s="1"/>
      <c r="AO2992" s="1"/>
      <c r="AP2992" s="1"/>
      <c r="AQ2992" s="1"/>
    </row>
    <row r="2993" spans="1:43" ht="18.75" x14ac:dyDescent="0.2">
      <c r="A2993" s="67">
        <f t="shared" si="1251"/>
        <v>45275</v>
      </c>
      <c r="B2993" s="8">
        <f t="shared" si="1243"/>
        <v>20845.805784979999</v>
      </c>
      <c r="C2993" s="224">
        <f t="shared" si="1238"/>
        <v>13511.546953070467</v>
      </c>
      <c r="D2993" s="28">
        <f t="shared" si="1252"/>
        <v>6716.74</v>
      </c>
      <c r="E2993" s="9">
        <f>IF(K2993=1,VLOOKUP(A2992,[1]Plan1!$AY$117:$BA$314,3),E2992)</f>
        <v>6735.55</v>
      </c>
      <c r="F2993" s="110">
        <f t="shared" si="1253"/>
        <v>45247</v>
      </c>
      <c r="G2993" s="12">
        <f t="shared" si="1244"/>
        <v>2.8004657021114543E-3</v>
      </c>
      <c r="H2993" s="11">
        <f t="shared" si="1254"/>
        <v>45306</v>
      </c>
      <c r="I2993" s="11">
        <f t="shared" si="1245"/>
        <v>45275</v>
      </c>
      <c r="J2993" s="1">
        <f t="shared" si="1255"/>
        <v>21</v>
      </c>
      <c r="K2993" s="1">
        <f t="shared" si="1264"/>
        <v>21</v>
      </c>
      <c r="L2993" s="8">
        <f t="shared" si="1246"/>
        <v>1.00280046</v>
      </c>
      <c r="M2993" s="14">
        <f t="shared" si="1263"/>
        <v>1.0023997600000001</v>
      </c>
      <c r="N2993" s="14">
        <f t="shared" si="1260"/>
        <v>1.5369685068353098</v>
      </c>
      <c r="O2993" s="8">
        <f t="shared" si="1262"/>
        <v>1.54127272</v>
      </c>
      <c r="P2993" s="8">
        <f t="shared" si="1247"/>
        <v>20824.978723759999</v>
      </c>
      <c r="Q2993" s="13">
        <f t="shared" si="1248"/>
        <v>0</v>
      </c>
      <c r="R2993" s="21">
        <v>0</v>
      </c>
      <c r="S2993" s="8">
        <f t="shared" si="1249"/>
        <v>0</v>
      </c>
      <c r="T2993" s="10">
        <f t="shared" si="1256"/>
        <v>6.5000000000000002E-2</v>
      </c>
      <c r="U2993" s="13">
        <f t="shared" si="1261"/>
        <v>4</v>
      </c>
      <c r="V2993" s="13">
        <v>252</v>
      </c>
      <c r="W2993" s="14">
        <f t="shared" si="1233"/>
        <v>1.0010000999999999</v>
      </c>
      <c r="X2993" s="85">
        <f t="shared" si="1283"/>
        <v>20.827061220000001</v>
      </c>
      <c r="Y2993" s="8">
        <v>0</v>
      </c>
      <c r="Z2993" s="9">
        <f t="shared" si="1250"/>
        <v>0</v>
      </c>
      <c r="AA2993" s="26" t="str">
        <f t="shared" si="1257"/>
        <v>AMEX=</v>
      </c>
      <c r="AB2993" s="70">
        <f t="shared" si="1258"/>
        <v>45300</v>
      </c>
      <c r="AC2993" s="219" t="s">
        <v>127</v>
      </c>
      <c r="AD2993" s="77" t="s">
        <v>128</v>
      </c>
      <c r="AE2993" s="233" t="s">
        <v>115</v>
      </c>
      <c r="AF2993" s="257">
        <v>1.54070003</v>
      </c>
      <c r="AG2993" s="219"/>
      <c r="AH2993" s="1"/>
      <c r="AI2993" s="1"/>
      <c r="AJ2993" s="1"/>
      <c r="AK2993" s="10"/>
      <c r="AL2993" s="1"/>
      <c r="AM2993" s="1"/>
      <c r="AN2993" s="1"/>
      <c r="AO2993" s="1"/>
      <c r="AP2993" s="1"/>
      <c r="AQ2993" s="1"/>
    </row>
    <row r="2994" spans="1:43" ht="18.75" x14ac:dyDescent="0.2">
      <c r="A2994" s="67">
        <f t="shared" si="1251"/>
        <v>45276</v>
      </c>
      <c r="B2994" s="8">
        <f t="shared" si="1243"/>
        <v>20857.145129370001</v>
      </c>
      <c r="C2994" s="224">
        <f t="shared" si="1238"/>
        <v>13511.546953070467</v>
      </c>
      <c r="D2994" s="28">
        <f t="shared" si="1252"/>
        <v>6735.55</v>
      </c>
      <c r="E2994" s="9">
        <f>IF(K2994=1,VLOOKUP(A2993,[1]Plan1!$AY$117:$BA$314,3),E2993)</f>
        <v>6773.27</v>
      </c>
      <c r="F2994" s="110">
        <f t="shared" si="1253"/>
        <v>45276</v>
      </c>
      <c r="G2994" s="12">
        <f t="shared" si="1244"/>
        <v>5.6001365886972909E-3</v>
      </c>
      <c r="H2994" s="11">
        <f t="shared" si="1254"/>
        <v>45306</v>
      </c>
      <c r="I2994" s="11">
        <f t="shared" si="1245"/>
        <v>45306</v>
      </c>
      <c r="J2994" s="1">
        <f t="shared" si="1255"/>
        <v>19</v>
      </c>
      <c r="K2994" s="1">
        <f t="shared" si="1264"/>
        <v>1</v>
      </c>
      <c r="L2994" s="8">
        <f t="shared" si="1246"/>
        <v>1.00029396</v>
      </c>
      <c r="M2994" s="14">
        <f t="shared" si="1263"/>
        <v>1.00280046</v>
      </c>
      <c r="N2994" s="14">
        <f t="shared" si="1260"/>
        <v>1.5412727256599619</v>
      </c>
      <c r="O2994" s="8">
        <f t="shared" si="1262"/>
        <v>1.5417257900000001</v>
      </c>
      <c r="P2994" s="8">
        <f t="shared" si="1247"/>
        <v>20831.100400340001</v>
      </c>
      <c r="Q2994" s="13">
        <f t="shared" si="1248"/>
        <v>0</v>
      </c>
      <c r="R2994" s="21">
        <v>0</v>
      </c>
      <c r="S2994" s="8">
        <f t="shared" si="1249"/>
        <v>0</v>
      </c>
      <c r="T2994" s="10">
        <f t="shared" si="1256"/>
        <v>6.5000000000000002E-2</v>
      </c>
      <c r="U2994" s="13">
        <f t="shared" si="1261"/>
        <v>5</v>
      </c>
      <c r="V2994" s="13">
        <v>252</v>
      </c>
      <c r="W2994" s="14">
        <f t="shared" si="1233"/>
        <v>1.0012502809999999</v>
      </c>
      <c r="X2994" s="85">
        <f t="shared" si="1283"/>
        <v>26.044729029999999</v>
      </c>
      <c r="Y2994" s="8">
        <v>0</v>
      </c>
      <c r="Z2994" s="9">
        <f t="shared" si="1250"/>
        <v>0</v>
      </c>
      <c r="AA2994" s="26" t="str">
        <f t="shared" si="1257"/>
        <v>AMEX=</v>
      </c>
      <c r="AB2994" s="70">
        <f t="shared" si="1258"/>
        <v>45300</v>
      </c>
      <c r="AC2994" s="222">
        <f>X2989</f>
        <v>165.34474422090622</v>
      </c>
      <c r="AD2994" s="238">
        <f>AC3000</f>
        <v>36.858900670906223</v>
      </c>
      <c r="AE2994" s="233" t="s">
        <v>120</v>
      </c>
      <c r="AF2994" s="259">
        <f>ROUND(AF2989*(AF2993/AF2991),2)</f>
        <v>110589105.36</v>
      </c>
      <c r="AG2994" s="219"/>
      <c r="AH2994" s="1"/>
      <c r="AI2994" s="1"/>
      <c r="AJ2994" s="1"/>
      <c r="AK2994" s="10"/>
      <c r="AL2994" s="1"/>
      <c r="AM2994" s="1"/>
      <c r="AN2994" s="1"/>
      <c r="AO2994" s="1"/>
      <c r="AP2994" s="1"/>
      <c r="AQ2994" s="1"/>
    </row>
    <row r="2995" spans="1:43" ht="18.75" x14ac:dyDescent="0.2">
      <c r="A2995" s="67">
        <f t="shared" si="1251"/>
        <v>45277</v>
      </c>
      <c r="B2995" s="8">
        <f t="shared" si="1243"/>
        <v>20857.145129370001</v>
      </c>
      <c r="C2995" s="224">
        <f t="shared" si="1238"/>
        <v>13511.546953070467</v>
      </c>
      <c r="D2995" s="28">
        <f t="shared" si="1252"/>
        <v>6735.55</v>
      </c>
      <c r="E2995" s="9">
        <f>IF(K2995=1,VLOOKUP(A2994,[1]Plan1!$AY$117:$BA$314,3),E2994)</f>
        <v>6773.27</v>
      </c>
      <c r="F2995" s="110">
        <f t="shared" si="1253"/>
        <v>45276</v>
      </c>
      <c r="G2995" s="12">
        <f t="shared" si="1244"/>
        <v>5.6001365886972909E-3</v>
      </c>
      <c r="H2995" s="11">
        <f t="shared" si="1254"/>
        <v>45306</v>
      </c>
      <c r="I2995" s="11">
        <f t="shared" si="1245"/>
        <v>45306</v>
      </c>
      <c r="J2995" s="1">
        <f t="shared" si="1255"/>
        <v>19</v>
      </c>
      <c r="K2995" s="1">
        <f t="shared" si="1264"/>
        <v>1</v>
      </c>
      <c r="L2995" s="8">
        <f t="shared" si="1246"/>
        <v>1.00029396</v>
      </c>
      <c r="M2995" s="14">
        <f t="shared" si="1263"/>
        <v>1.00280046</v>
      </c>
      <c r="N2995" s="14">
        <f t="shared" si="1260"/>
        <v>1.5412727256599619</v>
      </c>
      <c r="O2995" s="8">
        <f t="shared" si="1262"/>
        <v>1.5417257900000001</v>
      </c>
      <c r="P2995" s="8">
        <f t="shared" si="1247"/>
        <v>20831.100400340001</v>
      </c>
      <c r="Q2995" s="13">
        <f t="shared" si="1248"/>
        <v>0</v>
      </c>
      <c r="R2995" s="21">
        <v>0</v>
      </c>
      <c r="S2995" s="8">
        <f t="shared" si="1249"/>
        <v>0</v>
      </c>
      <c r="T2995" s="10">
        <f t="shared" si="1256"/>
        <v>6.5000000000000002E-2</v>
      </c>
      <c r="U2995" s="13">
        <f t="shared" si="1261"/>
        <v>5</v>
      </c>
      <c r="V2995" s="13">
        <v>252</v>
      </c>
      <c r="W2995" s="14">
        <f t="shared" si="1233"/>
        <v>1.0012502809999999</v>
      </c>
      <c r="X2995" s="85">
        <f t="shared" si="1283"/>
        <v>26.044729029999999</v>
      </c>
      <c r="Y2995" s="8">
        <v>0</v>
      </c>
      <c r="Z2995" s="9">
        <f t="shared" si="1250"/>
        <v>0</v>
      </c>
      <c r="AA2995" s="26" t="str">
        <f t="shared" si="1257"/>
        <v>AMEX=</v>
      </c>
      <c r="AB2995" s="70">
        <f t="shared" si="1258"/>
        <v>45300</v>
      </c>
      <c r="AC2995" s="219" t="s">
        <v>95</v>
      </c>
      <c r="AD2995" s="219" t="s">
        <v>95</v>
      </c>
      <c r="AE2995" s="233" t="s">
        <v>117</v>
      </c>
      <c r="AF2995" s="259">
        <v>26017745.870000001</v>
      </c>
      <c r="AG2995" s="240">
        <v>0.235265</v>
      </c>
      <c r="AH2995" s="1"/>
      <c r="AI2995" s="1"/>
      <c r="AJ2995" s="1"/>
      <c r="AK2995" s="10"/>
      <c r="AL2995" s="1"/>
      <c r="AM2995" s="1"/>
      <c r="AN2995" s="1"/>
      <c r="AO2995" s="1"/>
      <c r="AP2995" s="1"/>
      <c r="AQ2995" s="1"/>
    </row>
    <row r="2996" spans="1:43" ht="18.75" x14ac:dyDescent="0.25">
      <c r="A2996" s="67">
        <f t="shared" si="1251"/>
        <v>45278</v>
      </c>
      <c r="B2996" s="8">
        <f t="shared" si="1243"/>
        <v>20857.145129370001</v>
      </c>
      <c r="C2996" s="224">
        <f t="shared" si="1238"/>
        <v>13511.546953070467</v>
      </c>
      <c r="D2996" s="28">
        <f t="shared" si="1252"/>
        <v>6735.55</v>
      </c>
      <c r="E2996" s="9">
        <f>IF(K2996=1,VLOOKUP(A2995,[1]Plan1!$AY$117:$BA$314,3),E2995)</f>
        <v>6773.27</v>
      </c>
      <c r="F2996" s="110">
        <f t="shared" si="1253"/>
        <v>45276</v>
      </c>
      <c r="G2996" s="12">
        <f t="shared" si="1244"/>
        <v>5.6001365886972909E-3</v>
      </c>
      <c r="H2996" s="11">
        <f t="shared" si="1254"/>
        <v>45306</v>
      </c>
      <c r="I2996" s="11">
        <f t="shared" si="1245"/>
        <v>45306</v>
      </c>
      <c r="J2996" s="1">
        <f t="shared" si="1255"/>
        <v>19</v>
      </c>
      <c r="K2996" s="1">
        <f t="shared" si="1264"/>
        <v>1</v>
      </c>
      <c r="L2996" s="8">
        <f t="shared" si="1246"/>
        <v>1.00029396</v>
      </c>
      <c r="M2996" s="14">
        <f t="shared" si="1263"/>
        <v>1.00280046</v>
      </c>
      <c r="N2996" s="14">
        <f t="shared" si="1260"/>
        <v>1.5412727256599619</v>
      </c>
      <c r="O2996" s="8">
        <f t="shared" si="1262"/>
        <v>1.5417257900000001</v>
      </c>
      <c r="P2996" s="8">
        <f t="shared" si="1247"/>
        <v>20831.100400340001</v>
      </c>
      <c r="Q2996" s="13">
        <f t="shared" si="1248"/>
        <v>0</v>
      </c>
      <c r="R2996" s="21">
        <v>0</v>
      </c>
      <c r="S2996" s="8">
        <f t="shared" si="1249"/>
        <v>0</v>
      </c>
      <c r="T2996" s="10">
        <f t="shared" si="1256"/>
        <v>6.5000000000000002E-2</v>
      </c>
      <c r="U2996" s="13">
        <f t="shared" si="1261"/>
        <v>5</v>
      </c>
      <c r="V2996" s="13">
        <v>252</v>
      </c>
      <c r="W2996" s="14">
        <f t="shared" si="1233"/>
        <v>1.0012502809999999</v>
      </c>
      <c r="X2996" s="85">
        <f t="shared" si="1283"/>
        <v>26.044729029999999</v>
      </c>
      <c r="Y2996" s="8">
        <v>0</v>
      </c>
      <c r="Z2996" s="9">
        <f t="shared" si="1250"/>
        <v>0</v>
      </c>
      <c r="AA2996" s="26" t="str">
        <f t="shared" si="1257"/>
        <v>AMEX=</v>
      </c>
      <c r="AB2996" s="70">
        <f t="shared" si="1258"/>
        <v>45300</v>
      </c>
      <c r="AC2996" s="221">
        <f>AC2994*AC2992</f>
        <v>1644518.8260211332</v>
      </c>
      <c r="AD2996" s="221">
        <f>AD2994*AD2992</f>
        <v>366598.62607283331</v>
      </c>
      <c r="AE2996" s="233" t="s">
        <v>118</v>
      </c>
      <c r="AF2996" s="259">
        <v>84571359.489999995</v>
      </c>
      <c r="AG2996" s="241">
        <v>0.76473500000000005</v>
      </c>
      <c r="AH2996" s="1"/>
      <c r="AI2996" s="1"/>
      <c r="AJ2996" s="1"/>
      <c r="AK2996" s="10"/>
      <c r="AL2996" s="1"/>
      <c r="AM2996" s="1"/>
      <c r="AN2996" s="1"/>
      <c r="AO2996" s="1"/>
      <c r="AP2996" s="1"/>
      <c r="AQ2996" s="1"/>
    </row>
    <row r="2997" spans="1:43" ht="18.75" x14ac:dyDescent="0.2">
      <c r="A2997" s="67">
        <f t="shared" si="1251"/>
        <v>45279</v>
      </c>
      <c r="B2997" s="8">
        <f t="shared" si="1243"/>
        <v>20868.49074402</v>
      </c>
      <c r="C2997" s="224">
        <f t="shared" si="1238"/>
        <v>13511.546953070467</v>
      </c>
      <c r="D2997" s="28">
        <f t="shared" si="1252"/>
        <v>6735.55</v>
      </c>
      <c r="E2997" s="9">
        <f>IF(K2997=1,VLOOKUP(A2996,[1]Plan1!$AY$117:$BA$314,3),E2996)</f>
        <v>6773.27</v>
      </c>
      <c r="F2997" s="110">
        <f t="shared" si="1253"/>
        <v>45276</v>
      </c>
      <c r="G2997" s="12">
        <f t="shared" si="1244"/>
        <v>5.6001365886972909E-3</v>
      </c>
      <c r="H2997" s="11">
        <f t="shared" si="1254"/>
        <v>45306</v>
      </c>
      <c r="I2997" s="11">
        <f t="shared" si="1245"/>
        <v>45306</v>
      </c>
      <c r="J2997" s="1">
        <f t="shared" si="1255"/>
        <v>19</v>
      </c>
      <c r="K2997" s="1">
        <f t="shared" si="1264"/>
        <v>2</v>
      </c>
      <c r="L2997" s="8">
        <f t="shared" si="1246"/>
        <v>1.00058801</v>
      </c>
      <c r="M2997" s="14">
        <f t="shared" si="1263"/>
        <v>1.00280046</v>
      </c>
      <c r="N2997" s="14">
        <f t="shared" si="1260"/>
        <v>1.5412727256599619</v>
      </c>
      <c r="O2997" s="8">
        <f t="shared" si="1262"/>
        <v>1.542179</v>
      </c>
      <c r="P2997" s="8">
        <f t="shared" si="1247"/>
        <v>20837.223968530001</v>
      </c>
      <c r="Q2997" s="13">
        <f t="shared" si="1248"/>
        <v>0</v>
      </c>
      <c r="R2997" s="21">
        <v>0</v>
      </c>
      <c r="S2997" s="8">
        <f t="shared" si="1249"/>
        <v>0</v>
      </c>
      <c r="T2997" s="10">
        <f t="shared" si="1256"/>
        <v>6.5000000000000002E-2</v>
      </c>
      <c r="U2997" s="13">
        <f t="shared" si="1261"/>
        <v>6</v>
      </c>
      <c r="V2997" s="13">
        <v>252</v>
      </c>
      <c r="W2997" s="14">
        <f t="shared" si="1233"/>
        <v>1.001500525</v>
      </c>
      <c r="X2997" s="85">
        <f t="shared" si="1283"/>
        <v>31.266775490000001</v>
      </c>
      <c r="Y2997" s="8">
        <v>0</v>
      </c>
      <c r="Z2997" s="9">
        <f t="shared" si="1250"/>
        <v>0</v>
      </c>
      <c r="AA2997" s="26" t="str">
        <f t="shared" si="1257"/>
        <v>AMEX=</v>
      </c>
      <c r="AB2997" s="70">
        <f t="shared" si="1258"/>
        <v>45300</v>
      </c>
      <c r="AC2997" s="77" t="s">
        <v>128</v>
      </c>
      <c r="AD2997" s="219" t="s">
        <v>97</v>
      </c>
      <c r="AE2997" s="219"/>
      <c r="AF2997" s="260"/>
      <c r="AG2997" s="240">
        <f>AG2995+AG2996</f>
        <v>1</v>
      </c>
      <c r="AH2997" s="1"/>
      <c r="AI2997" s="1"/>
      <c r="AJ2997" s="1"/>
      <c r="AK2997" s="10"/>
      <c r="AL2997" s="1"/>
      <c r="AM2997" s="1"/>
      <c r="AN2997" s="1"/>
      <c r="AO2997" s="1"/>
      <c r="AP2997" s="1"/>
      <c r="AQ2997" s="1"/>
    </row>
    <row r="2998" spans="1:43" ht="18.75" x14ac:dyDescent="0.2">
      <c r="A2998" s="67">
        <f t="shared" si="1251"/>
        <v>45280</v>
      </c>
      <c r="B2998" s="8">
        <f t="shared" si="1243"/>
        <v>20879.842610669999</v>
      </c>
      <c r="C2998" s="224">
        <f t="shared" si="1238"/>
        <v>13511.546953070467</v>
      </c>
      <c r="D2998" s="28">
        <f t="shared" si="1252"/>
        <v>6735.55</v>
      </c>
      <c r="E2998" s="9">
        <f>IF(K2998=1,VLOOKUP(A2997,[1]Plan1!$AY$117:$BA$314,3),E2997)</f>
        <v>6773.27</v>
      </c>
      <c r="F2998" s="110">
        <f t="shared" si="1253"/>
        <v>45276</v>
      </c>
      <c r="G2998" s="12">
        <f t="shared" si="1244"/>
        <v>5.6001365886972909E-3</v>
      </c>
      <c r="H2998" s="11">
        <f t="shared" si="1254"/>
        <v>45306</v>
      </c>
      <c r="I2998" s="11">
        <f t="shared" si="1245"/>
        <v>45306</v>
      </c>
      <c r="J2998" s="1">
        <f t="shared" si="1255"/>
        <v>19</v>
      </c>
      <c r="K2998" s="1">
        <f t="shared" si="1264"/>
        <v>3</v>
      </c>
      <c r="L2998" s="8">
        <f t="shared" si="1246"/>
        <v>1.00088215</v>
      </c>
      <c r="M2998" s="14">
        <f t="shared" si="1263"/>
        <v>1.00280046</v>
      </c>
      <c r="N2998" s="14">
        <f t="shared" si="1260"/>
        <v>1.5412727256599619</v>
      </c>
      <c r="O2998" s="8">
        <f t="shared" si="1262"/>
        <v>1.5426323500000001</v>
      </c>
      <c r="P2998" s="8">
        <f t="shared" si="1247"/>
        <v>20843.34942835</v>
      </c>
      <c r="Q2998" s="13">
        <f t="shared" si="1248"/>
        <v>0</v>
      </c>
      <c r="R2998" s="21">
        <v>0</v>
      </c>
      <c r="S2998" s="8">
        <f t="shared" si="1249"/>
        <v>0</v>
      </c>
      <c r="T2998" s="10">
        <f t="shared" si="1256"/>
        <v>6.5000000000000002E-2</v>
      </c>
      <c r="U2998" s="13">
        <f t="shared" si="1261"/>
        <v>7</v>
      </c>
      <c r="V2998" s="13">
        <v>252</v>
      </c>
      <c r="W2998" s="14">
        <f t="shared" si="1233"/>
        <v>1.0017508310000001</v>
      </c>
      <c r="X2998" s="85">
        <f t="shared" si="1283"/>
        <v>36.493182320000003</v>
      </c>
      <c r="Y2998" s="8">
        <v>0</v>
      </c>
      <c r="Z2998" s="9">
        <f t="shared" si="1250"/>
        <v>0</v>
      </c>
      <c r="AA2998" s="26" t="str">
        <f t="shared" si="1257"/>
        <v>AMEX=</v>
      </c>
      <c r="AB2998" s="70">
        <f t="shared" si="1258"/>
        <v>45300</v>
      </c>
      <c r="AC2998" s="238">
        <f>TRUNC(AC2990/AC2992,8)</f>
        <v>128.48584355</v>
      </c>
      <c r="AD2998" s="221">
        <f>AD2990-AD2996</f>
        <v>25651147.243927166</v>
      </c>
      <c r="AE2998" s="233" t="s">
        <v>121</v>
      </c>
      <c r="AF2998" s="259">
        <v>5431833.04</v>
      </c>
      <c r="AG2998" s="219"/>
      <c r="AH2998" s="1"/>
      <c r="AI2998" s="1"/>
      <c r="AJ2998" s="1"/>
      <c r="AK2998" s="10"/>
      <c r="AL2998" s="1"/>
      <c r="AM2998" s="1"/>
      <c r="AN2998" s="1"/>
      <c r="AO2998" s="1"/>
      <c r="AP2998" s="1"/>
      <c r="AQ2998" s="1"/>
    </row>
    <row r="2999" spans="1:43" ht="18.75" x14ac:dyDescent="0.2">
      <c r="A2999" s="67">
        <f t="shared" si="1251"/>
        <v>45281</v>
      </c>
      <c r="B2999" s="8">
        <f t="shared" si="1243"/>
        <v>20891.200617319999</v>
      </c>
      <c r="C2999" s="224">
        <f t="shared" si="1238"/>
        <v>13511.546953070467</v>
      </c>
      <c r="D2999" s="28">
        <f t="shared" si="1252"/>
        <v>6735.55</v>
      </c>
      <c r="E2999" s="9">
        <f>IF(K2999=1,VLOOKUP(A2998,[1]Plan1!$AY$117:$BA$314,3),E2998)</f>
        <v>6773.27</v>
      </c>
      <c r="F2999" s="110">
        <f t="shared" si="1253"/>
        <v>45276</v>
      </c>
      <c r="G2999" s="12">
        <f t="shared" si="1244"/>
        <v>5.6001365886972909E-3</v>
      </c>
      <c r="H2999" s="11">
        <f t="shared" si="1254"/>
        <v>45306</v>
      </c>
      <c r="I2999" s="11">
        <f t="shared" si="1245"/>
        <v>45306</v>
      </c>
      <c r="J2999" s="1">
        <f t="shared" si="1255"/>
        <v>19</v>
      </c>
      <c r="K2999" s="1">
        <f t="shared" si="1264"/>
        <v>4</v>
      </c>
      <c r="L2999" s="8">
        <f t="shared" si="1246"/>
        <v>1.00117637</v>
      </c>
      <c r="M2999" s="14">
        <f t="shared" si="1263"/>
        <v>1.00280046</v>
      </c>
      <c r="N2999" s="14">
        <f t="shared" si="1260"/>
        <v>1.5412727256599619</v>
      </c>
      <c r="O2999" s="8">
        <f t="shared" si="1262"/>
        <v>1.5430858300000001</v>
      </c>
      <c r="P2999" s="8">
        <f t="shared" si="1247"/>
        <v>20849.476644660001</v>
      </c>
      <c r="Q2999" s="13">
        <f t="shared" si="1248"/>
        <v>0</v>
      </c>
      <c r="R2999" s="21">
        <v>0</v>
      </c>
      <c r="S2999" s="8">
        <f t="shared" si="1249"/>
        <v>0</v>
      </c>
      <c r="T2999" s="10">
        <f t="shared" si="1256"/>
        <v>6.5000000000000002E-2</v>
      </c>
      <c r="U2999" s="13">
        <f t="shared" si="1261"/>
        <v>8</v>
      </c>
      <c r="V2999" s="13">
        <v>252</v>
      </c>
      <c r="W2999" s="14">
        <f t="shared" si="1233"/>
        <v>1.0020012</v>
      </c>
      <c r="X2999" s="85">
        <f t="shared" si="1283"/>
        <v>41.723972660000001</v>
      </c>
      <c r="Y2999" s="8">
        <v>0</v>
      </c>
      <c r="Z2999" s="9">
        <f t="shared" si="1250"/>
        <v>0</v>
      </c>
      <c r="AA2999" s="26" t="str">
        <f t="shared" si="1257"/>
        <v>AMEX=</v>
      </c>
      <c r="AB2999" s="70">
        <f t="shared" si="1258"/>
        <v>45300</v>
      </c>
      <c r="AC2999" s="219" t="s">
        <v>106</v>
      </c>
      <c r="AD2999" s="236" t="s">
        <v>124</v>
      </c>
      <c r="AE2999" s="233" t="s">
        <v>122</v>
      </c>
      <c r="AF2999" s="259">
        <v>1277920.2</v>
      </c>
      <c r="AG2999" s="240">
        <v>0.235265</v>
      </c>
      <c r="AH2999" s="1"/>
      <c r="AI2999" s="1"/>
      <c r="AJ2999" s="1"/>
      <c r="AK2999" s="10"/>
      <c r="AL2999" s="1"/>
      <c r="AM2999" s="1"/>
      <c r="AN2999" s="1"/>
      <c r="AO2999" s="1"/>
      <c r="AP2999" s="1"/>
      <c r="AQ2999" s="1"/>
    </row>
    <row r="3000" spans="1:43" ht="18.75" x14ac:dyDescent="0.25">
      <c r="A3000" s="67">
        <f t="shared" si="1251"/>
        <v>45282</v>
      </c>
      <c r="B3000" s="8">
        <f t="shared" si="1243"/>
        <v>20902.564745600001</v>
      </c>
      <c r="C3000" s="224">
        <f t="shared" si="1238"/>
        <v>13511.546953070467</v>
      </c>
      <c r="D3000" s="28">
        <f t="shared" si="1252"/>
        <v>6735.55</v>
      </c>
      <c r="E3000" s="9">
        <f>IF(K3000=1,VLOOKUP(A2999,[1]Plan1!$AY$117:$BA$314,3),E2999)</f>
        <v>6773.27</v>
      </c>
      <c r="F3000" s="110">
        <f t="shared" si="1253"/>
        <v>45276</v>
      </c>
      <c r="G3000" s="12">
        <f t="shared" si="1244"/>
        <v>5.6001365886972909E-3</v>
      </c>
      <c r="H3000" s="11">
        <f t="shared" si="1254"/>
        <v>45306</v>
      </c>
      <c r="I3000" s="11">
        <f t="shared" si="1245"/>
        <v>45306</v>
      </c>
      <c r="J3000" s="1">
        <f t="shared" si="1255"/>
        <v>19</v>
      </c>
      <c r="K3000" s="1">
        <f t="shared" si="1264"/>
        <v>5</v>
      </c>
      <c r="L3000" s="8">
        <f t="shared" si="1246"/>
        <v>1.0014706799999999</v>
      </c>
      <c r="M3000" s="14">
        <f t="shared" si="1263"/>
        <v>1.00280046</v>
      </c>
      <c r="N3000" s="14">
        <f t="shared" si="1260"/>
        <v>1.5412727256599619</v>
      </c>
      <c r="O3000" s="8">
        <f t="shared" si="1262"/>
        <v>1.54353944</v>
      </c>
      <c r="P3000" s="8">
        <f t="shared" si="1247"/>
        <v>20855.605617469999</v>
      </c>
      <c r="Q3000" s="13">
        <f t="shared" si="1248"/>
        <v>0</v>
      </c>
      <c r="R3000" s="21">
        <v>0</v>
      </c>
      <c r="S3000" s="8">
        <f t="shared" si="1249"/>
        <v>0</v>
      </c>
      <c r="T3000" s="10">
        <f t="shared" si="1256"/>
        <v>6.5000000000000002E-2</v>
      </c>
      <c r="U3000" s="13">
        <f t="shared" si="1261"/>
        <v>9</v>
      </c>
      <c r="V3000" s="13">
        <v>252</v>
      </c>
      <c r="W3000" s="14">
        <f t="shared" si="1233"/>
        <v>1.002251631</v>
      </c>
      <c r="X3000" s="85">
        <f t="shared" si="1283"/>
        <v>46.959128130000003</v>
      </c>
      <c r="Y3000" s="8">
        <v>0</v>
      </c>
      <c r="Z3000" s="9">
        <f t="shared" si="1250"/>
        <v>0</v>
      </c>
      <c r="AA3000" s="26" t="str">
        <f t="shared" si="1257"/>
        <v>AMEX=</v>
      </c>
      <c r="AB3000" s="70">
        <f t="shared" si="1258"/>
        <v>45300</v>
      </c>
      <c r="AC3000" s="222">
        <f>AC2994-AC2998</f>
        <v>36.858900670906223</v>
      </c>
      <c r="AD3000" s="262">
        <f>TRUNC(AD2998/AD2992,8)</f>
        <v>2579.0415487499999</v>
      </c>
      <c r="AE3000" s="233" t="s">
        <v>123</v>
      </c>
      <c r="AF3000" s="259">
        <v>4153912.84</v>
      </c>
      <c r="AG3000" s="241">
        <v>0.76473500000000005</v>
      </c>
      <c r="AH3000" s="1"/>
      <c r="AI3000" s="1"/>
      <c r="AJ3000" s="1"/>
      <c r="AK3000" s="10"/>
      <c r="AL3000" s="1"/>
      <c r="AM3000" s="1"/>
      <c r="AN3000" s="1"/>
      <c r="AO3000" s="1"/>
      <c r="AP3000" s="1"/>
      <c r="AQ3000" s="1"/>
    </row>
    <row r="3001" spans="1:43" ht="18.75" x14ac:dyDescent="0.2">
      <c r="A3001" s="67">
        <f t="shared" si="1251"/>
        <v>45283</v>
      </c>
      <c r="B3001" s="8">
        <f t="shared" si="1243"/>
        <v>20913.93515429</v>
      </c>
      <c r="C3001" s="224">
        <f t="shared" si="1238"/>
        <v>13511.546953070467</v>
      </c>
      <c r="D3001" s="28">
        <f t="shared" si="1252"/>
        <v>6735.55</v>
      </c>
      <c r="E3001" s="9">
        <f>IF(K3001=1,VLOOKUP(A3000,[1]Plan1!$AY$117:$BA$314,3),E3000)</f>
        <v>6773.27</v>
      </c>
      <c r="F3001" s="110">
        <f t="shared" si="1253"/>
        <v>45276</v>
      </c>
      <c r="G3001" s="12">
        <f t="shared" si="1244"/>
        <v>5.6001365886972909E-3</v>
      </c>
      <c r="H3001" s="11">
        <f t="shared" si="1254"/>
        <v>45306</v>
      </c>
      <c r="I3001" s="11">
        <f t="shared" si="1245"/>
        <v>45306</v>
      </c>
      <c r="J3001" s="1">
        <f t="shared" si="1255"/>
        <v>19</v>
      </c>
      <c r="K3001" s="1">
        <f t="shared" si="1264"/>
        <v>6</v>
      </c>
      <c r="L3001" s="8">
        <f t="shared" si="1246"/>
        <v>1.00176508</v>
      </c>
      <c r="M3001" s="14">
        <f t="shared" si="1263"/>
        <v>1.00280046</v>
      </c>
      <c r="N3001" s="14">
        <f t="shared" si="1260"/>
        <v>1.5412727256599619</v>
      </c>
      <c r="O3001" s="8">
        <f t="shared" si="1262"/>
        <v>1.5439931899999999</v>
      </c>
      <c r="P3001" s="8">
        <f t="shared" si="1247"/>
        <v>20861.736481899999</v>
      </c>
      <c r="Q3001" s="13">
        <f t="shared" si="1248"/>
        <v>0</v>
      </c>
      <c r="R3001" s="21">
        <v>0</v>
      </c>
      <c r="S3001" s="8">
        <f t="shared" si="1249"/>
        <v>0</v>
      </c>
      <c r="T3001" s="10">
        <f t="shared" si="1256"/>
        <v>6.5000000000000002E-2</v>
      </c>
      <c r="U3001" s="13">
        <f t="shared" si="1261"/>
        <v>10</v>
      </c>
      <c r="V3001" s="13">
        <v>252</v>
      </c>
      <c r="W3001" s="14">
        <f t="shared" si="1233"/>
        <v>1.0025021249999999</v>
      </c>
      <c r="X3001" s="85">
        <f t="shared" si="1283"/>
        <v>52.198672389999999</v>
      </c>
      <c r="Y3001" s="8">
        <v>0</v>
      </c>
      <c r="Z3001" s="9">
        <f t="shared" si="1250"/>
        <v>0</v>
      </c>
      <c r="AA3001" s="26" t="str">
        <f t="shared" si="1257"/>
        <v>AMEX=</v>
      </c>
      <c r="AB3001" s="70">
        <f t="shared" si="1258"/>
        <v>45300</v>
      </c>
      <c r="AC3001" s="266" t="s">
        <v>190</v>
      </c>
      <c r="AD3001" s="219" t="s">
        <v>103</v>
      </c>
      <c r="AE3001" s="235" t="s">
        <v>119</v>
      </c>
      <c r="AF3001" s="259">
        <f>AF2994+AF2998</f>
        <v>116020938.40000001</v>
      </c>
      <c r="AG3001" s="240">
        <f>AG2999+AG3000</f>
        <v>1</v>
      </c>
      <c r="AH3001" s="1"/>
      <c r="AI3001" s="1"/>
      <c r="AJ3001" s="1"/>
      <c r="AK3001" s="10"/>
      <c r="AL3001" s="1"/>
      <c r="AM3001" s="1"/>
      <c r="AN3001" s="1"/>
      <c r="AO3001" s="1"/>
      <c r="AP3001" s="1"/>
      <c r="AQ3001" s="1"/>
    </row>
    <row r="3002" spans="1:43" ht="18.75" x14ac:dyDescent="0.2">
      <c r="A3002" s="67">
        <f t="shared" si="1251"/>
        <v>45284</v>
      </c>
      <c r="B3002" s="8">
        <f t="shared" si="1243"/>
        <v>20913.93515429</v>
      </c>
      <c r="C3002" s="224">
        <f t="shared" si="1238"/>
        <v>13511.546953070467</v>
      </c>
      <c r="D3002" s="28">
        <f t="shared" si="1252"/>
        <v>6735.55</v>
      </c>
      <c r="E3002" s="9">
        <f>IF(K3002=1,VLOOKUP(A3001,[1]Plan1!$AY$117:$BA$314,3),E3001)</f>
        <v>6773.27</v>
      </c>
      <c r="F3002" s="110">
        <f t="shared" si="1253"/>
        <v>45276</v>
      </c>
      <c r="G3002" s="12">
        <f t="shared" si="1244"/>
        <v>5.6001365886972909E-3</v>
      </c>
      <c r="H3002" s="11">
        <f t="shared" si="1254"/>
        <v>45306</v>
      </c>
      <c r="I3002" s="11">
        <f t="shared" si="1245"/>
        <v>45306</v>
      </c>
      <c r="J3002" s="1">
        <f t="shared" si="1255"/>
        <v>19</v>
      </c>
      <c r="K3002" s="1">
        <f t="shared" si="1264"/>
        <v>6</v>
      </c>
      <c r="L3002" s="8">
        <f t="shared" si="1246"/>
        <v>1.00176508</v>
      </c>
      <c r="M3002" s="14">
        <f t="shared" si="1263"/>
        <v>1.00280046</v>
      </c>
      <c r="N3002" s="14">
        <f t="shared" si="1260"/>
        <v>1.5412727256599619</v>
      </c>
      <c r="O3002" s="8">
        <f t="shared" si="1262"/>
        <v>1.5439931899999999</v>
      </c>
      <c r="P3002" s="8">
        <f t="shared" si="1247"/>
        <v>20861.736481899999</v>
      </c>
      <c r="Q3002" s="13">
        <f t="shared" si="1248"/>
        <v>0</v>
      </c>
      <c r="R3002" s="21">
        <v>0</v>
      </c>
      <c r="S3002" s="8">
        <f t="shared" si="1249"/>
        <v>0</v>
      </c>
      <c r="T3002" s="10">
        <f t="shared" si="1256"/>
        <v>6.5000000000000002E-2</v>
      </c>
      <c r="U3002" s="13">
        <f t="shared" si="1261"/>
        <v>10</v>
      </c>
      <c r="V3002" s="13">
        <v>252</v>
      </c>
      <c r="W3002" s="14">
        <f t="shared" si="1233"/>
        <v>1.0025021249999999</v>
      </c>
      <c r="X3002" s="85">
        <f t="shared" si="1283"/>
        <v>52.198672389999999</v>
      </c>
      <c r="Y3002" s="8">
        <v>0</v>
      </c>
      <c r="Z3002" s="9">
        <f t="shared" si="1250"/>
        <v>0</v>
      </c>
      <c r="AA3002" s="26" t="str">
        <f t="shared" si="1257"/>
        <v>AMEX=</v>
      </c>
      <c r="AB3002" s="70">
        <f t="shared" si="1258"/>
        <v>45300</v>
      </c>
      <c r="AC3002" s="267">
        <f>B2989-AC2998</f>
        <v>23691.379075520908</v>
      </c>
      <c r="AD3002" s="222">
        <f>AE2944</f>
        <v>973.9346281393299</v>
      </c>
      <c r="AE3002" s="235"/>
      <c r="AF3002" s="259"/>
      <c r="AG3002" s="219"/>
      <c r="AH3002" s="1"/>
      <c r="AI3002" s="1"/>
      <c r="AJ3002" s="1"/>
      <c r="AK3002" s="10"/>
      <c r="AL3002" s="1"/>
      <c r="AM3002" s="1"/>
      <c r="AN3002" s="1"/>
      <c r="AO3002" s="1"/>
      <c r="AP3002" s="1"/>
      <c r="AQ3002" s="1"/>
    </row>
    <row r="3003" spans="1:43" ht="18.75" x14ac:dyDescent="0.2">
      <c r="A3003" s="67">
        <f t="shared" si="1251"/>
        <v>45285</v>
      </c>
      <c r="B3003" s="8">
        <f t="shared" si="1243"/>
        <v>20913.93515429</v>
      </c>
      <c r="C3003" s="224">
        <f t="shared" si="1238"/>
        <v>13511.546953070467</v>
      </c>
      <c r="D3003" s="28">
        <f t="shared" si="1252"/>
        <v>6735.55</v>
      </c>
      <c r="E3003" s="9">
        <f>IF(K3003=1,VLOOKUP(A3002,[1]Plan1!$AY$117:$BA$314,3),E3002)</f>
        <v>6773.27</v>
      </c>
      <c r="F3003" s="110">
        <f t="shared" si="1253"/>
        <v>45276</v>
      </c>
      <c r="G3003" s="12">
        <f t="shared" si="1244"/>
        <v>5.6001365886972909E-3</v>
      </c>
      <c r="H3003" s="11">
        <f t="shared" si="1254"/>
        <v>45306</v>
      </c>
      <c r="I3003" s="11">
        <f t="shared" si="1245"/>
        <v>45306</v>
      </c>
      <c r="J3003" s="1">
        <f t="shared" si="1255"/>
        <v>19</v>
      </c>
      <c r="K3003" s="1">
        <f t="shared" si="1264"/>
        <v>6</v>
      </c>
      <c r="L3003" s="8">
        <f t="shared" si="1246"/>
        <v>1.00176508</v>
      </c>
      <c r="M3003" s="14">
        <f t="shared" si="1263"/>
        <v>1.00280046</v>
      </c>
      <c r="N3003" s="14">
        <f t="shared" si="1260"/>
        <v>1.5412727256599619</v>
      </c>
      <c r="O3003" s="8">
        <f t="shared" si="1262"/>
        <v>1.5439931899999999</v>
      </c>
      <c r="P3003" s="8">
        <f t="shared" si="1247"/>
        <v>20861.736481899999</v>
      </c>
      <c r="Q3003" s="13">
        <f t="shared" si="1248"/>
        <v>0</v>
      </c>
      <c r="R3003" s="21">
        <v>0</v>
      </c>
      <c r="S3003" s="8">
        <f t="shared" si="1249"/>
        <v>0</v>
      </c>
      <c r="T3003" s="10">
        <f t="shared" si="1256"/>
        <v>6.5000000000000002E-2</v>
      </c>
      <c r="U3003" s="13">
        <f t="shared" si="1261"/>
        <v>10</v>
      </c>
      <c r="V3003" s="13">
        <v>252</v>
      </c>
      <c r="W3003" s="14">
        <f t="shared" si="1233"/>
        <v>1.0025021249999999</v>
      </c>
      <c r="X3003" s="85">
        <f t="shared" si="1283"/>
        <v>52.198672389999999</v>
      </c>
      <c r="Y3003" s="8">
        <v>0</v>
      </c>
      <c r="Z3003" s="9">
        <f t="shared" si="1250"/>
        <v>0</v>
      </c>
      <c r="AA3003" s="26" t="str">
        <f t="shared" si="1257"/>
        <v>AMEX=</v>
      </c>
      <c r="AB3003" s="70">
        <f t="shared" si="1258"/>
        <v>45300</v>
      </c>
      <c r="AC3003" s="233"/>
      <c r="AD3003" s="219" t="s">
        <v>104</v>
      </c>
      <c r="AE3003" s="233" t="s">
        <v>129</v>
      </c>
      <c r="AF3003" s="259">
        <f>0.1*AF2994</f>
        <v>11058910.536</v>
      </c>
      <c r="AG3003" s="219"/>
      <c r="AH3003" s="1"/>
      <c r="AI3003" s="1"/>
      <c r="AJ3003" s="1"/>
      <c r="AK3003" s="10"/>
      <c r="AL3003" s="1"/>
      <c r="AM3003" s="1"/>
      <c r="AN3003" s="1"/>
      <c r="AO3003" s="1"/>
      <c r="AP3003" s="1"/>
      <c r="AQ3003" s="1"/>
    </row>
    <row r="3004" spans="1:43" ht="18.75" x14ac:dyDescent="0.2">
      <c r="A3004" s="67">
        <f t="shared" si="1251"/>
        <v>45286</v>
      </c>
      <c r="B3004" s="8">
        <f t="shared" si="1243"/>
        <v>20913.93515429</v>
      </c>
      <c r="C3004" s="224">
        <f t="shared" si="1238"/>
        <v>13511.546953070467</v>
      </c>
      <c r="D3004" s="28">
        <f t="shared" si="1252"/>
        <v>6735.55</v>
      </c>
      <c r="E3004" s="9">
        <f>IF(K3004=1,VLOOKUP(A3003,[1]Plan1!$AY$117:$BA$314,3),E3003)</f>
        <v>6773.27</v>
      </c>
      <c r="F3004" s="110">
        <f t="shared" si="1253"/>
        <v>45276</v>
      </c>
      <c r="G3004" s="12">
        <f t="shared" si="1244"/>
        <v>5.6001365886972909E-3</v>
      </c>
      <c r="H3004" s="11">
        <f t="shared" si="1254"/>
        <v>45306</v>
      </c>
      <c r="I3004" s="11">
        <f t="shared" si="1245"/>
        <v>45306</v>
      </c>
      <c r="J3004" s="1">
        <f t="shared" si="1255"/>
        <v>19</v>
      </c>
      <c r="K3004" s="1">
        <f t="shared" si="1264"/>
        <v>6</v>
      </c>
      <c r="L3004" s="8">
        <f t="shared" si="1246"/>
        <v>1.00176508</v>
      </c>
      <c r="M3004" s="14">
        <f t="shared" si="1263"/>
        <v>1.00280046</v>
      </c>
      <c r="N3004" s="14">
        <f t="shared" si="1260"/>
        <v>1.5412727256599619</v>
      </c>
      <c r="O3004" s="8">
        <f t="shared" si="1262"/>
        <v>1.5439931899999999</v>
      </c>
      <c r="P3004" s="8">
        <f t="shared" si="1247"/>
        <v>20861.736481899999</v>
      </c>
      <c r="Q3004" s="13">
        <f t="shared" si="1248"/>
        <v>0</v>
      </c>
      <c r="R3004" s="21">
        <v>0</v>
      </c>
      <c r="S3004" s="8">
        <f t="shared" si="1249"/>
        <v>0</v>
      </c>
      <c r="T3004" s="10">
        <f t="shared" si="1256"/>
        <v>6.5000000000000002E-2</v>
      </c>
      <c r="U3004" s="13">
        <f t="shared" si="1261"/>
        <v>10</v>
      </c>
      <c r="V3004" s="13">
        <v>252</v>
      </c>
      <c r="W3004" s="14">
        <f t="shared" ref="W3004:W3067" si="1284">ROUND((1+T3004)^TRUNC((U3004/V3004),9),9)</f>
        <v>1.0025021249999999</v>
      </c>
      <c r="X3004" s="85">
        <f t="shared" si="1283"/>
        <v>52.198672389999999</v>
      </c>
      <c r="Y3004" s="8">
        <v>0</v>
      </c>
      <c r="Z3004" s="9">
        <f t="shared" si="1250"/>
        <v>0</v>
      </c>
      <c r="AA3004" s="26" t="str">
        <f t="shared" si="1257"/>
        <v>AMEX=</v>
      </c>
      <c r="AB3004" s="70">
        <f t="shared" si="1258"/>
        <v>45300</v>
      </c>
      <c r="AC3004" s="219"/>
      <c r="AD3004" s="222">
        <f>AD3000-AD3002</f>
        <v>1605.1069206106699</v>
      </c>
      <c r="AE3004" s="233" t="s">
        <v>125</v>
      </c>
      <c r="AF3004" s="259">
        <f>AF3003*AG3004</f>
        <v>2601774.5872520399</v>
      </c>
      <c r="AG3004" s="240">
        <v>0.235265</v>
      </c>
      <c r="AH3004" s="1"/>
      <c r="AI3004" s="1"/>
      <c r="AJ3004" s="1"/>
      <c r="AK3004" s="10"/>
      <c r="AL3004" s="1"/>
      <c r="AM3004" s="1"/>
      <c r="AN3004" s="1"/>
      <c r="AO3004" s="1"/>
      <c r="AP3004" s="1"/>
      <c r="AQ3004" s="1"/>
    </row>
    <row r="3005" spans="1:43" ht="18.75" x14ac:dyDescent="0.25">
      <c r="A3005" s="67">
        <f t="shared" si="1251"/>
        <v>45287</v>
      </c>
      <c r="B3005" s="8">
        <f t="shared" si="1243"/>
        <v>20925.311845969998</v>
      </c>
      <c r="C3005" s="224">
        <f t="shared" si="1238"/>
        <v>13511.546953070467</v>
      </c>
      <c r="D3005" s="28">
        <f t="shared" si="1252"/>
        <v>6735.55</v>
      </c>
      <c r="E3005" s="9">
        <f>IF(K3005=1,VLOOKUP(A3004,[1]Plan1!$AY$117:$BA$314,3),E3004)</f>
        <v>6773.27</v>
      </c>
      <c r="F3005" s="110">
        <f t="shared" si="1253"/>
        <v>45276</v>
      </c>
      <c r="G3005" s="12">
        <f t="shared" si="1244"/>
        <v>5.6001365886972909E-3</v>
      </c>
      <c r="H3005" s="11">
        <f t="shared" si="1254"/>
        <v>45306</v>
      </c>
      <c r="I3005" s="11">
        <f t="shared" si="1245"/>
        <v>45306</v>
      </c>
      <c r="J3005" s="1">
        <f t="shared" si="1255"/>
        <v>19</v>
      </c>
      <c r="K3005" s="1">
        <f t="shared" si="1264"/>
        <v>7</v>
      </c>
      <c r="L3005" s="8">
        <f t="shared" si="1246"/>
        <v>1.0020595699999999</v>
      </c>
      <c r="M3005" s="14">
        <f t="shared" si="1263"/>
        <v>1.00280046</v>
      </c>
      <c r="N3005" s="14">
        <f t="shared" si="1260"/>
        <v>1.5412727256599619</v>
      </c>
      <c r="O3005" s="8">
        <f t="shared" si="1262"/>
        <v>1.5444470800000001</v>
      </c>
      <c r="P3005" s="8">
        <f t="shared" si="1247"/>
        <v>20867.869237949999</v>
      </c>
      <c r="Q3005" s="13">
        <f t="shared" si="1248"/>
        <v>0</v>
      </c>
      <c r="R3005" s="21">
        <v>0</v>
      </c>
      <c r="S3005" s="8">
        <f t="shared" si="1249"/>
        <v>0</v>
      </c>
      <c r="T3005" s="10">
        <f t="shared" si="1256"/>
        <v>6.5000000000000002E-2</v>
      </c>
      <c r="U3005" s="13">
        <f t="shared" si="1261"/>
        <v>11</v>
      </c>
      <c r="V3005" s="13">
        <v>252</v>
      </c>
      <c r="W3005" s="14">
        <f t="shared" si="1284"/>
        <v>1.0027526819999999</v>
      </c>
      <c r="X3005" s="85">
        <f t="shared" si="1283"/>
        <v>57.442608020000002</v>
      </c>
      <c r="Y3005" s="8">
        <v>0</v>
      </c>
      <c r="Z3005" s="9">
        <f t="shared" si="1250"/>
        <v>0</v>
      </c>
      <c r="AA3005" s="26" t="str">
        <f t="shared" si="1257"/>
        <v>AMEX=</v>
      </c>
      <c r="AB3005" s="70">
        <f t="shared" si="1258"/>
        <v>45300</v>
      </c>
      <c r="AC3005" s="219"/>
      <c r="AD3005" s="77" t="s">
        <v>130</v>
      </c>
      <c r="AE3005" s="233" t="s">
        <v>126</v>
      </c>
      <c r="AF3005" s="259">
        <f>AF3003-AF3004</f>
        <v>8457135.9487479609</v>
      </c>
      <c r="AG3005" s="241">
        <v>0.76473500000000005</v>
      </c>
      <c r="AH3005" s="1"/>
      <c r="AI3005" s="1"/>
      <c r="AJ3005" s="1"/>
      <c r="AK3005" s="10"/>
      <c r="AL3005" s="1"/>
      <c r="AM3005" s="1"/>
      <c r="AN3005" s="1"/>
      <c r="AO3005" s="1"/>
      <c r="AP3005" s="1"/>
      <c r="AQ3005" s="1"/>
    </row>
    <row r="3006" spans="1:43" ht="15.75" x14ac:dyDescent="0.2">
      <c r="A3006" s="67">
        <f t="shared" si="1251"/>
        <v>45288</v>
      </c>
      <c r="B3006" s="8">
        <f t="shared" si="1243"/>
        <v>20936.69453131</v>
      </c>
      <c r="C3006" s="224">
        <f t="shared" ref="C3006:C3069" si="1285">IF(Q3005&gt;0,C3005-(S3005/O3005),C3005)</f>
        <v>13511.546953070467</v>
      </c>
      <c r="D3006" s="28">
        <f t="shared" si="1252"/>
        <v>6735.55</v>
      </c>
      <c r="E3006" s="9">
        <f>IF(K3006=1,VLOOKUP(A3005,[1]Plan1!$AY$117:$BA$314,3),E3005)</f>
        <v>6773.27</v>
      </c>
      <c r="F3006" s="110">
        <f t="shared" si="1253"/>
        <v>45276</v>
      </c>
      <c r="G3006" s="12">
        <f t="shared" si="1244"/>
        <v>5.6001365886972909E-3</v>
      </c>
      <c r="H3006" s="11">
        <f t="shared" si="1254"/>
        <v>45306</v>
      </c>
      <c r="I3006" s="11">
        <f t="shared" si="1245"/>
        <v>45306</v>
      </c>
      <c r="J3006" s="1">
        <f t="shared" si="1255"/>
        <v>19</v>
      </c>
      <c r="K3006" s="1">
        <f t="shared" si="1264"/>
        <v>8</v>
      </c>
      <c r="L3006" s="8">
        <f t="shared" si="1246"/>
        <v>1.00235414</v>
      </c>
      <c r="M3006" s="14">
        <f t="shared" si="1263"/>
        <v>1.00280046</v>
      </c>
      <c r="N3006" s="14">
        <f t="shared" si="1260"/>
        <v>1.5412727256599619</v>
      </c>
      <c r="O3006" s="8">
        <f t="shared" si="1262"/>
        <v>1.54490109</v>
      </c>
      <c r="P3006" s="8">
        <f t="shared" si="1247"/>
        <v>20874.003615379999</v>
      </c>
      <c r="Q3006" s="13">
        <f t="shared" si="1248"/>
        <v>0</v>
      </c>
      <c r="R3006" s="21">
        <v>0</v>
      </c>
      <c r="S3006" s="8">
        <f t="shared" si="1249"/>
        <v>0</v>
      </c>
      <c r="T3006" s="10">
        <f t="shared" si="1256"/>
        <v>6.5000000000000002E-2</v>
      </c>
      <c r="U3006" s="13">
        <f t="shared" si="1261"/>
        <v>12</v>
      </c>
      <c r="V3006" s="13">
        <v>252</v>
      </c>
      <c r="W3006" s="14">
        <f t="shared" si="1284"/>
        <v>1.0030033009999999</v>
      </c>
      <c r="X3006" s="85">
        <f t="shared" si="1283"/>
        <v>62.690915930000003</v>
      </c>
      <c r="Y3006" s="8">
        <v>0</v>
      </c>
      <c r="Z3006" s="9">
        <f t="shared" si="1250"/>
        <v>0</v>
      </c>
      <c r="AA3006" s="26" t="str">
        <f t="shared" si="1257"/>
        <v>AMEX=</v>
      </c>
      <c r="AB3006" s="70">
        <f t="shared" si="1258"/>
        <v>45300</v>
      </c>
      <c r="AC3006" s="219"/>
      <c r="AD3006" s="238">
        <f>TRUNC(AF3004/AD2992,8)</f>
        <v>261.59004496</v>
      </c>
      <c r="AE3006" s="219"/>
      <c r="AF3006" s="219"/>
      <c r="AG3006" s="240">
        <f>AG3004+AG3005</f>
        <v>1</v>
      </c>
      <c r="AH3006" s="1"/>
      <c r="AI3006" s="1"/>
      <c r="AJ3006" s="1"/>
      <c r="AK3006" s="10"/>
      <c r="AL3006" s="1"/>
      <c r="AM3006" s="1"/>
      <c r="AN3006" s="1"/>
      <c r="AO3006" s="1"/>
      <c r="AP3006" s="1"/>
      <c r="AQ3006" s="1"/>
    </row>
    <row r="3007" spans="1:43" ht="18.75" x14ac:dyDescent="0.2">
      <c r="A3007" s="67">
        <f t="shared" si="1251"/>
        <v>45289</v>
      </c>
      <c r="B3007" s="8">
        <f t="shared" si="1243"/>
        <v>20948.08336909</v>
      </c>
      <c r="C3007" s="224">
        <f t="shared" si="1285"/>
        <v>13511.546953070467</v>
      </c>
      <c r="D3007" s="28">
        <f t="shared" si="1252"/>
        <v>6735.55</v>
      </c>
      <c r="E3007" s="9">
        <f>IF(K3007=1,VLOOKUP(A3006,[1]Plan1!$AY$117:$BA$314,3),E3006)</f>
        <v>6773.27</v>
      </c>
      <c r="F3007" s="110">
        <f t="shared" si="1253"/>
        <v>45276</v>
      </c>
      <c r="G3007" s="12">
        <f t="shared" si="1244"/>
        <v>5.6001365886972909E-3</v>
      </c>
      <c r="H3007" s="11">
        <f t="shared" si="1254"/>
        <v>45306</v>
      </c>
      <c r="I3007" s="11">
        <f t="shared" si="1245"/>
        <v>45306</v>
      </c>
      <c r="J3007" s="1">
        <f t="shared" si="1255"/>
        <v>19</v>
      </c>
      <c r="K3007" s="1">
        <f t="shared" si="1264"/>
        <v>9</v>
      </c>
      <c r="L3007" s="8">
        <f t="shared" si="1246"/>
        <v>1.0026487900000001</v>
      </c>
      <c r="M3007" s="14">
        <f t="shared" si="1263"/>
        <v>1.00280046</v>
      </c>
      <c r="N3007" s="14">
        <f t="shared" si="1260"/>
        <v>1.5412727256599619</v>
      </c>
      <c r="O3007" s="8">
        <f t="shared" si="1262"/>
        <v>1.54535523</v>
      </c>
      <c r="P3007" s="8">
        <f t="shared" si="1247"/>
        <v>20880.139749310001</v>
      </c>
      <c r="Q3007" s="13">
        <f t="shared" si="1248"/>
        <v>0</v>
      </c>
      <c r="R3007" s="21">
        <v>0</v>
      </c>
      <c r="S3007" s="8">
        <f t="shared" si="1249"/>
        <v>0</v>
      </c>
      <c r="T3007" s="10">
        <f t="shared" si="1256"/>
        <v>6.5000000000000002E-2</v>
      </c>
      <c r="U3007" s="13">
        <f t="shared" si="1261"/>
        <v>13</v>
      </c>
      <c r="V3007" s="13">
        <v>252</v>
      </c>
      <c r="W3007" s="14">
        <f t="shared" si="1284"/>
        <v>1.003253983</v>
      </c>
      <c r="X3007" s="85">
        <f t="shared" si="1283"/>
        <v>67.943619780000006</v>
      </c>
      <c r="Y3007" s="8">
        <v>0</v>
      </c>
      <c r="Z3007" s="9">
        <f t="shared" si="1250"/>
        <v>0</v>
      </c>
      <c r="AA3007" s="26" t="str">
        <f t="shared" si="1257"/>
        <v>AMEX=</v>
      </c>
      <c r="AB3007" s="70">
        <f t="shared" si="1258"/>
        <v>45300</v>
      </c>
      <c r="AC3007" s="219"/>
      <c r="AD3007" s="266" t="s">
        <v>189</v>
      </c>
      <c r="AE3007" s="219"/>
      <c r="AF3007" s="219"/>
      <c r="AG3007" s="219"/>
      <c r="AH3007" s="1"/>
      <c r="AI3007" s="1"/>
      <c r="AJ3007" s="1"/>
      <c r="AK3007" s="10"/>
      <c r="AL3007" s="1"/>
      <c r="AM3007" s="1"/>
      <c r="AN3007" s="1"/>
      <c r="AO3007" s="1"/>
      <c r="AP3007" s="1"/>
      <c r="AQ3007" s="1"/>
    </row>
    <row r="3008" spans="1:43" ht="18.75" x14ac:dyDescent="0.2">
      <c r="A3008" s="67">
        <f t="shared" si="1251"/>
        <v>45290</v>
      </c>
      <c r="B3008" s="8">
        <f t="shared" si="1243"/>
        <v>20959.4786121</v>
      </c>
      <c r="C3008" s="224">
        <f t="shared" si="1285"/>
        <v>13511.546953070467</v>
      </c>
      <c r="D3008" s="28">
        <f t="shared" si="1252"/>
        <v>6735.55</v>
      </c>
      <c r="E3008" s="9">
        <f>IF(K3008=1,VLOOKUP(A3007,[1]Plan1!$AY$117:$BA$314,3),E3007)</f>
        <v>6773.27</v>
      </c>
      <c r="F3008" s="110">
        <f t="shared" si="1253"/>
        <v>45276</v>
      </c>
      <c r="G3008" s="12">
        <f t="shared" si="1244"/>
        <v>5.6001365886972909E-3</v>
      </c>
      <c r="H3008" s="11">
        <f t="shared" si="1254"/>
        <v>45306</v>
      </c>
      <c r="I3008" s="11">
        <f t="shared" si="1245"/>
        <v>45306</v>
      </c>
      <c r="J3008" s="1">
        <f t="shared" si="1255"/>
        <v>19</v>
      </c>
      <c r="K3008" s="1">
        <f t="shared" si="1264"/>
        <v>10</v>
      </c>
      <c r="L3008" s="8">
        <f t="shared" si="1246"/>
        <v>1.00294354</v>
      </c>
      <c r="M3008" s="14">
        <f t="shared" si="1263"/>
        <v>1.00280046</v>
      </c>
      <c r="N3008" s="14">
        <f t="shared" si="1260"/>
        <v>1.5412727256599619</v>
      </c>
      <c r="O3008" s="8">
        <f t="shared" si="1262"/>
        <v>1.5458095199999999</v>
      </c>
      <c r="P3008" s="8">
        <f t="shared" si="1247"/>
        <v>20886.277909979999</v>
      </c>
      <c r="Q3008" s="13">
        <f t="shared" si="1248"/>
        <v>0</v>
      </c>
      <c r="R3008" s="21">
        <v>0</v>
      </c>
      <c r="S3008" s="8">
        <f t="shared" si="1249"/>
        <v>0</v>
      </c>
      <c r="T3008" s="10">
        <f t="shared" si="1256"/>
        <v>6.5000000000000002E-2</v>
      </c>
      <c r="U3008" s="13">
        <f t="shared" si="1261"/>
        <v>14</v>
      </c>
      <c r="V3008" s="13">
        <v>252</v>
      </c>
      <c r="W3008" s="14">
        <f t="shared" si="1284"/>
        <v>1.0035047269999999</v>
      </c>
      <c r="X3008" s="85">
        <f t="shared" si="1283"/>
        <v>73.200702120000003</v>
      </c>
      <c r="Y3008" s="8">
        <v>0</v>
      </c>
      <c r="Z3008" s="9">
        <f t="shared" si="1250"/>
        <v>0</v>
      </c>
      <c r="AA3008" s="26" t="str">
        <f t="shared" si="1257"/>
        <v>AMEX=</v>
      </c>
      <c r="AB3008" s="70">
        <f t="shared" si="1258"/>
        <v>45300</v>
      </c>
      <c r="AC3008" s="219"/>
      <c r="AD3008" s="267">
        <f>B2989-S2989-X2989-AD3006</f>
        <v>20813.88858114</v>
      </c>
      <c r="AE3008" s="219"/>
      <c r="AF3008" s="265"/>
      <c r="AG3008" s="219"/>
      <c r="AH3008" s="1"/>
      <c r="AI3008" s="1"/>
      <c r="AJ3008" s="1"/>
      <c r="AK3008" s="10"/>
      <c r="AL3008" s="1"/>
      <c r="AM3008" s="1"/>
      <c r="AN3008" s="1"/>
      <c r="AO3008" s="1"/>
      <c r="AP3008" s="1"/>
      <c r="AQ3008" s="1"/>
    </row>
    <row r="3009" spans="1:43" ht="15.75" x14ac:dyDescent="0.2">
      <c r="A3009" s="67">
        <f t="shared" si="1251"/>
        <v>45291</v>
      </c>
      <c r="B3009" s="8">
        <f t="shared" si="1243"/>
        <v>20959.4786121</v>
      </c>
      <c r="C3009" s="224">
        <f t="shared" si="1285"/>
        <v>13511.546953070467</v>
      </c>
      <c r="D3009" s="28">
        <f t="shared" si="1252"/>
        <v>6735.55</v>
      </c>
      <c r="E3009" s="9">
        <f>IF(K3009=1,VLOOKUP(A3008,[1]Plan1!$AY$117:$BA$314,3),E3008)</f>
        <v>6773.27</v>
      </c>
      <c r="F3009" s="110">
        <f t="shared" si="1253"/>
        <v>45276</v>
      </c>
      <c r="G3009" s="12">
        <f t="shared" si="1244"/>
        <v>5.6001365886972909E-3</v>
      </c>
      <c r="H3009" s="11">
        <f t="shared" si="1254"/>
        <v>45306</v>
      </c>
      <c r="I3009" s="11">
        <f t="shared" si="1245"/>
        <v>45306</v>
      </c>
      <c r="J3009" s="1">
        <f t="shared" si="1255"/>
        <v>19</v>
      </c>
      <c r="K3009" s="1">
        <f t="shared" si="1264"/>
        <v>10</v>
      </c>
      <c r="L3009" s="8">
        <f t="shared" si="1246"/>
        <v>1.00294354</v>
      </c>
      <c r="M3009" s="14">
        <f t="shared" si="1263"/>
        <v>1.00280046</v>
      </c>
      <c r="N3009" s="14">
        <f t="shared" si="1260"/>
        <v>1.5412727256599619</v>
      </c>
      <c r="O3009" s="8">
        <f t="shared" si="1262"/>
        <v>1.5458095199999999</v>
      </c>
      <c r="P3009" s="8">
        <f t="shared" si="1247"/>
        <v>20886.277909979999</v>
      </c>
      <c r="Q3009" s="13">
        <f t="shared" si="1248"/>
        <v>0</v>
      </c>
      <c r="R3009" s="21">
        <v>0</v>
      </c>
      <c r="S3009" s="8">
        <f t="shared" si="1249"/>
        <v>0</v>
      </c>
      <c r="T3009" s="10">
        <f t="shared" si="1256"/>
        <v>6.5000000000000002E-2</v>
      </c>
      <c r="U3009" s="13">
        <f t="shared" si="1261"/>
        <v>14</v>
      </c>
      <c r="V3009" s="13">
        <v>252</v>
      </c>
      <c r="W3009" s="14">
        <f t="shared" si="1284"/>
        <v>1.0035047269999999</v>
      </c>
      <c r="X3009" s="85">
        <f t="shared" si="1283"/>
        <v>73.200702120000003</v>
      </c>
      <c r="Y3009" s="8">
        <v>0</v>
      </c>
      <c r="Z3009" s="9">
        <f t="shared" si="1250"/>
        <v>0</v>
      </c>
      <c r="AA3009" s="26" t="str">
        <f t="shared" si="1257"/>
        <v>AMEX=</v>
      </c>
      <c r="AB3009" s="70">
        <f t="shared" si="1258"/>
        <v>45300</v>
      </c>
      <c r="AD3009" s="239"/>
      <c r="AG3009" s="1"/>
      <c r="AH3009" s="1"/>
      <c r="AI3009" s="1"/>
      <c r="AJ3009" s="1"/>
      <c r="AK3009" s="10"/>
      <c r="AL3009" s="1"/>
      <c r="AM3009" s="1"/>
      <c r="AN3009" s="1"/>
      <c r="AO3009" s="1"/>
      <c r="AP3009" s="1"/>
      <c r="AQ3009" s="1"/>
    </row>
    <row r="3010" spans="1:43" ht="15.75" x14ac:dyDescent="0.2">
      <c r="A3010" s="67">
        <f t="shared" si="1251"/>
        <v>45292</v>
      </c>
      <c r="B3010" s="8">
        <f t="shared" si="1243"/>
        <v>20959.4786121</v>
      </c>
      <c r="C3010" s="224">
        <f t="shared" si="1285"/>
        <v>13511.546953070467</v>
      </c>
      <c r="D3010" s="28">
        <f t="shared" si="1252"/>
        <v>6735.55</v>
      </c>
      <c r="E3010" s="9">
        <f>IF(K3010=1,VLOOKUP(A3009,[1]Plan1!$AY$117:$BA$314,3),E3009)</f>
        <v>6773.27</v>
      </c>
      <c r="F3010" s="110">
        <f t="shared" si="1253"/>
        <v>45276</v>
      </c>
      <c r="G3010" s="12">
        <f t="shared" si="1244"/>
        <v>5.6001365886972909E-3</v>
      </c>
      <c r="H3010" s="11">
        <f t="shared" si="1254"/>
        <v>45306</v>
      </c>
      <c r="I3010" s="11">
        <f t="shared" si="1245"/>
        <v>45306</v>
      </c>
      <c r="J3010" s="1">
        <f t="shared" si="1255"/>
        <v>19</v>
      </c>
      <c r="K3010" s="1">
        <f t="shared" si="1264"/>
        <v>10</v>
      </c>
      <c r="L3010" s="8">
        <f t="shared" si="1246"/>
        <v>1.00294354</v>
      </c>
      <c r="M3010" s="14">
        <f t="shared" si="1263"/>
        <v>1.00280046</v>
      </c>
      <c r="N3010" s="14">
        <f t="shared" si="1260"/>
        <v>1.5412727256599619</v>
      </c>
      <c r="O3010" s="8">
        <f t="shared" si="1262"/>
        <v>1.5458095199999999</v>
      </c>
      <c r="P3010" s="8">
        <f t="shared" si="1247"/>
        <v>20886.277909979999</v>
      </c>
      <c r="Q3010" s="13">
        <f t="shared" si="1248"/>
        <v>0</v>
      </c>
      <c r="R3010" s="21">
        <v>0</v>
      </c>
      <c r="S3010" s="8">
        <f t="shared" si="1249"/>
        <v>0</v>
      </c>
      <c r="T3010" s="10">
        <f t="shared" si="1256"/>
        <v>6.5000000000000002E-2</v>
      </c>
      <c r="U3010" s="13">
        <f t="shared" si="1261"/>
        <v>14</v>
      </c>
      <c r="V3010" s="13">
        <v>252</v>
      </c>
      <c r="W3010" s="14">
        <f t="shared" si="1284"/>
        <v>1.0035047269999999</v>
      </c>
      <c r="X3010" s="85">
        <f t="shared" si="1283"/>
        <v>73.200702120000003</v>
      </c>
      <c r="Y3010" s="8">
        <v>0</v>
      </c>
      <c r="Z3010" s="9">
        <f t="shared" si="1250"/>
        <v>0</v>
      </c>
      <c r="AA3010" s="26" t="str">
        <f t="shared" si="1257"/>
        <v>AMEX=</v>
      </c>
      <c r="AB3010" s="70">
        <f t="shared" si="1258"/>
        <v>45300</v>
      </c>
      <c r="AD3010" s="239"/>
      <c r="AF3010" s="5"/>
      <c r="AG3010" s="1"/>
      <c r="AH3010" s="1"/>
      <c r="AI3010" s="1"/>
      <c r="AJ3010" s="1"/>
      <c r="AK3010" s="10"/>
      <c r="AL3010" s="1"/>
      <c r="AM3010" s="1"/>
      <c r="AN3010" s="1"/>
      <c r="AO3010" s="1"/>
      <c r="AP3010" s="1"/>
      <c r="AQ3010" s="1"/>
    </row>
    <row r="3011" spans="1:43" ht="15.75" x14ac:dyDescent="0.2">
      <c r="A3011" s="67">
        <f t="shared" si="1251"/>
        <v>45293</v>
      </c>
      <c r="B3011" s="8">
        <f t="shared" si="1243"/>
        <v>20959.4786121</v>
      </c>
      <c r="C3011" s="224">
        <f t="shared" si="1285"/>
        <v>13511.546953070467</v>
      </c>
      <c r="D3011" s="28">
        <f t="shared" si="1252"/>
        <v>6735.55</v>
      </c>
      <c r="E3011" s="9">
        <f>IF(K3011=1,VLOOKUP(A3010,[1]Plan1!$AY$117:$BA$314,3),E3010)</f>
        <v>6773.27</v>
      </c>
      <c r="F3011" s="110">
        <f t="shared" si="1253"/>
        <v>45276</v>
      </c>
      <c r="G3011" s="12">
        <f t="shared" si="1244"/>
        <v>5.6001365886972909E-3</v>
      </c>
      <c r="H3011" s="11">
        <f t="shared" si="1254"/>
        <v>45306</v>
      </c>
      <c r="I3011" s="11">
        <f t="shared" si="1245"/>
        <v>45306</v>
      </c>
      <c r="J3011" s="1">
        <f t="shared" si="1255"/>
        <v>19</v>
      </c>
      <c r="K3011" s="1">
        <f t="shared" si="1264"/>
        <v>10</v>
      </c>
      <c r="L3011" s="8">
        <f t="shared" si="1246"/>
        <v>1.00294354</v>
      </c>
      <c r="M3011" s="14">
        <f t="shared" si="1263"/>
        <v>1.00280046</v>
      </c>
      <c r="N3011" s="14">
        <f t="shared" si="1260"/>
        <v>1.5412727256599619</v>
      </c>
      <c r="O3011" s="8">
        <f t="shared" si="1262"/>
        <v>1.5458095199999999</v>
      </c>
      <c r="P3011" s="8">
        <f t="shared" si="1247"/>
        <v>20886.277909979999</v>
      </c>
      <c r="Q3011" s="13">
        <f t="shared" si="1248"/>
        <v>0</v>
      </c>
      <c r="R3011" s="21">
        <v>0</v>
      </c>
      <c r="S3011" s="8">
        <f t="shared" si="1249"/>
        <v>0</v>
      </c>
      <c r="T3011" s="10">
        <f t="shared" si="1256"/>
        <v>6.5000000000000002E-2</v>
      </c>
      <c r="U3011" s="13">
        <f t="shared" si="1261"/>
        <v>14</v>
      </c>
      <c r="V3011" s="13">
        <v>252</v>
      </c>
      <c r="W3011" s="14">
        <f t="shared" si="1284"/>
        <v>1.0035047269999999</v>
      </c>
      <c r="X3011" s="85">
        <f t="shared" si="1283"/>
        <v>73.200702120000003</v>
      </c>
      <c r="Y3011" s="8">
        <v>0</v>
      </c>
      <c r="Z3011" s="9">
        <f t="shared" si="1250"/>
        <v>0</v>
      </c>
      <c r="AA3011" s="26" t="str">
        <f t="shared" si="1257"/>
        <v>AMEX=</v>
      </c>
      <c r="AB3011" s="70">
        <f t="shared" si="1258"/>
        <v>45300</v>
      </c>
      <c r="AD3011" s="239"/>
      <c r="AF3011" s="5"/>
      <c r="AG3011" s="1"/>
      <c r="AH3011" s="1"/>
      <c r="AI3011" s="1"/>
      <c r="AJ3011" s="1"/>
      <c r="AK3011" s="10"/>
      <c r="AL3011" s="1"/>
      <c r="AM3011" s="1"/>
      <c r="AN3011" s="1"/>
      <c r="AO3011" s="1"/>
      <c r="AP3011" s="1"/>
      <c r="AQ3011" s="1"/>
    </row>
    <row r="3012" spans="1:43" ht="15.75" x14ac:dyDescent="0.2">
      <c r="A3012" s="67">
        <f t="shared" si="1251"/>
        <v>45294</v>
      </c>
      <c r="B3012" s="8">
        <f t="shared" si="1243"/>
        <v>20970.87987701</v>
      </c>
      <c r="C3012" s="224">
        <f t="shared" si="1285"/>
        <v>13511.546953070467</v>
      </c>
      <c r="D3012" s="28">
        <f t="shared" si="1252"/>
        <v>6735.55</v>
      </c>
      <c r="E3012" s="9">
        <f>IF(K3012=1,VLOOKUP(A3011,[1]Plan1!$AY$117:$BA$314,3),E3011)</f>
        <v>6773.27</v>
      </c>
      <c r="F3012" s="110">
        <f t="shared" si="1253"/>
        <v>45276</v>
      </c>
      <c r="G3012" s="12">
        <f t="shared" si="1244"/>
        <v>5.6001365886972909E-3</v>
      </c>
      <c r="H3012" s="11">
        <f t="shared" si="1254"/>
        <v>45306</v>
      </c>
      <c r="I3012" s="11">
        <f t="shared" si="1245"/>
        <v>45306</v>
      </c>
      <c r="J3012" s="1">
        <f t="shared" si="1255"/>
        <v>19</v>
      </c>
      <c r="K3012" s="1">
        <f t="shared" si="1264"/>
        <v>11</v>
      </c>
      <c r="L3012" s="8">
        <f t="shared" si="1246"/>
        <v>1.00323837</v>
      </c>
      <c r="M3012" s="14">
        <f t="shared" si="1263"/>
        <v>1.00280046</v>
      </c>
      <c r="N3012" s="14">
        <f t="shared" si="1260"/>
        <v>1.5412727256599619</v>
      </c>
      <c r="O3012" s="8">
        <f t="shared" si="1262"/>
        <v>1.5462639300000001</v>
      </c>
      <c r="P3012" s="8">
        <f t="shared" si="1247"/>
        <v>20892.417692030001</v>
      </c>
      <c r="Q3012" s="13">
        <f t="shared" si="1248"/>
        <v>0</v>
      </c>
      <c r="R3012" s="21">
        <v>0</v>
      </c>
      <c r="S3012" s="8">
        <f t="shared" si="1249"/>
        <v>0</v>
      </c>
      <c r="T3012" s="10">
        <f t="shared" si="1256"/>
        <v>6.5000000000000002E-2</v>
      </c>
      <c r="U3012" s="13">
        <f t="shared" si="1261"/>
        <v>15</v>
      </c>
      <c r="V3012" s="13">
        <v>252</v>
      </c>
      <c r="W3012" s="14">
        <f t="shared" si="1284"/>
        <v>1.0037555339999999</v>
      </c>
      <c r="X3012" s="85">
        <f t="shared" si="1283"/>
        <v>78.462184980000004</v>
      </c>
      <c r="Y3012" s="8">
        <v>0</v>
      </c>
      <c r="Z3012" s="9">
        <f t="shared" si="1250"/>
        <v>0</v>
      </c>
      <c r="AA3012" s="26" t="str">
        <f t="shared" si="1257"/>
        <v>AMEX=</v>
      </c>
      <c r="AB3012" s="70">
        <f t="shared" si="1258"/>
        <v>45300</v>
      </c>
      <c r="AF3012" s="5"/>
      <c r="AG3012" s="1"/>
      <c r="AH3012" s="1"/>
      <c r="AI3012" s="1"/>
      <c r="AJ3012" s="1"/>
      <c r="AK3012" s="10"/>
      <c r="AL3012" s="1"/>
      <c r="AM3012" s="1"/>
      <c r="AN3012" s="1"/>
      <c r="AO3012" s="1"/>
      <c r="AP3012" s="1"/>
      <c r="AQ3012" s="1"/>
    </row>
    <row r="3013" spans="1:43" ht="15.75" x14ac:dyDescent="0.2">
      <c r="A3013" s="67">
        <f t="shared" si="1251"/>
        <v>45295</v>
      </c>
      <c r="B3013" s="8">
        <f t="shared" si="1243"/>
        <v>20982.287301869997</v>
      </c>
      <c r="C3013" s="224">
        <f t="shared" si="1285"/>
        <v>13511.546953070467</v>
      </c>
      <c r="D3013" s="28">
        <f t="shared" si="1252"/>
        <v>6735.55</v>
      </c>
      <c r="E3013" s="9">
        <f>IF(K3013=1,VLOOKUP(A3012,[1]Plan1!$AY$117:$BA$314,3),E3012)</f>
        <v>6773.27</v>
      </c>
      <c r="F3013" s="110">
        <f t="shared" si="1253"/>
        <v>45276</v>
      </c>
      <c r="G3013" s="12">
        <f t="shared" si="1244"/>
        <v>5.6001365886972909E-3</v>
      </c>
      <c r="H3013" s="11">
        <f t="shared" si="1254"/>
        <v>45306</v>
      </c>
      <c r="I3013" s="11">
        <f t="shared" si="1245"/>
        <v>45306</v>
      </c>
      <c r="J3013" s="1">
        <f t="shared" si="1255"/>
        <v>19</v>
      </c>
      <c r="K3013" s="1">
        <f t="shared" si="1264"/>
        <v>12</v>
      </c>
      <c r="L3013" s="8">
        <f t="shared" si="1246"/>
        <v>1.0035332800000001</v>
      </c>
      <c r="M3013" s="14">
        <f t="shared" si="1263"/>
        <v>1.00280046</v>
      </c>
      <c r="N3013" s="14">
        <f t="shared" si="1260"/>
        <v>1.5412727256599619</v>
      </c>
      <c r="O3013" s="8">
        <f t="shared" si="1262"/>
        <v>1.5467184700000001</v>
      </c>
      <c r="P3013" s="8">
        <f t="shared" si="1247"/>
        <v>20898.559230579998</v>
      </c>
      <c r="Q3013" s="13">
        <f t="shared" si="1248"/>
        <v>0</v>
      </c>
      <c r="R3013" s="21">
        <v>0</v>
      </c>
      <c r="S3013" s="8">
        <f t="shared" si="1249"/>
        <v>0</v>
      </c>
      <c r="T3013" s="10">
        <f t="shared" si="1256"/>
        <v>6.5000000000000002E-2</v>
      </c>
      <c r="U3013" s="13">
        <f t="shared" si="1261"/>
        <v>16</v>
      </c>
      <c r="V3013" s="13">
        <v>252</v>
      </c>
      <c r="W3013" s="14">
        <f t="shared" si="1284"/>
        <v>1.0040064040000001</v>
      </c>
      <c r="X3013" s="85">
        <f t="shared" si="1283"/>
        <v>83.728071290000003</v>
      </c>
      <c r="Y3013" s="8">
        <v>0</v>
      </c>
      <c r="Z3013" s="9">
        <f t="shared" si="1250"/>
        <v>0</v>
      </c>
      <c r="AA3013" s="26" t="str">
        <f t="shared" si="1257"/>
        <v>AMEX=</v>
      </c>
      <c r="AB3013" s="70">
        <f t="shared" si="1258"/>
        <v>45300</v>
      </c>
      <c r="AF3013" s="5"/>
      <c r="AG3013" s="1"/>
      <c r="AH3013" s="1"/>
      <c r="AI3013" s="1"/>
      <c r="AJ3013" s="1"/>
      <c r="AK3013" s="10"/>
      <c r="AL3013" s="1"/>
      <c r="AM3013" s="1"/>
      <c r="AN3013" s="1"/>
      <c r="AO3013" s="1"/>
      <c r="AP3013" s="1"/>
      <c r="AQ3013" s="1"/>
    </row>
    <row r="3014" spans="1:43" ht="15.75" x14ac:dyDescent="0.2">
      <c r="A3014" s="67">
        <f t="shared" si="1251"/>
        <v>45296</v>
      </c>
      <c r="B3014" s="8">
        <f t="shared" si="1243"/>
        <v>20993.701160549997</v>
      </c>
      <c r="C3014" s="224">
        <f t="shared" si="1285"/>
        <v>13511.546953070467</v>
      </c>
      <c r="D3014" s="28">
        <f t="shared" si="1252"/>
        <v>6735.55</v>
      </c>
      <c r="E3014" s="9">
        <f>IF(K3014=1,VLOOKUP(A3013,[1]Plan1!$AY$117:$BA$314,3),E3013)</f>
        <v>6773.27</v>
      </c>
      <c r="F3014" s="110">
        <f t="shared" si="1253"/>
        <v>45276</v>
      </c>
      <c r="G3014" s="12">
        <f t="shared" si="1244"/>
        <v>5.6001365886972909E-3</v>
      </c>
      <c r="H3014" s="11">
        <f t="shared" si="1254"/>
        <v>45306</v>
      </c>
      <c r="I3014" s="11">
        <f t="shared" si="1245"/>
        <v>45306</v>
      </c>
      <c r="J3014" s="1">
        <f t="shared" si="1255"/>
        <v>19</v>
      </c>
      <c r="K3014" s="1">
        <f t="shared" si="1264"/>
        <v>13</v>
      </c>
      <c r="L3014" s="8">
        <f t="shared" si="1246"/>
        <v>1.00382829</v>
      </c>
      <c r="M3014" s="14">
        <f t="shared" si="1263"/>
        <v>1.00280046</v>
      </c>
      <c r="N3014" s="14">
        <f t="shared" si="1260"/>
        <v>1.5412727256599619</v>
      </c>
      <c r="O3014" s="8">
        <f t="shared" si="1262"/>
        <v>1.54717316</v>
      </c>
      <c r="P3014" s="8">
        <f t="shared" si="1247"/>
        <v>20904.702795869998</v>
      </c>
      <c r="Q3014" s="13">
        <f t="shared" si="1248"/>
        <v>0</v>
      </c>
      <c r="R3014" s="21">
        <v>0</v>
      </c>
      <c r="S3014" s="8">
        <f t="shared" si="1249"/>
        <v>0</v>
      </c>
      <c r="T3014" s="10">
        <f t="shared" si="1256"/>
        <v>6.5000000000000002E-2</v>
      </c>
      <c r="U3014" s="13">
        <f t="shared" si="1261"/>
        <v>17</v>
      </c>
      <c r="V3014" s="13">
        <v>252</v>
      </c>
      <c r="W3014" s="14">
        <f t="shared" si="1284"/>
        <v>1.0042573370000001</v>
      </c>
      <c r="X3014" s="85">
        <f t="shared" si="1283"/>
        <v>88.998364679999995</v>
      </c>
      <c r="Y3014" s="8">
        <v>0</v>
      </c>
      <c r="Z3014" s="9">
        <f t="shared" si="1250"/>
        <v>0</v>
      </c>
      <c r="AA3014" s="26" t="str">
        <f t="shared" si="1257"/>
        <v>AMEX=</v>
      </c>
      <c r="AB3014" s="70">
        <f t="shared" si="1258"/>
        <v>45300</v>
      </c>
      <c r="AF3014" s="5"/>
      <c r="AG3014" s="1"/>
      <c r="AH3014" s="1"/>
      <c r="AI3014" s="1"/>
      <c r="AJ3014" s="1"/>
      <c r="AK3014" s="10"/>
      <c r="AL3014" s="1"/>
      <c r="AM3014" s="1"/>
      <c r="AN3014" s="1"/>
      <c r="AO3014" s="1"/>
      <c r="AP3014" s="1"/>
      <c r="AQ3014" s="1"/>
    </row>
    <row r="3015" spans="1:43" ht="15.75" x14ac:dyDescent="0.2">
      <c r="A3015" s="67">
        <f t="shared" si="1251"/>
        <v>45297</v>
      </c>
      <c r="B3015" s="8">
        <f t="shared" si="1243"/>
        <v>21005.121027639998</v>
      </c>
      <c r="C3015" s="224">
        <f t="shared" si="1285"/>
        <v>13511.546953070467</v>
      </c>
      <c r="D3015" s="28">
        <f t="shared" si="1252"/>
        <v>6735.55</v>
      </c>
      <c r="E3015" s="9">
        <f>IF(K3015=1,VLOOKUP(A3014,[1]Plan1!$AY$117:$BA$314,3),E3014)</f>
        <v>6773.27</v>
      </c>
      <c r="F3015" s="110">
        <f t="shared" si="1253"/>
        <v>45276</v>
      </c>
      <c r="G3015" s="12">
        <f t="shared" si="1244"/>
        <v>5.6001365886972909E-3</v>
      </c>
      <c r="H3015" s="11">
        <f t="shared" si="1254"/>
        <v>45306</v>
      </c>
      <c r="I3015" s="11">
        <f t="shared" si="1245"/>
        <v>45306</v>
      </c>
      <c r="J3015" s="1">
        <f t="shared" si="1255"/>
        <v>19</v>
      </c>
      <c r="K3015" s="1">
        <f t="shared" si="1264"/>
        <v>14</v>
      </c>
      <c r="L3015" s="8">
        <f t="shared" si="1246"/>
        <v>1.00412338</v>
      </c>
      <c r="M3015" s="14">
        <f t="shared" si="1263"/>
        <v>1.00280046</v>
      </c>
      <c r="N3015" s="14">
        <f t="shared" si="1260"/>
        <v>1.5412727256599619</v>
      </c>
      <c r="O3015" s="8">
        <f t="shared" si="1262"/>
        <v>1.54762797</v>
      </c>
      <c r="P3015" s="8">
        <f t="shared" si="1247"/>
        <v>20910.847982539999</v>
      </c>
      <c r="Q3015" s="13">
        <f t="shared" si="1248"/>
        <v>0</v>
      </c>
      <c r="R3015" s="21">
        <v>0</v>
      </c>
      <c r="S3015" s="8">
        <f t="shared" si="1249"/>
        <v>0</v>
      </c>
      <c r="T3015" s="10">
        <f t="shared" si="1256"/>
        <v>6.5000000000000002E-2</v>
      </c>
      <c r="U3015" s="13">
        <f t="shared" si="1261"/>
        <v>18</v>
      </c>
      <c r="V3015" s="13">
        <v>252</v>
      </c>
      <c r="W3015" s="14">
        <f t="shared" si="1284"/>
        <v>1.0045083319999999</v>
      </c>
      <c r="X3015" s="85">
        <f t="shared" si="1283"/>
        <v>94.273045100000004</v>
      </c>
      <c r="Y3015" s="8">
        <v>0</v>
      </c>
      <c r="Z3015" s="9">
        <f t="shared" si="1250"/>
        <v>0</v>
      </c>
      <c r="AA3015" s="26" t="str">
        <f t="shared" si="1257"/>
        <v>AMEX=</v>
      </c>
      <c r="AB3015" s="70">
        <f t="shared" si="1258"/>
        <v>45300</v>
      </c>
      <c r="AD3015" s="239"/>
      <c r="AF3015" s="5"/>
      <c r="AG3015" s="1"/>
      <c r="AH3015" s="1"/>
      <c r="AI3015" s="1"/>
      <c r="AJ3015" s="1"/>
      <c r="AK3015" s="10"/>
      <c r="AL3015" s="1"/>
      <c r="AM3015" s="1"/>
      <c r="AN3015" s="1"/>
      <c r="AO3015" s="1"/>
      <c r="AP3015" s="1"/>
      <c r="AQ3015" s="1"/>
    </row>
    <row r="3016" spans="1:43" ht="15.75" x14ac:dyDescent="0.2">
      <c r="A3016" s="67">
        <f t="shared" si="1251"/>
        <v>45298</v>
      </c>
      <c r="B3016" s="8">
        <f t="shared" si="1243"/>
        <v>21005.121027639998</v>
      </c>
      <c r="C3016" s="224">
        <f t="shared" si="1285"/>
        <v>13511.546953070467</v>
      </c>
      <c r="D3016" s="28">
        <f t="shared" si="1252"/>
        <v>6735.55</v>
      </c>
      <c r="E3016" s="9">
        <f>IF(K3016=1,VLOOKUP(A3015,[1]Plan1!$AY$117:$BA$314,3),E3015)</f>
        <v>6773.27</v>
      </c>
      <c r="F3016" s="110">
        <f t="shared" si="1253"/>
        <v>45276</v>
      </c>
      <c r="G3016" s="12">
        <f t="shared" si="1244"/>
        <v>5.6001365886972909E-3</v>
      </c>
      <c r="H3016" s="11">
        <f t="shared" si="1254"/>
        <v>45306</v>
      </c>
      <c r="I3016" s="11">
        <f t="shared" si="1245"/>
        <v>45306</v>
      </c>
      <c r="J3016" s="1">
        <f t="shared" si="1255"/>
        <v>19</v>
      </c>
      <c r="K3016" s="1">
        <f t="shared" si="1264"/>
        <v>14</v>
      </c>
      <c r="L3016" s="8">
        <f t="shared" si="1246"/>
        <v>1.00412338</v>
      </c>
      <c r="M3016" s="14">
        <f t="shared" si="1263"/>
        <v>1.00280046</v>
      </c>
      <c r="N3016" s="14">
        <f t="shared" si="1260"/>
        <v>1.5412727256599619</v>
      </c>
      <c r="O3016" s="8">
        <f t="shared" si="1262"/>
        <v>1.54762797</v>
      </c>
      <c r="P3016" s="8">
        <f t="shared" si="1247"/>
        <v>20910.847982539999</v>
      </c>
      <c r="Q3016" s="13">
        <f t="shared" si="1248"/>
        <v>0</v>
      </c>
      <c r="R3016" s="21">
        <v>0</v>
      </c>
      <c r="S3016" s="8">
        <f t="shared" si="1249"/>
        <v>0</v>
      </c>
      <c r="T3016" s="10">
        <f t="shared" si="1256"/>
        <v>6.5000000000000002E-2</v>
      </c>
      <c r="U3016" s="13">
        <f t="shared" si="1261"/>
        <v>18</v>
      </c>
      <c r="V3016" s="13">
        <v>252</v>
      </c>
      <c r="W3016" s="14">
        <f t="shared" si="1284"/>
        <v>1.0045083319999999</v>
      </c>
      <c r="X3016" s="85">
        <f t="shared" si="1283"/>
        <v>94.273045100000004</v>
      </c>
      <c r="Y3016" s="8">
        <v>0</v>
      </c>
      <c r="Z3016" s="9">
        <f t="shared" si="1250"/>
        <v>0</v>
      </c>
      <c r="AA3016" s="26" t="str">
        <f t="shared" si="1257"/>
        <v>AMEX=</v>
      </c>
      <c r="AB3016" s="70">
        <f t="shared" si="1258"/>
        <v>45300</v>
      </c>
      <c r="AC3016" s="261"/>
      <c r="AD3016" s="239"/>
      <c r="AF3016" s="5"/>
      <c r="AG3016" s="1"/>
      <c r="AH3016" s="1"/>
      <c r="AI3016" s="1"/>
      <c r="AJ3016" s="1"/>
      <c r="AK3016" s="10"/>
      <c r="AL3016" s="1"/>
      <c r="AM3016" s="1"/>
      <c r="AN3016" s="1"/>
      <c r="AO3016" s="1"/>
      <c r="AP3016" s="1"/>
      <c r="AQ3016" s="1"/>
    </row>
    <row r="3017" spans="1:43" ht="15.75" x14ac:dyDescent="0.2">
      <c r="A3017" s="67">
        <f t="shared" si="1251"/>
        <v>45299</v>
      </c>
      <c r="B3017" s="8">
        <f t="shared" ref="B3017" si="1286">(P3017+X3017)</f>
        <v>21005.121027639998</v>
      </c>
      <c r="C3017" s="224">
        <f t="shared" ref="C3017" si="1287">IF(Q3016&gt;0,C3016-(S3016/O3016),C3016)</f>
        <v>13511.546953070467</v>
      </c>
      <c r="D3017" s="28">
        <f t="shared" ref="D3017" si="1288">IF(E3017=E3016,D3016,E3016)</f>
        <v>6735.55</v>
      </c>
      <c r="E3017" s="9">
        <f>IF(K3017=1,VLOOKUP(A3016,[1]Plan1!$AY$117:$BA$314,3),E3016)</f>
        <v>6773.27</v>
      </c>
      <c r="F3017" s="110">
        <f t="shared" ref="F3017" si="1289">IF(D3017=D3016,F3016,A3017)</f>
        <v>45276</v>
      </c>
      <c r="G3017" s="12">
        <f t="shared" ref="G3017" si="1290">(E3017/D3017)-1</f>
        <v>5.6001365886972909E-3</v>
      </c>
      <c r="H3017" s="11">
        <f t="shared" ref="H3017" si="1291">IF(DAY(A3017)=15,VLOOKUP(A3017,AJ$118:AP$450,4),H3016)</f>
        <v>45306</v>
      </c>
      <c r="I3017" s="11">
        <f t="shared" ref="I3017" si="1292">IF(A3017&gt;I3016,H3017,I3016)</f>
        <v>45306</v>
      </c>
      <c r="J3017" s="1">
        <f t="shared" ref="J3017" si="1293">IF(I3017=I3016,J3016,NETWORKDAYS(I3016,I3017,$AE$118:$AE$502)-1)</f>
        <v>19</v>
      </c>
      <c r="K3017" s="1">
        <f t="shared" ref="K3017" si="1294">(J3017-(NETWORKDAYS(A3017,I3017,AE$118:AE$502)-1))</f>
        <v>14</v>
      </c>
      <c r="L3017" s="8">
        <f t="shared" ref="L3017" si="1295">TRUNC((E3017/D3017)^TRUNC((K3017/J3017),9),8)</f>
        <v>1.00412338</v>
      </c>
      <c r="M3017" s="14">
        <f t="shared" ref="M3017" si="1296">IF(I3017&gt;I3016,L3016,M3016)</f>
        <v>1.00280046</v>
      </c>
      <c r="N3017" s="14">
        <f t="shared" ref="N3017" si="1297">IF(I3017&gt;I3016,N3016*M3017,N3016)</f>
        <v>1.5412727256599619</v>
      </c>
      <c r="O3017" s="8">
        <f t="shared" ref="O3017" si="1298">TRUNC(TRUNC((L3017*N3017),15),8)</f>
        <v>1.54762797</v>
      </c>
      <c r="P3017" s="8">
        <f t="shared" ref="P3017" si="1299">TRUNC(C3017*O3017,8)</f>
        <v>20910.847982539999</v>
      </c>
      <c r="Q3017" s="13">
        <f t="shared" ref="Q3017" si="1300">IF(VLOOKUP(A3017,AE$10:AM$114,9)=VLOOKUP(A3016,AE$10:AM$114,9),0,VLOOKUP(A3017,AE$10:AM$114,9))</f>
        <v>0</v>
      </c>
      <c r="R3017" s="21">
        <v>0</v>
      </c>
      <c r="S3017" s="8">
        <f t="shared" ref="S3017" si="1301">IF(R3017&gt;0,TRUNC(R3017*P3017,8),0)</f>
        <v>0</v>
      </c>
      <c r="T3017" s="10">
        <f t="shared" ref="T3017" si="1302">IF(Q3016&gt;0,VLOOKUP(A3016,$AE$11:$AH$20,4),T3016)</f>
        <v>6.5000000000000002E-2</v>
      </c>
      <c r="U3017" s="13">
        <f t="shared" ref="U3017" si="1303">IF(Q3016&gt;0,1,IF(K3017=K3016,U3016,U3016+1))</f>
        <v>18</v>
      </c>
      <c r="V3017" s="13">
        <v>252</v>
      </c>
      <c r="W3017" s="14">
        <f t="shared" ref="W3017" si="1304">ROUND((1+T3017)^TRUNC((U3017/V3017),9),9)</f>
        <v>1.0045083319999999</v>
      </c>
      <c r="X3017" s="85">
        <f t="shared" ref="X3017" si="1305">TRUNC((P3017*(W3017-1)),8)</f>
        <v>94.273045100000004</v>
      </c>
      <c r="Y3017" s="8">
        <v>0</v>
      </c>
      <c r="Z3017" s="9">
        <f t="shared" ref="Z3017" si="1306">IF(S3017&gt;0,S3017+X3017,0)</f>
        <v>0</v>
      </c>
      <c r="AA3017" s="26" t="str">
        <f t="shared" si="1257"/>
        <v>AMEX=</v>
      </c>
      <c r="AB3017" s="70">
        <f t="shared" si="1258"/>
        <v>45300</v>
      </c>
      <c r="AF3017" s="5"/>
      <c r="AG3017" s="1"/>
      <c r="AH3017" s="1"/>
      <c r="AI3017" s="1"/>
      <c r="AJ3017" s="1"/>
      <c r="AK3017" s="10"/>
      <c r="AL3017" s="1"/>
      <c r="AM3017" s="1"/>
      <c r="AN3017" s="1"/>
      <c r="AO3017" s="1"/>
      <c r="AP3017" s="1"/>
      <c r="AQ3017" s="1"/>
    </row>
    <row r="3018" spans="1:43" ht="15.75" x14ac:dyDescent="0.25">
      <c r="A3018" s="196">
        <f t="shared" si="1251"/>
        <v>45300</v>
      </c>
      <c r="B3018" s="85">
        <f t="shared" ref="B3018:B3081" si="1307">(P3018+X3018)</f>
        <v>21016.5473337</v>
      </c>
      <c r="C3018" s="85">
        <f t="shared" si="1285"/>
        <v>13511.546953070467</v>
      </c>
      <c r="D3018" s="197">
        <f t="shared" si="1252"/>
        <v>6735.55</v>
      </c>
      <c r="E3018" s="106">
        <f>IF(K3018=1,VLOOKUP(A3017,[1]Plan1!$AY$117:$BA$314,3),E3017)</f>
        <v>6773.27</v>
      </c>
      <c r="F3018" s="198">
        <f t="shared" si="1253"/>
        <v>45276</v>
      </c>
      <c r="G3018" s="199">
        <f t="shared" ref="G3018:G3081" si="1308">(E3018/D3018)-1</f>
        <v>5.6001365886972909E-3</v>
      </c>
      <c r="H3018" s="200">
        <f t="shared" si="1254"/>
        <v>45306</v>
      </c>
      <c r="I3018" s="200">
        <f t="shared" ref="I3018:I3081" si="1309">IF(A3018&gt;I3017,H3018,I3017)</f>
        <v>45306</v>
      </c>
      <c r="J3018" s="83">
        <f t="shared" si="1255"/>
        <v>19</v>
      </c>
      <c r="K3018" s="83">
        <f t="shared" si="1264"/>
        <v>15</v>
      </c>
      <c r="L3018" s="85">
        <f t="shared" ref="L3018:L3081" si="1310">TRUNC((E3018/D3018)^TRUNC((K3018/J3018),9),8)</f>
        <v>1.00441856</v>
      </c>
      <c r="M3018" s="201">
        <f t="shared" si="1263"/>
        <v>1.00280046</v>
      </c>
      <c r="N3018" s="201">
        <f t="shared" si="1260"/>
        <v>1.5412727256599619</v>
      </c>
      <c r="O3018" s="85">
        <f t="shared" si="1262"/>
        <v>1.5480829300000001</v>
      </c>
      <c r="P3018" s="85">
        <f t="shared" ref="P3018:P3081" si="1311">TRUNC(C3018*O3018,8)</f>
        <v>20916.995195939999</v>
      </c>
      <c r="Q3018" s="202">
        <v>11</v>
      </c>
      <c r="R3018" s="203">
        <f>S3018/P3018</f>
        <v>3.1010137477867815E-2</v>
      </c>
      <c r="S3018" s="85">
        <f>AD3029</f>
        <v>648.63889664999999</v>
      </c>
      <c r="T3018" s="204">
        <f t="shared" si="1256"/>
        <v>6.5000000000000002E-2</v>
      </c>
      <c r="U3018" s="202">
        <f t="shared" si="1261"/>
        <v>19</v>
      </c>
      <c r="V3018" s="202">
        <v>252</v>
      </c>
      <c r="W3018" s="201">
        <f t="shared" si="1284"/>
        <v>1.00475939</v>
      </c>
      <c r="X3018" s="85">
        <f t="shared" si="1283"/>
        <v>99.552137759999994</v>
      </c>
      <c r="Y3018" s="85">
        <v>0</v>
      </c>
      <c r="Z3018" s="85">
        <f t="shared" ref="Z3018:Z3081" si="1312">IF(S3018&gt;0,S3018+X3018,0)</f>
        <v>748.19103440999993</v>
      </c>
      <c r="AA3018" s="107" t="str">
        <f t="shared" si="1257"/>
        <v>AMEX=</v>
      </c>
      <c r="AB3018" s="152">
        <f t="shared" si="1258"/>
        <v>45300</v>
      </c>
      <c r="AC3018" s="232" t="s">
        <v>132</v>
      </c>
      <c r="AD3018" s="232" t="s">
        <v>131</v>
      </c>
      <c r="AE3018" s="232" t="s">
        <v>132</v>
      </c>
      <c r="AF3018" s="232" t="s">
        <v>131</v>
      </c>
      <c r="AG3018" s="1"/>
      <c r="AH3018" s="1"/>
      <c r="AI3018" s="1"/>
      <c r="AJ3018" s="1"/>
      <c r="AK3018" s="10"/>
      <c r="AL3018" s="1"/>
      <c r="AM3018" s="1"/>
      <c r="AN3018" s="1"/>
      <c r="AO3018" s="1"/>
      <c r="AP3018" s="1"/>
      <c r="AQ3018" s="1"/>
    </row>
    <row r="3019" spans="1:43" ht="18.75" x14ac:dyDescent="0.25">
      <c r="A3019" s="196">
        <f t="shared" ref="A3019:A3082" si="1313">(A3018+1)</f>
        <v>45301</v>
      </c>
      <c r="B3019" s="85">
        <f t="shared" si="1307"/>
        <v>20204.521704430001</v>
      </c>
      <c r="C3019" s="223">
        <f>IF(Q3018&gt;0,C3018-(S3018/O3018)-(AD3035/O3018),C3018)</f>
        <v>13044.221859517502</v>
      </c>
      <c r="D3019" s="197">
        <f t="shared" ref="D3019:D3082" si="1314">IF(E3019=E3018,D3018,E3018)</f>
        <v>6735.55</v>
      </c>
      <c r="E3019" s="106">
        <f>IF(K3019=1,VLOOKUP(A3018,[1]Plan1!$AY$117:$BA$314,3),E3018)</f>
        <v>6773.27</v>
      </c>
      <c r="F3019" s="198">
        <f t="shared" ref="F3019:F3082" si="1315">IF(D3019=D3018,F3018,A3019)</f>
        <v>45276</v>
      </c>
      <c r="G3019" s="199">
        <f t="shared" si="1308"/>
        <v>5.6001365886972909E-3</v>
      </c>
      <c r="H3019" s="200">
        <f t="shared" ref="H3019:H3082" si="1316">IF(DAY(A3019)=15,VLOOKUP(A3019,AJ$118:AP$450,4),H3018)</f>
        <v>45306</v>
      </c>
      <c r="I3019" s="200">
        <f t="shared" si="1309"/>
        <v>45306</v>
      </c>
      <c r="J3019" s="83">
        <f t="shared" ref="J3019:J3082" si="1317">IF(I3019=I3018,J3018,NETWORKDAYS(I3018,I3019,$AE$118:$AE$502)-1)</f>
        <v>19</v>
      </c>
      <c r="K3019" s="83">
        <f t="shared" si="1264"/>
        <v>16</v>
      </c>
      <c r="L3019" s="85">
        <f t="shared" si="1310"/>
        <v>1.0047138200000001</v>
      </c>
      <c r="M3019" s="201">
        <f t="shared" si="1263"/>
        <v>1.00280046</v>
      </c>
      <c r="N3019" s="201">
        <f t="shared" si="1260"/>
        <v>1.5412727256599619</v>
      </c>
      <c r="O3019" s="85">
        <f t="shared" si="1262"/>
        <v>1.548538</v>
      </c>
      <c r="P3019" s="85">
        <f t="shared" si="1311"/>
        <v>20199.473229890002</v>
      </c>
      <c r="Q3019" s="202">
        <v>12</v>
      </c>
      <c r="R3019" s="203">
        <f>S3019/P3019</f>
        <v>5.7965976165526775E-3</v>
      </c>
      <c r="S3019" s="85">
        <f>AC3029</f>
        <v>117.08821838</v>
      </c>
      <c r="T3019" s="204">
        <v>6.5000000000000002E-2</v>
      </c>
      <c r="U3019" s="202">
        <f t="shared" si="1261"/>
        <v>1</v>
      </c>
      <c r="V3019" s="202">
        <v>252</v>
      </c>
      <c r="W3019" s="201">
        <f t="shared" si="1284"/>
        <v>1.0002499309999999</v>
      </c>
      <c r="X3019" s="85">
        <f t="shared" si="1283"/>
        <v>5.04847454</v>
      </c>
      <c r="Y3019" s="85">
        <v>0</v>
      </c>
      <c r="Z3019" s="85">
        <f t="shared" si="1312"/>
        <v>122.13669292</v>
      </c>
      <c r="AA3019" s="107" t="s">
        <v>116</v>
      </c>
      <c r="AB3019" s="152">
        <v>45301</v>
      </c>
      <c r="AC3019" s="242">
        <f>AE3024*AE3037</f>
        <v>1214771.5478815199</v>
      </c>
      <c r="AD3019" s="242">
        <f>AF3028*AF3037</f>
        <v>7441508.0283397548</v>
      </c>
      <c r="AE3019" s="246" t="s">
        <v>137</v>
      </c>
      <c r="AF3019" s="246" t="s">
        <v>137</v>
      </c>
      <c r="AG3019" s="1"/>
      <c r="AH3019" s="1"/>
      <c r="AI3019" s="1"/>
      <c r="AJ3019" s="1"/>
      <c r="AK3019" s="10"/>
      <c r="AL3019" s="1"/>
      <c r="AM3019" s="1"/>
      <c r="AN3019" s="1"/>
      <c r="AO3019" s="1"/>
      <c r="AP3019" s="1"/>
      <c r="AQ3019" s="1"/>
    </row>
    <row r="3020" spans="1:43" ht="18.75" x14ac:dyDescent="0.2">
      <c r="A3020" s="67">
        <f t="shared" si="1313"/>
        <v>45302</v>
      </c>
      <c r="B3020" s="8">
        <f t="shared" si="1307"/>
        <v>20093.309268090001</v>
      </c>
      <c r="C3020" s="223">
        <f>IF(Q3019&gt;0,C3019-(S3019/O3019),C3019)</f>
        <v>12968.609754176852</v>
      </c>
      <c r="D3020" s="28">
        <f t="shared" si="1314"/>
        <v>6735.55</v>
      </c>
      <c r="E3020" s="9">
        <f>IF(K3020=1,VLOOKUP(A3019,[1]Plan1!$AY$117:$BA$314,3),E3019)</f>
        <v>6773.27</v>
      </c>
      <c r="F3020" s="110">
        <f t="shared" si="1315"/>
        <v>45276</v>
      </c>
      <c r="G3020" s="12">
        <f t="shared" si="1308"/>
        <v>5.6001365886972909E-3</v>
      </c>
      <c r="H3020" s="11">
        <f t="shared" si="1316"/>
        <v>45306</v>
      </c>
      <c r="I3020" s="11">
        <f t="shared" si="1309"/>
        <v>45306</v>
      </c>
      <c r="J3020" s="1">
        <f t="shared" si="1317"/>
        <v>19</v>
      </c>
      <c r="K3020" s="1">
        <f t="shared" si="1264"/>
        <v>17</v>
      </c>
      <c r="L3020" s="8">
        <f t="shared" si="1310"/>
        <v>1.0050091699999999</v>
      </c>
      <c r="M3020" s="14">
        <f t="shared" si="1263"/>
        <v>1.00280046</v>
      </c>
      <c r="N3020" s="14">
        <f t="shared" si="1260"/>
        <v>1.5412727256599619</v>
      </c>
      <c r="O3020" s="8">
        <f t="shared" si="1262"/>
        <v>1.5489932200000001</v>
      </c>
      <c r="P3020" s="8">
        <f t="shared" si="1311"/>
        <v>20088.288582040001</v>
      </c>
      <c r="Q3020" s="13">
        <f t="shared" ref="Q3020:Q3081" si="1318">IF(VLOOKUP(A3020,AE$10:AM$114,9)=VLOOKUP(A3019,AE$10:AM$114,9),0,VLOOKUP(A3020,AE$10:AM$114,9))</f>
        <v>0</v>
      </c>
      <c r="R3020" s="21">
        <v>0</v>
      </c>
      <c r="S3020" s="8">
        <f t="shared" ref="S3020:S3081" si="1319">IF(R3020&gt;0,TRUNC(R3020*P3020,8),0)</f>
        <v>0</v>
      </c>
      <c r="T3020" s="10">
        <v>6.5000000000000002E-2</v>
      </c>
      <c r="U3020" s="13">
        <f t="shared" si="1261"/>
        <v>1</v>
      </c>
      <c r="V3020" s="13">
        <v>252</v>
      </c>
      <c r="W3020" s="14">
        <f t="shared" si="1284"/>
        <v>1.0002499309999999</v>
      </c>
      <c r="X3020" s="85">
        <f t="shared" si="1283"/>
        <v>5.0206860500000001</v>
      </c>
      <c r="Y3020" s="8">
        <v>0</v>
      </c>
      <c r="Z3020" s="9">
        <f t="shared" si="1312"/>
        <v>0</v>
      </c>
      <c r="AA3020" s="26" t="s">
        <v>116</v>
      </c>
      <c r="AB3020" s="70">
        <v>45331</v>
      </c>
      <c r="AC3020" s="219" t="s">
        <v>96</v>
      </c>
      <c r="AD3020" s="219" t="s">
        <v>96</v>
      </c>
      <c r="AE3020" s="221">
        <v>15177193.68</v>
      </c>
      <c r="AF3020" s="221">
        <v>145306729.72</v>
      </c>
      <c r="AG3020" s="1"/>
      <c r="AH3020" s="1"/>
      <c r="AI3020" s="1"/>
      <c r="AJ3020" s="1"/>
      <c r="AK3020" s="10"/>
      <c r="AL3020" s="1"/>
      <c r="AM3020" s="1"/>
      <c r="AN3020" s="1"/>
      <c r="AO3020" s="1"/>
      <c r="AP3020" s="1"/>
      <c r="AQ3020" s="1"/>
    </row>
    <row r="3021" spans="1:43" ht="15.75" x14ac:dyDescent="0.2">
      <c r="A3021" s="67">
        <f t="shared" si="1313"/>
        <v>45303</v>
      </c>
      <c r="B3021" s="8">
        <f t="shared" si="1307"/>
        <v>20104.239428339999</v>
      </c>
      <c r="C3021" s="224">
        <f t="shared" si="1285"/>
        <v>12968.609754176852</v>
      </c>
      <c r="D3021" s="28">
        <f t="shared" si="1314"/>
        <v>6735.55</v>
      </c>
      <c r="E3021" s="9">
        <f>IF(K3021=1,VLOOKUP(A3020,[1]Plan1!$AY$117:$BA$314,3),E3020)</f>
        <v>6773.27</v>
      </c>
      <c r="F3021" s="110">
        <f t="shared" si="1315"/>
        <v>45276</v>
      </c>
      <c r="G3021" s="12">
        <f t="shared" si="1308"/>
        <v>5.6001365886972909E-3</v>
      </c>
      <c r="H3021" s="11">
        <f t="shared" si="1316"/>
        <v>45306</v>
      </c>
      <c r="I3021" s="11">
        <f t="shared" si="1309"/>
        <v>45306</v>
      </c>
      <c r="J3021" s="1">
        <f t="shared" si="1317"/>
        <v>19</v>
      </c>
      <c r="K3021" s="1">
        <f t="shared" si="1264"/>
        <v>18</v>
      </c>
      <c r="L3021" s="8">
        <f t="shared" si="1310"/>
        <v>1.00530461</v>
      </c>
      <c r="M3021" s="14">
        <f t="shared" si="1263"/>
        <v>1.00280046</v>
      </c>
      <c r="N3021" s="14">
        <f t="shared" si="1260"/>
        <v>1.5412727256599619</v>
      </c>
      <c r="O3021" s="8">
        <f t="shared" si="1262"/>
        <v>1.54944857</v>
      </c>
      <c r="P3021" s="8">
        <f t="shared" si="1311"/>
        <v>20094.193838489999</v>
      </c>
      <c r="Q3021" s="13">
        <f t="shared" si="1318"/>
        <v>0</v>
      </c>
      <c r="R3021" s="21">
        <v>0</v>
      </c>
      <c r="S3021" s="8">
        <f t="shared" si="1319"/>
        <v>0</v>
      </c>
      <c r="T3021" s="10">
        <f t="shared" ref="T3021:T3049" si="1320">IF(Q3020&gt;0,VLOOKUP(A3020,$AE$11:$AH$20,4),T3020)</f>
        <v>6.5000000000000002E-2</v>
      </c>
      <c r="U3021" s="13">
        <f t="shared" si="1261"/>
        <v>2</v>
      </c>
      <c r="V3021" s="13">
        <v>252</v>
      </c>
      <c r="W3021" s="14">
        <f t="shared" si="1284"/>
        <v>1.000499925</v>
      </c>
      <c r="X3021" s="85">
        <f t="shared" si="1283"/>
        <v>10.045589850000001</v>
      </c>
      <c r="Y3021" s="8">
        <v>0</v>
      </c>
      <c r="Z3021" s="9">
        <f t="shared" si="1312"/>
        <v>0</v>
      </c>
      <c r="AA3021" s="26" t="str">
        <f t="shared" ref="AA3021:AA3082" si="1321">IF($Q3020&gt;0,VLOOKUP($A3020,$AE$10:$AO$114,($AN$7)+1),AA3020)</f>
        <v>AMEX=</v>
      </c>
      <c r="AB3021" s="70">
        <f t="shared" ref="AB3021:AB3082" si="1322">IF($Q3020&gt;0,VLOOKUP($A3020,$AE$10:$AO$114,($AO$7)+1),AB3020)</f>
        <v>45331</v>
      </c>
      <c r="AC3021" s="220">
        <v>9946</v>
      </c>
      <c r="AD3021" s="220">
        <v>9946</v>
      </c>
      <c r="AE3021" s="219" t="s">
        <v>133</v>
      </c>
      <c r="AF3021" s="219" t="s">
        <v>133</v>
      </c>
      <c r="AG3021" s="1"/>
      <c r="AH3021" s="1"/>
      <c r="AI3021" s="1"/>
      <c r="AJ3021" s="1"/>
      <c r="AK3021" s="10"/>
      <c r="AL3021" s="1"/>
      <c r="AM3021" s="1"/>
      <c r="AN3021" s="1"/>
      <c r="AO3021" s="1"/>
      <c r="AP3021" s="1"/>
      <c r="AQ3021" s="1"/>
    </row>
    <row r="3022" spans="1:43" ht="15.75" x14ac:dyDescent="0.2">
      <c r="A3022" s="67">
        <f t="shared" si="1313"/>
        <v>45304</v>
      </c>
      <c r="B3022" s="8">
        <f t="shared" si="1307"/>
        <v>20115.175474539999</v>
      </c>
      <c r="C3022" s="224">
        <f t="shared" si="1285"/>
        <v>12968.609754176852</v>
      </c>
      <c r="D3022" s="28">
        <f t="shared" si="1314"/>
        <v>6735.55</v>
      </c>
      <c r="E3022" s="9">
        <f>IF(K3022=1,VLOOKUP(A3021,[1]Plan1!$AY$117:$BA$314,3),E3021)</f>
        <v>6773.27</v>
      </c>
      <c r="F3022" s="110">
        <f t="shared" si="1315"/>
        <v>45276</v>
      </c>
      <c r="G3022" s="12">
        <f t="shared" si="1308"/>
        <v>5.6001365886972909E-3</v>
      </c>
      <c r="H3022" s="11">
        <f t="shared" si="1316"/>
        <v>45306</v>
      </c>
      <c r="I3022" s="11">
        <f t="shared" si="1309"/>
        <v>45306</v>
      </c>
      <c r="J3022" s="1">
        <f t="shared" si="1317"/>
        <v>19</v>
      </c>
      <c r="K3022" s="1">
        <f t="shared" si="1264"/>
        <v>19</v>
      </c>
      <c r="L3022" s="8">
        <f t="shared" si="1310"/>
        <v>1.0056001299999999</v>
      </c>
      <c r="M3022" s="14">
        <f t="shared" si="1263"/>
        <v>1.00280046</v>
      </c>
      <c r="N3022" s="14">
        <f t="shared" si="1260"/>
        <v>1.5412727256599619</v>
      </c>
      <c r="O3022" s="8">
        <f t="shared" si="1262"/>
        <v>1.5499040500000001</v>
      </c>
      <c r="P3022" s="8">
        <f t="shared" si="1311"/>
        <v>20100.100780860001</v>
      </c>
      <c r="Q3022" s="13">
        <f t="shared" si="1318"/>
        <v>0</v>
      </c>
      <c r="R3022" s="21">
        <v>0</v>
      </c>
      <c r="S3022" s="8">
        <f t="shared" si="1319"/>
        <v>0</v>
      </c>
      <c r="T3022" s="10">
        <f t="shared" si="1320"/>
        <v>6.5000000000000002E-2</v>
      </c>
      <c r="U3022" s="13">
        <f t="shared" si="1261"/>
        <v>3</v>
      </c>
      <c r="V3022" s="13">
        <v>252</v>
      </c>
      <c r="W3022" s="14">
        <f t="shared" si="1284"/>
        <v>1.000749981</v>
      </c>
      <c r="X3022" s="85">
        <f t="shared" si="1283"/>
        <v>15.074693679999999</v>
      </c>
      <c r="Y3022" s="8">
        <v>0</v>
      </c>
      <c r="Z3022" s="9">
        <f t="shared" si="1312"/>
        <v>0</v>
      </c>
      <c r="AA3022" s="26" t="str">
        <f t="shared" si="1321"/>
        <v>AMEX=</v>
      </c>
      <c r="AB3022" s="70">
        <f t="shared" si="1322"/>
        <v>45331</v>
      </c>
      <c r="AC3022" s="77" t="s">
        <v>142</v>
      </c>
      <c r="AD3022" s="77" t="s">
        <v>142</v>
      </c>
      <c r="AE3022" s="221">
        <v>10000000</v>
      </c>
      <c r="AF3022" s="221">
        <v>100000000</v>
      </c>
      <c r="AG3022" s="1"/>
      <c r="AH3022" s="1"/>
      <c r="AI3022" s="1"/>
      <c r="AJ3022" s="1"/>
      <c r="AK3022" s="10"/>
      <c r="AL3022" s="1"/>
      <c r="AM3022" s="1"/>
      <c r="AN3022" s="1"/>
      <c r="AO3022" s="1"/>
      <c r="AP3022" s="1"/>
      <c r="AQ3022" s="1"/>
    </row>
    <row r="3023" spans="1:43" ht="15.75" x14ac:dyDescent="0.2">
      <c r="A3023" s="67">
        <f t="shared" si="1313"/>
        <v>45305</v>
      </c>
      <c r="B3023" s="8">
        <f t="shared" si="1307"/>
        <v>20115.175474539999</v>
      </c>
      <c r="C3023" s="224">
        <f t="shared" si="1285"/>
        <v>12968.609754176852</v>
      </c>
      <c r="D3023" s="28">
        <f t="shared" si="1314"/>
        <v>6735.55</v>
      </c>
      <c r="E3023" s="9">
        <f>IF(K3023=1,VLOOKUP(A3022,[1]Plan1!$AY$117:$BA$314,3),E3022)</f>
        <v>6773.27</v>
      </c>
      <c r="F3023" s="110">
        <f t="shared" si="1315"/>
        <v>45276</v>
      </c>
      <c r="G3023" s="12">
        <f t="shared" si="1308"/>
        <v>5.6001365886972909E-3</v>
      </c>
      <c r="H3023" s="11">
        <f t="shared" si="1316"/>
        <v>45306</v>
      </c>
      <c r="I3023" s="11">
        <f t="shared" si="1309"/>
        <v>45306</v>
      </c>
      <c r="J3023" s="1">
        <f t="shared" si="1317"/>
        <v>19</v>
      </c>
      <c r="K3023" s="1">
        <f t="shared" si="1264"/>
        <v>19</v>
      </c>
      <c r="L3023" s="8">
        <f t="shared" si="1310"/>
        <v>1.0056001299999999</v>
      </c>
      <c r="M3023" s="14">
        <f t="shared" si="1263"/>
        <v>1.00280046</v>
      </c>
      <c r="N3023" s="14">
        <f t="shared" si="1260"/>
        <v>1.5412727256599619</v>
      </c>
      <c r="O3023" s="8">
        <f t="shared" si="1262"/>
        <v>1.5499040500000001</v>
      </c>
      <c r="P3023" s="8">
        <f t="shared" si="1311"/>
        <v>20100.100780860001</v>
      </c>
      <c r="Q3023" s="13">
        <f t="shared" si="1318"/>
        <v>0</v>
      </c>
      <c r="R3023" s="21">
        <v>0</v>
      </c>
      <c r="S3023" s="8">
        <f t="shared" si="1319"/>
        <v>0</v>
      </c>
      <c r="T3023" s="10">
        <f t="shared" si="1320"/>
        <v>6.5000000000000002E-2</v>
      </c>
      <c r="U3023" s="13">
        <f t="shared" si="1261"/>
        <v>3</v>
      </c>
      <c r="V3023" s="13">
        <v>252</v>
      </c>
      <c r="W3023" s="14">
        <f t="shared" si="1284"/>
        <v>1.000749981</v>
      </c>
      <c r="X3023" s="85">
        <f t="shared" si="1283"/>
        <v>15.074693679999999</v>
      </c>
      <c r="Y3023" s="8">
        <v>0</v>
      </c>
      <c r="Z3023" s="9">
        <f t="shared" si="1312"/>
        <v>0</v>
      </c>
      <c r="AA3023" s="26" t="str">
        <f t="shared" si="1321"/>
        <v>AMEX=</v>
      </c>
      <c r="AB3023" s="70">
        <f t="shared" si="1322"/>
        <v>45331</v>
      </c>
      <c r="AC3023" s="238">
        <f>X3019</f>
        <v>5.04847454</v>
      </c>
      <c r="AD3023" s="238">
        <f>X3018</f>
        <v>99.552137759999994</v>
      </c>
      <c r="AE3023" s="219" t="s">
        <v>144</v>
      </c>
      <c r="AF3023" s="219" t="s">
        <v>134</v>
      </c>
      <c r="AG3023" s="1"/>
      <c r="AH3023" s="1"/>
      <c r="AI3023" s="1"/>
      <c r="AJ3023" s="1"/>
      <c r="AK3023" s="10"/>
      <c r="AL3023" s="1"/>
      <c r="AM3023" s="1"/>
      <c r="AN3023" s="1"/>
      <c r="AO3023" s="1"/>
      <c r="AP3023" s="1"/>
      <c r="AQ3023" s="1"/>
    </row>
    <row r="3024" spans="1:43" ht="15.75" x14ac:dyDescent="0.2">
      <c r="A3024" s="67">
        <f t="shared" si="1313"/>
        <v>45306</v>
      </c>
      <c r="B3024" s="8">
        <f t="shared" si="1307"/>
        <v>20115.175474539999</v>
      </c>
      <c r="C3024" s="224">
        <f t="shared" si="1285"/>
        <v>12968.609754176852</v>
      </c>
      <c r="D3024" s="28">
        <f t="shared" si="1314"/>
        <v>6735.55</v>
      </c>
      <c r="E3024" s="9">
        <f>IF(K3024=1,VLOOKUP(A3023,[1]Plan1!$AY$117:$BA$314,3),E3023)</f>
        <v>6773.27</v>
      </c>
      <c r="F3024" s="110">
        <f t="shared" si="1315"/>
        <v>45276</v>
      </c>
      <c r="G3024" s="12">
        <f t="shared" si="1308"/>
        <v>5.6001365886972909E-3</v>
      </c>
      <c r="H3024" s="11">
        <f t="shared" si="1316"/>
        <v>45337</v>
      </c>
      <c r="I3024" s="11">
        <f t="shared" si="1309"/>
        <v>45306</v>
      </c>
      <c r="J3024" s="1">
        <f t="shared" si="1317"/>
        <v>19</v>
      </c>
      <c r="K3024" s="1">
        <f t="shared" si="1264"/>
        <v>19</v>
      </c>
      <c r="L3024" s="8">
        <f t="shared" si="1310"/>
        <v>1.0056001299999999</v>
      </c>
      <c r="M3024" s="14">
        <f t="shared" si="1263"/>
        <v>1.00280046</v>
      </c>
      <c r="N3024" s="14">
        <f t="shared" si="1260"/>
        <v>1.5412727256599619</v>
      </c>
      <c r="O3024" s="8">
        <f t="shared" si="1262"/>
        <v>1.5499040500000001</v>
      </c>
      <c r="P3024" s="8">
        <f t="shared" si="1311"/>
        <v>20100.100780860001</v>
      </c>
      <c r="Q3024" s="13">
        <f t="shared" si="1318"/>
        <v>0</v>
      </c>
      <c r="R3024" s="21">
        <v>0</v>
      </c>
      <c r="S3024" s="8">
        <f t="shared" si="1319"/>
        <v>0</v>
      </c>
      <c r="T3024" s="10">
        <f t="shared" si="1320"/>
        <v>6.5000000000000002E-2</v>
      </c>
      <c r="U3024" s="13">
        <f t="shared" si="1261"/>
        <v>3</v>
      </c>
      <c r="V3024" s="13">
        <v>252</v>
      </c>
      <c r="W3024" s="14">
        <f t="shared" si="1284"/>
        <v>1.000749981</v>
      </c>
      <c r="X3024" s="85">
        <f t="shared" si="1283"/>
        <v>15.074693679999999</v>
      </c>
      <c r="Y3024" s="8">
        <v>0</v>
      </c>
      <c r="Z3024" s="9">
        <f t="shared" si="1312"/>
        <v>0</v>
      </c>
      <c r="AA3024" s="26" t="str">
        <f t="shared" si="1321"/>
        <v>AMEX=</v>
      </c>
      <c r="AB3024" s="70">
        <f t="shared" si="1322"/>
        <v>45331</v>
      </c>
      <c r="AC3024" s="219" t="s">
        <v>95</v>
      </c>
      <c r="AD3024" s="219" t="s">
        <v>95</v>
      </c>
      <c r="AE3024" s="221">
        <f>AE3020-AE3022</f>
        <v>5177193.68</v>
      </c>
      <c r="AF3024" s="221">
        <f>AF3020-AF3022</f>
        <v>45306729.719999999</v>
      </c>
      <c r="AG3024" s="1"/>
      <c r="AH3024" s="1"/>
      <c r="AI3024" s="1"/>
      <c r="AJ3024" s="1"/>
      <c r="AK3024" s="10"/>
      <c r="AL3024" s="1"/>
      <c r="AM3024" s="1"/>
      <c r="AN3024" s="1"/>
      <c r="AO3024" s="1"/>
      <c r="AP3024" s="1"/>
      <c r="AQ3024" s="1"/>
    </row>
    <row r="3025" spans="1:43" ht="15.75" x14ac:dyDescent="0.2">
      <c r="A3025" s="67">
        <f t="shared" si="1313"/>
        <v>45307</v>
      </c>
      <c r="B3025" s="8">
        <f t="shared" si="1307"/>
        <v>20124.219002949998</v>
      </c>
      <c r="C3025" s="224">
        <f t="shared" si="1285"/>
        <v>12968.609754176852</v>
      </c>
      <c r="D3025" s="28">
        <f t="shared" si="1314"/>
        <v>6773.27</v>
      </c>
      <c r="E3025" s="9">
        <f>IF(K3025=1,VLOOKUP(A3024,[1]Plan1!$AY$117:$BA$314,3),E3024)</f>
        <v>6801.72</v>
      </c>
      <c r="F3025" s="110">
        <f t="shared" si="1315"/>
        <v>45307</v>
      </c>
      <c r="G3025" s="12">
        <f t="shared" si="1308"/>
        <v>4.2003345503722755E-3</v>
      </c>
      <c r="H3025" s="11">
        <f t="shared" si="1316"/>
        <v>45337</v>
      </c>
      <c r="I3025" s="11">
        <f t="shared" si="1309"/>
        <v>45337</v>
      </c>
      <c r="J3025" s="1">
        <f t="shared" si="1317"/>
        <v>21</v>
      </c>
      <c r="K3025" s="1">
        <f t="shared" si="1264"/>
        <v>1</v>
      </c>
      <c r="L3025" s="8">
        <f t="shared" si="1310"/>
        <v>1.0001996099999999</v>
      </c>
      <c r="M3025" s="14">
        <f t="shared" si="1263"/>
        <v>1.0056001299999999</v>
      </c>
      <c r="N3025" s="14">
        <f t="shared" si="1260"/>
        <v>1.549904053289112</v>
      </c>
      <c r="O3025" s="8">
        <f t="shared" si="1262"/>
        <v>1.55021342</v>
      </c>
      <c r="P3025" s="8">
        <f t="shared" si="1311"/>
        <v>20104.112879659999</v>
      </c>
      <c r="Q3025" s="13">
        <f t="shared" si="1318"/>
        <v>0</v>
      </c>
      <c r="R3025" s="21">
        <v>0</v>
      </c>
      <c r="S3025" s="8">
        <f t="shared" si="1319"/>
        <v>0</v>
      </c>
      <c r="T3025" s="10">
        <f t="shared" si="1320"/>
        <v>6.5000000000000002E-2</v>
      </c>
      <c r="U3025" s="13">
        <f t="shared" si="1261"/>
        <v>4</v>
      </c>
      <c r="V3025" s="13">
        <v>252</v>
      </c>
      <c r="W3025" s="14">
        <f t="shared" si="1284"/>
        <v>1.0010000999999999</v>
      </c>
      <c r="X3025" s="85">
        <f t="shared" si="1283"/>
        <v>20.106123289999999</v>
      </c>
      <c r="Y3025" s="8">
        <v>0</v>
      </c>
      <c r="Z3025" s="9">
        <f t="shared" si="1312"/>
        <v>0</v>
      </c>
      <c r="AA3025" s="26" t="str">
        <f t="shared" si="1321"/>
        <v>AMEX=</v>
      </c>
      <c r="AB3025" s="70">
        <f t="shared" si="1322"/>
        <v>45331</v>
      </c>
      <c r="AC3025" s="221">
        <f>AC3023*AC3021</f>
        <v>50212.127774840003</v>
      </c>
      <c r="AD3025" s="221">
        <f>AD3023*AD3021</f>
        <v>990145.56216095993</v>
      </c>
      <c r="AE3025" s="219" t="s">
        <v>140</v>
      </c>
      <c r="AF3025" s="219" t="s">
        <v>135</v>
      </c>
      <c r="AG3025" s="1"/>
      <c r="AH3025" s="1"/>
      <c r="AI3025" s="1"/>
      <c r="AJ3025" s="1"/>
      <c r="AK3025" s="10"/>
      <c r="AL3025" s="1"/>
      <c r="AM3025" s="1"/>
      <c r="AN3025" s="1"/>
      <c r="AO3025" s="1"/>
      <c r="AP3025" s="1"/>
      <c r="AQ3025" s="1"/>
    </row>
    <row r="3026" spans="1:43" ht="15.75" x14ac:dyDescent="0.2">
      <c r="A3026" s="67">
        <f t="shared" si="1313"/>
        <v>45308</v>
      </c>
      <c r="B3026" s="8">
        <f t="shared" si="1307"/>
        <v>20133.2669537</v>
      </c>
      <c r="C3026" s="224">
        <f t="shared" si="1285"/>
        <v>12968.609754176852</v>
      </c>
      <c r="D3026" s="28">
        <f t="shared" si="1314"/>
        <v>6773.27</v>
      </c>
      <c r="E3026" s="9">
        <f>IF(K3026=1,VLOOKUP(A3025,[1]Plan1!$AY$117:$BA$314,3),E3025)</f>
        <v>6801.72</v>
      </c>
      <c r="F3026" s="110">
        <f t="shared" si="1315"/>
        <v>45307</v>
      </c>
      <c r="G3026" s="12">
        <f t="shared" si="1308"/>
        <v>4.2003345503722755E-3</v>
      </c>
      <c r="H3026" s="11">
        <f t="shared" si="1316"/>
        <v>45337</v>
      </c>
      <c r="I3026" s="11">
        <f t="shared" si="1309"/>
        <v>45337</v>
      </c>
      <c r="J3026" s="1">
        <f t="shared" si="1317"/>
        <v>21</v>
      </c>
      <c r="K3026" s="1">
        <f t="shared" si="1264"/>
        <v>2</v>
      </c>
      <c r="L3026" s="8">
        <f t="shared" si="1310"/>
        <v>1.00039927</v>
      </c>
      <c r="M3026" s="14">
        <f t="shared" si="1263"/>
        <v>1.0056001299999999</v>
      </c>
      <c r="N3026" s="14">
        <f t="shared" si="1260"/>
        <v>1.549904053289112</v>
      </c>
      <c r="O3026" s="8">
        <f t="shared" si="1262"/>
        <v>1.5505228799999999</v>
      </c>
      <c r="P3026" s="8">
        <f t="shared" si="1311"/>
        <v>20108.126145639999</v>
      </c>
      <c r="Q3026" s="13">
        <f t="shared" si="1318"/>
        <v>0</v>
      </c>
      <c r="R3026" s="21">
        <v>0</v>
      </c>
      <c r="S3026" s="8">
        <f t="shared" si="1319"/>
        <v>0</v>
      </c>
      <c r="T3026" s="10">
        <f t="shared" si="1320"/>
        <v>6.5000000000000002E-2</v>
      </c>
      <c r="U3026" s="13">
        <f t="shared" si="1261"/>
        <v>5</v>
      </c>
      <c r="V3026" s="13">
        <v>252</v>
      </c>
      <c r="W3026" s="14">
        <f t="shared" si="1284"/>
        <v>1.0012502809999999</v>
      </c>
      <c r="X3026" s="85">
        <f t="shared" si="1283"/>
        <v>25.140808060000001</v>
      </c>
      <c r="Y3026" s="8">
        <v>0</v>
      </c>
      <c r="Z3026" s="9">
        <f t="shared" si="1312"/>
        <v>0</v>
      </c>
      <c r="AA3026" s="26" t="str">
        <f t="shared" si="1321"/>
        <v>AMEX=</v>
      </c>
      <c r="AB3026" s="70">
        <f t="shared" si="1322"/>
        <v>45331</v>
      </c>
      <c r="AC3026" s="219" t="s">
        <v>97</v>
      </c>
      <c r="AD3026" s="219" t="s">
        <v>97</v>
      </c>
      <c r="AE3026" s="243">
        <v>1</v>
      </c>
      <c r="AF3026" s="243">
        <v>0.7</v>
      </c>
      <c r="AG3026" s="1"/>
      <c r="AH3026" s="1"/>
      <c r="AI3026" s="1"/>
      <c r="AJ3026" s="1"/>
      <c r="AK3026" s="10"/>
      <c r="AL3026" s="1"/>
      <c r="AM3026" s="1"/>
      <c r="AN3026" s="1"/>
      <c r="AO3026" s="1"/>
      <c r="AP3026" s="1"/>
      <c r="AQ3026" s="1"/>
    </row>
    <row r="3027" spans="1:43" ht="15.75" x14ac:dyDescent="0.2">
      <c r="A3027" s="67">
        <f t="shared" si="1313"/>
        <v>45309</v>
      </c>
      <c r="B3027" s="8">
        <f t="shared" si="1307"/>
        <v>20142.318829</v>
      </c>
      <c r="C3027" s="224">
        <f t="shared" si="1285"/>
        <v>12968.609754176852</v>
      </c>
      <c r="D3027" s="28">
        <f t="shared" si="1314"/>
        <v>6773.27</v>
      </c>
      <c r="E3027" s="9">
        <f>IF(K3027=1,VLOOKUP(A3026,[1]Plan1!$AY$117:$BA$314,3),E3026)</f>
        <v>6801.72</v>
      </c>
      <c r="F3027" s="110">
        <f t="shared" si="1315"/>
        <v>45307</v>
      </c>
      <c r="G3027" s="12">
        <f t="shared" si="1308"/>
        <v>4.2003345503722755E-3</v>
      </c>
      <c r="H3027" s="11">
        <f t="shared" si="1316"/>
        <v>45337</v>
      </c>
      <c r="I3027" s="11">
        <f t="shared" si="1309"/>
        <v>45337</v>
      </c>
      <c r="J3027" s="1">
        <f t="shared" si="1317"/>
        <v>21</v>
      </c>
      <c r="K3027" s="1">
        <f t="shared" si="1264"/>
        <v>3</v>
      </c>
      <c r="L3027" s="8">
        <f t="shared" si="1310"/>
        <v>1.00059897</v>
      </c>
      <c r="M3027" s="14">
        <f t="shared" si="1263"/>
        <v>1.0056001299999999</v>
      </c>
      <c r="N3027" s="14">
        <f t="shared" si="1260"/>
        <v>1.549904053289112</v>
      </c>
      <c r="O3027" s="8">
        <f t="shared" si="1262"/>
        <v>1.5508323900000001</v>
      </c>
      <c r="P3027" s="8">
        <f t="shared" si="1311"/>
        <v>20112.140060040001</v>
      </c>
      <c r="Q3027" s="13">
        <f t="shared" si="1318"/>
        <v>0</v>
      </c>
      <c r="R3027" s="21">
        <v>0</v>
      </c>
      <c r="S3027" s="8">
        <f t="shared" si="1319"/>
        <v>0</v>
      </c>
      <c r="T3027" s="10">
        <f t="shared" si="1320"/>
        <v>6.5000000000000002E-2</v>
      </c>
      <c r="U3027" s="13">
        <f t="shared" si="1261"/>
        <v>6</v>
      </c>
      <c r="V3027" s="13">
        <v>252</v>
      </c>
      <c r="W3027" s="14">
        <f t="shared" si="1284"/>
        <v>1.001500525</v>
      </c>
      <c r="X3027" s="85">
        <f t="shared" si="1283"/>
        <v>30.178768959999999</v>
      </c>
      <c r="Y3027" s="8">
        <v>0</v>
      </c>
      <c r="Z3027" s="9">
        <f t="shared" si="1312"/>
        <v>0</v>
      </c>
      <c r="AA3027" s="26" t="str">
        <f t="shared" si="1321"/>
        <v>AMEX=</v>
      </c>
      <c r="AB3027" s="70">
        <f t="shared" si="1322"/>
        <v>45331</v>
      </c>
      <c r="AC3027" s="221">
        <f>AC3019-AC3025</f>
        <v>1164559.4201066799</v>
      </c>
      <c r="AD3027" s="221">
        <f>AD3019-AD3025</f>
        <v>6451362.4661787953</v>
      </c>
      <c r="AE3027" s="219" t="s">
        <v>140</v>
      </c>
      <c r="AF3027" s="219" t="s">
        <v>135</v>
      </c>
      <c r="AG3027" s="1"/>
      <c r="AH3027" s="1"/>
      <c r="AI3027" s="1"/>
      <c r="AJ3027" s="1"/>
      <c r="AK3027" s="10"/>
      <c r="AL3027" s="1"/>
      <c r="AM3027" s="1"/>
      <c r="AN3027" s="1"/>
      <c r="AO3027" s="1"/>
      <c r="AP3027" s="1"/>
      <c r="AQ3027" s="1"/>
    </row>
    <row r="3028" spans="1:43" ht="15.75" x14ac:dyDescent="0.2">
      <c r="A3028" s="67">
        <f t="shared" si="1313"/>
        <v>45310</v>
      </c>
      <c r="B3028" s="8">
        <f t="shared" si="1307"/>
        <v>20151.374739899999</v>
      </c>
      <c r="C3028" s="224">
        <f t="shared" si="1285"/>
        <v>12968.609754176852</v>
      </c>
      <c r="D3028" s="28">
        <f t="shared" si="1314"/>
        <v>6773.27</v>
      </c>
      <c r="E3028" s="9">
        <f>IF(K3028=1,VLOOKUP(A3027,[1]Plan1!$AY$117:$BA$314,3),E3027)</f>
        <v>6801.72</v>
      </c>
      <c r="F3028" s="110">
        <f t="shared" si="1315"/>
        <v>45307</v>
      </c>
      <c r="G3028" s="12">
        <f t="shared" si="1308"/>
        <v>4.2003345503722755E-3</v>
      </c>
      <c r="H3028" s="11">
        <f t="shared" si="1316"/>
        <v>45337</v>
      </c>
      <c r="I3028" s="11">
        <f t="shared" si="1309"/>
        <v>45337</v>
      </c>
      <c r="J3028" s="1">
        <f t="shared" si="1317"/>
        <v>21</v>
      </c>
      <c r="K3028" s="1">
        <f t="shared" si="1264"/>
        <v>4</v>
      </c>
      <c r="L3028" s="8">
        <f t="shared" si="1310"/>
        <v>1.0007987</v>
      </c>
      <c r="M3028" s="14">
        <f t="shared" si="1263"/>
        <v>1.0056001299999999</v>
      </c>
      <c r="N3028" s="14">
        <f t="shared" si="1260"/>
        <v>1.549904053289112</v>
      </c>
      <c r="O3028" s="8">
        <f t="shared" si="1262"/>
        <v>1.55114196</v>
      </c>
      <c r="P3028" s="8">
        <f t="shared" si="1311"/>
        <v>20116.15475256</v>
      </c>
      <c r="Q3028" s="13">
        <f t="shared" si="1318"/>
        <v>0</v>
      </c>
      <c r="R3028" s="21">
        <v>0</v>
      </c>
      <c r="S3028" s="8">
        <f t="shared" si="1319"/>
        <v>0</v>
      </c>
      <c r="T3028" s="10">
        <f t="shared" si="1320"/>
        <v>6.5000000000000002E-2</v>
      </c>
      <c r="U3028" s="13">
        <f t="shared" si="1261"/>
        <v>7</v>
      </c>
      <c r="V3028" s="13">
        <v>252</v>
      </c>
      <c r="W3028" s="14">
        <f t="shared" si="1284"/>
        <v>1.0017508310000001</v>
      </c>
      <c r="X3028" s="85">
        <f t="shared" si="1283"/>
        <v>35.219987340000003</v>
      </c>
      <c r="Y3028" s="8">
        <v>0</v>
      </c>
      <c r="Z3028" s="9">
        <f t="shared" si="1312"/>
        <v>0</v>
      </c>
      <c r="AA3028" s="26" t="str">
        <f t="shared" si="1321"/>
        <v>AMEX=</v>
      </c>
      <c r="AB3028" s="70">
        <f t="shared" si="1322"/>
        <v>45331</v>
      </c>
      <c r="AC3028" s="236" t="s">
        <v>124</v>
      </c>
      <c r="AD3028" s="236" t="s">
        <v>124</v>
      </c>
      <c r="AE3028" s="221">
        <f>AE3024*AE3026</f>
        <v>5177193.68</v>
      </c>
      <c r="AF3028" s="221">
        <f>AF3024*AF3026</f>
        <v>31714710.803999998</v>
      </c>
      <c r="AG3028" s="1"/>
      <c r="AH3028" s="1"/>
      <c r="AI3028" s="1"/>
      <c r="AJ3028" s="1"/>
      <c r="AK3028" s="10"/>
      <c r="AL3028" s="1"/>
      <c r="AM3028" s="1"/>
      <c r="AN3028" s="1"/>
      <c r="AO3028" s="1"/>
      <c r="AP3028" s="1"/>
      <c r="AQ3028" s="1"/>
    </row>
    <row r="3029" spans="1:43" ht="15.75" x14ac:dyDescent="0.2">
      <c r="A3029" s="67">
        <f t="shared" si="1313"/>
        <v>45311</v>
      </c>
      <c r="B3029" s="8">
        <f t="shared" si="1307"/>
        <v>20160.4348378</v>
      </c>
      <c r="C3029" s="224">
        <f t="shared" si="1285"/>
        <v>12968.609754176852</v>
      </c>
      <c r="D3029" s="28">
        <f t="shared" si="1314"/>
        <v>6773.27</v>
      </c>
      <c r="E3029" s="9">
        <f>IF(K3029=1,VLOOKUP(A3028,[1]Plan1!$AY$117:$BA$314,3),E3028)</f>
        <v>6801.72</v>
      </c>
      <c r="F3029" s="110">
        <f t="shared" si="1315"/>
        <v>45307</v>
      </c>
      <c r="G3029" s="12">
        <f t="shared" si="1308"/>
        <v>4.2003345503722755E-3</v>
      </c>
      <c r="H3029" s="11">
        <f t="shared" si="1316"/>
        <v>45337</v>
      </c>
      <c r="I3029" s="11">
        <f t="shared" si="1309"/>
        <v>45337</v>
      </c>
      <c r="J3029" s="1">
        <f t="shared" si="1317"/>
        <v>21</v>
      </c>
      <c r="K3029" s="1">
        <f t="shared" si="1264"/>
        <v>5</v>
      </c>
      <c r="L3029" s="8">
        <f t="shared" si="1310"/>
        <v>1.00099848</v>
      </c>
      <c r="M3029" s="14">
        <f t="shared" si="1263"/>
        <v>1.0056001299999999</v>
      </c>
      <c r="N3029" s="14">
        <f t="shared" si="1260"/>
        <v>1.549904053289112</v>
      </c>
      <c r="O3029" s="8">
        <f t="shared" si="1262"/>
        <v>1.5514516</v>
      </c>
      <c r="P3029" s="8">
        <f t="shared" si="1311"/>
        <v>20120.17035289</v>
      </c>
      <c r="Q3029" s="13">
        <f t="shared" si="1318"/>
        <v>0</v>
      </c>
      <c r="R3029" s="21">
        <v>0</v>
      </c>
      <c r="S3029" s="8">
        <f t="shared" si="1319"/>
        <v>0</v>
      </c>
      <c r="T3029" s="10">
        <f t="shared" si="1320"/>
        <v>6.5000000000000002E-2</v>
      </c>
      <c r="U3029" s="13">
        <f t="shared" si="1261"/>
        <v>8</v>
      </c>
      <c r="V3029" s="13">
        <v>252</v>
      </c>
      <c r="W3029" s="14">
        <f t="shared" si="1284"/>
        <v>1.0020012</v>
      </c>
      <c r="X3029" s="85">
        <f t="shared" si="1283"/>
        <v>40.26448491</v>
      </c>
      <c r="Y3029" s="8">
        <v>0</v>
      </c>
      <c r="Z3029" s="9">
        <f t="shared" si="1312"/>
        <v>0</v>
      </c>
      <c r="AA3029" s="26" t="str">
        <f t="shared" si="1321"/>
        <v>AMEX=</v>
      </c>
      <c r="AB3029" s="70">
        <f t="shared" si="1322"/>
        <v>45331</v>
      </c>
      <c r="AC3029" s="237">
        <f>TRUNC(AC3027/AC3021,8)</f>
        <v>117.08821838</v>
      </c>
      <c r="AD3029" s="237">
        <f>TRUNC(AD3027/AD3021,8)</f>
        <v>648.63889664999999</v>
      </c>
      <c r="AE3029" s="219" t="s">
        <v>141</v>
      </c>
      <c r="AF3029" s="219" t="s">
        <v>136</v>
      </c>
      <c r="AG3029" s="1"/>
      <c r="AH3029" s="1"/>
      <c r="AI3029" s="1"/>
      <c r="AJ3029" s="1"/>
      <c r="AK3029" s="10"/>
      <c r="AL3029" s="1"/>
      <c r="AM3029" s="1"/>
      <c r="AN3029" s="1"/>
      <c r="AO3029" s="1"/>
      <c r="AP3029" s="1"/>
      <c r="AQ3029" s="1"/>
    </row>
    <row r="3030" spans="1:43" ht="15.75" x14ac:dyDescent="0.2">
      <c r="A3030" s="67">
        <f t="shared" si="1313"/>
        <v>45312</v>
      </c>
      <c r="B3030" s="8">
        <f t="shared" si="1307"/>
        <v>20160.4348378</v>
      </c>
      <c r="C3030" s="224">
        <f t="shared" si="1285"/>
        <v>12968.609754176852</v>
      </c>
      <c r="D3030" s="28">
        <f t="shared" si="1314"/>
        <v>6773.27</v>
      </c>
      <c r="E3030" s="9">
        <f>IF(K3030=1,VLOOKUP(A3029,[1]Plan1!$AY$117:$BA$314,3),E3029)</f>
        <v>6801.72</v>
      </c>
      <c r="F3030" s="110">
        <f t="shared" si="1315"/>
        <v>45307</v>
      </c>
      <c r="G3030" s="12">
        <f t="shared" si="1308"/>
        <v>4.2003345503722755E-3</v>
      </c>
      <c r="H3030" s="11">
        <f t="shared" si="1316"/>
        <v>45337</v>
      </c>
      <c r="I3030" s="11">
        <f t="shared" si="1309"/>
        <v>45337</v>
      </c>
      <c r="J3030" s="1">
        <f t="shared" si="1317"/>
        <v>21</v>
      </c>
      <c r="K3030" s="1">
        <f t="shared" si="1264"/>
        <v>5</v>
      </c>
      <c r="L3030" s="8">
        <f t="shared" si="1310"/>
        <v>1.00099848</v>
      </c>
      <c r="M3030" s="14">
        <f t="shared" si="1263"/>
        <v>1.0056001299999999</v>
      </c>
      <c r="N3030" s="14">
        <f t="shared" si="1260"/>
        <v>1.549904053289112</v>
      </c>
      <c r="O3030" s="8">
        <f t="shared" si="1262"/>
        <v>1.5514516</v>
      </c>
      <c r="P3030" s="8">
        <f t="shared" si="1311"/>
        <v>20120.17035289</v>
      </c>
      <c r="Q3030" s="13">
        <f t="shared" si="1318"/>
        <v>0</v>
      </c>
      <c r="R3030" s="21">
        <v>0</v>
      </c>
      <c r="S3030" s="8">
        <f t="shared" si="1319"/>
        <v>0</v>
      </c>
      <c r="T3030" s="10">
        <f t="shared" si="1320"/>
        <v>6.5000000000000002E-2</v>
      </c>
      <c r="U3030" s="13">
        <f t="shared" si="1261"/>
        <v>8</v>
      </c>
      <c r="V3030" s="13">
        <v>252</v>
      </c>
      <c r="W3030" s="14">
        <f t="shared" si="1284"/>
        <v>1.0020012</v>
      </c>
      <c r="X3030" s="85">
        <f t="shared" si="1283"/>
        <v>40.26448491</v>
      </c>
      <c r="Y3030" s="8">
        <v>0</v>
      </c>
      <c r="Z3030" s="9">
        <f t="shared" si="1312"/>
        <v>0</v>
      </c>
      <c r="AA3030" s="26" t="str">
        <f t="shared" si="1321"/>
        <v>AMEX=</v>
      </c>
      <c r="AB3030" s="70">
        <f t="shared" si="1322"/>
        <v>45331</v>
      </c>
      <c r="AC3030" s="219" t="s">
        <v>103</v>
      </c>
      <c r="AD3030" s="219" t="s">
        <v>103</v>
      </c>
      <c r="AE3030" s="243">
        <v>0</v>
      </c>
      <c r="AF3030" s="243">
        <v>0.3</v>
      </c>
      <c r="AG3030" s="1"/>
      <c r="AH3030" s="1"/>
      <c r="AI3030" s="1"/>
      <c r="AJ3030" s="1"/>
      <c r="AK3030" s="10"/>
      <c r="AL3030" s="1"/>
      <c r="AM3030" s="1"/>
      <c r="AN3030" s="1"/>
      <c r="AO3030" s="1"/>
      <c r="AP3030" s="1"/>
      <c r="AQ3030" s="1"/>
    </row>
    <row r="3031" spans="1:43" ht="15.75" x14ac:dyDescent="0.2">
      <c r="A3031" s="67">
        <f t="shared" si="1313"/>
        <v>45313</v>
      </c>
      <c r="B3031" s="8">
        <f t="shared" si="1307"/>
        <v>20160.4348378</v>
      </c>
      <c r="C3031" s="224">
        <f t="shared" si="1285"/>
        <v>12968.609754176852</v>
      </c>
      <c r="D3031" s="28">
        <f t="shared" si="1314"/>
        <v>6773.27</v>
      </c>
      <c r="E3031" s="9">
        <f>IF(K3031=1,VLOOKUP(A3030,[1]Plan1!$AY$117:$BA$314,3),E3030)</f>
        <v>6801.72</v>
      </c>
      <c r="F3031" s="110">
        <f t="shared" si="1315"/>
        <v>45307</v>
      </c>
      <c r="G3031" s="12">
        <f t="shared" si="1308"/>
        <v>4.2003345503722755E-3</v>
      </c>
      <c r="H3031" s="11">
        <f t="shared" si="1316"/>
        <v>45337</v>
      </c>
      <c r="I3031" s="11">
        <f t="shared" si="1309"/>
        <v>45337</v>
      </c>
      <c r="J3031" s="1">
        <f t="shared" si="1317"/>
        <v>21</v>
      </c>
      <c r="K3031" s="1">
        <f t="shared" si="1264"/>
        <v>5</v>
      </c>
      <c r="L3031" s="8">
        <f t="shared" si="1310"/>
        <v>1.00099848</v>
      </c>
      <c r="M3031" s="14">
        <f t="shared" si="1263"/>
        <v>1.0056001299999999</v>
      </c>
      <c r="N3031" s="14">
        <f t="shared" si="1260"/>
        <v>1.549904053289112</v>
      </c>
      <c r="O3031" s="8">
        <f t="shared" si="1262"/>
        <v>1.5514516</v>
      </c>
      <c r="P3031" s="8">
        <f t="shared" si="1311"/>
        <v>20120.17035289</v>
      </c>
      <c r="Q3031" s="13">
        <f t="shared" si="1318"/>
        <v>0</v>
      </c>
      <c r="R3031" s="21">
        <v>0</v>
      </c>
      <c r="S3031" s="8">
        <f t="shared" si="1319"/>
        <v>0</v>
      </c>
      <c r="T3031" s="10">
        <f t="shared" si="1320"/>
        <v>6.5000000000000002E-2</v>
      </c>
      <c r="U3031" s="13">
        <f t="shared" si="1261"/>
        <v>8</v>
      </c>
      <c r="V3031" s="13">
        <v>252</v>
      </c>
      <c r="W3031" s="14">
        <f t="shared" si="1284"/>
        <v>1.0020012</v>
      </c>
      <c r="X3031" s="85">
        <f t="shared" si="1283"/>
        <v>40.26448491</v>
      </c>
      <c r="Y3031" s="8">
        <v>0</v>
      </c>
      <c r="Z3031" s="9">
        <f t="shared" si="1312"/>
        <v>0</v>
      </c>
      <c r="AA3031" s="26" t="str">
        <f t="shared" si="1321"/>
        <v>AMEX=</v>
      </c>
      <c r="AB3031" s="70">
        <f t="shared" si="1322"/>
        <v>45331</v>
      </c>
      <c r="AC3031" s="222">
        <f>AE2946</f>
        <v>44.703476883207699</v>
      </c>
      <c r="AD3031" s="222">
        <f>AE2945</f>
        <v>246.80423437857371</v>
      </c>
      <c r="AE3031" s="221">
        <f>AE3024-AE3028</f>
        <v>0</v>
      </c>
      <c r="AF3031" s="221">
        <f>AF3024-AF3028</f>
        <v>13592018.916000001</v>
      </c>
      <c r="AG3031" s="1"/>
      <c r="AH3031" s="1"/>
      <c r="AI3031" s="1"/>
      <c r="AJ3031" s="1"/>
      <c r="AK3031" s="10"/>
      <c r="AL3031" s="1"/>
      <c r="AM3031" s="1"/>
      <c r="AN3031" s="1"/>
      <c r="AO3031" s="1"/>
      <c r="AP3031" s="1"/>
      <c r="AQ3031" s="1"/>
    </row>
    <row r="3032" spans="1:43" ht="15.75" x14ac:dyDescent="0.2">
      <c r="A3032" s="67">
        <f t="shared" si="1313"/>
        <v>45314</v>
      </c>
      <c r="B3032" s="8">
        <f t="shared" si="1307"/>
        <v>20169.498714070003</v>
      </c>
      <c r="C3032" s="224">
        <f t="shared" si="1285"/>
        <v>12968.609754176852</v>
      </c>
      <c r="D3032" s="28">
        <f t="shared" si="1314"/>
        <v>6773.27</v>
      </c>
      <c r="E3032" s="9">
        <f>IF(K3032=1,VLOOKUP(A3031,[1]Plan1!$AY$117:$BA$314,3),E3031)</f>
        <v>6801.72</v>
      </c>
      <c r="F3032" s="110">
        <f t="shared" si="1315"/>
        <v>45307</v>
      </c>
      <c r="G3032" s="12">
        <f t="shared" si="1308"/>
        <v>4.2003345503722755E-3</v>
      </c>
      <c r="H3032" s="11">
        <f t="shared" si="1316"/>
        <v>45337</v>
      </c>
      <c r="I3032" s="11">
        <f t="shared" si="1309"/>
        <v>45337</v>
      </c>
      <c r="J3032" s="1">
        <f t="shared" si="1317"/>
        <v>21</v>
      </c>
      <c r="K3032" s="1">
        <f t="shared" si="1264"/>
        <v>6</v>
      </c>
      <c r="L3032" s="8">
        <f t="shared" si="1310"/>
        <v>1.00119829</v>
      </c>
      <c r="M3032" s="14">
        <f t="shared" si="1263"/>
        <v>1.0056001299999999</v>
      </c>
      <c r="N3032" s="14">
        <f t="shared" si="1260"/>
        <v>1.549904053289112</v>
      </c>
      <c r="O3032" s="8">
        <f t="shared" si="1262"/>
        <v>1.55176128</v>
      </c>
      <c r="P3032" s="8">
        <f t="shared" si="1311"/>
        <v>20124.186471960002</v>
      </c>
      <c r="Q3032" s="13">
        <f t="shared" si="1318"/>
        <v>0</v>
      </c>
      <c r="R3032" s="21">
        <v>0</v>
      </c>
      <c r="S3032" s="8">
        <f t="shared" si="1319"/>
        <v>0</v>
      </c>
      <c r="T3032" s="10">
        <f t="shared" si="1320"/>
        <v>6.5000000000000002E-2</v>
      </c>
      <c r="U3032" s="13">
        <f t="shared" si="1261"/>
        <v>9</v>
      </c>
      <c r="V3032" s="13">
        <v>252</v>
      </c>
      <c r="W3032" s="14">
        <f t="shared" si="1284"/>
        <v>1.002251631</v>
      </c>
      <c r="X3032" s="85">
        <f t="shared" si="1283"/>
        <v>45.31224211</v>
      </c>
      <c r="Y3032" s="8">
        <v>0</v>
      </c>
      <c r="Z3032" s="9">
        <f t="shared" si="1312"/>
        <v>0</v>
      </c>
      <c r="AA3032" s="26" t="str">
        <f t="shared" si="1321"/>
        <v>AMEX=</v>
      </c>
      <c r="AB3032" s="70">
        <f t="shared" si="1322"/>
        <v>45331</v>
      </c>
      <c r="AC3032" s="219" t="s">
        <v>104</v>
      </c>
      <c r="AD3032" s="219" t="s">
        <v>104</v>
      </c>
      <c r="AE3032" s="244" t="s">
        <v>138</v>
      </c>
      <c r="AF3032" s="244" t="s">
        <v>138</v>
      </c>
      <c r="AG3032" s="1"/>
      <c r="AH3032" s="1"/>
      <c r="AI3032" s="1"/>
      <c r="AJ3032" s="1"/>
      <c r="AK3032" s="10"/>
      <c r="AL3032" s="1"/>
      <c r="AM3032" s="1"/>
      <c r="AN3032" s="1"/>
      <c r="AO3032" s="1"/>
      <c r="AP3032" s="1"/>
      <c r="AQ3032" s="1"/>
    </row>
    <row r="3033" spans="1:43" ht="15.75" x14ac:dyDescent="0.2">
      <c r="A3033" s="67">
        <f t="shared" si="1313"/>
        <v>45315</v>
      </c>
      <c r="B3033" s="8">
        <f t="shared" si="1307"/>
        <v>20178.56704002</v>
      </c>
      <c r="C3033" s="224">
        <f t="shared" si="1285"/>
        <v>12968.609754176852</v>
      </c>
      <c r="D3033" s="28">
        <f t="shared" si="1314"/>
        <v>6773.27</v>
      </c>
      <c r="E3033" s="9">
        <f>IF(K3033=1,VLOOKUP(A3032,[1]Plan1!$AY$117:$BA$314,3),E3032)</f>
        <v>6801.72</v>
      </c>
      <c r="F3033" s="110">
        <f t="shared" si="1315"/>
        <v>45307</v>
      </c>
      <c r="G3033" s="12">
        <f t="shared" si="1308"/>
        <v>4.2003345503722755E-3</v>
      </c>
      <c r="H3033" s="11">
        <f t="shared" si="1316"/>
        <v>45337</v>
      </c>
      <c r="I3033" s="11">
        <f t="shared" si="1309"/>
        <v>45337</v>
      </c>
      <c r="J3033" s="1">
        <f t="shared" si="1317"/>
        <v>21</v>
      </c>
      <c r="K3033" s="1">
        <f t="shared" si="1264"/>
        <v>7</v>
      </c>
      <c r="L3033" s="8">
        <f t="shared" si="1310"/>
        <v>1.00139815</v>
      </c>
      <c r="M3033" s="14">
        <f t="shared" si="1263"/>
        <v>1.0056001299999999</v>
      </c>
      <c r="N3033" s="14">
        <f t="shared" si="1260"/>
        <v>1.549904053289112</v>
      </c>
      <c r="O3033" s="8">
        <f t="shared" si="1262"/>
        <v>1.5520710499999999</v>
      </c>
      <c r="P3033" s="8">
        <f t="shared" si="1311"/>
        <v>20128.203758200001</v>
      </c>
      <c r="Q3033" s="13">
        <f t="shared" si="1318"/>
        <v>0</v>
      </c>
      <c r="R3033" s="21">
        <v>0</v>
      </c>
      <c r="S3033" s="8">
        <f t="shared" si="1319"/>
        <v>0</v>
      </c>
      <c r="T3033" s="10">
        <f t="shared" si="1320"/>
        <v>6.5000000000000002E-2</v>
      </c>
      <c r="U3033" s="13">
        <f t="shared" si="1261"/>
        <v>10</v>
      </c>
      <c r="V3033" s="13">
        <v>252</v>
      </c>
      <c r="W3033" s="14">
        <f t="shared" si="1284"/>
        <v>1.0025021249999999</v>
      </c>
      <c r="X3033" s="85">
        <f t="shared" si="1283"/>
        <v>50.363281819999997</v>
      </c>
      <c r="Y3033" s="8">
        <v>0</v>
      </c>
      <c r="Z3033" s="9">
        <f t="shared" si="1312"/>
        <v>0</v>
      </c>
      <c r="AA3033" s="26" t="str">
        <f t="shared" si="1321"/>
        <v>AMEX=</v>
      </c>
      <c r="AB3033" s="70">
        <f t="shared" si="1322"/>
        <v>45331</v>
      </c>
      <c r="AC3033" s="222">
        <f>AC3029-AC3031</f>
        <v>72.384741496792302</v>
      </c>
      <c r="AD3033" s="222">
        <f>AD3029-AD3031</f>
        <v>401.83466227142628</v>
      </c>
      <c r="AE3033" s="221">
        <v>208402160.91</v>
      </c>
      <c r="AF3033" s="221">
        <v>208402160.91</v>
      </c>
      <c r="AG3033" s="1"/>
      <c r="AH3033" s="1"/>
      <c r="AI3033" s="1"/>
      <c r="AJ3033" s="1"/>
      <c r="AK3033" s="10"/>
      <c r="AL3033" s="1"/>
      <c r="AM3033" s="1"/>
      <c r="AN3033" s="1"/>
      <c r="AO3033" s="1"/>
      <c r="AP3033" s="1"/>
      <c r="AQ3033" s="1"/>
    </row>
    <row r="3034" spans="1:43" ht="15.75" x14ac:dyDescent="0.2">
      <c r="A3034" s="67">
        <f t="shared" si="1313"/>
        <v>45316</v>
      </c>
      <c r="B3034" s="8">
        <f t="shared" si="1307"/>
        <v>20187.639297139998</v>
      </c>
      <c r="C3034" s="224">
        <f t="shared" si="1285"/>
        <v>12968.609754176852</v>
      </c>
      <c r="D3034" s="28">
        <f t="shared" si="1314"/>
        <v>6773.27</v>
      </c>
      <c r="E3034" s="9">
        <f>IF(K3034=1,VLOOKUP(A3033,[1]Plan1!$AY$117:$BA$314,3),E3033)</f>
        <v>6801.72</v>
      </c>
      <c r="F3034" s="110">
        <f t="shared" si="1315"/>
        <v>45307</v>
      </c>
      <c r="G3034" s="12">
        <f t="shared" si="1308"/>
        <v>4.2003345503722755E-3</v>
      </c>
      <c r="H3034" s="11">
        <f t="shared" si="1316"/>
        <v>45337</v>
      </c>
      <c r="I3034" s="11">
        <f t="shared" si="1309"/>
        <v>45337</v>
      </c>
      <c r="J3034" s="1">
        <f t="shared" si="1317"/>
        <v>21</v>
      </c>
      <c r="K3034" s="1">
        <f t="shared" si="1264"/>
        <v>8</v>
      </c>
      <c r="L3034" s="8">
        <f t="shared" si="1310"/>
        <v>1.0015980499999999</v>
      </c>
      <c r="M3034" s="14">
        <f t="shared" si="1263"/>
        <v>1.0056001299999999</v>
      </c>
      <c r="N3034" s="14">
        <f t="shared" si="1260"/>
        <v>1.549904053289112</v>
      </c>
      <c r="O3034" s="8">
        <f t="shared" si="1262"/>
        <v>1.5523808699999999</v>
      </c>
      <c r="P3034" s="8">
        <f t="shared" si="1311"/>
        <v>20132.22169287</v>
      </c>
      <c r="Q3034" s="13">
        <f t="shared" si="1318"/>
        <v>0</v>
      </c>
      <c r="R3034" s="21">
        <v>0</v>
      </c>
      <c r="S3034" s="8">
        <f t="shared" si="1319"/>
        <v>0</v>
      </c>
      <c r="T3034" s="10">
        <f t="shared" si="1320"/>
        <v>6.5000000000000002E-2</v>
      </c>
      <c r="U3034" s="13">
        <f t="shared" si="1261"/>
        <v>11</v>
      </c>
      <c r="V3034" s="13">
        <v>252</v>
      </c>
      <c r="W3034" s="14">
        <f t="shared" si="1284"/>
        <v>1.0027526819999999</v>
      </c>
      <c r="X3034" s="85">
        <f t="shared" si="1283"/>
        <v>55.417604269999998</v>
      </c>
      <c r="Y3034" s="8">
        <v>0</v>
      </c>
      <c r="Z3034" s="9">
        <f t="shared" si="1312"/>
        <v>0</v>
      </c>
      <c r="AA3034" s="26" t="str">
        <f t="shared" si="1321"/>
        <v>AMEX=</v>
      </c>
      <c r="AB3034" s="70">
        <f t="shared" si="1322"/>
        <v>45331</v>
      </c>
      <c r="AD3034" s="77" t="s">
        <v>143</v>
      </c>
      <c r="AE3034" s="244" t="s">
        <v>139</v>
      </c>
      <c r="AF3034" s="244" t="s">
        <v>139</v>
      </c>
      <c r="AG3034" s="1"/>
      <c r="AH3034" s="1"/>
      <c r="AI3034" s="1"/>
      <c r="AJ3034" s="1"/>
      <c r="AK3034" s="10"/>
      <c r="AL3034" s="1"/>
      <c r="AM3034" s="1"/>
      <c r="AN3034" s="1"/>
      <c r="AO3034" s="1"/>
      <c r="AP3034" s="1"/>
      <c r="AQ3034" s="1"/>
    </row>
    <row r="3035" spans="1:43" ht="15.75" x14ac:dyDescent="0.2">
      <c r="A3035" s="67">
        <f t="shared" si="1313"/>
        <v>45317</v>
      </c>
      <c r="B3035" s="8">
        <f t="shared" si="1307"/>
        <v>20196.71546653</v>
      </c>
      <c r="C3035" s="224">
        <f t="shared" si="1285"/>
        <v>12968.609754176852</v>
      </c>
      <c r="D3035" s="28">
        <f t="shared" si="1314"/>
        <v>6773.27</v>
      </c>
      <c r="E3035" s="9">
        <f>IF(K3035=1,VLOOKUP(A3034,[1]Plan1!$AY$117:$BA$314,3),E3034)</f>
        <v>6801.72</v>
      </c>
      <c r="F3035" s="110">
        <f t="shared" si="1315"/>
        <v>45307</v>
      </c>
      <c r="G3035" s="12">
        <f t="shared" si="1308"/>
        <v>4.2003345503722755E-3</v>
      </c>
      <c r="H3035" s="11">
        <f t="shared" si="1316"/>
        <v>45337</v>
      </c>
      <c r="I3035" s="11">
        <f t="shared" si="1309"/>
        <v>45337</v>
      </c>
      <c r="J3035" s="1">
        <f t="shared" si="1317"/>
        <v>21</v>
      </c>
      <c r="K3035" s="1">
        <f t="shared" si="1264"/>
        <v>9</v>
      </c>
      <c r="L3035" s="8">
        <f t="shared" si="1310"/>
        <v>1.0017979800000001</v>
      </c>
      <c r="M3035" s="14">
        <f t="shared" si="1263"/>
        <v>1.0056001299999999</v>
      </c>
      <c r="N3035" s="14">
        <f t="shared" si="1260"/>
        <v>1.549904053289112</v>
      </c>
      <c r="O3035" s="8">
        <f t="shared" si="1262"/>
        <v>1.5526907400000001</v>
      </c>
      <c r="P3035" s="8">
        <f t="shared" si="1311"/>
        <v>20136.240275979999</v>
      </c>
      <c r="Q3035" s="13">
        <f t="shared" si="1318"/>
        <v>0</v>
      </c>
      <c r="R3035" s="21">
        <v>0</v>
      </c>
      <c r="S3035" s="8">
        <f t="shared" si="1319"/>
        <v>0</v>
      </c>
      <c r="T3035" s="10">
        <f t="shared" si="1320"/>
        <v>6.5000000000000002E-2</v>
      </c>
      <c r="U3035" s="13">
        <f t="shared" si="1261"/>
        <v>12</v>
      </c>
      <c r="V3035" s="13">
        <v>252</v>
      </c>
      <c r="W3035" s="14">
        <f t="shared" si="1284"/>
        <v>1.0030033009999999</v>
      </c>
      <c r="X3035" s="85">
        <f t="shared" si="1283"/>
        <v>60.475190550000001</v>
      </c>
      <c r="Y3035" s="8">
        <v>0</v>
      </c>
      <c r="Z3035" s="9">
        <f t="shared" si="1312"/>
        <v>0</v>
      </c>
      <c r="AA3035" s="26" t="str">
        <f t="shared" si="1321"/>
        <v>AMEX=</v>
      </c>
      <c r="AB3035" s="70">
        <f t="shared" si="1322"/>
        <v>45331</v>
      </c>
      <c r="AD3035" s="238">
        <f>TRUNC(0.1*AD3019/AD3021,8)</f>
        <v>74.819103440000006</v>
      </c>
      <c r="AE3035" s="221">
        <v>679779467.82033694</v>
      </c>
      <c r="AF3035" s="221">
        <v>679779467.82033694</v>
      </c>
      <c r="AG3035" s="1"/>
      <c r="AH3035" s="1"/>
      <c r="AI3035" s="1"/>
      <c r="AJ3035" s="1"/>
      <c r="AK3035" s="10"/>
      <c r="AL3035" s="1"/>
      <c r="AM3035" s="1"/>
      <c r="AN3035" s="1"/>
      <c r="AO3035" s="1"/>
      <c r="AP3035" s="1"/>
      <c r="AQ3035" s="1"/>
    </row>
    <row r="3036" spans="1:43" ht="15.75" x14ac:dyDescent="0.2">
      <c r="A3036" s="67">
        <f t="shared" si="1313"/>
        <v>45318</v>
      </c>
      <c r="B3036" s="8">
        <f t="shared" si="1307"/>
        <v>20205.795959880001</v>
      </c>
      <c r="C3036" s="224">
        <f t="shared" si="1285"/>
        <v>12968.609754176852</v>
      </c>
      <c r="D3036" s="28">
        <f t="shared" si="1314"/>
        <v>6773.27</v>
      </c>
      <c r="E3036" s="9">
        <f>IF(K3036=1,VLOOKUP(A3035,[1]Plan1!$AY$117:$BA$314,3),E3035)</f>
        <v>6801.72</v>
      </c>
      <c r="F3036" s="110">
        <f t="shared" si="1315"/>
        <v>45307</v>
      </c>
      <c r="G3036" s="12">
        <f t="shared" si="1308"/>
        <v>4.2003345503722755E-3</v>
      </c>
      <c r="H3036" s="11">
        <f t="shared" si="1316"/>
        <v>45337</v>
      </c>
      <c r="I3036" s="11">
        <f t="shared" si="1309"/>
        <v>45337</v>
      </c>
      <c r="J3036" s="1">
        <f t="shared" si="1317"/>
        <v>21</v>
      </c>
      <c r="K3036" s="1">
        <f t="shared" si="1264"/>
        <v>10</v>
      </c>
      <c r="L3036" s="8">
        <f t="shared" si="1310"/>
        <v>1.00199796</v>
      </c>
      <c r="M3036" s="14">
        <f t="shared" si="1263"/>
        <v>1.0056001299999999</v>
      </c>
      <c r="N3036" s="14">
        <f t="shared" si="1260"/>
        <v>1.549904053289112</v>
      </c>
      <c r="O3036" s="8">
        <f t="shared" si="1262"/>
        <v>1.55300069</v>
      </c>
      <c r="P3036" s="8">
        <f t="shared" si="1311"/>
        <v>20140.259896570002</v>
      </c>
      <c r="Q3036" s="13">
        <f t="shared" si="1318"/>
        <v>0</v>
      </c>
      <c r="R3036" s="21">
        <v>0</v>
      </c>
      <c r="S3036" s="8">
        <f t="shared" si="1319"/>
        <v>0</v>
      </c>
      <c r="T3036" s="10">
        <f t="shared" si="1320"/>
        <v>6.5000000000000002E-2</v>
      </c>
      <c r="U3036" s="13">
        <f t="shared" si="1261"/>
        <v>13</v>
      </c>
      <c r="V3036" s="13">
        <v>252</v>
      </c>
      <c r="W3036" s="14">
        <f t="shared" si="1284"/>
        <v>1.003253983</v>
      </c>
      <c r="X3036" s="85">
        <f t="shared" si="1283"/>
        <v>65.536063310000003</v>
      </c>
      <c r="Y3036" s="8">
        <v>0</v>
      </c>
      <c r="Z3036" s="9">
        <f t="shared" si="1312"/>
        <v>0</v>
      </c>
      <c r="AA3036" s="26" t="str">
        <f t="shared" si="1321"/>
        <v>AMEX=</v>
      </c>
      <c r="AB3036" s="70">
        <f t="shared" si="1322"/>
        <v>45331</v>
      </c>
      <c r="AD3036" s="1"/>
      <c r="AE3036" s="244" t="s">
        <v>138</v>
      </c>
      <c r="AF3036" s="244" t="s">
        <v>138</v>
      </c>
      <c r="AG3036" s="1"/>
      <c r="AH3036" s="1"/>
      <c r="AI3036" s="1"/>
      <c r="AJ3036" s="1"/>
      <c r="AK3036" s="10"/>
      <c r="AL3036" s="1"/>
      <c r="AM3036" s="1"/>
      <c r="AN3036" s="1"/>
      <c r="AO3036" s="1"/>
      <c r="AP3036" s="1"/>
      <c r="AQ3036" s="1"/>
    </row>
    <row r="3037" spans="1:43" ht="15.75" x14ac:dyDescent="0.2">
      <c r="A3037" s="67">
        <f t="shared" si="1313"/>
        <v>45319</v>
      </c>
      <c r="B3037" s="8">
        <f t="shared" si="1307"/>
        <v>20205.795959880001</v>
      </c>
      <c r="C3037" s="224">
        <f t="shared" si="1285"/>
        <v>12968.609754176852</v>
      </c>
      <c r="D3037" s="28">
        <f t="shared" si="1314"/>
        <v>6773.27</v>
      </c>
      <c r="E3037" s="9">
        <f>IF(K3037=1,VLOOKUP(A3036,[1]Plan1!$AY$117:$BA$314,3),E3036)</f>
        <v>6801.72</v>
      </c>
      <c r="F3037" s="110">
        <f t="shared" si="1315"/>
        <v>45307</v>
      </c>
      <c r="G3037" s="12">
        <f t="shared" si="1308"/>
        <v>4.2003345503722755E-3</v>
      </c>
      <c r="H3037" s="11">
        <f t="shared" si="1316"/>
        <v>45337</v>
      </c>
      <c r="I3037" s="11">
        <f t="shared" si="1309"/>
        <v>45337</v>
      </c>
      <c r="J3037" s="1">
        <f t="shared" si="1317"/>
        <v>21</v>
      </c>
      <c r="K3037" s="1">
        <f t="shared" si="1264"/>
        <v>10</v>
      </c>
      <c r="L3037" s="8">
        <f t="shared" si="1310"/>
        <v>1.00199796</v>
      </c>
      <c r="M3037" s="14">
        <f t="shared" si="1263"/>
        <v>1.0056001299999999</v>
      </c>
      <c r="N3037" s="14">
        <f t="shared" si="1260"/>
        <v>1.549904053289112</v>
      </c>
      <c r="O3037" s="8">
        <f t="shared" si="1262"/>
        <v>1.55300069</v>
      </c>
      <c r="P3037" s="8">
        <f t="shared" si="1311"/>
        <v>20140.259896570002</v>
      </c>
      <c r="Q3037" s="13">
        <f t="shared" si="1318"/>
        <v>0</v>
      </c>
      <c r="R3037" s="21">
        <v>0</v>
      </c>
      <c r="S3037" s="8">
        <f t="shared" si="1319"/>
        <v>0</v>
      </c>
      <c r="T3037" s="10">
        <f t="shared" si="1320"/>
        <v>6.5000000000000002E-2</v>
      </c>
      <c r="U3037" s="13">
        <f t="shared" si="1261"/>
        <v>13</v>
      </c>
      <c r="V3037" s="13">
        <v>252</v>
      </c>
      <c r="W3037" s="14">
        <f t="shared" si="1284"/>
        <v>1.003253983</v>
      </c>
      <c r="X3037" s="85">
        <f t="shared" si="1283"/>
        <v>65.536063310000003</v>
      </c>
      <c r="Y3037" s="8">
        <v>0</v>
      </c>
      <c r="Z3037" s="9">
        <f t="shared" si="1312"/>
        <v>0</v>
      </c>
      <c r="AA3037" s="26" t="str">
        <f t="shared" si="1321"/>
        <v>AMEX=</v>
      </c>
      <c r="AB3037" s="70">
        <f t="shared" si="1322"/>
        <v>45331</v>
      </c>
      <c r="AC3037" s="263"/>
      <c r="AD3037" s="1"/>
      <c r="AE3037" s="245">
        <f>ROUND(AE3033/(AE3033+AE3035),6)</f>
        <v>0.23463899999999999</v>
      </c>
      <c r="AF3037" s="245">
        <f>ROUND(AF3033/(AF3033+AF3035),6)</f>
        <v>0.23463899999999999</v>
      </c>
      <c r="AG3037" s="1"/>
      <c r="AH3037" s="1"/>
      <c r="AI3037" s="1"/>
      <c r="AJ3037" s="1"/>
      <c r="AK3037" s="10"/>
      <c r="AL3037" s="1"/>
      <c r="AM3037" s="1"/>
      <c r="AN3037" s="1"/>
      <c r="AO3037" s="1"/>
      <c r="AP3037" s="1"/>
      <c r="AQ3037" s="1"/>
    </row>
    <row r="3038" spans="1:43" ht="15.75" x14ac:dyDescent="0.2">
      <c r="A3038" s="67">
        <f t="shared" si="1313"/>
        <v>45320</v>
      </c>
      <c r="B3038" s="8">
        <f t="shared" si="1307"/>
        <v>20205.795959880001</v>
      </c>
      <c r="C3038" s="224">
        <f t="shared" si="1285"/>
        <v>12968.609754176852</v>
      </c>
      <c r="D3038" s="28">
        <f t="shared" si="1314"/>
        <v>6773.27</v>
      </c>
      <c r="E3038" s="9">
        <f>IF(K3038=1,VLOOKUP(A3037,[1]Plan1!$AY$117:$BA$314,3),E3037)</f>
        <v>6801.72</v>
      </c>
      <c r="F3038" s="110">
        <f t="shared" si="1315"/>
        <v>45307</v>
      </c>
      <c r="G3038" s="12">
        <f t="shared" si="1308"/>
        <v>4.2003345503722755E-3</v>
      </c>
      <c r="H3038" s="11">
        <f t="shared" si="1316"/>
        <v>45337</v>
      </c>
      <c r="I3038" s="11">
        <f t="shared" si="1309"/>
        <v>45337</v>
      </c>
      <c r="J3038" s="1">
        <f t="shared" si="1317"/>
        <v>21</v>
      </c>
      <c r="K3038" s="1">
        <f t="shared" si="1264"/>
        <v>10</v>
      </c>
      <c r="L3038" s="8">
        <f t="shared" si="1310"/>
        <v>1.00199796</v>
      </c>
      <c r="M3038" s="14">
        <f t="shared" si="1263"/>
        <v>1.0056001299999999</v>
      </c>
      <c r="N3038" s="14">
        <f t="shared" si="1260"/>
        <v>1.549904053289112</v>
      </c>
      <c r="O3038" s="8">
        <f t="shared" si="1262"/>
        <v>1.55300069</v>
      </c>
      <c r="P3038" s="8">
        <f t="shared" si="1311"/>
        <v>20140.259896570002</v>
      </c>
      <c r="Q3038" s="13">
        <f t="shared" si="1318"/>
        <v>0</v>
      </c>
      <c r="R3038" s="21">
        <v>0</v>
      </c>
      <c r="S3038" s="8">
        <f t="shared" si="1319"/>
        <v>0</v>
      </c>
      <c r="T3038" s="10">
        <f t="shared" si="1320"/>
        <v>6.5000000000000002E-2</v>
      </c>
      <c r="U3038" s="13">
        <f t="shared" si="1261"/>
        <v>13</v>
      </c>
      <c r="V3038" s="13">
        <v>252</v>
      </c>
      <c r="W3038" s="14">
        <f t="shared" si="1284"/>
        <v>1.003253983</v>
      </c>
      <c r="X3038" s="85">
        <f t="shared" si="1283"/>
        <v>65.536063310000003</v>
      </c>
      <c r="Y3038" s="8">
        <v>0</v>
      </c>
      <c r="Z3038" s="9">
        <f t="shared" si="1312"/>
        <v>0</v>
      </c>
      <c r="AA3038" s="26" t="str">
        <f t="shared" si="1321"/>
        <v>AMEX=</v>
      </c>
      <c r="AB3038" s="70">
        <f t="shared" si="1322"/>
        <v>45331</v>
      </c>
      <c r="AC3038" s="4"/>
      <c r="AD3038" s="228"/>
      <c r="AE3038" s="244" t="s">
        <v>139</v>
      </c>
      <c r="AF3038" s="244" t="s">
        <v>139</v>
      </c>
      <c r="AG3038" s="1"/>
      <c r="AH3038" s="1"/>
      <c r="AI3038" s="1"/>
      <c r="AJ3038" s="1"/>
      <c r="AK3038" s="10"/>
      <c r="AL3038" s="1"/>
      <c r="AM3038" s="1"/>
      <c r="AN3038" s="1"/>
      <c r="AO3038" s="1"/>
      <c r="AP3038" s="1"/>
      <c r="AQ3038" s="1"/>
    </row>
    <row r="3039" spans="1:43" ht="15.75" x14ac:dyDescent="0.2">
      <c r="A3039" s="67">
        <f t="shared" si="1313"/>
        <v>45321</v>
      </c>
      <c r="B3039" s="8">
        <f t="shared" si="1307"/>
        <v>20214.880368190003</v>
      </c>
      <c r="C3039" s="224">
        <f t="shared" si="1285"/>
        <v>12968.609754176852</v>
      </c>
      <c r="D3039" s="28">
        <f t="shared" si="1314"/>
        <v>6773.27</v>
      </c>
      <c r="E3039" s="9">
        <f>IF(K3039=1,VLOOKUP(A3038,[1]Plan1!$AY$117:$BA$314,3),E3038)</f>
        <v>6801.72</v>
      </c>
      <c r="F3039" s="110">
        <f t="shared" si="1315"/>
        <v>45307</v>
      </c>
      <c r="G3039" s="12">
        <f t="shared" si="1308"/>
        <v>4.2003345503722755E-3</v>
      </c>
      <c r="H3039" s="11">
        <f t="shared" si="1316"/>
        <v>45337</v>
      </c>
      <c r="I3039" s="11">
        <f t="shared" si="1309"/>
        <v>45337</v>
      </c>
      <c r="J3039" s="1">
        <f t="shared" si="1317"/>
        <v>21</v>
      </c>
      <c r="K3039" s="1">
        <f t="shared" si="1264"/>
        <v>11</v>
      </c>
      <c r="L3039" s="8">
        <f t="shared" si="1310"/>
        <v>1.0021979700000001</v>
      </c>
      <c r="M3039" s="14">
        <f t="shared" si="1263"/>
        <v>1.0056001299999999</v>
      </c>
      <c r="N3039" s="14">
        <f t="shared" ref="N3039:N3102" si="1323">IF(I3039&gt;I3038,N3038*M3039,N3038)</f>
        <v>1.549904053289112</v>
      </c>
      <c r="O3039" s="8">
        <f t="shared" si="1262"/>
        <v>1.55331069</v>
      </c>
      <c r="P3039" s="8">
        <f t="shared" si="1311"/>
        <v>20144.280165600001</v>
      </c>
      <c r="Q3039" s="13">
        <f t="shared" si="1318"/>
        <v>0</v>
      </c>
      <c r="R3039" s="21">
        <v>0</v>
      </c>
      <c r="S3039" s="8">
        <f t="shared" si="1319"/>
        <v>0</v>
      </c>
      <c r="T3039" s="10">
        <f t="shared" si="1320"/>
        <v>6.5000000000000002E-2</v>
      </c>
      <c r="U3039" s="13">
        <f t="shared" si="1261"/>
        <v>14</v>
      </c>
      <c r="V3039" s="13">
        <v>252</v>
      </c>
      <c r="W3039" s="14">
        <f t="shared" si="1284"/>
        <v>1.0035047269999999</v>
      </c>
      <c r="X3039" s="85">
        <f t="shared" si="1283"/>
        <v>70.600202589999995</v>
      </c>
      <c r="Y3039" s="8">
        <v>0</v>
      </c>
      <c r="Z3039" s="9">
        <f t="shared" si="1312"/>
        <v>0</v>
      </c>
      <c r="AA3039" s="26" t="str">
        <f t="shared" si="1321"/>
        <v>AMEX=</v>
      </c>
      <c r="AB3039" s="70">
        <f t="shared" si="1322"/>
        <v>45331</v>
      </c>
      <c r="AC3039" s="4"/>
      <c r="AD3039" s="1"/>
      <c r="AE3039" s="245">
        <f>1-AE3037</f>
        <v>0.76536099999999996</v>
      </c>
      <c r="AF3039" s="245">
        <f>1-AF3037</f>
        <v>0.76536099999999996</v>
      </c>
      <c r="AG3039" s="1"/>
      <c r="AH3039" s="1"/>
      <c r="AI3039" s="1"/>
      <c r="AJ3039" s="1"/>
      <c r="AK3039" s="10"/>
      <c r="AL3039" s="1"/>
      <c r="AM3039" s="1"/>
      <c r="AN3039" s="1"/>
      <c r="AO3039" s="1"/>
      <c r="AP3039" s="1"/>
      <c r="AQ3039" s="1"/>
    </row>
    <row r="3040" spans="1:43" ht="15.75" x14ac:dyDescent="0.2">
      <c r="A3040" s="67">
        <f t="shared" si="1313"/>
        <v>45322</v>
      </c>
      <c r="B3040" s="8">
        <f t="shared" si="1307"/>
        <v>20223.96897315</v>
      </c>
      <c r="C3040" s="224">
        <f t="shared" si="1285"/>
        <v>12968.609754176852</v>
      </c>
      <c r="D3040" s="28">
        <f t="shared" si="1314"/>
        <v>6773.27</v>
      </c>
      <c r="E3040" s="9">
        <f>IF(K3040=1,VLOOKUP(A3039,[1]Plan1!$AY$117:$BA$314,3),E3039)</f>
        <v>6801.72</v>
      </c>
      <c r="F3040" s="110">
        <f t="shared" si="1315"/>
        <v>45307</v>
      </c>
      <c r="G3040" s="12">
        <f t="shared" si="1308"/>
        <v>4.2003345503722755E-3</v>
      </c>
      <c r="H3040" s="11">
        <f t="shared" si="1316"/>
        <v>45337</v>
      </c>
      <c r="I3040" s="11">
        <f t="shared" si="1309"/>
        <v>45337</v>
      </c>
      <c r="J3040" s="1">
        <f t="shared" si="1317"/>
        <v>21</v>
      </c>
      <c r="K3040" s="1">
        <f t="shared" si="1264"/>
        <v>12</v>
      </c>
      <c r="L3040" s="8">
        <f t="shared" si="1310"/>
        <v>1.0023980299999999</v>
      </c>
      <c r="M3040" s="14">
        <f t="shared" si="1263"/>
        <v>1.0056001299999999</v>
      </c>
      <c r="N3040" s="14">
        <f t="shared" si="1323"/>
        <v>1.549904053289112</v>
      </c>
      <c r="O3040" s="8">
        <f t="shared" si="1262"/>
        <v>1.55362076</v>
      </c>
      <c r="P3040" s="8">
        <f t="shared" si="1311"/>
        <v>20148.30134242</v>
      </c>
      <c r="Q3040" s="13">
        <f t="shared" si="1318"/>
        <v>0</v>
      </c>
      <c r="R3040" s="21">
        <v>0</v>
      </c>
      <c r="S3040" s="8">
        <f t="shared" si="1319"/>
        <v>0</v>
      </c>
      <c r="T3040" s="10">
        <f t="shared" si="1320"/>
        <v>6.5000000000000002E-2</v>
      </c>
      <c r="U3040" s="13">
        <f t="shared" si="1261"/>
        <v>15</v>
      </c>
      <c r="V3040" s="13">
        <v>252</v>
      </c>
      <c r="W3040" s="14">
        <f t="shared" si="1284"/>
        <v>1.0037555339999999</v>
      </c>
      <c r="X3040" s="85">
        <f t="shared" si="1283"/>
        <v>75.667630729999999</v>
      </c>
      <c r="Y3040" s="8">
        <v>0</v>
      </c>
      <c r="Z3040" s="9">
        <f t="shared" si="1312"/>
        <v>0</v>
      </c>
      <c r="AA3040" s="26" t="str">
        <f t="shared" si="1321"/>
        <v>AMEX=</v>
      </c>
      <c r="AB3040" s="70">
        <f t="shared" si="1322"/>
        <v>45331</v>
      </c>
      <c r="AC3040" s="4"/>
      <c r="AD3040" s="1"/>
      <c r="AF3040" s="5"/>
      <c r="AG3040" s="1"/>
      <c r="AH3040" s="1"/>
      <c r="AI3040" s="1"/>
      <c r="AJ3040" s="1"/>
      <c r="AK3040" s="10"/>
      <c r="AL3040" s="1"/>
      <c r="AM3040" s="1"/>
      <c r="AN3040" s="1"/>
      <c r="AO3040" s="1"/>
      <c r="AP3040" s="1"/>
      <c r="AQ3040" s="1"/>
    </row>
    <row r="3041" spans="1:43" ht="15.75" x14ac:dyDescent="0.2">
      <c r="A3041" s="67">
        <f t="shared" si="1313"/>
        <v>45323</v>
      </c>
      <c r="B3041" s="8">
        <f t="shared" si="1307"/>
        <v>20233.061776229999</v>
      </c>
      <c r="C3041" s="224">
        <f t="shared" si="1285"/>
        <v>12968.609754176852</v>
      </c>
      <c r="D3041" s="28">
        <f t="shared" si="1314"/>
        <v>6773.27</v>
      </c>
      <c r="E3041" s="9">
        <f>IF(K3041=1,VLOOKUP(A3040,[1]Plan1!$AY$117:$BA$314,3),E3040)</f>
        <v>6801.72</v>
      </c>
      <c r="F3041" s="110">
        <f t="shared" si="1315"/>
        <v>45307</v>
      </c>
      <c r="G3041" s="12">
        <f t="shared" si="1308"/>
        <v>4.2003345503722755E-3</v>
      </c>
      <c r="H3041" s="11">
        <f t="shared" si="1316"/>
        <v>45337</v>
      </c>
      <c r="I3041" s="11">
        <f t="shared" si="1309"/>
        <v>45337</v>
      </c>
      <c r="J3041" s="1">
        <f t="shared" si="1317"/>
        <v>21</v>
      </c>
      <c r="K3041" s="1">
        <f t="shared" si="1264"/>
        <v>13</v>
      </c>
      <c r="L3041" s="8">
        <f t="shared" si="1310"/>
        <v>1.00259813</v>
      </c>
      <c r="M3041" s="14">
        <f t="shared" si="1263"/>
        <v>1.0056001299999999</v>
      </c>
      <c r="N3041" s="14">
        <f t="shared" si="1323"/>
        <v>1.549904053289112</v>
      </c>
      <c r="O3041" s="8">
        <f t="shared" si="1262"/>
        <v>1.5539308999999999</v>
      </c>
      <c r="P3041" s="8">
        <f t="shared" si="1311"/>
        <v>20152.32342705</v>
      </c>
      <c r="Q3041" s="13">
        <f t="shared" si="1318"/>
        <v>0</v>
      </c>
      <c r="R3041" s="21">
        <v>0</v>
      </c>
      <c r="S3041" s="8">
        <f t="shared" si="1319"/>
        <v>0</v>
      </c>
      <c r="T3041" s="10">
        <f t="shared" si="1320"/>
        <v>6.5000000000000002E-2</v>
      </c>
      <c r="U3041" s="13">
        <f t="shared" si="1261"/>
        <v>16</v>
      </c>
      <c r="V3041" s="13">
        <v>252</v>
      </c>
      <c r="W3041" s="14">
        <f t="shared" si="1284"/>
        <v>1.0040064040000001</v>
      </c>
      <c r="X3041" s="85">
        <f t="shared" si="1283"/>
        <v>80.73834918</v>
      </c>
      <c r="Y3041" s="8">
        <v>0</v>
      </c>
      <c r="Z3041" s="9">
        <f t="shared" si="1312"/>
        <v>0</v>
      </c>
      <c r="AA3041" s="26" t="str">
        <f t="shared" si="1321"/>
        <v>AMEX=</v>
      </c>
      <c r="AB3041" s="70">
        <f t="shared" si="1322"/>
        <v>45331</v>
      </c>
      <c r="AE3041" s="11"/>
      <c r="AF3041" s="5"/>
      <c r="AG3041" s="1"/>
      <c r="AH3041" s="1"/>
      <c r="AI3041" s="1"/>
      <c r="AJ3041" s="1"/>
      <c r="AK3041" s="10"/>
      <c r="AL3041" s="1"/>
      <c r="AM3041" s="1"/>
      <c r="AN3041" s="1"/>
      <c r="AO3041" s="1"/>
      <c r="AP3041" s="1"/>
      <c r="AQ3041" s="1"/>
    </row>
    <row r="3042" spans="1:43" ht="15.75" x14ac:dyDescent="0.2">
      <c r="A3042" s="67">
        <f t="shared" si="1313"/>
        <v>45324</v>
      </c>
      <c r="B3042" s="8">
        <f t="shared" si="1307"/>
        <v>20242.158388169999</v>
      </c>
      <c r="C3042" s="224">
        <f t="shared" si="1285"/>
        <v>12968.609754176852</v>
      </c>
      <c r="D3042" s="28">
        <f t="shared" si="1314"/>
        <v>6773.27</v>
      </c>
      <c r="E3042" s="9">
        <f>IF(K3042=1,VLOOKUP(A3041,[1]Plan1!$AY$117:$BA$314,3),E3041)</f>
        <v>6801.72</v>
      </c>
      <c r="F3042" s="110">
        <f t="shared" si="1315"/>
        <v>45307</v>
      </c>
      <c r="G3042" s="12">
        <f t="shared" si="1308"/>
        <v>4.2003345503722755E-3</v>
      </c>
      <c r="H3042" s="11">
        <f t="shared" si="1316"/>
        <v>45337</v>
      </c>
      <c r="I3042" s="11">
        <f t="shared" si="1309"/>
        <v>45337</v>
      </c>
      <c r="J3042" s="1">
        <f t="shared" si="1317"/>
        <v>21</v>
      </c>
      <c r="K3042" s="1">
        <f t="shared" si="1264"/>
        <v>14</v>
      </c>
      <c r="L3042" s="8">
        <f t="shared" si="1310"/>
        <v>1.0027982600000001</v>
      </c>
      <c r="M3042" s="14">
        <f t="shared" si="1263"/>
        <v>1.0056001299999999</v>
      </c>
      <c r="N3042" s="14">
        <f t="shared" si="1323"/>
        <v>1.549904053289112</v>
      </c>
      <c r="O3042" s="8">
        <f t="shared" si="1262"/>
        <v>1.5542410799999999</v>
      </c>
      <c r="P3042" s="8">
        <f t="shared" si="1311"/>
        <v>20156.346030429999</v>
      </c>
      <c r="Q3042" s="13">
        <f t="shared" si="1318"/>
        <v>0</v>
      </c>
      <c r="R3042" s="21">
        <v>0</v>
      </c>
      <c r="S3042" s="8">
        <f t="shared" si="1319"/>
        <v>0</v>
      </c>
      <c r="T3042" s="10">
        <f t="shared" si="1320"/>
        <v>6.5000000000000002E-2</v>
      </c>
      <c r="U3042" s="13">
        <f t="shared" si="1261"/>
        <v>17</v>
      </c>
      <c r="V3042" s="13">
        <v>252</v>
      </c>
      <c r="W3042" s="14">
        <f t="shared" si="1284"/>
        <v>1.0042573370000001</v>
      </c>
      <c r="X3042" s="85">
        <f t="shared" si="1283"/>
        <v>85.812357739999996</v>
      </c>
      <c r="Y3042" s="8">
        <v>0</v>
      </c>
      <c r="Z3042" s="9">
        <f t="shared" si="1312"/>
        <v>0</v>
      </c>
      <c r="AA3042" s="26" t="str">
        <f t="shared" si="1321"/>
        <v>AMEX=</v>
      </c>
      <c r="AB3042" s="70">
        <f t="shared" si="1322"/>
        <v>45331</v>
      </c>
      <c r="AE3042" s="11"/>
      <c r="AF3042" s="5"/>
      <c r="AG3042" s="1"/>
      <c r="AH3042" s="1"/>
      <c r="AI3042" s="1"/>
      <c r="AJ3042" s="1"/>
      <c r="AK3042" s="10"/>
      <c r="AL3042" s="1"/>
      <c r="AM3042" s="1"/>
      <c r="AN3042" s="1"/>
      <c r="AO3042" s="1"/>
      <c r="AP3042" s="1"/>
      <c r="AQ3042" s="1"/>
    </row>
    <row r="3043" spans="1:43" ht="15.75" x14ac:dyDescent="0.2">
      <c r="A3043" s="67">
        <f t="shared" si="1313"/>
        <v>45325</v>
      </c>
      <c r="B3043" s="8">
        <f t="shared" si="1307"/>
        <v>20251.259311009999</v>
      </c>
      <c r="C3043" s="224">
        <f t="shared" si="1285"/>
        <v>12968.609754176852</v>
      </c>
      <c r="D3043" s="28">
        <f t="shared" si="1314"/>
        <v>6773.27</v>
      </c>
      <c r="E3043" s="9">
        <f>IF(K3043=1,VLOOKUP(A3042,[1]Plan1!$AY$117:$BA$314,3),E3042)</f>
        <v>6801.72</v>
      </c>
      <c r="F3043" s="110">
        <f t="shared" si="1315"/>
        <v>45307</v>
      </c>
      <c r="G3043" s="12">
        <f t="shared" si="1308"/>
        <v>4.2003345503722755E-3</v>
      </c>
      <c r="H3043" s="11">
        <f t="shared" si="1316"/>
        <v>45337</v>
      </c>
      <c r="I3043" s="11">
        <f t="shared" si="1309"/>
        <v>45337</v>
      </c>
      <c r="J3043" s="1">
        <f t="shared" si="1317"/>
        <v>21</v>
      </c>
      <c r="K3043" s="1">
        <f t="shared" si="1264"/>
        <v>15</v>
      </c>
      <c r="L3043" s="8">
        <f t="shared" si="1310"/>
        <v>1.00299844</v>
      </c>
      <c r="M3043" s="14">
        <f t="shared" si="1263"/>
        <v>1.0056001299999999</v>
      </c>
      <c r="N3043" s="14">
        <f t="shared" si="1323"/>
        <v>1.549904053289112</v>
      </c>
      <c r="O3043" s="8">
        <f t="shared" si="1262"/>
        <v>1.5545513399999999</v>
      </c>
      <c r="P3043" s="8">
        <f t="shared" si="1311"/>
        <v>20160.369671289998</v>
      </c>
      <c r="Q3043" s="13">
        <f t="shared" si="1318"/>
        <v>0</v>
      </c>
      <c r="R3043" s="21">
        <v>0</v>
      </c>
      <c r="S3043" s="8">
        <f t="shared" si="1319"/>
        <v>0</v>
      </c>
      <c r="T3043" s="10">
        <f t="shared" si="1320"/>
        <v>6.5000000000000002E-2</v>
      </c>
      <c r="U3043" s="13">
        <f t="shared" si="1261"/>
        <v>18</v>
      </c>
      <c r="V3043" s="13">
        <v>252</v>
      </c>
      <c r="W3043" s="14">
        <f t="shared" si="1284"/>
        <v>1.0045083319999999</v>
      </c>
      <c r="X3043" s="85">
        <f t="shared" si="1283"/>
        <v>90.889639720000005</v>
      </c>
      <c r="Y3043" s="8">
        <v>0</v>
      </c>
      <c r="Z3043" s="9">
        <f t="shared" si="1312"/>
        <v>0</v>
      </c>
      <c r="AA3043" s="26" t="str">
        <f t="shared" si="1321"/>
        <v>AMEX=</v>
      </c>
      <c r="AB3043" s="70">
        <f t="shared" si="1322"/>
        <v>45331</v>
      </c>
      <c r="AE3043" s="11"/>
      <c r="AF3043" s="5"/>
      <c r="AG3043" s="1"/>
      <c r="AH3043" s="1"/>
      <c r="AI3043" s="1"/>
      <c r="AJ3043" s="1"/>
      <c r="AK3043" s="10"/>
      <c r="AL3043" s="1"/>
      <c r="AM3043" s="1"/>
      <c r="AN3043" s="1"/>
      <c r="AO3043" s="1"/>
      <c r="AP3043" s="1"/>
      <c r="AQ3043" s="1"/>
    </row>
    <row r="3044" spans="1:43" ht="15.75" x14ac:dyDescent="0.2">
      <c r="A3044" s="67">
        <f t="shared" si="1313"/>
        <v>45326</v>
      </c>
      <c r="B3044" s="8">
        <f t="shared" si="1307"/>
        <v>20251.259311009999</v>
      </c>
      <c r="C3044" s="224">
        <f t="shared" si="1285"/>
        <v>12968.609754176852</v>
      </c>
      <c r="D3044" s="28">
        <f t="shared" si="1314"/>
        <v>6773.27</v>
      </c>
      <c r="E3044" s="9">
        <f>IF(K3044=1,VLOOKUP(A3043,[1]Plan1!$AY$117:$BA$314,3),E3043)</f>
        <v>6801.72</v>
      </c>
      <c r="F3044" s="110">
        <f t="shared" si="1315"/>
        <v>45307</v>
      </c>
      <c r="G3044" s="12">
        <f t="shared" si="1308"/>
        <v>4.2003345503722755E-3</v>
      </c>
      <c r="H3044" s="11">
        <f t="shared" si="1316"/>
        <v>45337</v>
      </c>
      <c r="I3044" s="11">
        <f t="shared" si="1309"/>
        <v>45337</v>
      </c>
      <c r="J3044" s="1">
        <f t="shared" si="1317"/>
        <v>21</v>
      </c>
      <c r="K3044" s="1">
        <f t="shared" si="1264"/>
        <v>15</v>
      </c>
      <c r="L3044" s="8">
        <f t="shared" si="1310"/>
        <v>1.00299844</v>
      </c>
      <c r="M3044" s="14">
        <f t="shared" si="1263"/>
        <v>1.0056001299999999</v>
      </c>
      <c r="N3044" s="14">
        <f t="shared" si="1323"/>
        <v>1.549904053289112</v>
      </c>
      <c r="O3044" s="8">
        <f t="shared" si="1262"/>
        <v>1.5545513399999999</v>
      </c>
      <c r="P3044" s="8">
        <f t="shared" si="1311"/>
        <v>20160.369671289998</v>
      </c>
      <c r="Q3044" s="13">
        <f t="shared" si="1318"/>
        <v>0</v>
      </c>
      <c r="R3044" s="21">
        <v>0</v>
      </c>
      <c r="S3044" s="8">
        <f t="shared" si="1319"/>
        <v>0</v>
      </c>
      <c r="T3044" s="10">
        <f t="shared" si="1320"/>
        <v>6.5000000000000002E-2</v>
      </c>
      <c r="U3044" s="13">
        <f t="shared" si="1261"/>
        <v>18</v>
      </c>
      <c r="V3044" s="13">
        <v>252</v>
      </c>
      <c r="W3044" s="14">
        <f t="shared" si="1284"/>
        <v>1.0045083319999999</v>
      </c>
      <c r="X3044" s="85">
        <f t="shared" si="1283"/>
        <v>90.889639720000005</v>
      </c>
      <c r="Y3044" s="8">
        <v>0</v>
      </c>
      <c r="Z3044" s="9">
        <f t="shared" si="1312"/>
        <v>0</v>
      </c>
      <c r="AA3044" s="26" t="str">
        <f t="shared" si="1321"/>
        <v>AMEX=</v>
      </c>
      <c r="AB3044" s="70">
        <f t="shared" si="1322"/>
        <v>45331</v>
      </c>
      <c r="AE3044" s="11"/>
      <c r="AF3044" s="5"/>
      <c r="AG3044" s="1"/>
      <c r="AH3044" s="1"/>
      <c r="AI3044" s="1"/>
      <c r="AJ3044" s="1"/>
      <c r="AK3044" s="10"/>
      <c r="AL3044" s="1"/>
      <c r="AM3044" s="1"/>
      <c r="AN3044" s="1"/>
      <c r="AO3044" s="1"/>
      <c r="AP3044" s="1"/>
      <c r="AQ3044" s="1"/>
    </row>
    <row r="3045" spans="1:43" ht="15.75" x14ac:dyDescent="0.2">
      <c r="A3045" s="67">
        <f t="shared" si="1313"/>
        <v>45327</v>
      </c>
      <c r="B3045" s="8">
        <f t="shared" si="1307"/>
        <v>20251.259311009999</v>
      </c>
      <c r="C3045" s="224">
        <f t="shared" si="1285"/>
        <v>12968.609754176852</v>
      </c>
      <c r="D3045" s="28">
        <f t="shared" si="1314"/>
        <v>6773.27</v>
      </c>
      <c r="E3045" s="9">
        <f>IF(K3045=1,VLOOKUP(A3044,[1]Plan1!$AY$117:$BA$314,3),E3044)</f>
        <v>6801.72</v>
      </c>
      <c r="F3045" s="110">
        <f t="shared" si="1315"/>
        <v>45307</v>
      </c>
      <c r="G3045" s="12">
        <f t="shared" si="1308"/>
        <v>4.2003345503722755E-3</v>
      </c>
      <c r="H3045" s="11">
        <f t="shared" si="1316"/>
        <v>45337</v>
      </c>
      <c r="I3045" s="11">
        <f t="shared" si="1309"/>
        <v>45337</v>
      </c>
      <c r="J3045" s="1">
        <f t="shared" si="1317"/>
        <v>21</v>
      </c>
      <c r="K3045" s="1">
        <f t="shared" si="1264"/>
        <v>15</v>
      </c>
      <c r="L3045" s="8">
        <f t="shared" si="1310"/>
        <v>1.00299844</v>
      </c>
      <c r="M3045" s="14">
        <f t="shared" si="1263"/>
        <v>1.0056001299999999</v>
      </c>
      <c r="N3045" s="14">
        <f t="shared" si="1323"/>
        <v>1.549904053289112</v>
      </c>
      <c r="O3045" s="8">
        <f t="shared" si="1262"/>
        <v>1.5545513399999999</v>
      </c>
      <c r="P3045" s="8">
        <f t="shared" si="1311"/>
        <v>20160.369671289998</v>
      </c>
      <c r="Q3045" s="13">
        <f t="shared" si="1318"/>
        <v>0</v>
      </c>
      <c r="R3045" s="21">
        <v>0</v>
      </c>
      <c r="S3045" s="8">
        <f t="shared" si="1319"/>
        <v>0</v>
      </c>
      <c r="T3045" s="10">
        <f t="shared" si="1320"/>
        <v>6.5000000000000002E-2</v>
      </c>
      <c r="U3045" s="13">
        <f t="shared" ref="U3045:U3108" si="1324">IF(Q3044&gt;0,1,IF(K3045=K3044,U3044,U3044+1))</f>
        <v>18</v>
      </c>
      <c r="V3045" s="13">
        <v>252</v>
      </c>
      <c r="W3045" s="14">
        <f t="shared" si="1284"/>
        <v>1.0045083319999999</v>
      </c>
      <c r="X3045" s="85">
        <f t="shared" si="1283"/>
        <v>90.889639720000005</v>
      </c>
      <c r="Y3045" s="8">
        <v>0</v>
      </c>
      <c r="Z3045" s="9">
        <f t="shared" si="1312"/>
        <v>0</v>
      </c>
      <c r="AA3045" s="26" t="str">
        <f t="shared" si="1321"/>
        <v>AMEX=</v>
      </c>
      <c r="AB3045" s="70">
        <f t="shared" si="1322"/>
        <v>45331</v>
      </c>
      <c r="AE3045" s="11"/>
      <c r="AF3045" s="5"/>
      <c r="AG3045" s="1"/>
      <c r="AH3045" s="1"/>
      <c r="AI3045" s="1"/>
      <c r="AJ3045" s="1"/>
      <c r="AK3045" s="10"/>
      <c r="AL3045" s="1"/>
      <c r="AM3045" s="1"/>
      <c r="AN3045" s="1"/>
      <c r="AO3045" s="1"/>
      <c r="AP3045" s="1"/>
      <c r="AQ3045" s="1"/>
    </row>
    <row r="3046" spans="1:43" ht="15.75" x14ac:dyDescent="0.2">
      <c r="A3046" s="67">
        <f t="shared" si="1313"/>
        <v>45328</v>
      </c>
      <c r="B3046" s="8">
        <f t="shared" si="1307"/>
        <v>20260.364175549999</v>
      </c>
      <c r="C3046" s="224">
        <f t="shared" si="1285"/>
        <v>12968.609754176852</v>
      </c>
      <c r="D3046" s="28">
        <f t="shared" si="1314"/>
        <v>6773.27</v>
      </c>
      <c r="E3046" s="9">
        <f>IF(K3046=1,VLOOKUP(A3045,[1]Plan1!$AY$117:$BA$314,3),E3045)</f>
        <v>6801.72</v>
      </c>
      <c r="F3046" s="110">
        <f t="shared" si="1315"/>
        <v>45307</v>
      </c>
      <c r="G3046" s="12">
        <f t="shared" si="1308"/>
        <v>4.2003345503722755E-3</v>
      </c>
      <c r="H3046" s="11">
        <f t="shared" si="1316"/>
        <v>45337</v>
      </c>
      <c r="I3046" s="11">
        <f t="shared" si="1309"/>
        <v>45337</v>
      </c>
      <c r="J3046" s="1">
        <f t="shared" si="1317"/>
        <v>21</v>
      </c>
      <c r="K3046" s="1">
        <f t="shared" si="1264"/>
        <v>16</v>
      </c>
      <c r="L3046" s="8">
        <f t="shared" si="1310"/>
        <v>1.0031986500000001</v>
      </c>
      <c r="M3046" s="14">
        <f t="shared" si="1263"/>
        <v>1.0056001299999999</v>
      </c>
      <c r="N3046" s="14">
        <f t="shared" si="1323"/>
        <v>1.549904053289112</v>
      </c>
      <c r="O3046" s="8">
        <f t="shared" si="1262"/>
        <v>1.5548616500000001</v>
      </c>
      <c r="P3046" s="8">
        <f t="shared" si="1311"/>
        <v>20164.393960580001</v>
      </c>
      <c r="Q3046" s="13">
        <f t="shared" si="1318"/>
        <v>0</v>
      </c>
      <c r="R3046" s="21">
        <v>0</v>
      </c>
      <c r="S3046" s="8">
        <f t="shared" si="1319"/>
        <v>0</v>
      </c>
      <c r="T3046" s="10">
        <f t="shared" si="1320"/>
        <v>6.5000000000000002E-2</v>
      </c>
      <c r="U3046" s="13">
        <f t="shared" si="1324"/>
        <v>19</v>
      </c>
      <c r="V3046" s="13">
        <v>252</v>
      </c>
      <c r="W3046" s="14">
        <f t="shared" si="1284"/>
        <v>1.00475939</v>
      </c>
      <c r="X3046" s="85">
        <f t="shared" si="1283"/>
        <v>95.970214970000001</v>
      </c>
      <c r="Y3046" s="8">
        <v>0</v>
      </c>
      <c r="Z3046" s="9">
        <f t="shared" si="1312"/>
        <v>0</v>
      </c>
      <c r="AA3046" s="26" t="str">
        <f t="shared" si="1321"/>
        <v>AMEX=</v>
      </c>
      <c r="AB3046" s="70">
        <f t="shared" si="1322"/>
        <v>45331</v>
      </c>
      <c r="AE3046" s="11"/>
      <c r="AF3046" s="5"/>
      <c r="AG3046" s="1"/>
      <c r="AH3046" s="1"/>
      <c r="AI3046" s="1"/>
      <c r="AJ3046" s="1"/>
      <c r="AK3046" s="10"/>
      <c r="AL3046" s="1"/>
      <c r="AM3046" s="1"/>
      <c r="AN3046" s="1"/>
      <c r="AO3046" s="1"/>
      <c r="AP3046" s="1"/>
      <c r="AQ3046" s="1"/>
    </row>
    <row r="3047" spans="1:43" ht="15.75" x14ac:dyDescent="0.2">
      <c r="A3047" s="67">
        <f t="shared" si="1313"/>
        <v>45329</v>
      </c>
      <c r="B3047" s="8">
        <f t="shared" si="1307"/>
        <v>20269.47324372</v>
      </c>
      <c r="C3047" s="224">
        <f t="shared" si="1285"/>
        <v>12968.609754176852</v>
      </c>
      <c r="D3047" s="28">
        <f t="shared" si="1314"/>
        <v>6773.27</v>
      </c>
      <c r="E3047" s="9">
        <f>IF(K3047=1,VLOOKUP(A3046,[1]Plan1!$AY$117:$BA$314,3),E3046)</f>
        <v>6801.72</v>
      </c>
      <c r="F3047" s="110">
        <f t="shared" si="1315"/>
        <v>45307</v>
      </c>
      <c r="G3047" s="12">
        <f t="shared" si="1308"/>
        <v>4.2003345503722755E-3</v>
      </c>
      <c r="H3047" s="11">
        <f t="shared" si="1316"/>
        <v>45337</v>
      </c>
      <c r="I3047" s="11">
        <f t="shared" si="1309"/>
        <v>45337</v>
      </c>
      <c r="J3047" s="1">
        <f t="shared" si="1317"/>
        <v>21</v>
      </c>
      <c r="K3047" s="1">
        <f t="shared" si="1264"/>
        <v>17</v>
      </c>
      <c r="L3047" s="8">
        <f t="shared" si="1310"/>
        <v>1.00339891</v>
      </c>
      <c r="M3047" s="14">
        <f t="shared" si="1263"/>
        <v>1.0056001299999999</v>
      </c>
      <c r="N3047" s="14">
        <f t="shared" si="1323"/>
        <v>1.549904053289112</v>
      </c>
      <c r="O3047" s="8">
        <f t="shared" si="1262"/>
        <v>1.55517203</v>
      </c>
      <c r="P3047" s="8">
        <f t="shared" si="1311"/>
        <v>20168.41915768</v>
      </c>
      <c r="Q3047" s="13">
        <f t="shared" si="1318"/>
        <v>0</v>
      </c>
      <c r="R3047" s="21">
        <v>0</v>
      </c>
      <c r="S3047" s="8">
        <f t="shared" si="1319"/>
        <v>0</v>
      </c>
      <c r="T3047" s="10">
        <f t="shared" si="1320"/>
        <v>6.5000000000000002E-2</v>
      </c>
      <c r="U3047" s="13">
        <f t="shared" si="1324"/>
        <v>20</v>
      </c>
      <c r="V3047" s="13">
        <v>252</v>
      </c>
      <c r="W3047" s="14">
        <f t="shared" si="1284"/>
        <v>1.0050105110000001</v>
      </c>
      <c r="X3047" s="85">
        <f t="shared" si="1283"/>
        <v>101.05408604</v>
      </c>
      <c r="Y3047" s="8">
        <v>0</v>
      </c>
      <c r="Z3047" s="9">
        <f t="shared" si="1312"/>
        <v>0</v>
      </c>
      <c r="AA3047" s="26" t="str">
        <f t="shared" si="1321"/>
        <v>AMEX=</v>
      </c>
      <c r="AB3047" s="70">
        <f t="shared" si="1322"/>
        <v>45331</v>
      </c>
      <c r="AE3047" s="11"/>
      <c r="AF3047" s="5"/>
      <c r="AG3047" s="1"/>
      <c r="AH3047" s="1"/>
      <c r="AI3047" s="1"/>
      <c r="AJ3047" s="1"/>
      <c r="AK3047" s="10"/>
      <c r="AL3047" s="1"/>
      <c r="AM3047" s="1"/>
      <c r="AN3047" s="1"/>
      <c r="AO3047" s="1"/>
      <c r="AP3047" s="1"/>
      <c r="AQ3047" s="1"/>
    </row>
    <row r="3048" spans="1:43" ht="15.75" x14ac:dyDescent="0.2">
      <c r="A3048" s="67">
        <f t="shared" si="1313"/>
        <v>45330</v>
      </c>
      <c r="B3048" s="8">
        <f t="shared" si="1307"/>
        <v>20278.586236029998</v>
      </c>
      <c r="C3048" s="224">
        <f t="shared" si="1285"/>
        <v>12968.609754176852</v>
      </c>
      <c r="D3048" s="28">
        <f t="shared" si="1314"/>
        <v>6773.27</v>
      </c>
      <c r="E3048" s="9">
        <f>IF(K3048=1,VLOOKUP(A3047,[1]Plan1!$AY$117:$BA$314,3),E3047)</f>
        <v>6801.72</v>
      </c>
      <c r="F3048" s="110">
        <f t="shared" si="1315"/>
        <v>45307</v>
      </c>
      <c r="G3048" s="12">
        <f t="shared" si="1308"/>
        <v>4.2003345503722755E-3</v>
      </c>
      <c r="H3048" s="11">
        <f t="shared" si="1316"/>
        <v>45337</v>
      </c>
      <c r="I3048" s="11">
        <f t="shared" si="1309"/>
        <v>45337</v>
      </c>
      <c r="J3048" s="1">
        <f t="shared" si="1317"/>
        <v>21</v>
      </c>
      <c r="K3048" s="1">
        <f t="shared" si="1264"/>
        <v>18</v>
      </c>
      <c r="L3048" s="8">
        <f t="shared" si="1310"/>
        <v>1.0035992</v>
      </c>
      <c r="M3048" s="14">
        <f t="shared" si="1263"/>
        <v>1.0056001299999999</v>
      </c>
      <c r="N3048" s="14">
        <f t="shared" si="1323"/>
        <v>1.549904053289112</v>
      </c>
      <c r="O3048" s="8">
        <f t="shared" si="1262"/>
        <v>1.5554824599999999</v>
      </c>
      <c r="P3048" s="8">
        <f t="shared" si="1311"/>
        <v>20172.445003199999</v>
      </c>
      <c r="Q3048" s="13">
        <f t="shared" si="1318"/>
        <v>0</v>
      </c>
      <c r="R3048" s="21">
        <v>0</v>
      </c>
      <c r="S3048" s="8">
        <f t="shared" si="1319"/>
        <v>0</v>
      </c>
      <c r="T3048" s="10">
        <f t="shared" si="1320"/>
        <v>6.5000000000000002E-2</v>
      </c>
      <c r="U3048" s="13">
        <f t="shared" si="1324"/>
        <v>21</v>
      </c>
      <c r="V3048" s="13">
        <v>252</v>
      </c>
      <c r="W3048" s="14">
        <f t="shared" si="1284"/>
        <v>1.0052616940000001</v>
      </c>
      <c r="X3048" s="85">
        <f t="shared" si="1283"/>
        <v>106.14123283000001</v>
      </c>
      <c r="Y3048" s="8">
        <v>0</v>
      </c>
      <c r="Z3048" s="9">
        <f t="shared" si="1312"/>
        <v>0</v>
      </c>
      <c r="AA3048" s="26" t="str">
        <f t="shared" si="1321"/>
        <v>AMEX=</v>
      </c>
      <c r="AB3048" s="70">
        <f t="shared" si="1322"/>
        <v>45331</v>
      </c>
      <c r="AC3048" s="232" t="s">
        <v>145</v>
      </c>
      <c r="AD3048" s="232" t="s">
        <v>145</v>
      </c>
      <c r="AE3048" s="11"/>
      <c r="AF3048" s="5"/>
      <c r="AG3048" s="1"/>
      <c r="AH3048" s="1"/>
      <c r="AI3048" s="1"/>
      <c r="AJ3048" s="1"/>
      <c r="AK3048" s="10"/>
      <c r="AL3048" s="1"/>
      <c r="AM3048" s="1"/>
      <c r="AN3048" s="1"/>
      <c r="AO3048" s="1"/>
      <c r="AP3048" s="1"/>
      <c r="AQ3048" s="1"/>
    </row>
    <row r="3049" spans="1:43" ht="18.75" x14ac:dyDescent="0.25">
      <c r="A3049" s="196">
        <f t="shared" si="1313"/>
        <v>45331</v>
      </c>
      <c r="B3049" s="85">
        <f t="shared" si="1307"/>
        <v>20287.703585309999</v>
      </c>
      <c r="C3049" s="85">
        <f t="shared" si="1285"/>
        <v>12968.609754176852</v>
      </c>
      <c r="D3049" s="197">
        <f t="shared" si="1314"/>
        <v>6773.27</v>
      </c>
      <c r="E3049" s="9">
        <f>IF(K3049=1,VLOOKUP(A3048,[1]Plan1!$AY$117:$BA$314,3),E3048)</f>
        <v>6801.72</v>
      </c>
      <c r="F3049" s="198">
        <f t="shared" si="1315"/>
        <v>45307</v>
      </c>
      <c r="G3049" s="199">
        <f t="shared" si="1308"/>
        <v>4.2003345503722755E-3</v>
      </c>
      <c r="H3049" s="200">
        <f t="shared" si="1316"/>
        <v>45337</v>
      </c>
      <c r="I3049" s="200">
        <f t="shared" si="1309"/>
        <v>45337</v>
      </c>
      <c r="J3049" s="83">
        <f t="shared" si="1317"/>
        <v>21</v>
      </c>
      <c r="K3049" s="83">
        <f t="shared" si="1264"/>
        <v>19</v>
      </c>
      <c r="L3049" s="85">
        <f t="shared" si="1310"/>
        <v>1.0037995399999999</v>
      </c>
      <c r="M3049" s="201">
        <f t="shared" si="1263"/>
        <v>1.0056001299999999</v>
      </c>
      <c r="N3049" s="201">
        <f t="shared" si="1323"/>
        <v>1.549904053289112</v>
      </c>
      <c r="O3049" s="85">
        <f t="shared" ref="O3049:O3112" si="1325">TRUNC(TRUNC((L3049*N3049),15),8)</f>
        <v>1.5557929699999999</v>
      </c>
      <c r="P3049" s="85">
        <f t="shared" si="1311"/>
        <v>20176.471886219999</v>
      </c>
      <c r="Q3049" s="202">
        <v>13</v>
      </c>
      <c r="R3049" s="203">
        <v>0</v>
      </c>
      <c r="S3049" s="85">
        <f t="shared" si="1319"/>
        <v>0</v>
      </c>
      <c r="T3049" s="204">
        <f t="shared" si="1320"/>
        <v>6.5000000000000002E-2</v>
      </c>
      <c r="U3049" s="202">
        <f t="shared" si="1324"/>
        <v>22</v>
      </c>
      <c r="V3049" s="202">
        <v>252</v>
      </c>
      <c r="W3049" s="201">
        <f t="shared" si="1284"/>
        <v>1.0055129410000001</v>
      </c>
      <c r="X3049" s="85">
        <f t="shared" si="1283"/>
        <v>111.23169909000001</v>
      </c>
      <c r="Y3049" s="85">
        <v>0</v>
      </c>
      <c r="Z3049" s="106">
        <f t="shared" si="1312"/>
        <v>0</v>
      </c>
      <c r="AA3049" s="107" t="str">
        <f t="shared" si="1321"/>
        <v>AMEX=</v>
      </c>
      <c r="AB3049" s="152">
        <f t="shared" si="1322"/>
        <v>45331</v>
      </c>
      <c r="AC3049" s="234">
        <f>ROUND(AD3058*AD3067,2)</f>
        <v>866508.83</v>
      </c>
      <c r="AD3049" s="246" t="s">
        <v>146</v>
      </c>
      <c r="AE3049" s="11"/>
      <c r="AF3049" s="5"/>
      <c r="AG3049" s="1"/>
      <c r="AH3049" s="1"/>
      <c r="AI3049" s="1"/>
      <c r="AJ3049" s="1"/>
      <c r="AK3049" s="10"/>
      <c r="AL3049" s="1"/>
      <c r="AM3049" s="1"/>
      <c r="AN3049" s="1"/>
      <c r="AO3049" s="1"/>
      <c r="AP3049" s="1"/>
      <c r="AQ3049" s="1"/>
    </row>
    <row r="3050" spans="1:43" ht="15.75" x14ac:dyDescent="0.2">
      <c r="A3050" s="67">
        <f t="shared" si="1313"/>
        <v>45332</v>
      </c>
      <c r="B3050" s="8">
        <f t="shared" si="1307"/>
        <v>20209.664350845142</v>
      </c>
      <c r="C3050" s="224">
        <f t="shared" si="1285"/>
        <v>12968.609754176852</v>
      </c>
      <c r="D3050" s="28">
        <f t="shared" si="1314"/>
        <v>6773.27</v>
      </c>
      <c r="E3050" s="9">
        <f>IF(K3050=1,VLOOKUP(A3049,[1]Plan1!$AY$117:$BA$314,3),E3049)</f>
        <v>6801.72</v>
      </c>
      <c r="F3050" s="110">
        <f t="shared" si="1315"/>
        <v>45307</v>
      </c>
      <c r="G3050" s="12">
        <f t="shared" si="1308"/>
        <v>4.2003345503722755E-3</v>
      </c>
      <c r="H3050" s="11">
        <f t="shared" si="1316"/>
        <v>45337</v>
      </c>
      <c r="I3050" s="11">
        <f t="shared" si="1309"/>
        <v>45337</v>
      </c>
      <c r="J3050" s="1">
        <f t="shared" si="1317"/>
        <v>21</v>
      </c>
      <c r="K3050" s="1">
        <f t="shared" si="1264"/>
        <v>20</v>
      </c>
      <c r="L3050" s="8">
        <f t="shared" si="1310"/>
        <v>1.0039999100000001</v>
      </c>
      <c r="M3050" s="14">
        <f t="shared" ref="M3050:M3113" si="1326">IF(I3050&gt;I3049,L3049,M3049)</f>
        <v>1.0056001299999999</v>
      </c>
      <c r="N3050" s="14">
        <f t="shared" si="1323"/>
        <v>1.549904053289112</v>
      </c>
      <c r="O3050" s="8">
        <f t="shared" si="1325"/>
        <v>1.5561035299999999</v>
      </c>
      <c r="P3050" s="8">
        <f t="shared" si="1311"/>
        <v>20180.499417660001</v>
      </c>
      <c r="Q3050" s="13">
        <f t="shared" si="1318"/>
        <v>0</v>
      </c>
      <c r="R3050" s="21">
        <v>0</v>
      </c>
      <c r="S3050" s="8">
        <f t="shared" si="1319"/>
        <v>0</v>
      </c>
      <c r="T3050" s="10">
        <v>6.5000000000000002E-2</v>
      </c>
      <c r="U3050" s="13">
        <f t="shared" si="1324"/>
        <v>1</v>
      </c>
      <c r="V3050" s="13">
        <v>252</v>
      </c>
      <c r="W3050" s="14">
        <f t="shared" si="1284"/>
        <v>1.0002499309999999</v>
      </c>
      <c r="X3050" s="85">
        <f t="shared" ref="X3050:X3077" si="1327">TRUNC((P3050*(W3050-1)),8)+(AC$3059*(O3050/O$3049)*W3050)</f>
        <v>29.164933185140953</v>
      </c>
      <c r="Y3050" s="8">
        <v>0</v>
      </c>
      <c r="Z3050" s="9">
        <f t="shared" si="1312"/>
        <v>0</v>
      </c>
      <c r="AA3050" s="26" t="s">
        <v>116</v>
      </c>
      <c r="AB3050" s="70">
        <v>45359</v>
      </c>
      <c r="AC3050" s="219" t="s">
        <v>96</v>
      </c>
      <c r="AD3050" s="221">
        <v>13682805.25</v>
      </c>
      <c r="AE3050" s="11"/>
      <c r="AF3050" s="5"/>
      <c r="AG3050" s="1"/>
      <c r="AH3050" s="1"/>
      <c r="AI3050" s="1"/>
      <c r="AJ3050" s="1"/>
      <c r="AK3050" s="10"/>
      <c r="AL3050" s="1"/>
      <c r="AM3050" s="1"/>
      <c r="AN3050" s="1"/>
      <c r="AO3050" s="1"/>
      <c r="AP3050" s="1"/>
      <c r="AQ3050" s="1"/>
    </row>
    <row r="3051" spans="1:43" ht="15.75" x14ac:dyDescent="0.2">
      <c r="A3051" s="67">
        <f t="shared" si="1313"/>
        <v>45333</v>
      </c>
      <c r="B3051" s="8">
        <f t="shared" si="1307"/>
        <v>20209.664350845142</v>
      </c>
      <c r="C3051" s="224">
        <f t="shared" si="1285"/>
        <v>12968.609754176852</v>
      </c>
      <c r="D3051" s="28">
        <f t="shared" si="1314"/>
        <v>6773.27</v>
      </c>
      <c r="E3051" s="9">
        <f>IF(K3051=1,VLOOKUP(A3050,[1]Plan1!$AY$117:$BA$314,3),E3050)</f>
        <v>6801.72</v>
      </c>
      <c r="F3051" s="110">
        <f t="shared" si="1315"/>
        <v>45307</v>
      </c>
      <c r="G3051" s="12">
        <f t="shared" si="1308"/>
        <v>4.2003345503722755E-3</v>
      </c>
      <c r="H3051" s="11">
        <f t="shared" si="1316"/>
        <v>45337</v>
      </c>
      <c r="I3051" s="11">
        <f t="shared" si="1309"/>
        <v>45337</v>
      </c>
      <c r="J3051" s="1">
        <f t="shared" si="1317"/>
        <v>21</v>
      </c>
      <c r="K3051" s="1">
        <f t="shared" ref="K3051:K3114" si="1328">(J3051-(NETWORKDAYS(A3051,I3051,AE$118:AE$502)-1))</f>
        <v>20</v>
      </c>
      <c r="L3051" s="8">
        <f t="shared" si="1310"/>
        <v>1.0039999100000001</v>
      </c>
      <c r="M3051" s="14">
        <f t="shared" si="1326"/>
        <v>1.0056001299999999</v>
      </c>
      <c r="N3051" s="14">
        <f t="shared" si="1323"/>
        <v>1.549904053289112</v>
      </c>
      <c r="O3051" s="8">
        <f t="shared" si="1325"/>
        <v>1.5561035299999999</v>
      </c>
      <c r="P3051" s="8">
        <f t="shared" si="1311"/>
        <v>20180.499417660001</v>
      </c>
      <c r="Q3051" s="13">
        <f t="shared" si="1318"/>
        <v>0</v>
      </c>
      <c r="R3051" s="21">
        <v>0</v>
      </c>
      <c r="S3051" s="8">
        <f t="shared" si="1319"/>
        <v>0</v>
      </c>
      <c r="T3051" s="10">
        <v>6.5000000000000002E-2</v>
      </c>
      <c r="U3051" s="13">
        <f t="shared" si="1324"/>
        <v>1</v>
      </c>
      <c r="V3051" s="13">
        <v>252</v>
      </c>
      <c r="W3051" s="14">
        <f t="shared" si="1284"/>
        <v>1.0002499309999999</v>
      </c>
      <c r="X3051" s="85">
        <f t="shared" si="1327"/>
        <v>29.164933185140953</v>
      </c>
      <c r="Y3051" s="8">
        <v>0</v>
      </c>
      <c r="Z3051" s="9">
        <f t="shared" si="1312"/>
        <v>0</v>
      </c>
      <c r="AA3051" s="26" t="str">
        <f t="shared" si="1321"/>
        <v>AMEX=</v>
      </c>
      <c r="AB3051" s="70">
        <f t="shared" si="1322"/>
        <v>45359</v>
      </c>
      <c r="AC3051" s="220">
        <v>9946</v>
      </c>
      <c r="AD3051" s="219" t="s">
        <v>133</v>
      </c>
      <c r="AE3051" s="11"/>
      <c r="AF3051" s="5"/>
      <c r="AG3051" s="1"/>
      <c r="AH3051" s="1"/>
      <c r="AI3051" s="1"/>
      <c r="AJ3051" s="1"/>
      <c r="AK3051" s="10"/>
      <c r="AL3051" s="1"/>
      <c r="AM3051" s="1"/>
      <c r="AN3051" s="1"/>
      <c r="AO3051" s="1"/>
      <c r="AP3051" s="1"/>
      <c r="AQ3051" s="1"/>
    </row>
    <row r="3052" spans="1:43" ht="15.75" x14ac:dyDescent="0.2">
      <c r="A3052" s="67">
        <f t="shared" si="1313"/>
        <v>45334</v>
      </c>
      <c r="B3052" s="8">
        <f t="shared" si="1307"/>
        <v>20209.664350845142</v>
      </c>
      <c r="C3052" s="224">
        <f t="shared" si="1285"/>
        <v>12968.609754176852</v>
      </c>
      <c r="D3052" s="28">
        <f t="shared" si="1314"/>
        <v>6773.27</v>
      </c>
      <c r="E3052" s="9">
        <f>IF(K3052=1,VLOOKUP(A3051,[1]Plan1!$AY$117:$BA$314,3),E3051)</f>
        <v>6801.72</v>
      </c>
      <c r="F3052" s="110">
        <f t="shared" si="1315"/>
        <v>45307</v>
      </c>
      <c r="G3052" s="12">
        <f t="shared" si="1308"/>
        <v>4.2003345503722755E-3</v>
      </c>
      <c r="H3052" s="11">
        <f t="shared" si="1316"/>
        <v>45337</v>
      </c>
      <c r="I3052" s="11">
        <f t="shared" si="1309"/>
        <v>45337</v>
      </c>
      <c r="J3052" s="1">
        <f t="shared" si="1317"/>
        <v>21</v>
      </c>
      <c r="K3052" s="1">
        <f t="shared" si="1328"/>
        <v>20</v>
      </c>
      <c r="L3052" s="8">
        <f t="shared" si="1310"/>
        <v>1.0039999100000001</v>
      </c>
      <c r="M3052" s="14">
        <f t="shared" si="1326"/>
        <v>1.0056001299999999</v>
      </c>
      <c r="N3052" s="14">
        <f t="shared" si="1323"/>
        <v>1.549904053289112</v>
      </c>
      <c r="O3052" s="8">
        <f t="shared" si="1325"/>
        <v>1.5561035299999999</v>
      </c>
      <c r="P3052" s="8">
        <f t="shared" si="1311"/>
        <v>20180.499417660001</v>
      </c>
      <c r="Q3052" s="13">
        <f t="shared" si="1318"/>
        <v>0</v>
      </c>
      <c r="R3052" s="21">
        <v>0</v>
      </c>
      <c r="S3052" s="8">
        <f t="shared" si="1319"/>
        <v>0</v>
      </c>
      <c r="T3052" s="10">
        <v>6.5000000000000002E-2</v>
      </c>
      <c r="U3052" s="13">
        <f t="shared" si="1324"/>
        <v>1</v>
      </c>
      <c r="V3052" s="13">
        <v>252</v>
      </c>
      <c r="W3052" s="14">
        <f t="shared" si="1284"/>
        <v>1.0002499309999999</v>
      </c>
      <c r="X3052" s="85">
        <f t="shared" si="1327"/>
        <v>29.164933185140953</v>
      </c>
      <c r="Y3052" s="8">
        <v>0</v>
      </c>
      <c r="Z3052" s="9">
        <f t="shared" si="1312"/>
        <v>0</v>
      </c>
      <c r="AA3052" s="26" t="str">
        <f t="shared" si="1321"/>
        <v>AMEX=</v>
      </c>
      <c r="AB3052" s="70">
        <f t="shared" si="1322"/>
        <v>45359</v>
      </c>
      <c r="AC3052" s="219" t="s">
        <v>127</v>
      </c>
      <c r="AD3052" s="221">
        <v>10000000</v>
      </c>
      <c r="AE3052" s="11"/>
      <c r="AF3052" s="5"/>
      <c r="AG3052" s="1"/>
      <c r="AH3052" s="1"/>
      <c r="AI3052" s="1"/>
      <c r="AJ3052" s="1"/>
      <c r="AK3052" s="10"/>
      <c r="AL3052" s="1"/>
      <c r="AM3052" s="1"/>
      <c r="AN3052" s="1"/>
      <c r="AO3052" s="1"/>
      <c r="AP3052" s="1"/>
      <c r="AQ3052" s="1"/>
    </row>
    <row r="3053" spans="1:43" ht="15.75" x14ac:dyDescent="0.2">
      <c r="A3053" s="67">
        <f t="shared" si="1313"/>
        <v>45335</v>
      </c>
      <c r="B3053" s="8">
        <f t="shared" si="1307"/>
        <v>20209.664350845142</v>
      </c>
      <c r="C3053" s="224">
        <f t="shared" si="1285"/>
        <v>12968.609754176852</v>
      </c>
      <c r="D3053" s="28">
        <f t="shared" si="1314"/>
        <v>6773.27</v>
      </c>
      <c r="E3053" s="9">
        <f>IF(K3053=1,VLOOKUP(A3052,[1]Plan1!$AY$117:$BA$314,3),E3052)</f>
        <v>6801.72</v>
      </c>
      <c r="F3053" s="110">
        <f t="shared" si="1315"/>
        <v>45307</v>
      </c>
      <c r="G3053" s="12">
        <f t="shared" si="1308"/>
        <v>4.2003345503722755E-3</v>
      </c>
      <c r="H3053" s="11">
        <f t="shared" si="1316"/>
        <v>45337</v>
      </c>
      <c r="I3053" s="11">
        <f t="shared" si="1309"/>
        <v>45337</v>
      </c>
      <c r="J3053" s="1">
        <f t="shared" si="1317"/>
        <v>21</v>
      </c>
      <c r="K3053" s="1">
        <f t="shared" si="1328"/>
        <v>20</v>
      </c>
      <c r="L3053" s="8">
        <f t="shared" si="1310"/>
        <v>1.0039999100000001</v>
      </c>
      <c r="M3053" s="14">
        <f t="shared" si="1326"/>
        <v>1.0056001299999999</v>
      </c>
      <c r="N3053" s="14">
        <f t="shared" si="1323"/>
        <v>1.549904053289112</v>
      </c>
      <c r="O3053" s="8">
        <f t="shared" si="1325"/>
        <v>1.5561035299999999</v>
      </c>
      <c r="P3053" s="8">
        <f t="shared" si="1311"/>
        <v>20180.499417660001</v>
      </c>
      <c r="Q3053" s="13">
        <f t="shared" si="1318"/>
        <v>0</v>
      </c>
      <c r="R3053" s="21">
        <v>0</v>
      </c>
      <c r="S3053" s="8">
        <f t="shared" si="1319"/>
        <v>0</v>
      </c>
      <c r="T3053" s="10">
        <v>6.5000000000000002E-2</v>
      </c>
      <c r="U3053" s="13">
        <f t="shared" si="1324"/>
        <v>1</v>
      </c>
      <c r="V3053" s="13">
        <v>252</v>
      </c>
      <c r="W3053" s="14">
        <f t="shared" si="1284"/>
        <v>1.0002499309999999</v>
      </c>
      <c r="X3053" s="85">
        <f t="shared" si="1327"/>
        <v>29.164933185140953</v>
      </c>
      <c r="Y3053" s="8">
        <v>0</v>
      </c>
      <c r="Z3053" s="9">
        <f t="shared" si="1312"/>
        <v>0</v>
      </c>
      <c r="AA3053" s="26" t="str">
        <f t="shared" si="1321"/>
        <v>AMEX=</v>
      </c>
      <c r="AB3053" s="70">
        <f t="shared" si="1322"/>
        <v>45359</v>
      </c>
      <c r="AC3053" s="222">
        <f>X3049</f>
        <v>111.23169909000001</v>
      </c>
      <c r="AD3053" s="219" t="s">
        <v>144</v>
      </c>
      <c r="AE3053" s="11"/>
      <c r="AF3053" s="5"/>
      <c r="AG3053" s="1"/>
      <c r="AH3053" s="1"/>
      <c r="AI3053" s="1"/>
      <c r="AJ3053" s="1"/>
      <c r="AK3053" s="10"/>
      <c r="AL3053" s="1"/>
      <c r="AM3053" s="1"/>
      <c r="AN3053" s="1"/>
      <c r="AO3053" s="1"/>
      <c r="AP3053" s="1"/>
      <c r="AQ3053" s="1"/>
    </row>
    <row r="3054" spans="1:43" ht="15.75" x14ac:dyDescent="0.2">
      <c r="A3054" s="67">
        <f t="shared" si="1313"/>
        <v>45336</v>
      </c>
      <c r="B3054" s="8">
        <f t="shared" si="1307"/>
        <v>20209.664350845142</v>
      </c>
      <c r="C3054" s="224">
        <f t="shared" si="1285"/>
        <v>12968.609754176852</v>
      </c>
      <c r="D3054" s="28">
        <f t="shared" si="1314"/>
        <v>6773.27</v>
      </c>
      <c r="E3054" s="9">
        <f>IF(K3054=1,VLOOKUP(A3053,[1]Plan1!$AY$117:$BA$314,3),E3053)</f>
        <v>6801.72</v>
      </c>
      <c r="F3054" s="110">
        <f t="shared" si="1315"/>
        <v>45307</v>
      </c>
      <c r="G3054" s="12">
        <f t="shared" si="1308"/>
        <v>4.2003345503722755E-3</v>
      </c>
      <c r="H3054" s="11">
        <f t="shared" si="1316"/>
        <v>45337</v>
      </c>
      <c r="I3054" s="11">
        <f t="shared" si="1309"/>
        <v>45337</v>
      </c>
      <c r="J3054" s="1">
        <f t="shared" si="1317"/>
        <v>21</v>
      </c>
      <c r="K3054" s="1">
        <f t="shared" si="1328"/>
        <v>20</v>
      </c>
      <c r="L3054" s="8">
        <f t="shared" si="1310"/>
        <v>1.0039999100000001</v>
      </c>
      <c r="M3054" s="14">
        <f t="shared" si="1326"/>
        <v>1.0056001299999999</v>
      </c>
      <c r="N3054" s="14">
        <f t="shared" si="1323"/>
        <v>1.549904053289112</v>
      </c>
      <c r="O3054" s="8">
        <f t="shared" si="1325"/>
        <v>1.5561035299999999</v>
      </c>
      <c r="P3054" s="8">
        <f t="shared" si="1311"/>
        <v>20180.499417660001</v>
      </c>
      <c r="Q3054" s="13">
        <f t="shared" si="1318"/>
        <v>0</v>
      </c>
      <c r="R3054" s="21">
        <v>0</v>
      </c>
      <c r="S3054" s="8">
        <f t="shared" si="1319"/>
        <v>0</v>
      </c>
      <c r="T3054" s="10">
        <v>6.5000000000000002E-2</v>
      </c>
      <c r="U3054" s="13">
        <f t="shared" si="1324"/>
        <v>1</v>
      </c>
      <c r="V3054" s="13">
        <v>252</v>
      </c>
      <c r="W3054" s="14">
        <f t="shared" si="1284"/>
        <v>1.0002499309999999</v>
      </c>
      <c r="X3054" s="85">
        <f t="shared" si="1327"/>
        <v>29.164933185140953</v>
      </c>
      <c r="Y3054" s="8">
        <v>0</v>
      </c>
      <c r="Z3054" s="9">
        <f t="shared" si="1312"/>
        <v>0</v>
      </c>
      <c r="AA3054" s="26" t="str">
        <f t="shared" si="1321"/>
        <v>AMEX=</v>
      </c>
      <c r="AB3054" s="70">
        <f t="shared" si="1322"/>
        <v>45359</v>
      </c>
      <c r="AC3054" s="219" t="s">
        <v>95</v>
      </c>
      <c r="AD3054" s="221">
        <f>AD3050-AD3052</f>
        <v>3682805.25</v>
      </c>
      <c r="AE3054" s="11"/>
      <c r="AF3054" s="5"/>
      <c r="AG3054" s="1"/>
      <c r="AH3054" s="1"/>
      <c r="AI3054" s="1"/>
      <c r="AJ3054" s="1"/>
      <c r="AK3054" s="10"/>
      <c r="AL3054" s="1"/>
      <c r="AM3054" s="1"/>
      <c r="AN3054" s="1"/>
      <c r="AO3054" s="1"/>
      <c r="AP3054" s="1"/>
      <c r="AQ3054" s="1"/>
    </row>
    <row r="3055" spans="1:43" ht="15.75" x14ac:dyDescent="0.2">
      <c r="A3055" s="67">
        <f t="shared" si="1313"/>
        <v>45337</v>
      </c>
      <c r="B3055" s="8">
        <f t="shared" si="1307"/>
        <v>20218.750652720919</v>
      </c>
      <c r="C3055" s="224">
        <f t="shared" si="1285"/>
        <v>12968.609754176852</v>
      </c>
      <c r="D3055" s="28">
        <f t="shared" si="1314"/>
        <v>6773.27</v>
      </c>
      <c r="E3055" s="9">
        <f>IF(K3055=1,VLOOKUP(A3054,[1]Plan1!$AY$117:$BA$314,3),E3054)</f>
        <v>6801.72</v>
      </c>
      <c r="F3055" s="110">
        <f t="shared" si="1315"/>
        <v>45307</v>
      </c>
      <c r="G3055" s="12">
        <f t="shared" si="1308"/>
        <v>4.2003345503722755E-3</v>
      </c>
      <c r="H3055" s="11">
        <f t="shared" si="1316"/>
        <v>45366</v>
      </c>
      <c r="I3055" s="11">
        <f t="shared" si="1309"/>
        <v>45337</v>
      </c>
      <c r="J3055" s="1">
        <f t="shared" si="1317"/>
        <v>21</v>
      </c>
      <c r="K3055" s="1">
        <f t="shared" si="1328"/>
        <v>21</v>
      </c>
      <c r="L3055" s="8">
        <f t="shared" si="1310"/>
        <v>1.00420033</v>
      </c>
      <c r="M3055" s="14">
        <f t="shared" si="1326"/>
        <v>1.0056001299999999</v>
      </c>
      <c r="N3055" s="14">
        <f t="shared" si="1323"/>
        <v>1.549904053289112</v>
      </c>
      <c r="O3055" s="8">
        <f t="shared" si="1325"/>
        <v>1.5564141600000001</v>
      </c>
      <c r="P3055" s="8">
        <f t="shared" si="1311"/>
        <v>20184.527856910001</v>
      </c>
      <c r="Q3055" s="13">
        <f t="shared" si="1318"/>
        <v>0</v>
      </c>
      <c r="R3055" s="21">
        <v>0</v>
      </c>
      <c r="S3055" s="8">
        <f t="shared" si="1319"/>
        <v>0</v>
      </c>
      <c r="T3055" s="10">
        <v>6.5000000000000002E-2</v>
      </c>
      <c r="U3055" s="13">
        <f t="shared" si="1324"/>
        <v>2</v>
      </c>
      <c r="V3055" s="13">
        <v>252</v>
      </c>
      <c r="W3055" s="14">
        <f t="shared" si="1284"/>
        <v>1.000499925</v>
      </c>
      <c r="X3055" s="85">
        <f t="shared" si="1327"/>
        <v>34.222795810917717</v>
      </c>
      <c r="Y3055" s="8">
        <v>0</v>
      </c>
      <c r="Z3055" s="9">
        <f t="shared" si="1312"/>
        <v>0</v>
      </c>
      <c r="AA3055" s="26" t="str">
        <f t="shared" si="1321"/>
        <v>AMEX=</v>
      </c>
      <c r="AB3055" s="70">
        <f t="shared" si="1322"/>
        <v>45359</v>
      </c>
      <c r="AC3055" s="221">
        <f>AC3053*AC3051</f>
        <v>1106310.47914914</v>
      </c>
      <c r="AD3055" s="219" t="s">
        <v>140</v>
      </c>
      <c r="AE3055" s="11"/>
      <c r="AF3055" s="5"/>
      <c r="AG3055" s="1"/>
      <c r="AH3055" s="1"/>
      <c r="AI3055" s="1"/>
      <c r="AJ3055" s="1"/>
      <c r="AK3055" s="10"/>
      <c r="AL3055" s="1"/>
      <c r="AM3055" s="1"/>
      <c r="AN3055" s="1"/>
      <c r="AO3055" s="1"/>
      <c r="AP3055" s="1"/>
      <c r="AQ3055" s="1"/>
    </row>
    <row r="3056" spans="1:43" ht="15.75" x14ac:dyDescent="0.2">
      <c r="A3056" s="67">
        <f t="shared" si="1313"/>
        <v>45338</v>
      </c>
      <c r="B3056" s="8">
        <f t="shared" si="1307"/>
        <v>20231.765015164816</v>
      </c>
      <c r="C3056" s="224">
        <f t="shared" si="1285"/>
        <v>12968.609754176852</v>
      </c>
      <c r="D3056" s="28">
        <f t="shared" si="1314"/>
        <v>6801.72</v>
      </c>
      <c r="E3056" s="9">
        <f>IF(K3056=1,VLOOKUP(A3055,[1]Plan1!$AY$117:$BA$314,3),E3055)</f>
        <v>6858.17</v>
      </c>
      <c r="F3056" s="110">
        <f t="shared" si="1315"/>
        <v>45338</v>
      </c>
      <c r="G3056" s="12">
        <f t="shared" si="1308"/>
        <v>8.2993713354857501E-3</v>
      </c>
      <c r="H3056" s="11">
        <f t="shared" si="1316"/>
        <v>45366</v>
      </c>
      <c r="I3056" s="11">
        <f t="shared" si="1309"/>
        <v>45366</v>
      </c>
      <c r="J3056" s="1">
        <f t="shared" si="1317"/>
        <v>21</v>
      </c>
      <c r="K3056" s="1">
        <f t="shared" si="1328"/>
        <v>1</v>
      </c>
      <c r="L3056" s="8">
        <f t="shared" si="1310"/>
        <v>1.0003936499999999</v>
      </c>
      <c r="M3056" s="14">
        <f t="shared" si="1326"/>
        <v>1.00420033</v>
      </c>
      <c r="N3056" s="14">
        <f t="shared" si="1323"/>
        <v>1.5564141617812637</v>
      </c>
      <c r="O3056" s="8">
        <f t="shared" si="1325"/>
        <v>1.55702684</v>
      </c>
      <c r="P3056" s="8">
        <f t="shared" si="1311"/>
        <v>20192.473464729999</v>
      </c>
      <c r="Q3056" s="13">
        <f t="shared" si="1318"/>
        <v>0</v>
      </c>
      <c r="R3056" s="21">
        <v>0</v>
      </c>
      <c r="S3056" s="8">
        <f t="shared" si="1319"/>
        <v>0</v>
      </c>
      <c r="T3056" s="10">
        <v>6.5000000000000002E-2</v>
      </c>
      <c r="U3056" s="13">
        <f t="shared" si="1324"/>
        <v>3</v>
      </c>
      <c r="V3056" s="13">
        <v>252</v>
      </c>
      <c r="W3056" s="14">
        <f t="shared" si="1284"/>
        <v>1.000749981</v>
      </c>
      <c r="X3056" s="85">
        <f t="shared" si="1327"/>
        <v>39.291550434815854</v>
      </c>
      <c r="Y3056" s="8">
        <v>0</v>
      </c>
      <c r="Z3056" s="9">
        <f t="shared" si="1312"/>
        <v>0</v>
      </c>
      <c r="AA3056" s="26" t="str">
        <f t="shared" si="1321"/>
        <v>AMEX=</v>
      </c>
      <c r="AB3056" s="70">
        <f t="shared" si="1322"/>
        <v>45359</v>
      </c>
      <c r="AC3056" s="77" t="s">
        <v>128</v>
      </c>
      <c r="AD3056" s="243">
        <v>1</v>
      </c>
      <c r="AE3056" s="11"/>
      <c r="AF3056" s="5"/>
      <c r="AG3056" s="1"/>
      <c r="AH3056" s="1"/>
      <c r="AI3056" s="1"/>
      <c r="AJ3056" s="1"/>
      <c r="AK3056" s="10"/>
      <c r="AL3056" s="1"/>
      <c r="AM3056" s="1"/>
      <c r="AN3056" s="1"/>
      <c r="AO3056" s="1"/>
      <c r="AP3056" s="1"/>
      <c r="AQ3056" s="1"/>
    </row>
    <row r="3057" spans="1:43" ht="15.75" x14ac:dyDescent="0.2">
      <c r="A3057" s="67">
        <f t="shared" si="1313"/>
        <v>45339</v>
      </c>
      <c r="B3057" s="8">
        <f t="shared" si="1307"/>
        <v>20244.78787946609</v>
      </c>
      <c r="C3057" s="224">
        <f t="shared" si="1285"/>
        <v>12968.609754176852</v>
      </c>
      <c r="D3057" s="28">
        <f t="shared" si="1314"/>
        <v>6801.72</v>
      </c>
      <c r="E3057" s="9">
        <f>IF(K3057=1,VLOOKUP(A3056,[1]Plan1!$AY$117:$BA$314,3),E3056)</f>
        <v>6858.17</v>
      </c>
      <c r="F3057" s="110">
        <f t="shared" si="1315"/>
        <v>45338</v>
      </c>
      <c r="G3057" s="12">
        <f t="shared" si="1308"/>
        <v>8.2993713354857501E-3</v>
      </c>
      <c r="H3057" s="11">
        <f t="shared" si="1316"/>
        <v>45366</v>
      </c>
      <c r="I3057" s="11">
        <f t="shared" si="1309"/>
        <v>45366</v>
      </c>
      <c r="J3057" s="1">
        <f t="shared" si="1317"/>
        <v>21</v>
      </c>
      <c r="K3057" s="1">
        <f t="shared" si="1328"/>
        <v>2</v>
      </c>
      <c r="L3057" s="8">
        <f t="shared" si="1310"/>
        <v>1.00078746</v>
      </c>
      <c r="M3057" s="14">
        <f t="shared" si="1326"/>
        <v>1.00420033</v>
      </c>
      <c r="N3057" s="14">
        <f t="shared" si="1323"/>
        <v>1.5564141617812637</v>
      </c>
      <c r="O3057" s="8">
        <f t="shared" si="1325"/>
        <v>1.55763977</v>
      </c>
      <c r="P3057" s="8">
        <f t="shared" si="1311"/>
        <v>20200.422314709998</v>
      </c>
      <c r="Q3057" s="13">
        <f t="shared" si="1318"/>
        <v>0</v>
      </c>
      <c r="R3057" s="21">
        <v>0</v>
      </c>
      <c r="S3057" s="8">
        <f t="shared" si="1319"/>
        <v>0</v>
      </c>
      <c r="T3057" s="10">
        <v>6.5000000000000002E-2</v>
      </c>
      <c r="U3057" s="13">
        <f t="shared" si="1324"/>
        <v>4</v>
      </c>
      <c r="V3057" s="13">
        <v>252</v>
      </c>
      <c r="W3057" s="14">
        <f t="shared" si="1284"/>
        <v>1.0010000999999999</v>
      </c>
      <c r="X3057" s="85">
        <f t="shared" si="1327"/>
        <v>44.365564756093441</v>
      </c>
      <c r="Y3057" s="8">
        <v>0</v>
      </c>
      <c r="Z3057" s="9">
        <f t="shared" si="1312"/>
        <v>0</v>
      </c>
      <c r="AA3057" s="26" t="str">
        <f t="shared" si="1321"/>
        <v>AMEX=</v>
      </c>
      <c r="AB3057" s="70">
        <f t="shared" si="1322"/>
        <v>45359</v>
      </c>
      <c r="AC3057" s="238">
        <f>TRUNC(AC3049/AC3051,8)</f>
        <v>87.121338219999998</v>
      </c>
      <c r="AD3057" s="219" t="s">
        <v>140</v>
      </c>
      <c r="AE3057" s="11"/>
      <c r="AF3057" s="5"/>
      <c r="AG3057" s="1"/>
      <c r="AH3057" s="1"/>
      <c r="AI3057" s="1"/>
      <c r="AJ3057" s="1"/>
      <c r="AK3057" s="10"/>
      <c r="AL3057" s="1"/>
      <c r="AM3057" s="1"/>
      <c r="AN3057" s="1"/>
      <c r="AO3057" s="1"/>
      <c r="AP3057" s="1"/>
      <c r="AQ3057" s="1"/>
    </row>
    <row r="3058" spans="1:43" ht="15.75" x14ac:dyDescent="0.2">
      <c r="A3058" s="67">
        <f t="shared" si="1313"/>
        <v>45340</v>
      </c>
      <c r="B3058" s="8">
        <f t="shared" si="1307"/>
        <v>20244.78787946609</v>
      </c>
      <c r="C3058" s="224">
        <f t="shared" si="1285"/>
        <v>12968.609754176852</v>
      </c>
      <c r="D3058" s="28">
        <f t="shared" si="1314"/>
        <v>6801.72</v>
      </c>
      <c r="E3058" s="9">
        <f>IF(K3058=1,VLOOKUP(A3057,[1]Plan1!$AY$117:$BA$314,3),E3057)</f>
        <v>6858.17</v>
      </c>
      <c r="F3058" s="110">
        <f t="shared" si="1315"/>
        <v>45338</v>
      </c>
      <c r="G3058" s="12">
        <f t="shared" si="1308"/>
        <v>8.2993713354857501E-3</v>
      </c>
      <c r="H3058" s="11">
        <f t="shared" si="1316"/>
        <v>45366</v>
      </c>
      <c r="I3058" s="11">
        <f t="shared" si="1309"/>
        <v>45366</v>
      </c>
      <c r="J3058" s="1">
        <f t="shared" si="1317"/>
        <v>21</v>
      </c>
      <c r="K3058" s="1">
        <f t="shared" si="1328"/>
        <v>2</v>
      </c>
      <c r="L3058" s="8">
        <f t="shared" si="1310"/>
        <v>1.00078746</v>
      </c>
      <c r="M3058" s="14">
        <f t="shared" si="1326"/>
        <v>1.00420033</v>
      </c>
      <c r="N3058" s="14">
        <f t="shared" si="1323"/>
        <v>1.5564141617812637</v>
      </c>
      <c r="O3058" s="8">
        <f t="shared" si="1325"/>
        <v>1.55763977</v>
      </c>
      <c r="P3058" s="8">
        <f t="shared" si="1311"/>
        <v>20200.422314709998</v>
      </c>
      <c r="Q3058" s="13">
        <f t="shared" si="1318"/>
        <v>0</v>
      </c>
      <c r="R3058" s="21">
        <v>0</v>
      </c>
      <c r="S3058" s="8">
        <f t="shared" si="1319"/>
        <v>0</v>
      </c>
      <c r="T3058" s="10">
        <v>6.5000000000000002E-2</v>
      </c>
      <c r="U3058" s="13">
        <f t="shared" si="1324"/>
        <v>4</v>
      </c>
      <c r="V3058" s="13">
        <v>252</v>
      </c>
      <c r="W3058" s="14">
        <f t="shared" si="1284"/>
        <v>1.0010000999999999</v>
      </c>
      <c r="X3058" s="85">
        <f t="shared" si="1327"/>
        <v>44.365564756093441</v>
      </c>
      <c r="Y3058" s="8">
        <v>0</v>
      </c>
      <c r="Z3058" s="9">
        <f t="shared" si="1312"/>
        <v>0</v>
      </c>
      <c r="AA3058" s="26" t="str">
        <f t="shared" si="1321"/>
        <v>AMEX=</v>
      </c>
      <c r="AB3058" s="70">
        <f t="shared" si="1322"/>
        <v>45359</v>
      </c>
      <c r="AC3058" s="219" t="s">
        <v>106</v>
      </c>
      <c r="AD3058" s="221">
        <f>AD3054*AD3056</f>
        <v>3682805.25</v>
      </c>
      <c r="AE3058" s="11"/>
      <c r="AF3058" s="5"/>
      <c r="AG3058" s="1"/>
      <c r="AH3058" s="1"/>
      <c r="AI3058" s="1"/>
      <c r="AJ3058" s="1"/>
      <c r="AK3058" s="10"/>
      <c r="AL3058" s="1"/>
      <c r="AM3058" s="1"/>
      <c r="AN3058" s="1"/>
      <c r="AO3058" s="1"/>
      <c r="AP3058" s="1"/>
      <c r="AQ3058" s="1"/>
    </row>
    <row r="3059" spans="1:43" ht="15.75" x14ac:dyDescent="0.2">
      <c r="A3059" s="67">
        <f t="shared" si="1313"/>
        <v>45341</v>
      </c>
      <c r="B3059" s="8">
        <f t="shared" si="1307"/>
        <v>20244.78787946609</v>
      </c>
      <c r="C3059" s="224">
        <f t="shared" si="1285"/>
        <v>12968.609754176852</v>
      </c>
      <c r="D3059" s="28">
        <f t="shared" si="1314"/>
        <v>6801.72</v>
      </c>
      <c r="E3059" s="9">
        <f>IF(K3059=1,VLOOKUP(A3058,[1]Plan1!$AY$117:$BA$314,3),E3058)</f>
        <v>6858.17</v>
      </c>
      <c r="F3059" s="110">
        <f t="shared" si="1315"/>
        <v>45338</v>
      </c>
      <c r="G3059" s="12">
        <f t="shared" si="1308"/>
        <v>8.2993713354857501E-3</v>
      </c>
      <c r="H3059" s="11">
        <f t="shared" si="1316"/>
        <v>45366</v>
      </c>
      <c r="I3059" s="11">
        <f t="shared" si="1309"/>
        <v>45366</v>
      </c>
      <c r="J3059" s="1">
        <f t="shared" si="1317"/>
        <v>21</v>
      </c>
      <c r="K3059" s="1">
        <f t="shared" si="1328"/>
        <v>2</v>
      </c>
      <c r="L3059" s="8">
        <f t="shared" si="1310"/>
        <v>1.00078746</v>
      </c>
      <c r="M3059" s="14">
        <f t="shared" si="1326"/>
        <v>1.00420033</v>
      </c>
      <c r="N3059" s="14">
        <f t="shared" si="1323"/>
        <v>1.5564141617812637</v>
      </c>
      <c r="O3059" s="8">
        <f t="shared" si="1325"/>
        <v>1.55763977</v>
      </c>
      <c r="P3059" s="8">
        <f t="shared" si="1311"/>
        <v>20200.422314709998</v>
      </c>
      <c r="Q3059" s="13">
        <f t="shared" si="1318"/>
        <v>0</v>
      </c>
      <c r="R3059" s="21">
        <v>0</v>
      </c>
      <c r="S3059" s="8">
        <f t="shared" si="1319"/>
        <v>0</v>
      </c>
      <c r="T3059" s="10">
        <v>6.5000000000000002E-2</v>
      </c>
      <c r="U3059" s="13">
        <f t="shared" si="1324"/>
        <v>4</v>
      </c>
      <c r="V3059" s="13">
        <v>252</v>
      </c>
      <c r="W3059" s="14">
        <f t="shared" si="1284"/>
        <v>1.0010000999999999</v>
      </c>
      <c r="X3059" s="85">
        <f t="shared" si="1327"/>
        <v>44.365564756093441</v>
      </c>
      <c r="Y3059" s="8">
        <v>0</v>
      </c>
      <c r="Z3059" s="9">
        <f t="shared" si="1312"/>
        <v>0</v>
      </c>
      <c r="AA3059" s="26" t="str">
        <f t="shared" si="1321"/>
        <v>AMEX=</v>
      </c>
      <c r="AB3059" s="70">
        <f t="shared" si="1322"/>
        <v>45359</v>
      </c>
      <c r="AC3059" s="222">
        <f>AC3053-AC3057</f>
        <v>24.110360870000008</v>
      </c>
      <c r="AD3059" s="219" t="s">
        <v>141</v>
      </c>
      <c r="AE3059" s="11"/>
      <c r="AF3059" s="5"/>
      <c r="AG3059" s="1"/>
      <c r="AH3059" s="1"/>
      <c r="AI3059" s="1"/>
      <c r="AJ3059" s="1"/>
      <c r="AK3059" s="10"/>
      <c r="AL3059" s="1"/>
      <c r="AM3059" s="1"/>
      <c r="AN3059" s="1"/>
      <c r="AO3059" s="1"/>
      <c r="AP3059" s="1"/>
      <c r="AQ3059" s="1"/>
    </row>
    <row r="3060" spans="1:43" ht="15.75" x14ac:dyDescent="0.2">
      <c r="A3060" s="67">
        <f t="shared" si="1313"/>
        <v>45342</v>
      </c>
      <c r="B3060" s="8">
        <f t="shared" si="1307"/>
        <v>20257.81909933014</v>
      </c>
      <c r="C3060" s="224">
        <f t="shared" si="1285"/>
        <v>12968.609754176852</v>
      </c>
      <c r="D3060" s="28">
        <f t="shared" si="1314"/>
        <v>6801.72</v>
      </c>
      <c r="E3060" s="9">
        <f>IF(K3060=1,VLOOKUP(A3059,[1]Plan1!$AY$117:$BA$314,3),E3059)</f>
        <v>6858.17</v>
      </c>
      <c r="F3060" s="110">
        <f t="shared" si="1315"/>
        <v>45338</v>
      </c>
      <c r="G3060" s="12">
        <f t="shared" si="1308"/>
        <v>8.2993713354857501E-3</v>
      </c>
      <c r="H3060" s="11">
        <f t="shared" si="1316"/>
        <v>45366</v>
      </c>
      <c r="I3060" s="11">
        <f t="shared" si="1309"/>
        <v>45366</v>
      </c>
      <c r="J3060" s="1">
        <f t="shared" si="1317"/>
        <v>21</v>
      </c>
      <c r="K3060" s="1">
        <f t="shared" si="1328"/>
        <v>3</v>
      </c>
      <c r="L3060" s="8">
        <f t="shared" si="1310"/>
        <v>1.00118142</v>
      </c>
      <c r="M3060" s="14">
        <f t="shared" si="1326"/>
        <v>1.00420033</v>
      </c>
      <c r="N3060" s="14">
        <f t="shared" si="1323"/>
        <v>1.5564141617812637</v>
      </c>
      <c r="O3060" s="8">
        <f t="shared" si="1325"/>
        <v>1.55825294</v>
      </c>
      <c r="P3060" s="8">
        <f t="shared" si="1311"/>
        <v>20208.37427715</v>
      </c>
      <c r="Q3060" s="13">
        <f t="shared" si="1318"/>
        <v>0</v>
      </c>
      <c r="R3060" s="21">
        <v>0</v>
      </c>
      <c r="S3060" s="8">
        <f t="shared" si="1319"/>
        <v>0</v>
      </c>
      <c r="T3060" s="10">
        <v>6.5000000000000002E-2</v>
      </c>
      <c r="U3060" s="13">
        <f t="shared" si="1324"/>
        <v>5</v>
      </c>
      <c r="V3060" s="13">
        <v>252</v>
      </c>
      <c r="W3060" s="14">
        <f t="shared" si="1284"/>
        <v>1.0012502809999999</v>
      </c>
      <c r="X3060" s="85">
        <f t="shared" si="1327"/>
        <v>49.444822180139084</v>
      </c>
      <c r="Y3060" s="8">
        <v>0</v>
      </c>
      <c r="Z3060" s="9">
        <f t="shared" si="1312"/>
        <v>0</v>
      </c>
      <c r="AA3060" s="26" t="str">
        <f t="shared" si="1321"/>
        <v>AMEX=</v>
      </c>
      <c r="AB3060" s="70">
        <f t="shared" si="1322"/>
        <v>45359</v>
      </c>
      <c r="AC3060" s="219" t="s">
        <v>112</v>
      </c>
      <c r="AD3060" s="243">
        <v>0</v>
      </c>
      <c r="AE3060" s="11"/>
      <c r="AF3060" s="5"/>
      <c r="AG3060" s="1"/>
      <c r="AH3060" s="1"/>
      <c r="AI3060" s="1"/>
      <c r="AJ3060" s="1"/>
      <c r="AK3060" s="10"/>
      <c r="AL3060" s="1"/>
      <c r="AM3060" s="1"/>
      <c r="AN3060" s="1"/>
      <c r="AO3060" s="1"/>
      <c r="AP3060" s="1"/>
      <c r="AQ3060" s="1"/>
    </row>
    <row r="3061" spans="1:43" ht="15.75" x14ac:dyDescent="0.2">
      <c r="A3061" s="67">
        <f t="shared" si="1313"/>
        <v>45343</v>
      </c>
      <c r="B3061" s="8">
        <f t="shared" si="1307"/>
        <v>20270.858698835669</v>
      </c>
      <c r="C3061" s="224">
        <f t="shared" si="1285"/>
        <v>12968.609754176852</v>
      </c>
      <c r="D3061" s="28">
        <f t="shared" si="1314"/>
        <v>6801.72</v>
      </c>
      <c r="E3061" s="9">
        <f>IF(K3061=1,VLOOKUP(A3060,[1]Plan1!$AY$117:$BA$314,3),E3060)</f>
        <v>6858.17</v>
      </c>
      <c r="F3061" s="110">
        <f t="shared" si="1315"/>
        <v>45338</v>
      </c>
      <c r="G3061" s="12">
        <f t="shared" si="1308"/>
        <v>8.2993713354857501E-3</v>
      </c>
      <c r="H3061" s="11">
        <f t="shared" si="1316"/>
        <v>45366</v>
      </c>
      <c r="I3061" s="11">
        <f t="shared" si="1309"/>
        <v>45366</v>
      </c>
      <c r="J3061" s="1">
        <f t="shared" si="1317"/>
        <v>21</v>
      </c>
      <c r="K3061" s="1">
        <f t="shared" si="1328"/>
        <v>4</v>
      </c>
      <c r="L3061" s="8">
        <f t="shared" si="1310"/>
        <v>1.0015755399999999</v>
      </c>
      <c r="M3061" s="14">
        <f t="shared" si="1326"/>
        <v>1.00420033</v>
      </c>
      <c r="N3061" s="14">
        <f t="shared" si="1323"/>
        <v>1.5564141617812637</v>
      </c>
      <c r="O3061" s="8">
        <f t="shared" si="1325"/>
        <v>1.55886635</v>
      </c>
      <c r="P3061" s="8">
        <f t="shared" si="1311"/>
        <v>20216.329352059998</v>
      </c>
      <c r="Q3061" s="13">
        <f t="shared" si="1318"/>
        <v>0</v>
      </c>
      <c r="R3061" s="21">
        <v>0</v>
      </c>
      <c r="S3061" s="8">
        <f t="shared" si="1319"/>
        <v>0</v>
      </c>
      <c r="T3061" s="10">
        <v>6.5000000000000002E-2</v>
      </c>
      <c r="U3061" s="13">
        <f t="shared" si="1324"/>
        <v>6</v>
      </c>
      <c r="V3061" s="13">
        <v>252</v>
      </c>
      <c r="W3061" s="14">
        <f t="shared" si="1284"/>
        <v>1.001500525</v>
      </c>
      <c r="X3061" s="85">
        <f t="shared" si="1327"/>
        <v>54.529346775669694</v>
      </c>
      <c r="Y3061" s="8">
        <v>0</v>
      </c>
      <c r="Z3061" s="9">
        <f t="shared" si="1312"/>
        <v>0</v>
      </c>
      <c r="AA3061" s="26" t="str">
        <f t="shared" si="1321"/>
        <v>AMEX=</v>
      </c>
      <c r="AB3061" s="70">
        <f t="shared" si="1322"/>
        <v>45359</v>
      </c>
      <c r="AC3061" s="222">
        <f>B3049-AC3057</f>
        <v>20200.582247089998</v>
      </c>
      <c r="AD3061" s="221">
        <f>AD3054-AD3058</f>
        <v>0</v>
      </c>
      <c r="AE3061" s="11"/>
      <c r="AF3061" s="5"/>
      <c r="AG3061" s="1"/>
      <c r="AH3061" s="1"/>
      <c r="AI3061" s="1"/>
      <c r="AJ3061" s="1"/>
      <c r="AK3061" s="10"/>
      <c r="AL3061" s="1"/>
      <c r="AM3061" s="1"/>
      <c r="AN3061" s="1"/>
      <c r="AO3061" s="1"/>
      <c r="AP3061" s="1"/>
      <c r="AQ3061" s="1"/>
    </row>
    <row r="3062" spans="1:43" ht="15.75" x14ac:dyDescent="0.2">
      <c r="A3062" s="67">
        <f t="shared" si="1313"/>
        <v>45344</v>
      </c>
      <c r="B3062" s="8">
        <f t="shared" si="1307"/>
        <v>20283.906791618349</v>
      </c>
      <c r="C3062" s="224">
        <f t="shared" si="1285"/>
        <v>12968.609754176852</v>
      </c>
      <c r="D3062" s="28">
        <f t="shared" si="1314"/>
        <v>6801.72</v>
      </c>
      <c r="E3062" s="9">
        <f>IF(K3062=1,VLOOKUP(A3061,[1]Plan1!$AY$117:$BA$314,3),E3061)</f>
        <v>6858.17</v>
      </c>
      <c r="F3062" s="110">
        <f t="shared" si="1315"/>
        <v>45338</v>
      </c>
      <c r="G3062" s="12">
        <f t="shared" si="1308"/>
        <v>8.2993713354857501E-3</v>
      </c>
      <c r="H3062" s="11">
        <f t="shared" si="1316"/>
        <v>45366</v>
      </c>
      <c r="I3062" s="11">
        <f t="shared" si="1309"/>
        <v>45366</v>
      </c>
      <c r="J3062" s="1">
        <f t="shared" si="1317"/>
        <v>21</v>
      </c>
      <c r="K3062" s="1">
        <f t="shared" si="1328"/>
        <v>5</v>
      </c>
      <c r="L3062" s="8">
        <f t="shared" si="1310"/>
        <v>1.00196982</v>
      </c>
      <c r="M3062" s="14">
        <f t="shared" si="1326"/>
        <v>1.00420033</v>
      </c>
      <c r="N3062" s="14">
        <f t="shared" si="1323"/>
        <v>1.5564141617812637</v>
      </c>
      <c r="O3062" s="8">
        <f t="shared" si="1325"/>
        <v>1.5594800099999999</v>
      </c>
      <c r="P3062" s="8">
        <f t="shared" si="1311"/>
        <v>20224.28766912</v>
      </c>
      <c r="Q3062" s="13">
        <f t="shared" si="1318"/>
        <v>0</v>
      </c>
      <c r="R3062" s="21">
        <v>0</v>
      </c>
      <c r="S3062" s="8">
        <f t="shared" si="1319"/>
        <v>0</v>
      </c>
      <c r="T3062" s="10">
        <v>6.5000000000000002E-2</v>
      </c>
      <c r="U3062" s="13">
        <f t="shared" si="1324"/>
        <v>7</v>
      </c>
      <c r="V3062" s="13">
        <v>252</v>
      </c>
      <c r="W3062" s="14">
        <f t="shared" si="1284"/>
        <v>1.0017508310000001</v>
      </c>
      <c r="X3062" s="85">
        <f t="shared" si="1327"/>
        <v>59.619122498349519</v>
      </c>
      <c r="Y3062" s="8">
        <v>0</v>
      </c>
      <c r="Z3062" s="9">
        <f t="shared" si="1312"/>
        <v>0</v>
      </c>
      <c r="AA3062" s="26" t="str">
        <f t="shared" si="1321"/>
        <v>AMEX=</v>
      </c>
      <c r="AB3062" s="70">
        <f t="shared" si="1322"/>
        <v>45359</v>
      </c>
      <c r="AC3062" s="233"/>
      <c r="AD3062" s="244" t="s">
        <v>147</v>
      </c>
      <c r="AE3062" s="11"/>
      <c r="AF3062" s="5"/>
      <c r="AG3062" s="1"/>
      <c r="AH3062" s="1"/>
      <c r="AI3062" s="1"/>
      <c r="AJ3062" s="1"/>
      <c r="AK3062" s="10"/>
      <c r="AL3062" s="1"/>
      <c r="AM3062" s="1"/>
      <c r="AN3062" s="1"/>
      <c r="AO3062" s="1"/>
      <c r="AP3062" s="1"/>
      <c r="AQ3062" s="1"/>
    </row>
    <row r="3063" spans="1:43" ht="15.75" x14ac:dyDescent="0.2">
      <c r="A3063" s="67">
        <f t="shared" si="1313"/>
        <v>45345</v>
      </c>
      <c r="B3063" s="8">
        <f t="shared" si="1307"/>
        <v>20296.963271771754</v>
      </c>
      <c r="C3063" s="224">
        <f t="shared" si="1285"/>
        <v>12968.609754176852</v>
      </c>
      <c r="D3063" s="28">
        <f t="shared" si="1314"/>
        <v>6801.72</v>
      </c>
      <c r="E3063" s="9">
        <f>IF(K3063=1,VLOOKUP(A3062,[1]Plan1!$AY$117:$BA$314,3),E3062)</f>
        <v>6858.17</v>
      </c>
      <c r="F3063" s="110">
        <f t="shared" si="1315"/>
        <v>45338</v>
      </c>
      <c r="G3063" s="12">
        <f t="shared" si="1308"/>
        <v>8.2993713354857501E-3</v>
      </c>
      <c r="H3063" s="11">
        <f t="shared" si="1316"/>
        <v>45366</v>
      </c>
      <c r="I3063" s="11">
        <f t="shared" si="1309"/>
        <v>45366</v>
      </c>
      <c r="J3063" s="1">
        <f t="shared" si="1317"/>
        <v>21</v>
      </c>
      <c r="K3063" s="1">
        <f t="shared" si="1328"/>
        <v>6</v>
      </c>
      <c r="L3063" s="8">
        <f t="shared" si="1310"/>
        <v>1.0023642500000001</v>
      </c>
      <c r="M3063" s="14">
        <f t="shared" si="1326"/>
        <v>1.00420033</v>
      </c>
      <c r="N3063" s="14">
        <f t="shared" si="1323"/>
        <v>1.5564141617812637</v>
      </c>
      <c r="O3063" s="8">
        <f t="shared" si="1325"/>
        <v>1.56009391</v>
      </c>
      <c r="P3063" s="8">
        <f t="shared" si="1311"/>
        <v>20232.249098650002</v>
      </c>
      <c r="Q3063" s="13">
        <f t="shared" si="1318"/>
        <v>0</v>
      </c>
      <c r="R3063" s="21">
        <v>0</v>
      </c>
      <c r="S3063" s="8">
        <f t="shared" si="1319"/>
        <v>0</v>
      </c>
      <c r="T3063" s="10">
        <v>6.5000000000000002E-2</v>
      </c>
      <c r="U3063" s="13">
        <f t="shared" si="1324"/>
        <v>8</v>
      </c>
      <c r="V3063" s="13">
        <v>252</v>
      </c>
      <c r="W3063" s="14">
        <f t="shared" si="1284"/>
        <v>1.0020012</v>
      </c>
      <c r="X3063" s="85">
        <f t="shared" si="1327"/>
        <v>64.714173121752026</v>
      </c>
      <c r="Y3063" s="8">
        <v>0</v>
      </c>
      <c r="Z3063" s="9">
        <f t="shared" si="1312"/>
        <v>0</v>
      </c>
      <c r="AA3063" s="26" t="str">
        <f t="shared" si="1321"/>
        <v>AMEX=</v>
      </c>
      <c r="AB3063" s="70">
        <f t="shared" si="1322"/>
        <v>45359</v>
      </c>
      <c r="AC3063" s="233"/>
      <c r="AD3063" s="221">
        <v>201106483.09999999</v>
      </c>
      <c r="AE3063" s="11"/>
      <c r="AF3063" s="5"/>
      <c r="AG3063" s="1"/>
      <c r="AH3063" s="1"/>
      <c r="AI3063" s="1"/>
      <c r="AJ3063" s="1"/>
      <c r="AK3063" s="10"/>
      <c r="AL3063" s="1"/>
      <c r="AM3063" s="1"/>
      <c r="AN3063" s="1"/>
      <c r="AO3063" s="1"/>
      <c r="AP3063" s="1"/>
      <c r="AQ3063" s="1"/>
    </row>
    <row r="3064" spans="1:43" ht="15.75" x14ac:dyDescent="0.2">
      <c r="A3064" s="67">
        <f t="shared" si="1313"/>
        <v>45346</v>
      </c>
      <c r="B3064" s="8">
        <f t="shared" si="1307"/>
        <v>20310.027992740961</v>
      </c>
      <c r="C3064" s="224">
        <f t="shared" si="1285"/>
        <v>12968.609754176852</v>
      </c>
      <c r="D3064" s="28">
        <f t="shared" si="1314"/>
        <v>6801.72</v>
      </c>
      <c r="E3064" s="9">
        <f>IF(K3064=1,VLOOKUP(A3063,[1]Plan1!$AY$117:$BA$314,3),E3063)</f>
        <v>6858.17</v>
      </c>
      <c r="F3064" s="110">
        <f t="shared" si="1315"/>
        <v>45338</v>
      </c>
      <c r="G3064" s="12">
        <f t="shared" si="1308"/>
        <v>8.2993713354857501E-3</v>
      </c>
      <c r="H3064" s="11">
        <f t="shared" si="1316"/>
        <v>45366</v>
      </c>
      <c r="I3064" s="11">
        <f t="shared" si="1309"/>
        <v>45366</v>
      </c>
      <c r="J3064" s="1">
        <f t="shared" si="1317"/>
        <v>21</v>
      </c>
      <c r="K3064" s="1">
        <f t="shared" si="1328"/>
        <v>7</v>
      </c>
      <c r="L3064" s="8">
        <f t="shared" si="1310"/>
        <v>1.0027588300000001</v>
      </c>
      <c r="M3064" s="14">
        <f t="shared" si="1326"/>
        <v>1.00420033</v>
      </c>
      <c r="N3064" s="14">
        <f t="shared" si="1323"/>
        <v>1.5564141617812637</v>
      </c>
      <c r="O3064" s="8">
        <f t="shared" si="1325"/>
        <v>1.56070804</v>
      </c>
      <c r="P3064" s="8">
        <f t="shared" si="1311"/>
        <v>20240.213510959999</v>
      </c>
      <c r="Q3064" s="13">
        <f t="shared" si="1318"/>
        <v>0</v>
      </c>
      <c r="R3064" s="21">
        <v>0</v>
      </c>
      <c r="S3064" s="8">
        <f t="shared" si="1319"/>
        <v>0</v>
      </c>
      <c r="T3064" s="10">
        <v>6.5000000000000002E-2</v>
      </c>
      <c r="U3064" s="13">
        <f t="shared" si="1324"/>
        <v>9</v>
      </c>
      <c r="V3064" s="13">
        <v>252</v>
      </c>
      <c r="W3064" s="14">
        <f t="shared" si="1284"/>
        <v>1.002251631</v>
      </c>
      <c r="X3064" s="85">
        <f t="shared" si="1327"/>
        <v>69.814481780961927</v>
      </c>
      <c r="Y3064" s="8">
        <v>0</v>
      </c>
      <c r="Z3064" s="9">
        <f t="shared" si="1312"/>
        <v>0</v>
      </c>
      <c r="AA3064" s="26" t="str">
        <f t="shared" si="1321"/>
        <v>AMEX=</v>
      </c>
      <c r="AB3064" s="70">
        <f t="shared" si="1322"/>
        <v>45359</v>
      </c>
      <c r="AC3064" s="233"/>
      <c r="AD3064" s="244" t="s">
        <v>148</v>
      </c>
      <c r="AE3064" s="11"/>
      <c r="AF3064" s="5"/>
      <c r="AG3064" s="1"/>
      <c r="AH3064" s="1"/>
      <c r="AI3064" s="1"/>
      <c r="AJ3064" s="1"/>
      <c r="AK3064" s="10"/>
      <c r="AL3064" s="1"/>
      <c r="AM3064" s="1"/>
      <c r="AN3064" s="1"/>
      <c r="AO3064" s="1"/>
      <c r="AP3064" s="1"/>
      <c r="AQ3064" s="1"/>
    </row>
    <row r="3065" spans="1:43" ht="15.75" x14ac:dyDescent="0.2">
      <c r="A3065" s="67">
        <f t="shared" si="1313"/>
        <v>45347</v>
      </c>
      <c r="B3065" s="8">
        <f t="shared" si="1307"/>
        <v>20310.027992740961</v>
      </c>
      <c r="C3065" s="224">
        <f t="shared" si="1285"/>
        <v>12968.609754176852</v>
      </c>
      <c r="D3065" s="28">
        <f t="shared" si="1314"/>
        <v>6801.72</v>
      </c>
      <c r="E3065" s="9">
        <f>IF(K3065=1,VLOOKUP(A3064,[1]Plan1!$AY$117:$BA$314,3),E3064)</f>
        <v>6858.17</v>
      </c>
      <c r="F3065" s="110">
        <f t="shared" si="1315"/>
        <v>45338</v>
      </c>
      <c r="G3065" s="12">
        <f t="shared" si="1308"/>
        <v>8.2993713354857501E-3</v>
      </c>
      <c r="H3065" s="11">
        <f t="shared" si="1316"/>
        <v>45366</v>
      </c>
      <c r="I3065" s="11">
        <f t="shared" si="1309"/>
        <v>45366</v>
      </c>
      <c r="J3065" s="1">
        <f t="shared" si="1317"/>
        <v>21</v>
      </c>
      <c r="K3065" s="1">
        <f t="shared" si="1328"/>
        <v>7</v>
      </c>
      <c r="L3065" s="8">
        <f t="shared" si="1310"/>
        <v>1.0027588300000001</v>
      </c>
      <c r="M3065" s="14">
        <f t="shared" si="1326"/>
        <v>1.00420033</v>
      </c>
      <c r="N3065" s="14">
        <f t="shared" si="1323"/>
        <v>1.5564141617812637</v>
      </c>
      <c r="O3065" s="8">
        <f t="shared" si="1325"/>
        <v>1.56070804</v>
      </c>
      <c r="P3065" s="8">
        <f t="shared" si="1311"/>
        <v>20240.213510959999</v>
      </c>
      <c r="Q3065" s="13">
        <f t="shared" si="1318"/>
        <v>0</v>
      </c>
      <c r="R3065" s="21">
        <v>0</v>
      </c>
      <c r="S3065" s="8">
        <f t="shared" si="1319"/>
        <v>0</v>
      </c>
      <c r="T3065" s="10">
        <v>6.5000000000000002E-2</v>
      </c>
      <c r="U3065" s="13">
        <f t="shared" si="1324"/>
        <v>9</v>
      </c>
      <c r="V3065" s="13">
        <v>252</v>
      </c>
      <c r="W3065" s="14">
        <f t="shared" si="1284"/>
        <v>1.002251631</v>
      </c>
      <c r="X3065" s="85">
        <f t="shared" si="1327"/>
        <v>69.814481780961927</v>
      </c>
      <c r="Y3065" s="8">
        <v>0</v>
      </c>
      <c r="Z3065" s="9">
        <f t="shared" si="1312"/>
        <v>0</v>
      </c>
      <c r="AA3065" s="26" t="str">
        <f t="shared" si="1321"/>
        <v>AMEX=</v>
      </c>
      <c r="AB3065" s="70">
        <f t="shared" si="1322"/>
        <v>45359</v>
      </c>
      <c r="AC3065" s="233"/>
      <c r="AD3065" s="221">
        <v>653629255.13</v>
      </c>
      <c r="AE3065" s="11"/>
      <c r="AF3065" s="5"/>
      <c r="AG3065" s="1"/>
      <c r="AH3065" s="1"/>
      <c r="AI3065" s="1"/>
      <c r="AJ3065" s="1"/>
      <c r="AK3065" s="10"/>
      <c r="AL3065" s="1"/>
      <c r="AM3065" s="1"/>
      <c r="AN3065" s="1"/>
      <c r="AO3065" s="1"/>
      <c r="AP3065" s="1"/>
      <c r="AQ3065" s="1"/>
    </row>
    <row r="3066" spans="1:43" ht="15.75" x14ac:dyDescent="0.2">
      <c r="A3066" s="67">
        <f t="shared" si="1313"/>
        <v>45348</v>
      </c>
      <c r="B3066" s="8">
        <f t="shared" si="1307"/>
        <v>20310.027992740961</v>
      </c>
      <c r="C3066" s="224">
        <f t="shared" si="1285"/>
        <v>12968.609754176852</v>
      </c>
      <c r="D3066" s="28">
        <f t="shared" si="1314"/>
        <v>6801.72</v>
      </c>
      <c r="E3066" s="9">
        <f>IF(K3066=1,VLOOKUP(A3065,[1]Plan1!$AY$117:$BA$314,3),E3065)</f>
        <v>6858.17</v>
      </c>
      <c r="F3066" s="110">
        <f t="shared" si="1315"/>
        <v>45338</v>
      </c>
      <c r="G3066" s="12">
        <f t="shared" si="1308"/>
        <v>8.2993713354857501E-3</v>
      </c>
      <c r="H3066" s="11">
        <f t="shared" si="1316"/>
        <v>45366</v>
      </c>
      <c r="I3066" s="11">
        <f t="shared" si="1309"/>
        <v>45366</v>
      </c>
      <c r="J3066" s="1">
        <f t="shared" si="1317"/>
        <v>21</v>
      </c>
      <c r="K3066" s="1">
        <f t="shared" si="1328"/>
        <v>7</v>
      </c>
      <c r="L3066" s="8">
        <f t="shared" si="1310"/>
        <v>1.0027588300000001</v>
      </c>
      <c r="M3066" s="14">
        <f t="shared" si="1326"/>
        <v>1.00420033</v>
      </c>
      <c r="N3066" s="14">
        <f t="shared" si="1323"/>
        <v>1.5564141617812637</v>
      </c>
      <c r="O3066" s="8">
        <f t="shared" si="1325"/>
        <v>1.56070804</v>
      </c>
      <c r="P3066" s="8">
        <f t="shared" si="1311"/>
        <v>20240.213510959999</v>
      </c>
      <c r="Q3066" s="13">
        <f t="shared" si="1318"/>
        <v>0</v>
      </c>
      <c r="R3066" s="21">
        <v>0</v>
      </c>
      <c r="S3066" s="8">
        <f t="shared" si="1319"/>
        <v>0</v>
      </c>
      <c r="T3066" s="10">
        <v>6.5000000000000002E-2</v>
      </c>
      <c r="U3066" s="13">
        <f t="shared" si="1324"/>
        <v>9</v>
      </c>
      <c r="V3066" s="13">
        <v>252</v>
      </c>
      <c r="W3066" s="14">
        <f t="shared" si="1284"/>
        <v>1.002251631</v>
      </c>
      <c r="X3066" s="85">
        <f t="shared" si="1327"/>
        <v>69.814481780961927</v>
      </c>
      <c r="Y3066" s="8">
        <v>0</v>
      </c>
      <c r="Z3066" s="9">
        <f t="shared" si="1312"/>
        <v>0</v>
      </c>
      <c r="AA3066" s="26" t="str">
        <f t="shared" si="1321"/>
        <v>AMEX=</v>
      </c>
      <c r="AB3066" s="70">
        <f t="shared" si="1322"/>
        <v>45359</v>
      </c>
      <c r="AC3066" s="233"/>
      <c r="AD3066" s="244" t="s">
        <v>147</v>
      </c>
      <c r="AE3066" s="11"/>
      <c r="AF3066" s="5"/>
      <c r="AG3066" s="1"/>
      <c r="AH3066" s="1"/>
      <c r="AI3066" s="1"/>
      <c r="AJ3066" s="1"/>
      <c r="AK3066" s="10"/>
      <c r="AL3066" s="1"/>
      <c r="AM3066" s="1"/>
      <c r="AN3066" s="1"/>
      <c r="AO3066" s="1"/>
      <c r="AP3066" s="1"/>
      <c r="AQ3066" s="1"/>
    </row>
    <row r="3067" spans="1:43" ht="15.75" x14ac:dyDescent="0.2">
      <c r="A3067" s="67">
        <f t="shared" si="1313"/>
        <v>45349</v>
      </c>
      <c r="B3067" s="8">
        <f t="shared" si="1307"/>
        <v>20323.101238855343</v>
      </c>
      <c r="C3067" s="224">
        <f t="shared" si="1285"/>
        <v>12968.609754176852</v>
      </c>
      <c r="D3067" s="28">
        <f t="shared" si="1314"/>
        <v>6801.72</v>
      </c>
      <c r="E3067" s="9">
        <f>IF(K3067=1,VLOOKUP(A3066,[1]Plan1!$AY$117:$BA$314,3),E3066)</f>
        <v>6858.17</v>
      </c>
      <c r="F3067" s="110">
        <f t="shared" si="1315"/>
        <v>45338</v>
      </c>
      <c r="G3067" s="12">
        <f t="shared" si="1308"/>
        <v>8.2993713354857501E-3</v>
      </c>
      <c r="H3067" s="11">
        <f t="shared" si="1316"/>
        <v>45366</v>
      </c>
      <c r="I3067" s="11">
        <f t="shared" si="1309"/>
        <v>45366</v>
      </c>
      <c r="J3067" s="1">
        <f t="shared" si="1317"/>
        <v>21</v>
      </c>
      <c r="K3067" s="1">
        <f t="shared" si="1328"/>
        <v>8</v>
      </c>
      <c r="L3067" s="8">
        <f t="shared" si="1310"/>
        <v>1.00315357</v>
      </c>
      <c r="M3067" s="14">
        <f t="shared" si="1326"/>
        <v>1.00420033</v>
      </c>
      <c r="N3067" s="14">
        <f t="shared" si="1323"/>
        <v>1.5564141617812637</v>
      </c>
      <c r="O3067" s="8">
        <f t="shared" si="1325"/>
        <v>1.56132242</v>
      </c>
      <c r="P3067" s="8">
        <f t="shared" si="1311"/>
        <v>20248.181165419999</v>
      </c>
      <c r="Q3067" s="13">
        <f t="shared" si="1318"/>
        <v>0</v>
      </c>
      <c r="R3067" s="21">
        <v>0</v>
      </c>
      <c r="S3067" s="8">
        <f t="shared" si="1319"/>
        <v>0</v>
      </c>
      <c r="T3067" s="10">
        <v>6.5000000000000002E-2</v>
      </c>
      <c r="U3067" s="13">
        <f t="shared" si="1324"/>
        <v>10</v>
      </c>
      <c r="V3067" s="13">
        <v>252</v>
      </c>
      <c r="W3067" s="14">
        <f t="shared" si="1284"/>
        <v>1.0025021249999999</v>
      </c>
      <c r="X3067" s="85">
        <f t="shared" si="1327"/>
        <v>74.920073435341891</v>
      </c>
      <c r="Y3067" s="8">
        <v>0</v>
      </c>
      <c r="Z3067" s="9">
        <f t="shared" si="1312"/>
        <v>0</v>
      </c>
      <c r="AA3067" s="26" t="str">
        <f t="shared" si="1321"/>
        <v>AMEX=</v>
      </c>
      <c r="AB3067" s="70">
        <f t="shared" si="1322"/>
        <v>45359</v>
      </c>
      <c r="AC3067" s="233"/>
      <c r="AD3067" s="245">
        <f>ROUND(AD3063/(AD3063+AD3065),6)</f>
        <v>0.23528499999999999</v>
      </c>
      <c r="AE3067" s="11"/>
      <c r="AF3067" s="5"/>
      <c r="AG3067" s="1"/>
      <c r="AH3067" s="1"/>
      <c r="AI3067" s="1"/>
      <c r="AJ3067" s="1"/>
      <c r="AK3067" s="10"/>
      <c r="AL3067" s="1"/>
      <c r="AM3067" s="1"/>
      <c r="AN3067" s="1"/>
      <c r="AO3067" s="1"/>
      <c r="AP3067" s="1"/>
      <c r="AQ3067" s="1"/>
    </row>
    <row r="3068" spans="1:43" ht="15.75" x14ac:dyDescent="0.2">
      <c r="A3068" s="67">
        <f t="shared" si="1313"/>
        <v>45350</v>
      </c>
      <c r="B3068" s="8">
        <f t="shared" si="1307"/>
        <v>20336.183014079605</v>
      </c>
      <c r="C3068" s="224">
        <f t="shared" si="1285"/>
        <v>12968.609754176852</v>
      </c>
      <c r="D3068" s="28">
        <f t="shared" si="1314"/>
        <v>6801.72</v>
      </c>
      <c r="E3068" s="9">
        <f>IF(K3068=1,VLOOKUP(A3067,[1]Plan1!$AY$117:$BA$314,3),E3067)</f>
        <v>6858.17</v>
      </c>
      <c r="F3068" s="110">
        <f t="shared" si="1315"/>
        <v>45338</v>
      </c>
      <c r="G3068" s="12">
        <f t="shared" si="1308"/>
        <v>8.2993713354857501E-3</v>
      </c>
      <c r="H3068" s="11">
        <f t="shared" si="1316"/>
        <v>45366</v>
      </c>
      <c r="I3068" s="11">
        <f t="shared" si="1309"/>
        <v>45366</v>
      </c>
      <c r="J3068" s="1">
        <f t="shared" si="1317"/>
        <v>21</v>
      </c>
      <c r="K3068" s="1">
        <f t="shared" si="1328"/>
        <v>9</v>
      </c>
      <c r="L3068" s="8">
        <f t="shared" si="1310"/>
        <v>1.0035484699999999</v>
      </c>
      <c r="M3068" s="14">
        <f t="shared" si="1326"/>
        <v>1.00420033</v>
      </c>
      <c r="N3068" s="14">
        <f t="shared" si="1323"/>
        <v>1.5564141617812637</v>
      </c>
      <c r="O3068" s="8">
        <f t="shared" si="1325"/>
        <v>1.56193705</v>
      </c>
      <c r="P3068" s="8">
        <f t="shared" si="1311"/>
        <v>20256.152062040001</v>
      </c>
      <c r="Q3068" s="13">
        <f t="shared" si="1318"/>
        <v>0</v>
      </c>
      <c r="R3068" s="21">
        <v>0</v>
      </c>
      <c r="S3068" s="8">
        <f t="shared" si="1319"/>
        <v>0</v>
      </c>
      <c r="T3068" s="10">
        <v>6.5000000000000002E-2</v>
      </c>
      <c r="U3068" s="13">
        <f t="shared" si="1324"/>
        <v>11</v>
      </c>
      <c r="V3068" s="13">
        <v>252</v>
      </c>
      <c r="W3068" s="14">
        <f t="shared" ref="W3068:W3131" si="1329">ROUND((1+T3068)^TRUNC((U3068/V3068),9),9)</f>
        <v>1.0027526819999999</v>
      </c>
      <c r="X3068" s="85">
        <f t="shared" si="1327"/>
        <v>80.030952039602909</v>
      </c>
      <c r="Y3068" s="8">
        <v>0</v>
      </c>
      <c r="Z3068" s="9">
        <f t="shared" si="1312"/>
        <v>0</v>
      </c>
      <c r="AA3068" s="26" t="str">
        <f t="shared" si="1321"/>
        <v>AMEX=</v>
      </c>
      <c r="AB3068" s="70">
        <f t="shared" si="1322"/>
        <v>45359</v>
      </c>
      <c r="AC3068" s="233"/>
      <c r="AD3068" s="244" t="s">
        <v>148</v>
      </c>
      <c r="AE3068" s="11"/>
      <c r="AF3068" s="5"/>
      <c r="AG3068" s="1"/>
      <c r="AH3068" s="1"/>
      <c r="AI3068" s="1"/>
      <c r="AJ3068" s="1"/>
      <c r="AK3068" s="10"/>
      <c r="AL3068" s="1"/>
      <c r="AM3068" s="1"/>
      <c r="AN3068" s="1"/>
      <c r="AO3068" s="1"/>
      <c r="AP3068" s="1"/>
      <c r="AQ3068" s="1"/>
    </row>
    <row r="3069" spans="1:43" ht="15.75" x14ac:dyDescent="0.2">
      <c r="A3069" s="67">
        <f t="shared" si="1313"/>
        <v>45351</v>
      </c>
      <c r="B3069" s="8">
        <f t="shared" si="1307"/>
        <v>20349.273041573368</v>
      </c>
      <c r="C3069" s="224">
        <f t="shared" si="1285"/>
        <v>12968.609754176852</v>
      </c>
      <c r="D3069" s="28">
        <f t="shared" si="1314"/>
        <v>6801.72</v>
      </c>
      <c r="E3069" s="9">
        <f>IF(K3069=1,VLOOKUP(A3068,[1]Plan1!$AY$117:$BA$314,3),E3068)</f>
        <v>6858.17</v>
      </c>
      <c r="F3069" s="110">
        <f t="shared" si="1315"/>
        <v>45338</v>
      </c>
      <c r="G3069" s="12">
        <f t="shared" si="1308"/>
        <v>8.2993713354857501E-3</v>
      </c>
      <c r="H3069" s="11">
        <f t="shared" si="1316"/>
        <v>45366</v>
      </c>
      <c r="I3069" s="11">
        <f t="shared" si="1309"/>
        <v>45366</v>
      </c>
      <c r="J3069" s="1">
        <f t="shared" si="1317"/>
        <v>21</v>
      </c>
      <c r="K3069" s="1">
        <f t="shared" si="1328"/>
        <v>10</v>
      </c>
      <c r="L3069" s="8">
        <f t="shared" si="1310"/>
        <v>1.00394352</v>
      </c>
      <c r="M3069" s="14">
        <f t="shared" si="1326"/>
        <v>1.00420033</v>
      </c>
      <c r="N3069" s="14">
        <f t="shared" si="1323"/>
        <v>1.5564141617812637</v>
      </c>
      <c r="O3069" s="8">
        <f t="shared" si="1325"/>
        <v>1.56255191</v>
      </c>
      <c r="P3069" s="8">
        <f t="shared" si="1311"/>
        <v>20264.12594143</v>
      </c>
      <c r="Q3069" s="13">
        <f t="shared" si="1318"/>
        <v>0</v>
      </c>
      <c r="R3069" s="21">
        <v>0</v>
      </c>
      <c r="S3069" s="8">
        <f t="shared" si="1319"/>
        <v>0</v>
      </c>
      <c r="T3069" s="10">
        <v>6.5000000000000002E-2</v>
      </c>
      <c r="U3069" s="13">
        <f t="shared" si="1324"/>
        <v>12</v>
      </c>
      <c r="V3069" s="13">
        <v>252</v>
      </c>
      <c r="W3069" s="14">
        <f t="shared" si="1329"/>
        <v>1.0030033009999999</v>
      </c>
      <c r="X3069" s="85">
        <f t="shared" si="1327"/>
        <v>85.147100143368377</v>
      </c>
      <c r="Y3069" s="8">
        <v>0</v>
      </c>
      <c r="Z3069" s="9">
        <f t="shared" si="1312"/>
        <v>0</v>
      </c>
      <c r="AA3069" s="26" t="str">
        <f t="shared" si="1321"/>
        <v>AMEX=</v>
      </c>
      <c r="AB3069" s="70">
        <f t="shared" si="1322"/>
        <v>45359</v>
      </c>
      <c r="AC3069" s="233"/>
      <c r="AD3069" s="245">
        <f>1-AD3067</f>
        <v>0.76471500000000003</v>
      </c>
      <c r="AE3069" s="11"/>
      <c r="AF3069" s="5"/>
      <c r="AG3069" s="1"/>
      <c r="AH3069" s="1"/>
      <c r="AI3069" s="1"/>
      <c r="AJ3069" s="1"/>
      <c r="AK3069" s="10"/>
      <c r="AL3069" s="1"/>
      <c r="AM3069" s="1"/>
      <c r="AN3069" s="1"/>
      <c r="AO3069" s="1"/>
      <c r="AP3069" s="1"/>
      <c r="AQ3069" s="1"/>
    </row>
    <row r="3070" spans="1:43" ht="15.75" x14ac:dyDescent="0.2">
      <c r="A3070" s="67">
        <f t="shared" si="1313"/>
        <v>45352</v>
      </c>
      <c r="B3070" s="8">
        <f t="shared" si="1307"/>
        <v>20362.371605916265</v>
      </c>
      <c r="C3070" s="224">
        <f t="shared" ref="C3070:C3133" si="1330">IF(Q3069&gt;0,C3069-(S3069/O3069),C3069)</f>
        <v>12968.609754176852</v>
      </c>
      <c r="D3070" s="28">
        <f t="shared" si="1314"/>
        <v>6801.72</v>
      </c>
      <c r="E3070" s="9">
        <f>IF(K3070=1,VLOOKUP(A3069,[1]Plan1!$AY$117:$BA$314,3),E3069)</f>
        <v>6858.17</v>
      </c>
      <c r="F3070" s="110">
        <f t="shared" si="1315"/>
        <v>45338</v>
      </c>
      <c r="G3070" s="12">
        <f t="shared" si="1308"/>
        <v>8.2993713354857501E-3</v>
      </c>
      <c r="H3070" s="11">
        <f t="shared" si="1316"/>
        <v>45366</v>
      </c>
      <c r="I3070" s="11">
        <f t="shared" si="1309"/>
        <v>45366</v>
      </c>
      <c r="J3070" s="1">
        <f t="shared" si="1317"/>
        <v>21</v>
      </c>
      <c r="K3070" s="1">
        <f t="shared" si="1328"/>
        <v>11</v>
      </c>
      <c r="L3070" s="8">
        <f t="shared" si="1310"/>
        <v>1.00433873</v>
      </c>
      <c r="M3070" s="14">
        <f t="shared" si="1326"/>
        <v>1.00420033</v>
      </c>
      <c r="N3070" s="14">
        <f t="shared" si="1323"/>
        <v>1.5564141617812637</v>
      </c>
      <c r="O3070" s="8">
        <f t="shared" si="1325"/>
        <v>1.5631670200000001</v>
      </c>
      <c r="P3070" s="8">
        <f t="shared" si="1311"/>
        <v>20272.10306297</v>
      </c>
      <c r="Q3070" s="13">
        <f t="shared" si="1318"/>
        <v>0</v>
      </c>
      <c r="R3070" s="21">
        <v>0</v>
      </c>
      <c r="S3070" s="8">
        <f t="shared" si="1319"/>
        <v>0</v>
      </c>
      <c r="T3070" s="10">
        <v>6.5000000000000002E-2</v>
      </c>
      <c r="U3070" s="13">
        <f t="shared" si="1324"/>
        <v>13</v>
      </c>
      <c r="V3070" s="13">
        <v>252</v>
      </c>
      <c r="W3070" s="14">
        <f t="shared" si="1329"/>
        <v>1.003253983</v>
      </c>
      <c r="X3070" s="85">
        <f t="shared" si="1327"/>
        <v>90.26854294626672</v>
      </c>
      <c r="Y3070" s="8">
        <v>0</v>
      </c>
      <c r="Z3070" s="9">
        <f t="shared" si="1312"/>
        <v>0</v>
      </c>
      <c r="AA3070" s="26" t="str">
        <f t="shared" si="1321"/>
        <v>AMEX=</v>
      </c>
      <c r="AB3070" s="70">
        <f t="shared" si="1322"/>
        <v>45359</v>
      </c>
      <c r="AE3070" s="11"/>
      <c r="AF3070" s="5"/>
      <c r="AG3070" s="1"/>
      <c r="AH3070" s="1"/>
      <c r="AI3070" s="1"/>
      <c r="AJ3070" s="1"/>
      <c r="AK3070" s="10"/>
      <c r="AL3070" s="1"/>
      <c r="AM3070" s="1"/>
      <c r="AN3070" s="1"/>
      <c r="AO3070" s="1"/>
      <c r="AP3070" s="1"/>
      <c r="AQ3070" s="1"/>
    </row>
    <row r="3071" spans="1:43" ht="15.75" x14ac:dyDescent="0.2">
      <c r="A3071" s="67">
        <f t="shared" si="1313"/>
        <v>45353</v>
      </c>
      <c r="B3071" s="8">
        <f t="shared" si="1307"/>
        <v>20375.478430157749</v>
      </c>
      <c r="C3071" s="224">
        <f t="shared" si="1330"/>
        <v>12968.609754176852</v>
      </c>
      <c r="D3071" s="28">
        <f t="shared" si="1314"/>
        <v>6801.72</v>
      </c>
      <c r="E3071" s="9">
        <f>IF(K3071=1,VLOOKUP(A3070,[1]Plan1!$AY$117:$BA$314,3),E3070)</f>
        <v>6858.17</v>
      </c>
      <c r="F3071" s="110">
        <f t="shared" si="1315"/>
        <v>45338</v>
      </c>
      <c r="G3071" s="12">
        <f t="shared" si="1308"/>
        <v>8.2993713354857501E-3</v>
      </c>
      <c r="H3071" s="11">
        <f t="shared" si="1316"/>
        <v>45366</v>
      </c>
      <c r="I3071" s="11">
        <f t="shared" si="1309"/>
        <v>45366</v>
      </c>
      <c r="J3071" s="1">
        <f t="shared" si="1317"/>
        <v>21</v>
      </c>
      <c r="K3071" s="1">
        <f t="shared" si="1328"/>
        <v>12</v>
      </c>
      <c r="L3071" s="8">
        <f t="shared" si="1310"/>
        <v>1.0047340899999999</v>
      </c>
      <c r="M3071" s="14">
        <f t="shared" si="1326"/>
        <v>1.00420033</v>
      </c>
      <c r="N3071" s="14">
        <f t="shared" si="1323"/>
        <v>1.5564141617812637</v>
      </c>
      <c r="O3071" s="8">
        <f t="shared" si="1325"/>
        <v>1.56378236</v>
      </c>
      <c r="P3071" s="8">
        <f t="shared" si="1311"/>
        <v>20280.083167299999</v>
      </c>
      <c r="Q3071" s="13">
        <f t="shared" si="1318"/>
        <v>0</v>
      </c>
      <c r="R3071" s="21">
        <v>0</v>
      </c>
      <c r="S3071" s="8">
        <f t="shared" si="1319"/>
        <v>0</v>
      </c>
      <c r="T3071" s="10">
        <v>6.5000000000000002E-2</v>
      </c>
      <c r="U3071" s="13">
        <f t="shared" si="1324"/>
        <v>14</v>
      </c>
      <c r="V3071" s="13">
        <v>252</v>
      </c>
      <c r="W3071" s="14">
        <f t="shared" si="1329"/>
        <v>1.0035047269999999</v>
      </c>
      <c r="X3071" s="85">
        <f t="shared" si="1327"/>
        <v>95.395262857749728</v>
      </c>
      <c r="Y3071" s="8">
        <v>0</v>
      </c>
      <c r="Z3071" s="9">
        <f t="shared" si="1312"/>
        <v>0</v>
      </c>
      <c r="AA3071" s="26" t="str">
        <f t="shared" si="1321"/>
        <v>AMEX=</v>
      </c>
      <c r="AB3071" s="70">
        <f t="shared" si="1322"/>
        <v>45359</v>
      </c>
      <c r="AC3071" s="232" t="s">
        <v>149</v>
      </c>
      <c r="AD3071" s="232" t="s">
        <v>149</v>
      </c>
      <c r="AE3071" s="11"/>
      <c r="AF3071" s="5"/>
      <c r="AG3071" s="1"/>
      <c r="AH3071" s="1"/>
      <c r="AI3071" s="1"/>
      <c r="AJ3071" s="1"/>
      <c r="AK3071" s="10"/>
      <c r="AL3071" s="1"/>
      <c r="AM3071" s="1"/>
      <c r="AN3071" s="1"/>
      <c r="AO3071" s="1"/>
      <c r="AP3071" s="1"/>
      <c r="AQ3071" s="1"/>
    </row>
    <row r="3072" spans="1:43" ht="18.75" x14ac:dyDescent="0.2">
      <c r="A3072" s="67">
        <f t="shared" si="1313"/>
        <v>45354</v>
      </c>
      <c r="B3072" s="8">
        <f t="shared" si="1307"/>
        <v>20375.478430157749</v>
      </c>
      <c r="C3072" s="224">
        <f t="shared" si="1330"/>
        <v>12968.609754176852</v>
      </c>
      <c r="D3072" s="28">
        <f t="shared" si="1314"/>
        <v>6801.72</v>
      </c>
      <c r="E3072" s="9">
        <f>IF(K3072=1,VLOOKUP(A3071,[1]Plan1!$AY$117:$BA$314,3),E3071)</f>
        <v>6858.17</v>
      </c>
      <c r="F3072" s="110">
        <f t="shared" si="1315"/>
        <v>45338</v>
      </c>
      <c r="G3072" s="12">
        <f t="shared" si="1308"/>
        <v>8.2993713354857501E-3</v>
      </c>
      <c r="H3072" s="11">
        <f t="shared" si="1316"/>
        <v>45366</v>
      </c>
      <c r="I3072" s="11">
        <f t="shared" si="1309"/>
        <v>45366</v>
      </c>
      <c r="J3072" s="1">
        <f t="shared" si="1317"/>
        <v>21</v>
      </c>
      <c r="K3072" s="1">
        <f t="shared" si="1328"/>
        <v>12</v>
      </c>
      <c r="L3072" s="8">
        <f t="shared" si="1310"/>
        <v>1.0047340899999999</v>
      </c>
      <c r="M3072" s="14">
        <f t="shared" si="1326"/>
        <v>1.00420033</v>
      </c>
      <c r="N3072" s="14">
        <f t="shared" si="1323"/>
        <v>1.5564141617812637</v>
      </c>
      <c r="O3072" s="8">
        <f t="shared" si="1325"/>
        <v>1.56378236</v>
      </c>
      <c r="P3072" s="8">
        <f t="shared" si="1311"/>
        <v>20280.083167299999</v>
      </c>
      <c r="Q3072" s="13">
        <f t="shared" si="1318"/>
        <v>0</v>
      </c>
      <c r="R3072" s="21">
        <v>0</v>
      </c>
      <c r="S3072" s="8">
        <f t="shared" si="1319"/>
        <v>0</v>
      </c>
      <c r="T3072" s="10">
        <v>6.5000000000000002E-2</v>
      </c>
      <c r="U3072" s="13">
        <f t="shared" si="1324"/>
        <v>14</v>
      </c>
      <c r="V3072" s="13">
        <v>252</v>
      </c>
      <c r="W3072" s="14">
        <f t="shared" si="1329"/>
        <v>1.0035047269999999</v>
      </c>
      <c r="X3072" s="85">
        <f t="shared" si="1327"/>
        <v>95.395262857749728</v>
      </c>
      <c r="Y3072" s="8">
        <v>0</v>
      </c>
      <c r="Z3072" s="9">
        <f t="shared" si="1312"/>
        <v>0</v>
      </c>
      <c r="AA3072" s="26" t="str">
        <f t="shared" si="1321"/>
        <v>AMEX=</v>
      </c>
      <c r="AB3072" s="70">
        <f t="shared" si="1322"/>
        <v>45359</v>
      </c>
      <c r="AC3072" s="234">
        <f>ROUND(AD3081*AD3090,2)</f>
        <v>1096499.75</v>
      </c>
      <c r="AD3072" s="246" t="s">
        <v>150</v>
      </c>
      <c r="AE3072" s="11"/>
      <c r="AF3072" s="5"/>
      <c r="AG3072" s="1"/>
      <c r="AH3072" s="1"/>
      <c r="AI3072" s="1"/>
      <c r="AJ3072" s="1"/>
      <c r="AK3072" s="10"/>
      <c r="AL3072" s="1"/>
      <c r="AM3072" s="1"/>
      <c r="AN3072" s="1"/>
      <c r="AO3072" s="1"/>
      <c r="AP3072" s="1"/>
      <c r="AQ3072" s="1"/>
    </row>
    <row r="3073" spans="1:43" ht="15.75" x14ac:dyDescent="0.2">
      <c r="A3073" s="67">
        <f t="shared" si="1313"/>
        <v>45355</v>
      </c>
      <c r="B3073" s="8">
        <f t="shared" si="1307"/>
        <v>20375.478430157749</v>
      </c>
      <c r="C3073" s="224">
        <f t="shared" si="1330"/>
        <v>12968.609754176852</v>
      </c>
      <c r="D3073" s="28">
        <f t="shared" si="1314"/>
        <v>6801.72</v>
      </c>
      <c r="E3073" s="9">
        <f>IF(K3073=1,VLOOKUP(A3072,[1]Plan1!$AY$117:$BA$314,3),E3072)</f>
        <v>6858.17</v>
      </c>
      <c r="F3073" s="110">
        <f t="shared" si="1315"/>
        <v>45338</v>
      </c>
      <c r="G3073" s="12">
        <f t="shared" si="1308"/>
        <v>8.2993713354857501E-3</v>
      </c>
      <c r="H3073" s="11">
        <f t="shared" si="1316"/>
        <v>45366</v>
      </c>
      <c r="I3073" s="11">
        <f t="shared" si="1309"/>
        <v>45366</v>
      </c>
      <c r="J3073" s="1">
        <f t="shared" si="1317"/>
        <v>21</v>
      </c>
      <c r="K3073" s="1">
        <f t="shared" si="1328"/>
        <v>12</v>
      </c>
      <c r="L3073" s="8">
        <f t="shared" si="1310"/>
        <v>1.0047340899999999</v>
      </c>
      <c r="M3073" s="14">
        <f t="shared" si="1326"/>
        <v>1.00420033</v>
      </c>
      <c r="N3073" s="14">
        <f t="shared" si="1323"/>
        <v>1.5564141617812637</v>
      </c>
      <c r="O3073" s="8">
        <f t="shared" si="1325"/>
        <v>1.56378236</v>
      </c>
      <c r="P3073" s="8">
        <f t="shared" si="1311"/>
        <v>20280.083167299999</v>
      </c>
      <c r="Q3073" s="13">
        <f t="shared" si="1318"/>
        <v>0</v>
      </c>
      <c r="R3073" s="21">
        <v>0</v>
      </c>
      <c r="S3073" s="8">
        <f t="shared" si="1319"/>
        <v>0</v>
      </c>
      <c r="T3073" s="10">
        <v>6.5000000000000002E-2</v>
      </c>
      <c r="U3073" s="13">
        <f t="shared" si="1324"/>
        <v>14</v>
      </c>
      <c r="V3073" s="13">
        <v>252</v>
      </c>
      <c r="W3073" s="14">
        <f t="shared" si="1329"/>
        <v>1.0035047269999999</v>
      </c>
      <c r="X3073" s="85">
        <f t="shared" si="1327"/>
        <v>95.395262857749728</v>
      </c>
      <c r="Y3073" s="8">
        <v>0</v>
      </c>
      <c r="Z3073" s="9">
        <f t="shared" si="1312"/>
        <v>0</v>
      </c>
      <c r="AA3073" s="26" t="str">
        <f t="shared" si="1321"/>
        <v>AMEX=</v>
      </c>
      <c r="AB3073" s="70">
        <f t="shared" si="1322"/>
        <v>45359</v>
      </c>
      <c r="AC3073" s="219" t="s">
        <v>96</v>
      </c>
      <c r="AD3073" s="221">
        <v>14640758.060000001</v>
      </c>
      <c r="AE3073" s="11"/>
      <c r="AF3073" s="5"/>
      <c r="AG3073" s="1"/>
      <c r="AH3073" s="1"/>
      <c r="AI3073" s="1"/>
      <c r="AJ3073" s="1"/>
      <c r="AK3073" s="10"/>
      <c r="AL3073" s="1"/>
      <c r="AM3073" s="1"/>
      <c r="AN3073" s="1"/>
      <c r="AO3073" s="1"/>
      <c r="AP3073" s="1"/>
      <c r="AQ3073" s="1"/>
    </row>
    <row r="3074" spans="1:43" ht="15.75" x14ac:dyDescent="0.2">
      <c r="A3074" s="67">
        <f t="shared" si="1313"/>
        <v>45356</v>
      </c>
      <c r="B3074" s="8">
        <f t="shared" si="1307"/>
        <v>20388.593799007624</v>
      </c>
      <c r="C3074" s="224">
        <f t="shared" si="1330"/>
        <v>12968.609754176852</v>
      </c>
      <c r="D3074" s="28">
        <f t="shared" si="1314"/>
        <v>6801.72</v>
      </c>
      <c r="E3074" s="9">
        <f>IF(K3074=1,VLOOKUP(A3073,[1]Plan1!$AY$117:$BA$314,3),E3073)</f>
        <v>6858.17</v>
      </c>
      <c r="F3074" s="110">
        <f t="shared" si="1315"/>
        <v>45338</v>
      </c>
      <c r="G3074" s="12">
        <f t="shared" si="1308"/>
        <v>8.2993713354857501E-3</v>
      </c>
      <c r="H3074" s="11">
        <f t="shared" si="1316"/>
        <v>45366</v>
      </c>
      <c r="I3074" s="11">
        <f t="shared" si="1309"/>
        <v>45366</v>
      </c>
      <c r="J3074" s="1">
        <f t="shared" si="1317"/>
        <v>21</v>
      </c>
      <c r="K3074" s="1">
        <f t="shared" si="1328"/>
        <v>13</v>
      </c>
      <c r="L3074" s="8">
        <f t="shared" si="1310"/>
        <v>1.00512961</v>
      </c>
      <c r="M3074" s="14">
        <f t="shared" si="1326"/>
        <v>1.00420033</v>
      </c>
      <c r="N3074" s="14">
        <f t="shared" si="1323"/>
        <v>1.5564141617812637</v>
      </c>
      <c r="O3074" s="8">
        <f t="shared" si="1325"/>
        <v>1.56439795</v>
      </c>
      <c r="P3074" s="8">
        <f t="shared" si="1311"/>
        <v>20288.066513779999</v>
      </c>
      <c r="Q3074" s="13">
        <f t="shared" si="1318"/>
        <v>0</v>
      </c>
      <c r="R3074" s="21">
        <v>0</v>
      </c>
      <c r="S3074" s="8">
        <f t="shared" si="1319"/>
        <v>0</v>
      </c>
      <c r="T3074" s="10">
        <v>6.5000000000000002E-2</v>
      </c>
      <c r="U3074" s="13">
        <f t="shared" si="1324"/>
        <v>15</v>
      </c>
      <c r="V3074" s="13">
        <v>252</v>
      </c>
      <c r="W3074" s="14">
        <f t="shared" si="1329"/>
        <v>1.0037555339999999</v>
      </c>
      <c r="X3074" s="85">
        <f t="shared" si="1327"/>
        <v>100.52728522762308</v>
      </c>
      <c r="Y3074" s="8">
        <v>0</v>
      </c>
      <c r="Z3074" s="9">
        <f t="shared" si="1312"/>
        <v>0</v>
      </c>
      <c r="AA3074" s="26" t="str">
        <f t="shared" si="1321"/>
        <v>AMEX=</v>
      </c>
      <c r="AB3074" s="70">
        <f t="shared" si="1322"/>
        <v>45359</v>
      </c>
      <c r="AC3074" s="220">
        <v>9946</v>
      </c>
      <c r="AD3074" s="219" t="s">
        <v>133</v>
      </c>
      <c r="AE3074" s="11"/>
      <c r="AF3074" s="5"/>
      <c r="AG3074" s="1"/>
      <c r="AH3074" s="1"/>
      <c r="AI3074" s="1"/>
      <c r="AJ3074" s="1"/>
      <c r="AK3074" s="10"/>
      <c r="AL3074" s="1"/>
      <c r="AM3074" s="1"/>
      <c r="AN3074" s="1"/>
      <c r="AO3074" s="1"/>
      <c r="AP3074" s="1"/>
      <c r="AQ3074" s="1"/>
    </row>
    <row r="3075" spans="1:43" ht="15.75" x14ac:dyDescent="0.2">
      <c r="A3075" s="67">
        <f t="shared" si="1313"/>
        <v>45357</v>
      </c>
      <c r="B3075" s="8">
        <f t="shared" si="1307"/>
        <v>20401.717586045015</v>
      </c>
      <c r="C3075" s="224">
        <f t="shared" si="1330"/>
        <v>12968.609754176852</v>
      </c>
      <c r="D3075" s="28">
        <f t="shared" si="1314"/>
        <v>6801.72</v>
      </c>
      <c r="E3075" s="9">
        <f>IF(K3075=1,VLOOKUP(A3074,[1]Plan1!$AY$117:$BA$314,3),E3074)</f>
        <v>6858.17</v>
      </c>
      <c r="F3075" s="110">
        <f t="shared" si="1315"/>
        <v>45338</v>
      </c>
      <c r="G3075" s="12">
        <f t="shared" si="1308"/>
        <v>8.2993713354857501E-3</v>
      </c>
      <c r="H3075" s="11">
        <f t="shared" si="1316"/>
        <v>45366</v>
      </c>
      <c r="I3075" s="11">
        <f t="shared" si="1309"/>
        <v>45366</v>
      </c>
      <c r="J3075" s="1">
        <f t="shared" si="1317"/>
        <v>21</v>
      </c>
      <c r="K3075" s="1">
        <f t="shared" si="1328"/>
        <v>14</v>
      </c>
      <c r="L3075" s="8">
        <f t="shared" si="1310"/>
        <v>1.0055252800000001</v>
      </c>
      <c r="M3075" s="14">
        <f t="shared" si="1326"/>
        <v>1.00420033</v>
      </c>
      <c r="N3075" s="14">
        <f t="shared" si="1323"/>
        <v>1.5564141617812637</v>
      </c>
      <c r="O3075" s="8">
        <f t="shared" si="1325"/>
        <v>1.5650137799999999</v>
      </c>
      <c r="P3075" s="8">
        <f t="shared" si="1311"/>
        <v>20296.052972720001</v>
      </c>
      <c r="Q3075" s="13">
        <f t="shared" si="1318"/>
        <v>0</v>
      </c>
      <c r="R3075" s="21">
        <v>0</v>
      </c>
      <c r="S3075" s="8">
        <f t="shared" si="1319"/>
        <v>0</v>
      </c>
      <c r="T3075" s="10">
        <v>6.5000000000000002E-2</v>
      </c>
      <c r="U3075" s="13">
        <f t="shared" si="1324"/>
        <v>16</v>
      </c>
      <c r="V3075" s="13">
        <v>252</v>
      </c>
      <c r="W3075" s="14">
        <f t="shared" si="1329"/>
        <v>1.0040064040000001</v>
      </c>
      <c r="X3075" s="85">
        <f t="shared" si="1327"/>
        <v>105.66461332501252</v>
      </c>
      <c r="Y3075" s="8">
        <v>0</v>
      </c>
      <c r="Z3075" s="9">
        <f t="shared" si="1312"/>
        <v>0</v>
      </c>
      <c r="AA3075" s="26" t="str">
        <f t="shared" si="1321"/>
        <v>AMEX=</v>
      </c>
      <c r="AB3075" s="70">
        <f t="shared" si="1322"/>
        <v>45359</v>
      </c>
      <c r="AC3075" s="219" t="s">
        <v>127</v>
      </c>
      <c r="AD3075" s="221">
        <v>10000000</v>
      </c>
      <c r="AE3075" s="11"/>
      <c r="AF3075" s="5"/>
      <c r="AG3075" s="1"/>
      <c r="AH3075" s="1"/>
      <c r="AI3075" s="1"/>
      <c r="AJ3075" s="1"/>
      <c r="AK3075" s="10"/>
      <c r="AL3075" s="1"/>
      <c r="AM3075" s="1"/>
      <c r="AN3075" s="1"/>
      <c r="AO3075" s="1"/>
      <c r="AP3075" s="1"/>
      <c r="AQ3075" s="1"/>
    </row>
    <row r="3076" spans="1:43" ht="15.75" x14ac:dyDescent="0.2">
      <c r="A3076" s="67">
        <f t="shared" si="1313"/>
        <v>45358</v>
      </c>
      <c r="B3076" s="8">
        <f t="shared" si="1307"/>
        <v>20414.849925530154</v>
      </c>
      <c r="C3076" s="224">
        <f t="shared" si="1330"/>
        <v>12968.609754176852</v>
      </c>
      <c r="D3076" s="28">
        <f t="shared" si="1314"/>
        <v>6801.72</v>
      </c>
      <c r="E3076" s="9">
        <f>IF(K3076=1,VLOOKUP(A3075,[1]Plan1!$AY$117:$BA$314,3),E3075)</f>
        <v>6858.17</v>
      </c>
      <c r="F3076" s="110">
        <f t="shared" si="1315"/>
        <v>45338</v>
      </c>
      <c r="G3076" s="12">
        <f t="shared" si="1308"/>
        <v>8.2993713354857501E-3</v>
      </c>
      <c r="H3076" s="11">
        <f t="shared" si="1316"/>
        <v>45366</v>
      </c>
      <c r="I3076" s="11">
        <f t="shared" si="1309"/>
        <v>45366</v>
      </c>
      <c r="J3076" s="1">
        <f t="shared" si="1317"/>
        <v>21</v>
      </c>
      <c r="K3076" s="1">
        <f t="shared" si="1328"/>
        <v>15</v>
      </c>
      <c r="L3076" s="8">
        <f t="shared" si="1310"/>
        <v>1.0059211100000001</v>
      </c>
      <c r="M3076" s="14">
        <f t="shared" si="1326"/>
        <v>1.00420033</v>
      </c>
      <c r="N3076" s="14">
        <f t="shared" si="1323"/>
        <v>1.5564141617812637</v>
      </c>
      <c r="O3076" s="8">
        <f t="shared" si="1325"/>
        <v>1.56562986</v>
      </c>
      <c r="P3076" s="8">
        <f t="shared" si="1311"/>
        <v>20304.04267382</v>
      </c>
      <c r="Q3076" s="13">
        <f t="shared" si="1318"/>
        <v>0</v>
      </c>
      <c r="R3076" s="21">
        <v>0</v>
      </c>
      <c r="S3076" s="8">
        <f t="shared" si="1319"/>
        <v>0</v>
      </c>
      <c r="T3076" s="10">
        <v>6.5000000000000002E-2</v>
      </c>
      <c r="U3076" s="13">
        <f t="shared" si="1324"/>
        <v>17</v>
      </c>
      <c r="V3076" s="13">
        <v>252</v>
      </c>
      <c r="W3076" s="14">
        <f t="shared" si="1329"/>
        <v>1.0042573370000001</v>
      </c>
      <c r="X3076" s="85">
        <f t="shared" si="1327"/>
        <v>110.80725171015226</v>
      </c>
      <c r="Y3076" s="8">
        <v>0</v>
      </c>
      <c r="Z3076" s="9">
        <f t="shared" si="1312"/>
        <v>0</v>
      </c>
      <c r="AA3076" s="26" t="str">
        <f t="shared" si="1321"/>
        <v>AMEX=</v>
      </c>
      <c r="AB3076" s="70">
        <f t="shared" si="1322"/>
        <v>45359</v>
      </c>
      <c r="AC3076" s="222">
        <f>X3077</f>
        <v>115.95518326782079</v>
      </c>
      <c r="AD3076" s="219" t="s">
        <v>144</v>
      </c>
      <c r="AE3076" s="11"/>
      <c r="AF3076" s="5"/>
      <c r="AG3076" s="1"/>
      <c r="AH3076" s="1"/>
      <c r="AI3076" s="1"/>
      <c r="AJ3076" s="1"/>
      <c r="AK3076" s="10"/>
      <c r="AL3076" s="1"/>
      <c r="AM3076" s="1"/>
      <c r="AN3076" s="1"/>
      <c r="AO3076" s="1"/>
      <c r="AP3076" s="1"/>
      <c r="AQ3076" s="1"/>
    </row>
    <row r="3077" spans="1:43" ht="15.75" x14ac:dyDescent="0.25">
      <c r="A3077" s="196">
        <f t="shared" si="1313"/>
        <v>45359</v>
      </c>
      <c r="B3077" s="85">
        <f t="shared" si="1307"/>
        <v>20427.990670657822</v>
      </c>
      <c r="C3077" s="85">
        <f t="shared" si="1330"/>
        <v>12968.609754176852</v>
      </c>
      <c r="D3077" s="197">
        <f t="shared" si="1314"/>
        <v>6801.72</v>
      </c>
      <c r="E3077" s="9">
        <f>IF(K3077=1,VLOOKUP(A3076,[1]Plan1!$AY$117:$BA$314,3),E3076)</f>
        <v>6858.17</v>
      </c>
      <c r="F3077" s="198">
        <f t="shared" si="1315"/>
        <v>45338</v>
      </c>
      <c r="G3077" s="199">
        <f t="shared" si="1308"/>
        <v>8.2993713354857501E-3</v>
      </c>
      <c r="H3077" s="200">
        <f t="shared" si="1316"/>
        <v>45366</v>
      </c>
      <c r="I3077" s="200">
        <f t="shared" si="1309"/>
        <v>45366</v>
      </c>
      <c r="J3077" s="83">
        <f t="shared" si="1317"/>
        <v>21</v>
      </c>
      <c r="K3077" s="83">
        <f t="shared" si="1328"/>
        <v>16</v>
      </c>
      <c r="L3077" s="85">
        <f t="shared" si="1310"/>
        <v>1.0063171</v>
      </c>
      <c r="M3077" s="201">
        <f t="shared" si="1326"/>
        <v>1.00420033</v>
      </c>
      <c r="N3077" s="201">
        <f t="shared" si="1323"/>
        <v>1.5564141617812637</v>
      </c>
      <c r="O3077" s="85">
        <f t="shared" si="1325"/>
        <v>1.56624618</v>
      </c>
      <c r="P3077" s="85">
        <f t="shared" si="1311"/>
        <v>20312.03548739</v>
      </c>
      <c r="Q3077" s="202">
        <v>14</v>
      </c>
      <c r="R3077" s="203">
        <v>0</v>
      </c>
      <c r="S3077" s="85">
        <f t="shared" si="1319"/>
        <v>0</v>
      </c>
      <c r="T3077" s="245">
        <v>6.5000000000000002E-2</v>
      </c>
      <c r="U3077" s="202">
        <f t="shared" si="1324"/>
        <v>18</v>
      </c>
      <c r="V3077" s="202">
        <v>252</v>
      </c>
      <c r="W3077" s="201">
        <f t="shared" si="1329"/>
        <v>1.0045083319999999</v>
      </c>
      <c r="X3077" s="85">
        <f t="shared" si="1327"/>
        <v>115.95518326782079</v>
      </c>
      <c r="Y3077" s="85">
        <v>0</v>
      </c>
      <c r="Z3077" s="106">
        <f t="shared" si="1312"/>
        <v>0</v>
      </c>
      <c r="AA3077" s="107" t="str">
        <f t="shared" si="1321"/>
        <v>AMEX=</v>
      </c>
      <c r="AB3077" s="152">
        <f t="shared" si="1322"/>
        <v>45359</v>
      </c>
      <c r="AC3077" s="219" t="s">
        <v>95</v>
      </c>
      <c r="AD3077" s="221">
        <f>AD3073-AD3075</f>
        <v>4640758.0600000005</v>
      </c>
      <c r="AE3077" s="11"/>
      <c r="AF3077" s="5"/>
      <c r="AG3077" s="1"/>
      <c r="AH3077" s="1"/>
      <c r="AI3077" s="1"/>
      <c r="AJ3077" s="1"/>
      <c r="AK3077" s="10"/>
      <c r="AL3077" s="1"/>
      <c r="AM3077" s="1"/>
      <c r="AN3077" s="1"/>
      <c r="AO3077" s="1"/>
      <c r="AP3077" s="1"/>
      <c r="AQ3077" s="1"/>
    </row>
    <row r="3078" spans="1:43" ht="15.75" x14ac:dyDescent="0.2">
      <c r="A3078" s="67">
        <f t="shared" si="1313"/>
        <v>45360</v>
      </c>
      <c r="B3078" s="8">
        <f t="shared" si="1307"/>
        <v>20330.823578208448</v>
      </c>
      <c r="C3078" s="224">
        <f t="shared" si="1330"/>
        <v>12968.609754176852</v>
      </c>
      <c r="D3078" s="28">
        <f t="shared" si="1314"/>
        <v>6801.72</v>
      </c>
      <c r="E3078" s="9">
        <f>IF(K3078=1,VLOOKUP(A3077,[1]Plan1!$AY$117:$BA$314,3),E3077)</f>
        <v>6858.17</v>
      </c>
      <c r="F3078" s="110">
        <f t="shared" si="1315"/>
        <v>45338</v>
      </c>
      <c r="G3078" s="12">
        <f t="shared" si="1308"/>
        <v>8.2993713354857501E-3</v>
      </c>
      <c r="H3078" s="11">
        <f t="shared" si="1316"/>
        <v>45366</v>
      </c>
      <c r="I3078" s="11">
        <f t="shared" si="1309"/>
        <v>45366</v>
      </c>
      <c r="J3078" s="1">
        <f t="shared" si="1317"/>
        <v>21</v>
      </c>
      <c r="K3078" s="1">
        <f t="shared" si="1328"/>
        <v>17</v>
      </c>
      <c r="L3078" s="8">
        <f t="shared" si="1310"/>
        <v>1.0067132400000001</v>
      </c>
      <c r="M3078" s="14">
        <f t="shared" si="1326"/>
        <v>1.00420033</v>
      </c>
      <c r="N3078" s="14">
        <f t="shared" si="1323"/>
        <v>1.5564141617812637</v>
      </c>
      <c r="O3078" s="8">
        <f t="shared" si="1325"/>
        <v>1.5668627399999999</v>
      </c>
      <c r="P3078" s="8">
        <f t="shared" si="1311"/>
        <v>20320.031413420002</v>
      </c>
      <c r="Q3078" s="13">
        <f t="shared" si="1318"/>
        <v>0</v>
      </c>
      <c r="R3078" s="21">
        <v>0</v>
      </c>
      <c r="S3078" s="8">
        <f t="shared" si="1319"/>
        <v>0</v>
      </c>
      <c r="T3078" s="10">
        <v>6.5000000000000002E-2</v>
      </c>
      <c r="U3078" s="13">
        <f t="shared" si="1324"/>
        <v>1</v>
      </c>
      <c r="V3078" s="13">
        <v>252</v>
      </c>
      <c r="W3078" s="14">
        <f t="shared" si="1329"/>
        <v>1.0002499309999999</v>
      </c>
      <c r="X3078" s="85">
        <f t="shared" ref="X3078:X3105" si="1331">TRUNC((P3078*(W3078-1)),8)+(AC$3082*(O3078/O$3077)*W3078)</f>
        <v>10.79216478844684</v>
      </c>
      <c r="Y3078" s="8">
        <v>0</v>
      </c>
      <c r="Z3078" s="9">
        <f t="shared" si="1312"/>
        <v>0</v>
      </c>
      <c r="AA3078" s="26" t="s">
        <v>116</v>
      </c>
      <c r="AB3078" s="70">
        <v>45387</v>
      </c>
      <c r="AC3078" s="221">
        <f>AC3076*AC3074</f>
        <v>1153290.2527817455</v>
      </c>
      <c r="AD3078" s="219" t="s">
        <v>140</v>
      </c>
      <c r="AE3078" s="11"/>
      <c r="AF3078" s="5"/>
      <c r="AG3078" s="1"/>
      <c r="AH3078" s="1"/>
      <c r="AI3078" s="1"/>
      <c r="AJ3078" s="1"/>
      <c r="AK3078" s="10"/>
      <c r="AL3078" s="1"/>
      <c r="AM3078" s="1"/>
      <c r="AN3078" s="1"/>
      <c r="AO3078" s="1"/>
      <c r="AP3078" s="1"/>
      <c r="AQ3078" s="1"/>
    </row>
    <row r="3079" spans="1:43" ht="15.75" x14ac:dyDescent="0.2">
      <c r="A3079" s="67">
        <f t="shared" si="1313"/>
        <v>45361</v>
      </c>
      <c r="B3079" s="8">
        <f t="shared" si="1307"/>
        <v>20330.823578208448</v>
      </c>
      <c r="C3079" s="224">
        <f t="shared" si="1330"/>
        <v>12968.609754176852</v>
      </c>
      <c r="D3079" s="28">
        <f t="shared" si="1314"/>
        <v>6801.72</v>
      </c>
      <c r="E3079" s="9">
        <f>IF(K3079=1,VLOOKUP(A3078,[1]Plan1!$AY$117:$BA$314,3),E3078)</f>
        <v>6858.17</v>
      </c>
      <c r="F3079" s="110">
        <f t="shared" si="1315"/>
        <v>45338</v>
      </c>
      <c r="G3079" s="12">
        <f t="shared" si="1308"/>
        <v>8.2993713354857501E-3</v>
      </c>
      <c r="H3079" s="11">
        <f t="shared" si="1316"/>
        <v>45366</v>
      </c>
      <c r="I3079" s="11">
        <f t="shared" si="1309"/>
        <v>45366</v>
      </c>
      <c r="J3079" s="1">
        <f t="shared" si="1317"/>
        <v>21</v>
      </c>
      <c r="K3079" s="1">
        <f t="shared" si="1328"/>
        <v>17</v>
      </c>
      <c r="L3079" s="8">
        <f t="shared" si="1310"/>
        <v>1.0067132400000001</v>
      </c>
      <c r="M3079" s="14">
        <f t="shared" si="1326"/>
        <v>1.00420033</v>
      </c>
      <c r="N3079" s="14">
        <f t="shared" si="1323"/>
        <v>1.5564141617812637</v>
      </c>
      <c r="O3079" s="8">
        <f t="shared" si="1325"/>
        <v>1.5668627399999999</v>
      </c>
      <c r="P3079" s="8">
        <f t="shared" si="1311"/>
        <v>20320.031413420002</v>
      </c>
      <c r="Q3079" s="13">
        <f t="shared" si="1318"/>
        <v>0</v>
      </c>
      <c r="R3079" s="21">
        <v>0</v>
      </c>
      <c r="S3079" s="8">
        <f t="shared" si="1319"/>
        <v>0</v>
      </c>
      <c r="T3079" s="10">
        <v>6.5000000000000002E-2</v>
      </c>
      <c r="U3079" s="13">
        <f t="shared" si="1324"/>
        <v>1</v>
      </c>
      <c r="V3079" s="13">
        <v>252</v>
      </c>
      <c r="W3079" s="14">
        <f t="shared" si="1329"/>
        <v>1.0002499309999999</v>
      </c>
      <c r="X3079" s="85">
        <f t="shared" si="1331"/>
        <v>10.79216478844684</v>
      </c>
      <c r="Y3079" s="8">
        <v>0</v>
      </c>
      <c r="Z3079" s="9">
        <f t="shared" si="1312"/>
        <v>0</v>
      </c>
      <c r="AA3079" s="26" t="str">
        <f t="shared" si="1321"/>
        <v>AMEX=</v>
      </c>
      <c r="AB3079" s="70">
        <f t="shared" si="1322"/>
        <v>45387</v>
      </c>
      <c r="AC3079" s="77" t="s">
        <v>128</v>
      </c>
      <c r="AD3079" s="243">
        <v>1</v>
      </c>
      <c r="AE3079" s="11"/>
      <c r="AF3079" s="5"/>
      <c r="AG3079" s="1"/>
      <c r="AH3079" s="1"/>
      <c r="AI3079" s="1"/>
      <c r="AJ3079" s="1"/>
      <c r="AK3079" s="10"/>
      <c r="AL3079" s="1"/>
      <c r="AM3079" s="1"/>
      <c r="AN3079" s="1"/>
      <c r="AO3079" s="1"/>
      <c r="AP3079" s="1"/>
      <c r="AQ3079" s="1"/>
    </row>
    <row r="3080" spans="1:43" ht="15.75" x14ac:dyDescent="0.2">
      <c r="A3080" s="67">
        <f t="shared" si="1313"/>
        <v>45362</v>
      </c>
      <c r="B3080" s="8">
        <f t="shared" si="1307"/>
        <v>20330.823578208448</v>
      </c>
      <c r="C3080" s="224">
        <f t="shared" si="1330"/>
        <v>12968.609754176852</v>
      </c>
      <c r="D3080" s="28">
        <f t="shared" si="1314"/>
        <v>6801.72</v>
      </c>
      <c r="E3080" s="9">
        <f>IF(K3080=1,VLOOKUP(A3079,[1]Plan1!$AY$117:$BA$314,3),E3079)</f>
        <v>6858.17</v>
      </c>
      <c r="F3080" s="110">
        <f t="shared" si="1315"/>
        <v>45338</v>
      </c>
      <c r="G3080" s="12">
        <f t="shared" si="1308"/>
        <v>8.2993713354857501E-3</v>
      </c>
      <c r="H3080" s="11">
        <f t="shared" si="1316"/>
        <v>45366</v>
      </c>
      <c r="I3080" s="11">
        <f t="shared" si="1309"/>
        <v>45366</v>
      </c>
      <c r="J3080" s="1">
        <f t="shared" si="1317"/>
        <v>21</v>
      </c>
      <c r="K3080" s="1">
        <f t="shared" si="1328"/>
        <v>17</v>
      </c>
      <c r="L3080" s="8">
        <f t="shared" si="1310"/>
        <v>1.0067132400000001</v>
      </c>
      <c r="M3080" s="14">
        <f t="shared" si="1326"/>
        <v>1.00420033</v>
      </c>
      <c r="N3080" s="14">
        <f t="shared" si="1323"/>
        <v>1.5564141617812637</v>
      </c>
      <c r="O3080" s="8">
        <f t="shared" si="1325"/>
        <v>1.5668627399999999</v>
      </c>
      <c r="P3080" s="8">
        <f t="shared" si="1311"/>
        <v>20320.031413420002</v>
      </c>
      <c r="Q3080" s="13">
        <f t="shared" si="1318"/>
        <v>0</v>
      </c>
      <c r="R3080" s="21">
        <v>0</v>
      </c>
      <c r="S3080" s="8">
        <f t="shared" si="1319"/>
        <v>0</v>
      </c>
      <c r="T3080" s="10">
        <v>6.5000000000000002E-2</v>
      </c>
      <c r="U3080" s="13">
        <f t="shared" si="1324"/>
        <v>1</v>
      </c>
      <c r="V3080" s="13">
        <v>252</v>
      </c>
      <c r="W3080" s="14">
        <f t="shared" si="1329"/>
        <v>1.0002499309999999</v>
      </c>
      <c r="X3080" s="85">
        <f t="shared" si="1331"/>
        <v>10.79216478844684</v>
      </c>
      <c r="Y3080" s="8">
        <v>0</v>
      </c>
      <c r="Z3080" s="9">
        <f t="shared" si="1312"/>
        <v>0</v>
      </c>
      <c r="AA3080" s="26" t="str">
        <f t="shared" si="1321"/>
        <v>AMEX=</v>
      </c>
      <c r="AB3080" s="70">
        <f t="shared" si="1322"/>
        <v>45387</v>
      </c>
      <c r="AC3080" s="238">
        <f>TRUNC(AC3072/AC3074,8)</f>
        <v>110.24529961</v>
      </c>
      <c r="AD3080" s="219" t="s">
        <v>140</v>
      </c>
      <c r="AE3080" s="11"/>
      <c r="AF3080" s="5"/>
      <c r="AG3080" s="1"/>
      <c r="AH3080" s="1"/>
      <c r="AI3080" s="1"/>
      <c r="AJ3080" s="1"/>
      <c r="AK3080" s="10"/>
      <c r="AL3080" s="1"/>
      <c r="AM3080" s="1"/>
      <c r="AN3080" s="1"/>
      <c r="AO3080" s="1"/>
      <c r="AP3080" s="1"/>
      <c r="AQ3080" s="1"/>
    </row>
    <row r="3081" spans="1:43" ht="15.75" x14ac:dyDescent="0.2">
      <c r="A3081" s="67">
        <f t="shared" si="1313"/>
        <v>45363</v>
      </c>
      <c r="B3081" s="8">
        <f t="shared" si="1307"/>
        <v>20343.910309054481</v>
      </c>
      <c r="C3081" s="224">
        <f t="shared" si="1330"/>
        <v>12968.609754176852</v>
      </c>
      <c r="D3081" s="28">
        <f t="shared" si="1314"/>
        <v>6801.72</v>
      </c>
      <c r="E3081" s="9">
        <f>IF(K3081=1,VLOOKUP(A3080,[1]Plan1!$AY$117:$BA$314,3),E3080)</f>
        <v>6858.17</v>
      </c>
      <c r="F3081" s="110">
        <f t="shared" si="1315"/>
        <v>45338</v>
      </c>
      <c r="G3081" s="12">
        <f t="shared" si="1308"/>
        <v>8.2993713354857501E-3</v>
      </c>
      <c r="H3081" s="11">
        <f t="shared" si="1316"/>
        <v>45366</v>
      </c>
      <c r="I3081" s="11">
        <f t="shared" si="1309"/>
        <v>45366</v>
      </c>
      <c r="J3081" s="1">
        <f t="shared" si="1317"/>
        <v>21</v>
      </c>
      <c r="K3081" s="1">
        <f t="shared" si="1328"/>
        <v>18</v>
      </c>
      <c r="L3081" s="8">
        <f t="shared" si="1310"/>
        <v>1.0071095400000001</v>
      </c>
      <c r="M3081" s="14">
        <f t="shared" si="1326"/>
        <v>1.00420033</v>
      </c>
      <c r="N3081" s="14">
        <f t="shared" si="1323"/>
        <v>1.5564141617812637</v>
      </c>
      <c r="O3081" s="8">
        <f t="shared" si="1325"/>
        <v>1.5674795500000001</v>
      </c>
      <c r="P3081" s="8">
        <f t="shared" si="1311"/>
        <v>20328.0305816</v>
      </c>
      <c r="Q3081" s="13">
        <f t="shared" si="1318"/>
        <v>0</v>
      </c>
      <c r="R3081" s="21">
        <v>0</v>
      </c>
      <c r="S3081" s="8">
        <f t="shared" si="1319"/>
        <v>0</v>
      </c>
      <c r="T3081" s="10">
        <v>6.5000000000000002E-2</v>
      </c>
      <c r="U3081" s="13">
        <f t="shared" si="1324"/>
        <v>2</v>
      </c>
      <c r="V3081" s="13">
        <v>252</v>
      </c>
      <c r="W3081" s="14">
        <f t="shared" si="1329"/>
        <v>1.000499925</v>
      </c>
      <c r="X3081" s="85">
        <f t="shared" si="1331"/>
        <v>15.879727454481447</v>
      </c>
      <c r="Y3081" s="8">
        <v>0</v>
      </c>
      <c r="Z3081" s="9">
        <f t="shared" si="1312"/>
        <v>0</v>
      </c>
      <c r="AA3081" s="26" t="str">
        <f t="shared" si="1321"/>
        <v>AMEX=</v>
      </c>
      <c r="AB3081" s="70">
        <f t="shared" si="1322"/>
        <v>45387</v>
      </c>
      <c r="AC3081" s="219" t="s">
        <v>106</v>
      </c>
      <c r="AD3081" s="221">
        <f>AD3077*AD3079</f>
        <v>4640758.0600000005</v>
      </c>
      <c r="AE3081" s="11"/>
      <c r="AF3081" s="5"/>
      <c r="AG3081" s="1"/>
      <c r="AH3081" s="1"/>
      <c r="AI3081" s="1"/>
      <c r="AJ3081" s="1"/>
      <c r="AK3081" s="10"/>
      <c r="AL3081" s="1"/>
      <c r="AM3081" s="1"/>
      <c r="AN3081" s="1"/>
      <c r="AO3081" s="1"/>
      <c r="AP3081" s="1"/>
      <c r="AQ3081" s="1"/>
    </row>
    <row r="3082" spans="1:43" ht="15.75" x14ac:dyDescent="0.2">
      <c r="A3082" s="67">
        <f t="shared" si="1313"/>
        <v>45364</v>
      </c>
      <c r="B3082" s="8">
        <f t="shared" ref="B3082:B3145" si="1332">(P3082+X3082)</f>
        <v>20357.00528756835</v>
      </c>
      <c r="C3082" s="224">
        <f t="shared" si="1330"/>
        <v>12968.609754176852</v>
      </c>
      <c r="D3082" s="28">
        <f t="shared" si="1314"/>
        <v>6801.72</v>
      </c>
      <c r="E3082" s="9">
        <f>IF(K3082=1,VLOOKUP(A3081,[1]Plan1!$AY$117:$BA$314,3),E3081)</f>
        <v>6858.17</v>
      </c>
      <c r="F3082" s="110">
        <f t="shared" si="1315"/>
        <v>45338</v>
      </c>
      <c r="G3082" s="12">
        <f t="shared" ref="G3082:G3145" si="1333">(E3082/D3082)-1</f>
        <v>8.2993713354857501E-3</v>
      </c>
      <c r="H3082" s="11">
        <f t="shared" si="1316"/>
        <v>45366</v>
      </c>
      <c r="I3082" s="11">
        <f t="shared" ref="I3082:I3145" si="1334">IF(A3082&gt;I3081,H3082,I3081)</f>
        <v>45366</v>
      </c>
      <c r="J3082" s="1">
        <f t="shared" si="1317"/>
        <v>21</v>
      </c>
      <c r="K3082" s="1">
        <f t="shared" si="1328"/>
        <v>19</v>
      </c>
      <c r="L3082" s="8">
        <f t="shared" ref="L3082:L3145" si="1335">TRUNC((E3082/D3082)^TRUNC((K3082/J3082),9),8)</f>
        <v>1.0075059900000001</v>
      </c>
      <c r="M3082" s="14">
        <f t="shared" si="1326"/>
        <v>1.00420033</v>
      </c>
      <c r="N3082" s="14">
        <f t="shared" si="1323"/>
        <v>1.5564141617812637</v>
      </c>
      <c r="O3082" s="8">
        <f t="shared" si="1325"/>
        <v>1.5680965899999999</v>
      </c>
      <c r="P3082" s="8">
        <f t="shared" ref="P3082:P3145" si="1336">TRUNC(C3082*O3082,8)</f>
        <v>20336.032732560001</v>
      </c>
      <c r="Q3082" s="13">
        <f t="shared" ref="Q3082:Q3145" si="1337">IF(VLOOKUP(A3082,AE$10:AM$114,9)=VLOOKUP(A3081,AE$10:AM$114,9),0,VLOOKUP(A3082,AE$10:AM$114,9))</f>
        <v>0</v>
      </c>
      <c r="R3082" s="21">
        <v>0</v>
      </c>
      <c r="S3082" s="8">
        <f t="shared" ref="S3082:S3145" si="1338">IF(R3082&gt;0,TRUNC(R3082*P3082,8),0)</f>
        <v>0</v>
      </c>
      <c r="T3082" s="10">
        <v>6.5000000000000002E-2</v>
      </c>
      <c r="U3082" s="13">
        <f t="shared" si="1324"/>
        <v>3</v>
      </c>
      <c r="V3082" s="13">
        <v>252</v>
      </c>
      <c r="W3082" s="14">
        <f t="shared" si="1329"/>
        <v>1.000749981</v>
      </c>
      <c r="X3082" s="85">
        <f t="shared" si="1331"/>
        <v>20.972555008350113</v>
      </c>
      <c r="Y3082" s="8">
        <v>0</v>
      </c>
      <c r="Z3082" s="9">
        <f t="shared" ref="Z3082:Z3145" si="1339">IF(S3082&gt;0,S3082+X3082,0)</f>
        <v>0</v>
      </c>
      <c r="AA3082" s="26" t="str">
        <f t="shared" si="1321"/>
        <v>AMEX=</v>
      </c>
      <c r="AB3082" s="70">
        <f t="shared" si="1322"/>
        <v>45387</v>
      </c>
      <c r="AC3082" s="222">
        <f>AC3076-AC3080</f>
        <v>5.7098836578207823</v>
      </c>
      <c r="AD3082" s="219" t="s">
        <v>141</v>
      </c>
      <c r="AE3082" s="11"/>
      <c r="AF3082" s="5"/>
      <c r="AG3082" s="1"/>
      <c r="AH3082" s="1"/>
      <c r="AI3082" s="1"/>
      <c r="AJ3082" s="1"/>
      <c r="AK3082" s="10"/>
      <c r="AL3082" s="1"/>
      <c r="AM3082" s="1"/>
      <c r="AN3082" s="1"/>
      <c r="AO3082" s="1"/>
      <c r="AP3082" s="1"/>
      <c r="AQ3082" s="1"/>
    </row>
    <row r="3083" spans="1:43" ht="15.75" x14ac:dyDescent="0.2">
      <c r="A3083" s="67">
        <f t="shared" ref="A3083:A3147" si="1340">(A3082+1)</f>
        <v>45365</v>
      </c>
      <c r="B3083" s="8">
        <f t="shared" si="1332"/>
        <v>20370.108797519802</v>
      </c>
      <c r="C3083" s="224">
        <f t="shared" si="1330"/>
        <v>12968.609754176852</v>
      </c>
      <c r="D3083" s="28">
        <f t="shared" ref="D3083:D3146" si="1341">IF(E3083=E3082,D3082,E3082)</f>
        <v>6801.72</v>
      </c>
      <c r="E3083" s="9">
        <f>IF(K3083=1,VLOOKUP(A3082,[1]Plan1!$AY$117:$BA$314,3),E3082)</f>
        <v>6858.17</v>
      </c>
      <c r="F3083" s="110">
        <f t="shared" ref="F3083:F3146" si="1342">IF(D3083=D3082,F3082,A3083)</f>
        <v>45338</v>
      </c>
      <c r="G3083" s="12">
        <f t="shared" si="1333"/>
        <v>8.2993713354857501E-3</v>
      </c>
      <c r="H3083" s="11">
        <f t="shared" ref="H3083:H3146" si="1343">IF(DAY(A3083)=15,VLOOKUP(A3083,AJ$118:AP$450,4),H3082)</f>
        <v>45366</v>
      </c>
      <c r="I3083" s="11">
        <f t="shared" si="1334"/>
        <v>45366</v>
      </c>
      <c r="J3083" s="1">
        <f t="shared" ref="J3083:J3146" si="1344">IF(I3083=I3082,J3082,NETWORKDAYS(I3082,I3083,$AE$118:$AE$502)-1)</f>
        <v>21</v>
      </c>
      <c r="K3083" s="1">
        <f t="shared" si="1328"/>
        <v>20</v>
      </c>
      <c r="L3083" s="8">
        <f t="shared" si="1335"/>
        <v>1.0079026</v>
      </c>
      <c r="M3083" s="14">
        <f t="shared" si="1326"/>
        <v>1.00420033</v>
      </c>
      <c r="N3083" s="14">
        <f t="shared" si="1323"/>
        <v>1.5564141617812637</v>
      </c>
      <c r="O3083" s="8">
        <f t="shared" si="1325"/>
        <v>1.56871388</v>
      </c>
      <c r="P3083" s="8">
        <f t="shared" si="1336"/>
        <v>20344.038125679999</v>
      </c>
      <c r="Q3083" s="13">
        <f t="shared" si="1337"/>
        <v>0</v>
      </c>
      <c r="R3083" s="21">
        <v>0</v>
      </c>
      <c r="S3083" s="8">
        <f t="shared" si="1338"/>
        <v>0</v>
      </c>
      <c r="T3083" s="10">
        <v>6.5000000000000002E-2</v>
      </c>
      <c r="U3083" s="13">
        <f t="shared" si="1324"/>
        <v>4</v>
      </c>
      <c r="V3083" s="13">
        <v>252</v>
      </c>
      <c r="W3083" s="14">
        <f t="shared" si="1329"/>
        <v>1.0010000999999999</v>
      </c>
      <c r="X3083" s="85">
        <f t="shared" si="1331"/>
        <v>26.070671839803744</v>
      </c>
      <c r="Y3083" s="8">
        <v>0</v>
      </c>
      <c r="Z3083" s="9">
        <f t="shared" si="1339"/>
        <v>0</v>
      </c>
      <c r="AA3083" s="26" t="str">
        <f t="shared" ref="AA3083:AA3147" si="1345">IF($Q3082&gt;0,VLOOKUP($A3082,$AE$10:$AO$114,($AN$7)+1),AA3082)</f>
        <v>AMEX=</v>
      </c>
      <c r="AB3083" s="70">
        <f t="shared" ref="AB3083:AB3147" si="1346">IF($Q3082&gt;0,VLOOKUP($A3082,$AE$10:$AO$114,($AO$7)+1),AB3082)</f>
        <v>45387</v>
      </c>
      <c r="AC3083" s="219" t="s">
        <v>112</v>
      </c>
      <c r="AD3083" s="243">
        <v>0</v>
      </c>
      <c r="AE3083" s="11"/>
      <c r="AF3083" s="5"/>
      <c r="AG3083" s="1"/>
      <c r="AH3083" s="1"/>
      <c r="AI3083" s="1"/>
      <c r="AJ3083" s="1"/>
      <c r="AK3083" s="10"/>
      <c r="AL3083" s="1"/>
      <c r="AM3083" s="1"/>
      <c r="AN3083" s="1"/>
      <c r="AO3083" s="1"/>
      <c r="AP3083" s="1"/>
      <c r="AQ3083" s="1"/>
    </row>
    <row r="3084" spans="1:43" ht="15.75" x14ac:dyDescent="0.2">
      <c r="A3084" s="67">
        <f t="shared" si="1340"/>
        <v>45366</v>
      </c>
      <c r="B3084" s="8">
        <f t="shared" si="1332"/>
        <v>20383.220692617728</v>
      </c>
      <c r="C3084" s="224">
        <f t="shared" si="1330"/>
        <v>12968.609754176852</v>
      </c>
      <c r="D3084" s="28">
        <f t="shared" si="1341"/>
        <v>6801.72</v>
      </c>
      <c r="E3084" s="9">
        <f>IF(K3084=1,VLOOKUP(A3083,[1]Plan1!$AY$117:$BA$314,3),E3083)</f>
        <v>6858.17</v>
      </c>
      <c r="F3084" s="110">
        <f t="shared" si="1342"/>
        <v>45338</v>
      </c>
      <c r="G3084" s="12">
        <f t="shared" si="1333"/>
        <v>8.2993713354857501E-3</v>
      </c>
      <c r="H3084" s="11">
        <f t="shared" si="1343"/>
        <v>45397</v>
      </c>
      <c r="I3084" s="11">
        <f t="shared" si="1334"/>
        <v>45366</v>
      </c>
      <c r="J3084" s="1">
        <f t="shared" si="1344"/>
        <v>21</v>
      </c>
      <c r="K3084" s="1">
        <f t="shared" si="1328"/>
        <v>21</v>
      </c>
      <c r="L3084" s="8">
        <f t="shared" si="1335"/>
        <v>1.00829937</v>
      </c>
      <c r="M3084" s="14">
        <f t="shared" si="1326"/>
        <v>1.00420033</v>
      </c>
      <c r="N3084" s="14">
        <f t="shared" si="1323"/>
        <v>1.5564141617812637</v>
      </c>
      <c r="O3084" s="8">
        <f t="shared" si="1325"/>
        <v>1.56933141</v>
      </c>
      <c r="P3084" s="8">
        <f t="shared" si="1336"/>
        <v>20352.04663126</v>
      </c>
      <c r="Q3084" s="13">
        <f t="shared" si="1337"/>
        <v>0</v>
      </c>
      <c r="R3084" s="21">
        <v>0</v>
      </c>
      <c r="S3084" s="8">
        <f t="shared" si="1338"/>
        <v>0</v>
      </c>
      <c r="T3084" s="10">
        <v>6.5000000000000002E-2</v>
      </c>
      <c r="U3084" s="13">
        <f t="shared" si="1324"/>
        <v>5</v>
      </c>
      <c r="V3084" s="13">
        <v>252</v>
      </c>
      <c r="W3084" s="14">
        <f t="shared" si="1329"/>
        <v>1.0012502809999999</v>
      </c>
      <c r="X3084" s="85">
        <f t="shared" si="1331"/>
        <v>31.174061357728974</v>
      </c>
      <c r="Y3084" s="8">
        <v>0</v>
      </c>
      <c r="Z3084" s="9">
        <f t="shared" si="1339"/>
        <v>0</v>
      </c>
      <c r="AA3084" s="26" t="str">
        <f t="shared" si="1345"/>
        <v>AMEX=</v>
      </c>
      <c r="AB3084" s="70">
        <f t="shared" si="1346"/>
        <v>45387</v>
      </c>
      <c r="AC3084" s="222">
        <f>B3077-AC3080</f>
        <v>20317.745371047822</v>
      </c>
      <c r="AD3084" s="221">
        <f>AD3077-AD3081</f>
        <v>0</v>
      </c>
      <c r="AE3084" s="11"/>
      <c r="AF3084" s="5"/>
      <c r="AG3084" s="1"/>
      <c r="AH3084" s="1"/>
      <c r="AI3084" s="1"/>
      <c r="AJ3084" s="1"/>
      <c r="AK3084" s="10"/>
      <c r="AL3084" s="1"/>
      <c r="AM3084" s="1"/>
      <c r="AN3084" s="1"/>
      <c r="AO3084" s="1"/>
      <c r="AP3084" s="1"/>
      <c r="AQ3084" s="1"/>
    </row>
    <row r="3085" spans="1:43" ht="15.75" x14ac:dyDescent="0.2">
      <c r="A3085" s="67">
        <f t="shared" si="1340"/>
        <v>45367</v>
      </c>
      <c r="B3085" s="8">
        <f t="shared" si="1332"/>
        <v>20389.944393525318</v>
      </c>
      <c r="C3085" s="224">
        <f t="shared" si="1330"/>
        <v>12968.609754176852</v>
      </c>
      <c r="D3085" s="28">
        <f t="shared" si="1341"/>
        <v>6858.17</v>
      </c>
      <c r="E3085" s="9">
        <f>IF(K3085=1,VLOOKUP(A3084,[1]Plan1!$AY$117:$BA$314,3),E3084)</f>
        <v>6869.14</v>
      </c>
      <c r="F3085" s="110">
        <f t="shared" si="1342"/>
        <v>45367</v>
      </c>
      <c r="G3085" s="12">
        <f t="shared" si="1333"/>
        <v>1.5995520670966101E-3</v>
      </c>
      <c r="H3085" s="11">
        <f t="shared" si="1343"/>
        <v>45397</v>
      </c>
      <c r="I3085" s="11">
        <f t="shared" si="1334"/>
        <v>45397</v>
      </c>
      <c r="J3085" s="1">
        <f t="shared" si="1344"/>
        <v>20</v>
      </c>
      <c r="K3085" s="1">
        <f t="shared" si="1328"/>
        <v>1</v>
      </c>
      <c r="L3085" s="8">
        <f t="shared" si="1335"/>
        <v>1.00007991</v>
      </c>
      <c r="M3085" s="14">
        <f t="shared" si="1326"/>
        <v>1.00829937</v>
      </c>
      <c r="N3085" s="14">
        <f t="shared" si="1323"/>
        <v>1.5693314187831262</v>
      </c>
      <c r="O3085" s="8">
        <f t="shared" si="1325"/>
        <v>1.5694568200000001</v>
      </c>
      <c r="P3085" s="8">
        <f t="shared" si="1336"/>
        <v>20353.673024610001</v>
      </c>
      <c r="Q3085" s="13">
        <f t="shared" si="1337"/>
        <v>0</v>
      </c>
      <c r="R3085" s="21">
        <v>0</v>
      </c>
      <c r="S3085" s="8">
        <f t="shared" si="1338"/>
        <v>0</v>
      </c>
      <c r="T3085" s="10">
        <v>6.5000000000000002E-2</v>
      </c>
      <c r="U3085" s="13">
        <f t="shared" si="1324"/>
        <v>6</v>
      </c>
      <c r="V3085" s="13">
        <v>252</v>
      </c>
      <c r="W3085" s="14">
        <f t="shared" si="1329"/>
        <v>1.001500525</v>
      </c>
      <c r="X3085" s="85">
        <f t="shared" si="1331"/>
        <v>36.271368915316849</v>
      </c>
      <c r="Y3085" s="8">
        <v>0</v>
      </c>
      <c r="Z3085" s="9">
        <f t="shared" si="1339"/>
        <v>0</v>
      </c>
      <c r="AA3085" s="26" t="str">
        <f t="shared" si="1345"/>
        <v>AMEX=</v>
      </c>
      <c r="AB3085" s="70">
        <f t="shared" si="1346"/>
        <v>45387</v>
      </c>
      <c r="AC3085" s="233"/>
      <c r="AD3085" s="244" t="s">
        <v>151</v>
      </c>
      <c r="AE3085" s="11"/>
      <c r="AF3085" s="5"/>
      <c r="AG3085" s="1"/>
      <c r="AH3085" s="1"/>
      <c r="AI3085" s="1"/>
      <c r="AJ3085" s="1"/>
      <c r="AK3085" s="10"/>
      <c r="AL3085" s="1"/>
      <c r="AM3085" s="1"/>
      <c r="AN3085" s="1"/>
      <c r="AO3085" s="1"/>
      <c r="AP3085" s="1"/>
      <c r="AQ3085" s="1"/>
    </row>
    <row r="3086" spans="1:43" ht="15.75" x14ac:dyDescent="0.2">
      <c r="A3086" s="67">
        <f t="shared" si="1340"/>
        <v>45368</v>
      </c>
      <c r="B3086" s="8">
        <f t="shared" si="1332"/>
        <v>20389.944393525318</v>
      </c>
      <c r="C3086" s="224">
        <f t="shared" si="1330"/>
        <v>12968.609754176852</v>
      </c>
      <c r="D3086" s="28">
        <f t="shared" si="1341"/>
        <v>6858.17</v>
      </c>
      <c r="E3086" s="9">
        <f>IF(K3086=1,VLOOKUP(A3085,[1]Plan1!$AY$117:$BA$314,3),E3085)</f>
        <v>6869.14</v>
      </c>
      <c r="F3086" s="110">
        <f t="shared" si="1342"/>
        <v>45367</v>
      </c>
      <c r="G3086" s="12">
        <f t="shared" si="1333"/>
        <v>1.5995520670966101E-3</v>
      </c>
      <c r="H3086" s="11">
        <f t="shared" si="1343"/>
        <v>45397</v>
      </c>
      <c r="I3086" s="11">
        <f t="shared" si="1334"/>
        <v>45397</v>
      </c>
      <c r="J3086" s="1">
        <f t="shared" si="1344"/>
        <v>20</v>
      </c>
      <c r="K3086" s="1">
        <f t="shared" si="1328"/>
        <v>1</v>
      </c>
      <c r="L3086" s="8">
        <f t="shared" si="1335"/>
        <v>1.00007991</v>
      </c>
      <c r="M3086" s="14">
        <f t="shared" si="1326"/>
        <v>1.00829937</v>
      </c>
      <c r="N3086" s="14">
        <f t="shared" si="1323"/>
        <v>1.5693314187831262</v>
      </c>
      <c r="O3086" s="8">
        <f t="shared" si="1325"/>
        <v>1.5694568200000001</v>
      </c>
      <c r="P3086" s="8">
        <f t="shared" si="1336"/>
        <v>20353.673024610001</v>
      </c>
      <c r="Q3086" s="13">
        <f t="shared" si="1337"/>
        <v>0</v>
      </c>
      <c r="R3086" s="21">
        <v>0</v>
      </c>
      <c r="S3086" s="8">
        <f t="shared" si="1338"/>
        <v>0</v>
      </c>
      <c r="T3086" s="10">
        <v>6.5000000000000002E-2</v>
      </c>
      <c r="U3086" s="13">
        <f t="shared" si="1324"/>
        <v>6</v>
      </c>
      <c r="V3086" s="13">
        <v>252</v>
      </c>
      <c r="W3086" s="14">
        <f t="shared" si="1329"/>
        <v>1.001500525</v>
      </c>
      <c r="X3086" s="85">
        <f t="shared" si="1331"/>
        <v>36.271368915316849</v>
      </c>
      <c r="Y3086" s="8">
        <v>0</v>
      </c>
      <c r="Z3086" s="9">
        <f t="shared" si="1339"/>
        <v>0</v>
      </c>
      <c r="AA3086" s="26" t="str">
        <f t="shared" si="1345"/>
        <v>AMEX=</v>
      </c>
      <c r="AB3086" s="70">
        <f t="shared" si="1346"/>
        <v>45387</v>
      </c>
      <c r="AC3086" s="233"/>
      <c r="AD3086" s="221">
        <v>203485590.88999999</v>
      </c>
      <c r="AE3086" s="11"/>
      <c r="AF3086" s="5"/>
      <c r="AG3086" s="1"/>
      <c r="AH3086" s="1"/>
      <c r="AI3086" s="1"/>
      <c r="AJ3086" s="1"/>
      <c r="AK3086" s="10"/>
      <c r="AL3086" s="1"/>
      <c r="AM3086" s="1"/>
      <c r="AN3086" s="1"/>
      <c r="AO3086" s="1"/>
      <c r="AP3086" s="1"/>
      <c r="AQ3086" s="1"/>
    </row>
    <row r="3087" spans="1:43" ht="15.75" x14ac:dyDescent="0.2">
      <c r="A3087" s="67">
        <f t="shared" si="1340"/>
        <v>45369</v>
      </c>
      <c r="B3087" s="8">
        <f t="shared" si="1332"/>
        <v>20389.944393525318</v>
      </c>
      <c r="C3087" s="224">
        <f t="shared" si="1330"/>
        <v>12968.609754176852</v>
      </c>
      <c r="D3087" s="28">
        <f t="shared" si="1341"/>
        <v>6858.17</v>
      </c>
      <c r="E3087" s="9">
        <f>IF(K3087=1,VLOOKUP(A3086,[1]Plan1!$AY$117:$BA$314,3),E3086)</f>
        <v>6869.14</v>
      </c>
      <c r="F3087" s="110">
        <f t="shared" si="1342"/>
        <v>45367</v>
      </c>
      <c r="G3087" s="12">
        <f t="shared" si="1333"/>
        <v>1.5995520670966101E-3</v>
      </c>
      <c r="H3087" s="11">
        <f t="shared" si="1343"/>
        <v>45397</v>
      </c>
      <c r="I3087" s="11">
        <f t="shared" si="1334"/>
        <v>45397</v>
      </c>
      <c r="J3087" s="1">
        <f t="shared" si="1344"/>
        <v>20</v>
      </c>
      <c r="K3087" s="1">
        <f t="shared" si="1328"/>
        <v>1</v>
      </c>
      <c r="L3087" s="8">
        <f t="shared" si="1335"/>
        <v>1.00007991</v>
      </c>
      <c r="M3087" s="14">
        <f t="shared" si="1326"/>
        <v>1.00829937</v>
      </c>
      <c r="N3087" s="14">
        <f t="shared" si="1323"/>
        <v>1.5693314187831262</v>
      </c>
      <c r="O3087" s="8">
        <f t="shared" si="1325"/>
        <v>1.5694568200000001</v>
      </c>
      <c r="P3087" s="8">
        <f t="shared" si="1336"/>
        <v>20353.673024610001</v>
      </c>
      <c r="Q3087" s="13">
        <f t="shared" si="1337"/>
        <v>0</v>
      </c>
      <c r="R3087" s="21">
        <v>0</v>
      </c>
      <c r="S3087" s="8">
        <f t="shared" si="1338"/>
        <v>0</v>
      </c>
      <c r="T3087" s="10">
        <v>6.5000000000000002E-2</v>
      </c>
      <c r="U3087" s="13">
        <f t="shared" si="1324"/>
        <v>6</v>
      </c>
      <c r="V3087" s="13">
        <v>252</v>
      </c>
      <c r="W3087" s="14">
        <f t="shared" si="1329"/>
        <v>1.001500525</v>
      </c>
      <c r="X3087" s="85">
        <f t="shared" si="1331"/>
        <v>36.271368915316849</v>
      </c>
      <c r="Y3087" s="8">
        <v>0</v>
      </c>
      <c r="Z3087" s="9">
        <f t="shared" si="1339"/>
        <v>0</v>
      </c>
      <c r="AA3087" s="26" t="str">
        <f t="shared" si="1345"/>
        <v>AMEX=</v>
      </c>
      <c r="AB3087" s="70">
        <f t="shared" si="1346"/>
        <v>45387</v>
      </c>
      <c r="AC3087" s="233"/>
      <c r="AD3087" s="244" t="s">
        <v>152</v>
      </c>
      <c r="AE3087" s="11"/>
      <c r="AF3087" s="5"/>
      <c r="AG3087" s="1"/>
      <c r="AH3087" s="1"/>
      <c r="AI3087" s="1"/>
      <c r="AJ3087" s="1"/>
      <c r="AK3087" s="10"/>
      <c r="AL3087" s="1"/>
      <c r="AM3087" s="1"/>
      <c r="AN3087" s="1"/>
      <c r="AO3087" s="1"/>
      <c r="AP3087" s="1"/>
      <c r="AQ3087" s="1"/>
    </row>
    <row r="3088" spans="1:43" ht="15.75" x14ac:dyDescent="0.2">
      <c r="A3088" s="67">
        <f t="shared" si="1340"/>
        <v>45370</v>
      </c>
      <c r="B3088" s="8">
        <f t="shared" si="1332"/>
        <v>20396.670560876049</v>
      </c>
      <c r="C3088" s="224">
        <f t="shared" si="1330"/>
        <v>12968.609754176852</v>
      </c>
      <c r="D3088" s="28">
        <f t="shared" si="1341"/>
        <v>6858.17</v>
      </c>
      <c r="E3088" s="9">
        <f>IF(K3088=1,VLOOKUP(A3087,[1]Plan1!$AY$117:$BA$314,3),E3087)</f>
        <v>6869.14</v>
      </c>
      <c r="F3088" s="110">
        <f t="shared" si="1342"/>
        <v>45367</v>
      </c>
      <c r="G3088" s="12">
        <f t="shared" si="1333"/>
        <v>1.5995520670966101E-3</v>
      </c>
      <c r="H3088" s="11">
        <f t="shared" si="1343"/>
        <v>45397</v>
      </c>
      <c r="I3088" s="11">
        <f t="shared" si="1334"/>
        <v>45397</v>
      </c>
      <c r="J3088" s="1">
        <f t="shared" si="1344"/>
        <v>20</v>
      </c>
      <c r="K3088" s="1">
        <f t="shared" si="1328"/>
        <v>2</v>
      </c>
      <c r="L3088" s="8">
        <f t="shared" si="1335"/>
        <v>1.00015984</v>
      </c>
      <c r="M3088" s="14">
        <f t="shared" si="1326"/>
        <v>1.00829937</v>
      </c>
      <c r="N3088" s="14">
        <f t="shared" si="1323"/>
        <v>1.5693314187831262</v>
      </c>
      <c r="O3088" s="8">
        <f t="shared" si="1325"/>
        <v>1.56958226</v>
      </c>
      <c r="P3088" s="8">
        <f t="shared" si="1336"/>
        <v>20355.29980701</v>
      </c>
      <c r="Q3088" s="13">
        <f t="shared" si="1337"/>
        <v>0</v>
      </c>
      <c r="R3088" s="21">
        <v>0</v>
      </c>
      <c r="S3088" s="8">
        <f t="shared" si="1338"/>
        <v>0</v>
      </c>
      <c r="T3088" s="10">
        <v>6.5000000000000002E-2</v>
      </c>
      <c r="U3088" s="13">
        <f t="shared" si="1324"/>
        <v>7</v>
      </c>
      <c r="V3088" s="13">
        <v>252</v>
      </c>
      <c r="W3088" s="14">
        <f t="shared" si="1329"/>
        <v>1.0017508310000001</v>
      </c>
      <c r="X3088" s="85">
        <f t="shared" si="1331"/>
        <v>41.370753866050087</v>
      </c>
      <c r="Y3088" s="8">
        <v>0</v>
      </c>
      <c r="Z3088" s="9">
        <f t="shared" si="1339"/>
        <v>0</v>
      </c>
      <c r="AA3088" s="26" t="str">
        <f t="shared" si="1345"/>
        <v>AMEX=</v>
      </c>
      <c r="AB3088" s="70">
        <f t="shared" si="1346"/>
        <v>45387</v>
      </c>
      <c r="AC3088" s="233"/>
      <c r="AD3088" s="221">
        <v>657735676.64999998</v>
      </c>
      <c r="AE3088" s="11"/>
      <c r="AF3088" s="5"/>
      <c r="AG3088" s="1"/>
      <c r="AH3088" s="1"/>
      <c r="AI3088" s="1"/>
      <c r="AJ3088" s="1"/>
      <c r="AK3088" s="10"/>
      <c r="AL3088" s="1"/>
      <c r="AM3088" s="1"/>
      <c r="AN3088" s="1"/>
      <c r="AO3088" s="1"/>
      <c r="AP3088" s="1"/>
      <c r="AQ3088" s="1"/>
    </row>
    <row r="3089" spans="1:43" ht="15.75" x14ac:dyDescent="0.2">
      <c r="A3089" s="67">
        <f t="shared" si="1340"/>
        <v>45371</v>
      </c>
      <c r="B3089" s="8">
        <f t="shared" si="1332"/>
        <v>20403.398565743173</v>
      </c>
      <c r="C3089" s="224">
        <f t="shared" si="1330"/>
        <v>12968.609754176852</v>
      </c>
      <c r="D3089" s="28">
        <f t="shared" si="1341"/>
        <v>6858.17</v>
      </c>
      <c r="E3089" s="9">
        <f>IF(K3089=1,VLOOKUP(A3088,[1]Plan1!$AY$117:$BA$314,3),E3088)</f>
        <v>6869.14</v>
      </c>
      <c r="F3089" s="110">
        <f t="shared" si="1342"/>
        <v>45367</v>
      </c>
      <c r="G3089" s="12">
        <f t="shared" si="1333"/>
        <v>1.5995520670966101E-3</v>
      </c>
      <c r="H3089" s="11">
        <f t="shared" si="1343"/>
        <v>45397</v>
      </c>
      <c r="I3089" s="11">
        <f t="shared" si="1334"/>
        <v>45397</v>
      </c>
      <c r="J3089" s="1">
        <f t="shared" si="1344"/>
        <v>20</v>
      </c>
      <c r="K3089" s="1">
        <f t="shared" si="1328"/>
        <v>3</v>
      </c>
      <c r="L3089" s="8">
        <f t="shared" si="1335"/>
        <v>1.0002397599999999</v>
      </c>
      <c r="M3089" s="14">
        <f t="shared" si="1326"/>
        <v>1.00829937</v>
      </c>
      <c r="N3089" s="14">
        <f t="shared" si="1323"/>
        <v>1.5693314187831262</v>
      </c>
      <c r="O3089" s="8">
        <f t="shared" si="1325"/>
        <v>1.56970768</v>
      </c>
      <c r="P3089" s="8">
        <f t="shared" si="1336"/>
        <v>20356.926330049999</v>
      </c>
      <c r="Q3089" s="13">
        <f t="shared" si="1337"/>
        <v>0</v>
      </c>
      <c r="R3089" s="21">
        <v>0</v>
      </c>
      <c r="S3089" s="8">
        <f t="shared" si="1338"/>
        <v>0</v>
      </c>
      <c r="T3089" s="10">
        <v>6.5000000000000002E-2</v>
      </c>
      <c r="U3089" s="13">
        <f t="shared" si="1324"/>
        <v>8</v>
      </c>
      <c r="V3089" s="13">
        <v>252</v>
      </c>
      <c r="W3089" s="14">
        <f t="shared" si="1329"/>
        <v>1.0020012</v>
      </c>
      <c r="X3089" s="85">
        <f t="shared" si="1331"/>
        <v>46.472235693174376</v>
      </c>
      <c r="Y3089" s="8">
        <v>0</v>
      </c>
      <c r="Z3089" s="9">
        <f t="shared" si="1339"/>
        <v>0</v>
      </c>
      <c r="AA3089" s="26" t="str">
        <f t="shared" si="1345"/>
        <v>AMEX=</v>
      </c>
      <c r="AB3089" s="70">
        <f t="shared" si="1346"/>
        <v>45387</v>
      </c>
      <c r="AC3089" s="233"/>
      <c r="AD3089" s="244" t="s">
        <v>151</v>
      </c>
      <c r="AE3089" s="11"/>
      <c r="AF3089" s="5"/>
      <c r="AG3089" s="1"/>
      <c r="AH3089" s="1"/>
      <c r="AI3089" s="1"/>
      <c r="AJ3089" s="1"/>
      <c r="AK3089" s="10"/>
      <c r="AL3089" s="1"/>
      <c r="AM3089" s="1"/>
      <c r="AN3089" s="1"/>
      <c r="AO3089" s="1"/>
      <c r="AP3089" s="1"/>
      <c r="AQ3089" s="1"/>
    </row>
    <row r="3090" spans="1:43" ht="15.75" x14ac:dyDescent="0.2">
      <c r="A3090" s="67">
        <f t="shared" si="1340"/>
        <v>45372</v>
      </c>
      <c r="B3090" s="8">
        <f t="shared" si="1332"/>
        <v>20410.129037913688</v>
      </c>
      <c r="C3090" s="224">
        <f t="shared" si="1330"/>
        <v>12968.609754176852</v>
      </c>
      <c r="D3090" s="28">
        <f t="shared" si="1341"/>
        <v>6858.17</v>
      </c>
      <c r="E3090" s="9">
        <f>IF(K3090=1,VLOOKUP(A3089,[1]Plan1!$AY$117:$BA$314,3),E3089)</f>
        <v>6869.14</v>
      </c>
      <c r="F3090" s="110">
        <f t="shared" si="1342"/>
        <v>45367</v>
      </c>
      <c r="G3090" s="12">
        <f t="shared" si="1333"/>
        <v>1.5995520670966101E-3</v>
      </c>
      <c r="H3090" s="11">
        <f t="shared" si="1343"/>
        <v>45397</v>
      </c>
      <c r="I3090" s="11">
        <f t="shared" si="1334"/>
        <v>45397</v>
      </c>
      <c r="J3090" s="1">
        <f t="shared" si="1344"/>
        <v>20</v>
      </c>
      <c r="K3090" s="1">
        <f t="shared" si="1328"/>
        <v>4</v>
      </c>
      <c r="L3090" s="8">
        <f t="shared" si="1335"/>
        <v>1.0003196999999999</v>
      </c>
      <c r="M3090" s="14">
        <f t="shared" si="1326"/>
        <v>1.00829937</v>
      </c>
      <c r="N3090" s="14">
        <f t="shared" si="1323"/>
        <v>1.5693314187831262</v>
      </c>
      <c r="O3090" s="8">
        <f t="shared" si="1325"/>
        <v>1.5698331299999999</v>
      </c>
      <c r="P3090" s="8">
        <f t="shared" si="1336"/>
        <v>20358.553242139998</v>
      </c>
      <c r="Q3090" s="13">
        <f t="shared" si="1337"/>
        <v>0</v>
      </c>
      <c r="R3090" s="21">
        <v>0</v>
      </c>
      <c r="S3090" s="8">
        <f t="shared" si="1338"/>
        <v>0</v>
      </c>
      <c r="T3090" s="10">
        <v>6.5000000000000002E-2</v>
      </c>
      <c r="U3090" s="13">
        <f t="shared" si="1324"/>
        <v>9</v>
      </c>
      <c r="V3090" s="13">
        <v>252</v>
      </c>
      <c r="W3090" s="14">
        <f t="shared" si="1329"/>
        <v>1.002251631</v>
      </c>
      <c r="X3090" s="85">
        <f t="shared" si="1331"/>
        <v>51.575795773688071</v>
      </c>
      <c r="Y3090" s="8">
        <v>0</v>
      </c>
      <c r="Z3090" s="9">
        <f t="shared" si="1339"/>
        <v>0</v>
      </c>
      <c r="AA3090" s="26" t="str">
        <f t="shared" si="1345"/>
        <v>AMEX=</v>
      </c>
      <c r="AB3090" s="70">
        <f t="shared" si="1346"/>
        <v>45387</v>
      </c>
      <c r="AC3090" s="233"/>
      <c r="AD3090" s="245">
        <f>ROUND(AD3086/(AD3086+AD3088),6)</f>
        <v>0.23627600000000001</v>
      </c>
      <c r="AE3090" s="11"/>
      <c r="AF3090" s="5"/>
      <c r="AG3090" s="1"/>
      <c r="AH3090" s="1"/>
      <c r="AI3090" s="1"/>
      <c r="AJ3090" s="1"/>
      <c r="AK3090" s="10"/>
      <c r="AL3090" s="1"/>
      <c r="AM3090" s="1"/>
      <c r="AN3090" s="1"/>
      <c r="AO3090" s="1"/>
      <c r="AP3090" s="1"/>
      <c r="AQ3090" s="1"/>
    </row>
    <row r="3091" spans="1:43" ht="15.75" x14ac:dyDescent="0.2">
      <c r="A3091" s="67">
        <f t="shared" si="1340"/>
        <v>45373</v>
      </c>
      <c r="B3091" s="8">
        <f t="shared" si="1332"/>
        <v>20416.861608233841</v>
      </c>
      <c r="C3091" s="224">
        <f t="shared" si="1330"/>
        <v>12968.609754176852</v>
      </c>
      <c r="D3091" s="28">
        <f t="shared" si="1341"/>
        <v>6858.17</v>
      </c>
      <c r="E3091" s="9">
        <f>IF(K3091=1,VLOOKUP(A3090,[1]Plan1!$AY$117:$BA$314,3),E3090)</f>
        <v>6869.14</v>
      </c>
      <c r="F3091" s="110">
        <f t="shared" si="1342"/>
        <v>45367</v>
      </c>
      <c r="G3091" s="12">
        <f t="shared" si="1333"/>
        <v>1.5995520670966101E-3</v>
      </c>
      <c r="H3091" s="11">
        <f t="shared" si="1343"/>
        <v>45397</v>
      </c>
      <c r="I3091" s="11">
        <f t="shared" si="1334"/>
        <v>45397</v>
      </c>
      <c r="J3091" s="1">
        <f t="shared" si="1344"/>
        <v>20</v>
      </c>
      <c r="K3091" s="1">
        <f t="shared" si="1328"/>
        <v>5</v>
      </c>
      <c r="L3091" s="8">
        <f t="shared" si="1335"/>
        <v>1.0003996399999999</v>
      </c>
      <c r="M3091" s="14">
        <f t="shared" si="1326"/>
        <v>1.00829937</v>
      </c>
      <c r="N3091" s="14">
        <f t="shared" si="1323"/>
        <v>1.5693314187831262</v>
      </c>
      <c r="O3091" s="8">
        <f t="shared" si="1325"/>
        <v>1.56995858</v>
      </c>
      <c r="P3091" s="8">
        <f t="shared" si="1336"/>
        <v>20360.180154239999</v>
      </c>
      <c r="Q3091" s="13">
        <f t="shared" si="1337"/>
        <v>0</v>
      </c>
      <c r="R3091" s="21">
        <v>0</v>
      </c>
      <c r="S3091" s="8">
        <f t="shared" si="1338"/>
        <v>0</v>
      </c>
      <c r="T3091" s="10">
        <v>6.5000000000000002E-2</v>
      </c>
      <c r="U3091" s="13">
        <f t="shared" si="1324"/>
        <v>10</v>
      </c>
      <c r="V3091" s="13">
        <v>252</v>
      </c>
      <c r="W3091" s="14">
        <f t="shared" si="1329"/>
        <v>1.0025021249999999</v>
      </c>
      <c r="X3091" s="85">
        <f t="shared" si="1331"/>
        <v>56.681453993840613</v>
      </c>
      <c r="Y3091" s="8">
        <v>0</v>
      </c>
      <c r="Z3091" s="9">
        <f t="shared" si="1339"/>
        <v>0</v>
      </c>
      <c r="AA3091" s="26" t="str">
        <f t="shared" si="1345"/>
        <v>AMEX=</v>
      </c>
      <c r="AB3091" s="70">
        <f t="shared" si="1346"/>
        <v>45387</v>
      </c>
      <c r="AC3091" s="233"/>
      <c r="AD3091" s="244" t="s">
        <v>152</v>
      </c>
      <c r="AE3091" s="11"/>
      <c r="AF3091" s="5"/>
      <c r="AG3091" s="1"/>
      <c r="AH3091" s="1"/>
      <c r="AI3091" s="1"/>
      <c r="AJ3091" s="1"/>
      <c r="AK3091" s="10"/>
      <c r="AL3091" s="1"/>
      <c r="AM3091" s="1"/>
      <c r="AN3091" s="1"/>
      <c r="AO3091" s="1"/>
      <c r="AP3091" s="1"/>
      <c r="AQ3091" s="1"/>
    </row>
    <row r="3092" spans="1:43" ht="15.75" x14ac:dyDescent="0.2">
      <c r="A3092" s="67">
        <f t="shared" si="1340"/>
        <v>45374</v>
      </c>
      <c r="B3092" s="8">
        <f t="shared" si="1332"/>
        <v>20423.596537156831</v>
      </c>
      <c r="C3092" s="224">
        <f t="shared" si="1330"/>
        <v>12968.609754176852</v>
      </c>
      <c r="D3092" s="28">
        <f t="shared" si="1341"/>
        <v>6858.17</v>
      </c>
      <c r="E3092" s="9">
        <f>IF(K3092=1,VLOOKUP(A3091,[1]Plan1!$AY$117:$BA$314,3),E3091)</f>
        <v>6869.14</v>
      </c>
      <c r="F3092" s="110">
        <f t="shared" si="1342"/>
        <v>45367</v>
      </c>
      <c r="G3092" s="12">
        <f t="shared" si="1333"/>
        <v>1.5995520670966101E-3</v>
      </c>
      <c r="H3092" s="11">
        <f t="shared" si="1343"/>
        <v>45397</v>
      </c>
      <c r="I3092" s="11">
        <f t="shared" si="1334"/>
        <v>45397</v>
      </c>
      <c r="J3092" s="1">
        <f t="shared" si="1344"/>
        <v>20</v>
      </c>
      <c r="K3092" s="1">
        <f t="shared" si="1328"/>
        <v>6</v>
      </c>
      <c r="L3092" s="8">
        <f t="shared" si="1335"/>
        <v>1.0004795900000001</v>
      </c>
      <c r="M3092" s="14">
        <f t="shared" si="1326"/>
        <v>1.00829937</v>
      </c>
      <c r="N3092" s="14">
        <f t="shared" si="1323"/>
        <v>1.5693314187831262</v>
      </c>
      <c r="O3092" s="8">
        <f t="shared" si="1325"/>
        <v>1.57008405</v>
      </c>
      <c r="P3092" s="8">
        <f t="shared" si="1336"/>
        <v>20361.8073257</v>
      </c>
      <c r="Q3092" s="13">
        <f t="shared" si="1337"/>
        <v>0</v>
      </c>
      <c r="R3092" s="21">
        <v>0</v>
      </c>
      <c r="S3092" s="8">
        <f t="shared" si="1338"/>
        <v>0</v>
      </c>
      <c r="T3092" s="10">
        <v>6.5000000000000002E-2</v>
      </c>
      <c r="U3092" s="13">
        <f t="shared" si="1324"/>
        <v>11</v>
      </c>
      <c r="V3092" s="13">
        <v>252</v>
      </c>
      <c r="W3092" s="14">
        <f t="shared" si="1329"/>
        <v>1.0027526819999999</v>
      </c>
      <c r="X3092" s="85">
        <f t="shared" si="1331"/>
        <v>61.789211456830841</v>
      </c>
      <c r="Y3092" s="8">
        <v>0</v>
      </c>
      <c r="Z3092" s="9">
        <f t="shared" si="1339"/>
        <v>0</v>
      </c>
      <c r="AA3092" s="26" t="str">
        <f t="shared" si="1345"/>
        <v>AMEX=</v>
      </c>
      <c r="AB3092" s="70">
        <f t="shared" si="1346"/>
        <v>45387</v>
      </c>
      <c r="AC3092" s="233"/>
      <c r="AD3092" s="245">
        <f>1-AD3090</f>
        <v>0.76372399999999996</v>
      </c>
      <c r="AE3092" s="11"/>
      <c r="AF3092" s="5"/>
      <c r="AG3092" s="1"/>
      <c r="AH3092" s="1"/>
      <c r="AI3092" s="1"/>
      <c r="AJ3092" s="1"/>
      <c r="AK3092" s="10"/>
      <c r="AL3092" s="1"/>
      <c r="AM3092" s="1"/>
      <c r="AN3092" s="1"/>
      <c r="AO3092" s="1"/>
      <c r="AP3092" s="1"/>
      <c r="AQ3092" s="1"/>
    </row>
    <row r="3093" spans="1:43" ht="15.75" x14ac:dyDescent="0.2">
      <c r="A3093" s="67">
        <f t="shared" si="1340"/>
        <v>45375</v>
      </c>
      <c r="B3093" s="8">
        <f t="shared" si="1332"/>
        <v>20423.596537156831</v>
      </c>
      <c r="C3093" s="224">
        <f t="shared" si="1330"/>
        <v>12968.609754176852</v>
      </c>
      <c r="D3093" s="28">
        <f t="shared" si="1341"/>
        <v>6858.17</v>
      </c>
      <c r="E3093" s="9">
        <f>IF(K3093=1,VLOOKUP(A3092,[1]Plan1!$AY$117:$BA$314,3),E3092)</f>
        <v>6869.14</v>
      </c>
      <c r="F3093" s="110">
        <f t="shared" si="1342"/>
        <v>45367</v>
      </c>
      <c r="G3093" s="12">
        <f t="shared" si="1333"/>
        <v>1.5995520670966101E-3</v>
      </c>
      <c r="H3093" s="11">
        <f t="shared" si="1343"/>
        <v>45397</v>
      </c>
      <c r="I3093" s="11">
        <f t="shared" si="1334"/>
        <v>45397</v>
      </c>
      <c r="J3093" s="1">
        <f t="shared" si="1344"/>
        <v>20</v>
      </c>
      <c r="K3093" s="1">
        <f t="shared" si="1328"/>
        <v>6</v>
      </c>
      <c r="L3093" s="8">
        <f t="shared" si="1335"/>
        <v>1.0004795900000001</v>
      </c>
      <c r="M3093" s="14">
        <f t="shared" si="1326"/>
        <v>1.00829937</v>
      </c>
      <c r="N3093" s="14">
        <f t="shared" si="1323"/>
        <v>1.5693314187831262</v>
      </c>
      <c r="O3093" s="8">
        <f t="shared" si="1325"/>
        <v>1.57008405</v>
      </c>
      <c r="P3093" s="8">
        <f t="shared" si="1336"/>
        <v>20361.8073257</v>
      </c>
      <c r="Q3093" s="13">
        <f t="shared" si="1337"/>
        <v>0</v>
      </c>
      <c r="R3093" s="21">
        <v>0</v>
      </c>
      <c r="S3093" s="8">
        <f t="shared" si="1338"/>
        <v>0</v>
      </c>
      <c r="T3093" s="10">
        <v>6.5000000000000002E-2</v>
      </c>
      <c r="U3093" s="13">
        <f t="shared" si="1324"/>
        <v>11</v>
      </c>
      <c r="V3093" s="13">
        <v>252</v>
      </c>
      <c r="W3093" s="14">
        <f t="shared" si="1329"/>
        <v>1.0027526819999999</v>
      </c>
      <c r="X3093" s="85">
        <f t="shared" si="1331"/>
        <v>61.789211456830841</v>
      </c>
      <c r="Y3093" s="8">
        <v>0</v>
      </c>
      <c r="Z3093" s="9">
        <f t="shared" si="1339"/>
        <v>0</v>
      </c>
      <c r="AA3093" s="26" t="str">
        <f t="shared" si="1345"/>
        <v>AMEX=</v>
      </c>
      <c r="AB3093" s="70">
        <f t="shared" si="1346"/>
        <v>45387</v>
      </c>
      <c r="AE3093" s="11"/>
      <c r="AF3093" s="5"/>
      <c r="AG3093" s="1"/>
      <c r="AH3093" s="1"/>
      <c r="AI3093" s="1"/>
      <c r="AJ3093" s="1"/>
      <c r="AK3093" s="10"/>
      <c r="AL3093" s="1"/>
      <c r="AM3093" s="1"/>
      <c r="AN3093" s="1"/>
      <c r="AO3093" s="1"/>
      <c r="AP3093" s="1"/>
      <c r="AQ3093" s="1"/>
    </row>
    <row r="3094" spans="1:43" ht="15.75" x14ac:dyDescent="0.2">
      <c r="A3094" s="67">
        <f t="shared" si="1340"/>
        <v>45376</v>
      </c>
      <c r="B3094" s="8">
        <f t="shared" si="1332"/>
        <v>20423.596537156831</v>
      </c>
      <c r="C3094" s="224">
        <f t="shared" si="1330"/>
        <v>12968.609754176852</v>
      </c>
      <c r="D3094" s="28">
        <f t="shared" si="1341"/>
        <v>6858.17</v>
      </c>
      <c r="E3094" s="9">
        <f>IF(K3094=1,VLOOKUP(A3093,[1]Plan1!$AY$117:$BA$314,3),E3093)</f>
        <v>6869.14</v>
      </c>
      <c r="F3094" s="110">
        <f t="shared" si="1342"/>
        <v>45367</v>
      </c>
      <c r="G3094" s="12">
        <f t="shared" si="1333"/>
        <v>1.5995520670966101E-3</v>
      </c>
      <c r="H3094" s="11">
        <f t="shared" si="1343"/>
        <v>45397</v>
      </c>
      <c r="I3094" s="11">
        <f t="shared" si="1334"/>
        <v>45397</v>
      </c>
      <c r="J3094" s="1">
        <f t="shared" si="1344"/>
        <v>20</v>
      </c>
      <c r="K3094" s="1">
        <f t="shared" si="1328"/>
        <v>6</v>
      </c>
      <c r="L3094" s="8">
        <f t="shared" si="1335"/>
        <v>1.0004795900000001</v>
      </c>
      <c r="M3094" s="14">
        <f t="shared" si="1326"/>
        <v>1.00829937</v>
      </c>
      <c r="N3094" s="14">
        <f t="shared" si="1323"/>
        <v>1.5693314187831262</v>
      </c>
      <c r="O3094" s="8">
        <f t="shared" si="1325"/>
        <v>1.57008405</v>
      </c>
      <c r="P3094" s="8">
        <f t="shared" si="1336"/>
        <v>20361.8073257</v>
      </c>
      <c r="Q3094" s="13">
        <f t="shared" si="1337"/>
        <v>0</v>
      </c>
      <c r="R3094" s="21">
        <v>0</v>
      </c>
      <c r="S3094" s="8">
        <f t="shared" si="1338"/>
        <v>0</v>
      </c>
      <c r="T3094" s="10">
        <v>6.5000000000000002E-2</v>
      </c>
      <c r="U3094" s="13">
        <f t="shared" si="1324"/>
        <v>11</v>
      </c>
      <c r="V3094" s="13">
        <v>252</v>
      </c>
      <c r="W3094" s="14">
        <f t="shared" si="1329"/>
        <v>1.0027526819999999</v>
      </c>
      <c r="X3094" s="85">
        <f t="shared" si="1331"/>
        <v>61.789211456830841</v>
      </c>
      <c r="Y3094" s="8">
        <v>0</v>
      </c>
      <c r="Z3094" s="9">
        <f t="shared" si="1339"/>
        <v>0</v>
      </c>
      <c r="AA3094" s="26" t="str">
        <f t="shared" si="1345"/>
        <v>AMEX=</v>
      </c>
      <c r="AB3094" s="70">
        <f t="shared" si="1346"/>
        <v>45387</v>
      </c>
      <c r="AC3094" s="232" t="s">
        <v>153</v>
      </c>
      <c r="AD3094" s="232" t="s">
        <v>153</v>
      </c>
      <c r="AE3094" s="11"/>
      <c r="AF3094" s="5"/>
      <c r="AG3094" s="1"/>
      <c r="AH3094" s="1"/>
      <c r="AI3094" s="1"/>
      <c r="AJ3094" s="1"/>
      <c r="AK3094" s="10"/>
      <c r="AL3094" s="1"/>
      <c r="AM3094" s="1"/>
      <c r="AN3094" s="1"/>
      <c r="AO3094" s="1"/>
      <c r="AP3094" s="1"/>
      <c r="AQ3094" s="1"/>
    </row>
    <row r="3095" spans="1:43" ht="18.75" x14ac:dyDescent="0.2">
      <c r="A3095" s="67">
        <f t="shared" si="1340"/>
        <v>45377</v>
      </c>
      <c r="B3095" s="8">
        <f t="shared" si="1332"/>
        <v>20430.333674700512</v>
      </c>
      <c r="C3095" s="224">
        <f t="shared" si="1330"/>
        <v>12968.609754176852</v>
      </c>
      <c r="D3095" s="28">
        <f t="shared" si="1341"/>
        <v>6858.17</v>
      </c>
      <c r="E3095" s="9">
        <f>IF(K3095=1,VLOOKUP(A3094,[1]Plan1!$AY$117:$BA$314,3),E3094)</f>
        <v>6869.14</v>
      </c>
      <c r="F3095" s="110">
        <f t="shared" si="1342"/>
        <v>45367</v>
      </c>
      <c r="G3095" s="12">
        <f t="shared" si="1333"/>
        <v>1.5995520670966101E-3</v>
      </c>
      <c r="H3095" s="11">
        <f t="shared" si="1343"/>
        <v>45397</v>
      </c>
      <c r="I3095" s="11">
        <f t="shared" si="1334"/>
        <v>45397</v>
      </c>
      <c r="J3095" s="1">
        <f t="shared" si="1344"/>
        <v>20</v>
      </c>
      <c r="K3095" s="1">
        <f t="shared" si="1328"/>
        <v>7</v>
      </c>
      <c r="L3095" s="8">
        <f t="shared" si="1335"/>
        <v>1.00055955</v>
      </c>
      <c r="M3095" s="14">
        <f t="shared" si="1326"/>
        <v>1.00829937</v>
      </c>
      <c r="N3095" s="14">
        <f t="shared" si="1323"/>
        <v>1.5693314187831262</v>
      </c>
      <c r="O3095" s="8">
        <f t="shared" si="1325"/>
        <v>1.5702095300000001</v>
      </c>
      <c r="P3095" s="8">
        <f t="shared" si="1336"/>
        <v>20363.434626850001</v>
      </c>
      <c r="Q3095" s="13">
        <f t="shared" si="1337"/>
        <v>0</v>
      </c>
      <c r="R3095" s="21">
        <v>0</v>
      </c>
      <c r="S3095" s="8">
        <f t="shared" si="1338"/>
        <v>0</v>
      </c>
      <c r="T3095" s="10">
        <v>6.5000000000000002E-2</v>
      </c>
      <c r="U3095" s="13">
        <f t="shared" si="1324"/>
        <v>12</v>
      </c>
      <c r="V3095" s="13">
        <v>252</v>
      </c>
      <c r="W3095" s="14">
        <f t="shared" si="1329"/>
        <v>1.0030033009999999</v>
      </c>
      <c r="X3095" s="85">
        <f t="shared" si="1331"/>
        <v>66.899047850510357</v>
      </c>
      <c r="Y3095" s="8">
        <v>0</v>
      </c>
      <c r="Z3095" s="9">
        <f t="shared" si="1339"/>
        <v>0</v>
      </c>
      <c r="AA3095" s="26" t="str">
        <f t="shared" si="1345"/>
        <v>AMEX=</v>
      </c>
      <c r="AB3095" s="70">
        <f t="shared" si="1346"/>
        <v>45387</v>
      </c>
      <c r="AC3095" s="234">
        <v>524269.02924295858</v>
      </c>
      <c r="AD3095" s="246" t="s">
        <v>154</v>
      </c>
      <c r="AE3095" s="11"/>
      <c r="AF3095" s="5"/>
      <c r="AG3095" s="1"/>
      <c r="AH3095" s="1"/>
      <c r="AI3095" s="1"/>
      <c r="AJ3095" s="1"/>
      <c r="AK3095" s="10"/>
      <c r="AL3095" s="1"/>
      <c r="AM3095" s="1"/>
      <c r="AN3095" s="1"/>
      <c r="AO3095" s="1"/>
      <c r="AP3095" s="1"/>
      <c r="AQ3095" s="1"/>
    </row>
    <row r="3096" spans="1:43" ht="15.75" x14ac:dyDescent="0.2">
      <c r="A3096" s="67">
        <f t="shared" si="1340"/>
        <v>45378</v>
      </c>
      <c r="B3096" s="8">
        <f t="shared" si="1332"/>
        <v>20437.073041650718</v>
      </c>
      <c r="C3096" s="224">
        <f t="shared" si="1330"/>
        <v>12968.609754176852</v>
      </c>
      <c r="D3096" s="28">
        <f t="shared" si="1341"/>
        <v>6858.17</v>
      </c>
      <c r="E3096" s="9">
        <f>IF(K3096=1,VLOOKUP(A3095,[1]Plan1!$AY$117:$BA$314,3),E3095)</f>
        <v>6869.14</v>
      </c>
      <c r="F3096" s="110">
        <f t="shared" si="1342"/>
        <v>45367</v>
      </c>
      <c r="G3096" s="12">
        <f t="shared" si="1333"/>
        <v>1.5995520670966101E-3</v>
      </c>
      <c r="H3096" s="11">
        <f t="shared" si="1343"/>
        <v>45397</v>
      </c>
      <c r="I3096" s="11">
        <f t="shared" si="1334"/>
        <v>45397</v>
      </c>
      <c r="J3096" s="1">
        <f t="shared" si="1344"/>
        <v>20</v>
      </c>
      <c r="K3096" s="1">
        <f t="shared" si="1328"/>
        <v>8</v>
      </c>
      <c r="L3096" s="8">
        <f t="shared" si="1335"/>
        <v>1.0006395100000001</v>
      </c>
      <c r="M3096" s="14">
        <f t="shared" si="1326"/>
        <v>1.00829937</v>
      </c>
      <c r="N3096" s="14">
        <f t="shared" si="1323"/>
        <v>1.5693314187831262</v>
      </c>
      <c r="O3096" s="8">
        <f t="shared" si="1325"/>
        <v>1.5703350199999999</v>
      </c>
      <c r="P3096" s="8">
        <f t="shared" si="1336"/>
        <v>20365.06205769</v>
      </c>
      <c r="Q3096" s="13">
        <f t="shared" si="1337"/>
        <v>0</v>
      </c>
      <c r="R3096" s="21">
        <v>0</v>
      </c>
      <c r="S3096" s="8">
        <f t="shared" si="1338"/>
        <v>0</v>
      </c>
      <c r="T3096" s="10">
        <v>6.5000000000000002E-2</v>
      </c>
      <c r="U3096" s="13">
        <f t="shared" si="1324"/>
        <v>13</v>
      </c>
      <c r="V3096" s="13">
        <v>252</v>
      </c>
      <c r="W3096" s="14">
        <f t="shared" si="1329"/>
        <v>1.003253983</v>
      </c>
      <c r="X3096" s="85">
        <f t="shared" si="1331"/>
        <v>72.01098396071643</v>
      </c>
      <c r="Y3096" s="8">
        <v>0</v>
      </c>
      <c r="Z3096" s="9">
        <f t="shared" si="1339"/>
        <v>0</v>
      </c>
      <c r="AA3096" s="26" t="str">
        <f t="shared" si="1345"/>
        <v>AMEX=</v>
      </c>
      <c r="AB3096" s="70">
        <f t="shared" si="1346"/>
        <v>45387</v>
      </c>
      <c r="AC3096" s="219" t="s">
        <v>96</v>
      </c>
      <c r="AD3096" s="221">
        <v>12247451.869999999</v>
      </c>
      <c r="AE3096" s="11"/>
      <c r="AF3096" s="5"/>
      <c r="AG3096" s="1"/>
      <c r="AH3096" s="1"/>
      <c r="AI3096" s="1"/>
      <c r="AJ3096" s="1"/>
      <c r="AK3096" s="10"/>
      <c r="AL3096" s="1"/>
      <c r="AM3096" s="1"/>
      <c r="AN3096" s="1"/>
      <c r="AO3096" s="1"/>
      <c r="AP3096" s="1"/>
      <c r="AQ3096" s="1"/>
    </row>
    <row r="3097" spans="1:43" ht="15.75" x14ac:dyDescent="0.2">
      <c r="A3097" s="67">
        <f t="shared" si="1340"/>
        <v>45379</v>
      </c>
      <c r="B3097" s="8">
        <f t="shared" si="1332"/>
        <v>20443.814618041837</v>
      </c>
      <c r="C3097" s="224">
        <f t="shared" si="1330"/>
        <v>12968.609754176852</v>
      </c>
      <c r="D3097" s="28">
        <f t="shared" si="1341"/>
        <v>6858.17</v>
      </c>
      <c r="E3097" s="9">
        <f>IF(K3097=1,VLOOKUP(A3096,[1]Plan1!$AY$117:$BA$314,3),E3096)</f>
        <v>6869.14</v>
      </c>
      <c r="F3097" s="110">
        <f t="shared" si="1342"/>
        <v>45367</v>
      </c>
      <c r="G3097" s="12">
        <f t="shared" si="1333"/>
        <v>1.5995520670966101E-3</v>
      </c>
      <c r="H3097" s="11">
        <f t="shared" si="1343"/>
        <v>45397</v>
      </c>
      <c r="I3097" s="11">
        <f t="shared" si="1334"/>
        <v>45397</v>
      </c>
      <c r="J3097" s="1">
        <f t="shared" si="1344"/>
        <v>20</v>
      </c>
      <c r="K3097" s="1">
        <f t="shared" si="1328"/>
        <v>9</v>
      </c>
      <c r="L3097" s="8">
        <f t="shared" si="1335"/>
        <v>1.0007194800000001</v>
      </c>
      <c r="M3097" s="14">
        <f t="shared" si="1326"/>
        <v>1.00829937</v>
      </c>
      <c r="N3097" s="14">
        <f t="shared" si="1323"/>
        <v>1.5693314187831262</v>
      </c>
      <c r="O3097" s="8">
        <f t="shared" si="1325"/>
        <v>1.5704605199999999</v>
      </c>
      <c r="P3097" s="8">
        <f t="shared" si="1336"/>
        <v>20366.68961822</v>
      </c>
      <c r="Q3097" s="13">
        <f t="shared" si="1337"/>
        <v>0</v>
      </c>
      <c r="R3097" s="21">
        <v>0</v>
      </c>
      <c r="S3097" s="8">
        <f t="shared" si="1338"/>
        <v>0</v>
      </c>
      <c r="T3097" s="10">
        <v>6.5000000000000002E-2</v>
      </c>
      <c r="U3097" s="13">
        <f t="shared" si="1324"/>
        <v>14</v>
      </c>
      <c r="V3097" s="13">
        <v>252</v>
      </c>
      <c r="W3097" s="14">
        <f t="shared" si="1329"/>
        <v>1.0035047269999999</v>
      </c>
      <c r="X3097" s="85">
        <f t="shared" si="1331"/>
        <v>77.124999821837719</v>
      </c>
      <c r="Y3097" s="8">
        <v>0</v>
      </c>
      <c r="Z3097" s="9">
        <f t="shared" si="1339"/>
        <v>0</v>
      </c>
      <c r="AA3097" s="26" t="str">
        <f t="shared" si="1345"/>
        <v>AMEX=</v>
      </c>
      <c r="AB3097" s="70">
        <f t="shared" si="1346"/>
        <v>45387</v>
      </c>
      <c r="AC3097" s="220">
        <v>9946</v>
      </c>
      <c r="AD3097" s="219" t="s">
        <v>133</v>
      </c>
      <c r="AE3097" s="11"/>
      <c r="AF3097" s="5"/>
      <c r="AG3097" s="1"/>
      <c r="AH3097" s="1"/>
      <c r="AI3097" s="1"/>
      <c r="AJ3097" s="1"/>
      <c r="AK3097" s="10"/>
      <c r="AL3097" s="1"/>
      <c r="AM3097" s="1"/>
      <c r="AN3097" s="1"/>
      <c r="AO3097" s="1"/>
      <c r="AP3097" s="1"/>
      <c r="AQ3097" s="1"/>
    </row>
    <row r="3098" spans="1:43" ht="15.75" x14ac:dyDescent="0.2">
      <c r="A3098" s="67">
        <f t="shared" si="1340"/>
        <v>45380</v>
      </c>
      <c r="B3098" s="8">
        <f t="shared" si="1332"/>
        <v>20450.55829441312</v>
      </c>
      <c r="C3098" s="224">
        <f t="shared" si="1330"/>
        <v>12968.609754176852</v>
      </c>
      <c r="D3098" s="28">
        <f t="shared" si="1341"/>
        <v>6858.17</v>
      </c>
      <c r="E3098" s="9">
        <f>IF(K3098=1,VLOOKUP(A3097,[1]Plan1!$AY$117:$BA$314,3),E3097)</f>
        <v>6869.14</v>
      </c>
      <c r="F3098" s="110">
        <f t="shared" si="1342"/>
        <v>45367</v>
      </c>
      <c r="G3098" s="12">
        <f t="shared" si="1333"/>
        <v>1.5995520670966101E-3</v>
      </c>
      <c r="H3098" s="11">
        <f t="shared" si="1343"/>
        <v>45397</v>
      </c>
      <c r="I3098" s="11">
        <f t="shared" si="1334"/>
        <v>45397</v>
      </c>
      <c r="J3098" s="1">
        <f t="shared" si="1344"/>
        <v>20</v>
      </c>
      <c r="K3098" s="1">
        <f t="shared" si="1328"/>
        <v>10</v>
      </c>
      <c r="L3098" s="8">
        <f t="shared" si="1335"/>
        <v>1.0007994499999999</v>
      </c>
      <c r="M3098" s="14">
        <f t="shared" si="1326"/>
        <v>1.00829937</v>
      </c>
      <c r="N3098" s="14">
        <f t="shared" si="1323"/>
        <v>1.5693314187831262</v>
      </c>
      <c r="O3098" s="8">
        <f t="shared" si="1325"/>
        <v>1.5705860199999999</v>
      </c>
      <c r="P3098" s="8">
        <f t="shared" si="1336"/>
        <v>20368.317178739999</v>
      </c>
      <c r="Q3098" s="13">
        <f t="shared" si="1337"/>
        <v>0</v>
      </c>
      <c r="R3098" s="21">
        <v>0</v>
      </c>
      <c r="S3098" s="8">
        <f t="shared" si="1338"/>
        <v>0</v>
      </c>
      <c r="T3098" s="10">
        <v>6.5000000000000002E-2</v>
      </c>
      <c r="U3098" s="13">
        <f t="shared" si="1324"/>
        <v>15</v>
      </c>
      <c r="V3098" s="13">
        <v>252</v>
      </c>
      <c r="W3098" s="14">
        <f t="shared" si="1329"/>
        <v>1.0037555339999999</v>
      </c>
      <c r="X3098" s="85">
        <f t="shared" si="1331"/>
        <v>82.241115673119651</v>
      </c>
      <c r="Y3098" s="8">
        <v>0</v>
      </c>
      <c r="Z3098" s="9">
        <f t="shared" si="1339"/>
        <v>0</v>
      </c>
      <c r="AA3098" s="26" t="str">
        <f t="shared" si="1345"/>
        <v>AMEX=</v>
      </c>
      <c r="AB3098" s="70">
        <f t="shared" si="1346"/>
        <v>45387</v>
      </c>
      <c r="AC3098" s="219" t="s">
        <v>127</v>
      </c>
      <c r="AD3098" s="221">
        <v>10000000</v>
      </c>
      <c r="AE3098" s="11"/>
      <c r="AF3098" s="5"/>
      <c r="AG3098" s="1"/>
      <c r="AH3098" s="1"/>
      <c r="AI3098" s="1"/>
      <c r="AJ3098" s="1"/>
      <c r="AK3098" s="10"/>
      <c r="AL3098" s="1"/>
      <c r="AM3098" s="1"/>
      <c r="AN3098" s="1"/>
      <c r="AO3098" s="1"/>
      <c r="AP3098" s="1"/>
      <c r="AQ3098" s="1"/>
    </row>
    <row r="3099" spans="1:43" ht="15.75" x14ac:dyDescent="0.2">
      <c r="A3099" s="67">
        <f t="shared" si="1340"/>
        <v>45381</v>
      </c>
      <c r="B3099" s="8">
        <f t="shared" si="1332"/>
        <v>20450.55829441312</v>
      </c>
      <c r="C3099" s="224">
        <f t="shared" si="1330"/>
        <v>12968.609754176852</v>
      </c>
      <c r="D3099" s="28">
        <f t="shared" si="1341"/>
        <v>6858.17</v>
      </c>
      <c r="E3099" s="9">
        <f>IF(K3099=1,VLOOKUP(A3098,[1]Plan1!$AY$117:$BA$314,3),E3098)</f>
        <v>6869.14</v>
      </c>
      <c r="F3099" s="110">
        <f t="shared" si="1342"/>
        <v>45367</v>
      </c>
      <c r="G3099" s="12">
        <f t="shared" si="1333"/>
        <v>1.5995520670966101E-3</v>
      </c>
      <c r="H3099" s="11">
        <f t="shared" si="1343"/>
        <v>45397</v>
      </c>
      <c r="I3099" s="11">
        <f t="shared" si="1334"/>
        <v>45397</v>
      </c>
      <c r="J3099" s="1">
        <f t="shared" si="1344"/>
        <v>20</v>
      </c>
      <c r="K3099" s="1">
        <f t="shared" si="1328"/>
        <v>10</v>
      </c>
      <c r="L3099" s="8">
        <f t="shared" si="1335"/>
        <v>1.0007994499999999</v>
      </c>
      <c r="M3099" s="14">
        <f t="shared" si="1326"/>
        <v>1.00829937</v>
      </c>
      <c r="N3099" s="14">
        <f t="shared" si="1323"/>
        <v>1.5693314187831262</v>
      </c>
      <c r="O3099" s="8">
        <f t="shared" si="1325"/>
        <v>1.5705860199999999</v>
      </c>
      <c r="P3099" s="8">
        <f t="shared" si="1336"/>
        <v>20368.317178739999</v>
      </c>
      <c r="Q3099" s="13">
        <f t="shared" si="1337"/>
        <v>0</v>
      </c>
      <c r="R3099" s="21">
        <v>0</v>
      </c>
      <c r="S3099" s="8">
        <f t="shared" si="1338"/>
        <v>0</v>
      </c>
      <c r="T3099" s="10">
        <v>6.5000000000000002E-2</v>
      </c>
      <c r="U3099" s="13">
        <f t="shared" si="1324"/>
        <v>15</v>
      </c>
      <c r="V3099" s="13">
        <v>252</v>
      </c>
      <c r="W3099" s="14">
        <f t="shared" si="1329"/>
        <v>1.0037555339999999</v>
      </c>
      <c r="X3099" s="85">
        <f t="shared" si="1331"/>
        <v>82.241115673119651</v>
      </c>
      <c r="Y3099" s="8">
        <v>0</v>
      </c>
      <c r="Z3099" s="9">
        <f t="shared" si="1339"/>
        <v>0</v>
      </c>
      <c r="AA3099" s="26" t="str">
        <f t="shared" si="1345"/>
        <v>AMEX=</v>
      </c>
      <c r="AB3099" s="70">
        <f t="shared" si="1346"/>
        <v>45387</v>
      </c>
      <c r="AC3099" s="222">
        <f>X3105</f>
        <v>102.72655228968068</v>
      </c>
      <c r="AD3099" s="219" t="s">
        <v>144</v>
      </c>
      <c r="AE3099" s="11"/>
      <c r="AF3099" s="5"/>
      <c r="AG3099" s="1"/>
      <c r="AH3099" s="1"/>
      <c r="AI3099" s="1"/>
      <c r="AJ3099" s="1"/>
      <c r="AK3099" s="10"/>
      <c r="AL3099" s="1"/>
      <c r="AM3099" s="1"/>
      <c r="AN3099" s="1"/>
      <c r="AO3099" s="1"/>
      <c r="AP3099" s="1"/>
      <c r="AQ3099" s="1"/>
    </row>
    <row r="3100" spans="1:43" ht="15.75" x14ac:dyDescent="0.2">
      <c r="A3100" s="67">
        <f t="shared" si="1340"/>
        <v>45382</v>
      </c>
      <c r="B3100" s="8">
        <f t="shared" si="1332"/>
        <v>20450.55829441312</v>
      </c>
      <c r="C3100" s="224">
        <f t="shared" si="1330"/>
        <v>12968.609754176852</v>
      </c>
      <c r="D3100" s="28">
        <f t="shared" si="1341"/>
        <v>6858.17</v>
      </c>
      <c r="E3100" s="9">
        <f>IF(K3100=1,VLOOKUP(A3099,[1]Plan1!$AY$117:$BA$314,3),E3099)</f>
        <v>6869.14</v>
      </c>
      <c r="F3100" s="110">
        <f t="shared" si="1342"/>
        <v>45367</v>
      </c>
      <c r="G3100" s="12">
        <f t="shared" si="1333"/>
        <v>1.5995520670966101E-3</v>
      </c>
      <c r="H3100" s="11">
        <f t="shared" si="1343"/>
        <v>45397</v>
      </c>
      <c r="I3100" s="11">
        <f t="shared" si="1334"/>
        <v>45397</v>
      </c>
      <c r="J3100" s="1">
        <f t="shared" si="1344"/>
        <v>20</v>
      </c>
      <c r="K3100" s="1">
        <f t="shared" si="1328"/>
        <v>10</v>
      </c>
      <c r="L3100" s="8">
        <f t="shared" si="1335"/>
        <v>1.0007994499999999</v>
      </c>
      <c r="M3100" s="14">
        <f t="shared" si="1326"/>
        <v>1.00829937</v>
      </c>
      <c r="N3100" s="14">
        <f t="shared" si="1323"/>
        <v>1.5693314187831262</v>
      </c>
      <c r="O3100" s="8">
        <f t="shared" si="1325"/>
        <v>1.5705860199999999</v>
      </c>
      <c r="P3100" s="8">
        <f t="shared" si="1336"/>
        <v>20368.317178739999</v>
      </c>
      <c r="Q3100" s="13">
        <f t="shared" si="1337"/>
        <v>0</v>
      </c>
      <c r="R3100" s="21">
        <v>0</v>
      </c>
      <c r="S3100" s="8">
        <f t="shared" si="1338"/>
        <v>0</v>
      </c>
      <c r="T3100" s="10">
        <v>6.5000000000000002E-2</v>
      </c>
      <c r="U3100" s="13">
        <f t="shared" si="1324"/>
        <v>15</v>
      </c>
      <c r="V3100" s="13">
        <v>252</v>
      </c>
      <c r="W3100" s="14">
        <f t="shared" si="1329"/>
        <v>1.0037555339999999</v>
      </c>
      <c r="X3100" s="85">
        <f t="shared" si="1331"/>
        <v>82.241115673119651</v>
      </c>
      <c r="Y3100" s="8">
        <v>0</v>
      </c>
      <c r="Z3100" s="9">
        <f t="shared" si="1339"/>
        <v>0</v>
      </c>
      <c r="AA3100" s="26" t="str">
        <f t="shared" si="1345"/>
        <v>AMEX=</v>
      </c>
      <c r="AB3100" s="70">
        <f t="shared" si="1346"/>
        <v>45387</v>
      </c>
      <c r="AC3100" s="219" t="s">
        <v>95</v>
      </c>
      <c r="AD3100" s="221">
        <f>AD3096-AD3098</f>
        <v>2247451.8699999992</v>
      </c>
      <c r="AE3100" s="11"/>
      <c r="AF3100" s="5"/>
      <c r="AG3100" s="1"/>
      <c r="AH3100" s="1"/>
      <c r="AI3100" s="1"/>
      <c r="AJ3100" s="1"/>
      <c r="AK3100" s="10"/>
      <c r="AL3100" s="1"/>
      <c r="AM3100" s="1"/>
      <c r="AN3100" s="1"/>
      <c r="AO3100" s="1"/>
      <c r="AP3100" s="1"/>
      <c r="AQ3100" s="1"/>
    </row>
    <row r="3101" spans="1:43" ht="15.75" x14ac:dyDescent="0.2">
      <c r="A3101" s="67">
        <f t="shared" si="1340"/>
        <v>45383</v>
      </c>
      <c r="B3101" s="8">
        <f t="shared" si="1332"/>
        <v>20450.55829441312</v>
      </c>
      <c r="C3101" s="224">
        <f t="shared" si="1330"/>
        <v>12968.609754176852</v>
      </c>
      <c r="D3101" s="28">
        <f t="shared" si="1341"/>
        <v>6858.17</v>
      </c>
      <c r="E3101" s="9">
        <f>IF(K3101=1,VLOOKUP(A3100,[1]Plan1!$AY$117:$BA$314,3),E3100)</f>
        <v>6869.14</v>
      </c>
      <c r="F3101" s="110">
        <f t="shared" si="1342"/>
        <v>45367</v>
      </c>
      <c r="G3101" s="12">
        <f t="shared" si="1333"/>
        <v>1.5995520670966101E-3</v>
      </c>
      <c r="H3101" s="11">
        <f t="shared" si="1343"/>
        <v>45397</v>
      </c>
      <c r="I3101" s="11">
        <f t="shared" si="1334"/>
        <v>45397</v>
      </c>
      <c r="J3101" s="1">
        <f t="shared" si="1344"/>
        <v>20</v>
      </c>
      <c r="K3101" s="1">
        <f t="shared" si="1328"/>
        <v>10</v>
      </c>
      <c r="L3101" s="8">
        <f t="shared" si="1335"/>
        <v>1.0007994499999999</v>
      </c>
      <c r="M3101" s="14">
        <f t="shared" si="1326"/>
        <v>1.00829937</v>
      </c>
      <c r="N3101" s="14">
        <f t="shared" si="1323"/>
        <v>1.5693314187831262</v>
      </c>
      <c r="O3101" s="8">
        <f t="shared" si="1325"/>
        <v>1.5705860199999999</v>
      </c>
      <c r="P3101" s="8">
        <f t="shared" si="1336"/>
        <v>20368.317178739999</v>
      </c>
      <c r="Q3101" s="13">
        <f t="shared" si="1337"/>
        <v>0</v>
      </c>
      <c r="R3101" s="21">
        <v>0</v>
      </c>
      <c r="S3101" s="8">
        <f t="shared" si="1338"/>
        <v>0</v>
      </c>
      <c r="T3101" s="10">
        <v>6.5000000000000002E-2</v>
      </c>
      <c r="U3101" s="13">
        <f t="shared" si="1324"/>
        <v>15</v>
      </c>
      <c r="V3101" s="13">
        <v>252</v>
      </c>
      <c r="W3101" s="14">
        <f t="shared" si="1329"/>
        <v>1.0037555339999999</v>
      </c>
      <c r="X3101" s="85">
        <f t="shared" si="1331"/>
        <v>82.241115673119651</v>
      </c>
      <c r="Y3101" s="8">
        <v>0</v>
      </c>
      <c r="Z3101" s="9">
        <f t="shared" si="1339"/>
        <v>0</v>
      </c>
      <c r="AA3101" s="26" t="str">
        <f t="shared" si="1345"/>
        <v>AMEX=</v>
      </c>
      <c r="AB3101" s="70">
        <f t="shared" si="1346"/>
        <v>45387</v>
      </c>
      <c r="AC3101" s="221">
        <f>AC3099*AC3097</f>
        <v>1021718.2890731641</v>
      </c>
      <c r="AD3101" s="219" t="s">
        <v>140</v>
      </c>
      <c r="AE3101" s="11"/>
      <c r="AF3101" s="5"/>
      <c r="AG3101" s="1"/>
      <c r="AH3101" s="1"/>
      <c r="AI3101" s="1"/>
      <c r="AJ3101" s="1"/>
      <c r="AK3101" s="10"/>
      <c r="AL3101" s="1"/>
      <c r="AM3101" s="1"/>
      <c r="AN3101" s="1"/>
      <c r="AO3101" s="1"/>
      <c r="AP3101" s="1"/>
      <c r="AQ3101" s="1"/>
    </row>
    <row r="3102" spans="1:43" ht="15.75" x14ac:dyDescent="0.2">
      <c r="A3102" s="67">
        <f t="shared" si="1340"/>
        <v>45384</v>
      </c>
      <c r="B3102" s="8">
        <f t="shared" si="1332"/>
        <v>20457.304201341249</v>
      </c>
      <c r="C3102" s="224">
        <f t="shared" si="1330"/>
        <v>12968.609754176852</v>
      </c>
      <c r="D3102" s="28">
        <f t="shared" si="1341"/>
        <v>6858.17</v>
      </c>
      <c r="E3102" s="9">
        <f>IF(K3102=1,VLOOKUP(A3101,[1]Plan1!$AY$117:$BA$314,3),E3101)</f>
        <v>6869.14</v>
      </c>
      <c r="F3102" s="110">
        <f t="shared" si="1342"/>
        <v>45367</v>
      </c>
      <c r="G3102" s="12">
        <f t="shared" si="1333"/>
        <v>1.5995520670966101E-3</v>
      </c>
      <c r="H3102" s="11">
        <f t="shared" si="1343"/>
        <v>45397</v>
      </c>
      <c r="I3102" s="11">
        <f t="shared" si="1334"/>
        <v>45397</v>
      </c>
      <c r="J3102" s="1">
        <f t="shared" si="1344"/>
        <v>20</v>
      </c>
      <c r="K3102" s="1">
        <f t="shared" si="1328"/>
        <v>11</v>
      </c>
      <c r="L3102" s="8">
        <f t="shared" si="1335"/>
        <v>1.0008794299999999</v>
      </c>
      <c r="M3102" s="14">
        <f t="shared" si="1326"/>
        <v>1.00829937</v>
      </c>
      <c r="N3102" s="14">
        <f t="shared" si="1323"/>
        <v>1.5693314187831262</v>
      </c>
      <c r="O3102" s="8">
        <f t="shared" si="1325"/>
        <v>1.5707115300000001</v>
      </c>
      <c r="P3102" s="8">
        <f t="shared" si="1336"/>
        <v>20369.944868949999</v>
      </c>
      <c r="Q3102" s="13">
        <f t="shared" si="1337"/>
        <v>0</v>
      </c>
      <c r="R3102" s="21">
        <v>0</v>
      </c>
      <c r="S3102" s="8">
        <f t="shared" si="1338"/>
        <v>0</v>
      </c>
      <c r="T3102" s="10">
        <v>6.5000000000000002E-2</v>
      </c>
      <c r="U3102" s="13">
        <f t="shared" si="1324"/>
        <v>16</v>
      </c>
      <c r="V3102" s="13">
        <v>252</v>
      </c>
      <c r="W3102" s="14">
        <f t="shared" si="1329"/>
        <v>1.0040064040000001</v>
      </c>
      <c r="X3102" s="85">
        <f t="shared" si="1331"/>
        <v>87.359332391250618</v>
      </c>
      <c r="Y3102" s="8">
        <v>0</v>
      </c>
      <c r="Z3102" s="9">
        <f t="shared" si="1339"/>
        <v>0</v>
      </c>
      <c r="AA3102" s="26" t="str">
        <f t="shared" si="1345"/>
        <v>AMEX=</v>
      </c>
      <c r="AB3102" s="70">
        <f t="shared" si="1346"/>
        <v>45387</v>
      </c>
      <c r="AC3102" s="77" t="s">
        <v>128</v>
      </c>
      <c r="AD3102" s="243">
        <v>1</v>
      </c>
      <c r="AE3102" s="11"/>
      <c r="AF3102" s="5"/>
      <c r="AG3102" s="1"/>
      <c r="AH3102" s="1"/>
      <c r="AI3102" s="1"/>
      <c r="AJ3102" s="1"/>
      <c r="AK3102" s="10"/>
      <c r="AL3102" s="1"/>
      <c r="AM3102" s="1"/>
      <c r="AN3102" s="1"/>
      <c r="AO3102" s="1"/>
      <c r="AP3102" s="1"/>
      <c r="AQ3102" s="1"/>
    </row>
    <row r="3103" spans="1:43" ht="15.75" x14ac:dyDescent="0.2">
      <c r="A3103" s="67">
        <f t="shared" si="1340"/>
        <v>45385</v>
      </c>
      <c r="B3103" s="8">
        <f t="shared" si="1332"/>
        <v>20464.052469482955</v>
      </c>
      <c r="C3103" s="224">
        <f t="shared" si="1330"/>
        <v>12968.609754176852</v>
      </c>
      <c r="D3103" s="28">
        <f t="shared" si="1341"/>
        <v>6858.17</v>
      </c>
      <c r="E3103" s="9">
        <f>IF(K3103=1,VLOOKUP(A3102,[1]Plan1!$AY$117:$BA$314,3),E3102)</f>
        <v>6869.14</v>
      </c>
      <c r="F3103" s="110">
        <f t="shared" si="1342"/>
        <v>45367</v>
      </c>
      <c r="G3103" s="12">
        <f t="shared" si="1333"/>
        <v>1.5995520670966101E-3</v>
      </c>
      <c r="H3103" s="11">
        <f t="shared" si="1343"/>
        <v>45397</v>
      </c>
      <c r="I3103" s="11">
        <f t="shared" si="1334"/>
        <v>45397</v>
      </c>
      <c r="J3103" s="1">
        <f t="shared" si="1344"/>
        <v>20</v>
      </c>
      <c r="K3103" s="1">
        <f t="shared" si="1328"/>
        <v>12</v>
      </c>
      <c r="L3103" s="8">
        <f t="shared" si="1335"/>
        <v>1.00095942</v>
      </c>
      <c r="M3103" s="14">
        <f t="shared" si="1326"/>
        <v>1.00829937</v>
      </c>
      <c r="N3103" s="14">
        <f t="shared" ref="N3103:N3166" si="1347">IF(I3103&gt;I3102,N3102*M3103,N3102)</f>
        <v>1.5693314187831262</v>
      </c>
      <c r="O3103" s="8">
        <f t="shared" si="1325"/>
        <v>1.5708370599999999</v>
      </c>
      <c r="P3103" s="8">
        <f t="shared" si="1336"/>
        <v>20371.572818529999</v>
      </c>
      <c r="Q3103" s="13">
        <f t="shared" si="1337"/>
        <v>0</v>
      </c>
      <c r="R3103" s="21">
        <v>0</v>
      </c>
      <c r="S3103" s="8">
        <f t="shared" si="1338"/>
        <v>0</v>
      </c>
      <c r="T3103" s="10">
        <v>6.5000000000000002E-2</v>
      </c>
      <c r="U3103" s="13">
        <f t="shared" si="1324"/>
        <v>17</v>
      </c>
      <c r="V3103" s="13">
        <v>252</v>
      </c>
      <c r="W3103" s="14">
        <f t="shared" si="1329"/>
        <v>1.0042573370000001</v>
      </c>
      <c r="X3103" s="85">
        <f t="shared" si="1331"/>
        <v>92.479650952955609</v>
      </c>
      <c r="Y3103" s="8">
        <v>0</v>
      </c>
      <c r="Z3103" s="9">
        <f t="shared" si="1339"/>
        <v>0</v>
      </c>
      <c r="AA3103" s="26" t="str">
        <f t="shared" si="1345"/>
        <v>AMEX=</v>
      </c>
      <c r="AB3103" s="70">
        <f t="shared" si="1346"/>
        <v>45387</v>
      </c>
      <c r="AC3103" s="238">
        <f>TRUNC(AC3095/AC3097,8)</f>
        <v>52.711545260000001</v>
      </c>
      <c r="AD3103" s="219" t="s">
        <v>140</v>
      </c>
      <c r="AE3103" s="11"/>
      <c r="AF3103" s="5"/>
      <c r="AG3103" s="1"/>
      <c r="AH3103" s="1"/>
      <c r="AI3103" s="1"/>
      <c r="AJ3103" s="1"/>
      <c r="AK3103" s="10"/>
      <c r="AL3103" s="1"/>
      <c r="AM3103" s="1"/>
      <c r="AN3103" s="1"/>
      <c r="AO3103" s="1"/>
      <c r="AP3103" s="1"/>
      <c r="AQ3103" s="1"/>
    </row>
    <row r="3104" spans="1:43" ht="15.75" x14ac:dyDescent="0.2">
      <c r="A3104" s="67">
        <f t="shared" si="1340"/>
        <v>45386</v>
      </c>
      <c r="B3104" s="8">
        <f t="shared" si="1332"/>
        <v>20470.802818379409</v>
      </c>
      <c r="C3104" s="224">
        <f t="shared" si="1330"/>
        <v>12968.609754176852</v>
      </c>
      <c r="D3104" s="28">
        <f t="shared" si="1341"/>
        <v>6858.17</v>
      </c>
      <c r="E3104" s="9">
        <f>IF(K3104=1,VLOOKUP(A3103,[1]Plan1!$AY$117:$BA$314,3),E3103)</f>
        <v>6869.14</v>
      </c>
      <c r="F3104" s="110">
        <f t="shared" si="1342"/>
        <v>45367</v>
      </c>
      <c r="G3104" s="12">
        <f t="shared" si="1333"/>
        <v>1.5995520670966101E-3</v>
      </c>
      <c r="H3104" s="11">
        <f t="shared" si="1343"/>
        <v>45397</v>
      </c>
      <c r="I3104" s="11">
        <f t="shared" si="1334"/>
        <v>45397</v>
      </c>
      <c r="J3104" s="1">
        <f t="shared" si="1344"/>
        <v>20</v>
      </c>
      <c r="K3104" s="1">
        <f t="shared" si="1328"/>
        <v>13</v>
      </c>
      <c r="L3104" s="8">
        <f t="shared" si="1335"/>
        <v>1.00103941</v>
      </c>
      <c r="M3104" s="14">
        <f t="shared" si="1326"/>
        <v>1.00829937</v>
      </c>
      <c r="N3104" s="14">
        <f t="shared" si="1347"/>
        <v>1.5693314187831262</v>
      </c>
      <c r="O3104" s="8">
        <f t="shared" si="1325"/>
        <v>1.5709625899999999</v>
      </c>
      <c r="P3104" s="8">
        <f t="shared" si="1336"/>
        <v>20373.200768120001</v>
      </c>
      <c r="Q3104" s="13">
        <f t="shared" si="1337"/>
        <v>0</v>
      </c>
      <c r="R3104" s="21">
        <v>0</v>
      </c>
      <c r="S3104" s="8">
        <f t="shared" si="1338"/>
        <v>0</v>
      </c>
      <c r="T3104" s="10">
        <v>6.5000000000000002E-2</v>
      </c>
      <c r="U3104" s="13">
        <f t="shared" si="1324"/>
        <v>18</v>
      </c>
      <c r="V3104" s="13">
        <v>252</v>
      </c>
      <c r="W3104" s="14">
        <f t="shared" si="1329"/>
        <v>1.0045083319999999</v>
      </c>
      <c r="X3104" s="85">
        <f t="shared" si="1331"/>
        <v>97.6020502594085</v>
      </c>
      <c r="Y3104" s="8">
        <v>0</v>
      </c>
      <c r="Z3104" s="9">
        <f t="shared" si="1339"/>
        <v>0</v>
      </c>
      <c r="AA3104" s="26" t="str">
        <f t="shared" si="1345"/>
        <v>AMEX=</v>
      </c>
      <c r="AB3104" s="70">
        <f t="shared" si="1346"/>
        <v>45387</v>
      </c>
      <c r="AC3104" s="219" t="s">
        <v>106</v>
      </c>
      <c r="AD3104" s="221">
        <f>AD3100*AD3102</f>
        <v>2247451.8699999992</v>
      </c>
      <c r="AE3104" s="11"/>
      <c r="AF3104" s="5"/>
      <c r="AG3104" s="1"/>
      <c r="AH3104" s="1"/>
      <c r="AI3104" s="1"/>
      <c r="AJ3104" s="1"/>
      <c r="AK3104" s="10"/>
      <c r="AL3104" s="1"/>
      <c r="AM3104" s="1"/>
      <c r="AN3104" s="1"/>
      <c r="AO3104" s="1"/>
      <c r="AP3104" s="1"/>
      <c r="AQ3104" s="1"/>
    </row>
    <row r="3105" spans="1:43" ht="15" x14ac:dyDescent="0.25">
      <c r="A3105" s="247">
        <f t="shared" si="1340"/>
        <v>45387</v>
      </c>
      <c r="B3105" s="230">
        <f t="shared" si="1332"/>
        <v>20477.555529359681</v>
      </c>
      <c r="C3105" s="230">
        <f t="shared" si="1330"/>
        <v>12968.609754176852</v>
      </c>
      <c r="D3105" s="248">
        <f t="shared" si="1341"/>
        <v>6858.17</v>
      </c>
      <c r="E3105" s="9">
        <f>IF(K3105=1,VLOOKUP(A3104,[1]Plan1!$AY$117:$BA$314,3),E3104)</f>
        <v>6869.14</v>
      </c>
      <c r="F3105" s="250">
        <f t="shared" si="1342"/>
        <v>45367</v>
      </c>
      <c r="G3105" s="251">
        <f t="shared" si="1333"/>
        <v>1.5995520670966101E-3</v>
      </c>
      <c r="H3105" s="244">
        <f t="shared" si="1343"/>
        <v>45397</v>
      </c>
      <c r="I3105" s="244">
        <f t="shared" si="1334"/>
        <v>45397</v>
      </c>
      <c r="J3105" s="219">
        <f t="shared" si="1344"/>
        <v>20</v>
      </c>
      <c r="K3105" s="219">
        <f t="shared" si="1328"/>
        <v>14</v>
      </c>
      <c r="L3105" s="230">
        <f t="shared" si="1335"/>
        <v>1.00111941</v>
      </c>
      <c r="M3105" s="225">
        <f t="shared" si="1326"/>
        <v>1.00829937</v>
      </c>
      <c r="N3105" s="225">
        <f t="shared" si="1347"/>
        <v>1.5693314187831262</v>
      </c>
      <c r="O3105" s="230">
        <f t="shared" si="1325"/>
        <v>1.5710881400000001</v>
      </c>
      <c r="P3105" s="230">
        <f t="shared" si="1336"/>
        <v>20374.828977069999</v>
      </c>
      <c r="Q3105" s="220">
        <v>15</v>
      </c>
      <c r="R3105" s="252">
        <v>0</v>
      </c>
      <c r="S3105" s="230">
        <f t="shared" si="1338"/>
        <v>0</v>
      </c>
      <c r="T3105" s="245">
        <v>6.5000000000000002E-2</v>
      </c>
      <c r="U3105" s="220">
        <f t="shared" si="1324"/>
        <v>19</v>
      </c>
      <c r="V3105" s="220">
        <v>252</v>
      </c>
      <c r="W3105" s="225">
        <f t="shared" si="1329"/>
        <v>1.00475939</v>
      </c>
      <c r="X3105" s="230">
        <f t="shared" si="1331"/>
        <v>102.72655228968068</v>
      </c>
      <c r="Y3105" s="230">
        <v>0</v>
      </c>
      <c r="Z3105" s="249">
        <f t="shared" si="1339"/>
        <v>0</v>
      </c>
      <c r="AA3105" s="253" t="str">
        <f t="shared" si="1345"/>
        <v>AMEX=</v>
      </c>
      <c r="AB3105" s="231">
        <f t="shared" si="1346"/>
        <v>45387</v>
      </c>
      <c r="AC3105" s="222">
        <f>AC3099-AC3103</f>
        <v>50.015007029680682</v>
      </c>
      <c r="AD3105" s="219" t="s">
        <v>141</v>
      </c>
      <c r="AE3105" s="11"/>
      <c r="AF3105" s="5"/>
      <c r="AG3105" s="1"/>
      <c r="AH3105" s="1"/>
      <c r="AI3105" s="1"/>
      <c r="AJ3105" s="1"/>
      <c r="AK3105" s="10"/>
      <c r="AL3105" s="1"/>
      <c r="AM3105" s="1"/>
      <c r="AN3105" s="1"/>
      <c r="AO3105" s="1"/>
      <c r="AP3105" s="1"/>
      <c r="AQ3105" s="1"/>
    </row>
    <row r="3106" spans="1:43" ht="15.75" x14ac:dyDescent="0.2">
      <c r="A3106" s="67">
        <f t="shared" si="1340"/>
        <v>45388</v>
      </c>
      <c r="B3106" s="8">
        <f t="shared" si="1332"/>
        <v>20431.58152954535</v>
      </c>
      <c r="C3106" s="224">
        <f t="shared" si="1330"/>
        <v>12968.609754176852</v>
      </c>
      <c r="D3106" s="28">
        <f t="shared" si="1341"/>
        <v>6858.17</v>
      </c>
      <c r="E3106" s="9">
        <f>IF(K3106=1,VLOOKUP(A3105,[1]Plan1!$AY$117:$BA$314,3),E3105)</f>
        <v>6869.14</v>
      </c>
      <c r="F3106" s="110">
        <f t="shared" si="1342"/>
        <v>45367</v>
      </c>
      <c r="G3106" s="12">
        <f t="shared" si="1333"/>
        <v>1.5995520670966101E-3</v>
      </c>
      <c r="H3106" s="11">
        <f t="shared" si="1343"/>
        <v>45397</v>
      </c>
      <c r="I3106" s="11">
        <f t="shared" si="1334"/>
        <v>45397</v>
      </c>
      <c r="J3106" s="1">
        <f t="shared" si="1344"/>
        <v>20</v>
      </c>
      <c r="K3106" s="1">
        <f t="shared" si="1328"/>
        <v>15</v>
      </c>
      <c r="L3106" s="8">
        <f t="shared" si="1335"/>
        <v>1.0011994200000001</v>
      </c>
      <c r="M3106" s="14">
        <f t="shared" si="1326"/>
        <v>1.00829937</v>
      </c>
      <c r="N3106" s="14">
        <f t="shared" si="1347"/>
        <v>1.5693314187831262</v>
      </c>
      <c r="O3106" s="8">
        <f t="shared" si="1325"/>
        <v>1.5712136999999999</v>
      </c>
      <c r="P3106" s="8">
        <f t="shared" si="1336"/>
        <v>20376.457315709999</v>
      </c>
      <c r="Q3106" s="13">
        <f t="shared" si="1337"/>
        <v>0</v>
      </c>
      <c r="R3106" s="21">
        <v>0</v>
      </c>
      <c r="S3106" s="8">
        <f t="shared" si="1338"/>
        <v>0</v>
      </c>
      <c r="T3106" s="10">
        <v>6.5000000000000002E-2</v>
      </c>
      <c r="U3106" s="13">
        <f t="shared" si="1324"/>
        <v>1</v>
      </c>
      <c r="V3106" s="13">
        <v>252</v>
      </c>
      <c r="W3106" s="14">
        <f t="shared" si="1329"/>
        <v>1.0002499309999999</v>
      </c>
      <c r="X3106" s="85">
        <f t="shared" ref="X3106:X3138" si="1348">TRUNC((P3106*(W3106-1)),8)+(AC$3105*(O3106/O$3105)*W3106)</f>
        <v>55.124213835350439</v>
      </c>
      <c r="Y3106" s="8">
        <v>0</v>
      </c>
      <c r="Z3106" s="9">
        <f t="shared" si="1339"/>
        <v>0</v>
      </c>
      <c r="AA3106" s="26" t="s">
        <v>116</v>
      </c>
      <c r="AB3106" s="70">
        <v>45420</v>
      </c>
      <c r="AC3106" s="219" t="s">
        <v>112</v>
      </c>
      <c r="AD3106" s="243">
        <v>0</v>
      </c>
      <c r="AE3106" s="11"/>
      <c r="AF3106" s="5"/>
      <c r="AG3106" s="1"/>
      <c r="AH3106" s="1"/>
      <c r="AI3106" s="1"/>
      <c r="AJ3106" s="1"/>
      <c r="AK3106" s="10"/>
      <c r="AL3106" s="1"/>
      <c r="AM3106" s="1"/>
      <c r="AN3106" s="1"/>
      <c r="AO3106" s="1"/>
      <c r="AP3106" s="1"/>
      <c r="AQ3106" s="1"/>
    </row>
    <row r="3107" spans="1:43" ht="15.75" x14ac:dyDescent="0.2">
      <c r="A3107" s="67">
        <f t="shared" si="1340"/>
        <v>45389</v>
      </c>
      <c r="B3107" s="8">
        <f t="shared" si="1332"/>
        <v>20431.58152954535</v>
      </c>
      <c r="C3107" s="224">
        <f t="shared" si="1330"/>
        <v>12968.609754176852</v>
      </c>
      <c r="D3107" s="28">
        <f t="shared" si="1341"/>
        <v>6858.17</v>
      </c>
      <c r="E3107" s="9">
        <f>IF(K3107=1,VLOOKUP(A3106,[1]Plan1!$AY$117:$BA$314,3),E3106)</f>
        <v>6869.14</v>
      </c>
      <c r="F3107" s="110">
        <f t="shared" si="1342"/>
        <v>45367</v>
      </c>
      <c r="G3107" s="12">
        <f t="shared" si="1333"/>
        <v>1.5995520670966101E-3</v>
      </c>
      <c r="H3107" s="11">
        <f t="shared" si="1343"/>
        <v>45397</v>
      </c>
      <c r="I3107" s="11">
        <f t="shared" si="1334"/>
        <v>45397</v>
      </c>
      <c r="J3107" s="1">
        <f t="shared" si="1344"/>
        <v>20</v>
      </c>
      <c r="K3107" s="1">
        <f t="shared" si="1328"/>
        <v>15</v>
      </c>
      <c r="L3107" s="8">
        <f t="shared" si="1335"/>
        <v>1.0011994200000001</v>
      </c>
      <c r="M3107" s="14">
        <f t="shared" si="1326"/>
        <v>1.00829937</v>
      </c>
      <c r="N3107" s="14">
        <f t="shared" si="1347"/>
        <v>1.5693314187831262</v>
      </c>
      <c r="O3107" s="8">
        <f t="shared" si="1325"/>
        <v>1.5712136999999999</v>
      </c>
      <c r="P3107" s="8">
        <f t="shared" si="1336"/>
        <v>20376.457315709999</v>
      </c>
      <c r="Q3107" s="13">
        <f t="shared" si="1337"/>
        <v>0</v>
      </c>
      <c r="R3107" s="21">
        <v>0</v>
      </c>
      <c r="S3107" s="8">
        <f t="shared" si="1338"/>
        <v>0</v>
      </c>
      <c r="T3107" s="10">
        <v>6.5000000000000002E-2</v>
      </c>
      <c r="U3107" s="13">
        <f t="shared" si="1324"/>
        <v>1</v>
      </c>
      <c r="V3107" s="13">
        <v>252</v>
      </c>
      <c r="W3107" s="14">
        <f t="shared" si="1329"/>
        <v>1.0002499309999999</v>
      </c>
      <c r="X3107" s="85">
        <f t="shared" si="1348"/>
        <v>55.124213835350439</v>
      </c>
      <c r="Y3107" s="8">
        <v>0</v>
      </c>
      <c r="Z3107" s="9">
        <f t="shared" si="1339"/>
        <v>0</v>
      </c>
      <c r="AA3107" s="26" t="str">
        <f t="shared" si="1345"/>
        <v>AMEX=</v>
      </c>
      <c r="AB3107" s="70">
        <f t="shared" si="1346"/>
        <v>45420</v>
      </c>
      <c r="AC3107" s="222">
        <f>TRUNC(B3105-AC3103,8)</f>
        <v>20424.843984089999</v>
      </c>
      <c r="AD3107" s="221">
        <f>AD3100-AD3104</f>
        <v>0</v>
      </c>
      <c r="AE3107" s="11"/>
      <c r="AF3107" s="5"/>
      <c r="AG3107" s="1"/>
      <c r="AH3107" s="1"/>
      <c r="AI3107" s="1"/>
      <c r="AJ3107" s="1"/>
      <c r="AK3107" s="10"/>
      <c r="AL3107" s="1"/>
      <c r="AM3107" s="1"/>
      <c r="AN3107" s="1"/>
      <c r="AO3107" s="1"/>
      <c r="AP3107" s="1"/>
      <c r="AQ3107" s="1"/>
    </row>
    <row r="3108" spans="1:43" ht="15.75" x14ac:dyDescent="0.2">
      <c r="A3108" s="67">
        <f t="shared" si="1340"/>
        <v>45390</v>
      </c>
      <c r="B3108" s="8">
        <f t="shared" si="1332"/>
        <v>20431.58152954535</v>
      </c>
      <c r="C3108" s="224">
        <f t="shared" si="1330"/>
        <v>12968.609754176852</v>
      </c>
      <c r="D3108" s="28">
        <f t="shared" si="1341"/>
        <v>6858.17</v>
      </c>
      <c r="E3108" s="9">
        <f>IF(K3108=1,VLOOKUP(A3107,[1]Plan1!$AY$117:$BA$314,3),E3107)</f>
        <v>6869.14</v>
      </c>
      <c r="F3108" s="110">
        <f t="shared" si="1342"/>
        <v>45367</v>
      </c>
      <c r="G3108" s="12">
        <f t="shared" si="1333"/>
        <v>1.5995520670966101E-3</v>
      </c>
      <c r="H3108" s="11">
        <f t="shared" si="1343"/>
        <v>45397</v>
      </c>
      <c r="I3108" s="11">
        <f t="shared" si="1334"/>
        <v>45397</v>
      </c>
      <c r="J3108" s="1">
        <f t="shared" si="1344"/>
        <v>20</v>
      </c>
      <c r="K3108" s="1">
        <f t="shared" si="1328"/>
        <v>15</v>
      </c>
      <c r="L3108" s="8">
        <f t="shared" si="1335"/>
        <v>1.0011994200000001</v>
      </c>
      <c r="M3108" s="14">
        <f t="shared" si="1326"/>
        <v>1.00829937</v>
      </c>
      <c r="N3108" s="14">
        <f t="shared" si="1347"/>
        <v>1.5693314187831262</v>
      </c>
      <c r="O3108" s="8">
        <f t="shared" si="1325"/>
        <v>1.5712136999999999</v>
      </c>
      <c r="P3108" s="8">
        <f t="shared" si="1336"/>
        <v>20376.457315709999</v>
      </c>
      <c r="Q3108" s="13">
        <f t="shared" si="1337"/>
        <v>0</v>
      </c>
      <c r="R3108" s="21">
        <v>0</v>
      </c>
      <c r="S3108" s="8">
        <f t="shared" si="1338"/>
        <v>0</v>
      </c>
      <c r="T3108" s="10">
        <v>6.5000000000000002E-2</v>
      </c>
      <c r="U3108" s="13">
        <f t="shared" si="1324"/>
        <v>1</v>
      </c>
      <c r="V3108" s="13">
        <v>252</v>
      </c>
      <c r="W3108" s="14">
        <f t="shared" si="1329"/>
        <v>1.0002499309999999</v>
      </c>
      <c r="X3108" s="85">
        <f t="shared" si="1348"/>
        <v>55.124213835350439</v>
      </c>
      <c r="Y3108" s="8">
        <v>0</v>
      </c>
      <c r="Z3108" s="9">
        <f t="shared" si="1339"/>
        <v>0</v>
      </c>
      <c r="AA3108" s="26" t="str">
        <f t="shared" si="1345"/>
        <v>AMEX=</v>
      </c>
      <c r="AB3108" s="70">
        <f t="shared" si="1346"/>
        <v>45420</v>
      </c>
      <c r="AC3108" s="219" t="s">
        <v>156</v>
      </c>
      <c r="AD3108" s="244" t="s">
        <v>155</v>
      </c>
      <c r="AE3108" s="11"/>
      <c r="AF3108" s="5"/>
      <c r="AG3108" s="1"/>
      <c r="AH3108" s="1"/>
      <c r="AI3108" s="1"/>
      <c r="AJ3108" s="1"/>
      <c r="AK3108" s="10"/>
      <c r="AL3108" s="1"/>
      <c r="AM3108" s="1"/>
      <c r="AN3108" s="1"/>
      <c r="AO3108" s="1"/>
      <c r="AP3108" s="1"/>
      <c r="AQ3108" s="1"/>
    </row>
    <row r="3109" spans="1:43" ht="15.75" x14ac:dyDescent="0.2">
      <c r="A3109" s="67">
        <f t="shared" si="1340"/>
        <v>45391</v>
      </c>
      <c r="B3109" s="8">
        <f t="shared" si="1332"/>
        <v>20438.321177910497</v>
      </c>
      <c r="C3109" s="224">
        <f t="shared" si="1330"/>
        <v>12968.609754176852</v>
      </c>
      <c r="D3109" s="28">
        <f t="shared" si="1341"/>
        <v>6858.17</v>
      </c>
      <c r="E3109" s="9">
        <f>IF(K3109=1,VLOOKUP(A3108,[1]Plan1!$AY$117:$BA$314,3),E3108)</f>
        <v>6869.14</v>
      </c>
      <c r="F3109" s="110">
        <f t="shared" si="1342"/>
        <v>45367</v>
      </c>
      <c r="G3109" s="12">
        <f t="shared" si="1333"/>
        <v>1.5995520670966101E-3</v>
      </c>
      <c r="H3109" s="11">
        <f t="shared" si="1343"/>
        <v>45397</v>
      </c>
      <c r="I3109" s="11">
        <f t="shared" si="1334"/>
        <v>45397</v>
      </c>
      <c r="J3109" s="1">
        <f t="shared" si="1344"/>
        <v>20</v>
      </c>
      <c r="K3109" s="1">
        <f t="shared" si="1328"/>
        <v>16</v>
      </c>
      <c r="L3109" s="8">
        <f t="shared" si="1335"/>
        <v>1.0012794300000001</v>
      </c>
      <c r="M3109" s="14">
        <f t="shared" si="1326"/>
        <v>1.00829937</v>
      </c>
      <c r="N3109" s="14">
        <f t="shared" si="1347"/>
        <v>1.5693314187831262</v>
      </c>
      <c r="O3109" s="8">
        <f t="shared" si="1325"/>
        <v>1.57133926</v>
      </c>
      <c r="P3109" s="8">
        <f t="shared" si="1336"/>
        <v>20378.085654350001</v>
      </c>
      <c r="Q3109" s="13">
        <f t="shared" si="1337"/>
        <v>0</v>
      </c>
      <c r="R3109" s="21">
        <v>0</v>
      </c>
      <c r="S3109" s="8">
        <f t="shared" si="1338"/>
        <v>0</v>
      </c>
      <c r="T3109" s="10">
        <v>6.5000000000000002E-2</v>
      </c>
      <c r="U3109" s="13">
        <f t="shared" ref="U3109:U3172" si="1349">IF(Q3108&gt;0,1,IF(K3109=K3108,U3108,U3108+1))</f>
        <v>2</v>
      </c>
      <c r="V3109" s="13">
        <v>252</v>
      </c>
      <c r="W3109" s="14">
        <f t="shared" si="1329"/>
        <v>1.000499925</v>
      </c>
      <c r="X3109" s="85">
        <f t="shared" si="1348"/>
        <v>60.23552356049565</v>
      </c>
      <c r="Y3109" s="8">
        <v>0</v>
      </c>
      <c r="Z3109" s="9">
        <f t="shared" si="1339"/>
        <v>0</v>
      </c>
      <c r="AA3109" s="26" t="str">
        <f t="shared" si="1345"/>
        <v>AMEX=</v>
      </c>
      <c r="AB3109" s="70">
        <f t="shared" si="1346"/>
        <v>45420</v>
      </c>
      <c r="AC3109" s="254">
        <v>20435.341673790001</v>
      </c>
      <c r="AD3109" s="221">
        <v>203481609.78172773</v>
      </c>
      <c r="AE3109" s="11"/>
      <c r="AF3109" s="5"/>
      <c r="AG3109" s="1"/>
      <c r="AH3109" s="1"/>
      <c r="AI3109" s="1"/>
      <c r="AJ3109" s="1"/>
      <c r="AK3109" s="10"/>
      <c r="AL3109" s="1"/>
      <c r="AM3109" s="1"/>
      <c r="AN3109" s="1"/>
      <c r="AO3109" s="1"/>
      <c r="AP3109" s="1"/>
      <c r="AQ3109" s="1"/>
    </row>
    <row r="3110" spans="1:43" ht="15.75" x14ac:dyDescent="0.2">
      <c r="A3110" s="67">
        <f t="shared" si="1340"/>
        <v>45392</v>
      </c>
      <c r="B3110" s="8">
        <f t="shared" si="1332"/>
        <v>20445.063169273013</v>
      </c>
      <c r="C3110" s="224">
        <f t="shared" si="1330"/>
        <v>12968.609754176852</v>
      </c>
      <c r="D3110" s="28">
        <f t="shared" si="1341"/>
        <v>6858.17</v>
      </c>
      <c r="E3110" s="9">
        <f>IF(K3110=1,VLOOKUP(A3109,[1]Plan1!$AY$117:$BA$314,3),E3109)</f>
        <v>6869.14</v>
      </c>
      <c r="F3110" s="110">
        <f t="shared" si="1342"/>
        <v>45367</v>
      </c>
      <c r="G3110" s="12">
        <f t="shared" si="1333"/>
        <v>1.5995520670966101E-3</v>
      </c>
      <c r="H3110" s="11">
        <f t="shared" si="1343"/>
        <v>45397</v>
      </c>
      <c r="I3110" s="11">
        <f t="shared" si="1334"/>
        <v>45397</v>
      </c>
      <c r="J3110" s="1">
        <f t="shared" si="1344"/>
        <v>20</v>
      </c>
      <c r="K3110" s="1">
        <f t="shared" si="1328"/>
        <v>17</v>
      </c>
      <c r="L3110" s="8">
        <f t="shared" si="1335"/>
        <v>1.00135945</v>
      </c>
      <c r="M3110" s="14">
        <f t="shared" si="1326"/>
        <v>1.00829937</v>
      </c>
      <c r="N3110" s="14">
        <f t="shared" si="1347"/>
        <v>1.5693314187831262</v>
      </c>
      <c r="O3110" s="8">
        <f t="shared" si="1325"/>
        <v>1.57146484</v>
      </c>
      <c r="P3110" s="8">
        <f t="shared" si="1336"/>
        <v>20379.714252369999</v>
      </c>
      <c r="Q3110" s="13">
        <f t="shared" si="1337"/>
        <v>0</v>
      </c>
      <c r="R3110" s="21">
        <v>0</v>
      </c>
      <c r="S3110" s="8">
        <f t="shared" si="1338"/>
        <v>0</v>
      </c>
      <c r="T3110" s="10">
        <v>6.5000000000000002E-2</v>
      </c>
      <c r="U3110" s="13">
        <f t="shared" si="1349"/>
        <v>3</v>
      </c>
      <c r="V3110" s="13">
        <v>252</v>
      </c>
      <c r="W3110" s="14">
        <f t="shared" si="1329"/>
        <v>1.000749981</v>
      </c>
      <c r="X3110" s="85">
        <f t="shared" si="1348"/>
        <v>65.348916903014825</v>
      </c>
      <c r="Y3110" s="8">
        <v>0</v>
      </c>
      <c r="Z3110" s="9">
        <f t="shared" si="1339"/>
        <v>0</v>
      </c>
      <c r="AA3110" s="26" t="str">
        <f t="shared" si="1345"/>
        <v>AMEX=</v>
      </c>
      <c r="AB3110" s="70">
        <f t="shared" si="1346"/>
        <v>45420</v>
      </c>
      <c r="AC3110" s="233"/>
      <c r="AD3110" s="244" t="s">
        <v>161</v>
      </c>
      <c r="AE3110" s="11"/>
      <c r="AF3110" s="5"/>
      <c r="AG3110" s="1"/>
      <c r="AH3110" s="1"/>
      <c r="AI3110" s="1"/>
      <c r="AJ3110" s="1"/>
      <c r="AK3110" s="10"/>
      <c r="AL3110" s="1"/>
      <c r="AM3110" s="1"/>
      <c r="AN3110" s="1"/>
      <c r="AO3110" s="1"/>
      <c r="AP3110" s="1"/>
      <c r="AQ3110" s="1"/>
    </row>
    <row r="3111" spans="1:43" ht="15.75" x14ac:dyDescent="0.2">
      <c r="A3111" s="67">
        <f t="shared" si="1340"/>
        <v>45393</v>
      </c>
      <c r="B3111" s="8">
        <f t="shared" si="1332"/>
        <v>20451.807394415493</v>
      </c>
      <c r="C3111" s="224">
        <f t="shared" si="1330"/>
        <v>12968.609754176852</v>
      </c>
      <c r="D3111" s="28">
        <f t="shared" si="1341"/>
        <v>6858.17</v>
      </c>
      <c r="E3111" s="9">
        <f>IF(K3111=1,VLOOKUP(A3110,[1]Plan1!$AY$117:$BA$314,3),E3110)</f>
        <v>6869.14</v>
      </c>
      <c r="F3111" s="110">
        <f t="shared" si="1342"/>
        <v>45367</v>
      </c>
      <c r="G3111" s="12">
        <f t="shared" si="1333"/>
        <v>1.5995520670966101E-3</v>
      </c>
      <c r="H3111" s="11">
        <f t="shared" si="1343"/>
        <v>45397</v>
      </c>
      <c r="I3111" s="11">
        <f t="shared" si="1334"/>
        <v>45397</v>
      </c>
      <c r="J3111" s="1">
        <f t="shared" si="1344"/>
        <v>20</v>
      </c>
      <c r="K3111" s="1">
        <f t="shared" si="1328"/>
        <v>18</v>
      </c>
      <c r="L3111" s="8">
        <f t="shared" si="1335"/>
        <v>1.0014394799999999</v>
      </c>
      <c r="M3111" s="14">
        <f t="shared" si="1326"/>
        <v>1.00829937</v>
      </c>
      <c r="N3111" s="14">
        <f t="shared" si="1347"/>
        <v>1.5693314187831262</v>
      </c>
      <c r="O3111" s="8">
        <f t="shared" si="1325"/>
        <v>1.5715904300000001</v>
      </c>
      <c r="P3111" s="8">
        <f t="shared" si="1336"/>
        <v>20381.342980059999</v>
      </c>
      <c r="Q3111" s="13">
        <f t="shared" si="1337"/>
        <v>0</v>
      </c>
      <c r="R3111" s="21">
        <v>0</v>
      </c>
      <c r="S3111" s="8">
        <f t="shared" si="1338"/>
        <v>0</v>
      </c>
      <c r="T3111" s="10">
        <v>6.5000000000000002E-2</v>
      </c>
      <c r="U3111" s="13">
        <f t="shared" si="1349"/>
        <v>4</v>
      </c>
      <c r="V3111" s="13">
        <v>252</v>
      </c>
      <c r="W3111" s="14">
        <f t="shared" si="1329"/>
        <v>1.0010000999999999</v>
      </c>
      <c r="X3111" s="85">
        <f t="shared" si="1348"/>
        <v>70.464414355495549</v>
      </c>
      <c r="Y3111" s="8">
        <v>0</v>
      </c>
      <c r="Z3111" s="9">
        <f t="shared" si="1339"/>
        <v>0</v>
      </c>
      <c r="AA3111" s="26" t="str">
        <f t="shared" si="1345"/>
        <v>AMEX=</v>
      </c>
      <c r="AB3111" s="70">
        <f t="shared" si="1346"/>
        <v>45420</v>
      </c>
      <c r="AC3111" s="233"/>
      <c r="AD3111" s="221">
        <v>661353126.24000001</v>
      </c>
      <c r="AE3111" s="11"/>
      <c r="AF3111" s="5"/>
      <c r="AG3111" s="1"/>
      <c r="AH3111" s="1"/>
      <c r="AI3111" s="1"/>
      <c r="AJ3111" s="1"/>
      <c r="AK3111" s="10"/>
      <c r="AL3111" s="1"/>
      <c r="AM3111" s="1"/>
      <c r="AN3111" s="1"/>
      <c r="AO3111" s="1"/>
      <c r="AP3111" s="1"/>
      <c r="AQ3111" s="1"/>
    </row>
    <row r="3112" spans="1:43" ht="15.75" x14ac:dyDescent="0.2">
      <c r="A3112" s="67">
        <f t="shared" si="1340"/>
        <v>45394</v>
      </c>
      <c r="B3112" s="8">
        <f t="shared" si="1332"/>
        <v>20458.553833338898</v>
      </c>
      <c r="C3112" s="224">
        <f t="shared" si="1330"/>
        <v>12968.609754176852</v>
      </c>
      <c r="D3112" s="28">
        <f t="shared" si="1341"/>
        <v>6858.17</v>
      </c>
      <c r="E3112" s="9">
        <f>IF(K3112=1,VLOOKUP(A3111,[1]Plan1!$AY$117:$BA$314,3),E3111)</f>
        <v>6869.14</v>
      </c>
      <c r="F3112" s="110">
        <f t="shared" si="1342"/>
        <v>45367</v>
      </c>
      <c r="G3112" s="12">
        <f t="shared" si="1333"/>
        <v>1.5995520670966101E-3</v>
      </c>
      <c r="H3112" s="11">
        <f t="shared" si="1343"/>
        <v>45397</v>
      </c>
      <c r="I3112" s="11">
        <f t="shared" si="1334"/>
        <v>45397</v>
      </c>
      <c r="J3112" s="1">
        <f t="shared" si="1344"/>
        <v>20</v>
      </c>
      <c r="K3112" s="1">
        <f t="shared" si="1328"/>
        <v>19</v>
      </c>
      <c r="L3112" s="8">
        <f t="shared" si="1335"/>
        <v>1.0015195100000001</v>
      </c>
      <c r="M3112" s="14">
        <f t="shared" si="1326"/>
        <v>1.00829937</v>
      </c>
      <c r="N3112" s="14">
        <f t="shared" si="1347"/>
        <v>1.5693314187831262</v>
      </c>
      <c r="O3112" s="8">
        <f t="shared" si="1325"/>
        <v>1.5717160299999999</v>
      </c>
      <c r="P3112" s="8">
        <f t="shared" si="1336"/>
        <v>20382.971837450001</v>
      </c>
      <c r="Q3112" s="13">
        <f t="shared" si="1337"/>
        <v>0</v>
      </c>
      <c r="R3112" s="21">
        <v>0</v>
      </c>
      <c r="S3112" s="8">
        <f t="shared" si="1338"/>
        <v>0</v>
      </c>
      <c r="T3112" s="10">
        <v>6.5000000000000002E-2</v>
      </c>
      <c r="U3112" s="13">
        <f t="shared" si="1349"/>
        <v>5</v>
      </c>
      <c r="V3112" s="13">
        <v>252</v>
      </c>
      <c r="W3112" s="14">
        <f t="shared" si="1329"/>
        <v>1.0012502809999999</v>
      </c>
      <c r="X3112" s="85">
        <f t="shared" si="1348"/>
        <v>75.581995888897296</v>
      </c>
      <c r="Y3112" s="8">
        <v>0</v>
      </c>
      <c r="Z3112" s="9">
        <f t="shared" si="1339"/>
        <v>0</v>
      </c>
      <c r="AA3112" s="26" t="str">
        <f t="shared" si="1345"/>
        <v>AMEX=</v>
      </c>
      <c r="AB3112" s="70">
        <f t="shared" si="1346"/>
        <v>45420</v>
      </c>
      <c r="AC3112" s="233"/>
      <c r="AD3112" s="244" t="s">
        <v>155</v>
      </c>
      <c r="AE3112" s="11"/>
      <c r="AF3112" s="5"/>
      <c r="AG3112" s="1"/>
      <c r="AH3112" s="1"/>
      <c r="AI3112" s="1"/>
      <c r="AJ3112" s="1"/>
      <c r="AK3112" s="10"/>
      <c r="AL3112" s="1"/>
      <c r="AM3112" s="1"/>
      <c r="AN3112" s="1"/>
      <c r="AO3112" s="1"/>
      <c r="AP3112" s="1"/>
      <c r="AQ3112" s="1"/>
    </row>
    <row r="3113" spans="1:43" ht="15.75" x14ac:dyDescent="0.2">
      <c r="A3113" s="67">
        <f t="shared" si="1340"/>
        <v>45395</v>
      </c>
      <c r="B3113" s="8">
        <f t="shared" si="1332"/>
        <v>20465.302506854241</v>
      </c>
      <c r="C3113" s="224">
        <f t="shared" si="1330"/>
        <v>12968.609754176852</v>
      </c>
      <c r="D3113" s="28">
        <f t="shared" si="1341"/>
        <v>6858.17</v>
      </c>
      <c r="E3113" s="9">
        <f>IF(K3113=1,VLOOKUP(A3112,[1]Plan1!$AY$117:$BA$314,3),E3112)</f>
        <v>6869.14</v>
      </c>
      <c r="F3113" s="110">
        <f t="shared" si="1342"/>
        <v>45367</v>
      </c>
      <c r="G3113" s="12">
        <f t="shared" si="1333"/>
        <v>1.5995520670966101E-3</v>
      </c>
      <c r="H3113" s="11">
        <f t="shared" si="1343"/>
        <v>45397</v>
      </c>
      <c r="I3113" s="11">
        <f t="shared" si="1334"/>
        <v>45397</v>
      </c>
      <c r="J3113" s="1">
        <f t="shared" si="1344"/>
        <v>20</v>
      </c>
      <c r="K3113" s="1">
        <f t="shared" si="1328"/>
        <v>20</v>
      </c>
      <c r="L3113" s="8">
        <f t="shared" si="1335"/>
        <v>1.0015995499999999</v>
      </c>
      <c r="M3113" s="14">
        <f t="shared" si="1326"/>
        <v>1.00829937</v>
      </c>
      <c r="N3113" s="14">
        <f t="shared" si="1347"/>
        <v>1.5693314187831262</v>
      </c>
      <c r="O3113" s="8">
        <f t="shared" ref="O3113:O3176" si="1350">TRUNC(TRUNC((L3113*N3113),15),8)</f>
        <v>1.5718416399999999</v>
      </c>
      <c r="P3113" s="8">
        <f t="shared" si="1336"/>
        <v>20384.600824519999</v>
      </c>
      <c r="Q3113" s="13">
        <f t="shared" si="1337"/>
        <v>0</v>
      </c>
      <c r="R3113" s="21">
        <v>0</v>
      </c>
      <c r="S3113" s="8">
        <f t="shared" si="1338"/>
        <v>0</v>
      </c>
      <c r="T3113" s="10">
        <v>6.5000000000000002E-2</v>
      </c>
      <c r="U3113" s="13">
        <f t="shared" si="1349"/>
        <v>6</v>
      </c>
      <c r="V3113" s="13">
        <v>252</v>
      </c>
      <c r="W3113" s="14">
        <f t="shared" si="1329"/>
        <v>1.001500525</v>
      </c>
      <c r="X3113" s="85">
        <f t="shared" si="1348"/>
        <v>80.701682334241767</v>
      </c>
      <c r="Y3113" s="8">
        <v>0</v>
      </c>
      <c r="Z3113" s="9">
        <f t="shared" si="1339"/>
        <v>0</v>
      </c>
      <c r="AA3113" s="26" t="str">
        <f t="shared" si="1345"/>
        <v>AMEX=</v>
      </c>
      <c r="AB3113" s="70">
        <f t="shared" si="1346"/>
        <v>45420</v>
      </c>
      <c r="AC3113" s="233"/>
      <c r="AD3113" s="245">
        <f>ROUND(AD3109/(AD3109+AD3111),6)</f>
        <v>0.23528399999999999</v>
      </c>
      <c r="AE3113" s="11"/>
      <c r="AF3113" s="5"/>
      <c r="AG3113" s="1"/>
      <c r="AH3113" s="1"/>
      <c r="AI3113" s="1"/>
      <c r="AJ3113" s="1"/>
      <c r="AK3113" s="10"/>
      <c r="AL3113" s="1"/>
      <c r="AM3113" s="1"/>
      <c r="AN3113" s="1"/>
      <c r="AO3113" s="1"/>
      <c r="AP3113" s="1"/>
      <c r="AQ3113" s="1"/>
    </row>
    <row r="3114" spans="1:43" ht="15.75" x14ac:dyDescent="0.2">
      <c r="A3114" s="67">
        <f t="shared" si="1340"/>
        <v>45396</v>
      </c>
      <c r="B3114" s="8">
        <f t="shared" si="1332"/>
        <v>20465.302506854241</v>
      </c>
      <c r="C3114" s="224">
        <f t="shared" si="1330"/>
        <v>12968.609754176852</v>
      </c>
      <c r="D3114" s="28">
        <f t="shared" si="1341"/>
        <v>6858.17</v>
      </c>
      <c r="E3114" s="9">
        <f>IF(K3114=1,VLOOKUP(A3113,[1]Plan1!$AY$117:$BA$314,3),E3113)</f>
        <v>6869.14</v>
      </c>
      <c r="F3114" s="110">
        <f t="shared" si="1342"/>
        <v>45367</v>
      </c>
      <c r="G3114" s="12">
        <f t="shared" si="1333"/>
        <v>1.5995520670966101E-3</v>
      </c>
      <c r="H3114" s="11">
        <f t="shared" si="1343"/>
        <v>45397</v>
      </c>
      <c r="I3114" s="11">
        <f t="shared" si="1334"/>
        <v>45397</v>
      </c>
      <c r="J3114" s="1">
        <f t="shared" si="1344"/>
        <v>20</v>
      </c>
      <c r="K3114" s="1">
        <f t="shared" si="1328"/>
        <v>20</v>
      </c>
      <c r="L3114" s="8">
        <f t="shared" si="1335"/>
        <v>1.0015995499999999</v>
      </c>
      <c r="M3114" s="14">
        <f t="shared" ref="M3114:M3177" si="1351">IF(I3114&gt;I3113,L3113,M3113)</f>
        <v>1.00829937</v>
      </c>
      <c r="N3114" s="14">
        <f t="shared" si="1347"/>
        <v>1.5693314187831262</v>
      </c>
      <c r="O3114" s="8">
        <f t="shared" si="1350"/>
        <v>1.5718416399999999</v>
      </c>
      <c r="P3114" s="8">
        <f t="shared" si="1336"/>
        <v>20384.600824519999</v>
      </c>
      <c r="Q3114" s="13">
        <f t="shared" si="1337"/>
        <v>0</v>
      </c>
      <c r="R3114" s="21">
        <v>0</v>
      </c>
      <c r="S3114" s="8">
        <f t="shared" si="1338"/>
        <v>0</v>
      </c>
      <c r="T3114" s="10">
        <v>6.5000000000000002E-2</v>
      </c>
      <c r="U3114" s="13">
        <f t="shared" si="1349"/>
        <v>6</v>
      </c>
      <c r="V3114" s="13">
        <v>252</v>
      </c>
      <c r="W3114" s="14">
        <f t="shared" si="1329"/>
        <v>1.001500525</v>
      </c>
      <c r="X3114" s="85">
        <f t="shared" si="1348"/>
        <v>80.701682334241767</v>
      </c>
      <c r="Y3114" s="8">
        <v>0</v>
      </c>
      <c r="Z3114" s="9">
        <f t="shared" si="1339"/>
        <v>0</v>
      </c>
      <c r="AA3114" s="26" t="str">
        <f t="shared" si="1345"/>
        <v>AMEX=</v>
      </c>
      <c r="AB3114" s="70">
        <f t="shared" si="1346"/>
        <v>45420</v>
      </c>
      <c r="AC3114" s="233"/>
      <c r="AD3114" s="244" t="s">
        <v>161</v>
      </c>
      <c r="AE3114" s="11"/>
      <c r="AF3114" s="5"/>
      <c r="AG3114" s="1"/>
      <c r="AH3114" s="1"/>
      <c r="AI3114" s="1"/>
      <c r="AJ3114" s="1"/>
      <c r="AK3114" s="10"/>
      <c r="AL3114" s="1"/>
      <c r="AM3114" s="1"/>
      <c r="AN3114" s="1"/>
      <c r="AO3114" s="1"/>
      <c r="AP3114" s="1"/>
      <c r="AQ3114" s="1"/>
    </row>
    <row r="3115" spans="1:43" ht="15.75" x14ac:dyDescent="0.2">
      <c r="A3115" s="67">
        <f t="shared" si="1340"/>
        <v>45397</v>
      </c>
      <c r="B3115" s="8">
        <f t="shared" si="1332"/>
        <v>20465.302506854241</v>
      </c>
      <c r="C3115" s="224">
        <f t="shared" si="1330"/>
        <v>12968.609754176852</v>
      </c>
      <c r="D3115" s="28">
        <f t="shared" si="1341"/>
        <v>6858.17</v>
      </c>
      <c r="E3115" s="9">
        <f>IF(K3115=1,VLOOKUP(A3114,[1]Plan1!$AY$117:$BA$314,3),E3114)</f>
        <v>6869.14</v>
      </c>
      <c r="F3115" s="110">
        <f t="shared" si="1342"/>
        <v>45367</v>
      </c>
      <c r="G3115" s="12">
        <f t="shared" si="1333"/>
        <v>1.5995520670966101E-3</v>
      </c>
      <c r="H3115" s="11">
        <f t="shared" si="1343"/>
        <v>45427</v>
      </c>
      <c r="I3115" s="11">
        <f t="shared" si="1334"/>
        <v>45397</v>
      </c>
      <c r="J3115" s="1">
        <f t="shared" si="1344"/>
        <v>20</v>
      </c>
      <c r="K3115" s="1">
        <f t="shared" ref="K3115:K3178" si="1352">(J3115-(NETWORKDAYS(A3115,I3115,AE$118:AE$502)-1))</f>
        <v>20</v>
      </c>
      <c r="L3115" s="8">
        <f t="shared" si="1335"/>
        <v>1.0015995499999999</v>
      </c>
      <c r="M3115" s="14">
        <f t="shared" si="1351"/>
        <v>1.00829937</v>
      </c>
      <c r="N3115" s="14">
        <f t="shared" si="1347"/>
        <v>1.5693314187831262</v>
      </c>
      <c r="O3115" s="8">
        <f t="shared" si="1350"/>
        <v>1.5718416399999999</v>
      </c>
      <c r="P3115" s="8">
        <f t="shared" si="1336"/>
        <v>20384.600824519999</v>
      </c>
      <c r="Q3115" s="13">
        <f t="shared" si="1337"/>
        <v>0</v>
      </c>
      <c r="R3115" s="21">
        <v>0</v>
      </c>
      <c r="S3115" s="8">
        <f t="shared" si="1338"/>
        <v>0</v>
      </c>
      <c r="T3115" s="10">
        <v>6.5000000000000002E-2</v>
      </c>
      <c r="U3115" s="13">
        <f t="shared" si="1349"/>
        <v>6</v>
      </c>
      <c r="V3115" s="13">
        <v>252</v>
      </c>
      <c r="W3115" s="14">
        <f t="shared" si="1329"/>
        <v>1.001500525</v>
      </c>
      <c r="X3115" s="85">
        <f t="shared" si="1348"/>
        <v>80.701682334241767</v>
      </c>
      <c r="Y3115" s="8">
        <v>0</v>
      </c>
      <c r="Z3115" s="9">
        <f t="shared" si="1339"/>
        <v>0</v>
      </c>
      <c r="AA3115" s="26" t="str">
        <f t="shared" si="1345"/>
        <v>AMEX=</v>
      </c>
      <c r="AB3115" s="70">
        <f t="shared" si="1346"/>
        <v>45420</v>
      </c>
      <c r="AC3115" s="233"/>
      <c r="AD3115" s="245">
        <f>1-AD3113</f>
        <v>0.76471599999999995</v>
      </c>
      <c r="AE3115" s="11"/>
      <c r="AF3115" s="5"/>
      <c r="AG3115" s="1"/>
      <c r="AH3115" s="1"/>
      <c r="AI3115" s="1"/>
      <c r="AJ3115" s="1"/>
      <c r="AK3115" s="10"/>
      <c r="AL3115" s="1"/>
      <c r="AM3115" s="1"/>
      <c r="AN3115" s="1"/>
      <c r="AO3115" s="1"/>
      <c r="AP3115" s="1"/>
      <c r="AQ3115" s="1"/>
    </row>
    <row r="3116" spans="1:43" ht="15.75" x14ac:dyDescent="0.2">
      <c r="A3116" s="67">
        <f t="shared" si="1340"/>
        <v>45398</v>
      </c>
      <c r="B3116" s="8">
        <f t="shared" si="1332"/>
        <v>20474.114317282801</v>
      </c>
      <c r="C3116" s="224">
        <f t="shared" si="1330"/>
        <v>12968.609754176852</v>
      </c>
      <c r="D3116" s="28">
        <f t="shared" si="1341"/>
        <v>6869.14</v>
      </c>
      <c r="E3116" s="9">
        <f>IF(K3116=1,VLOOKUP(A3115,[1]Plan1!$AY$117:$BA$314,3),E3115)</f>
        <v>6895.24</v>
      </c>
      <c r="F3116" s="110">
        <f t="shared" si="1342"/>
        <v>45398</v>
      </c>
      <c r="G3116" s="12">
        <f t="shared" si="1333"/>
        <v>3.7996022791790818E-3</v>
      </c>
      <c r="H3116" s="11">
        <f t="shared" si="1343"/>
        <v>45427</v>
      </c>
      <c r="I3116" s="11">
        <f t="shared" si="1334"/>
        <v>45427</v>
      </c>
      <c r="J3116" s="1">
        <f t="shared" si="1344"/>
        <v>21</v>
      </c>
      <c r="K3116" s="1">
        <f t="shared" si="1352"/>
        <v>1</v>
      </c>
      <c r="L3116" s="8">
        <f t="shared" si="1335"/>
        <v>1.0001806</v>
      </c>
      <c r="M3116" s="14">
        <f t="shared" si="1351"/>
        <v>1.0015995499999999</v>
      </c>
      <c r="N3116" s="14">
        <f t="shared" si="1347"/>
        <v>1.5718416428540405</v>
      </c>
      <c r="O3116" s="8">
        <f t="shared" si="1350"/>
        <v>1.57212551</v>
      </c>
      <c r="P3116" s="8">
        <f t="shared" si="1336"/>
        <v>20388.282223769998</v>
      </c>
      <c r="Q3116" s="13">
        <f t="shared" si="1337"/>
        <v>0</v>
      </c>
      <c r="R3116" s="21">
        <v>0</v>
      </c>
      <c r="S3116" s="8">
        <f t="shared" si="1338"/>
        <v>0</v>
      </c>
      <c r="T3116" s="10">
        <v>6.5000000000000002E-2</v>
      </c>
      <c r="U3116" s="13">
        <f t="shared" si="1349"/>
        <v>7</v>
      </c>
      <c r="V3116" s="13">
        <v>252</v>
      </c>
      <c r="W3116" s="14">
        <f t="shared" si="1329"/>
        <v>1.0017508310000001</v>
      </c>
      <c r="X3116" s="85">
        <f t="shared" si="1348"/>
        <v>85.832093512804661</v>
      </c>
      <c r="Y3116" s="8">
        <v>0</v>
      </c>
      <c r="Z3116" s="9">
        <f t="shared" si="1339"/>
        <v>0</v>
      </c>
      <c r="AA3116" s="26" t="str">
        <f t="shared" si="1345"/>
        <v>AMEX=</v>
      </c>
      <c r="AB3116" s="70">
        <f t="shared" si="1346"/>
        <v>45420</v>
      </c>
      <c r="AE3116" s="11"/>
      <c r="AF3116" s="5"/>
      <c r="AG3116" s="1"/>
      <c r="AH3116" s="1"/>
      <c r="AI3116" s="1"/>
      <c r="AJ3116" s="1"/>
      <c r="AK3116" s="10"/>
      <c r="AL3116" s="1"/>
      <c r="AM3116" s="1"/>
      <c r="AN3116" s="1"/>
      <c r="AO3116" s="1"/>
      <c r="AP3116" s="1"/>
      <c r="AQ3116" s="1"/>
    </row>
    <row r="3117" spans="1:43" ht="15.75" x14ac:dyDescent="0.2">
      <c r="A3117" s="67">
        <f t="shared" si="1340"/>
        <v>45399</v>
      </c>
      <c r="B3117" s="8">
        <f t="shared" si="1332"/>
        <v>20482.930174881825</v>
      </c>
      <c r="C3117" s="224">
        <f t="shared" si="1330"/>
        <v>12968.609754176852</v>
      </c>
      <c r="D3117" s="28">
        <f t="shared" si="1341"/>
        <v>6869.14</v>
      </c>
      <c r="E3117" s="9">
        <f>IF(K3117=1,VLOOKUP(A3116,[1]Plan1!$AY$117:$BA$314,3),E3116)</f>
        <v>6895.24</v>
      </c>
      <c r="F3117" s="110">
        <f t="shared" si="1342"/>
        <v>45398</v>
      </c>
      <c r="G3117" s="12">
        <f t="shared" si="1333"/>
        <v>3.7996022791790818E-3</v>
      </c>
      <c r="H3117" s="11">
        <f t="shared" si="1343"/>
        <v>45427</v>
      </c>
      <c r="I3117" s="11">
        <f t="shared" si="1334"/>
        <v>45427</v>
      </c>
      <c r="J3117" s="1">
        <f t="shared" si="1344"/>
        <v>21</v>
      </c>
      <c r="K3117" s="1">
        <f t="shared" si="1352"/>
        <v>2</v>
      </c>
      <c r="L3117" s="8">
        <f t="shared" si="1335"/>
        <v>1.0003612399999999</v>
      </c>
      <c r="M3117" s="14">
        <f t="shared" si="1351"/>
        <v>1.0015995499999999</v>
      </c>
      <c r="N3117" s="14">
        <f t="shared" si="1347"/>
        <v>1.5718416428540405</v>
      </c>
      <c r="O3117" s="8">
        <f t="shared" si="1350"/>
        <v>1.5724094500000001</v>
      </c>
      <c r="P3117" s="8">
        <f t="shared" si="1336"/>
        <v>20391.964530820002</v>
      </c>
      <c r="Q3117" s="13">
        <f t="shared" si="1337"/>
        <v>0</v>
      </c>
      <c r="R3117" s="21">
        <v>0</v>
      </c>
      <c r="S3117" s="8">
        <f t="shared" si="1338"/>
        <v>0</v>
      </c>
      <c r="T3117" s="10">
        <v>6.5000000000000002E-2</v>
      </c>
      <c r="U3117" s="13">
        <f t="shared" si="1349"/>
        <v>8</v>
      </c>
      <c r="V3117" s="13">
        <v>252</v>
      </c>
      <c r="W3117" s="14">
        <f t="shared" si="1329"/>
        <v>1.0020012</v>
      </c>
      <c r="X3117" s="85">
        <f t="shared" si="1348"/>
        <v>90.965644061824918</v>
      </c>
      <c r="Y3117" s="8">
        <v>0</v>
      </c>
      <c r="Z3117" s="9">
        <f t="shared" si="1339"/>
        <v>0</v>
      </c>
      <c r="AA3117" s="26" t="str">
        <f t="shared" si="1345"/>
        <v>AMEX=</v>
      </c>
      <c r="AB3117" s="70">
        <f t="shared" si="1346"/>
        <v>45420</v>
      </c>
      <c r="AC3117" s="232" t="s">
        <v>157</v>
      </c>
      <c r="AD3117" s="232" t="s">
        <v>157</v>
      </c>
      <c r="AE3117" s="11"/>
      <c r="AF3117" s="5"/>
      <c r="AG3117" s="1"/>
      <c r="AH3117" s="1"/>
      <c r="AI3117" s="1"/>
      <c r="AJ3117" s="1"/>
      <c r="AK3117" s="10"/>
      <c r="AL3117" s="1"/>
      <c r="AM3117" s="1"/>
      <c r="AN3117" s="1"/>
      <c r="AO3117" s="1"/>
      <c r="AP3117" s="1"/>
      <c r="AQ3117" s="1"/>
    </row>
    <row r="3118" spans="1:43" ht="18.75" x14ac:dyDescent="0.2">
      <c r="A3118" s="67">
        <f t="shared" si="1340"/>
        <v>45400</v>
      </c>
      <c r="B3118" s="8">
        <f t="shared" si="1332"/>
        <v>20491.749669717428</v>
      </c>
      <c r="C3118" s="224">
        <f t="shared" si="1330"/>
        <v>12968.609754176852</v>
      </c>
      <c r="D3118" s="28">
        <f t="shared" si="1341"/>
        <v>6869.14</v>
      </c>
      <c r="E3118" s="9">
        <f>IF(K3118=1,VLOOKUP(A3117,[1]Plan1!$AY$117:$BA$314,3),E3117)</f>
        <v>6895.24</v>
      </c>
      <c r="F3118" s="110">
        <f t="shared" si="1342"/>
        <v>45398</v>
      </c>
      <c r="G3118" s="12">
        <f t="shared" si="1333"/>
        <v>3.7996022791790818E-3</v>
      </c>
      <c r="H3118" s="11">
        <f t="shared" si="1343"/>
        <v>45427</v>
      </c>
      <c r="I3118" s="11">
        <f t="shared" si="1334"/>
        <v>45427</v>
      </c>
      <c r="J3118" s="1">
        <f t="shared" si="1344"/>
        <v>21</v>
      </c>
      <c r="K3118" s="1">
        <f t="shared" si="1352"/>
        <v>3</v>
      </c>
      <c r="L3118" s="8">
        <f t="shared" si="1335"/>
        <v>1.0005419099999999</v>
      </c>
      <c r="M3118" s="14">
        <f t="shared" si="1351"/>
        <v>1.0015995499999999</v>
      </c>
      <c r="N3118" s="14">
        <f t="shared" si="1347"/>
        <v>1.5718416428540405</v>
      </c>
      <c r="O3118" s="8">
        <f t="shared" si="1350"/>
        <v>1.5726934299999999</v>
      </c>
      <c r="P3118" s="8">
        <f t="shared" si="1336"/>
        <v>20395.64735662</v>
      </c>
      <c r="Q3118" s="13">
        <f t="shared" si="1337"/>
        <v>0</v>
      </c>
      <c r="R3118" s="21">
        <v>0</v>
      </c>
      <c r="S3118" s="8">
        <f t="shared" si="1338"/>
        <v>0</v>
      </c>
      <c r="T3118" s="10">
        <v>6.5000000000000002E-2</v>
      </c>
      <c r="U3118" s="13">
        <f t="shared" si="1349"/>
        <v>9</v>
      </c>
      <c r="V3118" s="13">
        <v>252</v>
      </c>
      <c r="W3118" s="14">
        <f t="shared" si="1329"/>
        <v>1.002251631</v>
      </c>
      <c r="X3118" s="85">
        <f t="shared" si="1348"/>
        <v>96.102313097429317</v>
      </c>
      <c r="Y3118" s="8">
        <v>0</v>
      </c>
      <c r="Z3118" s="9">
        <f t="shared" si="1339"/>
        <v>0</v>
      </c>
      <c r="AA3118" s="26" t="str">
        <f t="shared" si="1345"/>
        <v>AMEX=</v>
      </c>
      <c r="AB3118" s="70">
        <f t="shared" si="1346"/>
        <v>45420</v>
      </c>
      <c r="AC3118" s="234">
        <f>ROUND(AD3127*AD3136,2)</f>
        <v>2051557.79</v>
      </c>
      <c r="AD3118" s="246" t="s">
        <v>158</v>
      </c>
      <c r="AE3118" s="11"/>
      <c r="AF3118" s="5"/>
      <c r="AG3118" s="1"/>
      <c r="AH3118" s="1"/>
      <c r="AI3118" s="1"/>
      <c r="AJ3118" s="1"/>
      <c r="AK3118" s="10"/>
      <c r="AL3118" s="1"/>
      <c r="AM3118" s="1"/>
      <c r="AN3118" s="1"/>
      <c r="AO3118" s="1"/>
      <c r="AP3118" s="1"/>
      <c r="AQ3118" s="1"/>
    </row>
    <row r="3119" spans="1:43" ht="15.75" x14ac:dyDescent="0.2">
      <c r="A3119" s="67">
        <f t="shared" si="1340"/>
        <v>45401</v>
      </c>
      <c r="B3119" s="8">
        <f t="shared" si="1332"/>
        <v>20500.573214279761</v>
      </c>
      <c r="C3119" s="224">
        <f t="shared" si="1330"/>
        <v>12968.609754176852</v>
      </c>
      <c r="D3119" s="28">
        <f t="shared" si="1341"/>
        <v>6869.14</v>
      </c>
      <c r="E3119" s="9">
        <f>IF(K3119=1,VLOOKUP(A3118,[1]Plan1!$AY$117:$BA$314,3),E3118)</f>
        <v>6895.24</v>
      </c>
      <c r="F3119" s="110">
        <f t="shared" si="1342"/>
        <v>45398</v>
      </c>
      <c r="G3119" s="12">
        <f t="shared" si="1333"/>
        <v>3.7996022791790818E-3</v>
      </c>
      <c r="H3119" s="11">
        <f t="shared" si="1343"/>
        <v>45427</v>
      </c>
      <c r="I3119" s="11">
        <f t="shared" si="1334"/>
        <v>45427</v>
      </c>
      <c r="J3119" s="1">
        <f t="shared" si="1344"/>
        <v>21</v>
      </c>
      <c r="K3119" s="1">
        <f t="shared" si="1352"/>
        <v>4</v>
      </c>
      <c r="L3119" s="8">
        <f t="shared" si="1335"/>
        <v>1.0007226199999999</v>
      </c>
      <c r="M3119" s="14">
        <f t="shared" si="1351"/>
        <v>1.0015995499999999</v>
      </c>
      <c r="N3119" s="14">
        <f t="shared" si="1347"/>
        <v>1.5718416428540405</v>
      </c>
      <c r="O3119" s="8">
        <f t="shared" si="1350"/>
        <v>1.57297748</v>
      </c>
      <c r="P3119" s="8">
        <f t="shared" si="1336"/>
        <v>20399.331090219999</v>
      </c>
      <c r="Q3119" s="13">
        <f t="shared" si="1337"/>
        <v>0</v>
      </c>
      <c r="R3119" s="21">
        <v>0</v>
      </c>
      <c r="S3119" s="8">
        <f t="shared" si="1338"/>
        <v>0</v>
      </c>
      <c r="T3119" s="10">
        <v>6.5000000000000002E-2</v>
      </c>
      <c r="U3119" s="13">
        <f t="shared" si="1349"/>
        <v>10</v>
      </c>
      <c r="V3119" s="13">
        <v>252</v>
      </c>
      <c r="W3119" s="14">
        <f t="shared" si="1329"/>
        <v>1.0025021249999999</v>
      </c>
      <c r="X3119" s="85">
        <f t="shared" si="1348"/>
        <v>101.24212405975975</v>
      </c>
      <c r="Y3119" s="8">
        <v>0</v>
      </c>
      <c r="Z3119" s="9">
        <f t="shared" si="1339"/>
        <v>0</v>
      </c>
      <c r="AA3119" s="26" t="str">
        <f t="shared" si="1345"/>
        <v>AMEX=</v>
      </c>
      <c r="AB3119" s="70">
        <f t="shared" si="1346"/>
        <v>45420</v>
      </c>
      <c r="AC3119" s="219" t="s">
        <v>96</v>
      </c>
      <c r="AD3119" s="221">
        <v>18709463.98</v>
      </c>
      <c r="AE3119" s="11"/>
      <c r="AF3119" s="5"/>
      <c r="AG3119" s="1"/>
      <c r="AH3119" s="1"/>
      <c r="AI3119" s="1"/>
      <c r="AJ3119" s="1"/>
      <c r="AK3119" s="10"/>
      <c r="AL3119" s="1"/>
      <c r="AM3119" s="1"/>
      <c r="AN3119" s="1"/>
      <c r="AO3119" s="1"/>
      <c r="AP3119" s="1"/>
      <c r="AQ3119" s="1"/>
    </row>
    <row r="3120" spans="1:43" ht="15.75" x14ac:dyDescent="0.2">
      <c r="A3120" s="67">
        <f t="shared" si="1340"/>
        <v>45402</v>
      </c>
      <c r="B3120" s="8">
        <f t="shared" si="1332"/>
        <v>20509.400549233756</v>
      </c>
      <c r="C3120" s="224">
        <f t="shared" si="1330"/>
        <v>12968.609754176852</v>
      </c>
      <c r="D3120" s="28">
        <f t="shared" si="1341"/>
        <v>6869.14</v>
      </c>
      <c r="E3120" s="9">
        <f>IF(K3120=1,VLOOKUP(A3119,[1]Plan1!$AY$117:$BA$314,3),E3119)</f>
        <v>6895.24</v>
      </c>
      <c r="F3120" s="110">
        <f t="shared" si="1342"/>
        <v>45398</v>
      </c>
      <c r="G3120" s="12">
        <f t="shared" si="1333"/>
        <v>3.7996022791790818E-3</v>
      </c>
      <c r="H3120" s="11">
        <f t="shared" si="1343"/>
        <v>45427</v>
      </c>
      <c r="I3120" s="11">
        <f t="shared" si="1334"/>
        <v>45427</v>
      </c>
      <c r="J3120" s="1">
        <f t="shared" si="1344"/>
        <v>21</v>
      </c>
      <c r="K3120" s="1">
        <f t="shared" si="1352"/>
        <v>5</v>
      </c>
      <c r="L3120" s="8">
        <f t="shared" si="1335"/>
        <v>1.0009033599999999</v>
      </c>
      <c r="M3120" s="14">
        <f t="shared" si="1351"/>
        <v>1.0015995499999999</v>
      </c>
      <c r="N3120" s="14">
        <f t="shared" si="1347"/>
        <v>1.5718416428540405</v>
      </c>
      <c r="O3120" s="8">
        <f t="shared" si="1350"/>
        <v>1.57326158</v>
      </c>
      <c r="P3120" s="8">
        <f t="shared" si="1336"/>
        <v>20403.015472250001</v>
      </c>
      <c r="Q3120" s="13">
        <f t="shared" si="1337"/>
        <v>0</v>
      </c>
      <c r="R3120" s="21">
        <v>0</v>
      </c>
      <c r="S3120" s="8">
        <f t="shared" si="1338"/>
        <v>0</v>
      </c>
      <c r="T3120" s="10">
        <v>6.5000000000000002E-2</v>
      </c>
      <c r="U3120" s="13">
        <f t="shared" si="1349"/>
        <v>11</v>
      </c>
      <c r="V3120" s="13">
        <v>252</v>
      </c>
      <c r="W3120" s="14">
        <f t="shared" si="1329"/>
        <v>1.0027526819999999</v>
      </c>
      <c r="X3120" s="85">
        <f t="shared" si="1348"/>
        <v>106.38507698375469</v>
      </c>
      <c r="Y3120" s="8">
        <v>0</v>
      </c>
      <c r="Z3120" s="9">
        <f t="shared" si="1339"/>
        <v>0</v>
      </c>
      <c r="AA3120" s="26" t="str">
        <f t="shared" si="1345"/>
        <v>AMEX=</v>
      </c>
      <c r="AB3120" s="70">
        <f t="shared" si="1346"/>
        <v>45420</v>
      </c>
      <c r="AC3120" s="220">
        <v>9946</v>
      </c>
      <c r="AD3120" s="219" t="s">
        <v>133</v>
      </c>
      <c r="AE3120" s="11"/>
      <c r="AF3120" s="5"/>
      <c r="AG3120" s="1"/>
      <c r="AH3120" s="1"/>
      <c r="AI3120" s="1"/>
      <c r="AJ3120" s="1"/>
      <c r="AK3120" s="10"/>
      <c r="AL3120" s="1"/>
      <c r="AM3120" s="1"/>
      <c r="AN3120" s="1"/>
      <c r="AO3120" s="1"/>
      <c r="AP3120" s="1"/>
      <c r="AQ3120" s="1"/>
    </row>
    <row r="3121" spans="1:43" ht="15.75" x14ac:dyDescent="0.2">
      <c r="A3121" s="67">
        <f t="shared" si="1340"/>
        <v>45403</v>
      </c>
      <c r="B3121" s="8">
        <f t="shared" si="1332"/>
        <v>20509.400549233756</v>
      </c>
      <c r="C3121" s="224">
        <f t="shared" si="1330"/>
        <v>12968.609754176852</v>
      </c>
      <c r="D3121" s="28">
        <f t="shared" si="1341"/>
        <v>6869.14</v>
      </c>
      <c r="E3121" s="9">
        <f>IF(K3121=1,VLOOKUP(A3120,[1]Plan1!$AY$117:$BA$314,3),E3120)</f>
        <v>6895.24</v>
      </c>
      <c r="F3121" s="110">
        <f t="shared" si="1342"/>
        <v>45398</v>
      </c>
      <c r="G3121" s="12">
        <f t="shared" si="1333"/>
        <v>3.7996022791790818E-3</v>
      </c>
      <c r="H3121" s="11">
        <f t="shared" si="1343"/>
        <v>45427</v>
      </c>
      <c r="I3121" s="11">
        <f t="shared" si="1334"/>
        <v>45427</v>
      </c>
      <c r="J3121" s="1">
        <f t="shared" si="1344"/>
        <v>21</v>
      </c>
      <c r="K3121" s="1">
        <f t="shared" si="1352"/>
        <v>5</v>
      </c>
      <c r="L3121" s="8">
        <f t="shared" si="1335"/>
        <v>1.0009033599999999</v>
      </c>
      <c r="M3121" s="14">
        <f t="shared" si="1351"/>
        <v>1.0015995499999999</v>
      </c>
      <c r="N3121" s="14">
        <f t="shared" si="1347"/>
        <v>1.5718416428540405</v>
      </c>
      <c r="O3121" s="8">
        <f t="shared" si="1350"/>
        <v>1.57326158</v>
      </c>
      <c r="P3121" s="8">
        <f t="shared" si="1336"/>
        <v>20403.015472250001</v>
      </c>
      <c r="Q3121" s="13">
        <f t="shared" si="1337"/>
        <v>0</v>
      </c>
      <c r="R3121" s="21">
        <v>0</v>
      </c>
      <c r="S3121" s="8">
        <f t="shared" si="1338"/>
        <v>0</v>
      </c>
      <c r="T3121" s="10">
        <v>6.5000000000000002E-2</v>
      </c>
      <c r="U3121" s="13">
        <f t="shared" si="1349"/>
        <v>11</v>
      </c>
      <c r="V3121" s="13">
        <v>252</v>
      </c>
      <c r="W3121" s="14">
        <f t="shared" si="1329"/>
        <v>1.0027526819999999</v>
      </c>
      <c r="X3121" s="85">
        <f t="shared" si="1348"/>
        <v>106.38507698375469</v>
      </c>
      <c r="Y3121" s="8">
        <v>0</v>
      </c>
      <c r="Z3121" s="9">
        <f t="shared" si="1339"/>
        <v>0</v>
      </c>
      <c r="AA3121" s="26" t="str">
        <f t="shared" si="1345"/>
        <v>AMEX=</v>
      </c>
      <c r="AB3121" s="70">
        <f t="shared" si="1346"/>
        <v>45420</v>
      </c>
      <c r="AC3121" s="219" t="s">
        <v>127</v>
      </c>
      <c r="AD3121" s="221">
        <v>10000000</v>
      </c>
      <c r="AE3121" s="11"/>
      <c r="AF3121" s="5"/>
      <c r="AG3121" s="1"/>
      <c r="AH3121" s="1"/>
      <c r="AI3121" s="1"/>
      <c r="AJ3121" s="1"/>
      <c r="AK3121" s="10"/>
      <c r="AL3121" s="1"/>
      <c r="AM3121" s="1"/>
      <c r="AN3121" s="1"/>
      <c r="AO3121" s="1"/>
      <c r="AP3121" s="1"/>
      <c r="AQ3121" s="1"/>
    </row>
    <row r="3122" spans="1:43" ht="15.75" x14ac:dyDescent="0.2">
      <c r="A3122" s="67">
        <f t="shared" si="1340"/>
        <v>45404</v>
      </c>
      <c r="B3122" s="8">
        <f t="shared" si="1332"/>
        <v>20509.400549233756</v>
      </c>
      <c r="C3122" s="224">
        <f t="shared" si="1330"/>
        <v>12968.609754176852</v>
      </c>
      <c r="D3122" s="28">
        <f t="shared" si="1341"/>
        <v>6869.14</v>
      </c>
      <c r="E3122" s="9">
        <f>IF(K3122=1,VLOOKUP(A3121,[1]Plan1!$AY$117:$BA$314,3),E3121)</f>
        <v>6895.24</v>
      </c>
      <c r="F3122" s="110">
        <f t="shared" si="1342"/>
        <v>45398</v>
      </c>
      <c r="G3122" s="12">
        <f t="shared" si="1333"/>
        <v>3.7996022791790818E-3</v>
      </c>
      <c r="H3122" s="11">
        <f t="shared" si="1343"/>
        <v>45427</v>
      </c>
      <c r="I3122" s="11">
        <f t="shared" si="1334"/>
        <v>45427</v>
      </c>
      <c r="J3122" s="1">
        <f t="shared" si="1344"/>
        <v>21</v>
      </c>
      <c r="K3122" s="1">
        <f t="shared" si="1352"/>
        <v>5</v>
      </c>
      <c r="L3122" s="8">
        <f t="shared" si="1335"/>
        <v>1.0009033599999999</v>
      </c>
      <c r="M3122" s="14">
        <f t="shared" si="1351"/>
        <v>1.0015995499999999</v>
      </c>
      <c r="N3122" s="14">
        <f t="shared" si="1347"/>
        <v>1.5718416428540405</v>
      </c>
      <c r="O3122" s="8">
        <f t="shared" si="1350"/>
        <v>1.57326158</v>
      </c>
      <c r="P3122" s="8">
        <f t="shared" si="1336"/>
        <v>20403.015472250001</v>
      </c>
      <c r="Q3122" s="13">
        <f t="shared" si="1337"/>
        <v>0</v>
      </c>
      <c r="R3122" s="21">
        <v>0</v>
      </c>
      <c r="S3122" s="8">
        <f t="shared" si="1338"/>
        <v>0</v>
      </c>
      <c r="T3122" s="10">
        <v>6.5000000000000002E-2</v>
      </c>
      <c r="U3122" s="13">
        <f t="shared" si="1349"/>
        <v>11</v>
      </c>
      <c r="V3122" s="13">
        <v>252</v>
      </c>
      <c r="W3122" s="14">
        <f t="shared" si="1329"/>
        <v>1.0027526819999999</v>
      </c>
      <c r="X3122" s="85">
        <f t="shared" si="1348"/>
        <v>106.38507698375469</v>
      </c>
      <c r="Y3122" s="8">
        <v>0</v>
      </c>
      <c r="Z3122" s="9">
        <f t="shared" si="1339"/>
        <v>0</v>
      </c>
      <c r="AA3122" s="26" t="str">
        <f t="shared" si="1345"/>
        <v>AMEX=</v>
      </c>
      <c r="AB3122" s="70">
        <f t="shared" si="1346"/>
        <v>45420</v>
      </c>
      <c r="AC3122" s="222">
        <f>X3138</f>
        <v>163.16473233396744</v>
      </c>
      <c r="AD3122" s="219" t="s">
        <v>144</v>
      </c>
      <c r="AE3122" s="11"/>
      <c r="AF3122" s="5"/>
      <c r="AG3122" s="1"/>
      <c r="AH3122" s="1"/>
      <c r="AI3122" s="1"/>
      <c r="AJ3122" s="1"/>
      <c r="AK3122" s="10"/>
      <c r="AL3122" s="1"/>
      <c r="AM3122" s="1"/>
      <c r="AN3122" s="1"/>
      <c r="AO3122" s="1"/>
      <c r="AP3122" s="1"/>
      <c r="AQ3122" s="1"/>
    </row>
    <row r="3123" spans="1:43" ht="15.75" x14ac:dyDescent="0.2">
      <c r="A3123" s="67">
        <f t="shared" si="1340"/>
        <v>45405</v>
      </c>
      <c r="B3123" s="8">
        <f t="shared" si="1332"/>
        <v>20518.231524922921</v>
      </c>
      <c r="C3123" s="224">
        <f t="shared" si="1330"/>
        <v>12968.609754176852</v>
      </c>
      <c r="D3123" s="28">
        <f t="shared" si="1341"/>
        <v>6869.14</v>
      </c>
      <c r="E3123" s="9">
        <f>IF(K3123=1,VLOOKUP(A3122,[1]Plan1!$AY$117:$BA$314,3),E3122)</f>
        <v>6895.24</v>
      </c>
      <c r="F3123" s="110">
        <f t="shared" si="1342"/>
        <v>45398</v>
      </c>
      <c r="G3123" s="12">
        <f t="shared" si="1333"/>
        <v>3.7996022791790818E-3</v>
      </c>
      <c r="H3123" s="11">
        <f t="shared" si="1343"/>
        <v>45427</v>
      </c>
      <c r="I3123" s="11">
        <f t="shared" si="1334"/>
        <v>45427</v>
      </c>
      <c r="J3123" s="1">
        <f t="shared" si="1344"/>
        <v>21</v>
      </c>
      <c r="K3123" s="1">
        <f t="shared" si="1352"/>
        <v>6</v>
      </c>
      <c r="L3123" s="8">
        <f t="shared" si="1335"/>
        <v>1.00108413</v>
      </c>
      <c r="M3123" s="14">
        <f t="shared" si="1351"/>
        <v>1.0015995499999999</v>
      </c>
      <c r="N3123" s="14">
        <f t="shared" si="1347"/>
        <v>1.5718416428540405</v>
      </c>
      <c r="O3123" s="8">
        <f t="shared" si="1350"/>
        <v>1.57354572</v>
      </c>
      <c r="P3123" s="8">
        <f t="shared" si="1336"/>
        <v>20406.700373029998</v>
      </c>
      <c r="Q3123" s="13">
        <f t="shared" si="1337"/>
        <v>0</v>
      </c>
      <c r="R3123" s="21">
        <v>0</v>
      </c>
      <c r="S3123" s="8">
        <f t="shared" si="1338"/>
        <v>0</v>
      </c>
      <c r="T3123" s="10">
        <v>6.5000000000000002E-2</v>
      </c>
      <c r="U3123" s="13">
        <f t="shared" si="1349"/>
        <v>12</v>
      </c>
      <c r="V3123" s="13">
        <v>252</v>
      </c>
      <c r="W3123" s="14">
        <f t="shared" si="1329"/>
        <v>1.0030033009999999</v>
      </c>
      <c r="X3123" s="85">
        <f t="shared" si="1348"/>
        <v>111.53115189292433</v>
      </c>
      <c r="Y3123" s="8">
        <v>0</v>
      </c>
      <c r="Z3123" s="9">
        <f t="shared" si="1339"/>
        <v>0</v>
      </c>
      <c r="AA3123" s="26" t="str">
        <f t="shared" si="1345"/>
        <v>AMEX=</v>
      </c>
      <c r="AB3123" s="70">
        <f t="shared" si="1346"/>
        <v>45420</v>
      </c>
      <c r="AC3123" s="219" t="s">
        <v>95</v>
      </c>
      <c r="AD3123" s="221">
        <f>AD3119-AD3121</f>
        <v>8709463.9800000004</v>
      </c>
      <c r="AE3123" s="11"/>
      <c r="AF3123" s="5"/>
      <c r="AG3123" s="1"/>
      <c r="AH3123" s="1"/>
      <c r="AI3123" s="1"/>
      <c r="AJ3123" s="1"/>
      <c r="AK3123" s="10"/>
      <c r="AL3123" s="1"/>
      <c r="AM3123" s="1"/>
      <c r="AN3123" s="1"/>
      <c r="AO3123" s="1"/>
      <c r="AP3123" s="1"/>
      <c r="AQ3123" s="1"/>
    </row>
    <row r="3124" spans="1:43" ht="15.75" x14ac:dyDescent="0.2">
      <c r="A3124" s="67">
        <f t="shared" si="1340"/>
        <v>45406</v>
      </c>
      <c r="B3124" s="8">
        <f t="shared" si="1332"/>
        <v>20527.066293309392</v>
      </c>
      <c r="C3124" s="224">
        <f t="shared" si="1330"/>
        <v>12968.609754176852</v>
      </c>
      <c r="D3124" s="28">
        <f t="shared" si="1341"/>
        <v>6869.14</v>
      </c>
      <c r="E3124" s="9">
        <f>IF(K3124=1,VLOOKUP(A3123,[1]Plan1!$AY$117:$BA$314,3),E3123)</f>
        <v>6895.24</v>
      </c>
      <c r="F3124" s="110">
        <f t="shared" si="1342"/>
        <v>45398</v>
      </c>
      <c r="G3124" s="12">
        <f t="shared" si="1333"/>
        <v>3.7996022791790818E-3</v>
      </c>
      <c r="H3124" s="11">
        <f t="shared" si="1343"/>
        <v>45427</v>
      </c>
      <c r="I3124" s="11">
        <f t="shared" si="1334"/>
        <v>45427</v>
      </c>
      <c r="J3124" s="1">
        <f t="shared" si="1344"/>
        <v>21</v>
      </c>
      <c r="K3124" s="1">
        <f t="shared" si="1352"/>
        <v>7</v>
      </c>
      <c r="L3124" s="8">
        <f t="shared" si="1335"/>
        <v>1.0012649300000001</v>
      </c>
      <c r="M3124" s="14">
        <f t="shared" si="1351"/>
        <v>1.0015995499999999</v>
      </c>
      <c r="N3124" s="14">
        <f t="shared" si="1347"/>
        <v>1.5718416428540405</v>
      </c>
      <c r="O3124" s="8">
        <f t="shared" si="1350"/>
        <v>1.5738299099999999</v>
      </c>
      <c r="P3124" s="8">
        <f t="shared" si="1336"/>
        <v>20410.385922239999</v>
      </c>
      <c r="Q3124" s="13">
        <f t="shared" si="1337"/>
        <v>0</v>
      </c>
      <c r="R3124" s="21">
        <v>0</v>
      </c>
      <c r="S3124" s="8">
        <f t="shared" si="1338"/>
        <v>0</v>
      </c>
      <c r="T3124" s="10">
        <v>6.5000000000000002E-2</v>
      </c>
      <c r="U3124" s="13">
        <f t="shared" si="1349"/>
        <v>13</v>
      </c>
      <c r="V3124" s="13">
        <v>252</v>
      </c>
      <c r="W3124" s="14">
        <f t="shared" si="1329"/>
        <v>1.003253983</v>
      </c>
      <c r="X3124" s="85">
        <f t="shared" si="1348"/>
        <v>116.68037106939302</v>
      </c>
      <c r="Y3124" s="8">
        <v>0</v>
      </c>
      <c r="Z3124" s="9">
        <f t="shared" si="1339"/>
        <v>0</v>
      </c>
      <c r="AA3124" s="26" t="str">
        <f t="shared" si="1345"/>
        <v>AMEX=</v>
      </c>
      <c r="AB3124" s="70">
        <f t="shared" si="1346"/>
        <v>45420</v>
      </c>
      <c r="AC3124" s="221">
        <f>AC3122*AC3120</f>
        <v>1622836.4277936402</v>
      </c>
      <c r="AD3124" s="219" t="s">
        <v>140</v>
      </c>
      <c r="AE3124" s="11"/>
      <c r="AF3124" s="5"/>
      <c r="AG3124" s="1"/>
      <c r="AH3124" s="1"/>
      <c r="AI3124" s="1"/>
      <c r="AJ3124" s="1"/>
      <c r="AK3124" s="10"/>
      <c r="AL3124" s="1"/>
      <c r="AM3124" s="1"/>
      <c r="AN3124" s="1"/>
      <c r="AO3124" s="1"/>
      <c r="AP3124" s="1"/>
      <c r="AQ3124" s="1"/>
    </row>
    <row r="3125" spans="1:43" ht="15.75" x14ac:dyDescent="0.2">
      <c r="A3125" s="67">
        <f t="shared" si="1340"/>
        <v>45407</v>
      </c>
      <c r="B3125" s="8">
        <f t="shared" si="1332"/>
        <v>20535.904704646495</v>
      </c>
      <c r="C3125" s="224">
        <f t="shared" si="1330"/>
        <v>12968.609754176852</v>
      </c>
      <c r="D3125" s="28">
        <f t="shared" si="1341"/>
        <v>6869.14</v>
      </c>
      <c r="E3125" s="9">
        <f>IF(K3125=1,VLOOKUP(A3124,[1]Plan1!$AY$117:$BA$314,3),E3124)</f>
        <v>6895.24</v>
      </c>
      <c r="F3125" s="110">
        <f t="shared" si="1342"/>
        <v>45398</v>
      </c>
      <c r="G3125" s="12">
        <f t="shared" si="1333"/>
        <v>3.7996022791790818E-3</v>
      </c>
      <c r="H3125" s="11">
        <f t="shared" si="1343"/>
        <v>45427</v>
      </c>
      <c r="I3125" s="11">
        <f t="shared" si="1334"/>
        <v>45427</v>
      </c>
      <c r="J3125" s="1">
        <f t="shared" si="1344"/>
        <v>21</v>
      </c>
      <c r="K3125" s="1">
        <f t="shared" si="1352"/>
        <v>8</v>
      </c>
      <c r="L3125" s="8">
        <f t="shared" si="1335"/>
        <v>1.00144576</v>
      </c>
      <c r="M3125" s="14">
        <f t="shared" si="1351"/>
        <v>1.0015995499999999</v>
      </c>
      <c r="N3125" s="14">
        <f t="shared" si="1347"/>
        <v>1.5718416428540405</v>
      </c>
      <c r="O3125" s="8">
        <f t="shared" si="1350"/>
        <v>1.5741141400000001</v>
      </c>
      <c r="P3125" s="8">
        <f t="shared" si="1336"/>
        <v>20414.071990190001</v>
      </c>
      <c r="Q3125" s="13">
        <f t="shared" si="1337"/>
        <v>0</v>
      </c>
      <c r="R3125" s="21">
        <v>0</v>
      </c>
      <c r="S3125" s="8">
        <f t="shared" si="1338"/>
        <v>0</v>
      </c>
      <c r="T3125" s="10">
        <v>6.5000000000000002E-2</v>
      </c>
      <c r="U3125" s="13">
        <f t="shared" si="1349"/>
        <v>14</v>
      </c>
      <c r="V3125" s="13">
        <v>252</v>
      </c>
      <c r="W3125" s="14">
        <f t="shared" si="1329"/>
        <v>1.0035047269999999</v>
      </c>
      <c r="X3125" s="85">
        <f t="shared" si="1348"/>
        <v>121.83271445649434</v>
      </c>
      <c r="Y3125" s="8">
        <v>0</v>
      </c>
      <c r="Z3125" s="9">
        <f t="shared" si="1339"/>
        <v>0</v>
      </c>
      <c r="AA3125" s="26" t="str">
        <f t="shared" si="1345"/>
        <v>AMEX=</v>
      </c>
      <c r="AB3125" s="70">
        <f t="shared" si="1346"/>
        <v>45420</v>
      </c>
      <c r="AC3125" s="77" t="s">
        <v>142</v>
      </c>
      <c r="AD3125" s="243">
        <v>1</v>
      </c>
      <c r="AE3125" s="11"/>
      <c r="AF3125" s="5"/>
      <c r="AG3125" s="1"/>
      <c r="AH3125" s="1"/>
      <c r="AI3125" s="1"/>
      <c r="AJ3125" s="1"/>
      <c r="AK3125" s="10"/>
      <c r="AL3125" s="1"/>
      <c r="AM3125" s="1"/>
      <c r="AN3125" s="1"/>
      <c r="AO3125" s="1"/>
      <c r="AP3125" s="1"/>
      <c r="AQ3125" s="1"/>
    </row>
    <row r="3126" spans="1:43" ht="15.75" x14ac:dyDescent="0.2">
      <c r="A3126" s="67">
        <f t="shared" si="1340"/>
        <v>45408</v>
      </c>
      <c r="B3126" s="8">
        <f t="shared" si="1332"/>
        <v>20544.747171965617</v>
      </c>
      <c r="C3126" s="224">
        <f t="shared" si="1330"/>
        <v>12968.609754176852</v>
      </c>
      <c r="D3126" s="28">
        <f t="shared" si="1341"/>
        <v>6869.14</v>
      </c>
      <c r="E3126" s="9">
        <f>IF(K3126=1,VLOOKUP(A3125,[1]Plan1!$AY$117:$BA$314,3),E3125)</f>
        <v>6895.24</v>
      </c>
      <c r="F3126" s="110">
        <f t="shared" si="1342"/>
        <v>45398</v>
      </c>
      <c r="G3126" s="12">
        <f t="shared" si="1333"/>
        <v>3.7996022791790818E-3</v>
      </c>
      <c r="H3126" s="11">
        <f t="shared" si="1343"/>
        <v>45427</v>
      </c>
      <c r="I3126" s="11">
        <f t="shared" si="1334"/>
        <v>45427</v>
      </c>
      <c r="J3126" s="1">
        <f t="shared" si="1344"/>
        <v>21</v>
      </c>
      <c r="K3126" s="1">
        <f t="shared" si="1352"/>
        <v>9</v>
      </c>
      <c r="L3126" s="8">
        <f t="shared" si="1335"/>
        <v>1.0016266300000001</v>
      </c>
      <c r="M3126" s="14">
        <f t="shared" si="1351"/>
        <v>1.0015995499999999</v>
      </c>
      <c r="N3126" s="14">
        <f t="shared" si="1347"/>
        <v>1.5718416428540405</v>
      </c>
      <c r="O3126" s="8">
        <f t="shared" si="1350"/>
        <v>1.57439844</v>
      </c>
      <c r="P3126" s="8">
        <f t="shared" si="1336"/>
        <v>20417.75896594</v>
      </c>
      <c r="Q3126" s="13">
        <f t="shared" si="1337"/>
        <v>0</v>
      </c>
      <c r="R3126" s="21">
        <v>0</v>
      </c>
      <c r="S3126" s="8">
        <f t="shared" si="1338"/>
        <v>0</v>
      </c>
      <c r="T3126" s="10">
        <v>6.5000000000000002E-2</v>
      </c>
      <c r="U3126" s="13">
        <f t="shared" si="1349"/>
        <v>15</v>
      </c>
      <c r="V3126" s="13">
        <v>252</v>
      </c>
      <c r="W3126" s="14">
        <f t="shared" si="1329"/>
        <v>1.0037555339999999</v>
      </c>
      <c r="X3126" s="85">
        <f t="shared" si="1348"/>
        <v>126.98820602561511</v>
      </c>
      <c r="Y3126" s="8">
        <v>0</v>
      </c>
      <c r="Z3126" s="9">
        <f t="shared" si="1339"/>
        <v>0</v>
      </c>
      <c r="AA3126" s="26" t="str">
        <f t="shared" si="1345"/>
        <v>AMEX=</v>
      </c>
      <c r="AB3126" s="70">
        <f t="shared" si="1346"/>
        <v>45420</v>
      </c>
      <c r="AC3126" s="238">
        <f>IF(AC3118&gt;AC3124,AC3122,TRUNC(AC3118/AC3120,8))</f>
        <v>163.16473233396744</v>
      </c>
      <c r="AD3126" s="219" t="s">
        <v>140</v>
      </c>
      <c r="AE3126" s="11"/>
      <c r="AF3126" s="5"/>
      <c r="AG3126" s="1"/>
      <c r="AH3126" s="1"/>
      <c r="AI3126" s="1"/>
      <c r="AJ3126" s="1"/>
      <c r="AK3126" s="10"/>
      <c r="AL3126" s="1"/>
      <c r="AM3126" s="1"/>
      <c r="AN3126" s="1"/>
      <c r="AO3126" s="1"/>
      <c r="AP3126" s="1"/>
      <c r="AQ3126" s="1"/>
    </row>
    <row r="3127" spans="1:43" ht="15.75" x14ac:dyDescent="0.2">
      <c r="A3127" s="67">
        <f t="shared" si="1340"/>
        <v>45409</v>
      </c>
      <c r="B3127" s="8">
        <f t="shared" si="1332"/>
        <v>20553.593435590898</v>
      </c>
      <c r="C3127" s="224">
        <f t="shared" si="1330"/>
        <v>12968.609754176852</v>
      </c>
      <c r="D3127" s="28">
        <f t="shared" si="1341"/>
        <v>6869.14</v>
      </c>
      <c r="E3127" s="9">
        <f>IF(K3127=1,VLOOKUP(A3126,[1]Plan1!$AY$117:$BA$314,3),E3126)</f>
        <v>6895.24</v>
      </c>
      <c r="F3127" s="110">
        <f t="shared" si="1342"/>
        <v>45398</v>
      </c>
      <c r="G3127" s="12">
        <f t="shared" si="1333"/>
        <v>3.7996022791790818E-3</v>
      </c>
      <c r="H3127" s="11">
        <f t="shared" si="1343"/>
        <v>45427</v>
      </c>
      <c r="I3127" s="11">
        <f t="shared" si="1334"/>
        <v>45427</v>
      </c>
      <c r="J3127" s="1">
        <f t="shared" si="1344"/>
        <v>21</v>
      </c>
      <c r="K3127" s="1">
        <f t="shared" si="1352"/>
        <v>10</v>
      </c>
      <c r="L3127" s="8">
        <f t="shared" si="1335"/>
        <v>1.00180753</v>
      </c>
      <c r="M3127" s="14">
        <f t="shared" si="1351"/>
        <v>1.0015995499999999</v>
      </c>
      <c r="N3127" s="14">
        <f t="shared" si="1347"/>
        <v>1.5718416428540405</v>
      </c>
      <c r="O3127" s="8">
        <f t="shared" si="1350"/>
        <v>1.57468279</v>
      </c>
      <c r="P3127" s="8">
        <f t="shared" si="1336"/>
        <v>20421.446590119998</v>
      </c>
      <c r="Q3127" s="13">
        <f t="shared" si="1337"/>
        <v>0</v>
      </c>
      <c r="R3127" s="21">
        <v>0</v>
      </c>
      <c r="S3127" s="8">
        <f t="shared" si="1338"/>
        <v>0</v>
      </c>
      <c r="T3127" s="10">
        <v>6.5000000000000002E-2</v>
      </c>
      <c r="U3127" s="13">
        <f t="shared" si="1349"/>
        <v>16</v>
      </c>
      <c r="V3127" s="13">
        <v>252</v>
      </c>
      <c r="W3127" s="14">
        <f t="shared" si="1329"/>
        <v>1.0040064040000001</v>
      </c>
      <c r="X3127" s="85">
        <f t="shared" si="1348"/>
        <v>132.14684547089922</v>
      </c>
      <c r="Y3127" s="8">
        <v>0</v>
      </c>
      <c r="Z3127" s="9">
        <f t="shared" si="1339"/>
        <v>0</v>
      </c>
      <c r="AA3127" s="26" t="str">
        <f t="shared" si="1345"/>
        <v>AMEX=</v>
      </c>
      <c r="AB3127" s="70">
        <f t="shared" si="1346"/>
        <v>45420</v>
      </c>
      <c r="AC3127" s="219" t="s">
        <v>106</v>
      </c>
      <c r="AD3127" s="221">
        <f>AD3123*AD3125</f>
        <v>8709463.9800000004</v>
      </c>
      <c r="AE3127" s="11"/>
      <c r="AF3127" s="5"/>
      <c r="AG3127" s="1"/>
      <c r="AH3127" s="1"/>
      <c r="AI3127" s="1"/>
      <c r="AJ3127" s="1"/>
      <c r="AK3127" s="10"/>
      <c r="AL3127" s="1"/>
      <c r="AM3127" s="1"/>
      <c r="AN3127" s="1"/>
      <c r="AO3127" s="1"/>
      <c r="AP3127" s="1"/>
      <c r="AQ3127" s="1"/>
    </row>
    <row r="3128" spans="1:43" ht="15.75" x14ac:dyDescent="0.2">
      <c r="A3128" s="67">
        <f t="shared" si="1340"/>
        <v>45410</v>
      </c>
      <c r="B3128" s="8">
        <f t="shared" si="1332"/>
        <v>20553.593435590898</v>
      </c>
      <c r="C3128" s="224">
        <f t="shared" si="1330"/>
        <v>12968.609754176852</v>
      </c>
      <c r="D3128" s="28">
        <f t="shared" si="1341"/>
        <v>6869.14</v>
      </c>
      <c r="E3128" s="9">
        <f>IF(K3128=1,VLOOKUP(A3127,[1]Plan1!$AY$117:$BA$314,3),E3127)</f>
        <v>6895.24</v>
      </c>
      <c r="F3128" s="110">
        <f t="shared" si="1342"/>
        <v>45398</v>
      </c>
      <c r="G3128" s="12">
        <f t="shared" si="1333"/>
        <v>3.7996022791790818E-3</v>
      </c>
      <c r="H3128" s="11">
        <f t="shared" si="1343"/>
        <v>45427</v>
      </c>
      <c r="I3128" s="11">
        <f t="shared" si="1334"/>
        <v>45427</v>
      </c>
      <c r="J3128" s="1">
        <f t="shared" si="1344"/>
        <v>21</v>
      </c>
      <c r="K3128" s="1">
        <f t="shared" si="1352"/>
        <v>10</v>
      </c>
      <c r="L3128" s="8">
        <f t="shared" si="1335"/>
        <v>1.00180753</v>
      </c>
      <c r="M3128" s="14">
        <f t="shared" si="1351"/>
        <v>1.0015995499999999</v>
      </c>
      <c r="N3128" s="14">
        <f t="shared" si="1347"/>
        <v>1.5718416428540405</v>
      </c>
      <c r="O3128" s="8">
        <f t="shared" si="1350"/>
        <v>1.57468279</v>
      </c>
      <c r="P3128" s="8">
        <f t="shared" si="1336"/>
        <v>20421.446590119998</v>
      </c>
      <c r="Q3128" s="13">
        <f t="shared" si="1337"/>
        <v>0</v>
      </c>
      <c r="R3128" s="21">
        <v>0</v>
      </c>
      <c r="S3128" s="8">
        <f t="shared" si="1338"/>
        <v>0</v>
      </c>
      <c r="T3128" s="10">
        <v>6.5000000000000002E-2</v>
      </c>
      <c r="U3128" s="13">
        <f t="shared" si="1349"/>
        <v>16</v>
      </c>
      <c r="V3128" s="13">
        <v>252</v>
      </c>
      <c r="W3128" s="14">
        <f t="shared" si="1329"/>
        <v>1.0040064040000001</v>
      </c>
      <c r="X3128" s="85">
        <f t="shared" si="1348"/>
        <v>132.14684547089922</v>
      </c>
      <c r="Y3128" s="8">
        <v>0</v>
      </c>
      <c r="Z3128" s="9">
        <f t="shared" si="1339"/>
        <v>0</v>
      </c>
      <c r="AA3128" s="26" t="str">
        <f t="shared" si="1345"/>
        <v>AMEX=</v>
      </c>
      <c r="AB3128" s="70">
        <f t="shared" si="1346"/>
        <v>45420</v>
      </c>
      <c r="AC3128" s="222">
        <f>IF(AC3118&gt;AC3124,0,TRUNC((AC3118-AC3124)/AC3120,8))</f>
        <v>0</v>
      </c>
      <c r="AD3128" s="219" t="s">
        <v>141</v>
      </c>
      <c r="AE3128" s="11"/>
      <c r="AF3128" s="5"/>
      <c r="AG3128" s="1"/>
      <c r="AH3128" s="1"/>
      <c r="AI3128" s="1"/>
      <c r="AJ3128" s="1"/>
      <c r="AK3128" s="10"/>
      <c r="AL3128" s="1"/>
      <c r="AM3128" s="1"/>
      <c r="AN3128" s="1"/>
      <c r="AO3128" s="1"/>
      <c r="AP3128" s="1"/>
      <c r="AQ3128" s="1"/>
    </row>
    <row r="3129" spans="1:43" ht="15.75" x14ac:dyDescent="0.2">
      <c r="A3129" s="67">
        <f t="shared" si="1340"/>
        <v>45411</v>
      </c>
      <c r="B3129" s="8">
        <f t="shared" si="1332"/>
        <v>20553.593435590898</v>
      </c>
      <c r="C3129" s="224">
        <f t="shared" si="1330"/>
        <v>12968.609754176852</v>
      </c>
      <c r="D3129" s="28">
        <f t="shared" si="1341"/>
        <v>6869.14</v>
      </c>
      <c r="E3129" s="9">
        <f>IF(K3129=1,VLOOKUP(A3128,[1]Plan1!$AY$117:$BA$314,3),E3128)</f>
        <v>6895.24</v>
      </c>
      <c r="F3129" s="110">
        <f t="shared" si="1342"/>
        <v>45398</v>
      </c>
      <c r="G3129" s="12">
        <f t="shared" si="1333"/>
        <v>3.7996022791790818E-3</v>
      </c>
      <c r="H3129" s="11">
        <f t="shared" si="1343"/>
        <v>45427</v>
      </c>
      <c r="I3129" s="11">
        <f t="shared" si="1334"/>
        <v>45427</v>
      </c>
      <c r="J3129" s="1">
        <f t="shared" si="1344"/>
        <v>21</v>
      </c>
      <c r="K3129" s="1">
        <f t="shared" si="1352"/>
        <v>10</v>
      </c>
      <c r="L3129" s="8">
        <f t="shared" si="1335"/>
        <v>1.00180753</v>
      </c>
      <c r="M3129" s="14">
        <f t="shared" si="1351"/>
        <v>1.0015995499999999</v>
      </c>
      <c r="N3129" s="14">
        <f t="shared" si="1347"/>
        <v>1.5718416428540405</v>
      </c>
      <c r="O3129" s="8">
        <f t="shared" si="1350"/>
        <v>1.57468279</v>
      </c>
      <c r="P3129" s="8">
        <f t="shared" si="1336"/>
        <v>20421.446590119998</v>
      </c>
      <c r="Q3129" s="13">
        <f t="shared" si="1337"/>
        <v>0</v>
      </c>
      <c r="R3129" s="21">
        <v>0</v>
      </c>
      <c r="S3129" s="8">
        <f t="shared" si="1338"/>
        <v>0</v>
      </c>
      <c r="T3129" s="10">
        <v>6.5000000000000002E-2</v>
      </c>
      <c r="U3129" s="13">
        <f t="shared" si="1349"/>
        <v>16</v>
      </c>
      <c r="V3129" s="13">
        <v>252</v>
      </c>
      <c r="W3129" s="14">
        <f t="shared" si="1329"/>
        <v>1.0040064040000001</v>
      </c>
      <c r="X3129" s="85">
        <f t="shared" si="1348"/>
        <v>132.14684547089922</v>
      </c>
      <c r="Y3129" s="8">
        <v>0</v>
      </c>
      <c r="Z3129" s="9">
        <f t="shared" si="1339"/>
        <v>0</v>
      </c>
      <c r="AA3129" s="26" t="str">
        <f t="shared" si="1345"/>
        <v>AMEX=</v>
      </c>
      <c r="AB3129" s="70">
        <f t="shared" si="1346"/>
        <v>45420</v>
      </c>
      <c r="AC3129" s="77" t="s">
        <v>162</v>
      </c>
      <c r="AD3129" s="243">
        <v>0</v>
      </c>
      <c r="AE3129" s="11"/>
      <c r="AF3129" s="5"/>
      <c r="AG3129" s="1"/>
      <c r="AH3129" s="1"/>
      <c r="AI3129" s="1"/>
      <c r="AJ3129" s="1"/>
      <c r="AK3129" s="10"/>
      <c r="AL3129" s="1"/>
      <c r="AM3129" s="1"/>
      <c r="AN3129" s="1"/>
      <c r="AO3129" s="1"/>
      <c r="AP3129" s="1"/>
      <c r="AQ3129" s="1"/>
    </row>
    <row r="3130" spans="1:43" ht="15.75" x14ac:dyDescent="0.2">
      <c r="A3130" s="67">
        <f t="shared" si="1340"/>
        <v>45412</v>
      </c>
      <c r="B3130" s="8">
        <f>(P3130+X3130)</f>
        <v>20562.443627284956</v>
      </c>
      <c r="C3130" s="224">
        <f t="shared" si="1330"/>
        <v>12968.609754176852</v>
      </c>
      <c r="D3130" s="28">
        <f t="shared" si="1341"/>
        <v>6869.14</v>
      </c>
      <c r="E3130" s="9">
        <f>IF(K3130=1,VLOOKUP(A3129,[1]Plan1!$AY$117:$BA$314,3),E3129)</f>
        <v>6895.24</v>
      </c>
      <c r="F3130" s="110">
        <f t="shared" si="1342"/>
        <v>45398</v>
      </c>
      <c r="G3130" s="12">
        <f t="shared" si="1333"/>
        <v>3.7996022791790818E-3</v>
      </c>
      <c r="H3130" s="11">
        <f t="shared" si="1343"/>
        <v>45427</v>
      </c>
      <c r="I3130" s="11">
        <f t="shared" si="1334"/>
        <v>45427</v>
      </c>
      <c r="J3130" s="1">
        <f t="shared" si="1344"/>
        <v>21</v>
      </c>
      <c r="K3130" s="1">
        <f t="shared" si="1352"/>
        <v>11</v>
      </c>
      <c r="L3130" s="8">
        <f t="shared" si="1335"/>
        <v>1.0019884699999999</v>
      </c>
      <c r="M3130" s="14">
        <f t="shared" si="1351"/>
        <v>1.0015995499999999</v>
      </c>
      <c r="N3130" s="14">
        <f t="shared" si="1347"/>
        <v>1.5718416428540405</v>
      </c>
      <c r="O3130" s="8">
        <f t="shared" si="1350"/>
        <v>1.5749671999999999</v>
      </c>
      <c r="P3130" s="8">
        <f t="shared" si="1336"/>
        <v>20425.13499242</v>
      </c>
      <c r="Q3130" s="13">
        <f t="shared" si="1337"/>
        <v>0</v>
      </c>
      <c r="R3130" s="21">
        <v>0</v>
      </c>
      <c r="S3130" s="8">
        <f t="shared" si="1338"/>
        <v>0</v>
      </c>
      <c r="T3130" s="10">
        <v>6.5000000000000002E-2</v>
      </c>
      <c r="U3130" s="13">
        <f t="shared" si="1349"/>
        <v>17</v>
      </c>
      <c r="V3130" s="13">
        <v>252</v>
      </c>
      <c r="W3130" s="14">
        <f t="shared" si="1329"/>
        <v>1.0042573370000001</v>
      </c>
      <c r="X3130" s="85">
        <f t="shared" si="1348"/>
        <v>137.30863486495701</v>
      </c>
      <c r="Y3130" s="8">
        <v>0</v>
      </c>
      <c r="Z3130" s="9">
        <f t="shared" si="1339"/>
        <v>0</v>
      </c>
      <c r="AA3130" s="26" t="str">
        <f t="shared" si="1345"/>
        <v>AMEX=</v>
      </c>
      <c r="AB3130" s="70">
        <f t="shared" si="1346"/>
        <v>45420</v>
      </c>
      <c r="AC3130" s="238">
        <f>IF(AC3118&gt;AC3124,TRUNC((AC3118-AC3124)/AC3120,8),0)</f>
        <v>43.104902690000003</v>
      </c>
      <c r="AD3130" s="221">
        <f>AD3123-AD3127</f>
        <v>0</v>
      </c>
      <c r="AE3130" s="11"/>
      <c r="AF3130" s="5"/>
      <c r="AG3130" s="1"/>
      <c r="AH3130" s="1"/>
      <c r="AI3130" s="1"/>
      <c r="AJ3130" s="1"/>
      <c r="AK3130" s="10"/>
      <c r="AL3130" s="1"/>
      <c r="AM3130" s="1"/>
      <c r="AN3130" s="1"/>
      <c r="AO3130" s="1"/>
      <c r="AP3130" s="1"/>
      <c r="AQ3130" s="1"/>
    </row>
    <row r="3131" spans="1:43" ht="15.75" x14ac:dyDescent="0.2">
      <c r="A3131" s="67">
        <f t="shared" si="1340"/>
        <v>45413</v>
      </c>
      <c r="B3131" s="8">
        <f t="shared" si="1332"/>
        <v>20571.297336071446</v>
      </c>
      <c r="C3131" s="224">
        <f t="shared" si="1330"/>
        <v>12968.609754176852</v>
      </c>
      <c r="D3131" s="28">
        <f t="shared" si="1341"/>
        <v>6869.14</v>
      </c>
      <c r="E3131" s="9">
        <f>IF(K3131=1,VLOOKUP(A3130,[1]Plan1!$AY$117:$BA$314,3),E3130)</f>
        <v>6895.24</v>
      </c>
      <c r="F3131" s="110">
        <f t="shared" si="1342"/>
        <v>45398</v>
      </c>
      <c r="G3131" s="12">
        <f t="shared" si="1333"/>
        <v>3.7996022791790818E-3</v>
      </c>
      <c r="H3131" s="11">
        <f t="shared" si="1343"/>
        <v>45427</v>
      </c>
      <c r="I3131" s="11">
        <f t="shared" si="1334"/>
        <v>45427</v>
      </c>
      <c r="J3131" s="1">
        <f t="shared" si="1344"/>
        <v>21</v>
      </c>
      <c r="K3131" s="1">
        <f t="shared" si="1352"/>
        <v>12</v>
      </c>
      <c r="L3131" s="8">
        <f t="shared" si="1335"/>
        <v>1.0021694299999999</v>
      </c>
      <c r="M3131" s="14">
        <f t="shared" si="1351"/>
        <v>1.0015995499999999</v>
      </c>
      <c r="N3131" s="14">
        <f t="shared" si="1347"/>
        <v>1.5718416428540405</v>
      </c>
      <c r="O3131" s="8">
        <f t="shared" si="1350"/>
        <v>1.5752516400000001</v>
      </c>
      <c r="P3131" s="8">
        <f t="shared" si="1336"/>
        <v>20428.823783780001</v>
      </c>
      <c r="Q3131" s="13">
        <f t="shared" si="1337"/>
        <v>0</v>
      </c>
      <c r="R3131" s="21">
        <v>0</v>
      </c>
      <c r="S3131" s="8">
        <f t="shared" si="1338"/>
        <v>0</v>
      </c>
      <c r="T3131" s="10">
        <v>6.5000000000000002E-2</v>
      </c>
      <c r="U3131" s="13">
        <f t="shared" si="1349"/>
        <v>18</v>
      </c>
      <c r="V3131" s="13">
        <v>252</v>
      </c>
      <c r="W3131" s="14">
        <f t="shared" si="1329"/>
        <v>1.0045083319999999</v>
      </c>
      <c r="X3131" s="85">
        <f t="shared" si="1348"/>
        <v>142.4735522914456</v>
      </c>
      <c r="Y3131" s="8">
        <v>0</v>
      </c>
      <c r="Z3131" s="9">
        <f t="shared" si="1339"/>
        <v>0</v>
      </c>
      <c r="AA3131" s="26" t="str">
        <f t="shared" si="1345"/>
        <v>AMEX=</v>
      </c>
      <c r="AB3131" s="70">
        <f t="shared" si="1346"/>
        <v>45420</v>
      </c>
      <c r="AC3131" s="219" t="s">
        <v>112</v>
      </c>
      <c r="AD3131" s="244" t="s">
        <v>159</v>
      </c>
      <c r="AE3131" s="11"/>
      <c r="AF3131" s="5"/>
      <c r="AG3131" s="1"/>
      <c r="AH3131" s="1"/>
      <c r="AI3131" s="1"/>
      <c r="AJ3131" s="1"/>
      <c r="AK3131" s="10"/>
      <c r="AL3131" s="1"/>
      <c r="AM3131" s="1"/>
      <c r="AN3131" s="1"/>
      <c r="AO3131" s="1"/>
      <c r="AP3131" s="1"/>
      <c r="AQ3131" s="1"/>
    </row>
    <row r="3132" spans="1:43" ht="15.75" x14ac:dyDescent="0.2">
      <c r="A3132" s="67">
        <f t="shared" si="1340"/>
        <v>45414</v>
      </c>
      <c r="B3132" s="8">
        <f t="shared" si="1332"/>
        <v>20571.297336071446</v>
      </c>
      <c r="C3132" s="224">
        <f t="shared" si="1330"/>
        <v>12968.609754176852</v>
      </c>
      <c r="D3132" s="28">
        <f t="shared" si="1341"/>
        <v>6869.14</v>
      </c>
      <c r="E3132" s="9">
        <f>IF(K3132=1,VLOOKUP(A3131,[1]Plan1!$AY$117:$BA$314,3),E3131)</f>
        <v>6895.24</v>
      </c>
      <c r="F3132" s="110">
        <f t="shared" si="1342"/>
        <v>45398</v>
      </c>
      <c r="G3132" s="12">
        <f t="shared" si="1333"/>
        <v>3.7996022791790818E-3</v>
      </c>
      <c r="H3132" s="11">
        <f t="shared" si="1343"/>
        <v>45427</v>
      </c>
      <c r="I3132" s="11">
        <f t="shared" si="1334"/>
        <v>45427</v>
      </c>
      <c r="J3132" s="1">
        <f t="shared" si="1344"/>
        <v>21</v>
      </c>
      <c r="K3132" s="1">
        <f t="shared" si="1352"/>
        <v>12</v>
      </c>
      <c r="L3132" s="8">
        <f t="shared" si="1335"/>
        <v>1.0021694299999999</v>
      </c>
      <c r="M3132" s="14">
        <f t="shared" si="1351"/>
        <v>1.0015995499999999</v>
      </c>
      <c r="N3132" s="14">
        <f t="shared" si="1347"/>
        <v>1.5718416428540405</v>
      </c>
      <c r="O3132" s="8">
        <f t="shared" si="1350"/>
        <v>1.5752516400000001</v>
      </c>
      <c r="P3132" s="8">
        <f t="shared" si="1336"/>
        <v>20428.823783780001</v>
      </c>
      <c r="Q3132" s="13">
        <f t="shared" si="1337"/>
        <v>0</v>
      </c>
      <c r="R3132" s="21">
        <v>0</v>
      </c>
      <c r="S3132" s="8">
        <f t="shared" si="1338"/>
        <v>0</v>
      </c>
      <c r="T3132" s="10">
        <v>6.5000000000000002E-2</v>
      </c>
      <c r="U3132" s="13">
        <f t="shared" si="1349"/>
        <v>18</v>
      </c>
      <c r="V3132" s="13">
        <v>252</v>
      </c>
      <c r="W3132" s="14">
        <f t="shared" ref="W3132:W3195" si="1353">ROUND((1+T3132)^TRUNC((U3132/V3132),9),9)</f>
        <v>1.0045083319999999</v>
      </c>
      <c r="X3132" s="85">
        <f t="shared" si="1348"/>
        <v>142.4735522914456</v>
      </c>
      <c r="Y3132" s="8">
        <v>0</v>
      </c>
      <c r="Z3132" s="9">
        <f t="shared" si="1339"/>
        <v>0</v>
      </c>
      <c r="AA3132" s="26" t="str">
        <f t="shared" si="1345"/>
        <v>AMEX=</v>
      </c>
      <c r="AB3132" s="70">
        <f t="shared" si="1346"/>
        <v>45420</v>
      </c>
      <c r="AC3132" s="222">
        <f>TRUNC(B3138-AC3126-AC3130,8)</f>
        <v>20400.481179260001</v>
      </c>
      <c r="AD3132" s="221">
        <v>204476314.72</v>
      </c>
      <c r="AE3132" s="11"/>
      <c r="AF3132" s="5"/>
      <c r="AG3132" s="1"/>
      <c r="AH3132" s="1"/>
      <c r="AI3132" s="1"/>
      <c r="AJ3132" s="1"/>
      <c r="AK3132" s="10"/>
      <c r="AL3132" s="1"/>
      <c r="AM3132" s="1"/>
      <c r="AN3132" s="1"/>
      <c r="AO3132" s="1"/>
      <c r="AP3132" s="1"/>
      <c r="AQ3132" s="1"/>
    </row>
    <row r="3133" spans="1:43" ht="15.75" x14ac:dyDescent="0.2">
      <c r="A3133" s="67">
        <f t="shared" si="1340"/>
        <v>45415</v>
      </c>
      <c r="B3133" s="8">
        <f t="shared" si="1332"/>
        <v>20580.154975292509</v>
      </c>
      <c r="C3133" s="224">
        <f t="shared" si="1330"/>
        <v>12968.609754176852</v>
      </c>
      <c r="D3133" s="28">
        <f t="shared" si="1341"/>
        <v>6869.14</v>
      </c>
      <c r="E3133" s="9">
        <f>IF(K3133=1,VLOOKUP(A3132,[1]Plan1!$AY$117:$BA$314,3),E3132)</f>
        <v>6895.24</v>
      </c>
      <c r="F3133" s="110">
        <f t="shared" si="1342"/>
        <v>45398</v>
      </c>
      <c r="G3133" s="12">
        <f t="shared" si="1333"/>
        <v>3.7996022791790818E-3</v>
      </c>
      <c r="H3133" s="11">
        <f t="shared" si="1343"/>
        <v>45427</v>
      </c>
      <c r="I3133" s="11">
        <f t="shared" si="1334"/>
        <v>45427</v>
      </c>
      <c r="J3133" s="1">
        <f t="shared" si="1344"/>
        <v>21</v>
      </c>
      <c r="K3133" s="1">
        <f t="shared" si="1352"/>
        <v>13</v>
      </c>
      <c r="L3133" s="8">
        <f t="shared" si="1335"/>
        <v>1.0023504299999999</v>
      </c>
      <c r="M3133" s="14">
        <f t="shared" si="1351"/>
        <v>1.0015995499999999</v>
      </c>
      <c r="N3133" s="14">
        <f t="shared" si="1347"/>
        <v>1.5718416428540405</v>
      </c>
      <c r="O3133" s="8">
        <f t="shared" si="1350"/>
        <v>1.5755361400000001</v>
      </c>
      <c r="P3133" s="8">
        <f t="shared" si="1336"/>
        <v>20432.513353260001</v>
      </c>
      <c r="Q3133" s="13">
        <f t="shared" si="1337"/>
        <v>0</v>
      </c>
      <c r="R3133" s="21">
        <v>0</v>
      </c>
      <c r="S3133" s="8">
        <f t="shared" si="1338"/>
        <v>0</v>
      </c>
      <c r="T3133" s="10">
        <v>6.5000000000000002E-2</v>
      </c>
      <c r="U3133" s="13">
        <f t="shared" si="1349"/>
        <v>19</v>
      </c>
      <c r="V3133" s="13">
        <v>252</v>
      </c>
      <c r="W3133" s="14">
        <f t="shared" si="1353"/>
        <v>1.00475939</v>
      </c>
      <c r="X3133" s="85">
        <f t="shared" si="1348"/>
        <v>147.64162203250925</v>
      </c>
      <c r="Y3133" s="8">
        <v>0</v>
      </c>
      <c r="Z3133" s="9">
        <f t="shared" si="1339"/>
        <v>0</v>
      </c>
      <c r="AA3133" s="26" t="str">
        <f t="shared" si="1345"/>
        <v>AMEX=</v>
      </c>
      <c r="AB3133" s="70">
        <f t="shared" si="1346"/>
        <v>45420</v>
      </c>
      <c r="AC3133" s="233"/>
      <c r="AD3133" s="244" t="s">
        <v>160</v>
      </c>
      <c r="AE3133" s="11"/>
      <c r="AF3133" s="5"/>
      <c r="AG3133" s="1"/>
      <c r="AH3133" s="1"/>
      <c r="AI3133" s="1"/>
      <c r="AJ3133" s="1"/>
      <c r="AK3133" s="10"/>
      <c r="AL3133" s="1"/>
      <c r="AM3133" s="1"/>
      <c r="AN3133" s="1"/>
      <c r="AO3133" s="1"/>
      <c r="AP3133" s="1"/>
      <c r="AQ3133" s="1"/>
    </row>
    <row r="3134" spans="1:43" ht="15.75" x14ac:dyDescent="0.2">
      <c r="A3134" s="67">
        <f t="shared" si="1340"/>
        <v>45416</v>
      </c>
      <c r="B3134" s="8">
        <f t="shared" si="1332"/>
        <v>20589.016415571357</v>
      </c>
      <c r="C3134" s="224">
        <f t="shared" ref="C3134:C3197" si="1354">IF(Q3133&gt;0,C3133-(S3133/O3133),C3133)</f>
        <v>12968.609754176852</v>
      </c>
      <c r="D3134" s="28">
        <f t="shared" si="1341"/>
        <v>6869.14</v>
      </c>
      <c r="E3134" s="9">
        <f>IF(K3134=1,VLOOKUP(A3133,[1]Plan1!$AY$117:$BA$314,3),E3133)</f>
        <v>6895.24</v>
      </c>
      <c r="F3134" s="110">
        <f t="shared" si="1342"/>
        <v>45398</v>
      </c>
      <c r="G3134" s="12">
        <f t="shared" si="1333"/>
        <v>3.7996022791790818E-3</v>
      </c>
      <c r="H3134" s="11">
        <f t="shared" si="1343"/>
        <v>45427</v>
      </c>
      <c r="I3134" s="11">
        <f t="shared" si="1334"/>
        <v>45427</v>
      </c>
      <c r="J3134" s="1">
        <f t="shared" si="1344"/>
        <v>21</v>
      </c>
      <c r="K3134" s="1">
        <f t="shared" si="1352"/>
        <v>14</v>
      </c>
      <c r="L3134" s="8">
        <f t="shared" si="1335"/>
        <v>1.0025314599999999</v>
      </c>
      <c r="M3134" s="14">
        <f t="shared" si="1351"/>
        <v>1.0015995499999999</v>
      </c>
      <c r="N3134" s="14">
        <f t="shared" si="1347"/>
        <v>1.5718416428540405</v>
      </c>
      <c r="O3134" s="8">
        <f t="shared" si="1350"/>
        <v>1.57582069</v>
      </c>
      <c r="P3134" s="8">
        <f t="shared" si="1336"/>
        <v>20436.20357116</v>
      </c>
      <c r="Q3134" s="13">
        <f t="shared" si="1337"/>
        <v>0</v>
      </c>
      <c r="R3134" s="21">
        <v>0</v>
      </c>
      <c r="S3134" s="8">
        <f t="shared" si="1338"/>
        <v>0</v>
      </c>
      <c r="T3134" s="10">
        <v>6.5000000000000002E-2</v>
      </c>
      <c r="U3134" s="13">
        <f t="shared" si="1349"/>
        <v>20</v>
      </c>
      <c r="V3134" s="13">
        <v>252</v>
      </c>
      <c r="W3134" s="14">
        <f t="shared" si="1353"/>
        <v>1.0050105110000001</v>
      </c>
      <c r="X3134" s="85">
        <f t="shared" si="1348"/>
        <v>152.81284441135691</v>
      </c>
      <c r="Y3134" s="8">
        <v>0</v>
      </c>
      <c r="Z3134" s="9">
        <f t="shared" si="1339"/>
        <v>0</v>
      </c>
      <c r="AA3134" s="26" t="str">
        <f t="shared" si="1345"/>
        <v>AMEX=</v>
      </c>
      <c r="AB3134" s="70">
        <f t="shared" si="1346"/>
        <v>45420</v>
      </c>
      <c r="AC3134" s="233"/>
      <c r="AD3134" s="221">
        <v>663585820.51999998</v>
      </c>
      <c r="AE3134" s="11"/>
      <c r="AF3134" s="5"/>
      <c r="AG3134" s="1"/>
      <c r="AH3134" s="1"/>
      <c r="AI3134" s="1"/>
      <c r="AJ3134" s="1"/>
      <c r="AK3134" s="10"/>
      <c r="AL3134" s="1"/>
      <c r="AM3134" s="1"/>
      <c r="AN3134" s="1"/>
      <c r="AO3134" s="1"/>
      <c r="AP3134" s="1"/>
      <c r="AQ3134" s="1"/>
    </row>
    <row r="3135" spans="1:43" ht="15.75" x14ac:dyDescent="0.2">
      <c r="A3135" s="67">
        <f t="shared" si="1340"/>
        <v>45417</v>
      </c>
      <c r="B3135" s="8">
        <f t="shared" si="1332"/>
        <v>20589.016415571357</v>
      </c>
      <c r="C3135" s="224">
        <f t="shared" si="1354"/>
        <v>12968.609754176852</v>
      </c>
      <c r="D3135" s="28">
        <f t="shared" si="1341"/>
        <v>6869.14</v>
      </c>
      <c r="E3135" s="9">
        <f>IF(K3135=1,VLOOKUP(A3134,[1]Plan1!$AY$117:$BA$314,3),E3134)</f>
        <v>6895.24</v>
      </c>
      <c r="F3135" s="110">
        <f t="shared" si="1342"/>
        <v>45398</v>
      </c>
      <c r="G3135" s="12">
        <f t="shared" si="1333"/>
        <v>3.7996022791790818E-3</v>
      </c>
      <c r="H3135" s="11">
        <f t="shared" si="1343"/>
        <v>45427</v>
      </c>
      <c r="I3135" s="11">
        <f t="shared" si="1334"/>
        <v>45427</v>
      </c>
      <c r="J3135" s="1">
        <f t="shared" si="1344"/>
        <v>21</v>
      </c>
      <c r="K3135" s="1">
        <f t="shared" si="1352"/>
        <v>14</v>
      </c>
      <c r="L3135" s="8">
        <f t="shared" si="1335"/>
        <v>1.0025314599999999</v>
      </c>
      <c r="M3135" s="14">
        <f t="shared" si="1351"/>
        <v>1.0015995499999999</v>
      </c>
      <c r="N3135" s="14">
        <f t="shared" si="1347"/>
        <v>1.5718416428540405</v>
      </c>
      <c r="O3135" s="8">
        <f t="shared" si="1350"/>
        <v>1.57582069</v>
      </c>
      <c r="P3135" s="8">
        <f t="shared" si="1336"/>
        <v>20436.20357116</v>
      </c>
      <c r="Q3135" s="13">
        <f t="shared" si="1337"/>
        <v>0</v>
      </c>
      <c r="R3135" s="21">
        <v>0</v>
      </c>
      <c r="S3135" s="8">
        <f t="shared" si="1338"/>
        <v>0</v>
      </c>
      <c r="T3135" s="10">
        <v>6.5000000000000002E-2</v>
      </c>
      <c r="U3135" s="13">
        <f t="shared" si="1349"/>
        <v>20</v>
      </c>
      <c r="V3135" s="13">
        <v>252</v>
      </c>
      <c r="W3135" s="14">
        <f t="shared" si="1353"/>
        <v>1.0050105110000001</v>
      </c>
      <c r="X3135" s="85">
        <f t="shared" si="1348"/>
        <v>152.81284441135691</v>
      </c>
      <c r="Y3135" s="8">
        <v>0</v>
      </c>
      <c r="Z3135" s="9">
        <f t="shared" si="1339"/>
        <v>0</v>
      </c>
      <c r="AA3135" s="26" t="str">
        <f t="shared" si="1345"/>
        <v>AMEX=</v>
      </c>
      <c r="AB3135" s="70">
        <f t="shared" si="1346"/>
        <v>45420</v>
      </c>
      <c r="AC3135" s="233"/>
      <c r="AD3135" s="244" t="s">
        <v>159</v>
      </c>
      <c r="AE3135" s="11"/>
      <c r="AF3135" s="5"/>
      <c r="AG3135" s="1"/>
      <c r="AH3135" s="1"/>
      <c r="AI3135" s="1"/>
      <c r="AJ3135" s="1"/>
      <c r="AK3135" s="10"/>
      <c r="AL3135" s="1"/>
      <c r="AM3135" s="1"/>
      <c r="AN3135" s="1"/>
      <c r="AO3135" s="1"/>
      <c r="AP3135" s="1"/>
      <c r="AQ3135" s="1"/>
    </row>
    <row r="3136" spans="1:43" ht="15.75" x14ac:dyDescent="0.2">
      <c r="A3136" s="67">
        <f t="shared" si="1340"/>
        <v>45418</v>
      </c>
      <c r="B3136" s="8">
        <f t="shared" si="1332"/>
        <v>20589.016415571357</v>
      </c>
      <c r="C3136" s="224">
        <f t="shared" si="1354"/>
        <v>12968.609754176852</v>
      </c>
      <c r="D3136" s="28">
        <f t="shared" si="1341"/>
        <v>6869.14</v>
      </c>
      <c r="E3136" s="9">
        <f>IF(K3136=1,VLOOKUP(A3135,[1]Plan1!$AY$117:$BA$314,3),E3135)</f>
        <v>6895.24</v>
      </c>
      <c r="F3136" s="110">
        <f t="shared" si="1342"/>
        <v>45398</v>
      </c>
      <c r="G3136" s="12">
        <f t="shared" si="1333"/>
        <v>3.7996022791790818E-3</v>
      </c>
      <c r="H3136" s="11">
        <f t="shared" si="1343"/>
        <v>45427</v>
      </c>
      <c r="I3136" s="11">
        <f t="shared" si="1334"/>
        <v>45427</v>
      </c>
      <c r="J3136" s="1">
        <f t="shared" si="1344"/>
        <v>21</v>
      </c>
      <c r="K3136" s="1">
        <f t="shared" si="1352"/>
        <v>14</v>
      </c>
      <c r="L3136" s="8">
        <f t="shared" si="1335"/>
        <v>1.0025314599999999</v>
      </c>
      <c r="M3136" s="14">
        <f t="shared" si="1351"/>
        <v>1.0015995499999999</v>
      </c>
      <c r="N3136" s="14">
        <f t="shared" si="1347"/>
        <v>1.5718416428540405</v>
      </c>
      <c r="O3136" s="8">
        <f t="shared" si="1350"/>
        <v>1.57582069</v>
      </c>
      <c r="P3136" s="8">
        <f t="shared" si="1336"/>
        <v>20436.20357116</v>
      </c>
      <c r="Q3136" s="13">
        <f t="shared" si="1337"/>
        <v>0</v>
      </c>
      <c r="R3136" s="21">
        <v>0</v>
      </c>
      <c r="S3136" s="8">
        <f t="shared" si="1338"/>
        <v>0</v>
      </c>
      <c r="T3136" s="10">
        <v>6.5000000000000002E-2</v>
      </c>
      <c r="U3136" s="13">
        <f t="shared" si="1349"/>
        <v>20</v>
      </c>
      <c r="V3136" s="13">
        <v>252</v>
      </c>
      <c r="W3136" s="14">
        <f t="shared" si="1353"/>
        <v>1.0050105110000001</v>
      </c>
      <c r="X3136" s="85">
        <f t="shared" si="1348"/>
        <v>152.81284441135691</v>
      </c>
      <c r="Y3136" s="8">
        <v>0</v>
      </c>
      <c r="Z3136" s="9">
        <f t="shared" si="1339"/>
        <v>0</v>
      </c>
      <c r="AA3136" s="26" t="str">
        <f t="shared" si="1345"/>
        <v>AMEX=</v>
      </c>
      <c r="AB3136" s="70">
        <f t="shared" si="1346"/>
        <v>45420</v>
      </c>
      <c r="AC3136" s="233"/>
      <c r="AD3136" s="245">
        <f>ROUND(AD3132/(AD3132+AD3134),6)</f>
        <v>0.23555499999999999</v>
      </c>
      <c r="AE3136" s="11"/>
      <c r="AF3136" s="5"/>
      <c r="AG3136" s="1"/>
      <c r="AH3136" s="1"/>
      <c r="AI3136" s="1"/>
      <c r="AJ3136" s="1"/>
      <c r="AK3136" s="10"/>
      <c r="AL3136" s="1"/>
      <c r="AM3136" s="1"/>
      <c r="AN3136" s="1"/>
      <c r="AO3136" s="1"/>
      <c r="AP3136" s="1"/>
      <c r="AQ3136" s="1"/>
    </row>
    <row r="3137" spans="1:43" ht="15.75" x14ac:dyDescent="0.2">
      <c r="A3137" s="67">
        <f t="shared" si="1340"/>
        <v>45419</v>
      </c>
      <c r="B3137" s="8">
        <f t="shared" si="1332"/>
        <v>20597.88189898077</v>
      </c>
      <c r="C3137" s="224">
        <f t="shared" si="1354"/>
        <v>12968.609754176852</v>
      </c>
      <c r="D3137" s="28">
        <f t="shared" si="1341"/>
        <v>6869.14</v>
      </c>
      <c r="E3137" s="9">
        <f>IF(K3137=1,VLOOKUP(A3136,[1]Plan1!$AY$117:$BA$314,3),E3136)</f>
        <v>6895.24</v>
      </c>
      <c r="F3137" s="110">
        <f t="shared" si="1342"/>
        <v>45398</v>
      </c>
      <c r="G3137" s="12">
        <f t="shared" si="1333"/>
        <v>3.7996022791790818E-3</v>
      </c>
      <c r="H3137" s="11">
        <f t="shared" si="1343"/>
        <v>45427</v>
      </c>
      <c r="I3137" s="11">
        <f t="shared" si="1334"/>
        <v>45427</v>
      </c>
      <c r="J3137" s="1">
        <f t="shared" si="1344"/>
        <v>21</v>
      </c>
      <c r="K3137" s="1">
        <f t="shared" si="1352"/>
        <v>15</v>
      </c>
      <c r="L3137" s="8">
        <f t="shared" si="1335"/>
        <v>1.0027125299999999</v>
      </c>
      <c r="M3137" s="14">
        <f t="shared" si="1351"/>
        <v>1.0015995499999999</v>
      </c>
      <c r="N3137" s="14">
        <f t="shared" si="1347"/>
        <v>1.5718416428540405</v>
      </c>
      <c r="O3137" s="8">
        <f t="shared" si="1350"/>
        <v>1.57610531</v>
      </c>
      <c r="P3137" s="8">
        <f t="shared" si="1336"/>
        <v>20439.89469687</v>
      </c>
      <c r="Q3137" s="13">
        <f t="shared" si="1337"/>
        <v>0</v>
      </c>
      <c r="R3137" s="21">
        <v>0</v>
      </c>
      <c r="S3137" s="8">
        <f t="shared" si="1338"/>
        <v>0</v>
      </c>
      <c r="T3137" s="10">
        <v>6.5000000000000002E-2</v>
      </c>
      <c r="U3137" s="13">
        <f t="shared" si="1349"/>
        <v>21</v>
      </c>
      <c r="V3137" s="13">
        <v>252</v>
      </c>
      <c r="W3137" s="14">
        <f t="shared" si="1353"/>
        <v>1.0052616940000001</v>
      </c>
      <c r="X3137" s="85">
        <f t="shared" si="1348"/>
        <v>157.98720211076778</v>
      </c>
      <c r="Y3137" s="8">
        <v>0</v>
      </c>
      <c r="Z3137" s="9">
        <f t="shared" si="1339"/>
        <v>0</v>
      </c>
      <c r="AA3137" s="26" t="str">
        <f t="shared" si="1345"/>
        <v>AMEX=</v>
      </c>
      <c r="AB3137" s="70">
        <f t="shared" si="1346"/>
        <v>45420</v>
      </c>
      <c r="AC3137" s="233"/>
      <c r="AD3137" s="244" t="s">
        <v>160</v>
      </c>
      <c r="AE3137" s="11"/>
      <c r="AF3137" s="5"/>
      <c r="AG3137" s="1"/>
      <c r="AH3137" s="1"/>
      <c r="AI3137" s="1"/>
      <c r="AJ3137" s="1"/>
      <c r="AK3137" s="10"/>
      <c r="AL3137" s="1"/>
      <c r="AM3137" s="1"/>
      <c r="AN3137" s="1"/>
      <c r="AO3137" s="1"/>
      <c r="AP3137" s="1"/>
      <c r="AQ3137" s="1"/>
    </row>
    <row r="3138" spans="1:43" ht="15" x14ac:dyDescent="0.25">
      <c r="A3138" s="247">
        <f t="shared" si="1340"/>
        <v>45420</v>
      </c>
      <c r="B3138" s="230">
        <f t="shared" si="1332"/>
        <v>20606.750814283969</v>
      </c>
      <c r="C3138" s="230">
        <f t="shared" si="1354"/>
        <v>12968.609754176852</v>
      </c>
      <c r="D3138" s="248">
        <f t="shared" si="1341"/>
        <v>6869.14</v>
      </c>
      <c r="E3138" s="9">
        <f>IF(K3138=1,VLOOKUP(A3137,[1]Plan1!$AY$117:$BA$314,3),E3137)</f>
        <v>6895.24</v>
      </c>
      <c r="F3138" s="250">
        <f t="shared" si="1342"/>
        <v>45398</v>
      </c>
      <c r="G3138" s="251">
        <f t="shared" si="1333"/>
        <v>3.7996022791790818E-3</v>
      </c>
      <c r="H3138" s="244">
        <f t="shared" si="1343"/>
        <v>45427</v>
      </c>
      <c r="I3138" s="244">
        <f t="shared" si="1334"/>
        <v>45427</v>
      </c>
      <c r="J3138" s="219">
        <f t="shared" si="1344"/>
        <v>21</v>
      </c>
      <c r="K3138" s="219">
        <f t="shared" si="1352"/>
        <v>16</v>
      </c>
      <c r="L3138" s="230">
        <f t="shared" si="1335"/>
        <v>1.00289362</v>
      </c>
      <c r="M3138" s="225">
        <f t="shared" si="1351"/>
        <v>1.0015995499999999</v>
      </c>
      <c r="N3138" s="225">
        <f t="shared" si="1347"/>
        <v>1.5718416428540405</v>
      </c>
      <c r="O3138" s="230">
        <f t="shared" si="1350"/>
        <v>1.57638995</v>
      </c>
      <c r="P3138" s="230">
        <f t="shared" si="1336"/>
        <v>20443.586081950001</v>
      </c>
      <c r="Q3138" s="220">
        <v>16</v>
      </c>
      <c r="R3138" s="252">
        <f>S3138/P3138</f>
        <v>2.1084805042134009E-3</v>
      </c>
      <c r="S3138" s="230">
        <f>AC3130</f>
        <v>43.104902690000003</v>
      </c>
      <c r="T3138" s="245">
        <v>6.5000000000000002E-2</v>
      </c>
      <c r="U3138" s="220">
        <f t="shared" si="1349"/>
        <v>22</v>
      </c>
      <c r="V3138" s="220">
        <v>252</v>
      </c>
      <c r="W3138" s="225">
        <f t="shared" si="1353"/>
        <v>1.0055129410000001</v>
      </c>
      <c r="X3138" s="230">
        <f t="shared" si="1348"/>
        <v>163.16473233396744</v>
      </c>
      <c r="Y3138" s="230">
        <v>0</v>
      </c>
      <c r="Z3138" s="249">
        <f t="shared" si="1339"/>
        <v>206.26963502396745</v>
      </c>
      <c r="AA3138" s="253" t="str">
        <f t="shared" si="1345"/>
        <v>AMEX=</v>
      </c>
      <c r="AB3138" s="231">
        <f t="shared" si="1346"/>
        <v>45420</v>
      </c>
      <c r="AC3138" s="233"/>
      <c r="AD3138" s="245">
        <f>1-AD3136</f>
        <v>0.76444500000000004</v>
      </c>
      <c r="AE3138" s="11"/>
      <c r="AF3138" s="5"/>
      <c r="AG3138" s="1"/>
      <c r="AH3138" s="1"/>
      <c r="AI3138" s="1"/>
      <c r="AJ3138" s="1"/>
      <c r="AK3138" s="10"/>
      <c r="AL3138" s="1"/>
      <c r="AM3138" s="1"/>
      <c r="AN3138" s="1"/>
      <c r="AO3138" s="1"/>
      <c r="AP3138" s="1"/>
      <c r="AQ3138" s="1"/>
    </row>
    <row r="3139" spans="1:43" ht="18.75" x14ac:dyDescent="0.2">
      <c r="A3139" s="67">
        <f t="shared" si="1340"/>
        <v>45421</v>
      </c>
      <c r="B3139" s="8">
        <f t="shared" si="1332"/>
        <v>20409.265320549999</v>
      </c>
      <c r="C3139" s="223">
        <f>IF(Q3138&gt;0,C3138-(S3138/O3138),C3138)</f>
        <v>12941.265693343426</v>
      </c>
      <c r="D3139" s="28">
        <f t="shared" si="1341"/>
        <v>6869.14</v>
      </c>
      <c r="E3139" s="9">
        <f>IF(K3139=1,VLOOKUP(A3138,[1]Plan1!$AY$117:$BA$314,3),E3138)</f>
        <v>6895.24</v>
      </c>
      <c r="F3139" s="110">
        <f t="shared" si="1342"/>
        <v>45398</v>
      </c>
      <c r="G3139" s="12">
        <f t="shared" si="1333"/>
        <v>3.7996022791790818E-3</v>
      </c>
      <c r="H3139" s="11">
        <f t="shared" si="1343"/>
        <v>45427</v>
      </c>
      <c r="I3139" s="11">
        <f t="shared" si="1334"/>
        <v>45427</v>
      </c>
      <c r="J3139" s="1">
        <f t="shared" si="1344"/>
        <v>21</v>
      </c>
      <c r="K3139" s="1">
        <f t="shared" si="1352"/>
        <v>17</v>
      </c>
      <c r="L3139" s="8">
        <f t="shared" si="1335"/>
        <v>1.0030747499999999</v>
      </c>
      <c r="M3139" s="14">
        <f t="shared" si="1351"/>
        <v>1.0015995499999999</v>
      </c>
      <c r="N3139" s="14">
        <f t="shared" si="1347"/>
        <v>1.5718416428540405</v>
      </c>
      <c r="O3139" s="8">
        <f t="shared" si="1350"/>
        <v>1.5766746599999999</v>
      </c>
      <c r="P3139" s="8">
        <f t="shared" si="1336"/>
        <v>20404.165687019999</v>
      </c>
      <c r="Q3139" s="13">
        <f t="shared" si="1337"/>
        <v>0</v>
      </c>
      <c r="R3139" s="21">
        <v>0</v>
      </c>
      <c r="S3139" s="8">
        <f t="shared" si="1338"/>
        <v>0</v>
      </c>
      <c r="T3139" s="10">
        <v>6.5000000000000002E-2</v>
      </c>
      <c r="U3139" s="13">
        <f t="shared" si="1349"/>
        <v>1</v>
      </c>
      <c r="V3139" s="13">
        <v>252</v>
      </c>
      <c r="W3139" s="14">
        <f t="shared" si="1353"/>
        <v>1.0002499309999999</v>
      </c>
      <c r="X3139" s="85">
        <f>TRUNC((P3139*(W3139-1)),8)</f>
        <v>5.0996335300000002</v>
      </c>
      <c r="Y3139" s="8">
        <v>0</v>
      </c>
      <c r="Z3139" s="9">
        <f t="shared" si="1339"/>
        <v>0</v>
      </c>
      <c r="AA3139" s="26" t="s">
        <v>116</v>
      </c>
      <c r="AB3139" s="70">
        <v>45440</v>
      </c>
      <c r="AE3139" s="11"/>
      <c r="AF3139" s="5"/>
      <c r="AG3139" s="1"/>
      <c r="AH3139" s="1"/>
      <c r="AI3139" s="1"/>
      <c r="AJ3139" s="1"/>
      <c r="AK3139" s="10"/>
      <c r="AL3139" s="1"/>
      <c r="AM3139" s="1"/>
      <c r="AN3139" s="1"/>
      <c r="AO3139" s="1"/>
      <c r="AP3139" s="1"/>
      <c r="AQ3139" s="1"/>
    </row>
    <row r="3140" spans="1:43" ht="15.75" x14ac:dyDescent="0.2">
      <c r="A3140" s="67">
        <f t="shared" si="1340"/>
        <v>45422</v>
      </c>
      <c r="B3140" s="8">
        <f t="shared" si="1332"/>
        <v>20418.05310718</v>
      </c>
      <c r="C3140" s="224">
        <f t="shared" si="1354"/>
        <v>12941.265693343426</v>
      </c>
      <c r="D3140" s="28">
        <f t="shared" si="1341"/>
        <v>6869.14</v>
      </c>
      <c r="E3140" s="9">
        <f>IF(K3140=1,VLOOKUP(A3139,[1]Plan1!$AY$117:$BA$314,3),E3139)</f>
        <v>6895.24</v>
      </c>
      <c r="F3140" s="110">
        <f t="shared" si="1342"/>
        <v>45398</v>
      </c>
      <c r="G3140" s="12">
        <f t="shared" si="1333"/>
        <v>3.7996022791790818E-3</v>
      </c>
      <c r="H3140" s="11">
        <f t="shared" si="1343"/>
        <v>45427</v>
      </c>
      <c r="I3140" s="11">
        <f t="shared" si="1334"/>
        <v>45427</v>
      </c>
      <c r="J3140" s="1">
        <f t="shared" si="1344"/>
        <v>21</v>
      </c>
      <c r="K3140" s="1">
        <f t="shared" si="1352"/>
        <v>18</v>
      </c>
      <c r="L3140" s="8">
        <f t="shared" si="1335"/>
        <v>1.00325591</v>
      </c>
      <c r="M3140" s="14">
        <f t="shared" si="1351"/>
        <v>1.0015995499999999</v>
      </c>
      <c r="N3140" s="14">
        <f t="shared" si="1347"/>
        <v>1.5718416428540405</v>
      </c>
      <c r="O3140" s="8">
        <f t="shared" si="1350"/>
        <v>1.57695941</v>
      </c>
      <c r="P3140" s="8">
        <f t="shared" si="1336"/>
        <v>20407.85071242</v>
      </c>
      <c r="Q3140" s="13">
        <f t="shared" si="1337"/>
        <v>0</v>
      </c>
      <c r="R3140" s="21">
        <v>0</v>
      </c>
      <c r="S3140" s="8">
        <f t="shared" si="1338"/>
        <v>0</v>
      </c>
      <c r="T3140" s="10">
        <v>6.5000000000000002E-2</v>
      </c>
      <c r="U3140" s="13">
        <f t="shared" si="1349"/>
        <v>2</v>
      </c>
      <c r="V3140" s="13">
        <v>252</v>
      </c>
      <c r="W3140" s="14">
        <f t="shared" si="1353"/>
        <v>1.000499925</v>
      </c>
      <c r="X3140" s="85">
        <f t="shared" ref="X3140:X3203" si="1355">TRUNC((P3140*(W3140-1)),8)</f>
        <v>10.202394760000001</v>
      </c>
      <c r="Y3140" s="8">
        <v>0</v>
      </c>
      <c r="Z3140" s="9">
        <f t="shared" si="1339"/>
        <v>0</v>
      </c>
      <c r="AA3140" s="26" t="str">
        <f t="shared" si="1345"/>
        <v>AMEX=</v>
      </c>
      <c r="AB3140" s="70">
        <f t="shared" si="1346"/>
        <v>45440</v>
      </c>
      <c r="AC3140" s="232" t="s">
        <v>169</v>
      </c>
      <c r="AD3140" s="232" t="s">
        <v>169</v>
      </c>
      <c r="AE3140" s="11"/>
      <c r="AF3140" s="5"/>
      <c r="AG3140" s="1"/>
      <c r="AH3140" s="1"/>
      <c r="AI3140" s="1"/>
      <c r="AJ3140" s="1"/>
      <c r="AK3140" s="10"/>
      <c r="AL3140" s="1"/>
      <c r="AM3140" s="1"/>
      <c r="AN3140" s="1"/>
      <c r="AO3140" s="1"/>
      <c r="AP3140" s="1"/>
      <c r="AQ3140" s="1"/>
    </row>
    <row r="3141" spans="1:43" ht="18.75" x14ac:dyDescent="0.2">
      <c r="A3141" s="67">
        <f t="shared" si="1340"/>
        <v>45423</v>
      </c>
      <c r="B3141" s="8">
        <f t="shared" si="1332"/>
        <v>20426.844908380001</v>
      </c>
      <c r="C3141" s="224">
        <f t="shared" si="1354"/>
        <v>12941.265693343426</v>
      </c>
      <c r="D3141" s="28">
        <f t="shared" si="1341"/>
        <v>6869.14</v>
      </c>
      <c r="E3141" s="9">
        <f>IF(K3141=1,VLOOKUP(A3140,[1]Plan1!$AY$117:$BA$314,3),E3140)</f>
        <v>6895.24</v>
      </c>
      <c r="F3141" s="110">
        <f t="shared" si="1342"/>
        <v>45398</v>
      </c>
      <c r="G3141" s="12">
        <f t="shared" si="1333"/>
        <v>3.7996022791790818E-3</v>
      </c>
      <c r="H3141" s="11">
        <f t="shared" si="1343"/>
        <v>45427</v>
      </c>
      <c r="I3141" s="11">
        <f t="shared" si="1334"/>
        <v>45427</v>
      </c>
      <c r="J3141" s="1">
        <f t="shared" si="1344"/>
        <v>21</v>
      </c>
      <c r="K3141" s="1">
        <f t="shared" si="1352"/>
        <v>19</v>
      </c>
      <c r="L3141" s="8">
        <f t="shared" si="1335"/>
        <v>1.0034371099999999</v>
      </c>
      <c r="M3141" s="14">
        <f t="shared" si="1351"/>
        <v>1.0015995499999999</v>
      </c>
      <c r="N3141" s="14">
        <f t="shared" si="1347"/>
        <v>1.5718416428540405</v>
      </c>
      <c r="O3141" s="8">
        <f t="shared" si="1350"/>
        <v>1.57724423</v>
      </c>
      <c r="P3141" s="8">
        <f t="shared" si="1336"/>
        <v>20411.536643719999</v>
      </c>
      <c r="Q3141" s="13">
        <f t="shared" si="1337"/>
        <v>0</v>
      </c>
      <c r="R3141" s="21">
        <v>0</v>
      </c>
      <c r="S3141" s="8">
        <f t="shared" si="1338"/>
        <v>0</v>
      </c>
      <c r="T3141" s="10">
        <v>6.5000000000000002E-2</v>
      </c>
      <c r="U3141" s="13">
        <f t="shared" si="1349"/>
        <v>3</v>
      </c>
      <c r="V3141" s="13">
        <v>252</v>
      </c>
      <c r="W3141" s="14">
        <f t="shared" si="1353"/>
        <v>1.000749981</v>
      </c>
      <c r="X3141" s="85">
        <f t="shared" si="1355"/>
        <v>15.308264660000001</v>
      </c>
      <c r="Y3141" s="8">
        <v>0</v>
      </c>
      <c r="Z3141" s="9">
        <f t="shared" si="1339"/>
        <v>0</v>
      </c>
      <c r="AA3141" s="26" t="str">
        <f t="shared" si="1345"/>
        <v>AMEX=</v>
      </c>
      <c r="AB3141" s="70">
        <f t="shared" si="1346"/>
        <v>45440</v>
      </c>
      <c r="AC3141" s="234">
        <f>ROUND(AD3150*AD3159,2)</f>
        <v>51035498.759999998</v>
      </c>
      <c r="AD3141" s="246" t="s">
        <v>77</v>
      </c>
      <c r="AE3141" s="11"/>
      <c r="AF3141" s="5"/>
      <c r="AG3141" s="1"/>
      <c r="AH3141" s="1"/>
      <c r="AI3141" s="1"/>
      <c r="AJ3141" s="1"/>
      <c r="AK3141" s="10"/>
      <c r="AL3141" s="1"/>
      <c r="AM3141" s="1"/>
      <c r="AN3141" s="1"/>
      <c r="AO3141" s="1"/>
      <c r="AP3141" s="1"/>
      <c r="AQ3141" s="1"/>
    </row>
    <row r="3142" spans="1:43" ht="18.75" x14ac:dyDescent="0.2">
      <c r="A3142" s="67">
        <f t="shared" si="1340"/>
        <v>45424</v>
      </c>
      <c r="B3142" s="8">
        <f t="shared" si="1332"/>
        <v>20426.844908380001</v>
      </c>
      <c r="C3142" s="224">
        <f t="shared" si="1354"/>
        <v>12941.265693343426</v>
      </c>
      <c r="D3142" s="28">
        <f t="shared" si="1341"/>
        <v>6869.14</v>
      </c>
      <c r="E3142" s="9">
        <f>IF(K3142=1,VLOOKUP(A3141,[1]Plan1!$AY$117:$BA$314,3),E3141)</f>
        <v>6895.24</v>
      </c>
      <c r="F3142" s="110">
        <f t="shared" si="1342"/>
        <v>45398</v>
      </c>
      <c r="G3142" s="12">
        <f t="shared" si="1333"/>
        <v>3.7996022791790818E-3</v>
      </c>
      <c r="H3142" s="11">
        <f t="shared" si="1343"/>
        <v>45427</v>
      </c>
      <c r="I3142" s="11">
        <f t="shared" si="1334"/>
        <v>45427</v>
      </c>
      <c r="J3142" s="1">
        <f t="shared" si="1344"/>
        <v>21</v>
      </c>
      <c r="K3142" s="1">
        <f t="shared" si="1352"/>
        <v>19</v>
      </c>
      <c r="L3142" s="8">
        <f t="shared" si="1335"/>
        <v>1.0034371099999999</v>
      </c>
      <c r="M3142" s="14">
        <f t="shared" si="1351"/>
        <v>1.0015995499999999</v>
      </c>
      <c r="N3142" s="14">
        <f t="shared" si="1347"/>
        <v>1.5718416428540405</v>
      </c>
      <c r="O3142" s="8">
        <f t="shared" si="1350"/>
        <v>1.57724423</v>
      </c>
      <c r="P3142" s="8">
        <f t="shared" si="1336"/>
        <v>20411.536643719999</v>
      </c>
      <c r="Q3142" s="13">
        <f t="shared" si="1337"/>
        <v>0</v>
      </c>
      <c r="R3142" s="21">
        <v>0</v>
      </c>
      <c r="S3142" s="8">
        <f t="shared" si="1338"/>
        <v>0</v>
      </c>
      <c r="T3142" s="10">
        <v>6.5000000000000002E-2</v>
      </c>
      <c r="U3142" s="13">
        <f t="shared" si="1349"/>
        <v>3</v>
      </c>
      <c r="V3142" s="13">
        <v>252</v>
      </c>
      <c r="W3142" s="14">
        <f t="shared" si="1353"/>
        <v>1.000749981</v>
      </c>
      <c r="X3142" s="85">
        <f t="shared" si="1355"/>
        <v>15.308264660000001</v>
      </c>
      <c r="Y3142" s="8">
        <v>0</v>
      </c>
      <c r="Z3142" s="9">
        <f t="shared" si="1339"/>
        <v>0</v>
      </c>
      <c r="AA3142" s="26" t="str">
        <f t="shared" si="1345"/>
        <v>AMEX=</v>
      </c>
      <c r="AB3142" s="70">
        <f t="shared" si="1346"/>
        <v>45440</v>
      </c>
      <c r="AC3142" s="219" t="s">
        <v>96</v>
      </c>
      <c r="AD3142" s="234">
        <v>216660647.25</v>
      </c>
      <c r="AE3142" s="11"/>
      <c r="AF3142" s="5"/>
      <c r="AG3142" s="1"/>
      <c r="AH3142" s="1"/>
      <c r="AI3142" s="1"/>
      <c r="AJ3142" s="1"/>
      <c r="AK3142" s="10"/>
      <c r="AL3142" s="1"/>
      <c r="AM3142" s="1"/>
      <c r="AN3142" s="1"/>
      <c r="AO3142" s="1"/>
      <c r="AP3142" s="1"/>
      <c r="AQ3142" s="1"/>
    </row>
    <row r="3143" spans="1:43" ht="15.75" x14ac:dyDescent="0.2">
      <c r="A3143" s="67">
        <f t="shared" si="1340"/>
        <v>45425</v>
      </c>
      <c r="B3143" s="8">
        <f t="shared" si="1332"/>
        <v>20426.844908380001</v>
      </c>
      <c r="C3143" s="224">
        <f t="shared" si="1354"/>
        <v>12941.265693343426</v>
      </c>
      <c r="D3143" s="28">
        <f t="shared" si="1341"/>
        <v>6869.14</v>
      </c>
      <c r="E3143" s="9">
        <f>IF(K3143=1,VLOOKUP(A3142,[1]Plan1!$AY$117:$BA$314,3),E3142)</f>
        <v>6895.24</v>
      </c>
      <c r="F3143" s="110">
        <f t="shared" si="1342"/>
        <v>45398</v>
      </c>
      <c r="G3143" s="12">
        <f t="shared" si="1333"/>
        <v>3.7996022791790818E-3</v>
      </c>
      <c r="H3143" s="11">
        <f t="shared" si="1343"/>
        <v>45427</v>
      </c>
      <c r="I3143" s="11">
        <f t="shared" si="1334"/>
        <v>45427</v>
      </c>
      <c r="J3143" s="1">
        <f t="shared" si="1344"/>
        <v>21</v>
      </c>
      <c r="K3143" s="1">
        <f t="shared" si="1352"/>
        <v>19</v>
      </c>
      <c r="L3143" s="8">
        <f t="shared" si="1335"/>
        <v>1.0034371099999999</v>
      </c>
      <c r="M3143" s="14">
        <f t="shared" si="1351"/>
        <v>1.0015995499999999</v>
      </c>
      <c r="N3143" s="14">
        <f t="shared" si="1347"/>
        <v>1.5718416428540405</v>
      </c>
      <c r="O3143" s="8">
        <f t="shared" si="1350"/>
        <v>1.57724423</v>
      </c>
      <c r="P3143" s="8">
        <f t="shared" si="1336"/>
        <v>20411.536643719999</v>
      </c>
      <c r="Q3143" s="13">
        <f t="shared" si="1337"/>
        <v>0</v>
      </c>
      <c r="R3143" s="21">
        <v>0</v>
      </c>
      <c r="S3143" s="8">
        <f t="shared" si="1338"/>
        <v>0</v>
      </c>
      <c r="T3143" s="10">
        <v>6.5000000000000002E-2</v>
      </c>
      <c r="U3143" s="13">
        <f t="shared" si="1349"/>
        <v>3</v>
      </c>
      <c r="V3143" s="13">
        <v>252</v>
      </c>
      <c r="W3143" s="14">
        <f t="shared" si="1353"/>
        <v>1.000749981</v>
      </c>
      <c r="X3143" s="85">
        <f t="shared" si="1355"/>
        <v>15.308264660000001</v>
      </c>
      <c r="Y3143" s="8">
        <v>0</v>
      </c>
      <c r="Z3143" s="9">
        <f t="shared" si="1339"/>
        <v>0</v>
      </c>
      <c r="AA3143" s="26" t="str">
        <f t="shared" si="1345"/>
        <v>AMEX=</v>
      </c>
      <c r="AB3143" s="70">
        <f t="shared" si="1346"/>
        <v>45440</v>
      </c>
      <c r="AC3143" s="220">
        <v>9946</v>
      </c>
      <c r="AD3143" s="219" t="s">
        <v>163</v>
      </c>
      <c r="AE3143" s="11"/>
      <c r="AF3143" s="5"/>
      <c r="AG3143" s="1"/>
      <c r="AH3143" s="1"/>
      <c r="AI3143" s="1"/>
      <c r="AJ3143" s="1"/>
      <c r="AK3143" s="10"/>
      <c r="AL3143" s="1"/>
      <c r="AM3143" s="1"/>
      <c r="AN3143" s="1"/>
      <c r="AO3143" s="1"/>
      <c r="AP3143" s="1"/>
      <c r="AQ3143" s="1"/>
    </row>
    <row r="3144" spans="1:43" ht="15.75" x14ac:dyDescent="0.2">
      <c r="A3144" s="67">
        <f t="shared" si="1340"/>
        <v>45426</v>
      </c>
      <c r="B3144" s="8">
        <f t="shared" si="1332"/>
        <v>20435.640486820001</v>
      </c>
      <c r="C3144" s="224">
        <f t="shared" si="1354"/>
        <v>12941.265693343426</v>
      </c>
      <c r="D3144" s="28">
        <f t="shared" si="1341"/>
        <v>6869.14</v>
      </c>
      <c r="E3144" s="9">
        <f>IF(K3144=1,VLOOKUP(A3143,[1]Plan1!$AY$117:$BA$314,3),E3143)</f>
        <v>6895.24</v>
      </c>
      <c r="F3144" s="110">
        <f t="shared" si="1342"/>
        <v>45398</v>
      </c>
      <c r="G3144" s="12">
        <f t="shared" si="1333"/>
        <v>3.7996022791790818E-3</v>
      </c>
      <c r="H3144" s="11">
        <f t="shared" si="1343"/>
        <v>45427</v>
      </c>
      <c r="I3144" s="11">
        <f t="shared" si="1334"/>
        <v>45427</v>
      </c>
      <c r="J3144" s="1">
        <f t="shared" si="1344"/>
        <v>21</v>
      </c>
      <c r="K3144" s="1">
        <f t="shared" si="1352"/>
        <v>20</v>
      </c>
      <c r="L3144" s="8">
        <f t="shared" si="1335"/>
        <v>1.0036183400000001</v>
      </c>
      <c r="M3144" s="14">
        <f t="shared" si="1351"/>
        <v>1.0015995499999999</v>
      </c>
      <c r="N3144" s="14">
        <f t="shared" si="1347"/>
        <v>1.5718416428540405</v>
      </c>
      <c r="O3144" s="8">
        <f t="shared" si="1350"/>
        <v>1.5775291</v>
      </c>
      <c r="P3144" s="8">
        <f t="shared" si="1336"/>
        <v>20415.22322208</v>
      </c>
      <c r="Q3144" s="13">
        <f t="shared" si="1337"/>
        <v>0</v>
      </c>
      <c r="R3144" s="21">
        <v>0</v>
      </c>
      <c r="S3144" s="8">
        <f t="shared" si="1338"/>
        <v>0</v>
      </c>
      <c r="T3144" s="10">
        <v>6.5000000000000002E-2</v>
      </c>
      <c r="U3144" s="13">
        <f t="shared" si="1349"/>
        <v>4</v>
      </c>
      <c r="V3144" s="13">
        <v>252</v>
      </c>
      <c r="W3144" s="14">
        <f t="shared" si="1353"/>
        <v>1.0010000999999999</v>
      </c>
      <c r="X3144" s="85">
        <f t="shared" si="1355"/>
        <v>20.41726474</v>
      </c>
      <c r="Y3144" s="8">
        <v>0</v>
      </c>
      <c r="Z3144" s="9">
        <f t="shared" si="1339"/>
        <v>0</v>
      </c>
      <c r="AA3144" s="26" t="str">
        <f t="shared" si="1345"/>
        <v>AMEX=</v>
      </c>
      <c r="AB3144" s="70">
        <f t="shared" si="1346"/>
        <v>45440</v>
      </c>
      <c r="AC3144" s="219" t="s">
        <v>127</v>
      </c>
      <c r="AD3144" s="221">
        <v>0</v>
      </c>
      <c r="AE3144" s="11"/>
      <c r="AF3144" s="5"/>
      <c r="AG3144" s="1"/>
      <c r="AH3144" s="1"/>
      <c r="AI3144" s="1"/>
      <c r="AJ3144" s="1"/>
      <c r="AK3144" s="10"/>
      <c r="AL3144" s="1"/>
      <c r="AM3144" s="1"/>
      <c r="AN3144" s="1"/>
      <c r="AO3144" s="1"/>
      <c r="AP3144" s="1"/>
      <c r="AQ3144" s="1"/>
    </row>
    <row r="3145" spans="1:43" ht="15.75" x14ac:dyDescent="0.2">
      <c r="A3145" s="67">
        <f t="shared" si="1340"/>
        <v>45427</v>
      </c>
      <c r="B3145" s="8">
        <f t="shared" si="1332"/>
        <v>20444.439693690001</v>
      </c>
      <c r="C3145" s="224">
        <f t="shared" si="1354"/>
        <v>12941.265693343426</v>
      </c>
      <c r="D3145" s="28">
        <f t="shared" si="1341"/>
        <v>6869.14</v>
      </c>
      <c r="E3145" s="9">
        <f>IF(K3145=1,VLOOKUP(A3144,[1]Plan1!$AY$117:$BA$314,3),E3144)</f>
        <v>6895.24</v>
      </c>
      <c r="F3145" s="110">
        <f t="shared" si="1342"/>
        <v>45398</v>
      </c>
      <c r="G3145" s="12">
        <f t="shared" si="1333"/>
        <v>3.7996022791790818E-3</v>
      </c>
      <c r="H3145" s="11">
        <f t="shared" si="1343"/>
        <v>45460</v>
      </c>
      <c r="I3145" s="11">
        <f t="shared" si="1334"/>
        <v>45427</v>
      </c>
      <c r="J3145" s="1">
        <f t="shared" si="1344"/>
        <v>21</v>
      </c>
      <c r="K3145" s="1">
        <f t="shared" si="1352"/>
        <v>21</v>
      </c>
      <c r="L3145" s="8">
        <f t="shared" si="1335"/>
        <v>1.0037996</v>
      </c>
      <c r="M3145" s="14">
        <f t="shared" si="1351"/>
        <v>1.0015995499999999</v>
      </c>
      <c r="N3145" s="14">
        <f t="shared" si="1347"/>
        <v>1.5718416428540405</v>
      </c>
      <c r="O3145" s="8">
        <f t="shared" si="1350"/>
        <v>1.57781401</v>
      </c>
      <c r="P3145" s="8">
        <f t="shared" si="1336"/>
        <v>20418.910318080001</v>
      </c>
      <c r="Q3145" s="13">
        <f t="shared" si="1337"/>
        <v>0</v>
      </c>
      <c r="R3145" s="21">
        <v>0</v>
      </c>
      <c r="S3145" s="8">
        <f t="shared" si="1338"/>
        <v>0</v>
      </c>
      <c r="T3145" s="10">
        <v>6.5000000000000002E-2</v>
      </c>
      <c r="U3145" s="13">
        <f t="shared" si="1349"/>
        <v>5</v>
      </c>
      <c r="V3145" s="13">
        <v>252</v>
      </c>
      <c r="W3145" s="14">
        <f t="shared" si="1353"/>
        <v>1.0012502809999999</v>
      </c>
      <c r="X3145" s="85">
        <f t="shared" si="1355"/>
        <v>25.529375609999999</v>
      </c>
      <c r="Y3145" s="8">
        <v>0</v>
      </c>
      <c r="Z3145" s="9">
        <f t="shared" si="1339"/>
        <v>0</v>
      </c>
      <c r="AA3145" s="26" t="str">
        <f t="shared" si="1345"/>
        <v>AMEX=</v>
      </c>
      <c r="AB3145" s="70">
        <f t="shared" si="1346"/>
        <v>45440</v>
      </c>
      <c r="AC3145" s="222">
        <f>X3158</f>
        <v>71.697198810000003</v>
      </c>
      <c r="AD3145" s="219" t="s">
        <v>164</v>
      </c>
      <c r="AE3145" s="11"/>
      <c r="AF3145" s="5"/>
      <c r="AG3145" s="1"/>
      <c r="AH3145" s="1"/>
      <c r="AI3145" s="1"/>
      <c r="AJ3145" s="1"/>
      <c r="AK3145" s="10"/>
      <c r="AL3145" s="1"/>
      <c r="AM3145" s="1"/>
      <c r="AN3145" s="1"/>
      <c r="AO3145" s="1"/>
      <c r="AP3145" s="1"/>
      <c r="AQ3145" s="1"/>
    </row>
    <row r="3146" spans="1:43" ht="15.75" x14ac:dyDescent="0.2">
      <c r="A3146" s="67">
        <f t="shared" si="1340"/>
        <v>45428</v>
      </c>
      <c r="B3146" s="8">
        <f t="shared" ref="B3146:B3209" si="1356">(P3146+X3146)</f>
        <v>20453.815931180001</v>
      </c>
      <c r="C3146" s="224">
        <f t="shared" si="1354"/>
        <v>12941.265693343426</v>
      </c>
      <c r="D3146" s="28">
        <f t="shared" si="1341"/>
        <v>6895.24</v>
      </c>
      <c r="E3146" s="9">
        <f>IF(K3146=1,VLOOKUP(A3145,[1]Plan1!$AY$117:$BA$314,3),E3145)</f>
        <v>6926.96</v>
      </c>
      <c r="F3146" s="110">
        <f t="shared" si="1342"/>
        <v>45428</v>
      </c>
      <c r="G3146" s="12">
        <f t="shared" ref="G3146:G3209" si="1357">(E3146/D3146)-1</f>
        <v>4.600274972299756E-3</v>
      </c>
      <c r="H3146" s="11">
        <f t="shared" si="1343"/>
        <v>45460</v>
      </c>
      <c r="I3146" s="11">
        <f t="shared" ref="I3146:I3209" si="1358">IF(A3146&gt;I3145,H3146,I3145)</f>
        <v>45460</v>
      </c>
      <c r="J3146" s="1">
        <f t="shared" si="1344"/>
        <v>22</v>
      </c>
      <c r="K3146" s="1">
        <f t="shared" si="1352"/>
        <v>1</v>
      </c>
      <c r="L3146" s="8">
        <f t="shared" ref="L3146:L3209" si="1359">TRUNC((E3146/D3146)^TRUNC((K3146/J3146),9),8)</f>
        <v>1.0002086400000001</v>
      </c>
      <c r="M3146" s="14">
        <f t="shared" si="1351"/>
        <v>1.0037996</v>
      </c>
      <c r="N3146" s="14">
        <f t="shared" si="1347"/>
        <v>1.5778140123602287</v>
      </c>
      <c r="O3146" s="8">
        <f t="shared" si="1350"/>
        <v>1.5781432</v>
      </c>
      <c r="P3146" s="8">
        <f t="shared" ref="P3146:P3209" si="1360">TRUNC(C3146*O3146,8)</f>
        <v>20423.170453340001</v>
      </c>
      <c r="Q3146" s="13">
        <f t="shared" ref="Q3146:Q3209" si="1361">IF(VLOOKUP(A3146,AE$10:AM$114,9)=VLOOKUP(A3145,AE$10:AM$114,9),0,VLOOKUP(A3146,AE$10:AM$114,9))</f>
        <v>0</v>
      </c>
      <c r="R3146" s="21">
        <v>0</v>
      </c>
      <c r="S3146" s="8">
        <f t="shared" ref="S3146:S3209" si="1362">IF(R3146&gt;0,TRUNC(R3146*P3146,8),0)</f>
        <v>0</v>
      </c>
      <c r="T3146" s="10">
        <v>6.5000000000000002E-2</v>
      </c>
      <c r="U3146" s="13">
        <f t="shared" si="1349"/>
        <v>6</v>
      </c>
      <c r="V3146" s="13">
        <v>252</v>
      </c>
      <c r="W3146" s="14">
        <f t="shared" si="1353"/>
        <v>1.001500525</v>
      </c>
      <c r="X3146" s="85">
        <f t="shared" si="1355"/>
        <v>30.645477840000002</v>
      </c>
      <c r="Y3146" s="8">
        <v>0</v>
      </c>
      <c r="Z3146" s="9">
        <f t="shared" ref="Z3146:Z3209" si="1363">IF(S3146&gt;0,S3146+X3146,0)</f>
        <v>0</v>
      </c>
      <c r="AA3146" s="26" t="str">
        <f t="shared" si="1345"/>
        <v>AMEX=</v>
      </c>
      <c r="AB3146" s="70">
        <f t="shared" si="1346"/>
        <v>45440</v>
      </c>
      <c r="AC3146" s="219" t="s">
        <v>95</v>
      </c>
      <c r="AD3146" s="221">
        <f>AD3142-AD3144</f>
        <v>216660647.25</v>
      </c>
      <c r="AE3146" s="11"/>
      <c r="AF3146" s="5"/>
      <c r="AG3146" s="1"/>
      <c r="AH3146" s="1"/>
      <c r="AI3146" s="1"/>
      <c r="AJ3146" s="1"/>
      <c r="AK3146" s="10"/>
      <c r="AL3146" s="1"/>
      <c r="AM3146" s="1"/>
      <c r="AN3146" s="1"/>
      <c r="AO3146" s="1"/>
      <c r="AP3146" s="1"/>
      <c r="AQ3146" s="1"/>
    </row>
    <row r="3147" spans="1:43" ht="15.75" x14ac:dyDescent="0.2">
      <c r="A3147" s="67">
        <f t="shared" si="1340"/>
        <v>45429</v>
      </c>
      <c r="B3147" s="8">
        <f t="shared" ref="B3147" si="1364">(P3147+X3147)</f>
        <v>20463.196734069999</v>
      </c>
      <c r="C3147" s="224">
        <f t="shared" ref="C3147:C3148" si="1365">IF(Q3146&gt;0,C3146-(S3146/O3146),C3146)</f>
        <v>12941.265693343426</v>
      </c>
      <c r="D3147" s="28">
        <f t="shared" ref="D3147" si="1366">IF(E3147=E3146,D3146,E3146)</f>
        <v>6895.24</v>
      </c>
      <c r="E3147" s="9">
        <f>IF(K3147=1,VLOOKUP(A3146,[1]Plan1!$AY$117:$BA$314,3),E3146)</f>
        <v>6926.96</v>
      </c>
      <c r="F3147" s="110">
        <f t="shared" ref="F3147" si="1367">IF(D3147=D3146,F3146,A3147)</f>
        <v>45428</v>
      </c>
      <c r="G3147" s="12">
        <f t="shared" ref="G3147" si="1368">(E3147/D3147)-1</f>
        <v>4.600274972299756E-3</v>
      </c>
      <c r="H3147" s="11">
        <f t="shared" ref="H3147" si="1369">IF(DAY(A3147)=15,VLOOKUP(A3147,AJ$118:AP$450,4),H3146)</f>
        <v>45460</v>
      </c>
      <c r="I3147" s="11">
        <f t="shared" ref="I3147" si="1370">IF(A3147&gt;I3146,H3147,I3146)</f>
        <v>45460</v>
      </c>
      <c r="J3147" s="1">
        <f t="shared" ref="J3147" si="1371">IF(I3147=I3146,J3146,NETWORKDAYS(I3146,I3147,$AE$118:$AE$502)-1)</f>
        <v>22</v>
      </c>
      <c r="K3147" s="1">
        <f t="shared" ref="K3147" si="1372">(J3147-(NETWORKDAYS(A3147,I3147,AE$118:AE$502)-1))</f>
        <v>2</v>
      </c>
      <c r="L3147" s="8">
        <f t="shared" ref="L3147" si="1373">TRUNC((E3147/D3147)^TRUNC((K3147/J3147),9),8)</f>
        <v>1.0004173300000001</v>
      </c>
      <c r="M3147" s="14">
        <f t="shared" ref="M3147" si="1374">IF(I3147&gt;I3146,L3146,M3146)</f>
        <v>1.0037996</v>
      </c>
      <c r="N3147" s="14">
        <f t="shared" ref="N3147" si="1375">IF(I3147&gt;I3146,N3146*M3147,N3146)</f>
        <v>1.5778140123602287</v>
      </c>
      <c r="O3147" s="8">
        <f t="shared" ref="O3147" si="1376">TRUNC(TRUNC((L3147*N3147),15),8)</f>
        <v>1.5784724800000001</v>
      </c>
      <c r="P3147" s="8">
        <f t="shared" ref="P3147" si="1377">TRUNC(C3147*O3147,8)</f>
        <v>20427.43175331</v>
      </c>
      <c r="Q3147" s="13">
        <f t="shared" ref="Q3147" si="1378">IF(VLOOKUP(A3147,AE$10:AM$114,9)=VLOOKUP(A3146,AE$10:AM$114,9),0,VLOOKUP(A3147,AE$10:AM$114,9))</f>
        <v>0</v>
      </c>
      <c r="R3147" s="21">
        <v>0</v>
      </c>
      <c r="S3147" s="8">
        <f t="shared" ref="S3147" si="1379">IF(R3147&gt;0,TRUNC(R3147*P3147,8),0)</f>
        <v>0</v>
      </c>
      <c r="T3147" s="10">
        <v>6.5000000000000002E-2</v>
      </c>
      <c r="U3147" s="13">
        <f t="shared" ref="U3147" si="1380">IF(Q3146&gt;0,1,IF(K3147=K3146,U3146,U3146+1))</f>
        <v>7</v>
      </c>
      <c r="V3147" s="13">
        <v>252</v>
      </c>
      <c r="W3147" s="14">
        <f t="shared" ref="W3147" si="1381">ROUND((1+T3147)^TRUNC((U3147/V3147),9),9)</f>
        <v>1.0017508310000001</v>
      </c>
      <c r="X3147" s="85">
        <f t="shared" ref="X3147" si="1382">TRUNC((P3147*(W3147-1)),8)</f>
        <v>35.76498076</v>
      </c>
      <c r="Y3147" s="8">
        <v>0</v>
      </c>
      <c r="Z3147" s="9">
        <f t="shared" ref="Z3147" si="1383">IF(S3147&gt;0,S3147+X3147,0)</f>
        <v>0</v>
      </c>
      <c r="AA3147" s="26" t="str">
        <f t="shared" si="1345"/>
        <v>AMEX=</v>
      </c>
      <c r="AB3147" s="70">
        <f t="shared" si="1346"/>
        <v>45440</v>
      </c>
      <c r="AC3147" s="221">
        <f>AC3145*AC3143</f>
        <v>713100.33936426009</v>
      </c>
      <c r="AD3147" s="219" t="s">
        <v>165</v>
      </c>
      <c r="AE3147" s="11"/>
      <c r="AF3147" s="5"/>
      <c r="AG3147" s="1"/>
      <c r="AH3147" s="1"/>
      <c r="AI3147" s="1"/>
      <c r="AJ3147" s="1"/>
      <c r="AK3147" s="10"/>
      <c r="AL3147" s="1"/>
      <c r="AM3147" s="1"/>
      <c r="AN3147" s="1"/>
      <c r="AO3147" s="1"/>
      <c r="AP3147" s="1"/>
      <c r="AQ3147" s="1"/>
    </row>
    <row r="3148" spans="1:43" ht="15.75" x14ac:dyDescent="0.2">
      <c r="A3148" s="67">
        <f t="shared" ref="A3148:A3210" si="1384">(A3147+1)</f>
        <v>45430</v>
      </c>
      <c r="B3148" s="8">
        <f t="shared" si="1356"/>
        <v>20472.581605770003</v>
      </c>
      <c r="C3148" s="224">
        <f t="shared" si="1365"/>
        <v>12941.265693343426</v>
      </c>
      <c r="D3148" s="28">
        <f t="shared" ref="D3148:D3210" si="1385">IF(E3148=E3147,D3147,E3147)</f>
        <v>6895.24</v>
      </c>
      <c r="E3148" s="9">
        <f>IF(K3148=1,VLOOKUP(A3147,[1]Plan1!$AY$117:$BA$314,3),E3147)</f>
        <v>6926.96</v>
      </c>
      <c r="F3148" s="110">
        <f t="shared" ref="F3148:F3210" si="1386">IF(D3148=D3147,F3147,A3148)</f>
        <v>45428</v>
      </c>
      <c r="G3148" s="12">
        <f t="shared" si="1357"/>
        <v>4.600274972299756E-3</v>
      </c>
      <c r="H3148" s="11">
        <f t="shared" ref="H3148:H3210" si="1387">IF(DAY(A3148)=15,VLOOKUP(A3148,AJ$118:AP$450,4),H3147)</f>
        <v>45460</v>
      </c>
      <c r="I3148" s="11">
        <f t="shared" si="1358"/>
        <v>45460</v>
      </c>
      <c r="J3148" s="1">
        <f t="shared" ref="J3148:J3210" si="1388">IF(I3148=I3147,J3147,NETWORKDAYS(I3147,I3148,$AE$118:$AE$502)-1)</f>
        <v>22</v>
      </c>
      <c r="K3148" s="1">
        <f t="shared" si="1352"/>
        <v>3</v>
      </c>
      <c r="L3148" s="8">
        <f t="shared" si="1359"/>
        <v>1.0006260600000001</v>
      </c>
      <c r="M3148" s="14">
        <f t="shared" si="1351"/>
        <v>1.0037996</v>
      </c>
      <c r="N3148" s="14">
        <f t="shared" si="1347"/>
        <v>1.5778140123602287</v>
      </c>
      <c r="O3148" s="8">
        <f t="shared" si="1350"/>
        <v>1.5788018100000001</v>
      </c>
      <c r="P3148" s="8">
        <f t="shared" si="1360"/>
        <v>20431.693700340002</v>
      </c>
      <c r="Q3148" s="13">
        <f t="shared" si="1361"/>
        <v>0</v>
      </c>
      <c r="R3148" s="21">
        <v>0</v>
      </c>
      <c r="S3148" s="8">
        <f t="shared" si="1362"/>
        <v>0</v>
      </c>
      <c r="T3148" s="10">
        <v>6.5000000000000002E-2</v>
      </c>
      <c r="U3148" s="13">
        <f t="shared" si="1349"/>
        <v>8</v>
      </c>
      <c r="V3148" s="13">
        <v>252</v>
      </c>
      <c r="W3148" s="14">
        <f t="shared" si="1353"/>
        <v>1.0020012</v>
      </c>
      <c r="X3148" s="85">
        <f t="shared" si="1355"/>
        <v>40.887905430000004</v>
      </c>
      <c r="Y3148" s="8">
        <v>0</v>
      </c>
      <c r="Z3148" s="9">
        <f t="shared" si="1363"/>
        <v>0</v>
      </c>
      <c r="AA3148" s="26" t="str">
        <f t="shared" ref="AA3148:AA3210" si="1389">IF($Q3147&gt;0,VLOOKUP($A3147,$AE$10:$AO$114,($AN$7)+1),AA3147)</f>
        <v>AMEX=</v>
      </c>
      <c r="AB3148" s="70">
        <f t="shared" ref="AB3148:AB3210" si="1390">IF($Q3147&gt;0,VLOOKUP($A3147,$AE$10:$AO$114,($AO$7)+1),AB3147)</f>
        <v>45440</v>
      </c>
      <c r="AC3148" s="77" t="s">
        <v>142</v>
      </c>
      <c r="AD3148" s="243">
        <v>1</v>
      </c>
      <c r="AE3148" s="11"/>
      <c r="AF3148" s="5"/>
      <c r="AG3148" s="1"/>
      <c r="AH3148" s="1"/>
      <c r="AI3148" s="1"/>
      <c r="AJ3148" s="1"/>
      <c r="AK3148" s="10"/>
      <c r="AL3148" s="1"/>
      <c r="AM3148" s="1"/>
      <c r="AN3148" s="1"/>
      <c r="AO3148" s="1"/>
      <c r="AP3148" s="1"/>
      <c r="AQ3148" s="1"/>
    </row>
    <row r="3149" spans="1:43" ht="15.75" x14ac:dyDescent="0.2">
      <c r="A3149" s="67">
        <f t="shared" si="1384"/>
        <v>45431</v>
      </c>
      <c r="B3149" s="8">
        <f t="shared" si="1356"/>
        <v>20472.581605770003</v>
      </c>
      <c r="C3149" s="224">
        <f t="shared" si="1354"/>
        <v>12941.265693343426</v>
      </c>
      <c r="D3149" s="28">
        <f t="shared" si="1385"/>
        <v>6895.24</v>
      </c>
      <c r="E3149" s="9">
        <f>IF(K3149=1,VLOOKUP(A3148,[1]Plan1!$AY$117:$BA$314,3),E3148)</f>
        <v>6926.96</v>
      </c>
      <c r="F3149" s="110">
        <f t="shared" si="1386"/>
        <v>45428</v>
      </c>
      <c r="G3149" s="12">
        <f t="shared" si="1357"/>
        <v>4.600274972299756E-3</v>
      </c>
      <c r="H3149" s="11">
        <f t="shared" si="1387"/>
        <v>45460</v>
      </c>
      <c r="I3149" s="11">
        <f t="shared" si="1358"/>
        <v>45460</v>
      </c>
      <c r="J3149" s="1">
        <f t="shared" si="1388"/>
        <v>22</v>
      </c>
      <c r="K3149" s="1">
        <f t="shared" si="1352"/>
        <v>3</v>
      </c>
      <c r="L3149" s="8">
        <f t="shared" si="1359"/>
        <v>1.0006260600000001</v>
      </c>
      <c r="M3149" s="14">
        <f t="shared" si="1351"/>
        <v>1.0037996</v>
      </c>
      <c r="N3149" s="14">
        <f t="shared" si="1347"/>
        <v>1.5778140123602287</v>
      </c>
      <c r="O3149" s="8">
        <f t="shared" si="1350"/>
        <v>1.5788018100000001</v>
      </c>
      <c r="P3149" s="8">
        <f t="shared" si="1360"/>
        <v>20431.693700340002</v>
      </c>
      <c r="Q3149" s="13">
        <f t="shared" si="1361"/>
        <v>0</v>
      </c>
      <c r="R3149" s="21">
        <v>0</v>
      </c>
      <c r="S3149" s="8">
        <f t="shared" si="1362"/>
        <v>0</v>
      </c>
      <c r="T3149" s="10">
        <v>6.5000000000000002E-2</v>
      </c>
      <c r="U3149" s="13">
        <f t="shared" si="1349"/>
        <v>8</v>
      </c>
      <c r="V3149" s="13">
        <v>252</v>
      </c>
      <c r="W3149" s="14">
        <f t="shared" si="1353"/>
        <v>1.0020012</v>
      </c>
      <c r="X3149" s="85">
        <f t="shared" si="1355"/>
        <v>40.887905430000004</v>
      </c>
      <c r="Y3149" s="8">
        <v>0</v>
      </c>
      <c r="Z3149" s="9">
        <f t="shared" si="1363"/>
        <v>0</v>
      </c>
      <c r="AA3149" s="26" t="str">
        <f t="shared" si="1389"/>
        <v>AMEX=</v>
      </c>
      <c r="AB3149" s="70">
        <f t="shared" si="1390"/>
        <v>45440</v>
      </c>
      <c r="AC3149" s="238">
        <f>IF(AC3141&gt;AC3147,AC3145,TRUNC(AC3141/AC3143,8))</f>
        <v>71.697198810000003</v>
      </c>
      <c r="AD3149" s="219" t="s">
        <v>165</v>
      </c>
      <c r="AE3149" s="11"/>
      <c r="AF3149" s="5"/>
      <c r="AG3149" s="1"/>
      <c r="AH3149" s="1"/>
      <c r="AI3149" s="1"/>
      <c r="AJ3149" s="1"/>
      <c r="AK3149" s="10"/>
      <c r="AL3149" s="1"/>
      <c r="AM3149" s="1"/>
      <c r="AN3149" s="1"/>
      <c r="AO3149" s="1"/>
      <c r="AP3149" s="1"/>
      <c r="AQ3149" s="1"/>
    </row>
    <row r="3150" spans="1:43" ht="15.75" x14ac:dyDescent="0.2">
      <c r="A3150" s="67">
        <f t="shared" si="1384"/>
        <v>45432</v>
      </c>
      <c r="B3150" s="8">
        <f t="shared" si="1356"/>
        <v>20472.581605770003</v>
      </c>
      <c r="C3150" s="224">
        <f t="shared" si="1354"/>
        <v>12941.265693343426</v>
      </c>
      <c r="D3150" s="28">
        <f t="shared" si="1385"/>
        <v>6895.24</v>
      </c>
      <c r="E3150" s="9">
        <f>IF(K3150=1,VLOOKUP(A3149,[1]Plan1!$AY$117:$BA$314,3),E3149)</f>
        <v>6926.96</v>
      </c>
      <c r="F3150" s="110">
        <f t="shared" si="1386"/>
        <v>45428</v>
      </c>
      <c r="G3150" s="12">
        <f t="shared" si="1357"/>
        <v>4.600274972299756E-3</v>
      </c>
      <c r="H3150" s="11">
        <f t="shared" si="1387"/>
        <v>45460</v>
      </c>
      <c r="I3150" s="11">
        <f t="shared" si="1358"/>
        <v>45460</v>
      </c>
      <c r="J3150" s="1">
        <f t="shared" si="1388"/>
        <v>22</v>
      </c>
      <c r="K3150" s="1">
        <f t="shared" si="1352"/>
        <v>3</v>
      </c>
      <c r="L3150" s="8">
        <f t="shared" si="1359"/>
        <v>1.0006260600000001</v>
      </c>
      <c r="M3150" s="14">
        <f t="shared" si="1351"/>
        <v>1.0037996</v>
      </c>
      <c r="N3150" s="14">
        <f t="shared" si="1347"/>
        <v>1.5778140123602287</v>
      </c>
      <c r="O3150" s="8">
        <f t="shared" si="1350"/>
        <v>1.5788018100000001</v>
      </c>
      <c r="P3150" s="8">
        <f t="shared" si="1360"/>
        <v>20431.693700340002</v>
      </c>
      <c r="Q3150" s="13">
        <f t="shared" si="1361"/>
        <v>0</v>
      </c>
      <c r="R3150" s="21">
        <v>0</v>
      </c>
      <c r="S3150" s="8">
        <f t="shared" si="1362"/>
        <v>0</v>
      </c>
      <c r="T3150" s="10">
        <v>6.5000000000000002E-2</v>
      </c>
      <c r="U3150" s="13">
        <f t="shared" si="1349"/>
        <v>8</v>
      </c>
      <c r="V3150" s="13">
        <v>252</v>
      </c>
      <c r="W3150" s="14">
        <f t="shared" si="1353"/>
        <v>1.0020012</v>
      </c>
      <c r="X3150" s="85">
        <f t="shared" si="1355"/>
        <v>40.887905430000004</v>
      </c>
      <c r="Y3150" s="8">
        <v>0</v>
      </c>
      <c r="Z3150" s="9">
        <f t="shared" si="1363"/>
        <v>0</v>
      </c>
      <c r="AA3150" s="26" t="str">
        <f t="shared" si="1389"/>
        <v>AMEX=</v>
      </c>
      <c r="AB3150" s="70">
        <f t="shared" si="1390"/>
        <v>45440</v>
      </c>
      <c r="AC3150" s="219" t="s">
        <v>106</v>
      </c>
      <c r="AD3150" s="221">
        <f>AD3146*AD3148</f>
        <v>216660647.25</v>
      </c>
      <c r="AE3150" s="11"/>
      <c r="AF3150" s="5"/>
      <c r="AG3150" s="1"/>
      <c r="AH3150" s="1"/>
      <c r="AI3150" s="1"/>
      <c r="AJ3150" s="1"/>
      <c r="AK3150" s="10"/>
      <c r="AL3150" s="1"/>
      <c r="AM3150" s="1"/>
      <c r="AN3150" s="1"/>
      <c r="AO3150" s="1"/>
      <c r="AP3150" s="1"/>
      <c r="AQ3150" s="1"/>
    </row>
    <row r="3151" spans="1:43" ht="15.75" x14ac:dyDescent="0.2">
      <c r="A3151" s="67">
        <f t="shared" si="1384"/>
        <v>45433</v>
      </c>
      <c r="B3151" s="8">
        <f t="shared" si="1356"/>
        <v>20481.971045949998</v>
      </c>
      <c r="C3151" s="224">
        <f t="shared" si="1354"/>
        <v>12941.265693343426</v>
      </c>
      <c r="D3151" s="28">
        <f t="shared" si="1385"/>
        <v>6895.24</v>
      </c>
      <c r="E3151" s="9">
        <f>IF(K3151=1,VLOOKUP(A3150,[1]Plan1!$AY$117:$BA$314,3),E3150)</f>
        <v>6926.96</v>
      </c>
      <c r="F3151" s="110">
        <f t="shared" si="1386"/>
        <v>45428</v>
      </c>
      <c r="G3151" s="12">
        <f t="shared" si="1357"/>
        <v>4.600274972299756E-3</v>
      </c>
      <c r="H3151" s="11">
        <f t="shared" si="1387"/>
        <v>45460</v>
      </c>
      <c r="I3151" s="11">
        <f t="shared" si="1358"/>
        <v>45460</v>
      </c>
      <c r="J3151" s="1">
        <f t="shared" si="1388"/>
        <v>22</v>
      </c>
      <c r="K3151" s="1">
        <f t="shared" si="1352"/>
        <v>4</v>
      </c>
      <c r="L3151" s="8">
        <f t="shared" si="1359"/>
        <v>1.00083484</v>
      </c>
      <c r="M3151" s="14">
        <f t="shared" si="1351"/>
        <v>1.0037996</v>
      </c>
      <c r="N3151" s="14">
        <f t="shared" si="1347"/>
        <v>1.5778140123602287</v>
      </c>
      <c r="O3151" s="8">
        <f t="shared" si="1350"/>
        <v>1.57913123</v>
      </c>
      <c r="P3151" s="8">
        <f t="shared" si="1360"/>
        <v>20435.95681208</v>
      </c>
      <c r="Q3151" s="13">
        <f t="shared" si="1361"/>
        <v>0</v>
      </c>
      <c r="R3151" s="21">
        <v>0</v>
      </c>
      <c r="S3151" s="8">
        <f t="shared" si="1362"/>
        <v>0</v>
      </c>
      <c r="T3151" s="10">
        <v>6.5000000000000002E-2</v>
      </c>
      <c r="U3151" s="13">
        <f t="shared" si="1349"/>
        <v>9</v>
      </c>
      <c r="V3151" s="13">
        <v>252</v>
      </c>
      <c r="W3151" s="14">
        <f t="shared" si="1353"/>
        <v>1.002251631</v>
      </c>
      <c r="X3151" s="85">
        <f t="shared" si="1355"/>
        <v>46.014233869999998</v>
      </c>
      <c r="Y3151" s="8">
        <v>0</v>
      </c>
      <c r="Z3151" s="9">
        <f t="shared" si="1363"/>
        <v>0</v>
      </c>
      <c r="AA3151" s="26" t="str">
        <f t="shared" si="1389"/>
        <v>AMEX=</v>
      </c>
      <c r="AB3151" s="70">
        <f t="shared" si="1390"/>
        <v>45440</v>
      </c>
      <c r="AC3151" s="222">
        <f>IF(AC3141&gt;AC3147,0,TRUNC((AC3141-AC3147)/AC3143,8))</f>
        <v>0</v>
      </c>
      <c r="AD3151" s="219" t="s">
        <v>141</v>
      </c>
      <c r="AE3151" s="11"/>
      <c r="AF3151" s="5"/>
      <c r="AG3151" s="1"/>
      <c r="AH3151" s="1"/>
      <c r="AI3151" s="1"/>
      <c r="AJ3151" s="1"/>
      <c r="AK3151" s="10"/>
      <c r="AL3151" s="1"/>
      <c r="AM3151" s="1"/>
      <c r="AN3151" s="1"/>
      <c r="AO3151" s="1"/>
      <c r="AP3151" s="1"/>
      <c r="AQ3151" s="1"/>
    </row>
    <row r="3152" spans="1:43" ht="15.75" x14ac:dyDescent="0.2">
      <c r="A3152" s="67">
        <f t="shared" si="1384"/>
        <v>45434</v>
      </c>
      <c r="B3152" s="8">
        <f t="shared" si="1356"/>
        <v>20491.364687510002</v>
      </c>
      <c r="C3152" s="224">
        <f t="shared" si="1354"/>
        <v>12941.265693343426</v>
      </c>
      <c r="D3152" s="28">
        <f t="shared" si="1385"/>
        <v>6895.24</v>
      </c>
      <c r="E3152" s="9">
        <f>IF(K3152=1,VLOOKUP(A3151,[1]Plan1!$AY$117:$BA$314,3),E3151)</f>
        <v>6926.96</v>
      </c>
      <c r="F3152" s="110">
        <f t="shared" si="1386"/>
        <v>45428</v>
      </c>
      <c r="G3152" s="12">
        <f t="shared" si="1357"/>
        <v>4.600274972299756E-3</v>
      </c>
      <c r="H3152" s="11">
        <f t="shared" si="1387"/>
        <v>45460</v>
      </c>
      <c r="I3152" s="11">
        <f t="shared" si="1358"/>
        <v>45460</v>
      </c>
      <c r="J3152" s="1">
        <f t="shared" si="1388"/>
        <v>22</v>
      </c>
      <c r="K3152" s="1">
        <f t="shared" si="1352"/>
        <v>5</v>
      </c>
      <c r="L3152" s="8">
        <f t="shared" si="1359"/>
        <v>1.0010436599999999</v>
      </c>
      <c r="M3152" s="14">
        <f t="shared" si="1351"/>
        <v>1.0037996</v>
      </c>
      <c r="N3152" s="14">
        <f t="shared" si="1347"/>
        <v>1.5778140123602287</v>
      </c>
      <c r="O3152" s="8">
        <f t="shared" si="1350"/>
        <v>1.57946071</v>
      </c>
      <c r="P3152" s="8">
        <f t="shared" si="1360"/>
        <v>20440.2207003</v>
      </c>
      <c r="Q3152" s="13">
        <f t="shared" si="1361"/>
        <v>0</v>
      </c>
      <c r="R3152" s="21">
        <v>0</v>
      </c>
      <c r="S3152" s="8">
        <f t="shared" si="1362"/>
        <v>0</v>
      </c>
      <c r="T3152" s="10">
        <v>6.5000000000000002E-2</v>
      </c>
      <c r="U3152" s="13">
        <f t="shared" si="1349"/>
        <v>10</v>
      </c>
      <c r="V3152" s="13">
        <v>252</v>
      </c>
      <c r="W3152" s="14">
        <f t="shared" si="1353"/>
        <v>1.0025021249999999</v>
      </c>
      <c r="X3152" s="85">
        <f t="shared" si="1355"/>
        <v>51.143987209999999</v>
      </c>
      <c r="Y3152" s="8">
        <v>0</v>
      </c>
      <c r="Z3152" s="9">
        <f t="shared" si="1363"/>
        <v>0</v>
      </c>
      <c r="AA3152" s="26" t="str">
        <f t="shared" si="1389"/>
        <v>AMEX=</v>
      </c>
      <c r="AB3152" s="70">
        <f t="shared" si="1390"/>
        <v>45440</v>
      </c>
      <c r="AC3152" s="77" t="s">
        <v>162</v>
      </c>
      <c r="AD3152" s="243">
        <v>0</v>
      </c>
      <c r="AE3152" s="11"/>
      <c r="AF3152" s="5"/>
      <c r="AG3152" s="1"/>
      <c r="AH3152" s="1"/>
      <c r="AI3152" s="1"/>
      <c r="AJ3152" s="1"/>
      <c r="AK3152" s="10"/>
      <c r="AL3152" s="1"/>
      <c r="AM3152" s="1"/>
      <c r="AN3152" s="1"/>
      <c r="AO3152" s="1"/>
      <c r="AP3152" s="1"/>
      <c r="AQ3152" s="1"/>
    </row>
    <row r="3153" spans="1:43" ht="15.75" x14ac:dyDescent="0.2">
      <c r="A3153" s="67">
        <f t="shared" si="1384"/>
        <v>45435</v>
      </c>
      <c r="B3153" s="8">
        <f t="shared" si="1356"/>
        <v>20500.76253186</v>
      </c>
      <c r="C3153" s="224">
        <f t="shared" si="1354"/>
        <v>12941.265693343426</v>
      </c>
      <c r="D3153" s="28">
        <f t="shared" si="1385"/>
        <v>6895.24</v>
      </c>
      <c r="E3153" s="9">
        <f>IF(K3153=1,VLOOKUP(A3152,[1]Plan1!$AY$117:$BA$314,3),E3152)</f>
        <v>6926.96</v>
      </c>
      <c r="F3153" s="110">
        <f t="shared" si="1386"/>
        <v>45428</v>
      </c>
      <c r="G3153" s="12">
        <f t="shared" si="1357"/>
        <v>4.600274972299756E-3</v>
      </c>
      <c r="H3153" s="11">
        <f t="shared" si="1387"/>
        <v>45460</v>
      </c>
      <c r="I3153" s="11">
        <f t="shared" si="1358"/>
        <v>45460</v>
      </c>
      <c r="J3153" s="1">
        <f t="shared" si="1388"/>
        <v>22</v>
      </c>
      <c r="K3153" s="1">
        <f t="shared" si="1352"/>
        <v>6</v>
      </c>
      <c r="L3153" s="8">
        <f t="shared" si="1359"/>
        <v>1.00125252</v>
      </c>
      <c r="M3153" s="14">
        <f t="shared" si="1351"/>
        <v>1.0037996</v>
      </c>
      <c r="N3153" s="14">
        <f t="shared" si="1347"/>
        <v>1.5778140123602287</v>
      </c>
      <c r="O3153" s="8">
        <f t="shared" si="1350"/>
        <v>1.5797902500000001</v>
      </c>
      <c r="P3153" s="8">
        <f t="shared" si="1360"/>
        <v>20444.485365</v>
      </c>
      <c r="Q3153" s="13">
        <f t="shared" si="1361"/>
        <v>0</v>
      </c>
      <c r="R3153" s="21">
        <v>0</v>
      </c>
      <c r="S3153" s="8">
        <f t="shared" si="1362"/>
        <v>0</v>
      </c>
      <c r="T3153" s="10">
        <v>6.5000000000000002E-2</v>
      </c>
      <c r="U3153" s="13">
        <f t="shared" si="1349"/>
        <v>11</v>
      </c>
      <c r="V3153" s="13">
        <v>252</v>
      </c>
      <c r="W3153" s="14">
        <f t="shared" si="1353"/>
        <v>1.0027526819999999</v>
      </c>
      <c r="X3153" s="85">
        <f t="shared" si="1355"/>
        <v>56.277166860000001</v>
      </c>
      <c r="Y3153" s="8">
        <v>0</v>
      </c>
      <c r="Z3153" s="9">
        <f t="shared" si="1363"/>
        <v>0</v>
      </c>
      <c r="AA3153" s="26" t="str">
        <f t="shared" si="1389"/>
        <v>AMEX=</v>
      </c>
      <c r="AB3153" s="70">
        <f t="shared" si="1390"/>
        <v>45440</v>
      </c>
      <c r="AC3153" s="238">
        <f>IF(AC3141&gt;AC3147,TRUNC((AC3141-AC3147)/AC3143,8),0)</f>
        <v>5059.5614740199999</v>
      </c>
      <c r="AD3153" s="221">
        <f>AD3146-AD3150</f>
        <v>0</v>
      </c>
      <c r="AE3153" s="11"/>
      <c r="AF3153" s="5"/>
      <c r="AG3153" s="1"/>
      <c r="AH3153" s="1"/>
      <c r="AI3153" s="1"/>
      <c r="AJ3153" s="1"/>
      <c r="AK3153" s="10"/>
      <c r="AL3153" s="1"/>
      <c r="AM3153" s="1"/>
      <c r="AN3153" s="1"/>
      <c r="AO3153" s="1"/>
      <c r="AP3153" s="1"/>
      <c r="AQ3153" s="1"/>
    </row>
    <row r="3154" spans="1:43" ht="15.75" x14ac:dyDescent="0.2">
      <c r="A3154" s="67">
        <f t="shared" si="1384"/>
        <v>45436</v>
      </c>
      <c r="B3154" s="8">
        <f t="shared" si="1356"/>
        <v>20510.16481952</v>
      </c>
      <c r="C3154" s="224">
        <f t="shared" si="1354"/>
        <v>12941.265693343426</v>
      </c>
      <c r="D3154" s="28">
        <f t="shared" si="1385"/>
        <v>6895.24</v>
      </c>
      <c r="E3154" s="9">
        <f>IF(K3154=1,VLOOKUP(A3153,[1]Plan1!$AY$117:$BA$314,3),E3153)</f>
        <v>6926.96</v>
      </c>
      <c r="F3154" s="110">
        <f t="shared" si="1386"/>
        <v>45428</v>
      </c>
      <c r="G3154" s="12">
        <f t="shared" si="1357"/>
        <v>4.600274972299756E-3</v>
      </c>
      <c r="H3154" s="11">
        <f t="shared" si="1387"/>
        <v>45460</v>
      </c>
      <c r="I3154" s="11">
        <f t="shared" si="1358"/>
        <v>45460</v>
      </c>
      <c r="J3154" s="1">
        <f t="shared" si="1388"/>
        <v>22</v>
      </c>
      <c r="K3154" s="1">
        <f t="shared" si="1352"/>
        <v>7</v>
      </c>
      <c r="L3154" s="8">
        <f t="shared" si="1359"/>
        <v>1.00146143</v>
      </c>
      <c r="M3154" s="14">
        <f t="shared" si="1351"/>
        <v>1.0037996</v>
      </c>
      <c r="N3154" s="14">
        <f t="shared" si="1347"/>
        <v>1.5778140123602287</v>
      </c>
      <c r="O3154" s="8">
        <f t="shared" si="1350"/>
        <v>1.5801198700000001</v>
      </c>
      <c r="P3154" s="8">
        <f t="shared" si="1360"/>
        <v>20448.751065</v>
      </c>
      <c r="Q3154" s="13">
        <f t="shared" si="1361"/>
        <v>0</v>
      </c>
      <c r="R3154" s="21">
        <v>0</v>
      </c>
      <c r="S3154" s="8">
        <f t="shared" si="1362"/>
        <v>0</v>
      </c>
      <c r="T3154" s="10">
        <v>6.5000000000000002E-2</v>
      </c>
      <c r="U3154" s="13">
        <f t="shared" si="1349"/>
        <v>12</v>
      </c>
      <c r="V3154" s="13">
        <v>252</v>
      </c>
      <c r="W3154" s="14">
        <f t="shared" si="1353"/>
        <v>1.0030033009999999</v>
      </c>
      <c r="X3154" s="85">
        <f t="shared" si="1355"/>
        <v>61.413754519999998</v>
      </c>
      <c r="Y3154" s="8">
        <v>0</v>
      </c>
      <c r="Z3154" s="9">
        <f t="shared" si="1363"/>
        <v>0</v>
      </c>
      <c r="AA3154" s="26" t="str">
        <f t="shared" si="1389"/>
        <v>AMEX=</v>
      </c>
      <c r="AB3154" s="70">
        <f t="shared" si="1390"/>
        <v>45440</v>
      </c>
      <c r="AC3154" s="219" t="s">
        <v>112</v>
      </c>
      <c r="AD3154" s="244" t="s">
        <v>166</v>
      </c>
      <c r="AE3154" s="11"/>
      <c r="AF3154" s="5"/>
      <c r="AG3154" s="1"/>
      <c r="AH3154" s="1"/>
      <c r="AI3154" s="1"/>
      <c r="AJ3154" s="1"/>
      <c r="AK3154" s="10"/>
      <c r="AL3154" s="1"/>
      <c r="AM3154" s="1"/>
      <c r="AN3154" s="1"/>
      <c r="AO3154" s="1"/>
      <c r="AP3154" s="1"/>
      <c r="AQ3154" s="1"/>
    </row>
    <row r="3155" spans="1:43" ht="15.75" x14ac:dyDescent="0.2">
      <c r="A3155" s="67">
        <f t="shared" si="1384"/>
        <v>45437</v>
      </c>
      <c r="B3155" s="8">
        <f t="shared" si="1356"/>
        <v>20519.57144267</v>
      </c>
      <c r="C3155" s="224">
        <f t="shared" si="1354"/>
        <v>12941.265693343426</v>
      </c>
      <c r="D3155" s="28">
        <f t="shared" si="1385"/>
        <v>6895.24</v>
      </c>
      <c r="E3155" s="9">
        <f>IF(K3155=1,VLOOKUP(A3154,[1]Plan1!$AY$117:$BA$314,3),E3154)</f>
        <v>6926.96</v>
      </c>
      <c r="F3155" s="110">
        <f t="shared" si="1386"/>
        <v>45428</v>
      </c>
      <c r="G3155" s="12">
        <f t="shared" si="1357"/>
        <v>4.600274972299756E-3</v>
      </c>
      <c r="H3155" s="11">
        <f t="shared" si="1387"/>
        <v>45460</v>
      </c>
      <c r="I3155" s="11">
        <f t="shared" si="1358"/>
        <v>45460</v>
      </c>
      <c r="J3155" s="1">
        <f t="shared" si="1388"/>
        <v>22</v>
      </c>
      <c r="K3155" s="1">
        <f t="shared" si="1352"/>
        <v>8</v>
      </c>
      <c r="L3155" s="8">
        <f t="shared" si="1359"/>
        <v>1.00167038</v>
      </c>
      <c r="M3155" s="14">
        <f t="shared" si="1351"/>
        <v>1.0037996</v>
      </c>
      <c r="N3155" s="14">
        <f t="shared" si="1347"/>
        <v>1.5778140123602287</v>
      </c>
      <c r="O3155" s="8">
        <f t="shared" si="1350"/>
        <v>1.5804495599999999</v>
      </c>
      <c r="P3155" s="8">
        <f t="shared" si="1360"/>
        <v>20453.017670879999</v>
      </c>
      <c r="Q3155" s="13">
        <f t="shared" si="1361"/>
        <v>0</v>
      </c>
      <c r="R3155" s="21">
        <v>0</v>
      </c>
      <c r="S3155" s="8">
        <f t="shared" si="1362"/>
        <v>0</v>
      </c>
      <c r="T3155" s="10">
        <v>6.5000000000000002E-2</v>
      </c>
      <c r="U3155" s="13">
        <f t="shared" si="1349"/>
        <v>13</v>
      </c>
      <c r="V3155" s="13">
        <v>252</v>
      </c>
      <c r="W3155" s="14">
        <f t="shared" si="1353"/>
        <v>1.003253983</v>
      </c>
      <c r="X3155" s="85">
        <f t="shared" si="1355"/>
        <v>66.553771789999999</v>
      </c>
      <c r="Y3155" s="8">
        <v>0</v>
      </c>
      <c r="Z3155" s="9">
        <f t="shared" si="1363"/>
        <v>0</v>
      </c>
      <c r="AA3155" s="26" t="str">
        <f t="shared" si="1389"/>
        <v>AMEX=</v>
      </c>
      <c r="AB3155" s="70">
        <f t="shared" si="1390"/>
        <v>45440</v>
      </c>
      <c r="AC3155" s="222">
        <f>B3158-S3158-X3158</f>
        <v>15397.723449810002</v>
      </c>
      <c r="AD3155" s="221">
        <v>203345244.30000001</v>
      </c>
      <c r="AE3155" s="11"/>
      <c r="AF3155" s="5"/>
      <c r="AG3155" s="1"/>
      <c r="AH3155" s="1"/>
      <c r="AI3155" s="1"/>
      <c r="AJ3155" s="1"/>
      <c r="AK3155" s="10"/>
      <c r="AL3155" s="1"/>
      <c r="AM3155" s="1"/>
      <c r="AN3155" s="1"/>
      <c r="AO3155" s="1"/>
      <c r="AP3155" s="1"/>
      <c r="AQ3155" s="1"/>
    </row>
    <row r="3156" spans="1:43" ht="15.75" x14ac:dyDescent="0.2">
      <c r="A3156" s="67">
        <f t="shared" si="1384"/>
        <v>45438</v>
      </c>
      <c r="B3156" s="8">
        <f t="shared" si="1356"/>
        <v>20519.57144267</v>
      </c>
      <c r="C3156" s="224">
        <f t="shared" si="1354"/>
        <v>12941.265693343426</v>
      </c>
      <c r="D3156" s="28">
        <f t="shared" si="1385"/>
        <v>6895.24</v>
      </c>
      <c r="E3156" s="9">
        <f>IF(K3156=1,VLOOKUP(A3155,[1]Plan1!$AY$117:$BA$314,3),E3155)</f>
        <v>6926.96</v>
      </c>
      <c r="F3156" s="110">
        <f t="shared" si="1386"/>
        <v>45428</v>
      </c>
      <c r="G3156" s="12">
        <f t="shared" si="1357"/>
        <v>4.600274972299756E-3</v>
      </c>
      <c r="H3156" s="11">
        <f t="shared" si="1387"/>
        <v>45460</v>
      </c>
      <c r="I3156" s="11">
        <f t="shared" si="1358"/>
        <v>45460</v>
      </c>
      <c r="J3156" s="1">
        <f t="shared" si="1388"/>
        <v>22</v>
      </c>
      <c r="K3156" s="1">
        <f t="shared" si="1352"/>
        <v>8</v>
      </c>
      <c r="L3156" s="8">
        <f t="shared" si="1359"/>
        <v>1.00167038</v>
      </c>
      <c r="M3156" s="14">
        <f t="shared" si="1351"/>
        <v>1.0037996</v>
      </c>
      <c r="N3156" s="14">
        <f t="shared" si="1347"/>
        <v>1.5778140123602287</v>
      </c>
      <c r="O3156" s="8">
        <f t="shared" si="1350"/>
        <v>1.5804495599999999</v>
      </c>
      <c r="P3156" s="8">
        <f t="shared" si="1360"/>
        <v>20453.017670879999</v>
      </c>
      <c r="Q3156" s="13">
        <f t="shared" si="1361"/>
        <v>0</v>
      </c>
      <c r="R3156" s="21">
        <v>0</v>
      </c>
      <c r="S3156" s="8">
        <f t="shared" si="1362"/>
        <v>0</v>
      </c>
      <c r="T3156" s="10">
        <v>6.5000000000000002E-2</v>
      </c>
      <c r="U3156" s="13">
        <f t="shared" si="1349"/>
        <v>13</v>
      </c>
      <c r="V3156" s="13">
        <v>252</v>
      </c>
      <c r="W3156" s="14">
        <f t="shared" si="1353"/>
        <v>1.003253983</v>
      </c>
      <c r="X3156" s="85">
        <f t="shared" si="1355"/>
        <v>66.553771789999999</v>
      </c>
      <c r="Y3156" s="8">
        <v>0</v>
      </c>
      <c r="Z3156" s="9">
        <f t="shared" si="1363"/>
        <v>0</v>
      </c>
      <c r="AA3156" s="26" t="str">
        <f t="shared" si="1389"/>
        <v>AMEX=</v>
      </c>
      <c r="AB3156" s="70">
        <f t="shared" si="1390"/>
        <v>45440</v>
      </c>
      <c r="AC3156" s="219" t="s">
        <v>168</v>
      </c>
      <c r="AD3156" s="244" t="s">
        <v>167</v>
      </c>
      <c r="AE3156" s="11"/>
      <c r="AF3156" s="5"/>
      <c r="AG3156" s="1"/>
      <c r="AH3156" s="1"/>
      <c r="AI3156" s="1"/>
      <c r="AJ3156" s="1"/>
      <c r="AK3156" s="10"/>
      <c r="AL3156" s="1"/>
      <c r="AM3156" s="1"/>
      <c r="AN3156" s="1"/>
      <c r="AO3156" s="1"/>
      <c r="AP3156" s="1"/>
      <c r="AQ3156" s="1"/>
    </row>
    <row r="3157" spans="1:43" ht="15.75" x14ac:dyDescent="0.2">
      <c r="A3157" s="67">
        <f t="shared" si="1384"/>
        <v>45439</v>
      </c>
      <c r="B3157" s="8">
        <f t="shared" si="1356"/>
        <v>20519.57144267</v>
      </c>
      <c r="C3157" s="224">
        <f t="shared" si="1354"/>
        <v>12941.265693343426</v>
      </c>
      <c r="D3157" s="28">
        <f t="shared" si="1385"/>
        <v>6895.24</v>
      </c>
      <c r="E3157" s="9">
        <f>IF(K3157=1,VLOOKUP(A3156,[1]Plan1!$AY$117:$BA$314,3),E3156)</f>
        <v>6926.96</v>
      </c>
      <c r="F3157" s="110">
        <f t="shared" si="1386"/>
        <v>45428</v>
      </c>
      <c r="G3157" s="12">
        <f t="shared" si="1357"/>
        <v>4.600274972299756E-3</v>
      </c>
      <c r="H3157" s="11">
        <f t="shared" si="1387"/>
        <v>45460</v>
      </c>
      <c r="I3157" s="11">
        <f t="shared" si="1358"/>
        <v>45460</v>
      </c>
      <c r="J3157" s="1">
        <f t="shared" si="1388"/>
        <v>22</v>
      </c>
      <c r="K3157" s="1">
        <f t="shared" si="1352"/>
        <v>8</v>
      </c>
      <c r="L3157" s="8">
        <f t="shared" si="1359"/>
        <v>1.00167038</v>
      </c>
      <c r="M3157" s="14">
        <f t="shared" si="1351"/>
        <v>1.0037996</v>
      </c>
      <c r="N3157" s="14">
        <f t="shared" si="1347"/>
        <v>1.5778140123602287</v>
      </c>
      <c r="O3157" s="8">
        <f t="shared" si="1350"/>
        <v>1.5804495599999999</v>
      </c>
      <c r="P3157" s="8">
        <f t="shared" si="1360"/>
        <v>20453.017670879999</v>
      </c>
      <c r="Q3157" s="13">
        <f t="shared" si="1361"/>
        <v>0</v>
      </c>
      <c r="R3157" s="21">
        <v>0</v>
      </c>
      <c r="S3157" s="8">
        <f t="shared" si="1362"/>
        <v>0</v>
      </c>
      <c r="T3157" s="10">
        <v>6.5000000000000002E-2</v>
      </c>
      <c r="U3157" s="13">
        <f t="shared" si="1349"/>
        <v>13</v>
      </c>
      <c r="V3157" s="13">
        <v>252</v>
      </c>
      <c r="W3157" s="14">
        <f t="shared" si="1353"/>
        <v>1.003253983</v>
      </c>
      <c r="X3157" s="85">
        <f t="shared" si="1355"/>
        <v>66.553771789999999</v>
      </c>
      <c r="Y3157" s="8">
        <v>0</v>
      </c>
      <c r="Z3157" s="9">
        <f t="shared" si="1363"/>
        <v>0</v>
      </c>
      <c r="AA3157" s="26" t="str">
        <f t="shared" si="1389"/>
        <v>AMEX=</v>
      </c>
      <c r="AB3157" s="70">
        <f t="shared" si="1390"/>
        <v>45440</v>
      </c>
      <c r="AC3157" s="221">
        <f>AC3155*AC3143</f>
        <v>153145757.43181029</v>
      </c>
      <c r="AD3157" s="221">
        <v>659914354.15999997</v>
      </c>
      <c r="AE3157" s="11"/>
      <c r="AF3157" s="5"/>
      <c r="AG3157" s="1"/>
      <c r="AH3157" s="1"/>
      <c r="AI3157" s="1"/>
      <c r="AJ3157" s="1"/>
      <c r="AK3157" s="10"/>
      <c r="AL3157" s="1"/>
      <c r="AM3157" s="1"/>
      <c r="AN3157" s="1"/>
      <c r="AO3157" s="1"/>
      <c r="AP3157" s="1"/>
      <c r="AQ3157" s="1"/>
    </row>
    <row r="3158" spans="1:43" ht="15.75" x14ac:dyDescent="0.25">
      <c r="A3158" s="196">
        <f t="shared" si="1384"/>
        <v>45440</v>
      </c>
      <c r="B3158" s="85">
        <f t="shared" si="1356"/>
        <v>20528.982122640002</v>
      </c>
      <c r="C3158" s="85">
        <f t="shared" si="1354"/>
        <v>12941.265693343426</v>
      </c>
      <c r="D3158" s="197">
        <f t="shared" si="1385"/>
        <v>6895.24</v>
      </c>
      <c r="E3158" s="249">
        <f>IF(K3158=1,VLOOKUP(A3157,[1]Plan1!$AY$117:$BA$314,3),E3157)</f>
        <v>6926.96</v>
      </c>
      <c r="F3158" s="198">
        <f t="shared" si="1386"/>
        <v>45428</v>
      </c>
      <c r="G3158" s="199">
        <f t="shared" si="1357"/>
        <v>4.600274972299756E-3</v>
      </c>
      <c r="H3158" s="200">
        <f t="shared" si="1387"/>
        <v>45460</v>
      </c>
      <c r="I3158" s="200">
        <f t="shared" si="1358"/>
        <v>45460</v>
      </c>
      <c r="J3158" s="83">
        <f t="shared" si="1388"/>
        <v>22</v>
      </c>
      <c r="K3158" s="83">
        <f t="shared" si="1352"/>
        <v>9</v>
      </c>
      <c r="L3158" s="85">
        <f t="shared" si="1359"/>
        <v>1.0018793699999999</v>
      </c>
      <c r="M3158" s="201">
        <f t="shared" si="1351"/>
        <v>1.0037996</v>
      </c>
      <c r="N3158" s="201">
        <f t="shared" si="1347"/>
        <v>1.5778140123602287</v>
      </c>
      <c r="O3158" s="85">
        <f t="shared" si="1350"/>
        <v>1.5807793000000001</v>
      </c>
      <c r="P3158" s="85">
        <f t="shared" si="1360"/>
        <v>20457.28492383</v>
      </c>
      <c r="Q3158" s="202">
        <v>17</v>
      </c>
      <c r="R3158" s="203">
        <f>S3158/P3158</f>
        <v>0.24732321482829267</v>
      </c>
      <c r="S3158" s="85">
        <f>AC3153</f>
        <v>5059.5614740199999</v>
      </c>
      <c r="T3158" s="204">
        <v>6.5000000000000002E-2</v>
      </c>
      <c r="U3158" s="202">
        <f t="shared" si="1349"/>
        <v>14</v>
      </c>
      <c r="V3158" s="202">
        <v>252</v>
      </c>
      <c r="W3158" s="201">
        <f t="shared" si="1353"/>
        <v>1.0035047269999999</v>
      </c>
      <c r="X3158" s="85">
        <f t="shared" si="1355"/>
        <v>71.697198810000003</v>
      </c>
      <c r="Y3158" s="85">
        <v>0</v>
      </c>
      <c r="Z3158" s="106">
        <f t="shared" si="1363"/>
        <v>5131.2586728300003</v>
      </c>
      <c r="AA3158" s="107" t="str">
        <f t="shared" si="1389"/>
        <v>AMEX=</v>
      </c>
      <c r="AB3158" s="152">
        <f t="shared" si="1390"/>
        <v>45440</v>
      </c>
      <c r="AC3158" s="233"/>
      <c r="AD3158" s="244" t="s">
        <v>166</v>
      </c>
      <c r="AE3158" s="11"/>
      <c r="AF3158" s="5"/>
      <c r="AG3158" s="1"/>
      <c r="AH3158" s="1"/>
      <c r="AI3158" s="1"/>
      <c r="AJ3158" s="1"/>
      <c r="AK3158" s="10"/>
      <c r="AL3158" s="1"/>
      <c r="AM3158" s="1"/>
      <c r="AN3158" s="1"/>
      <c r="AO3158" s="1"/>
      <c r="AP3158" s="1"/>
      <c r="AQ3158" s="1"/>
    </row>
    <row r="3159" spans="1:43" ht="18.75" x14ac:dyDescent="0.2">
      <c r="A3159" s="67">
        <f t="shared" si="1384"/>
        <v>45441</v>
      </c>
      <c r="B3159" s="8">
        <f t="shared" si="1356"/>
        <v>15404.785360079999</v>
      </c>
      <c r="C3159" s="223">
        <f>IF(Q3158&gt;0,C3158-(S3158/O3158),C3158)</f>
        <v>9740.5902581198006</v>
      </c>
      <c r="D3159" s="28">
        <f t="shared" si="1385"/>
        <v>6895.24</v>
      </c>
      <c r="E3159" s="9">
        <f>IF(K3159=1,VLOOKUP(A3158,[1]Plan1!$AY$117:$BA$314,3),E3158)</f>
        <v>6926.96</v>
      </c>
      <c r="F3159" s="110">
        <f t="shared" si="1386"/>
        <v>45428</v>
      </c>
      <c r="G3159" s="12">
        <f t="shared" si="1357"/>
        <v>4.600274972299756E-3</v>
      </c>
      <c r="H3159" s="11">
        <f t="shared" si="1387"/>
        <v>45460</v>
      </c>
      <c r="I3159" s="11">
        <f t="shared" si="1358"/>
        <v>45460</v>
      </c>
      <c r="J3159" s="1">
        <f t="shared" si="1388"/>
        <v>22</v>
      </c>
      <c r="K3159" s="1">
        <f t="shared" si="1352"/>
        <v>10</v>
      </c>
      <c r="L3159" s="8">
        <f t="shared" si="1359"/>
        <v>1.00208841</v>
      </c>
      <c r="M3159" s="14">
        <f t="shared" si="1351"/>
        <v>1.0037996</v>
      </c>
      <c r="N3159" s="14">
        <f t="shared" si="1347"/>
        <v>1.5778140123602287</v>
      </c>
      <c r="O3159" s="8">
        <f t="shared" si="1350"/>
        <v>1.58110913</v>
      </c>
      <c r="P3159" s="8">
        <f t="shared" si="1360"/>
        <v>15400.9361887</v>
      </c>
      <c r="Q3159" s="13">
        <f t="shared" si="1361"/>
        <v>0</v>
      </c>
      <c r="R3159" s="21">
        <v>0</v>
      </c>
      <c r="S3159" s="8">
        <f t="shared" si="1362"/>
        <v>0</v>
      </c>
      <c r="T3159" s="10">
        <v>6.5000000000000002E-2</v>
      </c>
      <c r="U3159" s="13">
        <f t="shared" si="1349"/>
        <v>1</v>
      </c>
      <c r="V3159" s="13">
        <v>252</v>
      </c>
      <c r="W3159" s="14">
        <f t="shared" si="1353"/>
        <v>1.0002499309999999</v>
      </c>
      <c r="X3159" s="85">
        <f t="shared" si="1355"/>
        <v>3.84917138</v>
      </c>
      <c r="Y3159" s="8">
        <v>0</v>
      </c>
      <c r="Z3159" s="9">
        <f t="shared" si="1363"/>
        <v>0</v>
      </c>
      <c r="AA3159" s="26" t="s">
        <v>116</v>
      </c>
      <c r="AB3159" s="70">
        <v>45449</v>
      </c>
      <c r="AC3159" s="233"/>
      <c r="AD3159" s="245">
        <f>ROUND(AD3155/(AD3155+AD3157),6)</f>
        <v>0.23555499999999999</v>
      </c>
      <c r="AE3159" s="11"/>
      <c r="AF3159" s="5"/>
      <c r="AG3159" s="1"/>
      <c r="AH3159" s="1"/>
      <c r="AI3159" s="1"/>
      <c r="AJ3159" s="1"/>
      <c r="AK3159" s="10"/>
      <c r="AL3159" s="1"/>
      <c r="AM3159" s="1"/>
      <c r="AN3159" s="1"/>
      <c r="AO3159" s="1"/>
      <c r="AP3159" s="1"/>
      <c r="AQ3159" s="1"/>
    </row>
    <row r="3160" spans="1:43" ht="15.75" x14ac:dyDescent="0.2">
      <c r="A3160" s="67">
        <f t="shared" si="1384"/>
        <v>45442</v>
      </c>
      <c r="B3160" s="8">
        <f t="shared" si="1356"/>
        <v>15411.85043146</v>
      </c>
      <c r="C3160" s="224">
        <f t="shared" si="1354"/>
        <v>9740.5902581198006</v>
      </c>
      <c r="D3160" s="28">
        <f t="shared" si="1385"/>
        <v>6895.24</v>
      </c>
      <c r="E3160" s="9">
        <f>IF(K3160=1,VLOOKUP(A3159,[1]Plan1!$AY$117:$BA$314,3),E3159)</f>
        <v>6926.96</v>
      </c>
      <c r="F3160" s="110">
        <f t="shared" si="1386"/>
        <v>45428</v>
      </c>
      <c r="G3160" s="12">
        <f t="shared" si="1357"/>
        <v>4.600274972299756E-3</v>
      </c>
      <c r="H3160" s="11">
        <f t="shared" si="1387"/>
        <v>45460</v>
      </c>
      <c r="I3160" s="11">
        <f t="shared" si="1358"/>
        <v>45460</v>
      </c>
      <c r="J3160" s="1">
        <f t="shared" si="1388"/>
        <v>22</v>
      </c>
      <c r="K3160" s="1">
        <f t="shared" si="1352"/>
        <v>11</v>
      </c>
      <c r="L3160" s="8">
        <f t="shared" si="1359"/>
        <v>1.0022974899999999</v>
      </c>
      <c r="M3160" s="14">
        <f t="shared" si="1351"/>
        <v>1.0037996</v>
      </c>
      <c r="N3160" s="14">
        <f t="shared" si="1347"/>
        <v>1.5778140123602287</v>
      </c>
      <c r="O3160" s="8">
        <f t="shared" si="1350"/>
        <v>1.5814390199999999</v>
      </c>
      <c r="P3160" s="8">
        <f t="shared" si="1360"/>
        <v>15404.14951202</v>
      </c>
      <c r="Q3160" s="13">
        <f t="shared" si="1361"/>
        <v>0</v>
      </c>
      <c r="R3160" s="21">
        <v>0</v>
      </c>
      <c r="S3160" s="8">
        <f t="shared" si="1362"/>
        <v>0</v>
      </c>
      <c r="T3160" s="10">
        <v>6.5000000000000002E-2</v>
      </c>
      <c r="U3160" s="13">
        <f t="shared" si="1349"/>
        <v>2</v>
      </c>
      <c r="V3160" s="13">
        <v>252</v>
      </c>
      <c r="W3160" s="14">
        <f t="shared" si="1353"/>
        <v>1.000499925</v>
      </c>
      <c r="X3160" s="85">
        <f t="shared" si="1355"/>
        <v>7.7009194399999998</v>
      </c>
      <c r="Y3160" s="8">
        <v>0</v>
      </c>
      <c r="Z3160" s="9">
        <f t="shared" si="1363"/>
        <v>0</v>
      </c>
      <c r="AA3160" s="26" t="str">
        <f t="shared" si="1389"/>
        <v>AMEX=</v>
      </c>
      <c r="AB3160" s="70">
        <f t="shared" si="1390"/>
        <v>45449</v>
      </c>
      <c r="AC3160" s="233"/>
      <c r="AD3160" s="244" t="s">
        <v>167</v>
      </c>
      <c r="AE3160" s="11"/>
      <c r="AF3160" s="5"/>
      <c r="AG3160" s="1"/>
      <c r="AH3160" s="1"/>
      <c r="AI3160" s="1"/>
      <c r="AJ3160" s="1"/>
      <c r="AK3160" s="10"/>
      <c r="AL3160" s="1"/>
      <c r="AM3160" s="1"/>
      <c r="AN3160" s="1"/>
      <c r="AO3160" s="1"/>
      <c r="AP3160" s="1"/>
      <c r="AQ3160" s="1"/>
    </row>
    <row r="3161" spans="1:43" ht="15.75" x14ac:dyDescent="0.2">
      <c r="A3161" s="67">
        <f t="shared" si="1384"/>
        <v>45443</v>
      </c>
      <c r="B3161" s="8">
        <f t="shared" si="1356"/>
        <v>15411.85043146</v>
      </c>
      <c r="C3161" s="224">
        <f t="shared" si="1354"/>
        <v>9740.5902581198006</v>
      </c>
      <c r="D3161" s="28">
        <f t="shared" si="1385"/>
        <v>6895.24</v>
      </c>
      <c r="E3161" s="9">
        <f>IF(K3161=1,VLOOKUP(A3160,[1]Plan1!$AY$117:$BA$314,3),E3160)</f>
        <v>6926.96</v>
      </c>
      <c r="F3161" s="110">
        <f t="shared" si="1386"/>
        <v>45428</v>
      </c>
      <c r="G3161" s="12">
        <f t="shared" si="1357"/>
        <v>4.600274972299756E-3</v>
      </c>
      <c r="H3161" s="11">
        <f t="shared" si="1387"/>
        <v>45460</v>
      </c>
      <c r="I3161" s="11">
        <f t="shared" si="1358"/>
        <v>45460</v>
      </c>
      <c r="J3161" s="1">
        <f t="shared" si="1388"/>
        <v>22</v>
      </c>
      <c r="K3161" s="1">
        <f t="shared" si="1352"/>
        <v>11</v>
      </c>
      <c r="L3161" s="8">
        <f t="shared" si="1359"/>
        <v>1.0022974899999999</v>
      </c>
      <c r="M3161" s="14">
        <f t="shared" si="1351"/>
        <v>1.0037996</v>
      </c>
      <c r="N3161" s="14">
        <f t="shared" si="1347"/>
        <v>1.5778140123602287</v>
      </c>
      <c r="O3161" s="8">
        <f t="shared" si="1350"/>
        <v>1.5814390199999999</v>
      </c>
      <c r="P3161" s="8">
        <f t="shared" si="1360"/>
        <v>15404.14951202</v>
      </c>
      <c r="Q3161" s="13">
        <f t="shared" si="1361"/>
        <v>0</v>
      </c>
      <c r="R3161" s="21">
        <v>0</v>
      </c>
      <c r="S3161" s="8">
        <f t="shared" si="1362"/>
        <v>0</v>
      </c>
      <c r="T3161" s="10">
        <v>6.5000000000000002E-2</v>
      </c>
      <c r="U3161" s="13">
        <f t="shared" si="1349"/>
        <v>2</v>
      </c>
      <c r="V3161" s="13">
        <v>252</v>
      </c>
      <c r="W3161" s="14">
        <f t="shared" si="1353"/>
        <v>1.000499925</v>
      </c>
      <c r="X3161" s="85">
        <f t="shared" si="1355"/>
        <v>7.7009194399999998</v>
      </c>
      <c r="Y3161" s="8">
        <v>0</v>
      </c>
      <c r="Z3161" s="9">
        <f t="shared" si="1363"/>
        <v>0</v>
      </c>
      <c r="AA3161" s="26" t="str">
        <f t="shared" si="1389"/>
        <v>AMEX=</v>
      </c>
      <c r="AB3161" s="70">
        <f t="shared" si="1390"/>
        <v>45449</v>
      </c>
      <c r="AC3161" s="233"/>
      <c r="AD3161" s="245">
        <f>1-AD3159</f>
        <v>0.76444500000000004</v>
      </c>
      <c r="AE3161" s="11"/>
      <c r="AF3161" s="5"/>
      <c r="AG3161" s="1"/>
      <c r="AH3161" s="1"/>
      <c r="AI3161" s="1"/>
      <c r="AJ3161" s="1"/>
      <c r="AK3161" s="10"/>
      <c r="AL3161" s="1"/>
      <c r="AM3161" s="1"/>
      <c r="AN3161" s="1"/>
      <c r="AO3161" s="1"/>
      <c r="AP3161" s="1"/>
      <c r="AQ3161" s="1"/>
    </row>
    <row r="3162" spans="1:43" ht="15.75" x14ac:dyDescent="0.2">
      <c r="A3162" s="67">
        <f t="shared" si="1384"/>
        <v>45444</v>
      </c>
      <c r="B3162" s="8">
        <f t="shared" si="1356"/>
        <v>15418.918844559999</v>
      </c>
      <c r="C3162" s="224">
        <f t="shared" si="1354"/>
        <v>9740.5902581198006</v>
      </c>
      <c r="D3162" s="28">
        <f t="shared" si="1385"/>
        <v>6895.24</v>
      </c>
      <c r="E3162" s="9">
        <f>IF(K3162=1,VLOOKUP(A3161,[1]Plan1!$AY$117:$BA$314,3),E3161)</f>
        <v>6926.96</v>
      </c>
      <c r="F3162" s="110">
        <f t="shared" si="1386"/>
        <v>45428</v>
      </c>
      <c r="G3162" s="12">
        <f t="shared" si="1357"/>
        <v>4.600274972299756E-3</v>
      </c>
      <c r="H3162" s="11">
        <f t="shared" si="1387"/>
        <v>45460</v>
      </c>
      <c r="I3162" s="11">
        <f t="shared" si="1358"/>
        <v>45460</v>
      </c>
      <c r="J3162" s="1">
        <f t="shared" si="1388"/>
        <v>22</v>
      </c>
      <c r="K3162" s="1">
        <f t="shared" si="1352"/>
        <v>12</v>
      </c>
      <c r="L3162" s="8">
        <f t="shared" si="1359"/>
        <v>1.0025066199999999</v>
      </c>
      <c r="M3162" s="14">
        <f t="shared" si="1351"/>
        <v>1.0037996</v>
      </c>
      <c r="N3162" s="14">
        <f t="shared" si="1347"/>
        <v>1.5778140123602287</v>
      </c>
      <c r="O3162" s="8">
        <f t="shared" si="1350"/>
        <v>1.58176899</v>
      </c>
      <c r="P3162" s="8">
        <f t="shared" si="1360"/>
        <v>15407.36361459</v>
      </c>
      <c r="Q3162" s="13">
        <f t="shared" si="1361"/>
        <v>0</v>
      </c>
      <c r="R3162" s="21">
        <v>0</v>
      </c>
      <c r="S3162" s="8">
        <f t="shared" si="1362"/>
        <v>0</v>
      </c>
      <c r="T3162" s="10">
        <v>6.5000000000000002E-2</v>
      </c>
      <c r="U3162" s="13">
        <f t="shared" si="1349"/>
        <v>3</v>
      </c>
      <c r="V3162" s="13">
        <v>252</v>
      </c>
      <c r="W3162" s="14">
        <f t="shared" si="1353"/>
        <v>1.000749981</v>
      </c>
      <c r="X3162" s="85">
        <f t="shared" si="1355"/>
        <v>11.555229969999999</v>
      </c>
      <c r="Y3162" s="8">
        <v>0</v>
      </c>
      <c r="Z3162" s="9">
        <f t="shared" si="1363"/>
        <v>0</v>
      </c>
      <c r="AA3162" s="26" t="str">
        <f t="shared" si="1389"/>
        <v>AMEX=</v>
      </c>
      <c r="AB3162" s="70">
        <f t="shared" si="1390"/>
        <v>45449</v>
      </c>
      <c r="AE3162" s="11"/>
      <c r="AF3162" s="5"/>
      <c r="AG3162" s="1"/>
      <c r="AH3162" s="1"/>
      <c r="AI3162" s="1"/>
      <c r="AJ3162" s="1"/>
      <c r="AK3162" s="10"/>
      <c r="AL3162" s="1"/>
      <c r="AM3162" s="1"/>
      <c r="AN3162" s="1"/>
      <c r="AO3162" s="1"/>
      <c r="AP3162" s="1"/>
      <c r="AQ3162" s="1"/>
    </row>
    <row r="3163" spans="1:43" ht="15.75" x14ac:dyDescent="0.2">
      <c r="A3163" s="67">
        <f t="shared" si="1384"/>
        <v>45445</v>
      </c>
      <c r="B3163" s="8">
        <f t="shared" si="1356"/>
        <v>15418.918844559999</v>
      </c>
      <c r="C3163" s="224">
        <f t="shared" si="1354"/>
        <v>9740.5902581198006</v>
      </c>
      <c r="D3163" s="28">
        <f t="shared" si="1385"/>
        <v>6895.24</v>
      </c>
      <c r="E3163" s="9">
        <f>IF(K3163=1,VLOOKUP(A3162,[1]Plan1!$AY$117:$BA$314,3),E3162)</f>
        <v>6926.96</v>
      </c>
      <c r="F3163" s="110">
        <f t="shared" si="1386"/>
        <v>45428</v>
      </c>
      <c r="G3163" s="12">
        <f t="shared" si="1357"/>
        <v>4.600274972299756E-3</v>
      </c>
      <c r="H3163" s="11">
        <f t="shared" si="1387"/>
        <v>45460</v>
      </c>
      <c r="I3163" s="11">
        <f t="shared" si="1358"/>
        <v>45460</v>
      </c>
      <c r="J3163" s="1">
        <f t="shared" si="1388"/>
        <v>22</v>
      </c>
      <c r="K3163" s="1">
        <f t="shared" si="1352"/>
        <v>12</v>
      </c>
      <c r="L3163" s="8">
        <f t="shared" si="1359"/>
        <v>1.0025066199999999</v>
      </c>
      <c r="M3163" s="14">
        <f t="shared" si="1351"/>
        <v>1.0037996</v>
      </c>
      <c r="N3163" s="14">
        <f t="shared" si="1347"/>
        <v>1.5778140123602287</v>
      </c>
      <c r="O3163" s="8">
        <f t="shared" si="1350"/>
        <v>1.58176899</v>
      </c>
      <c r="P3163" s="8">
        <f t="shared" si="1360"/>
        <v>15407.36361459</v>
      </c>
      <c r="Q3163" s="13">
        <f t="shared" si="1361"/>
        <v>0</v>
      </c>
      <c r="R3163" s="21">
        <v>0</v>
      </c>
      <c r="S3163" s="8">
        <f t="shared" si="1362"/>
        <v>0</v>
      </c>
      <c r="T3163" s="10">
        <v>6.5000000000000002E-2</v>
      </c>
      <c r="U3163" s="13">
        <f t="shared" si="1349"/>
        <v>3</v>
      </c>
      <c r="V3163" s="13">
        <v>252</v>
      </c>
      <c r="W3163" s="14">
        <f t="shared" si="1353"/>
        <v>1.000749981</v>
      </c>
      <c r="X3163" s="85">
        <f t="shared" si="1355"/>
        <v>11.555229969999999</v>
      </c>
      <c r="Y3163" s="8">
        <v>0</v>
      </c>
      <c r="Z3163" s="9">
        <f t="shared" si="1363"/>
        <v>0</v>
      </c>
      <c r="AA3163" s="26" t="str">
        <f t="shared" si="1389"/>
        <v>AMEX=</v>
      </c>
      <c r="AB3163" s="70">
        <f t="shared" si="1390"/>
        <v>45449</v>
      </c>
      <c r="AE3163" s="11"/>
      <c r="AF3163" s="5"/>
      <c r="AG3163" s="1"/>
      <c r="AH3163" s="1"/>
      <c r="AI3163" s="1"/>
      <c r="AJ3163" s="1"/>
      <c r="AK3163" s="10"/>
      <c r="AL3163" s="1"/>
      <c r="AM3163" s="1"/>
      <c r="AN3163" s="1"/>
      <c r="AO3163" s="1"/>
      <c r="AP3163" s="1"/>
      <c r="AQ3163" s="1"/>
    </row>
    <row r="3164" spans="1:43" ht="15.75" x14ac:dyDescent="0.2">
      <c r="A3164" s="67">
        <f t="shared" si="1384"/>
        <v>45446</v>
      </c>
      <c r="B3164" s="8">
        <f t="shared" si="1356"/>
        <v>15418.918844559999</v>
      </c>
      <c r="C3164" s="224">
        <f t="shared" si="1354"/>
        <v>9740.5902581198006</v>
      </c>
      <c r="D3164" s="28">
        <f t="shared" si="1385"/>
        <v>6895.24</v>
      </c>
      <c r="E3164" s="9">
        <f>IF(K3164=1,VLOOKUP(A3163,[1]Plan1!$AY$117:$BA$314,3),E3163)</f>
        <v>6926.96</v>
      </c>
      <c r="F3164" s="110">
        <f t="shared" si="1386"/>
        <v>45428</v>
      </c>
      <c r="G3164" s="12">
        <f t="shared" si="1357"/>
        <v>4.600274972299756E-3</v>
      </c>
      <c r="H3164" s="11">
        <f t="shared" si="1387"/>
        <v>45460</v>
      </c>
      <c r="I3164" s="11">
        <f t="shared" si="1358"/>
        <v>45460</v>
      </c>
      <c r="J3164" s="1">
        <f t="shared" si="1388"/>
        <v>22</v>
      </c>
      <c r="K3164" s="1">
        <f t="shared" si="1352"/>
        <v>12</v>
      </c>
      <c r="L3164" s="8">
        <f t="shared" si="1359"/>
        <v>1.0025066199999999</v>
      </c>
      <c r="M3164" s="14">
        <f t="shared" si="1351"/>
        <v>1.0037996</v>
      </c>
      <c r="N3164" s="14">
        <f t="shared" si="1347"/>
        <v>1.5778140123602287</v>
      </c>
      <c r="O3164" s="8">
        <f t="shared" si="1350"/>
        <v>1.58176899</v>
      </c>
      <c r="P3164" s="8">
        <f t="shared" si="1360"/>
        <v>15407.36361459</v>
      </c>
      <c r="Q3164" s="13">
        <f t="shared" si="1361"/>
        <v>0</v>
      </c>
      <c r="R3164" s="21">
        <v>0</v>
      </c>
      <c r="S3164" s="8">
        <f t="shared" si="1362"/>
        <v>0</v>
      </c>
      <c r="T3164" s="10">
        <v>6.5000000000000002E-2</v>
      </c>
      <c r="U3164" s="13">
        <f t="shared" si="1349"/>
        <v>3</v>
      </c>
      <c r="V3164" s="13">
        <v>252</v>
      </c>
      <c r="W3164" s="14">
        <f t="shared" si="1353"/>
        <v>1.000749981</v>
      </c>
      <c r="X3164" s="85">
        <f t="shared" si="1355"/>
        <v>11.555229969999999</v>
      </c>
      <c r="Y3164" s="8">
        <v>0</v>
      </c>
      <c r="Z3164" s="9">
        <f t="shared" si="1363"/>
        <v>0</v>
      </c>
      <c r="AA3164" s="26" t="str">
        <f t="shared" si="1389"/>
        <v>AMEX=</v>
      </c>
      <c r="AB3164" s="70">
        <f t="shared" si="1390"/>
        <v>45449</v>
      </c>
      <c r="AE3164" s="11"/>
      <c r="AF3164" s="5"/>
      <c r="AG3164" s="1"/>
      <c r="AH3164" s="1"/>
      <c r="AI3164" s="1"/>
      <c r="AJ3164" s="1"/>
      <c r="AK3164" s="10"/>
      <c r="AL3164" s="1"/>
      <c r="AM3164" s="1"/>
      <c r="AN3164" s="1"/>
      <c r="AO3164" s="1"/>
      <c r="AP3164" s="1"/>
      <c r="AQ3164" s="1"/>
    </row>
    <row r="3165" spans="1:43" ht="15.75" x14ac:dyDescent="0.2">
      <c r="A3165" s="67">
        <f t="shared" si="1384"/>
        <v>45447</v>
      </c>
      <c r="B3165" s="8">
        <f t="shared" si="1356"/>
        <v>15425.990420939999</v>
      </c>
      <c r="C3165" s="224">
        <f t="shared" si="1354"/>
        <v>9740.5902581198006</v>
      </c>
      <c r="D3165" s="28">
        <f t="shared" si="1385"/>
        <v>6895.24</v>
      </c>
      <c r="E3165" s="9">
        <f>IF(K3165=1,VLOOKUP(A3164,[1]Plan1!$AY$117:$BA$314,3),E3164)</f>
        <v>6926.96</v>
      </c>
      <c r="F3165" s="110">
        <f t="shared" si="1386"/>
        <v>45428</v>
      </c>
      <c r="G3165" s="12">
        <f t="shared" si="1357"/>
        <v>4.600274972299756E-3</v>
      </c>
      <c r="H3165" s="11">
        <f t="shared" si="1387"/>
        <v>45460</v>
      </c>
      <c r="I3165" s="11">
        <f t="shared" si="1358"/>
        <v>45460</v>
      </c>
      <c r="J3165" s="1">
        <f t="shared" si="1388"/>
        <v>22</v>
      </c>
      <c r="K3165" s="1">
        <f t="shared" si="1352"/>
        <v>13</v>
      </c>
      <c r="L3165" s="8">
        <f t="shared" si="1359"/>
        <v>1.0027157900000001</v>
      </c>
      <c r="M3165" s="14">
        <f t="shared" si="1351"/>
        <v>1.0037996</v>
      </c>
      <c r="N3165" s="14">
        <f t="shared" si="1347"/>
        <v>1.5778140123602287</v>
      </c>
      <c r="O3165" s="8">
        <f t="shared" si="1350"/>
        <v>1.58209902</v>
      </c>
      <c r="P3165" s="8">
        <f t="shared" si="1360"/>
        <v>15410.57830159</v>
      </c>
      <c r="Q3165" s="13">
        <f t="shared" si="1361"/>
        <v>0</v>
      </c>
      <c r="R3165" s="21">
        <v>0</v>
      </c>
      <c r="S3165" s="8">
        <f t="shared" si="1362"/>
        <v>0</v>
      </c>
      <c r="T3165" s="10">
        <v>6.5000000000000002E-2</v>
      </c>
      <c r="U3165" s="13">
        <f t="shared" si="1349"/>
        <v>4</v>
      </c>
      <c r="V3165" s="13">
        <v>252</v>
      </c>
      <c r="W3165" s="14">
        <f t="shared" si="1353"/>
        <v>1.0010000999999999</v>
      </c>
      <c r="X3165" s="85">
        <f t="shared" si="1355"/>
        <v>15.412119349999999</v>
      </c>
      <c r="Y3165" s="8">
        <v>0</v>
      </c>
      <c r="Z3165" s="9">
        <f t="shared" si="1363"/>
        <v>0</v>
      </c>
      <c r="AA3165" s="26" t="str">
        <f t="shared" si="1389"/>
        <v>AMEX=</v>
      </c>
      <c r="AB3165" s="70">
        <f t="shared" si="1390"/>
        <v>45449</v>
      </c>
      <c r="AE3165" s="11"/>
      <c r="AF3165" s="5"/>
      <c r="AG3165" s="1"/>
      <c r="AH3165" s="1"/>
      <c r="AI3165" s="1"/>
      <c r="AJ3165" s="1"/>
      <c r="AK3165" s="10"/>
      <c r="AL3165" s="1"/>
      <c r="AM3165" s="1"/>
      <c r="AN3165" s="1"/>
      <c r="AO3165" s="1"/>
      <c r="AP3165" s="1"/>
      <c r="AQ3165" s="1"/>
    </row>
    <row r="3166" spans="1:43" ht="15.75" x14ac:dyDescent="0.2">
      <c r="A3166" s="67">
        <f t="shared" si="1384"/>
        <v>45448</v>
      </c>
      <c r="B3166" s="8">
        <f t="shared" si="1356"/>
        <v>15433.065146269999</v>
      </c>
      <c r="C3166" s="224">
        <f t="shared" si="1354"/>
        <v>9740.5902581198006</v>
      </c>
      <c r="D3166" s="28">
        <f t="shared" si="1385"/>
        <v>6895.24</v>
      </c>
      <c r="E3166" s="9">
        <f>IF(K3166=1,VLOOKUP(A3165,[1]Plan1!$AY$117:$BA$314,3),E3165)</f>
        <v>6926.96</v>
      </c>
      <c r="F3166" s="110">
        <f t="shared" si="1386"/>
        <v>45428</v>
      </c>
      <c r="G3166" s="12">
        <f t="shared" si="1357"/>
        <v>4.600274972299756E-3</v>
      </c>
      <c r="H3166" s="11">
        <f t="shared" si="1387"/>
        <v>45460</v>
      </c>
      <c r="I3166" s="11">
        <f t="shared" si="1358"/>
        <v>45460</v>
      </c>
      <c r="J3166" s="1">
        <f t="shared" si="1388"/>
        <v>22</v>
      </c>
      <c r="K3166" s="1">
        <f t="shared" si="1352"/>
        <v>14</v>
      </c>
      <c r="L3166" s="8">
        <f t="shared" si="1359"/>
        <v>1.0029250000000001</v>
      </c>
      <c r="M3166" s="14">
        <f t="shared" si="1351"/>
        <v>1.0037996</v>
      </c>
      <c r="N3166" s="14">
        <f t="shared" si="1347"/>
        <v>1.5778140123602287</v>
      </c>
      <c r="O3166" s="8">
        <f t="shared" si="1350"/>
        <v>1.5824291100000001</v>
      </c>
      <c r="P3166" s="8">
        <f t="shared" si="1360"/>
        <v>15413.79357303</v>
      </c>
      <c r="Q3166" s="13">
        <f t="shared" si="1361"/>
        <v>0</v>
      </c>
      <c r="R3166" s="21">
        <v>0</v>
      </c>
      <c r="S3166" s="8">
        <f t="shared" si="1362"/>
        <v>0</v>
      </c>
      <c r="T3166" s="10">
        <v>6.5000000000000002E-2</v>
      </c>
      <c r="U3166" s="13">
        <f t="shared" si="1349"/>
        <v>5</v>
      </c>
      <c r="V3166" s="13">
        <v>252</v>
      </c>
      <c r="W3166" s="14">
        <f t="shared" si="1353"/>
        <v>1.0012502809999999</v>
      </c>
      <c r="X3166" s="85">
        <f t="shared" si="1355"/>
        <v>19.271573239999999</v>
      </c>
      <c r="Y3166" s="8">
        <v>0</v>
      </c>
      <c r="Z3166" s="9">
        <f t="shared" si="1363"/>
        <v>0</v>
      </c>
      <c r="AA3166" s="26" t="str">
        <f t="shared" si="1389"/>
        <v>AMEX=</v>
      </c>
      <c r="AB3166" s="70">
        <f t="shared" si="1390"/>
        <v>45449</v>
      </c>
      <c r="AC3166" s="232" t="s">
        <v>170</v>
      </c>
      <c r="AD3166" s="232" t="s">
        <v>170</v>
      </c>
      <c r="AE3166" s="227"/>
      <c r="AF3166" s="5"/>
      <c r="AG3166" s="1"/>
      <c r="AH3166" s="1"/>
      <c r="AI3166" s="1"/>
      <c r="AJ3166" s="1"/>
      <c r="AK3166" s="10"/>
      <c r="AL3166" s="1"/>
      <c r="AM3166" s="1"/>
      <c r="AN3166" s="1"/>
      <c r="AO3166" s="1"/>
      <c r="AP3166" s="1"/>
      <c r="AQ3166" s="1"/>
    </row>
    <row r="3167" spans="1:43" ht="18.75" x14ac:dyDescent="0.25">
      <c r="A3167" s="196">
        <f t="shared" si="1384"/>
        <v>45449</v>
      </c>
      <c r="B3167" s="85">
        <f t="shared" si="1356"/>
        <v>15440.14332963</v>
      </c>
      <c r="C3167" s="85">
        <f t="shared" si="1354"/>
        <v>9740.5902581198006</v>
      </c>
      <c r="D3167" s="197">
        <f t="shared" si="1385"/>
        <v>6895.24</v>
      </c>
      <c r="E3167" s="249">
        <f>IF(K3167=1,VLOOKUP(A3166,[1]Plan1!$AY$117:$BA$314,3),E3166)</f>
        <v>6926.96</v>
      </c>
      <c r="F3167" s="198">
        <f t="shared" si="1386"/>
        <v>45428</v>
      </c>
      <c r="G3167" s="199">
        <f t="shared" si="1357"/>
        <v>4.600274972299756E-3</v>
      </c>
      <c r="H3167" s="200">
        <f t="shared" si="1387"/>
        <v>45460</v>
      </c>
      <c r="I3167" s="200">
        <f t="shared" si="1358"/>
        <v>45460</v>
      </c>
      <c r="J3167" s="83">
        <f t="shared" si="1388"/>
        <v>22</v>
      </c>
      <c r="K3167" s="83">
        <f t="shared" si="1352"/>
        <v>15</v>
      </c>
      <c r="L3167" s="85">
        <f t="shared" si="1359"/>
        <v>1.0031342599999999</v>
      </c>
      <c r="M3167" s="201">
        <f t="shared" si="1351"/>
        <v>1.0037996</v>
      </c>
      <c r="N3167" s="201">
        <f t="shared" ref="N3167:N3230" si="1391">IF(I3167&gt;I3166,N3166*M3167,N3166)</f>
        <v>1.5778140123602287</v>
      </c>
      <c r="O3167" s="85">
        <f t="shared" si="1350"/>
        <v>1.58275929</v>
      </c>
      <c r="P3167" s="85">
        <f t="shared" si="1360"/>
        <v>15417.009721120001</v>
      </c>
      <c r="Q3167" s="202">
        <v>18</v>
      </c>
      <c r="R3167" s="203">
        <f>S3167/P3167</f>
        <v>9.2658392148709263E-3</v>
      </c>
      <c r="S3167" s="85">
        <f>AC3179</f>
        <v>142.85153324999999</v>
      </c>
      <c r="T3167" s="204">
        <v>6.5000000000000002E-2</v>
      </c>
      <c r="U3167" s="202">
        <f t="shared" si="1349"/>
        <v>6</v>
      </c>
      <c r="V3167" s="202">
        <v>252</v>
      </c>
      <c r="W3167" s="201">
        <f t="shared" si="1353"/>
        <v>1.001500525</v>
      </c>
      <c r="X3167" s="85">
        <f t="shared" si="1355"/>
        <v>23.133608509999998</v>
      </c>
      <c r="Y3167" s="85">
        <v>0</v>
      </c>
      <c r="Z3167" s="106">
        <f t="shared" si="1363"/>
        <v>165.98514175999998</v>
      </c>
      <c r="AA3167" s="107" t="str">
        <f t="shared" si="1389"/>
        <v>AMEX=</v>
      </c>
      <c r="AB3167" s="152">
        <f t="shared" si="1390"/>
        <v>45449</v>
      </c>
      <c r="AC3167" s="234">
        <f>ROUND(AD3176*AD3185,2)</f>
        <v>1650888.22</v>
      </c>
      <c r="AD3167" s="246" t="s">
        <v>171</v>
      </c>
      <c r="AE3167" s="11"/>
      <c r="AF3167" s="5"/>
      <c r="AG3167" s="1"/>
      <c r="AH3167" s="1"/>
      <c r="AI3167" s="1"/>
      <c r="AJ3167" s="1"/>
      <c r="AK3167" s="10"/>
      <c r="AL3167" s="1"/>
      <c r="AM3167" s="1"/>
      <c r="AN3167" s="1"/>
      <c r="AO3167" s="1"/>
      <c r="AP3167" s="1"/>
      <c r="AQ3167" s="1"/>
    </row>
    <row r="3168" spans="1:43" ht="18.75" x14ac:dyDescent="0.2">
      <c r="A3168" s="67">
        <f t="shared" si="1384"/>
        <v>45450</v>
      </c>
      <c r="B3168" s="8">
        <f t="shared" si="1356"/>
        <v>15281.16320375</v>
      </c>
      <c r="C3168" s="223">
        <f t="shared" si="1354"/>
        <v>9650.3355149301406</v>
      </c>
      <c r="D3168" s="28">
        <f t="shared" si="1385"/>
        <v>6895.24</v>
      </c>
      <c r="E3168" s="9">
        <f>IF(K3168=1,VLOOKUP(A3167,[1]Plan1!$AY$117:$BA$314,3),E3167)</f>
        <v>6926.96</v>
      </c>
      <c r="F3168" s="110">
        <f t="shared" si="1386"/>
        <v>45428</v>
      </c>
      <c r="G3168" s="12">
        <f t="shared" si="1357"/>
        <v>4.600274972299756E-3</v>
      </c>
      <c r="H3168" s="11">
        <f t="shared" si="1387"/>
        <v>45460</v>
      </c>
      <c r="I3168" s="11">
        <f t="shared" si="1358"/>
        <v>45460</v>
      </c>
      <c r="J3168" s="1">
        <f t="shared" si="1388"/>
        <v>22</v>
      </c>
      <c r="K3168" s="1">
        <f t="shared" si="1352"/>
        <v>16</v>
      </c>
      <c r="L3168" s="8">
        <f t="shared" si="1359"/>
        <v>1.0033435500000001</v>
      </c>
      <c r="M3168" s="14">
        <f t="shared" si="1351"/>
        <v>1.0037996</v>
      </c>
      <c r="N3168" s="14">
        <f t="shared" si="1391"/>
        <v>1.5778140123602287</v>
      </c>
      <c r="O3168" s="8">
        <f t="shared" si="1350"/>
        <v>1.58308951</v>
      </c>
      <c r="P3168" s="8">
        <f t="shared" si="1360"/>
        <v>15277.34492166</v>
      </c>
      <c r="Q3168" s="13">
        <f t="shared" si="1361"/>
        <v>0</v>
      </c>
      <c r="R3168" s="21">
        <v>0</v>
      </c>
      <c r="S3168" s="8">
        <f t="shared" si="1362"/>
        <v>0</v>
      </c>
      <c r="T3168" s="10">
        <v>6.5000000000000002E-2</v>
      </c>
      <c r="U3168" s="13">
        <f t="shared" si="1349"/>
        <v>1</v>
      </c>
      <c r="V3168" s="13">
        <v>252</v>
      </c>
      <c r="W3168" s="14">
        <f t="shared" si="1353"/>
        <v>1.0002499309999999</v>
      </c>
      <c r="X3168" s="85">
        <f t="shared" si="1355"/>
        <v>3.8182820899999999</v>
      </c>
      <c r="Y3168" s="8">
        <v>0</v>
      </c>
      <c r="Z3168" s="9">
        <f t="shared" si="1363"/>
        <v>0</v>
      </c>
      <c r="AA3168" s="26" t="s">
        <v>116</v>
      </c>
      <c r="AB3168" s="70">
        <v>45477</v>
      </c>
      <c r="AC3168" s="219" t="s">
        <v>96</v>
      </c>
      <c r="AD3168" s="221">
        <v>17008504.27</v>
      </c>
      <c r="AE3168" s="11"/>
      <c r="AF3168" s="5"/>
      <c r="AG3168" s="1"/>
      <c r="AH3168" s="1"/>
      <c r="AI3168" s="1"/>
      <c r="AJ3168" s="1"/>
      <c r="AK3168" s="10"/>
      <c r="AL3168" s="1"/>
      <c r="AM3168" s="1"/>
      <c r="AN3168" s="1"/>
      <c r="AO3168" s="1"/>
      <c r="AP3168" s="1"/>
      <c r="AQ3168" s="1"/>
    </row>
    <row r="3169" spans="1:43" ht="15.75" x14ac:dyDescent="0.2">
      <c r="A3169" s="67">
        <f t="shared" si="1384"/>
        <v>45451</v>
      </c>
      <c r="B3169" s="8">
        <f t="shared" si="1356"/>
        <v>15288.171644209999</v>
      </c>
      <c r="C3169" s="224">
        <f t="shared" si="1354"/>
        <v>9650.3355149301406</v>
      </c>
      <c r="D3169" s="28">
        <f t="shared" si="1385"/>
        <v>6895.24</v>
      </c>
      <c r="E3169" s="9">
        <f>IF(K3169=1,VLOOKUP(A3168,[1]Plan1!$AY$117:$BA$314,3),E3168)</f>
        <v>6926.96</v>
      </c>
      <c r="F3169" s="110">
        <f t="shared" si="1386"/>
        <v>45428</v>
      </c>
      <c r="G3169" s="12">
        <f t="shared" si="1357"/>
        <v>4.600274972299756E-3</v>
      </c>
      <c r="H3169" s="11">
        <f t="shared" si="1387"/>
        <v>45460</v>
      </c>
      <c r="I3169" s="11">
        <f t="shared" si="1358"/>
        <v>45460</v>
      </c>
      <c r="J3169" s="1">
        <f t="shared" si="1388"/>
        <v>22</v>
      </c>
      <c r="K3169" s="1">
        <f t="shared" si="1352"/>
        <v>17</v>
      </c>
      <c r="L3169" s="8">
        <f t="shared" si="1359"/>
        <v>1.0035529000000001</v>
      </c>
      <c r="M3169" s="14">
        <f t="shared" si="1351"/>
        <v>1.0037996</v>
      </c>
      <c r="N3169" s="14">
        <f t="shared" si="1391"/>
        <v>1.5778140123602287</v>
      </c>
      <c r="O3169" s="8">
        <f t="shared" si="1350"/>
        <v>1.58341982</v>
      </c>
      <c r="P3169" s="8">
        <f t="shared" si="1360"/>
        <v>15280.532523989999</v>
      </c>
      <c r="Q3169" s="13">
        <f t="shared" si="1361"/>
        <v>0</v>
      </c>
      <c r="R3169" s="21">
        <v>0</v>
      </c>
      <c r="S3169" s="8">
        <f t="shared" si="1362"/>
        <v>0</v>
      </c>
      <c r="T3169" s="10">
        <v>6.5000000000000002E-2</v>
      </c>
      <c r="U3169" s="13">
        <f t="shared" si="1349"/>
        <v>2</v>
      </c>
      <c r="V3169" s="13">
        <v>252</v>
      </c>
      <c r="W3169" s="14">
        <f t="shared" si="1353"/>
        <v>1.000499925</v>
      </c>
      <c r="X3169" s="85">
        <f t="shared" si="1355"/>
        <v>7.6391202199999997</v>
      </c>
      <c r="Y3169" s="8">
        <v>0</v>
      </c>
      <c r="Z3169" s="9">
        <f t="shared" si="1363"/>
        <v>0</v>
      </c>
      <c r="AA3169" s="26" t="str">
        <f t="shared" si="1389"/>
        <v>AMEX=</v>
      </c>
      <c r="AB3169" s="70">
        <f t="shared" si="1390"/>
        <v>45477</v>
      </c>
      <c r="AC3169" s="220">
        <v>9946</v>
      </c>
      <c r="AD3169" s="219" t="s">
        <v>133</v>
      </c>
      <c r="AE3169" s="11"/>
      <c r="AF3169" s="5"/>
      <c r="AG3169" s="1"/>
      <c r="AH3169" s="1"/>
      <c r="AI3169" s="1"/>
      <c r="AJ3169" s="1"/>
      <c r="AK3169" s="10"/>
      <c r="AL3169" s="1"/>
      <c r="AM3169" s="1"/>
      <c r="AN3169" s="1"/>
      <c r="AO3169" s="1"/>
      <c r="AP3169" s="1"/>
      <c r="AQ3169" s="1"/>
    </row>
    <row r="3170" spans="1:43" ht="15.75" x14ac:dyDescent="0.2">
      <c r="A3170" s="67">
        <f t="shared" si="1384"/>
        <v>45452</v>
      </c>
      <c r="B3170" s="8">
        <f t="shared" si="1356"/>
        <v>15288.171644209999</v>
      </c>
      <c r="C3170" s="224">
        <f t="shared" si="1354"/>
        <v>9650.3355149301406</v>
      </c>
      <c r="D3170" s="28">
        <f t="shared" si="1385"/>
        <v>6895.24</v>
      </c>
      <c r="E3170" s="9">
        <f>IF(K3170=1,VLOOKUP(A3169,[1]Plan1!$AY$117:$BA$314,3),E3169)</f>
        <v>6926.96</v>
      </c>
      <c r="F3170" s="110">
        <f t="shared" si="1386"/>
        <v>45428</v>
      </c>
      <c r="G3170" s="12">
        <f t="shared" si="1357"/>
        <v>4.600274972299756E-3</v>
      </c>
      <c r="H3170" s="11">
        <f t="shared" si="1387"/>
        <v>45460</v>
      </c>
      <c r="I3170" s="11">
        <f t="shared" si="1358"/>
        <v>45460</v>
      </c>
      <c r="J3170" s="1">
        <f t="shared" si="1388"/>
        <v>22</v>
      </c>
      <c r="K3170" s="1">
        <f t="shared" si="1352"/>
        <v>17</v>
      </c>
      <c r="L3170" s="8">
        <f t="shared" si="1359"/>
        <v>1.0035529000000001</v>
      </c>
      <c r="M3170" s="14">
        <f t="shared" si="1351"/>
        <v>1.0037996</v>
      </c>
      <c r="N3170" s="14">
        <f t="shared" si="1391"/>
        <v>1.5778140123602287</v>
      </c>
      <c r="O3170" s="8">
        <f t="shared" si="1350"/>
        <v>1.58341982</v>
      </c>
      <c r="P3170" s="8">
        <f t="shared" si="1360"/>
        <v>15280.532523989999</v>
      </c>
      <c r="Q3170" s="13">
        <f t="shared" si="1361"/>
        <v>0</v>
      </c>
      <c r="R3170" s="21">
        <v>0</v>
      </c>
      <c r="S3170" s="8">
        <f t="shared" si="1362"/>
        <v>0</v>
      </c>
      <c r="T3170" s="10">
        <v>6.5000000000000002E-2</v>
      </c>
      <c r="U3170" s="13">
        <f t="shared" si="1349"/>
        <v>2</v>
      </c>
      <c r="V3170" s="13">
        <v>252</v>
      </c>
      <c r="W3170" s="14">
        <f t="shared" si="1353"/>
        <v>1.000499925</v>
      </c>
      <c r="X3170" s="85">
        <f t="shared" si="1355"/>
        <v>7.6391202199999997</v>
      </c>
      <c r="Y3170" s="8">
        <v>0</v>
      </c>
      <c r="Z3170" s="9">
        <f t="shared" si="1363"/>
        <v>0</v>
      </c>
      <c r="AA3170" s="26" t="str">
        <f t="shared" si="1389"/>
        <v>AMEX=</v>
      </c>
      <c r="AB3170" s="70">
        <f t="shared" si="1390"/>
        <v>45477</v>
      </c>
      <c r="AC3170" s="219" t="s">
        <v>127</v>
      </c>
      <c r="AD3170" s="221">
        <v>10000000</v>
      </c>
      <c r="AE3170" s="11"/>
      <c r="AF3170" s="5"/>
      <c r="AG3170" s="1"/>
      <c r="AH3170" s="1"/>
      <c r="AI3170" s="1"/>
      <c r="AJ3170" s="1"/>
      <c r="AK3170" s="10"/>
      <c r="AL3170" s="1"/>
      <c r="AM3170" s="1"/>
      <c r="AN3170" s="1"/>
      <c r="AO3170" s="1"/>
      <c r="AP3170" s="1"/>
      <c r="AQ3170" s="1"/>
    </row>
    <row r="3171" spans="1:43" ht="15.75" x14ac:dyDescent="0.2">
      <c r="A3171" s="67">
        <f t="shared" si="1384"/>
        <v>45453</v>
      </c>
      <c r="B3171" s="8">
        <f t="shared" si="1356"/>
        <v>15288.171644209999</v>
      </c>
      <c r="C3171" s="224">
        <f t="shared" si="1354"/>
        <v>9650.3355149301406</v>
      </c>
      <c r="D3171" s="28">
        <f t="shared" si="1385"/>
        <v>6895.24</v>
      </c>
      <c r="E3171" s="9">
        <f>IF(K3171=1,VLOOKUP(A3170,[1]Plan1!$AY$117:$BA$314,3),E3170)</f>
        <v>6926.96</v>
      </c>
      <c r="F3171" s="110">
        <f t="shared" si="1386"/>
        <v>45428</v>
      </c>
      <c r="G3171" s="12">
        <f t="shared" si="1357"/>
        <v>4.600274972299756E-3</v>
      </c>
      <c r="H3171" s="11">
        <f t="shared" si="1387"/>
        <v>45460</v>
      </c>
      <c r="I3171" s="11">
        <f t="shared" si="1358"/>
        <v>45460</v>
      </c>
      <c r="J3171" s="1">
        <f t="shared" si="1388"/>
        <v>22</v>
      </c>
      <c r="K3171" s="1">
        <f t="shared" si="1352"/>
        <v>17</v>
      </c>
      <c r="L3171" s="8">
        <f t="shared" si="1359"/>
        <v>1.0035529000000001</v>
      </c>
      <c r="M3171" s="14">
        <f t="shared" si="1351"/>
        <v>1.0037996</v>
      </c>
      <c r="N3171" s="14">
        <f t="shared" si="1391"/>
        <v>1.5778140123602287</v>
      </c>
      <c r="O3171" s="8">
        <f t="shared" si="1350"/>
        <v>1.58341982</v>
      </c>
      <c r="P3171" s="8">
        <f t="shared" si="1360"/>
        <v>15280.532523989999</v>
      </c>
      <c r="Q3171" s="13">
        <f t="shared" si="1361"/>
        <v>0</v>
      </c>
      <c r="R3171" s="21">
        <v>0</v>
      </c>
      <c r="S3171" s="8">
        <f t="shared" si="1362"/>
        <v>0</v>
      </c>
      <c r="T3171" s="10">
        <v>6.5000000000000002E-2</v>
      </c>
      <c r="U3171" s="13">
        <f t="shared" si="1349"/>
        <v>2</v>
      </c>
      <c r="V3171" s="13">
        <v>252</v>
      </c>
      <c r="W3171" s="14">
        <f t="shared" si="1353"/>
        <v>1.000499925</v>
      </c>
      <c r="X3171" s="85">
        <f t="shared" si="1355"/>
        <v>7.6391202199999997</v>
      </c>
      <c r="Y3171" s="8">
        <v>0</v>
      </c>
      <c r="Z3171" s="9">
        <f t="shared" si="1363"/>
        <v>0</v>
      </c>
      <c r="AA3171" s="26" t="str">
        <f t="shared" si="1389"/>
        <v>AMEX=</v>
      </c>
      <c r="AB3171" s="70">
        <f t="shared" si="1390"/>
        <v>45477</v>
      </c>
      <c r="AC3171" s="222">
        <f>X3167</f>
        <v>23.133608509999998</v>
      </c>
      <c r="AD3171" s="219" t="s">
        <v>144</v>
      </c>
      <c r="AE3171" s="11"/>
      <c r="AF3171" s="5"/>
      <c r="AG3171" s="1"/>
      <c r="AH3171" s="1"/>
      <c r="AI3171" s="1"/>
      <c r="AJ3171" s="1"/>
      <c r="AK3171" s="10"/>
      <c r="AL3171" s="1"/>
      <c r="AM3171" s="1"/>
      <c r="AN3171" s="1"/>
      <c r="AO3171" s="1"/>
      <c r="AP3171" s="1"/>
      <c r="AQ3171" s="1"/>
    </row>
    <row r="3172" spans="1:43" ht="15.75" x14ac:dyDescent="0.2">
      <c r="A3172" s="67">
        <f t="shared" si="1384"/>
        <v>45454</v>
      </c>
      <c r="B3172" s="8">
        <f t="shared" si="1356"/>
        <v>15295.183302040001</v>
      </c>
      <c r="C3172" s="224">
        <f t="shared" si="1354"/>
        <v>9650.3355149301406</v>
      </c>
      <c r="D3172" s="28">
        <f t="shared" si="1385"/>
        <v>6895.24</v>
      </c>
      <c r="E3172" s="9">
        <f>IF(K3172=1,VLOOKUP(A3171,[1]Plan1!$AY$117:$BA$314,3),E3171)</f>
        <v>6926.96</v>
      </c>
      <c r="F3172" s="110">
        <f t="shared" si="1386"/>
        <v>45428</v>
      </c>
      <c r="G3172" s="12">
        <f t="shared" si="1357"/>
        <v>4.600274972299756E-3</v>
      </c>
      <c r="H3172" s="11">
        <f t="shared" si="1387"/>
        <v>45460</v>
      </c>
      <c r="I3172" s="11">
        <f t="shared" si="1358"/>
        <v>45460</v>
      </c>
      <c r="J3172" s="1">
        <f t="shared" si="1388"/>
        <v>22</v>
      </c>
      <c r="K3172" s="1">
        <f t="shared" si="1352"/>
        <v>18</v>
      </c>
      <c r="L3172" s="8">
        <f t="shared" si="1359"/>
        <v>1.0037622900000001</v>
      </c>
      <c r="M3172" s="14">
        <f t="shared" si="1351"/>
        <v>1.0037996</v>
      </c>
      <c r="N3172" s="14">
        <f t="shared" si="1391"/>
        <v>1.5778140123602287</v>
      </c>
      <c r="O3172" s="8">
        <f t="shared" si="1350"/>
        <v>1.5837502000000001</v>
      </c>
      <c r="P3172" s="8">
        <f t="shared" si="1360"/>
        <v>15283.720801830001</v>
      </c>
      <c r="Q3172" s="13">
        <f t="shared" si="1361"/>
        <v>0</v>
      </c>
      <c r="R3172" s="21">
        <v>0</v>
      </c>
      <c r="S3172" s="8">
        <f t="shared" si="1362"/>
        <v>0</v>
      </c>
      <c r="T3172" s="10">
        <v>6.5000000000000002E-2</v>
      </c>
      <c r="U3172" s="13">
        <f t="shared" si="1349"/>
        <v>3</v>
      </c>
      <c r="V3172" s="13">
        <v>252</v>
      </c>
      <c r="W3172" s="14">
        <f t="shared" si="1353"/>
        <v>1.000749981</v>
      </c>
      <c r="X3172" s="85">
        <f t="shared" si="1355"/>
        <v>11.46250021</v>
      </c>
      <c r="Y3172" s="8">
        <v>0</v>
      </c>
      <c r="Z3172" s="9">
        <f t="shared" si="1363"/>
        <v>0</v>
      </c>
      <c r="AA3172" s="26" t="str">
        <f t="shared" si="1389"/>
        <v>AMEX=</v>
      </c>
      <c r="AB3172" s="70">
        <f t="shared" si="1390"/>
        <v>45477</v>
      </c>
      <c r="AC3172" s="219" t="s">
        <v>95</v>
      </c>
      <c r="AD3172" s="221">
        <f>AD3168-AD3170</f>
        <v>7008504.2699999996</v>
      </c>
      <c r="AE3172" s="11"/>
      <c r="AF3172" s="5"/>
      <c r="AG3172" s="1"/>
      <c r="AH3172" s="1"/>
      <c r="AI3172" s="1"/>
      <c r="AJ3172" s="1"/>
      <c r="AK3172" s="10"/>
      <c r="AL3172" s="1"/>
      <c r="AM3172" s="1"/>
      <c r="AN3172" s="1"/>
      <c r="AO3172" s="1"/>
      <c r="AP3172" s="1"/>
      <c r="AQ3172" s="1"/>
    </row>
    <row r="3173" spans="1:43" ht="15.75" x14ac:dyDescent="0.2">
      <c r="A3173" s="67">
        <f t="shared" si="1384"/>
        <v>45455</v>
      </c>
      <c r="B3173" s="8">
        <f t="shared" si="1356"/>
        <v>15302.19809704</v>
      </c>
      <c r="C3173" s="224">
        <f t="shared" si="1354"/>
        <v>9650.3355149301406</v>
      </c>
      <c r="D3173" s="28">
        <f t="shared" si="1385"/>
        <v>6895.24</v>
      </c>
      <c r="E3173" s="9">
        <f>IF(K3173=1,VLOOKUP(A3172,[1]Plan1!$AY$117:$BA$314,3),E3172)</f>
        <v>6926.96</v>
      </c>
      <c r="F3173" s="110">
        <f t="shared" si="1386"/>
        <v>45428</v>
      </c>
      <c r="G3173" s="12">
        <f t="shared" si="1357"/>
        <v>4.600274972299756E-3</v>
      </c>
      <c r="H3173" s="11">
        <f t="shared" si="1387"/>
        <v>45460</v>
      </c>
      <c r="I3173" s="11">
        <f t="shared" si="1358"/>
        <v>45460</v>
      </c>
      <c r="J3173" s="1">
        <f t="shared" si="1388"/>
        <v>22</v>
      </c>
      <c r="K3173" s="1">
        <f t="shared" si="1352"/>
        <v>19</v>
      </c>
      <c r="L3173" s="8">
        <f t="shared" si="1359"/>
        <v>1.00397172</v>
      </c>
      <c r="M3173" s="14">
        <f t="shared" si="1351"/>
        <v>1.0037996</v>
      </c>
      <c r="N3173" s="14">
        <f t="shared" si="1391"/>
        <v>1.5778140123602287</v>
      </c>
      <c r="O3173" s="8">
        <f t="shared" si="1350"/>
        <v>1.58408064</v>
      </c>
      <c r="P3173" s="8">
        <f t="shared" si="1360"/>
        <v>15286.9096587</v>
      </c>
      <c r="Q3173" s="13">
        <f t="shared" si="1361"/>
        <v>0</v>
      </c>
      <c r="R3173" s="21">
        <v>0</v>
      </c>
      <c r="S3173" s="8">
        <f t="shared" si="1362"/>
        <v>0</v>
      </c>
      <c r="T3173" s="10">
        <v>6.5000000000000002E-2</v>
      </c>
      <c r="U3173" s="13">
        <f t="shared" ref="U3173:U3236" si="1392">IF(Q3172&gt;0,1,IF(K3173=K3172,U3172,U3172+1))</f>
        <v>4</v>
      </c>
      <c r="V3173" s="13">
        <v>252</v>
      </c>
      <c r="W3173" s="14">
        <f t="shared" si="1353"/>
        <v>1.0010000999999999</v>
      </c>
      <c r="X3173" s="85">
        <f t="shared" si="1355"/>
        <v>15.288438340000001</v>
      </c>
      <c r="Y3173" s="8">
        <v>0</v>
      </c>
      <c r="Z3173" s="9">
        <f t="shared" si="1363"/>
        <v>0</v>
      </c>
      <c r="AA3173" s="26" t="str">
        <f t="shared" si="1389"/>
        <v>AMEX=</v>
      </c>
      <c r="AB3173" s="70">
        <f t="shared" si="1390"/>
        <v>45477</v>
      </c>
      <c r="AC3173" s="221">
        <f>AC3171*AC3169</f>
        <v>230086.87024045998</v>
      </c>
      <c r="AD3173" s="219" t="s">
        <v>140</v>
      </c>
      <c r="AE3173" s="11"/>
      <c r="AF3173" s="5"/>
      <c r="AG3173" s="1"/>
      <c r="AH3173" s="1"/>
      <c r="AI3173" s="1"/>
      <c r="AJ3173" s="1"/>
      <c r="AK3173" s="10"/>
      <c r="AL3173" s="1"/>
      <c r="AM3173" s="1"/>
      <c r="AN3173" s="1"/>
      <c r="AO3173" s="1"/>
      <c r="AP3173" s="1"/>
      <c r="AQ3173" s="1"/>
    </row>
    <row r="3174" spans="1:43" ht="15.75" x14ac:dyDescent="0.2">
      <c r="A3174" s="67">
        <f t="shared" si="1384"/>
        <v>45456</v>
      </c>
      <c r="B3174" s="8">
        <f t="shared" si="1356"/>
        <v>15309.21611159</v>
      </c>
      <c r="C3174" s="224">
        <f t="shared" si="1354"/>
        <v>9650.3355149301406</v>
      </c>
      <c r="D3174" s="28">
        <f t="shared" si="1385"/>
        <v>6895.24</v>
      </c>
      <c r="E3174" s="9">
        <f>IF(K3174=1,VLOOKUP(A3173,[1]Plan1!$AY$117:$BA$314,3),E3173)</f>
        <v>6926.96</v>
      </c>
      <c r="F3174" s="110">
        <f t="shared" si="1386"/>
        <v>45428</v>
      </c>
      <c r="G3174" s="12">
        <f t="shared" si="1357"/>
        <v>4.600274972299756E-3</v>
      </c>
      <c r="H3174" s="11">
        <f t="shared" si="1387"/>
        <v>45460</v>
      </c>
      <c r="I3174" s="11">
        <f t="shared" si="1358"/>
        <v>45460</v>
      </c>
      <c r="J3174" s="1">
        <f t="shared" si="1388"/>
        <v>22</v>
      </c>
      <c r="K3174" s="1">
        <f t="shared" si="1352"/>
        <v>20</v>
      </c>
      <c r="L3174" s="8">
        <f t="shared" si="1359"/>
        <v>1.0041811899999999</v>
      </c>
      <c r="M3174" s="14">
        <f t="shared" si="1351"/>
        <v>1.0037996</v>
      </c>
      <c r="N3174" s="14">
        <f t="shared" si="1391"/>
        <v>1.5778140123602287</v>
      </c>
      <c r="O3174" s="8">
        <f t="shared" si="1350"/>
        <v>1.58441115</v>
      </c>
      <c r="P3174" s="8">
        <f t="shared" si="1360"/>
        <v>15290.099191089999</v>
      </c>
      <c r="Q3174" s="13">
        <f t="shared" si="1361"/>
        <v>0</v>
      </c>
      <c r="R3174" s="21">
        <v>0</v>
      </c>
      <c r="S3174" s="8">
        <f t="shared" si="1362"/>
        <v>0</v>
      </c>
      <c r="T3174" s="10">
        <v>6.5000000000000002E-2</v>
      </c>
      <c r="U3174" s="13">
        <f t="shared" si="1392"/>
        <v>5</v>
      </c>
      <c r="V3174" s="13">
        <v>252</v>
      </c>
      <c r="W3174" s="14">
        <f t="shared" si="1353"/>
        <v>1.0012502809999999</v>
      </c>
      <c r="X3174" s="85">
        <f t="shared" si="1355"/>
        <v>19.116920499999999</v>
      </c>
      <c r="Y3174" s="8">
        <v>0</v>
      </c>
      <c r="Z3174" s="9">
        <f t="shared" si="1363"/>
        <v>0</v>
      </c>
      <c r="AA3174" s="26" t="str">
        <f t="shared" si="1389"/>
        <v>AMEX=</v>
      </c>
      <c r="AB3174" s="70">
        <f t="shared" si="1390"/>
        <v>45477</v>
      </c>
      <c r="AC3174" s="77" t="s">
        <v>128</v>
      </c>
      <c r="AD3174" s="243">
        <v>1</v>
      </c>
      <c r="AE3174" s="11"/>
      <c r="AF3174" s="5"/>
      <c r="AG3174" s="1"/>
      <c r="AH3174" s="1"/>
      <c r="AI3174" s="1"/>
      <c r="AJ3174" s="1"/>
      <c r="AK3174" s="10"/>
      <c r="AL3174" s="1"/>
      <c r="AM3174" s="1"/>
      <c r="AN3174" s="1"/>
      <c r="AO3174" s="1"/>
      <c r="AP3174" s="1"/>
      <c r="AQ3174" s="1"/>
    </row>
    <row r="3175" spans="1:43" ht="15.75" x14ac:dyDescent="0.2">
      <c r="A3175" s="67">
        <f t="shared" si="1384"/>
        <v>45457</v>
      </c>
      <c r="B3175" s="8">
        <f t="shared" si="1356"/>
        <v>15316.237362080001</v>
      </c>
      <c r="C3175" s="224">
        <f t="shared" si="1354"/>
        <v>9650.3355149301406</v>
      </c>
      <c r="D3175" s="28">
        <f t="shared" si="1385"/>
        <v>6895.24</v>
      </c>
      <c r="E3175" s="9">
        <f>IF(K3175=1,VLOOKUP(A3174,[1]Plan1!$AY$117:$BA$314,3),E3174)</f>
        <v>6926.96</v>
      </c>
      <c r="F3175" s="110">
        <f t="shared" si="1386"/>
        <v>45428</v>
      </c>
      <c r="G3175" s="12">
        <f t="shared" si="1357"/>
        <v>4.600274972299756E-3</v>
      </c>
      <c r="H3175" s="11">
        <f t="shared" si="1387"/>
        <v>45460</v>
      </c>
      <c r="I3175" s="11">
        <f t="shared" si="1358"/>
        <v>45460</v>
      </c>
      <c r="J3175" s="1">
        <f t="shared" si="1388"/>
        <v>22</v>
      </c>
      <c r="K3175" s="1">
        <f t="shared" si="1352"/>
        <v>21</v>
      </c>
      <c r="L3175" s="8">
        <f t="shared" si="1359"/>
        <v>1.00439071</v>
      </c>
      <c r="M3175" s="14">
        <f t="shared" si="1351"/>
        <v>1.0037996</v>
      </c>
      <c r="N3175" s="14">
        <f t="shared" si="1391"/>
        <v>1.5778140123602287</v>
      </c>
      <c r="O3175" s="8">
        <f t="shared" si="1350"/>
        <v>1.58474173</v>
      </c>
      <c r="P3175" s="8">
        <f t="shared" si="1360"/>
        <v>15293.28939901</v>
      </c>
      <c r="Q3175" s="13">
        <f t="shared" si="1361"/>
        <v>0</v>
      </c>
      <c r="R3175" s="21">
        <v>0</v>
      </c>
      <c r="S3175" s="8">
        <f t="shared" si="1362"/>
        <v>0</v>
      </c>
      <c r="T3175" s="10">
        <v>6.5000000000000002E-2</v>
      </c>
      <c r="U3175" s="13">
        <f t="shared" si="1392"/>
        <v>6</v>
      </c>
      <c r="V3175" s="13">
        <v>252</v>
      </c>
      <c r="W3175" s="14">
        <f t="shared" si="1353"/>
        <v>1.001500525</v>
      </c>
      <c r="X3175" s="85">
        <f t="shared" si="1355"/>
        <v>22.94796307</v>
      </c>
      <c r="Y3175" s="8">
        <v>0</v>
      </c>
      <c r="Z3175" s="9">
        <f t="shared" si="1363"/>
        <v>0</v>
      </c>
      <c r="AA3175" s="26" t="str">
        <f t="shared" si="1389"/>
        <v>AMEX=</v>
      </c>
      <c r="AB3175" s="70">
        <f t="shared" si="1390"/>
        <v>45477</v>
      </c>
      <c r="AC3175" s="238">
        <f>IF(AC3167&gt;AC3173,AC3171,TRUNC(AC3167/AC3169,8))</f>
        <v>23.133608509999998</v>
      </c>
      <c r="AD3175" s="219" t="s">
        <v>140</v>
      </c>
      <c r="AE3175" s="11"/>
      <c r="AF3175" s="5"/>
      <c r="AG3175" s="1"/>
      <c r="AH3175" s="1"/>
      <c r="AI3175" s="1"/>
      <c r="AJ3175" s="1"/>
      <c r="AK3175" s="10"/>
      <c r="AL3175" s="1"/>
      <c r="AM3175" s="1"/>
      <c r="AN3175" s="1"/>
      <c r="AO3175" s="1"/>
      <c r="AP3175" s="1"/>
      <c r="AQ3175" s="1"/>
    </row>
    <row r="3176" spans="1:43" ht="15.75" x14ac:dyDescent="0.2">
      <c r="A3176" s="67">
        <f t="shared" si="1384"/>
        <v>45458</v>
      </c>
      <c r="B3176" s="8">
        <f t="shared" si="1356"/>
        <v>15323.261834299999</v>
      </c>
      <c r="C3176" s="224">
        <f t="shared" si="1354"/>
        <v>9650.3355149301406</v>
      </c>
      <c r="D3176" s="28">
        <f t="shared" si="1385"/>
        <v>6895.24</v>
      </c>
      <c r="E3176" s="9">
        <f>IF(K3176=1,VLOOKUP(A3175,[1]Plan1!$AY$117:$BA$314,3),E3175)</f>
        <v>6926.96</v>
      </c>
      <c r="F3176" s="110">
        <f t="shared" si="1386"/>
        <v>45428</v>
      </c>
      <c r="G3176" s="12">
        <f t="shared" si="1357"/>
        <v>4.600274972299756E-3</v>
      </c>
      <c r="H3176" s="11">
        <f t="shared" si="1387"/>
        <v>45488</v>
      </c>
      <c r="I3176" s="11">
        <f t="shared" si="1358"/>
        <v>45460</v>
      </c>
      <c r="J3176" s="1">
        <f t="shared" si="1388"/>
        <v>22</v>
      </c>
      <c r="K3176" s="1">
        <f t="shared" si="1352"/>
        <v>22</v>
      </c>
      <c r="L3176" s="8">
        <f t="shared" si="1359"/>
        <v>1.0046002700000001</v>
      </c>
      <c r="M3176" s="14">
        <f t="shared" si="1351"/>
        <v>1.0037996</v>
      </c>
      <c r="N3176" s="14">
        <f t="shared" si="1391"/>
        <v>1.5778140123602287</v>
      </c>
      <c r="O3176" s="8">
        <f t="shared" si="1350"/>
        <v>1.5850723799999999</v>
      </c>
      <c r="P3176" s="8">
        <f t="shared" si="1360"/>
        <v>15296.480282439999</v>
      </c>
      <c r="Q3176" s="13">
        <f t="shared" si="1361"/>
        <v>0</v>
      </c>
      <c r="R3176" s="21">
        <v>0</v>
      </c>
      <c r="S3176" s="8">
        <f t="shared" si="1362"/>
        <v>0</v>
      </c>
      <c r="T3176" s="10">
        <v>6.5000000000000002E-2</v>
      </c>
      <c r="U3176" s="13">
        <f t="shared" si="1392"/>
        <v>7</v>
      </c>
      <c r="V3176" s="13">
        <v>252</v>
      </c>
      <c r="W3176" s="14">
        <f t="shared" si="1353"/>
        <v>1.0017508310000001</v>
      </c>
      <c r="X3176" s="85">
        <f t="shared" si="1355"/>
        <v>26.78155186</v>
      </c>
      <c r="Y3176" s="8">
        <v>0</v>
      </c>
      <c r="Z3176" s="9">
        <f t="shared" si="1363"/>
        <v>0</v>
      </c>
      <c r="AA3176" s="26" t="str">
        <f t="shared" si="1389"/>
        <v>AMEX=</v>
      </c>
      <c r="AB3176" s="70">
        <f t="shared" si="1390"/>
        <v>45477</v>
      </c>
      <c r="AC3176" s="219" t="s">
        <v>106</v>
      </c>
      <c r="AD3176" s="221">
        <f>AD3172*AD3174</f>
        <v>7008504.2699999996</v>
      </c>
      <c r="AE3176" s="11"/>
      <c r="AF3176" s="5"/>
      <c r="AG3176" s="1"/>
      <c r="AH3176" s="1"/>
      <c r="AI3176" s="1"/>
      <c r="AJ3176" s="1"/>
      <c r="AK3176" s="10"/>
      <c r="AL3176" s="1"/>
      <c r="AM3176" s="1"/>
      <c r="AN3176" s="1"/>
      <c r="AO3176" s="1"/>
      <c r="AP3176" s="1"/>
      <c r="AQ3176" s="1"/>
    </row>
    <row r="3177" spans="1:43" ht="15.75" x14ac:dyDescent="0.2">
      <c r="A3177" s="67">
        <f t="shared" si="1384"/>
        <v>45459</v>
      </c>
      <c r="B3177" s="8">
        <f t="shared" si="1356"/>
        <v>15323.261834299999</v>
      </c>
      <c r="C3177" s="224">
        <f t="shared" si="1354"/>
        <v>9650.3355149301406</v>
      </c>
      <c r="D3177" s="28">
        <f t="shared" si="1385"/>
        <v>6895.24</v>
      </c>
      <c r="E3177" s="9">
        <f>IF(K3177=1,VLOOKUP(A3176,[1]Plan1!$AY$117:$BA$314,3),E3176)</f>
        <v>6926.96</v>
      </c>
      <c r="F3177" s="110">
        <f t="shared" si="1386"/>
        <v>45428</v>
      </c>
      <c r="G3177" s="12">
        <f t="shared" si="1357"/>
        <v>4.600274972299756E-3</v>
      </c>
      <c r="H3177" s="11">
        <f t="shared" si="1387"/>
        <v>45488</v>
      </c>
      <c r="I3177" s="11">
        <f t="shared" si="1358"/>
        <v>45460</v>
      </c>
      <c r="J3177" s="1">
        <f t="shared" si="1388"/>
        <v>22</v>
      </c>
      <c r="K3177" s="1">
        <f t="shared" si="1352"/>
        <v>22</v>
      </c>
      <c r="L3177" s="8">
        <f t="shared" si="1359"/>
        <v>1.0046002700000001</v>
      </c>
      <c r="M3177" s="14">
        <f t="shared" si="1351"/>
        <v>1.0037996</v>
      </c>
      <c r="N3177" s="14">
        <f t="shared" si="1391"/>
        <v>1.5778140123602287</v>
      </c>
      <c r="O3177" s="8">
        <f t="shared" ref="O3177:O3240" si="1393">TRUNC(TRUNC((L3177*N3177),15),8)</f>
        <v>1.5850723799999999</v>
      </c>
      <c r="P3177" s="8">
        <f t="shared" si="1360"/>
        <v>15296.480282439999</v>
      </c>
      <c r="Q3177" s="13">
        <f t="shared" si="1361"/>
        <v>0</v>
      </c>
      <c r="R3177" s="21">
        <v>0</v>
      </c>
      <c r="S3177" s="8">
        <f t="shared" si="1362"/>
        <v>0</v>
      </c>
      <c r="T3177" s="10">
        <v>6.5000000000000002E-2</v>
      </c>
      <c r="U3177" s="13">
        <f t="shared" si="1392"/>
        <v>7</v>
      </c>
      <c r="V3177" s="13">
        <v>252</v>
      </c>
      <c r="W3177" s="14">
        <f t="shared" si="1353"/>
        <v>1.0017508310000001</v>
      </c>
      <c r="X3177" s="85">
        <f t="shared" si="1355"/>
        <v>26.78155186</v>
      </c>
      <c r="Y3177" s="8">
        <v>0</v>
      </c>
      <c r="Z3177" s="9">
        <f t="shared" si="1363"/>
        <v>0</v>
      </c>
      <c r="AA3177" s="26" t="str">
        <f t="shared" si="1389"/>
        <v>AMEX=</v>
      </c>
      <c r="AB3177" s="70">
        <f t="shared" si="1390"/>
        <v>45477</v>
      </c>
      <c r="AC3177" s="222">
        <f>IF(AC3167&gt;AC3173,0,TRUNC((AC3167-AC3173)/AC3169,8))</f>
        <v>0</v>
      </c>
      <c r="AD3177" s="219" t="s">
        <v>141</v>
      </c>
      <c r="AE3177" s="11"/>
      <c r="AF3177" s="5"/>
      <c r="AG3177" s="1"/>
      <c r="AH3177" s="1"/>
      <c r="AI3177" s="1"/>
      <c r="AJ3177" s="1"/>
      <c r="AK3177" s="10"/>
      <c r="AL3177" s="1"/>
      <c r="AM3177" s="1"/>
      <c r="AN3177" s="1"/>
      <c r="AO3177" s="1"/>
      <c r="AP3177" s="1"/>
      <c r="AQ3177" s="1"/>
    </row>
    <row r="3178" spans="1:43" ht="15.75" x14ac:dyDescent="0.2">
      <c r="A3178" s="67">
        <f t="shared" si="1384"/>
        <v>45460</v>
      </c>
      <c r="B3178" s="8">
        <f t="shared" si="1356"/>
        <v>15323.261834299999</v>
      </c>
      <c r="C3178" s="224">
        <f t="shared" si="1354"/>
        <v>9650.3355149301406</v>
      </c>
      <c r="D3178" s="28">
        <f t="shared" si="1385"/>
        <v>6895.24</v>
      </c>
      <c r="E3178" s="9">
        <f>IF(K3178=1,VLOOKUP(A3177,[1]Plan1!$AY$117:$BA$314,3),E3177)</f>
        <v>6926.96</v>
      </c>
      <c r="F3178" s="110">
        <f t="shared" si="1386"/>
        <v>45428</v>
      </c>
      <c r="G3178" s="12">
        <f t="shared" si="1357"/>
        <v>4.600274972299756E-3</v>
      </c>
      <c r="H3178" s="11">
        <f t="shared" si="1387"/>
        <v>45488</v>
      </c>
      <c r="I3178" s="11">
        <f t="shared" si="1358"/>
        <v>45460</v>
      </c>
      <c r="J3178" s="1">
        <f t="shared" si="1388"/>
        <v>22</v>
      </c>
      <c r="K3178" s="1">
        <f t="shared" si="1352"/>
        <v>22</v>
      </c>
      <c r="L3178" s="8">
        <f t="shared" si="1359"/>
        <v>1.0046002700000001</v>
      </c>
      <c r="M3178" s="14">
        <f t="shared" ref="M3178:M3241" si="1394">IF(I3178&gt;I3177,L3177,M3177)</f>
        <v>1.0037996</v>
      </c>
      <c r="N3178" s="14">
        <f t="shared" si="1391"/>
        <v>1.5778140123602287</v>
      </c>
      <c r="O3178" s="8">
        <f t="shared" si="1393"/>
        <v>1.5850723799999999</v>
      </c>
      <c r="P3178" s="8">
        <f t="shared" si="1360"/>
        <v>15296.480282439999</v>
      </c>
      <c r="Q3178" s="13">
        <f t="shared" si="1361"/>
        <v>0</v>
      </c>
      <c r="R3178" s="21">
        <v>0</v>
      </c>
      <c r="S3178" s="8">
        <f t="shared" si="1362"/>
        <v>0</v>
      </c>
      <c r="T3178" s="10">
        <v>6.5000000000000002E-2</v>
      </c>
      <c r="U3178" s="13">
        <f t="shared" si="1392"/>
        <v>7</v>
      </c>
      <c r="V3178" s="13">
        <v>252</v>
      </c>
      <c r="W3178" s="14">
        <f t="shared" si="1353"/>
        <v>1.0017508310000001</v>
      </c>
      <c r="X3178" s="85">
        <f t="shared" si="1355"/>
        <v>26.78155186</v>
      </c>
      <c r="Y3178" s="8">
        <v>0</v>
      </c>
      <c r="Z3178" s="9">
        <f t="shared" si="1363"/>
        <v>0</v>
      </c>
      <c r="AA3178" s="26" t="str">
        <f t="shared" si="1389"/>
        <v>AMEX=</v>
      </c>
      <c r="AB3178" s="70">
        <f t="shared" si="1390"/>
        <v>45477</v>
      </c>
      <c r="AC3178" s="77" t="s">
        <v>162</v>
      </c>
      <c r="AD3178" s="243">
        <v>0</v>
      </c>
      <c r="AE3178" s="11"/>
      <c r="AF3178" s="5"/>
      <c r="AG3178" s="1"/>
      <c r="AH3178" s="1"/>
      <c r="AI3178" s="1"/>
      <c r="AJ3178" s="1"/>
      <c r="AK3178" s="10"/>
      <c r="AL3178" s="1"/>
      <c r="AM3178" s="1"/>
      <c r="AN3178" s="1"/>
      <c r="AO3178" s="1"/>
      <c r="AP3178" s="1"/>
      <c r="AQ3178" s="1"/>
    </row>
    <row r="3179" spans="1:43" ht="15.75" x14ac:dyDescent="0.2">
      <c r="A3179" s="67">
        <f t="shared" si="1384"/>
        <v>45461</v>
      </c>
      <c r="B3179" s="8">
        <f t="shared" si="1356"/>
        <v>15328.69956451</v>
      </c>
      <c r="C3179" s="224">
        <f t="shared" si="1354"/>
        <v>9650.3355149301406</v>
      </c>
      <c r="D3179" s="28">
        <f t="shared" si="1385"/>
        <v>6926.96</v>
      </c>
      <c r="E3179" s="9">
        <f>IF(K3179=1,VLOOKUP(A3178,[1]Plan1!$AY$117:$BA$314,3),E3178)</f>
        <v>6941.51</v>
      </c>
      <c r="F3179" s="110">
        <f t="shared" si="1386"/>
        <v>45461</v>
      </c>
      <c r="G3179" s="12">
        <f t="shared" si="1357"/>
        <v>2.1004885259912065E-3</v>
      </c>
      <c r="H3179" s="11">
        <f t="shared" si="1387"/>
        <v>45488</v>
      </c>
      <c r="I3179" s="11">
        <f t="shared" si="1358"/>
        <v>45488</v>
      </c>
      <c r="J3179" s="1">
        <f t="shared" si="1388"/>
        <v>20</v>
      </c>
      <c r="K3179" s="1">
        <f t="shared" ref="K3179:K3242" si="1395">(J3179-(NETWORKDAYS(A3179,I3179,AE$118:AE$502)-1))</f>
        <v>1</v>
      </c>
      <c r="L3179" s="8">
        <f t="shared" si="1359"/>
        <v>1.0001049099999999</v>
      </c>
      <c r="M3179" s="14">
        <f t="shared" si="1394"/>
        <v>1.0046002700000001</v>
      </c>
      <c r="N3179" s="14">
        <f t="shared" si="1391"/>
        <v>1.5850723828268691</v>
      </c>
      <c r="O3179" s="8">
        <f t="shared" si="1393"/>
        <v>1.5852386700000001</v>
      </c>
      <c r="P3179" s="8">
        <f t="shared" si="1360"/>
        <v>15298.08503674</v>
      </c>
      <c r="Q3179" s="13">
        <f t="shared" si="1361"/>
        <v>0</v>
      </c>
      <c r="R3179" s="21">
        <v>0</v>
      </c>
      <c r="S3179" s="8">
        <f t="shared" si="1362"/>
        <v>0</v>
      </c>
      <c r="T3179" s="10">
        <v>6.5000000000000002E-2</v>
      </c>
      <c r="U3179" s="13">
        <f t="shared" si="1392"/>
        <v>8</v>
      </c>
      <c r="V3179" s="13">
        <v>252</v>
      </c>
      <c r="W3179" s="14">
        <f t="shared" si="1353"/>
        <v>1.0020012</v>
      </c>
      <c r="X3179" s="85">
        <f t="shared" si="1355"/>
        <v>30.614527769999999</v>
      </c>
      <c r="Y3179" s="8">
        <v>0</v>
      </c>
      <c r="Z3179" s="9">
        <f t="shared" si="1363"/>
        <v>0</v>
      </c>
      <c r="AA3179" s="26" t="str">
        <f t="shared" si="1389"/>
        <v>AMEX=</v>
      </c>
      <c r="AB3179" s="70">
        <f t="shared" si="1390"/>
        <v>45477</v>
      </c>
      <c r="AC3179" s="238">
        <f>IF(AC3167&gt;AC3173,TRUNC((AC3167-AC3173)/AC3169,8),0)</f>
        <v>142.85153324999999</v>
      </c>
      <c r="AD3179" s="221">
        <f>AD3172-AD3176</f>
        <v>0</v>
      </c>
      <c r="AE3179" s="11"/>
      <c r="AF3179" s="5"/>
      <c r="AG3179" s="1"/>
      <c r="AH3179" s="1"/>
      <c r="AI3179" s="1"/>
      <c r="AJ3179" s="1"/>
      <c r="AK3179" s="10"/>
      <c r="AL3179" s="1"/>
      <c r="AM3179" s="1"/>
      <c r="AN3179" s="1"/>
      <c r="AO3179" s="1"/>
      <c r="AP3179" s="1"/>
      <c r="AQ3179" s="1"/>
    </row>
    <row r="3180" spans="1:43" ht="15.75" x14ac:dyDescent="0.2">
      <c r="A3180" s="67">
        <f t="shared" si="1384"/>
        <v>45462</v>
      </c>
      <c r="B3180" s="8">
        <f t="shared" si="1356"/>
        <v>15334.139530460001</v>
      </c>
      <c r="C3180" s="224">
        <f t="shared" si="1354"/>
        <v>9650.3355149301406</v>
      </c>
      <c r="D3180" s="28">
        <f t="shared" si="1385"/>
        <v>6926.96</v>
      </c>
      <c r="E3180" s="9">
        <f>IF(K3180=1,VLOOKUP(A3179,[1]Plan1!$AY$117:$BA$314,3),E3179)</f>
        <v>6941.51</v>
      </c>
      <c r="F3180" s="110">
        <f t="shared" si="1386"/>
        <v>45461</v>
      </c>
      <c r="G3180" s="12">
        <f t="shared" si="1357"/>
        <v>2.1004885259912065E-3</v>
      </c>
      <c r="H3180" s="11">
        <f t="shared" si="1387"/>
        <v>45488</v>
      </c>
      <c r="I3180" s="11">
        <f t="shared" si="1358"/>
        <v>45488</v>
      </c>
      <c r="J3180" s="1">
        <f t="shared" si="1388"/>
        <v>20</v>
      </c>
      <c r="K3180" s="1">
        <f t="shared" si="1395"/>
        <v>2</v>
      </c>
      <c r="L3180" s="8">
        <f t="shared" si="1359"/>
        <v>1.0002098500000001</v>
      </c>
      <c r="M3180" s="14">
        <f t="shared" si="1394"/>
        <v>1.0046002700000001</v>
      </c>
      <c r="N3180" s="14">
        <f t="shared" si="1391"/>
        <v>1.5850723828268691</v>
      </c>
      <c r="O3180" s="8">
        <f t="shared" si="1393"/>
        <v>1.5854050099999999</v>
      </c>
      <c r="P3180" s="8">
        <f t="shared" si="1360"/>
        <v>15299.690273550001</v>
      </c>
      <c r="Q3180" s="13">
        <f t="shared" si="1361"/>
        <v>0</v>
      </c>
      <c r="R3180" s="21">
        <v>0</v>
      </c>
      <c r="S3180" s="8">
        <f t="shared" si="1362"/>
        <v>0</v>
      </c>
      <c r="T3180" s="10">
        <v>6.5000000000000002E-2</v>
      </c>
      <c r="U3180" s="13">
        <f t="shared" si="1392"/>
        <v>9</v>
      </c>
      <c r="V3180" s="13">
        <v>252</v>
      </c>
      <c r="W3180" s="14">
        <f t="shared" si="1353"/>
        <v>1.002251631</v>
      </c>
      <c r="X3180" s="85">
        <f t="shared" si="1355"/>
        <v>34.449256910000003</v>
      </c>
      <c r="Y3180" s="8">
        <v>0</v>
      </c>
      <c r="Z3180" s="9">
        <f t="shared" si="1363"/>
        <v>0</v>
      </c>
      <c r="AA3180" s="26" t="str">
        <f t="shared" si="1389"/>
        <v>AMEX=</v>
      </c>
      <c r="AB3180" s="70">
        <f t="shared" si="1390"/>
        <v>45477</v>
      </c>
      <c r="AC3180" s="219" t="s">
        <v>112</v>
      </c>
      <c r="AD3180" s="244" t="s">
        <v>172</v>
      </c>
      <c r="AE3180" s="11"/>
      <c r="AF3180" s="5"/>
      <c r="AG3180" s="1"/>
      <c r="AH3180" s="1"/>
      <c r="AI3180" s="1"/>
      <c r="AJ3180" s="1"/>
      <c r="AK3180" s="10"/>
      <c r="AL3180" s="1"/>
      <c r="AM3180" s="1"/>
      <c r="AN3180" s="1"/>
      <c r="AO3180" s="1"/>
      <c r="AP3180" s="1"/>
      <c r="AQ3180" s="1"/>
    </row>
    <row r="3181" spans="1:43" ht="15.75" x14ac:dyDescent="0.2">
      <c r="A3181" s="67">
        <f t="shared" si="1384"/>
        <v>45463</v>
      </c>
      <c r="B3181" s="8">
        <f t="shared" si="1356"/>
        <v>15339.58116763</v>
      </c>
      <c r="C3181" s="224">
        <f t="shared" si="1354"/>
        <v>9650.3355149301406</v>
      </c>
      <c r="D3181" s="28">
        <f t="shared" si="1385"/>
        <v>6926.96</v>
      </c>
      <c r="E3181" s="9">
        <f>IF(K3181=1,VLOOKUP(A3180,[1]Plan1!$AY$117:$BA$314,3),E3180)</f>
        <v>6941.51</v>
      </c>
      <c r="F3181" s="110">
        <f t="shared" si="1386"/>
        <v>45461</v>
      </c>
      <c r="G3181" s="12">
        <f t="shared" si="1357"/>
        <v>2.1004885259912065E-3</v>
      </c>
      <c r="H3181" s="11">
        <f t="shared" si="1387"/>
        <v>45488</v>
      </c>
      <c r="I3181" s="11">
        <f t="shared" si="1358"/>
        <v>45488</v>
      </c>
      <c r="J3181" s="1">
        <f t="shared" si="1388"/>
        <v>20</v>
      </c>
      <c r="K3181" s="1">
        <f t="shared" si="1395"/>
        <v>3</v>
      </c>
      <c r="L3181" s="8">
        <f t="shared" si="1359"/>
        <v>1.00031479</v>
      </c>
      <c r="M3181" s="14">
        <f t="shared" si="1394"/>
        <v>1.0046002700000001</v>
      </c>
      <c r="N3181" s="14">
        <f t="shared" si="1391"/>
        <v>1.5850723828268691</v>
      </c>
      <c r="O3181" s="8">
        <f t="shared" si="1393"/>
        <v>1.58557134</v>
      </c>
      <c r="P3181" s="8">
        <f t="shared" si="1360"/>
        <v>15301.295413850001</v>
      </c>
      <c r="Q3181" s="13">
        <f t="shared" si="1361"/>
        <v>0</v>
      </c>
      <c r="R3181" s="21">
        <v>0</v>
      </c>
      <c r="S3181" s="8">
        <f t="shared" si="1362"/>
        <v>0</v>
      </c>
      <c r="T3181" s="10">
        <v>6.5000000000000002E-2</v>
      </c>
      <c r="U3181" s="13">
        <f t="shared" si="1392"/>
        <v>10</v>
      </c>
      <c r="V3181" s="13">
        <v>252</v>
      </c>
      <c r="W3181" s="14">
        <f t="shared" si="1353"/>
        <v>1.0025021249999999</v>
      </c>
      <c r="X3181" s="85">
        <f t="shared" si="1355"/>
        <v>38.28575378</v>
      </c>
      <c r="Y3181" s="8">
        <v>0</v>
      </c>
      <c r="Z3181" s="9">
        <f t="shared" si="1363"/>
        <v>0</v>
      </c>
      <c r="AA3181" s="26" t="str">
        <f t="shared" si="1389"/>
        <v>AMEX=</v>
      </c>
      <c r="AB3181" s="70">
        <f t="shared" si="1390"/>
        <v>45477</v>
      </c>
      <c r="AC3181" s="222">
        <f>B3167-S3167-X3167</f>
        <v>15274.158187870002</v>
      </c>
      <c r="AD3181" s="221">
        <v>153242548.90000001</v>
      </c>
      <c r="AE3181" s="11"/>
      <c r="AF3181" s="5"/>
      <c r="AG3181" s="1"/>
      <c r="AH3181" s="1"/>
      <c r="AI3181" s="1"/>
      <c r="AJ3181" s="1"/>
      <c r="AK3181" s="10"/>
      <c r="AL3181" s="1"/>
      <c r="AM3181" s="1"/>
      <c r="AN3181" s="1"/>
      <c r="AO3181" s="1"/>
      <c r="AP3181" s="1"/>
      <c r="AQ3181" s="1"/>
    </row>
    <row r="3182" spans="1:43" ht="15.75" x14ac:dyDescent="0.2">
      <c r="A3182" s="67">
        <f t="shared" si="1384"/>
        <v>45464</v>
      </c>
      <c r="B3182" s="8">
        <f t="shared" si="1356"/>
        <v>15345.024863370001</v>
      </c>
      <c r="C3182" s="224">
        <f t="shared" si="1354"/>
        <v>9650.3355149301406</v>
      </c>
      <c r="D3182" s="28">
        <f t="shared" si="1385"/>
        <v>6926.96</v>
      </c>
      <c r="E3182" s="9">
        <f>IF(K3182=1,VLOOKUP(A3181,[1]Plan1!$AY$117:$BA$314,3),E3181)</f>
        <v>6941.51</v>
      </c>
      <c r="F3182" s="110">
        <f t="shared" si="1386"/>
        <v>45461</v>
      </c>
      <c r="G3182" s="12">
        <f t="shared" si="1357"/>
        <v>2.1004885259912065E-3</v>
      </c>
      <c r="H3182" s="11">
        <f t="shared" si="1387"/>
        <v>45488</v>
      </c>
      <c r="I3182" s="11">
        <f t="shared" si="1358"/>
        <v>45488</v>
      </c>
      <c r="J3182" s="1">
        <f t="shared" si="1388"/>
        <v>20</v>
      </c>
      <c r="K3182" s="1">
        <f t="shared" si="1395"/>
        <v>4</v>
      </c>
      <c r="L3182" s="8">
        <f t="shared" si="1359"/>
        <v>1.0004197399999999</v>
      </c>
      <c r="M3182" s="14">
        <f t="shared" si="1394"/>
        <v>1.0046002700000001</v>
      </c>
      <c r="N3182" s="14">
        <f t="shared" si="1391"/>
        <v>1.5850723828268691</v>
      </c>
      <c r="O3182" s="8">
        <f t="shared" si="1393"/>
        <v>1.5857376999999999</v>
      </c>
      <c r="P3182" s="8">
        <f t="shared" si="1360"/>
        <v>15302.900843670001</v>
      </c>
      <c r="Q3182" s="13">
        <f t="shared" si="1361"/>
        <v>0</v>
      </c>
      <c r="R3182" s="21">
        <v>0</v>
      </c>
      <c r="S3182" s="8">
        <f t="shared" si="1362"/>
        <v>0</v>
      </c>
      <c r="T3182" s="10">
        <v>6.5000000000000002E-2</v>
      </c>
      <c r="U3182" s="13">
        <f t="shared" si="1392"/>
        <v>11</v>
      </c>
      <c r="V3182" s="13">
        <v>252</v>
      </c>
      <c r="W3182" s="14">
        <f t="shared" si="1353"/>
        <v>1.0027526819999999</v>
      </c>
      <c r="X3182" s="85">
        <f t="shared" si="1355"/>
        <v>42.124019699999998</v>
      </c>
      <c r="Y3182" s="8">
        <v>0</v>
      </c>
      <c r="Z3182" s="9">
        <f t="shared" si="1363"/>
        <v>0</v>
      </c>
      <c r="AA3182" s="26" t="str">
        <f t="shared" si="1389"/>
        <v>AMEX=</v>
      </c>
      <c r="AB3182" s="70">
        <f t="shared" si="1390"/>
        <v>45477</v>
      </c>
      <c r="AC3182" s="219" t="s">
        <v>168</v>
      </c>
      <c r="AD3182" s="244" t="s">
        <v>173</v>
      </c>
      <c r="AE3182" s="11"/>
      <c r="AF3182" s="5"/>
      <c r="AG3182" s="1"/>
      <c r="AH3182" s="1"/>
      <c r="AI3182" s="1"/>
      <c r="AJ3182" s="1"/>
      <c r="AK3182" s="10"/>
      <c r="AL3182" s="1"/>
      <c r="AM3182" s="1"/>
      <c r="AN3182" s="1"/>
      <c r="AO3182" s="1"/>
      <c r="AP3182" s="1"/>
      <c r="AQ3182" s="1"/>
    </row>
    <row r="3183" spans="1:43" ht="15.75" x14ac:dyDescent="0.2">
      <c r="A3183" s="67">
        <f t="shared" si="1384"/>
        <v>45465</v>
      </c>
      <c r="B3183" s="8">
        <f t="shared" si="1356"/>
        <v>15350.470409269999</v>
      </c>
      <c r="C3183" s="224">
        <f t="shared" si="1354"/>
        <v>9650.3355149301406</v>
      </c>
      <c r="D3183" s="28">
        <f t="shared" si="1385"/>
        <v>6926.96</v>
      </c>
      <c r="E3183" s="9">
        <f>IF(K3183=1,VLOOKUP(A3182,[1]Plan1!$AY$117:$BA$314,3),E3182)</f>
        <v>6941.51</v>
      </c>
      <c r="F3183" s="110">
        <f t="shared" si="1386"/>
        <v>45461</v>
      </c>
      <c r="G3183" s="12">
        <f t="shared" si="1357"/>
        <v>2.1004885259912065E-3</v>
      </c>
      <c r="H3183" s="11">
        <f t="shared" si="1387"/>
        <v>45488</v>
      </c>
      <c r="I3183" s="11">
        <f t="shared" si="1358"/>
        <v>45488</v>
      </c>
      <c r="J3183" s="1">
        <f t="shared" si="1388"/>
        <v>20</v>
      </c>
      <c r="K3183" s="1">
        <f t="shared" si="1395"/>
        <v>5</v>
      </c>
      <c r="L3183" s="8">
        <f t="shared" si="1359"/>
        <v>1.0005246999999999</v>
      </c>
      <c r="M3183" s="14">
        <f t="shared" si="1394"/>
        <v>1.0046002700000001</v>
      </c>
      <c r="N3183" s="14">
        <f t="shared" si="1391"/>
        <v>1.5850723828268691</v>
      </c>
      <c r="O3183" s="8">
        <f t="shared" si="1393"/>
        <v>1.58590407</v>
      </c>
      <c r="P3183" s="8">
        <f t="shared" si="1360"/>
        <v>15304.50636999</v>
      </c>
      <c r="Q3183" s="13">
        <f t="shared" si="1361"/>
        <v>0</v>
      </c>
      <c r="R3183" s="21">
        <v>0</v>
      </c>
      <c r="S3183" s="8">
        <f t="shared" si="1362"/>
        <v>0</v>
      </c>
      <c r="T3183" s="10">
        <v>6.5000000000000002E-2</v>
      </c>
      <c r="U3183" s="13">
        <f t="shared" si="1392"/>
        <v>12</v>
      </c>
      <c r="V3183" s="13">
        <v>252</v>
      </c>
      <c r="W3183" s="14">
        <f t="shared" si="1353"/>
        <v>1.0030033009999999</v>
      </c>
      <c r="X3183" s="85">
        <f t="shared" si="1355"/>
        <v>45.964039280000001</v>
      </c>
      <c r="Y3183" s="8">
        <v>0</v>
      </c>
      <c r="Z3183" s="9">
        <f t="shared" si="1363"/>
        <v>0</v>
      </c>
      <c r="AA3183" s="26" t="str">
        <f t="shared" si="1389"/>
        <v>AMEX=</v>
      </c>
      <c r="AB3183" s="70">
        <f t="shared" si="1390"/>
        <v>45477</v>
      </c>
      <c r="AC3183" s="221">
        <f>AC3181*AC3169</f>
        <v>151916777.33655503</v>
      </c>
      <c r="AD3183" s="221">
        <v>497315952.85000002</v>
      </c>
      <c r="AE3183" s="11"/>
      <c r="AF3183" s="5"/>
      <c r="AG3183" s="1"/>
      <c r="AH3183" s="1"/>
      <c r="AI3183" s="1"/>
      <c r="AJ3183" s="1"/>
      <c r="AK3183" s="10"/>
      <c r="AL3183" s="1"/>
      <c r="AM3183" s="1"/>
      <c r="AN3183" s="1"/>
      <c r="AO3183" s="1"/>
      <c r="AP3183" s="1"/>
      <c r="AQ3183" s="1"/>
    </row>
    <row r="3184" spans="1:43" ht="15.75" x14ac:dyDescent="0.2">
      <c r="A3184" s="67">
        <f t="shared" si="1384"/>
        <v>45466</v>
      </c>
      <c r="B3184" s="8">
        <f t="shared" si="1356"/>
        <v>15350.470409269999</v>
      </c>
      <c r="C3184" s="224">
        <f t="shared" si="1354"/>
        <v>9650.3355149301406</v>
      </c>
      <c r="D3184" s="28">
        <f t="shared" si="1385"/>
        <v>6926.96</v>
      </c>
      <c r="E3184" s="9">
        <f>IF(K3184=1,VLOOKUP(A3183,[1]Plan1!$AY$117:$BA$314,3),E3183)</f>
        <v>6941.51</v>
      </c>
      <c r="F3184" s="110">
        <f t="shared" si="1386"/>
        <v>45461</v>
      </c>
      <c r="G3184" s="12">
        <f t="shared" si="1357"/>
        <v>2.1004885259912065E-3</v>
      </c>
      <c r="H3184" s="11">
        <f t="shared" si="1387"/>
        <v>45488</v>
      </c>
      <c r="I3184" s="11">
        <f t="shared" si="1358"/>
        <v>45488</v>
      </c>
      <c r="J3184" s="1">
        <f t="shared" si="1388"/>
        <v>20</v>
      </c>
      <c r="K3184" s="1">
        <f t="shared" si="1395"/>
        <v>5</v>
      </c>
      <c r="L3184" s="8">
        <f t="shared" si="1359"/>
        <v>1.0005246999999999</v>
      </c>
      <c r="M3184" s="14">
        <f t="shared" si="1394"/>
        <v>1.0046002700000001</v>
      </c>
      <c r="N3184" s="14">
        <f t="shared" si="1391"/>
        <v>1.5850723828268691</v>
      </c>
      <c r="O3184" s="8">
        <f t="shared" si="1393"/>
        <v>1.58590407</v>
      </c>
      <c r="P3184" s="8">
        <f t="shared" si="1360"/>
        <v>15304.50636999</v>
      </c>
      <c r="Q3184" s="13">
        <f t="shared" si="1361"/>
        <v>0</v>
      </c>
      <c r="R3184" s="21">
        <v>0</v>
      </c>
      <c r="S3184" s="8">
        <f t="shared" si="1362"/>
        <v>0</v>
      </c>
      <c r="T3184" s="10">
        <v>6.5000000000000002E-2</v>
      </c>
      <c r="U3184" s="13">
        <f t="shared" si="1392"/>
        <v>12</v>
      </c>
      <c r="V3184" s="13">
        <v>252</v>
      </c>
      <c r="W3184" s="14">
        <f t="shared" si="1353"/>
        <v>1.0030033009999999</v>
      </c>
      <c r="X3184" s="85">
        <f t="shared" si="1355"/>
        <v>45.964039280000001</v>
      </c>
      <c r="Y3184" s="8">
        <v>0</v>
      </c>
      <c r="Z3184" s="9">
        <f t="shared" si="1363"/>
        <v>0</v>
      </c>
      <c r="AA3184" s="26" t="str">
        <f t="shared" si="1389"/>
        <v>AMEX=</v>
      </c>
      <c r="AB3184" s="70">
        <f t="shared" si="1390"/>
        <v>45477</v>
      </c>
      <c r="AC3184" s="233"/>
      <c r="AD3184" s="244" t="s">
        <v>147</v>
      </c>
      <c r="AE3184" s="11"/>
      <c r="AF3184" s="5"/>
      <c r="AG3184" s="1"/>
      <c r="AH3184" s="1"/>
      <c r="AI3184" s="1"/>
      <c r="AJ3184" s="1"/>
      <c r="AK3184" s="10"/>
      <c r="AL3184" s="1"/>
      <c r="AM3184" s="1"/>
      <c r="AN3184" s="1"/>
      <c r="AO3184" s="1"/>
      <c r="AP3184" s="1"/>
      <c r="AQ3184" s="1"/>
    </row>
    <row r="3185" spans="1:43" ht="15.75" x14ac:dyDescent="0.2">
      <c r="A3185" s="67">
        <f t="shared" si="1384"/>
        <v>45467</v>
      </c>
      <c r="B3185" s="8">
        <f t="shared" si="1356"/>
        <v>15350.470409269999</v>
      </c>
      <c r="C3185" s="224">
        <f t="shared" si="1354"/>
        <v>9650.3355149301406</v>
      </c>
      <c r="D3185" s="28">
        <f t="shared" si="1385"/>
        <v>6926.96</v>
      </c>
      <c r="E3185" s="9">
        <f>IF(K3185=1,VLOOKUP(A3184,[1]Plan1!$AY$117:$BA$314,3),E3184)</f>
        <v>6941.51</v>
      </c>
      <c r="F3185" s="110">
        <f t="shared" si="1386"/>
        <v>45461</v>
      </c>
      <c r="G3185" s="12">
        <f t="shared" si="1357"/>
        <v>2.1004885259912065E-3</v>
      </c>
      <c r="H3185" s="11">
        <f t="shared" si="1387"/>
        <v>45488</v>
      </c>
      <c r="I3185" s="11">
        <f t="shared" si="1358"/>
        <v>45488</v>
      </c>
      <c r="J3185" s="1">
        <f t="shared" si="1388"/>
        <v>20</v>
      </c>
      <c r="K3185" s="1">
        <f t="shared" si="1395"/>
        <v>5</v>
      </c>
      <c r="L3185" s="8">
        <f t="shared" si="1359"/>
        <v>1.0005246999999999</v>
      </c>
      <c r="M3185" s="14">
        <f t="shared" si="1394"/>
        <v>1.0046002700000001</v>
      </c>
      <c r="N3185" s="14">
        <f t="shared" si="1391"/>
        <v>1.5850723828268691</v>
      </c>
      <c r="O3185" s="8">
        <f t="shared" si="1393"/>
        <v>1.58590407</v>
      </c>
      <c r="P3185" s="8">
        <f t="shared" si="1360"/>
        <v>15304.50636999</v>
      </c>
      <c r="Q3185" s="13">
        <f t="shared" si="1361"/>
        <v>0</v>
      </c>
      <c r="R3185" s="21">
        <v>0</v>
      </c>
      <c r="S3185" s="8">
        <f t="shared" si="1362"/>
        <v>0</v>
      </c>
      <c r="T3185" s="10">
        <v>6.5000000000000002E-2</v>
      </c>
      <c r="U3185" s="13">
        <f t="shared" si="1392"/>
        <v>12</v>
      </c>
      <c r="V3185" s="13">
        <v>252</v>
      </c>
      <c r="W3185" s="14">
        <f t="shared" si="1353"/>
        <v>1.0030033009999999</v>
      </c>
      <c r="X3185" s="85">
        <f t="shared" si="1355"/>
        <v>45.964039280000001</v>
      </c>
      <c r="Y3185" s="8">
        <v>0</v>
      </c>
      <c r="Z3185" s="9">
        <f t="shared" si="1363"/>
        <v>0</v>
      </c>
      <c r="AA3185" s="26" t="str">
        <f t="shared" si="1389"/>
        <v>AMEX=</v>
      </c>
      <c r="AB3185" s="70">
        <f t="shared" si="1390"/>
        <v>45477</v>
      </c>
      <c r="AC3185" s="233"/>
      <c r="AD3185" s="245">
        <f>ROUND(AD3181/(AD3181+AD3183),6)</f>
        <v>0.23555499999999999</v>
      </c>
      <c r="AE3185" s="11"/>
      <c r="AF3185" s="5"/>
      <c r="AG3185" s="1"/>
      <c r="AH3185" s="1"/>
      <c r="AI3185" s="1"/>
      <c r="AJ3185" s="1"/>
      <c r="AK3185" s="10"/>
      <c r="AL3185" s="1"/>
      <c r="AM3185" s="1"/>
      <c r="AN3185" s="1"/>
      <c r="AO3185" s="1"/>
      <c r="AP3185" s="1"/>
      <c r="AQ3185" s="1"/>
    </row>
    <row r="3186" spans="1:43" ht="15.75" x14ac:dyDescent="0.2">
      <c r="A3186" s="67">
        <f t="shared" si="1384"/>
        <v>45468</v>
      </c>
      <c r="B3186" s="8">
        <f t="shared" si="1356"/>
        <v>15355.918014660001</v>
      </c>
      <c r="C3186" s="224">
        <f t="shared" si="1354"/>
        <v>9650.3355149301406</v>
      </c>
      <c r="D3186" s="28">
        <f t="shared" si="1385"/>
        <v>6926.96</v>
      </c>
      <c r="E3186" s="9">
        <f>IF(K3186=1,VLOOKUP(A3185,[1]Plan1!$AY$117:$BA$314,3),E3185)</f>
        <v>6941.51</v>
      </c>
      <c r="F3186" s="110">
        <f t="shared" si="1386"/>
        <v>45461</v>
      </c>
      <c r="G3186" s="12">
        <f t="shared" si="1357"/>
        <v>2.1004885259912065E-3</v>
      </c>
      <c r="H3186" s="11">
        <f t="shared" si="1387"/>
        <v>45488</v>
      </c>
      <c r="I3186" s="11">
        <f t="shared" si="1358"/>
        <v>45488</v>
      </c>
      <c r="J3186" s="1">
        <f t="shared" si="1388"/>
        <v>20</v>
      </c>
      <c r="K3186" s="1">
        <f t="shared" si="1395"/>
        <v>6</v>
      </c>
      <c r="L3186" s="8">
        <f t="shared" si="1359"/>
        <v>1.0006296800000001</v>
      </c>
      <c r="M3186" s="14">
        <f t="shared" si="1394"/>
        <v>1.0046002700000001</v>
      </c>
      <c r="N3186" s="14">
        <f t="shared" si="1391"/>
        <v>1.5850723828268691</v>
      </c>
      <c r="O3186" s="8">
        <f t="shared" si="1393"/>
        <v>1.5860704699999999</v>
      </c>
      <c r="P3186" s="8">
        <f t="shared" si="1360"/>
        <v>15306.11218582</v>
      </c>
      <c r="Q3186" s="13">
        <f t="shared" si="1361"/>
        <v>0</v>
      </c>
      <c r="R3186" s="21">
        <v>0</v>
      </c>
      <c r="S3186" s="8">
        <f t="shared" si="1362"/>
        <v>0</v>
      </c>
      <c r="T3186" s="10">
        <v>6.5000000000000002E-2</v>
      </c>
      <c r="U3186" s="13">
        <f t="shared" si="1392"/>
        <v>13</v>
      </c>
      <c r="V3186" s="13">
        <v>252</v>
      </c>
      <c r="W3186" s="14">
        <f t="shared" si="1353"/>
        <v>1.003253983</v>
      </c>
      <c r="X3186" s="85">
        <f t="shared" si="1355"/>
        <v>49.805828839999997</v>
      </c>
      <c r="Y3186" s="8">
        <v>0</v>
      </c>
      <c r="Z3186" s="9">
        <f t="shared" si="1363"/>
        <v>0</v>
      </c>
      <c r="AA3186" s="26" t="str">
        <f t="shared" si="1389"/>
        <v>AMEX=</v>
      </c>
      <c r="AB3186" s="70">
        <f t="shared" si="1390"/>
        <v>45477</v>
      </c>
      <c r="AC3186" s="233"/>
      <c r="AD3186" s="244" t="s">
        <v>148</v>
      </c>
      <c r="AE3186" s="11"/>
      <c r="AF3186" s="5"/>
      <c r="AG3186" s="1"/>
      <c r="AH3186" s="1"/>
      <c r="AI3186" s="1"/>
      <c r="AJ3186" s="1"/>
      <c r="AK3186" s="10"/>
      <c r="AL3186" s="1"/>
      <c r="AM3186" s="1"/>
      <c r="AN3186" s="1"/>
      <c r="AO3186" s="1"/>
      <c r="AP3186" s="1"/>
      <c r="AQ3186" s="1"/>
    </row>
    <row r="3187" spans="1:43" ht="15.75" x14ac:dyDescent="0.2">
      <c r="A3187" s="67">
        <f t="shared" si="1384"/>
        <v>45469</v>
      </c>
      <c r="B3187" s="8">
        <f t="shared" si="1356"/>
        <v>15361.36737423</v>
      </c>
      <c r="C3187" s="224">
        <f t="shared" si="1354"/>
        <v>9650.3355149301406</v>
      </c>
      <c r="D3187" s="28">
        <f t="shared" si="1385"/>
        <v>6926.96</v>
      </c>
      <c r="E3187" s="9">
        <f>IF(K3187=1,VLOOKUP(A3186,[1]Plan1!$AY$117:$BA$314,3),E3186)</f>
        <v>6941.51</v>
      </c>
      <c r="F3187" s="110">
        <f t="shared" si="1386"/>
        <v>45461</v>
      </c>
      <c r="G3187" s="12">
        <f t="shared" si="1357"/>
        <v>2.1004885259912065E-3</v>
      </c>
      <c r="H3187" s="11">
        <f t="shared" si="1387"/>
        <v>45488</v>
      </c>
      <c r="I3187" s="11">
        <f t="shared" si="1358"/>
        <v>45488</v>
      </c>
      <c r="J3187" s="1">
        <f t="shared" si="1388"/>
        <v>20</v>
      </c>
      <c r="K3187" s="1">
        <f t="shared" si="1395"/>
        <v>7</v>
      </c>
      <c r="L3187" s="8">
        <f t="shared" si="1359"/>
        <v>1.00073466</v>
      </c>
      <c r="M3187" s="14">
        <f t="shared" si="1394"/>
        <v>1.0046002700000001</v>
      </c>
      <c r="N3187" s="14">
        <f t="shared" si="1391"/>
        <v>1.5850723828268691</v>
      </c>
      <c r="O3187" s="8">
        <f t="shared" si="1393"/>
        <v>1.58623687</v>
      </c>
      <c r="P3187" s="8">
        <f t="shared" si="1360"/>
        <v>15307.718001650001</v>
      </c>
      <c r="Q3187" s="13">
        <f t="shared" si="1361"/>
        <v>0</v>
      </c>
      <c r="R3187" s="21">
        <v>0</v>
      </c>
      <c r="S3187" s="8">
        <f t="shared" si="1362"/>
        <v>0</v>
      </c>
      <c r="T3187" s="10">
        <v>6.5000000000000002E-2</v>
      </c>
      <c r="U3187" s="13">
        <f t="shared" si="1392"/>
        <v>14</v>
      </c>
      <c r="V3187" s="13">
        <v>252</v>
      </c>
      <c r="W3187" s="14">
        <f t="shared" si="1353"/>
        <v>1.0035047269999999</v>
      </c>
      <c r="X3187" s="85">
        <f t="shared" si="1355"/>
        <v>53.649372579999998</v>
      </c>
      <c r="Y3187" s="8">
        <v>0</v>
      </c>
      <c r="Z3187" s="9">
        <f t="shared" si="1363"/>
        <v>0</v>
      </c>
      <c r="AA3187" s="26" t="str">
        <f t="shared" si="1389"/>
        <v>AMEX=</v>
      </c>
      <c r="AB3187" s="70">
        <f t="shared" si="1390"/>
        <v>45477</v>
      </c>
      <c r="AC3187" s="233"/>
      <c r="AD3187" s="245">
        <f>1-AD3185</f>
        <v>0.76444500000000004</v>
      </c>
      <c r="AE3187" s="11"/>
      <c r="AF3187" s="5"/>
      <c r="AG3187" s="1"/>
      <c r="AH3187" s="1"/>
      <c r="AI3187" s="1"/>
      <c r="AJ3187" s="1"/>
      <c r="AK3187" s="10"/>
      <c r="AL3187" s="1"/>
      <c r="AM3187" s="1"/>
      <c r="AN3187" s="1"/>
      <c r="AO3187" s="1"/>
      <c r="AP3187" s="1"/>
      <c r="AQ3187" s="1"/>
    </row>
    <row r="3188" spans="1:43" ht="15.75" x14ac:dyDescent="0.2">
      <c r="A3188" s="67">
        <f t="shared" si="1384"/>
        <v>45470</v>
      </c>
      <c r="B3188" s="8">
        <f t="shared" si="1356"/>
        <v>15366.81879419</v>
      </c>
      <c r="C3188" s="224">
        <f t="shared" si="1354"/>
        <v>9650.3355149301406</v>
      </c>
      <c r="D3188" s="28">
        <f t="shared" si="1385"/>
        <v>6926.96</v>
      </c>
      <c r="E3188" s="9">
        <f>IF(K3188=1,VLOOKUP(A3187,[1]Plan1!$AY$117:$BA$314,3),E3187)</f>
        <v>6941.51</v>
      </c>
      <c r="F3188" s="110">
        <f t="shared" si="1386"/>
        <v>45461</v>
      </c>
      <c r="G3188" s="12">
        <f t="shared" si="1357"/>
        <v>2.1004885259912065E-3</v>
      </c>
      <c r="H3188" s="11">
        <f t="shared" si="1387"/>
        <v>45488</v>
      </c>
      <c r="I3188" s="11">
        <f t="shared" si="1358"/>
        <v>45488</v>
      </c>
      <c r="J3188" s="1">
        <f t="shared" si="1388"/>
        <v>20</v>
      </c>
      <c r="K3188" s="1">
        <f t="shared" si="1395"/>
        <v>8</v>
      </c>
      <c r="L3188" s="8">
        <f t="shared" si="1359"/>
        <v>1.00083966</v>
      </c>
      <c r="M3188" s="14">
        <f t="shared" si="1394"/>
        <v>1.0046002700000001</v>
      </c>
      <c r="N3188" s="14">
        <f t="shared" si="1391"/>
        <v>1.5850723828268691</v>
      </c>
      <c r="O3188" s="8">
        <f t="shared" si="1393"/>
        <v>1.5864033</v>
      </c>
      <c r="P3188" s="8">
        <f t="shared" si="1360"/>
        <v>15309.32410699</v>
      </c>
      <c r="Q3188" s="13">
        <f t="shared" si="1361"/>
        <v>0</v>
      </c>
      <c r="R3188" s="21">
        <v>0</v>
      </c>
      <c r="S3188" s="8">
        <f t="shared" si="1362"/>
        <v>0</v>
      </c>
      <c r="T3188" s="10">
        <v>6.5000000000000002E-2</v>
      </c>
      <c r="U3188" s="13">
        <f t="shared" si="1392"/>
        <v>15</v>
      </c>
      <c r="V3188" s="13">
        <v>252</v>
      </c>
      <c r="W3188" s="14">
        <f t="shared" si="1353"/>
        <v>1.0037555339999999</v>
      </c>
      <c r="X3188" s="85">
        <f t="shared" si="1355"/>
        <v>57.494687200000001</v>
      </c>
      <c r="Y3188" s="8">
        <v>0</v>
      </c>
      <c r="Z3188" s="9">
        <f t="shared" si="1363"/>
        <v>0</v>
      </c>
      <c r="AA3188" s="26" t="str">
        <f t="shared" si="1389"/>
        <v>AMEX=</v>
      </c>
      <c r="AB3188" s="70">
        <f t="shared" si="1390"/>
        <v>45477</v>
      </c>
      <c r="AC3188" s="4"/>
      <c r="AD3188" s="1"/>
      <c r="AE3188" s="11"/>
      <c r="AF3188" s="5"/>
      <c r="AG3188" s="1"/>
      <c r="AH3188" s="1"/>
      <c r="AI3188" s="1"/>
      <c r="AJ3188" s="1"/>
      <c r="AK3188" s="10"/>
      <c r="AL3188" s="1"/>
      <c r="AM3188" s="1"/>
      <c r="AN3188" s="1"/>
      <c r="AO3188" s="1"/>
      <c r="AP3188" s="1"/>
      <c r="AQ3188" s="1"/>
    </row>
    <row r="3189" spans="1:43" ht="15.75" x14ac:dyDescent="0.2">
      <c r="A3189" s="67">
        <f t="shared" si="1384"/>
        <v>45471</v>
      </c>
      <c r="B3189" s="8">
        <f t="shared" si="1356"/>
        <v>15372.27217814</v>
      </c>
      <c r="C3189" s="224">
        <f t="shared" si="1354"/>
        <v>9650.3355149301406</v>
      </c>
      <c r="D3189" s="28">
        <f t="shared" si="1385"/>
        <v>6926.96</v>
      </c>
      <c r="E3189" s="9">
        <f>IF(K3189=1,VLOOKUP(A3188,[1]Plan1!$AY$117:$BA$314,3),E3188)</f>
        <v>6941.51</v>
      </c>
      <c r="F3189" s="110">
        <f t="shared" si="1386"/>
        <v>45461</v>
      </c>
      <c r="G3189" s="12">
        <f t="shared" si="1357"/>
        <v>2.1004885259912065E-3</v>
      </c>
      <c r="H3189" s="11">
        <f t="shared" si="1387"/>
        <v>45488</v>
      </c>
      <c r="I3189" s="11">
        <f t="shared" si="1358"/>
        <v>45488</v>
      </c>
      <c r="J3189" s="1">
        <f t="shared" si="1388"/>
        <v>20</v>
      </c>
      <c r="K3189" s="1">
        <f t="shared" si="1395"/>
        <v>9</v>
      </c>
      <c r="L3189" s="8">
        <f t="shared" si="1359"/>
        <v>1.00094467</v>
      </c>
      <c r="M3189" s="14">
        <f t="shared" si="1394"/>
        <v>1.0046002700000001</v>
      </c>
      <c r="N3189" s="14">
        <f t="shared" si="1391"/>
        <v>1.5850723828268691</v>
      </c>
      <c r="O3189" s="8">
        <f t="shared" si="1393"/>
        <v>1.58656975</v>
      </c>
      <c r="P3189" s="8">
        <f t="shared" si="1360"/>
        <v>15310.93040533</v>
      </c>
      <c r="Q3189" s="13">
        <f t="shared" si="1361"/>
        <v>0</v>
      </c>
      <c r="R3189" s="21">
        <v>0</v>
      </c>
      <c r="S3189" s="8">
        <f t="shared" si="1362"/>
        <v>0</v>
      </c>
      <c r="T3189" s="10">
        <v>6.5000000000000002E-2</v>
      </c>
      <c r="U3189" s="13">
        <f t="shared" si="1392"/>
        <v>16</v>
      </c>
      <c r="V3189" s="13">
        <v>252</v>
      </c>
      <c r="W3189" s="14">
        <f t="shared" si="1353"/>
        <v>1.0040064040000001</v>
      </c>
      <c r="X3189" s="85">
        <f t="shared" si="1355"/>
        <v>61.341772810000002</v>
      </c>
      <c r="Y3189" s="8">
        <v>0</v>
      </c>
      <c r="Z3189" s="9">
        <f t="shared" si="1363"/>
        <v>0</v>
      </c>
      <c r="AA3189" s="26" t="str">
        <f t="shared" si="1389"/>
        <v>AMEX=</v>
      </c>
      <c r="AB3189" s="70">
        <f t="shared" si="1390"/>
        <v>45477</v>
      </c>
      <c r="AC3189" s="4"/>
      <c r="AD3189" s="1"/>
      <c r="AE3189" s="11"/>
      <c r="AF3189" s="5"/>
      <c r="AG3189" s="1"/>
      <c r="AH3189" s="1"/>
      <c r="AI3189" s="1"/>
      <c r="AJ3189" s="1"/>
      <c r="AK3189" s="10"/>
      <c r="AL3189" s="1"/>
      <c r="AM3189" s="1"/>
      <c r="AN3189" s="1"/>
      <c r="AO3189" s="1"/>
      <c r="AP3189" s="1"/>
      <c r="AQ3189" s="1"/>
    </row>
    <row r="3190" spans="1:43" ht="15.75" x14ac:dyDescent="0.2">
      <c r="A3190" s="67">
        <f t="shared" si="1384"/>
        <v>45472</v>
      </c>
      <c r="B3190" s="8">
        <f t="shared" si="1356"/>
        <v>15377.727429659999</v>
      </c>
      <c r="C3190" s="224">
        <f t="shared" si="1354"/>
        <v>9650.3355149301406</v>
      </c>
      <c r="D3190" s="28">
        <f t="shared" si="1385"/>
        <v>6926.96</v>
      </c>
      <c r="E3190" s="9">
        <f>IF(K3190=1,VLOOKUP(A3189,[1]Plan1!$AY$117:$BA$314,3),E3189)</f>
        <v>6941.51</v>
      </c>
      <c r="F3190" s="110">
        <f t="shared" si="1386"/>
        <v>45461</v>
      </c>
      <c r="G3190" s="12">
        <f t="shared" si="1357"/>
        <v>2.1004885259912065E-3</v>
      </c>
      <c r="H3190" s="11">
        <f t="shared" si="1387"/>
        <v>45488</v>
      </c>
      <c r="I3190" s="11">
        <f t="shared" si="1358"/>
        <v>45488</v>
      </c>
      <c r="J3190" s="1">
        <f t="shared" si="1388"/>
        <v>20</v>
      </c>
      <c r="K3190" s="1">
        <f t="shared" si="1395"/>
        <v>10</v>
      </c>
      <c r="L3190" s="8">
        <f t="shared" si="1359"/>
        <v>1.0010496900000001</v>
      </c>
      <c r="M3190" s="14">
        <f t="shared" si="1394"/>
        <v>1.0046002700000001</v>
      </c>
      <c r="N3190" s="14">
        <f t="shared" si="1391"/>
        <v>1.5850723828268691</v>
      </c>
      <c r="O3190" s="8">
        <f t="shared" si="1393"/>
        <v>1.58673621</v>
      </c>
      <c r="P3190" s="8">
        <f t="shared" si="1360"/>
        <v>15312.53680018</v>
      </c>
      <c r="Q3190" s="13">
        <f t="shared" si="1361"/>
        <v>0</v>
      </c>
      <c r="R3190" s="21">
        <v>0</v>
      </c>
      <c r="S3190" s="8">
        <f t="shared" si="1362"/>
        <v>0</v>
      </c>
      <c r="T3190" s="10">
        <v>6.5000000000000002E-2</v>
      </c>
      <c r="U3190" s="13">
        <f t="shared" si="1392"/>
        <v>17</v>
      </c>
      <c r="V3190" s="13">
        <v>252</v>
      </c>
      <c r="W3190" s="14">
        <f t="shared" si="1353"/>
        <v>1.0042573370000001</v>
      </c>
      <c r="X3190" s="85">
        <f t="shared" si="1355"/>
        <v>65.190629479999998</v>
      </c>
      <c r="Y3190" s="8">
        <v>0</v>
      </c>
      <c r="Z3190" s="9">
        <f t="shared" si="1363"/>
        <v>0</v>
      </c>
      <c r="AA3190" s="26" t="str">
        <f t="shared" si="1389"/>
        <v>AMEX=</v>
      </c>
      <c r="AB3190" s="70">
        <f t="shared" si="1390"/>
        <v>45477</v>
      </c>
      <c r="AC3190" s="4"/>
      <c r="AD3190" s="1"/>
      <c r="AE3190" s="11"/>
      <c r="AF3190" s="5"/>
      <c r="AG3190" s="1"/>
      <c r="AH3190" s="1"/>
      <c r="AI3190" s="1"/>
      <c r="AJ3190" s="1"/>
      <c r="AK3190" s="10"/>
      <c r="AL3190" s="1"/>
      <c r="AM3190" s="1"/>
      <c r="AN3190" s="1"/>
      <c r="AO3190" s="1"/>
      <c r="AP3190" s="1"/>
      <c r="AQ3190" s="1"/>
    </row>
    <row r="3191" spans="1:43" ht="15.75" x14ac:dyDescent="0.2">
      <c r="A3191" s="67">
        <f t="shared" si="1384"/>
        <v>45473</v>
      </c>
      <c r="B3191" s="8">
        <f t="shared" si="1356"/>
        <v>15377.727429659999</v>
      </c>
      <c r="C3191" s="224">
        <f t="shared" si="1354"/>
        <v>9650.3355149301406</v>
      </c>
      <c r="D3191" s="28">
        <f t="shared" si="1385"/>
        <v>6926.96</v>
      </c>
      <c r="E3191" s="9">
        <f>IF(K3191=1,VLOOKUP(A3190,[1]Plan1!$AY$117:$BA$314,3),E3190)</f>
        <v>6941.51</v>
      </c>
      <c r="F3191" s="110">
        <f t="shared" si="1386"/>
        <v>45461</v>
      </c>
      <c r="G3191" s="12">
        <f t="shared" si="1357"/>
        <v>2.1004885259912065E-3</v>
      </c>
      <c r="H3191" s="11">
        <f t="shared" si="1387"/>
        <v>45488</v>
      </c>
      <c r="I3191" s="11">
        <f t="shared" si="1358"/>
        <v>45488</v>
      </c>
      <c r="J3191" s="1">
        <f t="shared" si="1388"/>
        <v>20</v>
      </c>
      <c r="K3191" s="1">
        <f t="shared" si="1395"/>
        <v>10</v>
      </c>
      <c r="L3191" s="8">
        <f t="shared" si="1359"/>
        <v>1.0010496900000001</v>
      </c>
      <c r="M3191" s="14">
        <f t="shared" si="1394"/>
        <v>1.0046002700000001</v>
      </c>
      <c r="N3191" s="14">
        <f t="shared" si="1391"/>
        <v>1.5850723828268691</v>
      </c>
      <c r="O3191" s="8">
        <f t="shared" si="1393"/>
        <v>1.58673621</v>
      </c>
      <c r="P3191" s="8">
        <f t="shared" si="1360"/>
        <v>15312.53680018</v>
      </c>
      <c r="Q3191" s="13">
        <f t="shared" si="1361"/>
        <v>0</v>
      </c>
      <c r="R3191" s="21">
        <v>0</v>
      </c>
      <c r="S3191" s="8">
        <f t="shared" si="1362"/>
        <v>0</v>
      </c>
      <c r="T3191" s="10">
        <v>6.5000000000000002E-2</v>
      </c>
      <c r="U3191" s="13">
        <f t="shared" si="1392"/>
        <v>17</v>
      </c>
      <c r="V3191" s="13">
        <v>252</v>
      </c>
      <c r="W3191" s="14">
        <f t="shared" si="1353"/>
        <v>1.0042573370000001</v>
      </c>
      <c r="X3191" s="85">
        <f t="shared" si="1355"/>
        <v>65.190629479999998</v>
      </c>
      <c r="Y3191" s="8">
        <v>0</v>
      </c>
      <c r="Z3191" s="9">
        <f t="shared" si="1363"/>
        <v>0</v>
      </c>
      <c r="AA3191" s="26" t="str">
        <f t="shared" si="1389"/>
        <v>AMEX=</v>
      </c>
      <c r="AB3191" s="70">
        <f t="shared" si="1390"/>
        <v>45477</v>
      </c>
      <c r="AC3191" s="4"/>
      <c r="AD3191" s="1"/>
      <c r="AE3191" s="11"/>
      <c r="AF3191" s="5"/>
      <c r="AG3191" s="1"/>
      <c r="AH3191" s="1"/>
      <c r="AI3191" s="1"/>
      <c r="AJ3191" s="1"/>
      <c r="AK3191" s="10"/>
      <c r="AL3191" s="1"/>
      <c r="AM3191" s="1"/>
      <c r="AN3191" s="1"/>
      <c r="AO3191" s="1"/>
      <c r="AP3191" s="1"/>
      <c r="AQ3191" s="1"/>
    </row>
    <row r="3192" spans="1:43" ht="15.75" x14ac:dyDescent="0.2">
      <c r="A3192" s="67">
        <f t="shared" si="1384"/>
        <v>45474</v>
      </c>
      <c r="B3192" s="8">
        <f t="shared" si="1356"/>
        <v>15377.727429659999</v>
      </c>
      <c r="C3192" s="224">
        <f t="shared" si="1354"/>
        <v>9650.3355149301406</v>
      </c>
      <c r="D3192" s="28">
        <f t="shared" si="1385"/>
        <v>6926.96</v>
      </c>
      <c r="E3192" s="9">
        <f>IF(K3192=1,VLOOKUP(A3191,[1]Plan1!$AY$117:$BA$314,3),E3191)</f>
        <v>6941.51</v>
      </c>
      <c r="F3192" s="110">
        <f t="shared" si="1386"/>
        <v>45461</v>
      </c>
      <c r="G3192" s="12">
        <f t="shared" si="1357"/>
        <v>2.1004885259912065E-3</v>
      </c>
      <c r="H3192" s="11">
        <f t="shared" si="1387"/>
        <v>45488</v>
      </c>
      <c r="I3192" s="11">
        <f t="shared" si="1358"/>
        <v>45488</v>
      </c>
      <c r="J3192" s="1">
        <f t="shared" si="1388"/>
        <v>20</v>
      </c>
      <c r="K3192" s="1">
        <f t="shared" si="1395"/>
        <v>10</v>
      </c>
      <c r="L3192" s="8">
        <f t="shared" si="1359"/>
        <v>1.0010496900000001</v>
      </c>
      <c r="M3192" s="14">
        <f t="shared" si="1394"/>
        <v>1.0046002700000001</v>
      </c>
      <c r="N3192" s="14">
        <f t="shared" si="1391"/>
        <v>1.5850723828268691</v>
      </c>
      <c r="O3192" s="8">
        <f t="shared" si="1393"/>
        <v>1.58673621</v>
      </c>
      <c r="P3192" s="8">
        <f t="shared" si="1360"/>
        <v>15312.53680018</v>
      </c>
      <c r="Q3192" s="13">
        <f t="shared" si="1361"/>
        <v>0</v>
      </c>
      <c r="R3192" s="21">
        <v>0</v>
      </c>
      <c r="S3192" s="8">
        <f t="shared" si="1362"/>
        <v>0</v>
      </c>
      <c r="T3192" s="10">
        <v>6.5000000000000002E-2</v>
      </c>
      <c r="U3192" s="13">
        <f t="shared" si="1392"/>
        <v>17</v>
      </c>
      <c r="V3192" s="13">
        <v>252</v>
      </c>
      <c r="W3192" s="14">
        <f t="shared" si="1353"/>
        <v>1.0042573370000001</v>
      </c>
      <c r="X3192" s="85">
        <f t="shared" si="1355"/>
        <v>65.190629479999998</v>
      </c>
      <c r="Y3192" s="8">
        <v>0</v>
      </c>
      <c r="Z3192" s="9">
        <f t="shared" si="1363"/>
        <v>0</v>
      </c>
      <c r="AA3192" s="26" t="str">
        <f t="shared" si="1389"/>
        <v>AMEX=</v>
      </c>
      <c r="AB3192" s="70">
        <f t="shared" si="1390"/>
        <v>45477</v>
      </c>
      <c r="AC3192" s="4"/>
      <c r="AD3192" s="1"/>
      <c r="AE3192" s="11"/>
      <c r="AF3192" s="5"/>
      <c r="AG3192" s="1"/>
      <c r="AH3192" s="1"/>
      <c r="AI3192" s="1"/>
      <c r="AJ3192" s="1"/>
      <c r="AK3192" s="10"/>
      <c r="AL3192" s="1"/>
      <c r="AM3192" s="1"/>
      <c r="AN3192" s="1"/>
      <c r="AO3192" s="1"/>
      <c r="AP3192" s="1"/>
      <c r="AQ3192" s="1"/>
    </row>
    <row r="3193" spans="1:43" ht="15.75" x14ac:dyDescent="0.2">
      <c r="A3193" s="67">
        <f t="shared" si="1384"/>
        <v>45475</v>
      </c>
      <c r="B3193" s="8">
        <f t="shared" si="1356"/>
        <v>15383.184630719999</v>
      </c>
      <c r="C3193" s="224">
        <f t="shared" si="1354"/>
        <v>9650.3355149301406</v>
      </c>
      <c r="D3193" s="28">
        <f t="shared" si="1385"/>
        <v>6926.96</v>
      </c>
      <c r="E3193" s="9">
        <f>IF(K3193=1,VLOOKUP(A3192,[1]Plan1!$AY$117:$BA$314,3),E3192)</f>
        <v>6941.51</v>
      </c>
      <c r="F3193" s="110">
        <f t="shared" si="1386"/>
        <v>45461</v>
      </c>
      <c r="G3193" s="12">
        <f t="shared" si="1357"/>
        <v>2.1004885259912065E-3</v>
      </c>
      <c r="H3193" s="11">
        <f t="shared" si="1387"/>
        <v>45488</v>
      </c>
      <c r="I3193" s="11">
        <f t="shared" si="1358"/>
        <v>45488</v>
      </c>
      <c r="J3193" s="1">
        <f t="shared" si="1388"/>
        <v>20</v>
      </c>
      <c r="K3193" s="1">
        <f t="shared" si="1395"/>
        <v>11</v>
      </c>
      <c r="L3193" s="8">
        <f t="shared" si="1359"/>
        <v>1.0011547199999999</v>
      </c>
      <c r="M3193" s="14">
        <f t="shared" si="1394"/>
        <v>1.0046002700000001</v>
      </c>
      <c r="N3193" s="14">
        <f t="shared" si="1391"/>
        <v>1.5850723828268691</v>
      </c>
      <c r="O3193" s="8">
        <f t="shared" si="1393"/>
        <v>1.5869026900000001</v>
      </c>
      <c r="P3193" s="8">
        <f t="shared" si="1360"/>
        <v>15314.14338804</v>
      </c>
      <c r="Q3193" s="13">
        <f t="shared" si="1361"/>
        <v>0</v>
      </c>
      <c r="R3193" s="21">
        <v>0</v>
      </c>
      <c r="S3193" s="8">
        <f t="shared" si="1362"/>
        <v>0</v>
      </c>
      <c r="T3193" s="10">
        <v>6.5000000000000002E-2</v>
      </c>
      <c r="U3193" s="13">
        <f t="shared" si="1392"/>
        <v>18</v>
      </c>
      <c r="V3193" s="13">
        <v>252</v>
      </c>
      <c r="W3193" s="14">
        <f t="shared" si="1353"/>
        <v>1.0045083319999999</v>
      </c>
      <c r="X3193" s="85">
        <f t="shared" si="1355"/>
        <v>69.041242679999996</v>
      </c>
      <c r="Y3193" s="8">
        <v>0</v>
      </c>
      <c r="Z3193" s="9">
        <f t="shared" si="1363"/>
        <v>0</v>
      </c>
      <c r="AA3193" s="26" t="str">
        <f t="shared" si="1389"/>
        <v>AMEX=</v>
      </c>
      <c r="AB3193" s="70">
        <f t="shared" si="1390"/>
        <v>45477</v>
      </c>
      <c r="AC3193" s="4"/>
      <c r="AD3193" s="1"/>
      <c r="AE3193" s="11"/>
      <c r="AF3193" s="5"/>
      <c r="AG3193" s="1"/>
      <c r="AH3193" s="1"/>
      <c r="AI3193" s="1"/>
      <c r="AJ3193" s="1"/>
      <c r="AK3193" s="10"/>
      <c r="AL3193" s="1"/>
      <c r="AM3193" s="1"/>
      <c r="AN3193" s="1"/>
      <c r="AO3193" s="1"/>
      <c r="AP3193" s="1"/>
      <c r="AQ3193" s="1"/>
    </row>
    <row r="3194" spans="1:43" ht="15.75" x14ac:dyDescent="0.2">
      <c r="A3194" s="67">
        <f t="shared" si="1384"/>
        <v>45476</v>
      </c>
      <c r="B3194" s="8">
        <f t="shared" si="1356"/>
        <v>15388.643797090001</v>
      </c>
      <c r="C3194" s="224">
        <f t="shared" si="1354"/>
        <v>9650.3355149301406</v>
      </c>
      <c r="D3194" s="28">
        <f t="shared" si="1385"/>
        <v>6926.96</v>
      </c>
      <c r="E3194" s="9">
        <f>IF(K3194=1,VLOOKUP(A3193,[1]Plan1!$AY$117:$BA$314,3),E3193)</f>
        <v>6941.51</v>
      </c>
      <c r="F3194" s="110">
        <f t="shared" si="1386"/>
        <v>45461</v>
      </c>
      <c r="G3194" s="12">
        <f t="shared" si="1357"/>
        <v>2.1004885259912065E-3</v>
      </c>
      <c r="H3194" s="11">
        <f t="shared" si="1387"/>
        <v>45488</v>
      </c>
      <c r="I3194" s="11">
        <f t="shared" si="1358"/>
        <v>45488</v>
      </c>
      <c r="J3194" s="1">
        <f t="shared" si="1388"/>
        <v>20</v>
      </c>
      <c r="K3194" s="1">
        <f t="shared" si="1395"/>
        <v>12</v>
      </c>
      <c r="L3194" s="8">
        <f t="shared" si="1359"/>
        <v>1.0012597599999999</v>
      </c>
      <c r="M3194" s="14">
        <f t="shared" si="1394"/>
        <v>1.0046002700000001</v>
      </c>
      <c r="N3194" s="14">
        <f t="shared" si="1391"/>
        <v>1.5850723828268691</v>
      </c>
      <c r="O3194" s="8">
        <f t="shared" si="1393"/>
        <v>1.58706919</v>
      </c>
      <c r="P3194" s="8">
        <f t="shared" si="1360"/>
        <v>15315.7501689</v>
      </c>
      <c r="Q3194" s="13">
        <f t="shared" si="1361"/>
        <v>0</v>
      </c>
      <c r="R3194" s="21">
        <v>0</v>
      </c>
      <c r="S3194" s="8">
        <f t="shared" si="1362"/>
        <v>0</v>
      </c>
      <c r="T3194" s="10">
        <v>6.5000000000000002E-2</v>
      </c>
      <c r="U3194" s="13">
        <f t="shared" si="1392"/>
        <v>19</v>
      </c>
      <c r="V3194" s="13">
        <v>252</v>
      </c>
      <c r="W3194" s="14">
        <f t="shared" si="1353"/>
        <v>1.00475939</v>
      </c>
      <c r="X3194" s="85">
        <f t="shared" si="1355"/>
        <v>72.893628190000001</v>
      </c>
      <c r="Y3194" s="8">
        <v>0</v>
      </c>
      <c r="Z3194" s="9">
        <f t="shared" si="1363"/>
        <v>0</v>
      </c>
      <c r="AA3194" s="26" t="str">
        <f t="shared" si="1389"/>
        <v>AMEX=</v>
      </c>
      <c r="AB3194" s="70">
        <f t="shared" si="1390"/>
        <v>45477</v>
      </c>
      <c r="AC3194" s="232" t="s">
        <v>174</v>
      </c>
      <c r="AD3194" s="232" t="s">
        <v>174</v>
      </c>
      <c r="AE3194" s="11"/>
      <c r="AF3194" s="5"/>
      <c r="AG3194" s="1"/>
      <c r="AH3194" s="1"/>
      <c r="AI3194" s="1"/>
      <c r="AJ3194" s="1"/>
      <c r="AK3194" s="10"/>
      <c r="AL3194" s="1"/>
      <c r="AM3194" s="1"/>
      <c r="AN3194" s="1"/>
      <c r="AO3194" s="1"/>
      <c r="AP3194" s="1"/>
      <c r="AQ3194" s="1"/>
    </row>
    <row r="3195" spans="1:43" ht="18.75" x14ac:dyDescent="0.25">
      <c r="A3195" s="196">
        <f t="shared" si="1384"/>
        <v>45477</v>
      </c>
      <c r="B3195" s="85">
        <f t="shared" si="1356"/>
        <v>15394.10483224</v>
      </c>
      <c r="C3195" s="85">
        <f t="shared" si="1354"/>
        <v>9650.3355149301406</v>
      </c>
      <c r="D3195" s="197">
        <f t="shared" si="1385"/>
        <v>6926.96</v>
      </c>
      <c r="E3195" s="106">
        <f>IF(K3195=1,VLOOKUP(A3194,[1]Plan1!$AY$117:$BA$314,3),E3194)</f>
        <v>6941.51</v>
      </c>
      <c r="F3195" s="198">
        <f t="shared" si="1386"/>
        <v>45461</v>
      </c>
      <c r="G3195" s="199">
        <f t="shared" si="1357"/>
        <v>2.1004885259912065E-3</v>
      </c>
      <c r="H3195" s="200">
        <f t="shared" si="1387"/>
        <v>45488</v>
      </c>
      <c r="I3195" s="200">
        <f t="shared" si="1358"/>
        <v>45488</v>
      </c>
      <c r="J3195" s="83">
        <f t="shared" si="1388"/>
        <v>20</v>
      </c>
      <c r="K3195" s="83">
        <f t="shared" si="1395"/>
        <v>13</v>
      </c>
      <c r="L3195" s="85">
        <f t="shared" si="1359"/>
        <v>1.0013648100000001</v>
      </c>
      <c r="M3195" s="201">
        <f t="shared" si="1394"/>
        <v>1.0046002700000001</v>
      </c>
      <c r="N3195" s="201">
        <f t="shared" si="1391"/>
        <v>1.5850723828268691</v>
      </c>
      <c r="O3195" s="85">
        <f t="shared" si="1393"/>
        <v>1.5872356999999999</v>
      </c>
      <c r="P3195" s="85">
        <f t="shared" si="1360"/>
        <v>15317.357046270001</v>
      </c>
      <c r="Q3195" s="202">
        <v>19</v>
      </c>
      <c r="R3195" s="203">
        <f>S3195/P3195</f>
        <v>2.80595286511691E-3</v>
      </c>
      <c r="S3195" s="85">
        <f>AC3207</f>
        <v>42.979781889999998</v>
      </c>
      <c r="T3195" s="204">
        <v>6.5000000000000002E-2</v>
      </c>
      <c r="U3195" s="202">
        <f t="shared" si="1392"/>
        <v>20</v>
      </c>
      <c r="V3195" s="202">
        <v>252</v>
      </c>
      <c r="W3195" s="201">
        <f t="shared" si="1353"/>
        <v>1.0050105110000001</v>
      </c>
      <c r="X3195" s="85">
        <f t="shared" si="1355"/>
        <v>76.747785969999995</v>
      </c>
      <c r="Y3195" s="85">
        <v>0</v>
      </c>
      <c r="Z3195" s="106">
        <f t="shared" si="1363"/>
        <v>119.72756785999999</v>
      </c>
      <c r="AA3195" s="107" t="str">
        <f t="shared" si="1389"/>
        <v>AMEX=</v>
      </c>
      <c r="AB3195" s="152">
        <f t="shared" si="1390"/>
        <v>45477</v>
      </c>
      <c r="AC3195" s="234">
        <f>ROUND(AD3204*AD3213,2)</f>
        <v>1190810.3899999999</v>
      </c>
      <c r="AD3195" s="246" t="s">
        <v>175</v>
      </c>
      <c r="AE3195" s="11"/>
      <c r="AF3195" s="5"/>
      <c r="AG3195" s="1"/>
      <c r="AH3195" s="1"/>
      <c r="AI3195" s="1"/>
      <c r="AJ3195" s="1"/>
      <c r="AK3195" s="10"/>
      <c r="AL3195" s="1"/>
      <c r="AM3195" s="1"/>
      <c r="AN3195" s="1"/>
      <c r="AO3195" s="1"/>
      <c r="AP3195" s="1"/>
      <c r="AQ3195" s="1"/>
    </row>
    <row r="3196" spans="1:43" ht="18.75" x14ac:dyDescent="0.2">
      <c r="A3196" s="67">
        <f t="shared" si="1384"/>
        <v>45478</v>
      </c>
      <c r="B3196" s="8">
        <f t="shared" si="1356"/>
        <v>15279.7977663</v>
      </c>
      <c r="C3196" s="223">
        <f t="shared" si="1354"/>
        <v>9623.2571283426914</v>
      </c>
      <c r="D3196" s="28">
        <f t="shared" si="1385"/>
        <v>6926.96</v>
      </c>
      <c r="E3196" s="9">
        <f>IF(K3196=1,VLOOKUP(A3195,[1]Plan1!$AY$117:$BA$314,3),E3195)</f>
        <v>6941.51</v>
      </c>
      <c r="F3196" s="110">
        <f t="shared" si="1386"/>
        <v>45461</v>
      </c>
      <c r="G3196" s="12">
        <f t="shared" si="1357"/>
        <v>2.1004885259912065E-3</v>
      </c>
      <c r="H3196" s="11">
        <f t="shared" si="1387"/>
        <v>45488</v>
      </c>
      <c r="I3196" s="11">
        <f t="shared" si="1358"/>
        <v>45488</v>
      </c>
      <c r="J3196" s="1">
        <f t="shared" si="1388"/>
        <v>20</v>
      </c>
      <c r="K3196" s="1">
        <f t="shared" si="1395"/>
        <v>14</v>
      </c>
      <c r="L3196" s="8">
        <f t="shared" si="1359"/>
        <v>1.00146987</v>
      </c>
      <c r="M3196" s="14">
        <f t="shared" si="1394"/>
        <v>1.0046002700000001</v>
      </c>
      <c r="N3196" s="14">
        <f t="shared" si="1391"/>
        <v>1.5850723828268691</v>
      </c>
      <c r="O3196" s="8">
        <f t="shared" si="1393"/>
        <v>1.5874022299999999</v>
      </c>
      <c r="P3196" s="8">
        <f t="shared" si="1360"/>
        <v>15275.979825390001</v>
      </c>
      <c r="Q3196" s="13">
        <f t="shared" si="1361"/>
        <v>0</v>
      </c>
      <c r="R3196" s="21">
        <v>0</v>
      </c>
      <c r="S3196" s="8">
        <f t="shared" si="1362"/>
        <v>0</v>
      </c>
      <c r="T3196" s="10">
        <v>6.5000000000000002E-2</v>
      </c>
      <c r="U3196" s="13">
        <f t="shared" si="1392"/>
        <v>1</v>
      </c>
      <c r="V3196" s="13">
        <v>252</v>
      </c>
      <c r="W3196" s="14">
        <f t="shared" ref="W3196:W3259" si="1396">ROUND((1+T3196)^TRUNC((U3196/V3196),9),9)</f>
        <v>1.0002499309999999</v>
      </c>
      <c r="X3196" s="85">
        <f t="shared" si="1355"/>
        <v>3.8179409099999999</v>
      </c>
      <c r="Y3196" s="8">
        <v>0</v>
      </c>
      <c r="Z3196" s="9">
        <f t="shared" si="1363"/>
        <v>0</v>
      </c>
      <c r="AA3196" s="26" t="s">
        <v>116</v>
      </c>
      <c r="AB3196" s="70">
        <v>45511</v>
      </c>
      <c r="AC3196" s="219" t="s">
        <v>96</v>
      </c>
      <c r="AD3196" s="221">
        <v>15055317.58</v>
      </c>
      <c r="AE3196" s="11"/>
      <c r="AF3196" s="5"/>
      <c r="AG3196" s="1"/>
      <c r="AH3196" s="1"/>
      <c r="AI3196" s="1"/>
      <c r="AJ3196" s="1"/>
      <c r="AK3196" s="10"/>
      <c r="AL3196" s="1"/>
      <c r="AM3196" s="1"/>
      <c r="AN3196" s="1"/>
      <c r="AO3196" s="1"/>
      <c r="AP3196" s="1"/>
      <c r="AQ3196" s="1"/>
    </row>
    <row r="3197" spans="1:43" ht="15.75" x14ac:dyDescent="0.2">
      <c r="A3197" s="67">
        <f t="shared" si="1384"/>
        <v>45479</v>
      </c>
      <c r="B3197" s="8">
        <f t="shared" si="1356"/>
        <v>15285.22032061</v>
      </c>
      <c r="C3197" s="224">
        <f t="shared" si="1354"/>
        <v>9623.2571283426914</v>
      </c>
      <c r="D3197" s="28">
        <f t="shared" si="1385"/>
        <v>6926.96</v>
      </c>
      <c r="E3197" s="9">
        <f>IF(K3197=1,VLOOKUP(A3196,[1]Plan1!$AY$117:$BA$314,3),E3196)</f>
        <v>6941.51</v>
      </c>
      <c r="F3197" s="110">
        <f t="shared" si="1386"/>
        <v>45461</v>
      </c>
      <c r="G3197" s="12">
        <f t="shared" si="1357"/>
        <v>2.1004885259912065E-3</v>
      </c>
      <c r="H3197" s="11">
        <f t="shared" si="1387"/>
        <v>45488</v>
      </c>
      <c r="I3197" s="11">
        <f t="shared" si="1358"/>
        <v>45488</v>
      </c>
      <c r="J3197" s="1">
        <f t="shared" si="1388"/>
        <v>20</v>
      </c>
      <c r="K3197" s="1">
        <f t="shared" si="1395"/>
        <v>15</v>
      </c>
      <c r="L3197" s="8">
        <f t="shared" si="1359"/>
        <v>1.00157495</v>
      </c>
      <c r="M3197" s="14">
        <f t="shared" si="1394"/>
        <v>1.0046002700000001</v>
      </c>
      <c r="N3197" s="14">
        <f t="shared" si="1391"/>
        <v>1.5850723828268691</v>
      </c>
      <c r="O3197" s="8">
        <f t="shared" si="1393"/>
        <v>1.58756879</v>
      </c>
      <c r="P3197" s="8">
        <f t="shared" si="1360"/>
        <v>15277.5826751</v>
      </c>
      <c r="Q3197" s="13">
        <f t="shared" si="1361"/>
        <v>0</v>
      </c>
      <c r="R3197" s="21">
        <v>0</v>
      </c>
      <c r="S3197" s="8">
        <f t="shared" si="1362"/>
        <v>0</v>
      </c>
      <c r="T3197" s="10">
        <v>6.5000000000000002E-2</v>
      </c>
      <c r="U3197" s="13">
        <f t="shared" si="1392"/>
        <v>2</v>
      </c>
      <c r="V3197" s="13">
        <v>252</v>
      </c>
      <c r="W3197" s="14">
        <f t="shared" si="1396"/>
        <v>1.000499925</v>
      </c>
      <c r="X3197" s="85">
        <f t="shared" si="1355"/>
        <v>7.6376455099999996</v>
      </c>
      <c r="Y3197" s="8">
        <v>0</v>
      </c>
      <c r="Z3197" s="9">
        <f t="shared" si="1363"/>
        <v>0</v>
      </c>
      <c r="AA3197" s="26" t="str">
        <f t="shared" si="1389"/>
        <v>AMEX=</v>
      </c>
      <c r="AB3197" s="70">
        <f t="shared" si="1390"/>
        <v>45511</v>
      </c>
      <c r="AC3197" s="220">
        <v>9946</v>
      </c>
      <c r="AD3197" s="219" t="s">
        <v>133</v>
      </c>
      <c r="AE3197" s="11"/>
      <c r="AF3197" s="5"/>
      <c r="AG3197" s="1"/>
      <c r="AH3197" s="1"/>
      <c r="AI3197" s="1"/>
      <c r="AJ3197" s="1"/>
      <c r="AK3197" s="10"/>
      <c r="AL3197" s="1"/>
      <c r="AM3197" s="1"/>
      <c r="AN3197" s="1"/>
      <c r="AO3197" s="1"/>
      <c r="AP3197" s="1"/>
      <c r="AQ3197" s="1"/>
    </row>
    <row r="3198" spans="1:43" ht="15.75" x14ac:dyDescent="0.2">
      <c r="A3198" s="67">
        <f t="shared" si="1384"/>
        <v>45480</v>
      </c>
      <c r="B3198" s="8">
        <f t="shared" si="1356"/>
        <v>15285.22032061</v>
      </c>
      <c r="C3198" s="224">
        <f t="shared" ref="C3198:C3261" si="1397">IF(Q3197&gt;0,C3197-(S3197/O3197),C3197)</f>
        <v>9623.2571283426914</v>
      </c>
      <c r="D3198" s="28">
        <f t="shared" si="1385"/>
        <v>6926.96</v>
      </c>
      <c r="E3198" s="9">
        <f>IF(K3198=1,VLOOKUP(A3197,[1]Plan1!$AY$117:$BA$314,3),E3197)</f>
        <v>6941.51</v>
      </c>
      <c r="F3198" s="110">
        <f t="shared" si="1386"/>
        <v>45461</v>
      </c>
      <c r="G3198" s="12">
        <f t="shared" si="1357"/>
        <v>2.1004885259912065E-3</v>
      </c>
      <c r="H3198" s="11">
        <f t="shared" si="1387"/>
        <v>45488</v>
      </c>
      <c r="I3198" s="11">
        <f t="shared" si="1358"/>
        <v>45488</v>
      </c>
      <c r="J3198" s="1">
        <f t="shared" si="1388"/>
        <v>20</v>
      </c>
      <c r="K3198" s="1">
        <f t="shared" si="1395"/>
        <v>15</v>
      </c>
      <c r="L3198" s="8">
        <f t="shared" si="1359"/>
        <v>1.00157495</v>
      </c>
      <c r="M3198" s="14">
        <f t="shared" si="1394"/>
        <v>1.0046002700000001</v>
      </c>
      <c r="N3198" s="14">
        <f t="shared" si="1391"/>
        <v>1.5850723828268691</v>
      </c>
      <c r="O3198" s="8">
        <f t="shared" si="1393"/>
        <v>1.58756879</v>
      </c>
      <c r="P3198" s="8">
        <f t="shared" si="1360"/>
        <v>15277.5826751</v>
      </c>
      <c r="Q3198" s="13">
        <f t="shared" si="1361"/>
        <v>0</v>
      </c>
      <c r="R3198" s="21">
        <v>0</v>
      </c>
      <c r="S3198" s="8">
        <f t="shared" si="1362"/>
        <v>0</v>
      </c>
      <c r="T3198" s="10">
        <v>6.5000000000000002E-2</v>
      </c>
      <c r="U3198" s="13">
        <f t="shared" si="1392"/>
        <v>2</v>
      </c>
      <c r="V3198" s="13">
        <v>252</v>
      </c>
      <c r="W3198" s="14">
        <f t="shared" si="1396"/>
        <v>1.000499925</v>
      </c>
      <c r="X3198" s="85">
        <f t="shared" si="1355"/>
        <v>7.6376455099999996</v>
      </c>
      <c r="Y3198" s="8">
        <v>0</v>
      </c>
      <c r="Z3198" s="9">
        <f t="shared" si="1363"/>
        <v>0</v>
      </c>
      <c r="AA3198" s="26" t="str">
        <f t="shared" si="1389"/>
        <v>AMEX=</v>
      </c>
      <c r="AB3198" s="70">
        <f t="shared" si="1390"/>
        <v>45511</v>
      </c>
      <c r="AC3198" s="219" t="s">
        <v>127</v>
      </c>
      <c r="AD3198" s="221">
        <v>10000000</v>
      </c>
      <c r="AE3198" s="11"/>
      <c r="AF3198" s="5"/>
      <c r="AG3198" s="1"/>
      <c r="AH3198" s="1"/>
      <c r="AI3198" s="1"/>
      <c r="AJ3198" s="1"/>
      <c r="AK3198" s="10"/>
      <c r="AL3198" s="1"/>
      <c r="AM3198" s="1"/>
      <c r="AN3198" s="1"/>
      <c r="AO3198" s="1"/>
      <c r="AP3198" s="1"/>
      <c r="AQ3198" s="1"/>
    </row>
    <row r="3199" spans="1:43" ht="15.75" x14ac:dyDescent="0.2">
      <c r="A3199" s="67">
        <f t="shared" si="1384"/>
        <v>45481</v>
      </c>
      <c r="B3199" s="8">
        <f t="shared" si="1356"/>
        <v>15285.22032061</v>
      </c>
      <c r="C3199" s="224">
        <f t="shared" si="1397"/>
        <v>9623.2571283426914</v>
      </c>
      <c r="D3199" s="28">
        <f t="shared" si="1385"/>
        <v>6926.96</v>
      </c>
      <c r="E3199" s="9">
        <f>IF(K3199=1,VLOOKUP(A3198,[1]Plan1!$AY$117:$BA$314,3),E3198)</f>
        <v>6941.51</v>
      </c>
      <c r="F3199" s="110">
        <f t="shared" si="1386"/>
        <v>45461</v>
      </c>
      <c r="G3199" s="12">
        <f t="shared" si="1357"/>
        <v>2.1004885259912065E-3</v>
      </c>
      <c r="H3199" s="11">
        <f t="shared" si="1387"/>
        <v>45488</v>
      </c>
      <c r="I3199" s="11">
        <f t="shared" si="1358"/>
        <v>45488</v>
      </c>
      <c r="J3199" s="1">
        <f t="shared" si="1388"/>
        <v>20</v>
      </c>
      <c r="K3199" s="1">
        <f t="shared" si="1395"/>
        <v>15</v>
      </c>
      <c r="L3199" s="8">
        <f t="shared" si="1359"/>
        <v>1.00157495</v>
      </c>
      <c r="M3199" s="14">
        <f t="shared" si="1394"/>
        <v>1.0046002700000001</v>
      </c>
      <c r="N3199" s="14">
        <f t="shared" si="1391"/>
        <v>1.5850723828268691</v>
      </c>
      <c r="O3199" s="8">
        <f t="shared" si="1393"/>
        <v>1.58756879</v>
      </c>
      <c r="P3199" s="8">
        <f t="shared" si="1360"/>
        <v>15277.5826751</v>
      </c>
      <c r="Q3199" s="13">
        <f t="shared" si="1361"/>
        <v>0</v>
      </c>
      <c r="R3199" s="21">
        <v>0</v>
      </c>
      <c r="S3199" s="8">
        <f t="shared" si="1362"/>
        <v>0</v>
      </c>
      <c r="T3199" s="10">
        <v>6.5000000000000002E-2</v>
      </c>
      <c r="U3199" s="13">
        <f t="shared" si="1392"/>
        <v>2</v>
      </c>
      <c r="V3199" s="13">
        <v>252</v>
      </c>
      <c r="W3199" s="14">
        <f t="shared" si="1396"/>
        <v>1.000499925</v>
      </c>
      <c r="X3199" s="85">
        <f t="shared" si="1355"/>
        <v>7.6376455099999996</v>
      </c>
      <c r="Y3199" s="8">
        <v>0</v>
      </c>
      <c r="Z3199" s="9">
        <f t="shared" si="1363"/>
        <v>0</v>
      </c>
      <c r="AA3199" s="26" t="str">
        <f t="shared" si="1389"/>
        <v>AMEX=</v>
      </c>
      <c r="AB3199" s="70">
        <f t="shared" si="1390"/>
        <v>45511</v>
      </c>
      <c r="AC3199" s="222">
        <f>X3195</f>
        <v>76.747785969999995</v>
      </c>
      <c r="AD3199" s="219" t="s">
        <v>144</v>
      </c>
      <c r="AE3199" s="11"/>
      <c r="AF3199" s="5"/>
      <c r="AG3199" s="1"/>
      <c r="AH3199" s="1"/>
      <c r="AI3199" s="1"/>
      <c r="AJ3199" s="1"/>
      <c r="AK3199" s="10"/>
      <c r="AL3199" s="1"/>
      <c r="AM3199" s="1"/>
      <c r="AN3199" s="1"/>
      <c r="AO3199" s="1"/>
      <c r="AP3199" s="1"/>
      <c r="AQ3199" s="1"/>
    </row>
    <row r="3200" spans="1:43" ht="15.75" x14ac:dyDescent="0.2">
      <c r="A3200" s="67">
        <f t="shared" si="1384"/>
        <v>45482</v>
      </c>
      <c r="B3200" s="8">
        <f t="shared" si="1356"/>
        <v>15290.64462363</v>
      </c>
      <c r="C3200" s="224">
        <f t="shared" si="1397"/>
        <v>9623.2571283426914</v>
      </c>
      <c r="D3200" s="28">
        <f t="shared" si="1385"/>
        <v>6926.96</v>
      </c>
      <c r="E3200" s="9">
        <f>IF(K3200=1,VLOOKUP(A3199,[1]Plan1!$AY$117:$BA$314,3),E3199)</f>
        <v>6941.51</v>
      </c>
      <c r="F3200" s="110">
        <f t="shared" si="1386"/>
        <v>45461</v>
      </c>
      <c r="G3200" s="12">
        <f t="shared" si="1357"/>
        <v>2.1004885259912065E-3</v>
      </c>
      <c r="H3200" s="11">
        <f t="shared" si="1387"/>
        <v>45488</v>
      </c>
      <c r="I3200" s="11">
        <f t="shared" si="1358"/>
        <v>45488</v>
      </c>
      <c r="J3200" s="1">
        <f t="shared" si="1388"/>
        <v>20</v>
      </c>
      <c r="K3200" s="1">
        <f t="shared" si="1395"/>
        <v>16</v>
      </c>
      <c r="L3200" s="8">
        <f t="shared" si="1359"/>
        <v>1.0016800299999999</v>
      </c>
      <c r="M3200" s="14">
        <f t="shared" si="1394"/>
        <v>1.0046002700000001</v>
      </c>
      <c r="N3200" s="14">
        <f t="shared" si="1391"/>
        <v>1.5850723828268691</v>
      </c>
      <c r="O3200" s="8">
        <f t="shared" si="1393"/>
        <v>1.58773535</v>
      </c>
      <c r="P3200" s="8">
        <f t="shared" si="1360"/>
        <v>15279.185524799999</v>
      </c>
      <c r="Q3200" s="13">
        <f t="shared" si="1361"/>
        <v>0</v>
      </c>
      <c r="R3200" s="21">
        <v>0</v>
      </c>
      <c r="S3200" s="8">
        <f t="shared" si="1362"/>
        <v>0</v>
      </c>
      <c r="T3200" s="10">
        <v>6.5000000000000002E-2</v>
      </c>
      <c r="U3200" s="13">
        <f t="shared" si="1392"/>
        <v>3</v>
      </c>
      <c r="V3200" s="13">
        <v>252</v>
      </c>
      <c r="W3200" s="14">
        <f t="shared" si="1396"/>
        <v>1.000749981</v>
      </c>
      <c r="X3200" s="85">
        <f t="shared" si="1355"/>
        <v>11.45909883</v>
      </c>
      <c r="Y3200" s="8">
        <v>0</v>
      </c>
      <c r="Z3200" s="9">
        <f t="shared" si="1363"/>
        <v>0</v>
      </c>
      <c r="AA3200" s="26" t="str">
        <f t="shared" si="1389"/>
        <v>AMEX=</v>
      </c>
      <c r="AB3200" s="70">
        <f t="shared" si="1390"/>
        <v>45511</v>
      </c>
      <c r="AC3200" s="219" t="s">
        <v>95</v>
      </c>
      <c r="AD3200" s="221">
        <f>AD3196-AD3198</f>
        <v>5055317.58</v>
      </c>
      <c r="AE3200" s="11"/>
      <c r="AF3200" s="5"/>
      <c r="AG3200" s="1"/>
      <c r="AH3200" s="1"/>
      <c r="AI3200" s="1"/>
      <c r="AJ3200" s="1"/>
      <c r="AK3200" s="10"/>
      <c r="AL3200" s="1"/>
      <c r="AM3200" s="1"/>
      <c r="AN3200" s="1"/>
      <c r="AO3200" s="1"/>
      <c r="AP3200" s="1"/>
      <c r="AQ3200" s="1"/>
    </row>
    <row r="3201" spans="1:43" ht="15.75" x14ac:dyDescent="0.2">
      <c r="A3201" s="67">
        <f t="shared" si="1384"/>
        <v>45483</v>
      </c>
      <c r="B3201" s="8">
        <f t="shared" si="1356"/>
        <v>15296.07097995</v>
      </c>
      <c r="C3201" s="224">
        <f t="shared" si="1397"/>
        <v>9623.2571283426914</v>
      </c>
      <c r="D3201" s="28">
        <f t="shared" si="1385"/>
        <v>6926.96</v>
      </c>
      <c r="E3201" s="9">
        <f>IF(K3201=1,VLOOKUP(A3200,[1]Plan1!$AY$117:$BA$314,3),E3200)</f>
        <v>6941.51</v>
      </c>
      <c r="F3201" s="110">
        <f t="shared" si="1386"/>
        <v>45461</v>
      </c>
      <c r="G3201" s="12">
        <f t="shared" si="1357"/>
        <v>2.1004885259912065E-3</v>
      </c>
      <c r="H3201" s="11">
        <f t="shared" si="1387"/>
        <v>45488</v>
      </c>
      <c r="I3201" s="11">
        <f t="shared" si="1358"/>
        <v>45488</v>
      </c>
      <c r="J3201" s="1">
        <f t="shared" si="1388"/>
        <v>20</v>
      </c>
      <c r="K3201" s="1">
        <f t="shared" si="1395"/>
        <v>17</v>
      </c>
      <c r="L3201" s="8">
        <f t="shared" si="1359"/>
        <v>1.00178513</v>
      </c>
      <c r="M3201" s="14">
        <f t="shared" si="1394"/>
        <v>1.0046002700000001</v>
      </c>
      <c r="N3201" s="14">
        <f t="shared" si="1391"/>
        <v>1.5850723828268691</v>
      </c>
      <c r="O3201" s="8">
        <f t="shared" si="1393"/>
        <v>1.5879019400000001</v>
      </c>
      <c r="P3201" s="8">
        <f t="shared" si="1360"/>
        <v>15280.78866321</v>
      </c>
      <c r="Q3201" s="13">
        <f t="shared" si="1361"/>
        <v>0</v>
      </c>
      <c r="R3201" s="21">
        <v>0</v>
      </c>
      <c r="S3201" s="8">
        <f t="shared" si="1362"/>
        <v>0</v>
      </c>
      <c r="T3201" s="10">
        <v>6.5000000000000002E-2</v>
      </c>
      <c r="U3201" s="13">
        <f t="shared" si="1392"/>
        <v>4</v>
      </c>
      <c r="V3201" s="13">
        <v>252</v>
      </c>
      <c r="W3201" s="14">
        <f t="shared" si="1396"/>
        <v>1.0010000999999999</v>
      </c>
      <c r="X3201" s="85">
        <f t="shared" si="1355"/>
        <v>15.282316740000001</v>
      </c>
      <c r="Y3201" s="8">
        <v>0</v>
      </c>
      <c r="Z3201" s="9">
        <f t="shared" si="1363"/>
        <v>0</v>
      </c>
      <c r="AA3201" s="26" t="str">
        <f t="shared" si="1389"/>
        <v>AMEX=</v>
      </c>
      <c r="AB3201" s="70">
        <f t="shared" si="1390"/>
        <v>45511</v>
      </c>
      <c r="AC3201" s="221">
        <f>AC3199*AC3197</f>
        <v>763333.47925761994</v>
      </c>
      <c r="AD3201" s="219" t="s">
        <v>140</v>
      </c>
      <c r="AE3201" s="11"/>
      <c r="AF3201" s="5"/>
      <c r="AG3201" s="1"/>
      <c r="AH3201" s="1"/>
      <c r="AI3201" s="1"/>
      <c r="AJ3201" s="1"/>
      <c r="AK3201" s="10"/>
      <c r="AL3201" s="1"/>
      <c r="AM3201" s="1"/>
      <c r="AN3201" s="1"/>
      <c r="AO3201" s="1"/>
      <c r="AP3201" s="1"/>
      <c r="AQ3201" s="1"/>
    </row>
    <row r="3202" spans="1:43" ht="15.75" x14ac:dyDescent="0.2">
      <c r="A3202" s="67">
        <f t="shared" si="1384"/>
        <v>45484</v>
      </c>
      <c r="B3202" s="8">
        <f t="shared" si="1356"/>
        <v>15301.49927842</v>
      </c>
      <c r="C3202" s="224">
        <f t="shared" si="1397"/>
        <v>9623.2571283426914</v>
      </c>
      <c r="D3202" s="28">
        <f t="shared" si="1385"/>
        <v>6926.96</v>
      </c>
      <c r="E3202" s="9">
        <f>IF(K3202=1,VLOOKUP(A3201,[1]Plan1!$AY$117:$BA$314,3),E3201)</f>
        <v>6941.51</v>
      </c>
      <c r="F3202" s="110">
        <f t="shared" si="1386"/>
        <v>45461</v>
      </c>
      <c r="G3202" s="12">
        <f t="shared" si="1357"/>
        <v>2.1004885259912065E-3</v>
      </c>
      <c r="H3202" s="11">
        <f t="shared" si="1387"/>
        <v>45488</v>
      </c>
      <c r="I3202" s="11">
        <f t="shared" si="1358"/>
        <v>45488</v>
      </c>
      <c r="J3202" s="1">
        <f t="shared" si="1388"/>
        <v>20</v>
      </c>
      <c r="K3202" s="1">
        <f t="shared" si="1395"/>
        <v>18</v>
      </c>
      <c r="L3202" s="8">
        <f t="shared" si="1359"/>
        <v>1.00189024</v>
      </c>
      <c r="M3202" s="14">
        <f t="shared" si="1394"/>
        <v>1.0046002700000001</v>
      </c>
      <c r="N3202" s="14">
        <f t="shared" si="1391"/>
        <v>1.5850723828268691</v>
      </c>
      <c r="O3202" s="8">
        <f t="shared" si="1393"/>
        <v>1.58806855</v>
      </c>
      <c r="P3202" s="8">
        <f t="shared" si="1360"/>
        <v>15282.391994080001</v>
      </c>
      <c r="Q3202" s="13">
        <f t="shared" si="1361"/>
        <v>0</v>
      </c>
      <c r="R3202" s="21">
        <v>0</v>
      </c>
      <c r="S3202" s="8">
        <f t="shared" si="1362"/>
        <v>0</v>
      </c>
      <c r="T3202" s="10">
        <v>6.5000000000000002E-2</v>
      </c>
      <c r="U3202" s="13">
        <f t="shared" si="1392"/>
        <v>5</v>
      </c>
      <c r="V3202" s="13">
        <v>252</v>
      </c>
      <c r="W3202" s="14">
        <f t="shared" si="1396"/>
        <v>1.0012502809999999</v>
      </c>
      <c r="X3202" s="85">
        <f t="shared" si="1355"/>
        <v>19.10728434</v>
      </c>
      <c r="Y3202" s="8">
        <v>0</v>
      </c>
      <c r="Z3202" s="9">
        <f t="shared" si="1363"/>
        <v>0</v>
      </c>
      <c r="AA3202" s="26" t="str">
        <f t="shared" si="1389"/>
        <v>AMEX=</v>
      </c>
      <c r="AB3202" s="70">
        <f t="shared" si="1390"/>
        <v>45511</v>
      </c>
      <c r="AC3202" s="77" t="s">
        <v>128</v>
      </c>
      <c r="AD3202" s="243">
        <v>1</v>
      </c>
      <c r="AE3202" s="11"/>
      <c r="AF3202" s="5"/>
      <c r="AG3202" s="1"/>
      <c r="AH3202" s="1"/>
      <c r="AI3202" s="1"/>
      <c r="AJ3202" s="1"/>
      <c r="AK3202" s="10"/>
      <c r="AL3202" s="1"/>
      <c r="AM3202" s="1"/>
      <c r="AN3202" s="1"/>
      <c r="AO3202" s="1"/>
      <c r="AP3202" s="1"/>
      <c r="AQ3202" s="1"/>
    </row>
    <row r="3203" spans="1:43" ht="15.75" x14ac:dyDescent="0.2">
      <c r="A3203" s="67">
        <f t="shared" si="1384"/>
        <v>45485</v>
      </c>
      <c r="B3203" s="8">
        <f t="shared" si="1356"/>
        <v>15306.92924566</v>
      </c>
      <c r="C3203" s="224">
        <f t="shared" si="1397"/>
        <v>9623.2571283426914</v>
      </c>
      <c r="D3203" s="28">
        <f t="shared" si="1385"/>
        <v>6926.96</v>
      </c>
      <c r="E3203" s="9">
        <f>IF(K3203=1,VLOOKUP(A3202,[1]Plan1!$AY$117:$BA$314,3),E3202)</f>
        <v>6941.51</v>
      </c>
      <c r="F3203" s="110">
        <f t="shared" si="1386"/>
        <v>45461</v>
      </c>
      <c r="G3203" s="12">
        <f t="shared" si="1357"/>
        <v>2.1004885259912065E-3</v>
      </c>
      <c r="H3203" s="11">
        <f t="shared" si="1387"/>
        <v>45488</v>
      </c>
      <c r="I3203" s="11">
        <f t="shared" si="1358"/>
        <v>45488</v>
      </c>
      <c r="J3203" s="1">
        <f t="shared" si="1388"/>
        <v>20</v>
      </c>
      <c r="K3203" s="1">
        <f t="shared" si="1395"/>
        <v>19</v>
      </c>
      <c r="L3203" s="8">
        <f t="shared" si="1359"/>
        <v>1.0019953500000001</v>
      </c>
      <c r="M3203" s="14">
        <f t="shared" si="1394"/>
        <v>1.0046002700000001</v>
      </c>
      <c r="N3203" s="14">
        <f t="shared" si="1391"/>
        <v>1.5850723828268691</v>
      </c>
      <c r="O3203" s="8">
        <f t="shared" si="1393"/>
        <v>1.58823515</v>
      </c>
      <c r="P3203" s="8">
        <f t="shared" si="1360"/>
        <v>15283.995228719999</v>
      </c>
      <c r="Q3203" s="13">
        <f t="shared" si="1361"/>
        <v>0</v>
      </c>
      <c r="R3203" s="21">
        <v>0</v>
      </c>
      <c r="S3203" s="8">
        <f t="shared" si="1362"/>
        <v>0</v>
      </c>
      <c r="T3203" s="10">
        <v>6.5000000000000002E-2</v>
      </c>
      <c r="U3203" s="13">
        <f t="shared" si="1392"/>
        <v>6</v>
      </c>
      <c r="V3203" s="13">
        <v>252</v>
      </c>
      <c r="W3203" s="14">
        <f t="shared" si="1396"/>
        <v>1.001500525</v>
      </c>
      <c r="X3203" s="85">
        <f t="shared" si="1355"/>
        <v>22.934016939999999</v>
      </c>
      <c r="Y3203" s="8">
        <v>0</v>
      </c>
      <c r="Z3203" s="9">
        <f t="shared" si="1363"/>
        <v>0</v>
      </c>
      <c r="AA3203" s="26" t="str">
        <f t="shared" si="1389"/>
        <v>AMEX=</v>
      </c>
      <c r="AB3203" s="70">
        <f t="shared" si="1390"/>
        <v>45511</v>
      </c>
      <c r="AC3203" s="238">
        <f>IF(AC3195&gt;AC3201,AC3199,TRUNC(AC3195/AC3197,8))</f>
        <v>76.747785969999995</v>
      </c>
      <c r="AD3203" s="219" t="s">
        <v>140</v>
      </c>
      <c r="AE3203" s="11"/>
      <c r="AF3203" s="5"/>
      <c r="AG3203" s="1"/>
      <c r="AH3203" s="1"/>
      <c r="AI3203" s="1"/>
      <c r="AJ3203" s="1"/>
      <c r="AK3203" s="10"/>
      <c r="AL3203" s="1"/>
      <c r="AM3203" s="1"/>
      <c r="AN3203" s="1"/>
      <c r="AO3203" s="1"/>
      <c r="AP3203" s="1"/>
      <c r="AQ3203" s="1"/>
    </row>
    <row r="3204" spans="1:43" ht="15.75" x14ac:dyDescent="0.2">
      <c r="A3204" s="67">
        <f t="shared" si="1384"/>
        <v>45486</v>
      </c>
      <c r="B3204" s="8">
        <f t="shared" si="1356"/>
        <v>15312.36134859</v>
      </c>
      <c r="C3204" s="224">
        <f t="shared" si="1397"/>
        <v>9623.2571283426914</v>
      </c>
      <c r="D3204" s="28">
        <f t="shared" si="1385"/>
        <v>6926.96</v>
      </c>
      <c r="E3204" s="9">
        <f>IF(K3204=1,VLOOKUP(A3203,[1]Plan1!$AY$117:$BA$314,3),E3203)</f>
        <v>6941.51</v>
      </c>
      <c r="F3204" s="110">
        <f t="shared" si="1386"/>
        <v>45461</v>
      </c>
      <c r="G3204" s="12">
        <f t="shared" si="1357"/>
        <v>2.1004885259912065E-3</v>
      </c>
      <c r="H3204" s="11">
        <f t="shared" si="1387"/>
        <v>45488</v>
      </c>
      <c r="I3204" s="11">
        <f t="shared" si="1358"/>
        <v>45488</v>
      </c>
      <c r="J3204" s="1">
        <f t="shared" si="1388"/>
        <v>20</v>
      </c>
      <c r="K3204" s="1">
        <f t="shared" si="1395"/>
        <v>20</v>
      </c>
      <c r="L3204" s="8">
        <f t="shared" si="1359"/>
        <v>1.00210048</v>
      </c>
      <c r="M3204" s="14">
        <f t="shared" si="1394"/>
        <v>1.0046002700000001</v>
      </c>
      <c r="N3204" s="14">
        <f t="shared" si="1391"/>
        <v>1.5850723828268691</v>
      </c>
      <c r="O3204" s="8">
        <f t="shared" si="1393"/>
        <v>1.58840179</v>
      </c>
      <c r="P3204" s="8">
        <f t="shared" si="1360"/>
        <v>15285.59884828</v>
      </c>
      <c r="Q3204" s="13">
        <f t="shared" si="1361"/>
        <v>0</v>
      </c>
      <c r="R3204" s="21">
        <v>0</v>
      </c>
      <c r="S3204" s="8">
        <f t="shared" si="1362"/>
        <v>0</v>
      </c>
      <c r="T3204" s="10">
        <v>6.5000000000000002E-2</v>
      </c>
      <c r="U3204" s="13">
        <f t="shared" si="1392"/>
        <v>7</v>
      </c>
      <c r="V3204" s="13">
        <v>252</v>
      </c>
      <c r="W3204" s="14">
        <f t="shared" si="1396"/>
        <v>1.0017508310000001</v>
      </c>
      <c r="X3204" s="85">
        <f t="shared" ref="X3204:X3267" si="1398">TRUNC((P3204*(W3204-1)),8)</f>
        <v>26.76250031</v>
      </c>
      <c r="Y3204" s="8">
        <v>0</v>
      </c>
      <c r="Z3204" s="9">
        <f t="shared" si="1363"/>
        <v>0</v>
      </c>
      <c r="AA3204" s="26" t="str">
        <f t="shared" si="1389"/>
        <v>AMEX=</v>
      </c>
      <c r="AB3204" s="70">
        <f t="shared" si="1390"/>
        <v>45511</v>
      </c>
      <c r="AC3204" s="219" t="s">
        <v>106</v>
      </c>
      <c r="AD3204" s="221">
        <f>AD3200*AD3202</f>
        <v>5055317.58</v>
      </c>
      <c r="AE3204" s="11"/>
      <c r="AF3204" s="5"/>
      <c r="AG3204" s="1"/>
      <c r="AH3204" s="1"/>
      <c r="AI3204" s="1"/>
      <c r="AJ3204" s="1"/>
      <c r="AK3204" s="10"/>
      <c r="AL3204" s="1"/>
      <c r="AM3204" s="1"/>
      <c r="AN3204" s="1"/>
      <c r="AO3204" s="1"/>
      <c r="AP3204" s="1"/>
      <c r="AQ3204" s="1"/>
    </row>
    <row r="3205" spans="1:43" ht="15.75" x14ac:dyDescent="0.2">
      <c r="A3205" s="67">
        <f t="shared" si="1384"/>
        <v>45487</v>
      </c>
      <c r="B3205" s="8">
        <f t="shared" si="1356"/>
        <v>15312.36134859</v>
      </c>
      <c r="C3205" s="224">
        <f t="shared" si="1397"/>
        <v>9623.2571283426914</v>
      </c>
      <c r="D3205" s="28">
        <f t="shared" si="1385"/>
        <v>6926.96</v>
      </c>
      <c r="E3205" s="9">
        <f>IF(K3205=1,VLOOKUP(A3204,[1]Plan1!$AY$117:$BA$314,3),E3204)</f>
        <v>6941.51</v>
      </c>
      <c r="F3205" s="110">
        <f t="shared" si="1386"/>
        <v>45461</v>
      </c>
      <c r="G3205" s="12">
        <f t="shared" si="1357"/>
        <v>2.1004885259912065E-3</v>
      </c>
      <c r="H3205" s="11">
        <f t="shared" si="1387"/>
        <v>45488</v>
      </c>
      <c r="I3205" s="11">
        <f t="shared" si="1358"/>
        <v>45488</v>
      </c>
      <c r="J3205" s="1">
        <f t="shared" si="1388"/>
        <v>20</v>
      </c>
      <c r="K3205" s="1">
        <f t="shared" si="1395"/>
        <v>20</v>
      </c>
      <c r="L3205" s="8">
        <f t="shared" si="1359"/>
        <v>1.00210048</v>
      </c>
      <c r="M3205" s="14">
        <f t="shared" si="1394"/>
        <v>1.0046002700000001</v>
      </c>
      <c r="N3205" s="14">
        <f t="shared" si="1391"/>
        <v>1.5850723828268691</v>
      </c>
      <c r="O3205" s="8">
        <f t="shared" si="1393"/>
        <v>1.58840179</v>
      </c>
      <c r="P3205" s="8">
        <f t="shared" si="1360"/>
        <v>15285.59884828</v>
      </c>
      <c r="Q3205" s="13">
        <f t="shared" si="1361"/>
        <v>0</v>
      </c>
      <c r="R3205" s="21">
        <v>0</v>
      </c>
      <c r="S3205" s="8">
        <f t="shared" si="1362"/>
        <v>0</v>
      </c>
      <c r="T3205" s="10">
        <v>6.5000000000000002E-2</v>
      </c>
      <c r="U3205" s="13">
        <f t="shared" si="1392"/>
        <v>7</v>
      </c>
      <c r="V3205" s="13">
        <v>252</v>
      </c>
      <c r="W3205" s="14">
        <f t="shared" si="1396"/>
        <v>1.0017508310000001</v>
      </c>
      <c r="X3205" s="85">
        <f t="shared" si="1398"/>
        <v>26.76250031</v>
      </c>
      <c r="Y3205" s="8">
        <v>0</v>
      </c>
      <c r="Z3205" s="9">
        <f t="shared" si="1363"/>
        <v>0</v>
      </c>
      <c r="AA3205" s="26" t="str">
        <f t="shared" si="1389"/>
        <v>AMEX=</v>
      </c>
      <c r="AB3205" s="70">
        <f t="shared" si="1390"/>
        <v>45511</v>
      </c>
      <c r="AC3205" s="222">
        <f>IF(AC3195&gt;AC3201,0,TRUNC((AC3195-AC3201)/AC3197,8))</f>
        <v>0</v>
      </c>
      <c r="AD3205" s="219" t="s">
        <v>141</v>
      </c>
      <c r="AE3205" s="11"/>
      <c r="AF3205" s="5"/>
      <c r="AG3205" s="1"/>
      <c r="AH3205" s="1"/>
      <c r="AI3205" s="1"/>
      <c r="AJ3205" s="1"/>
      <c r="AK3205" s="10"/>
      <c r="AL3205" s="1"/>
      <c r="AM3205" s="1"/>
      <c r="AN3205" s="1"/>
      <c r="AO3205" s="1"/>
      <c r="AP3205" s="1"/>
      <c r="AQ3205" s="1"/>
    </row>
    <row r="3206" spans="1:43" ht="15.75" x14ac:dyDescent="0.2">
      <c r="A3206" s="67">
        <f t="shared" si="1384"/>
        <v>45488</v>
      </c>
      <c r="B3206" s="8">
        <f t="shared" si="1356"/>
        <v>15312.36134859</v>
      </c>
      <c r="C3206" s="224">
        <f t="shared" si="1397"/>
        <v>9623.2571283426914</v>
      </c>
      <c r="D3206" s="28">
        <f t="shared" si="1385"/>
        <v>6926.96</v>
      </c>
      <c r="E3206" s="9">
        <f>IF(K3206=1,VLOOKUP(A3205,[1]Plan1!$AY$117:$BA$314,3),E3205)</f>
        <v>6941.51</v>
      </c>
      <c r="F3206" s="110">
        <f t="shared" si="1386"/>
        <v>45461</v>
      </c>
      <c r="G3206" s="12">
        <f t="shared" si="1357"/>
        <v>2.1004885259912065E-3</v>
      </c>
      <c r="H3206" s="11">
        <f t="shared" si="1387"/>
        <v>45519</v>
      </c>
      <c r="I3206" s="11">
        <f t="shared" si="1358"/>
        <v>45488</v>
      </c>
      <c r="J3206" s="1">
        <f t="shared" si="1388"/>
        <v>20</v>
      </c>
      <c r="K3206" s="1">
        <f t="shared" si="1395"/>
        <v>20</v>
      </c>
      <c r="L3206" s="8">
        <f t="shared" si="1359"/>
        <v>1.00210048</v>
      </c>
      <c r="M3206" s="14">
        <f t="shared" si="1394"/>
        <v>1.0046002700000001</v>
      </c>
      <c r="N3206" s="14">
        <f t="shared" si="1391"/>
        <v>1.5850723828268691</v>
      </c>
      <c r="O3206" s="8">
        <f t="shared" si="1393"/>
        <v>1.58840179</v>
      </c>
      <c r="P3206" s="8">
        <f t="shared" si="1360"/>
        <v>15285.59884828</v>
      </c>
      <c r="Q3206" s="13">
        <f t="shared" si="1361"/>
        <v>0</v>
      </c>
      <c r="R3206" s="21">
        <v>0</v>
      </c>
      <c r="S3206" s="8">
        <f t="shared" si="1362"/>
        <v>0</v>
      </c>
      <c r="T3206" s="10">
        <v>6.5000000000000002E-2</v>
      </c>
      <c r="U3206" s="13">
        <f t="shared" si="1392"/>
        <v>7</v>
      </c>
      <c r="V3206" s="13">
        <v>252</v>
      </c>
      <c r="W3206" s="14">
        <f t="shared" si="1396"/>
        <v>1.0017508310000001</v>
      </c>
      <c r="X3206" s="85">
        <f t="shared" si="1398"/>
        <v>26.76250031</v>
      </c>
      <c r="Y3206" s="8">
        <v>0</v>
      </c>
      <c r="Z3206" s="9">
        <f t="shared" si="1363"/>
        <v>0</v>
      </c>
      <c r="AA3206" s="26" t="str">
        <f t="shared" si="1389"/>
        <v>AMEX=</v>
      </c>
      <c r="AB3206" s="70">
        <f t="shared" si="1390"/>
        <v>45511</v>
      </c>
      <c r="AC3206" s="77" t="s">
        <v>162</v>
      </c>
      <c r="AD3206" s="243">
        <v>0</v>
      </c>
      <c r="AE3206" s="11"/>
      <c r="AF3206" s="5"/>
      <c r="AG3206" s="1"/>
      <c r="AH3206" s="1"/>
      <c r="AI3206" s="1"/>
      <c r="AJ3206" s="1"/>
      <c r="AK3206" s="10"/>
      <c r="AL3206" s="1"/>
      <c r="AM3206" s="1"/>
      <c r="AN3206" s="1"/>
      <c r="AO3206" s="1"/>
      <c r="AP3206" s="1"/>
      <c r="AQ3206" s="1"/>
    </row>
    <row r="3207" spans="1:43" ht="15.75" x14ac:dyDescent="0.2">
      <c r="A3207" s="67">
        <f t="shared" si="1384"/>
        <v>45489</v>
      </c>
      <c r="B3207" s="8">
        <f t="shared" si="1356"/>
        <v>15318.71453483</v>
      </c>
      <c r="C3207" s="224">
        <f t="shared" si="1397"/>
        <v>9623.2571283426914</v>
      </c>
      <c r="D3207" s="28">
        <f t="shared" si="1385"/>
        <v>6941.51</v>
      </c>
      <c r="E3207" s="9">
        <f>IF(K3207=1,VLOOKUP(A3206,[1]Plan1!$AY$117:$BA$314,3),E3206)</f>
        <v>6967.89</v>
      </c>
      <c r="F3207" s="110">
        <f t="shared" si="1386"/>
        <v>45489</v>
      </c>
      <c r="G3207" s="12">
        <f t="shared" si="1357"/>
        <v>3.8003258656977845E-3</v>
      </c>
      <c r="H3207" s="11">
        <f t="shared" si="1387"/>
        <v>45519</v>
      </c>
      <c r="I3207" s="11">
        <f t="shared" si="1358"/>
        <v>45519</v>
      </c>
      <c r="J3207" s="1">
        <f t="shared" si="1388"/>
        <v>23</v>
      </c>
      <c r="K3207" s="1">
        <f t="shared" si="1395"/>
        <v>1</v>
      </c>
      <c r="L3207" s="8">
        <f t="shared" si="1359"/>
        <v>1.00016493</v>
      </c>
      <c r="M3207" s="14">
        <f t="shared" si="1394"/>
        <v>1.00210048</v>
      </c>
      <c r="N3207" s="14">
        <f t="shared" si="1391"/>
        <v>1.5884017956655492</v>
      </c>
      <c r="O3207" s="8">
        <f t="shared" si="1393"/>
        <v>1.5886637699999999</v>
      </c>
      <c r="P3207" s="8">
        <f t="shared" si="1360"/>
        <v>15288.119949190001</v>
      </c>
      <c r="Q3207" s="13">
        <f t="shared" si="1361"/>
        <v>0</v>
      </c>
      <c r="R3207" s="21">
        <v>0</v>
      </c>
      <c r="S3207" s="8">
        <f t="shared" si="1362"/>
        <v>0</v>
      </c>
      <c r="T3207" s="10">
        <v>6.5000000000000002E-2</v>
      </c>
      <c r="U3207" s="13">
        <f t="shared" si="1392"/>
        <v>8</v>
      </c>
      <c r="V3207" s="13">
        <v>252</v>
      </c>
      <c r="W3207" s="14">
        <f t="shared" si="1396"/>
        <v>1.0020012</v>
      </c>
      <c r="X3207" s="85">
        <f t="shared" si="1398"/>
        <v>30.594585639999998</v>
      </c>
      <c r="Y3207" s="8">
        <v>0</v>
      </c>
      <c r="Z3207" s="9">
        <f t="shared" si="1363"/>
        <v>0</v>
      </c>
      <c r="AA3207" s="26" t="str">
        <f t="shared" si="1389"/>
        <v>AMEX=</v>
      </c>
      <c r="AB3207" s="70">
        <f t="shared" si="1390"/>
        <v>45511</v>
      </c>
      <c r="AC3207" s="238">
        <f>IF(AC3195&gt;AC3201,TRUNC((AC3195-AC3201)/AC3197,8),0)</f>
        <v>42.979781889999998</v>
      </c>
      <c r="AD3207" s="221">
        <f>AD3200-AD3204</f>
        <v>0</v>
      </c>
      <c r="AE3207" s="11"/>
      <c r="AF3207" s="5"/>
      <c r="AG3207" s="1"/>
      <c r="AH3207" s="1"/>
      <c r="AI3207" s="1"/>
      <c r="AJ3207" s="1"/>
      <c r="AK3207" s="10"/>
      <c r="AL3207" s="1"/>
      <c r="AM3207" s="1"/>
      <c r="AN3207" s="1"/>
      <c r="AO3207" s="1"/>
      <c r="AP3207" s="1"/>
      <c r="AQ3207" s="1"/>
    </row>
    <row r="3208" spans="1:43" ht="15.75" x14ac:dyDescent="0.2">
      <c r="A3208" s="67">
        <f t="shared" si="1384"/>
        <v>45490</v>
      </c>
      <c r="B3208" s="8">
        <f t="shared" si="1356"/>
        <v>15325.070317279999</v>
      </c>
      <c r="C3208" s="224">
        <f t="shared" si="1397"/>
        <v>9623.2571283426914</v>
      </c>
      <c r="D3208" s="28">
        <f t="shared" si="1385"/>
        <v>6941.51</v>
      </c>
      <c r="E3208" s="9">
        <f>IF(K3208=1,VLOOKUP(A3207,[1]Plan1!$AY$117:$BA$314,3),E3207)</f>
        <v>6967.89</v>
      </c>
      <c r="F3208" s="110">
        <f t="shared" si="1386"/>
        <v>45489</v>
      </c>
      <c r="G3208" s="12">
        <f t="shared" si="1357"/>
        <v>3.8003258656977845E-3</v>
      </c>
      <c r="H3208" s="11">
        <f t="shared" si="1387"/>
        <v>45519</v>
      </c>
      <c r="I3208" s="11">
        <f t="shared" si="1358"/>
        <v>45519</v>
      </c>
      <c r="J3208" s="1">
        <f t="shared" si="1388"/>
        <v>23</v>
      </c>
      <c r="K3208" s="1">
        <f t="shared" si="1395"/>
        <v>2</v>
      </c>
      <c r="L3208" s="8">
        <f t="shared" si="1359"/>
        <v>1.0003298899999999</v>
      </c>
      <c r="M3208" s="14">
        <f t="shared" si="1394"/>
        <v>1.00210048</v>
      </c>
      <c r="N3208" s="14">
        <f t="shared" si="1391"/>
        <v>1.5884017956655492</v>
      </c>
      <c r="O3208" s="8">
        <f t="shared" si="1393"/>
        <v>1.58892579</v>
      </c>
      <c r="P3208" s="8">
        <f t="shared" si="1360"/>
        <v>15290.641435019999</v>
      </c>
      <c r="Q3208" s="13">
        <f t="shared" si="1361"/>
        <v>0</v>
      </c>
      <c r="R3208" s="21">
        <v>0</v>
      </c>
      <c r="S3208" s="8">
        <f t="shared" si="1362"/>
        <v>0</v>
      </c>
      <c r="T3208" s="10">
        <v>6.5000000000000002E-2</v>
      </c>
      <c r="U3208" s="13">
        <f t="shared" si="1392"/>
        <v>9</v>
      </c>
      <c r="V3208" s="13">
        <v>252</v>
      </c>
      <c r="W3208" s="14">
        <f t="shared" si="1396"/>
        <v>1.002251631</v>
      </c>
      <c r="X3208" s="85">
        <f t="shared" si="1398"/>
        <v>34.428882260000002</v>
      </c>
      <c r="Y3208" s="8">
        <v>0</v>
      </c>
      <c r="Z3208" s="9">
        <f t="shared" si="1363"/>
        <v>0</v>
      </c>
      <c r="AA3208" s="26" t="str">
        <f t="shared" si="1389"/>
        <v>AMEX=</v>
      </c>
      <c r="AB3208" s="70">
        <f t="shared" si="1390"/>
        <v>45511</v>
      </c>
      <c r="AC3208" s="219" t="s">
        <v>112</v>
      </c>
      <c r="AD3208" s="244" t="s">
        <v>176</v>
      </c>
      <c r="AE3208" s="11"/>
      <c r="AF3208" s="5"/>
      <c r="AG3208" s="1"/>
      <c r="AH3208" s="1"/>
      <c r="AI3208" s="1"/>
      <c r="AJ3208" s="1"/>
      <c r="AK3208" s="10"/>
      <c r="AL3208" s="1"/>
      <c r="AM3208" s="1"/>
      <c r="AN3208" s="1"/>
      <c r="AO3208" s="1"/>
      <c r="AP3208" s="1"/>
      <c r="AQ3208" s="1"/>
    </row>
    <row r="3209" spans="1:43" ht="15.75" x14ac:dyDescent="0.2">
      <c r="A3209" s="67">
        <f t="shared" si="1384"/>
        <v>45491</v>
      </c>
      <c r="B3209" s="8">
        <f t="shared" si="1356"/>
        <v>15331.42861554</v>
      </c>
      <c r="C3209" s="224">
        <f t="shared" si="1397"/>
        <v>9623.2571283426914</v>
      </c>
      <c r="D3209" s="28">
        <f t="shared" si="1385"/>
        <v>6941.51</v>
      </c>
      <c r="E3209" s="9">
        <f>IF(K3209=1,VLOOKUP(A3208,[1]Plan1!$AY$117:$BA$314,3),E3208)</f>
        <v>6967.89</v>
      </c>
      <c r="F3209" s="110">
        <f t="shared" si="1386"/>
        <v>45489</v>
      </c>
      <c r="G3209" s="12">
        <f t="shared" si="1357"/>
        <v>3.8003258656977845E-3</v>
      </c>
      <c r="H3209" s="11">
        <f t="shared" si="1387"/>
        <v>45519</v>
      </c>
      <c r="I3209" s="11">
        <f t="shared" si="1358"/>
        <v>45519</v>
      </c>
      <c r="J3209" s="1">
        <f t="shared" si="1388"/>
        <v>23</v>
      </c>
      <c r="K3209" s="1">
        <f t="shared" si="1395"/>
        <v>3</v>
      </c>
      <c r="L3209" s="8">
        <f t="shared" si="1359"/>
        <v>1.00049487</v>
      </c>
      <c r="M3209" s="14">
        <f t="shared" si="1394"/>
        <v>1.00210048</v>
      </c>
      <c r="N3209" s="14">
        <f t="shared" si="1391"/>
        <v>1.5884017956655492</v>
      </c>
      <c r="O3209" s="8">
        <f t="shared" si="1393"/>
        <v>1.5891878399999999</v>
      </c>
      <c r="P3209" s="8">
        <f t="shared" si="1360"/>
        <v>15293.163209550001</v>
      </c>
      <c r="Q3209" s="13">
        <f t="shared" si="1361"/>
        <v>0</v>
      </c>
      <c r="R3209" s="21">
        <v>0</v>
      </c>
      <c r="S3209" s="8">
        <f t="shared" si="1362"/>
        <v>0</v>
      </c>
      <c r="T3209" s="10">
        <v>6.5000000000000002E-2</v>
      </c>
      <c r="U3209" s="13">
        <f t="shared" si="1392"/>
        <v>10</v>
      </c>
      <c r="V3209" s="13">
        <v>252</v>
      </c>
      <c r="W3209" s="14">
        <f t="shared" si="1396"/>
        <v>1.0025021249999999</v>
      </c>
      <c r="X3209" s="85">
        <f t="shared" si="1398"/>
        <v>38.265405989999998</v>
      </c>
      <c r="Y3209" s="8">
        <v>0</v>
      </c>
      <c r="Z3209" s="9">
        <f t="shared" si="1363"/>
        <v>0</v>
      </c>
      <c r="AA3209" s="26" t="str">
        <f t="shared" si="1389"/>
        <v>AMEX=</v>
      </c>
      <c r="AB3209" s="70">
        <f t="shared" si="1390"/>
        <v>45511</v>
      </c>
      <c r="AC3209" s="222">
        <f>B3195-S3195-X3195</f>
        <v>15274.37726438</v>
      </c>
      <c r="AD3209" s="221">
        <v>153012813.82914758</v>
      </c>
      <c r="AE3209" s="11"/>
      <c r="AF3209" s="5"/>
      <c r="AG3209" s="1"/>
      <c r="AH3209" s="1"/>
      <c r="AI3209" s="1"/>
      <c r="AJ3209" s="1"/>
      <c r="AK3209" s="10"/>
      <c r="AL3209" s="1"/>
      <c r="AM3209" s="1"/>
      <c r="AN3209" s="1"/>
      <c r="AO3209" s="1"/>
      <c r="AP3209" s="1"/>
      <c r="AQ3209" s="1"/>
    </row>
    <row r="3210" spans="1:43" ht="15.75" x14ac:dyDescent="0.2">
      <c r="A3210" s="67">
        <f t="shared" si="1384"/>
        <v>45492</v>
      </c>
      <c r="B3210" s="8">
        <f t="shared" ref="B3210:B3273" si="1399">(P3210+X3210)</f>
        <v>15337.78981629</v>
      </c>
      <c r="C3210" s="224">
        <f t="shared" si="1397"/>
        <v>9623.2571283426914</v>
      </c>
      <c r="D3210" s="28">
        <f t="shared" si="1385"/>
        <v>6941.51</v>
      </c>
      <c r="E3210" s="9">
        <f>IF(K3210=1,VLOOKUP(A3209,[1]Plan1!$AY$117:$BA$314,3),E3209)</f>
        <v>6967.89</v>
      </c>
      <c r="F3210" s="110">
        <f t="shared" si="1386"/>
        <v>45489</v>
      </c>
      <c r="G3210" s="12">
        <f t="shared" ref="G3210:G3273" si="1400">(E3210/D3210)-1</f>
        <v>3.8003258656977845E-3</v>
      </c>
      <c r="H3210" s="11">
        <f t="shared" si="1387"/>
        <v>45519</v>
      </c>
      <c r="I3210" s="11">
        <f t="shared" ref="I3210:I3273" si="1401">IF(A3210&gt;I3209,H3210,I3209)</f>
        <v>45519</v>
      </c>
      <c r="J3210" s="1">
        <f t="shared" si="1388"/>
        <v>23</v>
      </c>
      <c r="K3210" s="1">
        <f t="shared" si="1395"/>
        <v>4</v>
      </c>
      <c r="L3210" s="8">
        <f t="shared" ref="L3210:L3273" si="1402">TRUNC((E3210/D3210)^TRUNC((K3210/J3210),9),8)</f>
        <v>1.0006598900000001</v>
      </c>
      <c r="M3210" s="14">
        <f t="shared" si="1394"/>
        <v>1.00210048</v>
      </c>
      <c r="N3210" s="14">
        <f t="shared" si="1391"/>
        <v>1.5884017956655492</v>
      </c>
      <c r="O3210" s="8">
        <f t="shared" si="1393"/>
        <v>1.5894499600000001</v>
      </c>
      <c r="P3210" s="8">
        <f t="shared" ref="P3210:P3273" si="1403">TRUNC(C3210*O3210,8)</f>
        <v>15295.685657710001</v>
      </c>
      <c r="Q3210" s="13">
        <f t="shared" ref="Q3210:Q3273" si="1404">IF(VLOOKUP(A3210,AE$10:AM$114,9)=VLOOKUP(A3209,AE$10:AM$114,9),0,VLOOKUP(A3210,AE$10:AM$114,9))</f>
        <v>0</v>
      </c>
      <c r="R3210" s="21">
        <v>0</v>
      </c>
      <c r="S3210" s="8">
        <f t="shared" ref="S3210:S3273" si="1405">IF(R3210&gt;0,TRUNC(R3210*P3210,8),0)</f>
        <v>0</v>
      </c>
      <c r="T3210" s="10">
        <v>6.5000000000000002E-2</v>
      </c>
      <c r="U3210" s="13">
        <f t="shared" si="1392"/>
        <v>11</v>
      </c>
      <c r="V3210" s="13">
        <v>252</v>
      </c>
      <c r="W3210" s="14">
        <f t="shared" si="1396"/>
        <v>1.0027526819999999</v>
      </c>
      <c r="X3210" s="85">
        <f t="shared" si="1398"/>
        <v>42.104158580000004</v>
      </c>
      <c r="Y3210" s="8">
        <v>0</v>
      </c>
      <c r="Z3210" s="9">
        <f t="shared" ref="Z3210:Z3273" si="1406">IF(S3210&gt;0,S3210+X3210,0)</f>
        <v>0</v>
      </c>
      <c r="AA3210" s="26" t="str">
        <f t="shared" si="1389"/>
        <v>AMEX=</v>
      </c>
      <c r="AB3210" s="70">
        <f t="shared" si="1390"/>
        <v>45511</v>
      </c>
      <c r="AC3210" s="219" t="s">
        <v>168</v>
      </c>
      <c r="AD3210" s="244" t="s">
        <v>177</v>
      </c>
      <c r="AE3210" s="11"/>
      <c r="AF3210" s="5"/>
      <c r="AG3210" s="1"/>
      <c r="AH3210" s="1"/>
      <c r="AI3210" s="1"/>
      <c r="AJ3210" s="1"/>
      <c r="AK3210" s="10"/>
      <c r="AL3210" s="1"/>
      <c r="AM3210" s="1"/>
      <c r="AN3210" s="1"/>
      <c r="AO3210" s="1"/>
      <c r="AP3210" s="1"/>
      <c r="AQ3210" s="1"/>
    </row>
    <row r="3211" spans="1:43" ht="15.75" x14ac:dyDescent="0.2">
      <c r="A3211" s="67">
        <f t="shared" ref="A3211:A3274" si="1407">(A3210+1)</f>
        <v>45493</v>
      </c>
      <c r="B3211" s="8">
        <f t="shared" si="1399"/>
        <v>15344.153519129999</v>
      </c>
      <c r="C3211" s="224">
        <f t="shared" si="1397"/>
        <v>9623.2571283426914</v>
      </c>
      <c r="D3211" s="28">
        <f t="shared" ref="D3211:D3274" si="1408">IF(E3211=E3210,D3210,E3210)</f>
        <v>6941.51</v>
      </c>
      <c r="E3211" s="9">
        <f>IF(K3211=1,VLOOKUP(A3210,[1]Plan1!$AY$117:$BA$314,3),E3210)</f>
        <v>6967.89</v>
      </c>
      <c r="F3211" s="110">
        <f t="shared" ref="F3211:F3274" si="1409">IF(D3211=D3210,F3210,A3211)</f>
        <v>45489</v>
      </c>
      <c r="G3211" s="12">
        <f t="shared" si="1400"/>
        <v>3.8003258656977845E-3</v>
      </c>
      <c r="H3211" s="11">
        <f t="shared" ref="H3211:H3274" si="1410">IF(DAY(A3211)=15,VLOOKUP(A3211,AJ$118:AP$450,4),H3210)</f>
        <v>45519</v>
      </c>
      <c r="I3211" s="11">
        <f t="shared" si="1401"/>
        <v>45519</v>
      </c>
      <c r="J3211" s="1">
        <f t="shared" ref="J3211:J3274" si="1411">IF(I3211=I3210,J3210,NETWORKDAYS(I3210,I3211,$AE$118:$AE$502)-1)</f>
        <v>23</v>
      </c>
      <c r="K3211" s="1">
        <f t="shared" si="1395"/>
        <v>5</v>
      </c>
      <c r="L3211" s="8">
        <f t="shared" si="1402"/>
        <v>1.0008249300000001</v>
      </c>
      <c r="M3211" s="14">
        <f t="shared" si="1394"/>
        <v>1.00210048</v>
      </c>
      <c r="N3211" s="14">
        <f t="shared" si="1391"/>
        <v>1.5884017956655492</v>
      </c>
      <c r="O3211" s="8">
        <f t="shared" si="1393"/>
        <v>1.58971211</v>
      </c>
      <c r="P3211" s="8">
        <f t="shared" si="1403"/>
        <v>15298.20839457</v>
      </c>
      <c r="Q3211" s="13">
        <f t="shared" si="1404"/>
        <v>0</v>
      </c>
      <c r="R3211" s="21">
        <v>0</v>
      </c>
      <c r="S3211" s="8">
        <f t="shared" si="1405"/>
        <v>0</v>
      </c>
      <c r="T3211" s="10">
        <v>6.5000000000000002E-2</v>
      </c>
      <c r="U3211" s="13">
        <f t="shared" si="1392"/>
        <v>12</v>
      </c>
      <c r="V3211" s="13">
        <v>252</v>
      </c>
      <c r="W3211" s="14">
        <f t="shared" si="1396"/>
        <v>1.0030033009999999</v>
      </c>
      <c r="X3211" s="85">
        <f t="shared" si="1398"/>
        <v>45.945124559999996</v>
      </c>
      <c r="Y3211" s="8">
        <v>0</v>
      </c>
      <c r="Z3211" s="9">
        <f t="shared" si="1406"/>
        <v>0</v>
      </c>
      <c r="AA3211" s="26" t="str">
        <f t="shared" ref="AA3211:AA3274" si="1412">IF($Q3210&gt;0,VLOOKUP($A3210,$AE$10:$AO$114,($AN$7)+1),AA3210)</f>
        <v>AMEX=</v>
      </c>
      <c r="AB3211" s="70">
        <f t="shared" ref="AB3211:AB3274" si="1413">IF($Q3210&gt;0,VLOOKUP($A3210,$AE$10:$AO$114,($AO$7)+1),AB3210)</f>
        <v>45511</v>
      </c>
      <c r="AC3211" s="221">
        <f>AC3209*AC3197</f>
        <v>151918956.27152348</v>
      </c>
      <c r="AD3211" s="221">
        <v>496569594.81</v>
      </c>
      <c r="AE3211" s="11"/>
      <c r="AF3211" s="5"/>
      <c r="AG3211" s="1"/>
      <c r="AH3211" s="1"/>
      <c r="AI3211" s="1"/>
      <c r="AJ3211" s="1"/>
      <c r="AK3211" s="10"/>
      <c r="AL3211" s="1"/>
      <c r="AM3211" s="1"/>
      <c r="AN3211" s="1"/>
      <c r="AO3211" s="1"/>
      <c r="AP3211" s="1"/>
      <c r="AQ3211" s="1"/>
    </row>
    <row r="3212" spans="1:43" ht="15.75" x14ac:dyDescent="0.2">
      <c r="A3212" s="67">
        <f t="shared" si="1407"/>
        <v>45494</v>
      </c>
      <c r="B3212" s="8">
        <f t="shared" si="1399"/>
        <v>15344.153519129999</v>
      </c>
      <c r="C3212" s="224">
        <f t="shared" si="1397"/>
        <v>9623.2571283426914</v>
      </c>
      <c r="D3212" s="28">
        <f t="shared" si="1408"/>
        <v>6941.51</v>
      </c>
      <c r="E3212" s="9">
        <f>IF(K3212=1,VLOOKUP(A3211,[1]Plan1!$AY$117:$BA$314,3),E3211)</f>
        <v>6967.89</v>
      </c>
      <c r="F3212" s="110">
        <f t="shared" si="1409"/>
        <v>45489</v>
      </c>
      <c r="G3212" s="12">
        <f t="shared" si="1400"/>
        <v>3.8003258656977845E-3</v>
      </c>
      <c r="H3212" s="11">
        <f t="shared" si="1410"/>
        <v>45519</v>
      </c>
      <c r="I3212" s="11">
        <f t="shared" si="1401"/>
        <v>45519</v>
      </c>
      <c r="J3212" s="1">
        <f t="shared" si="1411"/>
        <v>23</v>
      </c>
      <c r="K3212" s="1">
        <f t="shared" si="1395"/>
        <v>5</v>
      </c>
      <c r="L3212" s="8">
        <f t="shared" si="1402"/>
        <v>1.0008249300000001</v>
      </c>
      <c r="M3212" s="14">
        <f t="shared" si="1394"/>
        <v>1.00210048</v>
      </c>
      <c r="N3212" s="14">
        <f t="shared" si="1391"/>
        <v>1.5884017956655492</v>
      </c>
      <c r="O3212" s="8">
        <f t="shared" si="1393"/>
        <v>1.58971211</v>
      </c>
      <c r="P3212" s="8">
        <f t="shared" si="1403"/>
        <v>15298.20839457</v>
      </c>
      <c r="Q3212" s="13">
        <f t="shared" si="1404"/>
        <v>0</v>
      </c>
      <c r="R3212" s="21">
        <v>0</v>
      </c>
      <c r="S3212" s="8">
        <f t="shared" si="1405"/>
        <v>0</v>
      </c>
      <c r="T3212" s="10">
        <v>6.5000000000000002E-2</v>
      </c>
      <c r="U3212" s="13">
        <f t="shared" si="1392"/>
        <v>12</v>
      </c>
      <c r="V3212" s="13">
        <v>252</v>
      </c>
      <c r="W3212" s="14">
        <f t="shared" si="1396"/>
        <v>1.0030033009999999</v>
      </c>
      <c r="X3212" s="85">
        <f t="shared" si="1398"/>
        <v>45.945124559999996</v>
      </c>
      <c r="Y3212" s="8">
        <v>0</v>
      </c>
      <c r="Z3212" s="9">
        <f t="shared" si="1406"/>
        <v>0</v>
      </c>
      <c r="AA3212" s="26" t="str">
        <f t="shared" si="1412"/>
        <v>AMEX=</v>
      </c>
      <c r="AB3212" s="70">
        <f t="shared" si="1413"/>
        <v>45511</v>
      </c>
      <c r="AC3212" s="233"/>
      <c r="AD3212" s="244" t="s">
        <v>176</v>
      </c>
      <c r="AE3212" s="11"/>
      <c r="AF3212" s="5"/>
      <c r="AG3212" s="1"/>
      <c r="AH3212" s="1"/>
      <c r="AI3212" s="1"/>
      <c r="AJ3212" s="1"/>
      <c r="AK3212" s="10"/>
      <c r="AL3212" s="1"/>
      <c r="AM3212" s="1"/>
      <c r="AN3212" s="1"/>
      <c r="AO3212" s="1"/>
      <c r="AP3212" s="1"/>
      <c r="AQ3212" s="1"/>
    </row>
    <row r="3213" spans="1:43" ht="15.75" x14ac:dyDescent="0.2">
      <c r="A3213" s="67">
        <f t="shared" si="1407"/>
        <v>45495</v>
      </c>
      <c r="B3213" s="8">
        <f t="shared" si="1399"/>
        <v>15344.153519129999</v>
      </c>
      <c r="C3213" s="224">
        <f t="shared" si="1397"/>
        <v>9623.2571283426914</v>
      </c>
      <c r="D3213" s="28">
        <f t="shared" si="1408"/>
        <v>6941.51</v>
      </c>
      <c r="E3213" s="9">
        <f>IF(K3213=1,VLOOKUP(A3212,[1]Plan1!$AY$117:$BA$314,3),E3212)</f>
        <v>6967.89</v>
      </c>
      <c r="F3213" s="110">
        <f t="shared" si="1409"/>
        <v>45489</v>
      </c>
      <c r="G3213" s="12">
        <f t="shared" si="1400"/>
        <v>3.8003258656977845E-3</v>
      </c>
      <c r="H3213" s="11">
        <f t="shared" si="1410"/>
        <v>45519</v>
      </c>
      <c r="I3213" s="11">
        <f t="shared" si="1401"/>
        <v>45519</v>
      </c>
      <c r="J3213" s="1">
        <f t="shared" si="1411"/>
        <v>23</v>
      </c>
      <c r="K3213" s="1">
        <f t="shared" si="1395"/>
        <v>5</v>
      </c>
      <c r="L3213" s="8">
        <f t="shared" si="1402"/>
        <v>1.0008249300000001</v>
      </c>
      <c r="M3213" s="14">
        <f t="shared" si="1394"/>
        <v>1.00210048</v>
      </c>
      <c r="N3213" s="14">
        <f t="shared" si="1391"/>
        <v>1.5884017956655492</v>
      </c>
      <c r="O3213" s="8">
        <f t="shared" si="1393"/>
        <v>1.58971211</v>
      </c>
      <c r="P3213" s="8">
        <f t="shared" si="1403"/>
        <v>15298.20839457</v>
      </c>
      <c r="Q3213" s="13">
        <f t="shared" si="1404"/>
        <v>0</v>
      </c>
      <c r="R3213" s="21">
        <v>0</v>
      </c>
      <c r="S3213" s="8">
        <f t="shared" si="1405"/>
        <v>0</v>
      </c>
      <c r="T3213" s="10">
        <v>6.5000000000000002E-2</v>
      </c>
      <c r="U3213" s="13">
        <f t="shared" si="1392"/>
        <v>12</v>
      </c>
      <c r="V3213" s="13">
        <v>252</v>
      </c>
      <c r="W3213" s="14">
        <f t="shared" si="1396"/>
        <v>1.0030033009999999</v>
      </c>
      <c r="X3213" s="85">
        <f t="shared" si="1398"/>
        <v>45.945124559999996</v>
      </c>
      <c r="Y3213" s="8">
        <v>0</v>
      </c>
      <c r="Z3213" s="9">
        <f t="shared" si="1406"/>
        <v>0</v>
      </c>
      <c r="AA3213" s="26" t="str">
        <f t="shared" si="1412"/>
        <v>AMEX=</v>
      </c>
      <c r="AB3213" s="70">
        <f t="shared" si="1413"/>
        <v>45511</v>
      </c>
      <c r="AC3213" s="233"/>
      <c r="AD3213" s="245">
        <f>ROUND(AD3209/(AD3209+AD3211),6)</f>
        <v>0.23555599999999999</v>
      </c>
      <c r="AE3213" s="11"/>
      <c r="AF3213" s="5"/>
      <c r="AG3213" s="1"/>
      <c r="AH3213" s="1"/>
      <c r="AI3213" s="1"/>
      <c r="AJ3213" s="1"/>
      <c r="AK3213" s="10"/>
      <c r="AL3213" s="1"/>
      <c r="AM3213" s="1"/>
      <c r="AN3213" s="1"/>
      <c r="AO3213" s="1"/>
      <c r="AP3213" s="1"/>
      <c r="AQ3213" s="1"/>
    </row>
    <row r="3214" spans="1:43" ht="15.75" x14ac:dyDescent="0.2">
      <c r="A3214" s="67">
        <f t="shared" si="1407"/>
        <v>45496</v>
      </c>
      <c r="B3214" s="8">
        <f t="shared" si="1399"/>
        <v>15350.519933130001</v>
      </c>
      <c r="C3214" s="224">
        <f t="shared" si="1397"/>
        <v>9623.2571283426914</v>
      </c>
      <c r="D3214" s="28">
        <f t="shared" si="1408"/>
        <v>6941.51</v>
      </c>
      <c r="E3214" s="9">
        <f>IF(K3214=1,VLOOKUP(A3213,[1]Plan1!$AY$117:$BA$314,3),E3213)</f>
        <v>6967.89</v>
      </c>
      <c r="F3214" s="110">
        <f t="shared" si="1409"/>
        <v>45489</v>
      </c>
      <c r="G3214" s="12">
        <f t="shared" si="1400"/>
        <v>3.8003258656977845E-3</v>
      </c>
      <c r="H3214" s="11">
        <f t="shared" si="1410"/>
        <v>45519</v>
      </c>
      <c r="I3214" s="11">
        <f t="shared" si="1401"/>
        <v>45519</v>
      </c>
      <c r="J3214" s="1">
        <f t="shared" si="1411"/>
        <v>23</v>
      </c>
      <c r="K3214" s="1">
        <f t="shared" si="1395"/>
        <v>6</v>
      </c>
      <c r="L3214" s="8">
        <f t="shared" si="1402"/>
        <v>1.00099</v>
      </c>
      <c r="M3214" s="14">
        <f t="shared" si="1394"/>
        <v>1.00210048</v>
      </c>
      <c r="N3214" s="14">
        <f t="shared" si="1391"/>
        <v>1.5884017956655492</v>
      </c>
      <c r="O3214" s="8">
        <f t="shared" si="1393"/>
        <v>1.5899743099999999</v>
      </c>
      <c r="P3214" s="8">
        <f t="shared" si="1403"/>
        <v>15300.731612580001</v>
      </c>
      <c r="Q3214" s="13">
        <f t="shared" si="1404"/>
        <v>0</v>
      </c>
      <c r="R3214" s="21">
        <v>0</v>
      </c>
      <c r="S3214" s="8">
        <f t="shared" si="1405"/>
        <v>0</v>
      </c>
      <c r="T3214" s="10">
        <v>6.5000000000000002E-2</v>
      </c>
      <c r="U3214" s="13">
        <f t="shared" si="1392"/>
        <v>13</v>
      </c>
      <c r="V3214" s="13">
        <v>252</v>
      </c>
      <c r="W3214" s="14">
        <f t="shared" si="1396"/>
        <v>1.003253983</v>
      </c>
      <c r="X3214" s="85">
        <f t="shared" si="1398"/>
        <v>49.788320550000002</v>
      </c>
      <c r="Y3214" s="8">
        <v>0</v>
      </c>
      <c r="Z3214" s="9">
        <f t="shared" si="1406"/>
        <v>0</v>
      </c>
      <c r="AA3214" s="26" t="str">
        <f t="shared" si="1412"/>
        <v>AMEX=</v>
      </c>
      <c r="AB3214" s="70">
        <f t="shared" si="1413"/>
        <v>45511</v>
      </c>
      <c r="AC3214" s="233"/>
      <c r="AD3214" s="244" t="s">
        <v>177</v>
      </c>
      <c r="AE3214" s="11"/>
      <c r="AF3214" s="5"/>
      <c r="AG3214" s="1"/>
      <c r="AH3214" s="1"/>
      <c r="AI3214" s="1"/>
      <c r="AJ3214" s="1"/>
      <c r="AK3214" s="10"/>
      <c r="AL3214" s="1"/>
      <c r="AM3214" s="1"/>
      <c r="AN3214" s="1"/>
      <c r="AO3214" s="1"/>
      <c r="AP3214" s="1"/>
      <c r="AQ3214" s="1"/>
    </row>
    <row r="3215" spans="1:43" ht="15.75" x14ac:dyDescent="0.2">
      <c r="A3215" s="67">
        <f t="shared" si="1407"/>
        <v>45497</v>
      </c>
      <c r="B3215" s="8">
        <f t="shared" si="1399"/>
        <v>15356.888850699999</v>
      </c>
      <c r="C3215" s="224">
        <f t="shared" si="1397"/>
        <v>9623.2571283426914</v>
      </c>
      <c r="D3215" s="28">
        <f t="shared" si="1408"/>
        <v>6941.51</v>
      </c>
      <c r="E3215" s="9">
        <f>IF(K3215=1,VLOOKUP(A3214,[1]Plan1!$AY$117:$BA$314,3),E3214)</f>
        <v>6967.89</v>
      </c>
      <c r="F3215" s="110">
        <f t="shared" si="1409"/>
        <v>45489</v>
      </c>
      <c r="G3215" s="12">
        <f t="shared" si="1400"/>
        <v>3.8003258656977845E-3</v>
      </c>
      <c r="H3215" s="11">
        <f t="shared" si="1410"/>
        <v>45519</v>
      </c>
      <c r="I3215" s="11">
        <f t="shared" si="1401"/>
        <v>45519</v>
      </c>
      <c r="J3215" s="1">
        <f t="shared" si="1411"/>
        <v>23</v>
      </c>
      <c r="K3215" s="1">
        <f t="shared" si="1395"/>
        <v>7</v>
      </c>
      <c r="L3215" s="8">
        <f t="shared" si="1402"/>
        <v>1.0011550899999999</v>
      </c>
      <c r="M3215" s="14">
        <f t="shared" si="1394"/>
        <v>1.00210048</v>
      </c>
      <c r="N3215" s="14">
        <f t="shared" si="1391"/>
        <v>1.5884017956655492</v>
      </c>
      <c r="O3215" s="8">
        <f t="shared" si="1393"/>
        <v>1.59023654</v>
      </c>
      <c r="P3215" s="8">
        <f t="shared" si="1403"/>
        <v>15303.2551193</v>
      </c>
      <c r="Q3215" s="13">
        <f t="shared" si="1404"/>
        <v>0</v>
      </c>
      <c r="R3215" s="21">
        <v>0</v>
      </c>
      <c r="S3215" s="8">
        <f t="shared" si="1405"/>
        <v>0</v>
      </c>
      <c r="T3215" s="10">
        <v>6.5000000000000002E-2</v>
      </c>
      <c r="U3215" s="13">
        <f t="shared" si="1392"/>
        <v>14</v>
      </c>
      <c r="V3215" s="13">
        <v>252</v>
      </c>
      <c r="W3215" s="14">
        <f t="shared" si="1396"/>
        <v>1.0035047269999999</v>
      </c>
      <c r="X3215" s="85">
        <f t="shared" si="1398"/>
        <v>53.633731400000002</v>
      </c>
      <c r="Y3215" s="8">
        <v>0</v>
      </c>
      <c r="Z3215" s="9">
        <f t="shared" si="1406"/>
        <v>0</v>
      </c>
      <c r="AA3215" s="26" t="str">
        <f t="shared" si="1412"/>
        <v>AMEX=</v>
      </c>
      <c r="AB3215" s="70">
        <f t="shared" si="1413"/>
        <v>45511</v>
      </c>
      <c r="AC3215" s="233"/>
      <c r="AD3215" s="245">
        <f>1-AD3213</f>
        <v>0.76444400000000001</v>
      </c>
      <c r="AE3215" s="11"/>
      <c r="AF3215" s="5"/>
      <c r="AG3215" s="1"/>
      <c r="AH3215" s="1"/>
      <c r="AI3215" s="1"/>
      <c r="AJ3215" s="1"/>
      <c r="AK3215" s="10"/>
      <c r="AL3215" s="1"/>
      <c r="AM3215" s="1"/>
      <c r="AN3215" s="1"/>
      <c r="AO3215" s="1"/>
      <c r="AP3215" s="1"/>
      <c r="AQ3215" s="1"/>
    </row>
    <row r="3216" spans="1:43" ht="15.75" x14ac:dyDescent="0.2">
      <c r="A3216" s="67">
        <f t="shared" si="1407"/>
        <v>45498</v>
      </c>
      <c r="B3216" s="8">
        <f t="shared" si="1399"/>
        <v>15363.26038442</v>
      </c>
      <c r="C3216" s="224">
        <f t="shared" si="1397"/>
        <v>9623.2571283426914</v>
      </c>
      <c r="D3216" s="28">
        <f t="shared" si="1408"/>
        <v>6941.51</v>
      </c>
      <c r="E3216" s="9">
        <f>IF(K3216=1,VLOOKUP(A3215,[1]Plan1!$AY$117:$BA$314,3),E3215)</f>
        <v>6967.89</v>
      </c>
      <c r="F3216" s="110">
        <f t="shared" si="1409"/>
        <v>45489</v>
      </c>
      <c r="G3216" s="12">
        <f t="shared" si="1400"/>
        <v>3.8003258656977845E-3</v>
      </c>
      <c r="H3216" s="11">
        <f t="shared" si="1410"/>
        <v>45519</v>
      </c>
      <c r="I3216" s="11">
        <f t="shared" si="1401"/>
        <v>45519</v>
      </c>
      <c r="J3216" s="1">
        <f t="shared" si="1411"/>
        <v>23</v>
      </c>
      <c r="K3216" s="1">
        <f t="shared" si="1395"/>
        <v>8</v>
      </c>
      <c r="L3216" s="8">
        <f t="shared" si="1402"/>
        <v>1.00132021</v>
      </c>
      <c r="M3216" s="14">
        <f t="shared" si="1394"/>
        <v>1.00210048</v>
      </c>
      <c r="N3216" s="14">
        <f t="shared" si="1391"/>
        <v>1.5884017956655492</v>
      </c>
      <c r="O3216" s="8">
        <f t="shared" si="1393"/>
        <v>1.5904988099999999</v>
      </c>
      <c r="P3216" s="8">
        <f t="shared" si="1403"/>
        <v>15305.77901095</v>
      </c>
      <c r="Q3216" s="13">
        <f t="shared" si="1404"/>
        <v>0</v>
      </c>
      <c r="R3216" s="21">
        <v>0</v>
      </c>
      <c r="S3216" s="8">
        <f t="shared" si="1405"/>
        <v>0</v>
      </c>
      <c r="T3216" s="10">
        <v>6.5000000000000002E-2</v>
      </c>
      <c r="U3216" s="13">
        <f t="shared" si="1392"/>
        <v>15</v>
      </c>
      <c r="V3216" s="13">
        <v>252</v>
      </c>
      <c r="W3216" s="14">
        <f t="shared" si="1396"/>
        <v>1.0037555339999999</v>
      </c>
      <c r="X3216" s="85">
        <f t="shared" si="1398"/>
        <v>57.481373470000001</v>
      </c>
      <c r="Y3216" s="8">
        <v>0</v>
      </c>
      <c r="Z3216" s="9">
        <f t="shared" si="1406"/>
        <v>0</v>
      </c>
      <c r="AA3216" s="26" t="str">
        <f t="shared" si="1412"/>
        <v>AMEX=</v>
      </c>
      <c r="AB3216" s="70">
        <f t="shared" si="1413"/>
        <v>45511</v>
      </c>
      <c r="AC3216" s="4"/>
      <c r="AD3216" s="1"/>
      <c r="AE3216" s="11"/>
      <c r="AF3216" s="5"/>
      <c r="AG3216" s="1"/>
      <c r="AH3216" s="1"/>
      <c r="AI3216" s="1"/>
      <c r="AJ3216" s="1"/>
      <c r="AK3216" s="10"/>
      <c r="AL3216" s="1"/>
      <c r="AM3216" s="1"/>
      <c r="AN3216" s="1"/>
      <c r="AO3216" s="1"/>
      <c r="AP3216" s="1"/>
      <c r="AQ3216" s="1"/>
    </row>
    <row r="3217" spans="1:43" ht="15.75" x14ac:dyDescent="0.2">
      <c r="A3217" s="67">
        <f t="shared" si="1407"/>
        <v>45499</v>
      </c>
      <c r="B3217" s="8">
        <f t="shared" si="1399"/>
        <v>15369.63472828</v>
      </c>
      <c r="C3217" s="224">
        <f t="shared" si="1397"/>
        <v>9623.2571283426914</v>
      </c>
      <c r="D3217" s="28">
        <f t="shared" si="1408"/>
        <v>6941.51</v>
      </c>
      <c r="E3217" s="9">
        <f>IF(K3217=1,VLOOKUP(A3216,[1]Plan1!$AY$117:$BA$314,3),E3216)</f>
        <v>6967.89</v>
      </c>
      <c r="F3217" s="110">
        <f t="shared" si="1409"/>
        <v>45489</v>
      </c>
      <c r="G3217" s="12">
        <f t="shared" si="1400"/>
        <v>3.8003258656977845E-3</v>
      </c>
      <c r="H3217" s="11">
        <f t="shared" si="1410"/>
        <v>45519</v>
      </c>
      <c r="I3217" s="11">
        <f t="shared" si="1401"/>
        <v>45519</v>
      </c>
      <c r="J3217" s="1">
        <f t="shared" si="1411"/>
        <v>23</v>
      </c>
      <c r="K3217" s="1">
        <f t="shared" si="1395"/>
        <v>9</v>
      </c>
      <c r="L3217" s="8">
        <f t="shared" si="1402"/>
        <v>1.00148536</v>
      </c>
      <c r="M3217" s="14">
        <f t="shared" si="1394"/>
        <v>1.00210048</v>
      </c>
      <c r="N3217" s="14">
        <f t="shared" si="1391"/>
        <v>1.5884017956655492</v>
      </c>
      <c r="O3217" s="8">
        <f t="shared" si="1393"/>
        <v>1.5907611399999999</v>
      </c>
      <c r="P3217" s="8">
        <f t="shared" si="1403"/>
        <v>15308.30347999</v>
      </c>
      <c r="Q3217" s="13">
        <f t="shared" si="1404"/>
        <v>0</v>
      </c>
      <c r="R3217" s="21">
        <v>0</v>
      </c>
      <c r="S3217" s="8">
        <f t="shared" si="1405"/>
        <v>0</v>
      </c>
      <c r="T3217" s="10">
        <v>6.5000000000000002E-2</v>
      </c>
      <c r="U3217" s="13">
        <f t="shared" si="1392"/>
        <v>16</v>
      </c>
      <c r="V3217" s="13">
        <v>252</v>
      </c>
      <c r="W3217" s="14">
        <f t="shared" si="1396"/>
        <v>1.0040064040000001</v>
      </c>
      <c r="X3217" s="85">
        <f t="shared" si="1398"/>
        <v>61.331248289999998</v>
      </c>
      <c r="Y3217" s="8">
        <v>0</v>
      </c>
      <c r="Z3217" s="9">
        <f t="shared" si="1406"/>
        <v>0</v>
      </c>
      <c r="AA3217" s="26" t="str">
        <f t="shared" si="1412"/>
        <v>AMEX=</v>
      </c>
      <c r="AB3217" s="70">
        <f t="shared" si="1413"/>
        <v>45511</v>
      </c>
      <c r="AC3217" s="4"/>
      <c r="AD3217" s="1"/>
      <c r="AE3217" s="11"/>
      <c r="AF3217" s="5"/>
      <c r="AG3217" s="1"/>
      <c r="AH3217" s="1"/>
      <c r="AI3217" s="1"/>
      <c r="AJ3217" s="1"/>
      <c r="AK3217" s="10"/>
      <c r="AL3217" s="1"/>
      <c r="AM3217" s="1"/>
      <c r="AN3217" s="1"/>
      <c r="AO3217" s="1"/>
      <c r="AP3217" s="1"/>
      <c r="AQ3217" s="1"/>
    </row>
    <row r="3218" spans="1:43" ht="15.75" x14ac:dyDescent="0.2">
      <c r="A3218" s="67">
        <f t="shared" si="1407"/>
        <v>45500</v>
      </c>
      <c r="B3218" s="8">
        <f t="shared" si="1399"/>
        <v>15376.01168992</v>
      </c>
      <c r="C3218" s="224">
        <f t="shared" si="1397"/>
        <v>9623.2571283426914</v>
      </c>
      <c r="D3218" s="28">
        <f t="shared" si="1408"/>
        <v>6941.51</v>
      </c>
      <c r="E3218" s="9">
        <f>IF(K3218=1,VLOOKUP(A3217,[1]Plan1!$AY$117:$BA$314,3),E3217)</f>
        <v>6967.89</v>
      </c>
      <c r="F3218" s="110">
        <f t="shared" si="1409"/>
        <v>45489</v>
      </c>
      <c r="G3218" s="12">
        <f t="shared" si="1400"/>
        <v>3.8003258656977845E-3</v>
      </c>
      <c r="H3218" s="11">
        <f t="shared" si="1410"/>
        <v>45519</v>
      </c>
      <c r="I3218" s="11">
        <f t="shared" si="1401"/>
        <v>45519</v>
      </c>
      <c r="J3218" s="1">
        <f t="shared" si="1411"/>
        <v>23</v>
      </c>
      <c r="K3218" s="1">
        <f t="shared" si="1395"/>
        <v>10</v>
      </c>
      <c r="L3218" s="8">
        <f t="shared" si="1402"/>
        <v>1.00165054</v>
      </c>
      <c r="M3218" s="14">
        <f t="shared" si="1394"/>
        <v>1.00210048</v>
      </c>
      <c r="N3218" s="14">
        <f t="shared" si="1391"/>
        <v>1.5884017956655492</v>
      </c>
      <c r="O3218" s="8">
        <f t="shared" si="1393"/>
        <v>1.5910235100000001</v>
      </c>
      <c r="P3218" s="8">
        <f t="shared" si="1403"/>
        <v>15310.82833396</v>
      </c>
      <c r="Q3218" s="13">
        <f t="shared" si="1404"/>
        <v>0</v>
      </c>
      <c r="R3218" s="21">
        <v>0</v>
      </c>
      <c r="S3218" s="8">
        <f t="shared" si="1405"/>
        <v>0</v>
      </c>
      <c r="T3218" s="10">
        <v>6.5000000000000002E-2</v>
      </c>
      <c r="U3218" s="13">
        <f t="shared" si="1392"/>
        <v>17</v>
      </c>
      <c r="V3218" s="13">
        <v>252</v>
      </c>
      <c r="W3218" s="14">
        <f t="shared" si="1396"/>
        <v>1.0042573370000001</v>
      </c>
      <c r="X3218" s="85">
        <f t="shared" si="1398"/>
        <v>65.18335596</v>
      </c>
      <c r="Y3218" s="8">
        <v>0</v>
      </c>
      <c r="Z3218" s="9">
        <f t="shared" si="1406"/>
        <v>0</v>
      </c>
      <c r="AA3218" s="26" t="str">
        <f t="shared" si="1412"/>
        <v>AMEX=</v>
      </c>
      <c r="AB3218" s="70">
        <f t="shared" si="1413"/>
        <v>45511</v>
      </c>
      <c r="AC3218" s="4"/>
      <c r="AD3218" s="1"/>
      <c r="AE3218" s="11"/>
      <c r="AF3218" s="5"/>
      <c r="AG3218" s="1"/>
      <c r="AH3218" s="1"/>
      <c r="AI3218" s="1"/>
      <c r="AJ3218" s="1"/>
      <c r="AK3218" s="10"/>
      <c r="AL3218" s="1"/>
      <c r="AM3218" s="1"/>
      <c r="AN3218" s="1"/>
      <c r="AO3218" s="1"/>
      <c r="AP3218" s="1"/>
      <c r="AQ3218" s="1"/>
    </row>
    <row r="3219" spans="1:43" ht="15.75" x14ac:dyDescent="0.2">
      <c r="A3219" s="67">
        <f t="shared" si="1407"/>
        <v>45501</v>
      </c>
      <c r="B3219" s="8">
        <f t="shared" si="1399"/>
        <v>15376.01168992</v>
      </c>
      <c r="C3219" s="224">
        <f t="shared" si="1397"/>
        <v>9623.2571283426914</v>
      </c>
      <c r="D3219" s="28">
        <f t="shared" si="1408"/>
        <v>6941.51</v>
      </c>
      <c r="E3219" s="9">
        <f>IF(K3219=1,VLOOKUP(A3218,[1]Plan1!$AY$117:$BA$314,3),E3218)</f>
        <v>6967.89</v>
      </c>
      <c r="F3219" s="110">
        <f t="shared" si="1409"/>
        <v>45489</v>
      </c>
      <c r="G3219" s="12">
        <f t="shared" si="1400"/>
        <v>3.8003258656977845E-3</v>
      </c>
      <c r="H3219" s="11">
        <f t="shared" si="1410"/>
        <v>45519</v>
      </c>
      <c r="I3219" s="11">
        <f t="shared" si="1401"/>
        <v>45519</v>
      </c>
      <c r="J3219" s="1">
        <f t="shared" si="1411"/>
        <v>23</v>
      </c>
      <c r="K3219" s="1">
        <f t="shared" si="1395"/>
        <v>10</v>
      </c>
      <c r="L3219" s="8">
        <f t="shared" si="1402"/>
        <v>1.00165054</v>
      </c>
      <c r="M3219" s="14">
        <f t="shared" si="1394"/>
        <v>1.00210048</v>
      </c>
      <c r="N3219" s="14">
        <f t="shared" si="1391"/>
        <v>1.5884017956655492</v>
      </c>
      <c r="O3219" s="8">
        <f t="shared" si="1393"/>
        <v>1.5910235100000001</v>
      </c>
      <c r="P3219" s="8">
        <f t="shared" si="1403"/>
        <v>15310.82833396</v>
      </c>
      <c r="Q3219" s="13">
        <f t="shared" si="1404"/>
        <v>0</v>
      </c>
      <c r="R3219" s="21">
        <v>0</v>
      </c>
      <c r="S3219" s="8">
        <f t="shared" si="1405"/>
        <v>0</v>
      </c>
      <c r="T3219" s="10">
        <v>6.5000000000000002E-2</v>
      </c>
      <c r="U3219" s="13">
        <f t="shared" si="1392"/>
        <v>17</v>
      </c>
      <c r="V3219" s="13">
        <v>252</v>
      </c>
      <c r="W3219" s="14">
        <f t="shared" si="1396"/>
        <v>1.0042573370000001</v>
      </c>
      <c r="X3219" s="85">
        <f t="shared" si="1398"/>
        <v>65.18335596</v>
      </c>
      <c r="Y3219" s="8">
        <v>0</v>
      </c>
      <c r="Z3219" s="9">
        <f t="shared" si="1406"/>
        <v>0</v>
      </c>
      <c r="AA3219" s="26" t="str">
        <f t="shared" si="1412"/>
        <v>AMEX=</v>
      </c>
      <c r="AB3219" s="70">
        <f t="shared" si="1413"/>
        <v>45511</v>
      </c>
      <c r="AC3219" s="4"/>
      <c r="AD3219" s="1"/>
      <c r="AE3219" s="11"/>
      <c r="AF3219" s="5"/>
      <c r="AG3219" s="1"/>
      <c r="AH3219" s="1"/>
      <c r="AI3219" s="1"/>
      <c r="AJ3219" s="1"/>
      <c r="AK3219" s="10"/>
      <c r="AL3219" s="1"/>
      <c r="AM3219" s="1"/>
      <c r="AN3219" s="1"/>
      <c r="AO3219" s="1"/>
      <c r="AP3219" s="1"/>
      <c r="AQ3219" s="1"/>
    </row>
    <row r="3220" spans="1:43" ht="15.75" x14ac:dyDescent="0.2">
      <c r="A3220" s="67">
        <f t="shared" si="1407"/>
        <v>45502</v>
      </c>
      <c r="B3220" s="8">
        <f t="shared" si="1399"/>
        <v>15376.01168992</v>
      </c>
      <c r="C3220" s="224">
        <f t="shared" si="1397"/>
        <v>9623.2571283426914</v>
      </c>
      <c r="D3220" s="28">
        <f t="shared" si="1408"/>
        <v>6941.51</v>
      </c>
      <c r="E3220" s="9">
        <f>IF(K3220=1,VLOOKUP(A3219,[1]Plan1!$AY$117:$BA$314,3),E3219)</f>
        <v>6967.89</v>
      </c>
      <c r="F3220" s="110">
        <f t="shared" si="1409"/>
        <v>45489</v>
      </c>
      <c r="G3220" s="12">
        <f t="shared" si="1400"/>
        <v>3.8003258656977845E-3</v>
      </c>
      <c r="H3220" s="11">
        <f t="shared" si="1410"/>
        <v>45519</v>
      </c>
      <c r="I3220" s="11">
        <f t="shared" si="1401"/>
        <v>45519</v>
      </c>
      <c r="J3220" s="1">
        <f t="shared" si="1411"/>
        <v>23</v>
      </c>
      <c r="K3220" s="1">
        <f t="shared" si="1395"/>
        <v>10</v>
      </c>
      <c r="L3220" s="8">
        <f t="shared" si="1402"/>
        <v>1.00165054</v>
      </c>
      <c r="M3220" s="14">
        <f t="shared" si="1394"/>
        <v>1.00210048</v>
      </c>
      <c r="N3220" s="14">
        <f t="shared" si="1391"/>
        <v>1.5884017956655492</v>
      </c>
      <c r="O3220" s="8">
        <f t="shared" si="1393"/>
        <v>1.5910235100000001</v>
      </c>
      <c r="P3220" s="8">
        <f t="shared" si="1403"/>
        <v>15310.82833396</v>
      </c>
      <c r="Q3220" s="13">
        <f t="shared" si="1404"/>
        <v>0</v>
      </c>
      <c r="R3220" s="21">
        <v>0</v>
      </c>
      <c r="S3220" s="8">
        <f t="shared" si="1405"/>
        <v>0</v>
      </c>
      <c r="T3220" s="10">
        <v>6.5000000000000002E-2</v>
      </c>
      <c r="U3220" s="13">
        <f t="shared" si="1392"/>
        <v>17</v>
      </c>
      <c r="V3220" s="13">
        <v>252</v>
      </c>
      <c r="W3220" s="14">
        <f t="shared" si="1396"/>
        <v>1.0042573370000001</v>
      </c>
      <c r="X3220" s="85">
        <f t="shared" si="1398"/>
        <v>65.18335596</v>
      </c>
      <c r="Y3220" s="8">
        <v>0</v>
      </c>
      <c r="Z3220" s="9">
        <f t="shared" si="1406"/>
        <v>0</v>
      </c>
      <c r="AA3220" s="26" t="str">
        <f t="shared" si="1412"/>
        <v>AMEX=</v>
      </c>
      <c r="AB3220" s="70">
        <f t="shared" si="1413"/>
        <v>45511</v>
      </c>
      <c r="AC3220" s="4"/>
      <c r="AD3220" s="1"/>
      <c r="AE3220" s="11"/>
      <c r="AF3220" s="5"/>
      <c r="AG3220" s="1"/>
      <c r="AH3220" s="1"/>
      <c r="AI3220" s="1"/>
      <c r="AJ3220" s="1"/>
      <c r="AK3220" s="10"/>
      <c r="AL3220" s="1"/>
      <c r="AM3220" s="1"/>
      <c r="AN3220" s="1"/>
      <c r="AO3220" s="1"/>
      <c r="AP3220" s="1"/>
      <c r="AQ3220" s="1"/>
    </row>
    <row r="3221" spans="1:43" ht="15.75" x14ac:dyDescent="0.2">
      <c r="A3221" s="67">
        <f t="shared" si="1407"/>
        <v>45503</v>
      </c>
      <c r="B3221" s="8">
        <f t="shared" si="1399"/>
        <v>15382.391254800001</v>
      </c>
      <c r="C3221" s="224">
        <f t="shared" si="1397"/>
        <v>9623.2571283426914</v>
      </c>
      <c r="D3221" s="28">
        <f t="shared" si="1408"/>
        <v>6941.51</v>
      </c>
      <c r="E3221" s="9">
        <f>IF(K3221=1,VLOOKUP(A3220,[1]Plan1!$AY$117:$BA$314,3),E3220)</f>
        <v>6967.89</v>
      </c>
      <c r="F3221" s="110">
        <f t="shared" si="1409"/>
        <v>45489</v>
      </c>
      <c r="G3221" s="12">
        <f t="shared" si="1400"/>
        <v>3.8003258656977845E-3</v>
      </c>
      <c r="H3221" s="11">
        <f t="shared" si="1410"/>
        <v>45519</v>
      </c>
      <c r="I3221" s="11">
        <f t="shared" si="1401"/>
        <v>45519</v>
      </c>
      <c r="J3221" s="1">
        <f t="shared" si="1411"/>
        <v>23</v>
      </c>
      <c r="K3221" s="1">
        <f t="shared" si="1395"/>
        <v>11</v>
      </c>
      <c r="L3221" s="8">
        <f t="shared" si="1402"/>
        <v>1.0018157400000001</v>
      </c>
      <c r="M3221" s="14">
        <f t="shared" si="1394"/>
        <v>1.00210048</v>
      </c>
      <c r="N3221" s="14">
        <f t="shared" si="1391"/>
        <v>1.5884017956655492</v>
      </c>
      <c r="O3221" s="8">
        <f t="shared" si="1393"/>
        <v>1.59128592</v>
      </c>
      <c r="P3221" s="8">
        <f t="shared" si="1403"/>
        <v>15313.353572870001</v>
      </c>
      <c r="Q3221" s="13">
        <f t="shared" si="1404"/>
        <v>0</v>
      </c>
      <c r="R3221" s="21">
        <v>0</v>
      </c>
      <c r="S3221" s="8">
        <f t="shared" si="1405"/>
        <v>0</v>
      </c>
      <c r="T3221" s="10">
        <v>6.5000000000000002E-2</v>
      </c>
      <c r="U3221" s="13">
        <f t="shared" si="1392"/>
        <v>18</v>
      </c>
      <c r="V3221" s="13">
        <v>252</v>
      </c>
      <c r="W3221" s="14">
        <f t="shared" si="1396"/>
        <v>1.0045083319999999</v>
      </c>
      <c r="X3221" s="85">
        <f t="shared" si="1398"/>
        <v>69.037681930000005</v>
      </c>
      <c r="Y3221" s="8">
        <v>0</v>
      </c>
      <c r="Z3221" s="9">
        <f t="shared" si="1406"/>
        <v>0</v>
      </c>
      <c r="AA3221" s="26" t="str">
        <f t="shared" si="1412"/>
        <v>AMEX=</v>
      </c>
      <c r="AB3221" s="70">
        <f t="shared" si="1413"/>
        <v>45511</v>
      </c>
      <c r="AC3221" s="4"/>
      <c r="AD3221" s="1"/>
      <c r="AE3221" s="11"/>
      <c r="AF3221" s="5"/>
      <c r="AG3221" s="1"/>
      <c r="AH3221" s="1"/>
      <c r="AI3221" s="1"/>
      <c r="AJ3221" s="1"/>
      <c r="AK3221" s="10"/>
      <c r="AL3221" s="1"/>
      <c r="AM3221" s="1"/>
      <c r="AN3221" s="1"/>
      <c r="AO3221" s="1"/>
      <c r="AP3221" s="1"/>
      <c r="AQ3221" s="1"/>
    </row>
    <row r="3222" spans="1:43" ht="15.75" x14ac:dyDescent="0.2">
      <c r="A3222" s="67">
        <f t="shared" si="1407"/>
        <v>45504</v>
      </c>
      <c r="B3222" s="8">
        <f t="shared" si="1399"/>
        <v>15388.77353567</v>
      </c>
      <c r="C3222" s="224">
        <f t="shared" si="1397"/>
        <v>9623.2571283426914</v>
      </c>
      <c r="D3222" s="28">
        <f t="shared" si="1408"/>
        <v>6941.51</v>
      </c>
      <c r="E3222" s="9">
        <f>IF(K3222=1,VLOOKUP(A3221,[1]Plan1!$AY$117:$BA$314,3),E3221)</f>
        <v>6967.89</v>
      </c>
      <c r="F3222" s="110">
        <f t="shared" si="1409"/>
        <v>45489</v>
      </c>
      <c r="G3222" s="12">
        <f t="shared" si="1400"/>
        <v>3.8003258656977845E-3</v>
      </c>
      <c r="H3222" s="11">
        <f t="shared" si="1410"/>
        <v>45519</v>
      </c>
      <c r="I3222" s="11">
        <f t="shared" si="1401"/>
        <v>45519</v>
      </c>
      <c r="J3222" s="1">
        <f t="shared" si="1411"/>
        <v>23</v>
      </c>
      <c r="K3222" s="1">
        <f t="shared" si="1395"/>
        <v>12</v>
      </c>
      <c r="L3222" s="8">
        <f t="shared" si="1402"/>
        <v>1.0019809799999999</v>
      </c>
      <c r="M3222" s="14">
        <f t="shared" si="1394"/>
        <v>1.00210048</v>
      </c>
      <c r="N3222" s="14">
        <f t="shared" si="1391"/>
        <v>1.5884017956655492</v>
      </c>
      <c r="O3222" s="8">
        <f t="shared" si="1393"/>
        <v>1.5915483800000001</v>
      </c>
      <c r="P3222" s="8">
        <f t="shared" si="1403"/>
        <v>15315.87929293</v>
      </c>
      <c r="Q3222" s="13">
        <f t="shared" si="1404"/>
        <v>0</v>
      </c>
      <c r="R3222" s="21">
        <v>0</v>
      </c>
      <c r="S3222" s="8">
        <f t="shared" si="1405"/>
        <v>0</v>
      </c>
      <c r="T3222" s="10">
        <v>6.5000000000000002E-2</v>
      </c>
      <c r="U3222" s="13">
        <f t="shared" si="1392"/>
        <v>19</v>
      </c>
      <c r="V3222" s="13">
        <v>252</v>
      </c>
      <c r="W3222" s="14">
        <f t="shared" si="1396"/>
        <v>1.00475939</v>
      </c>
      <c r="X3222" s="85">
        <f t="shared" si="1398"/>
        <v>72.894242739999996</v>
      </c>
      <c r="Y3222" s="8">
        <v>0</v>
      </c>
      <c r="Z3222" s="9">
        <f t="shared" si="1406"/>
        <v>0</v>
      </c>
      <c r="AA3222" s="26" t="str">
        <f t="shared" si="1412"/>
        <v>AMEX=</v>
      </c>
      <c r="AB3222" s="70">
        <f t="shared" si="1413"/>
        <v>45511</v>
      </c>
      <c r="AC3222" s="4"/>
      <c r="AD3222" s="1"/>
      <c r="AE3222" s="11"/>
      <c r="AF3222" s="5"/>
      <c r="AG3222" s="1"/>
      <c r="AH3222" s="1"/>
      <c r="AI3222" s="1"/>
      <c r="AJ3222" s="1"/>
      <c r="AK3222" s="10"/>
      <c r="AL3222" s="1"/>
      <c r="AM3222" s="1"/>
      <c r="AN3222" s="1"/>
      <c r="AO3222" s="1"/>
      <c r="AP3222" s="1"/>
      <c r="AQ3222" s="1"/>
    </row>
    <row r="3223" spans="1:43" ht="15.75" x14ac:dyDescent="0.2">
      <c r="A3223" s="67">
        <f t="shared" si="1407"/>
        <v>45505</v>
      </c>
      <c r="B3223" s="8">
        <f t="shared" si="1399"/>
        <v>15395.15833996</v>
      </c>
      <c r="C3223" s="224">
        <f t="shared" si="1397"/>
        <v>9623.2571283426914</v>
      </c>
      <c r="D3223" s="28">
        <f t="shared" si="1408"/>
        <v>6941.51</v>
      </c>
      <c r="E3223" s="9">
        <f>IF(K3223=1,VLOOKUP(A3222,[1]Plan1!$AY$117:$BA$314,3),E3222)</f>
        <v>6967.89</v>
      </c>
      <c r="F3223" s="110">
        <f t="shared" si="1409"/>
        <v>45489</v>
      </c>
      <c r="G3223" s="12">
        <f t="shared" si="1400"/>
        <v>3.8003258656977845E-3</v>
      </c>
      <c r="H3223" s="11">
        <f t="shared" si="1410"/>
        <v>45519</v>
      </c>
      <c r="I3223" s="11">
        <f t="shared" si="1401"/>
        <v>45519</v>
      </c>
      <c r="J3223" s="1">
        <f t="shared" si="1411"/>
        <v>23</v>
      </c>
      <c r="K3223" s="1">
        <f t="shared" si="1395"/>
        <v>13</v>
      </c>
      <c r="L3223" s="8">
        <f t="shared" si="1402"/>
        <v>1.0021462299999999</v>
      </c>
      <c r="M3223" s="14">
        <f t="shared" si="1394"/>
        <v>1.00210048</v>
      </c>
      <c r="N3223" s="14">
        <f t="shared" si="1391"/>
        <v>1.5884017956655492</v>
      </c>
      <c r="O3223" s="8">
        <f t="shared" si="1393"/>
        <v>1.59181087</v>
      </c>
      <c r="P3223" s="8">
        <f t="shared" si="1403"/>
        <v>15318.405301700001</v>
      </c>
      <c r="Q3223" s="13">
        <f t="shared" si="1404"/>
        <v>0</v>
      </c>
      <c r="R3223" s="21">
        <v>0</v>
      </c>
      <c r="S3223" s="8">
        <f t="shared" si="1405"/>
        <v>0</v>
      </c>
      <c r="T3223" s="10">
        <v>6.5000000000000002E-2</v>
      </c>
      <c r="U3223" s="13">
        <f t="shared" si="1392"/>
        <v>20</v>
      </c>
      <c r="V3223" s="13">
        <v>252</v>
      </c>
      <c r="W3223" s="14">
        <f t="shared" si="1396"/>
        <v>1.0050105110000001</v>
      </c>
      <c r="X3223" s="85">
        <f t="shared" si="1398"/>
        <v>76.753038259999997</v>
      </c>
      <c r="Y3223" s="8">
        <v>0</v>
      </c>
      <c r="Z3223" s="9">
        <f t="shared" si="1406"/>
        <v>0</v>
      </c>
      <c r="AA3223" s="26" t="str">
        <f t="shared" si="1412"/>
        <v>AMEX=</v>
      </c>
      <c r="AB3223" s="70">
        <f t="shared" si="1413"/>
        <v>45511</v>
      </c>
      <c r="AC3223" s="4"/>
      <c r="AD3223" s="1"/>
      <c r="AE3223" s="11"/>
      <c r="AF3223" s="5"/>
      <c r="AG3223" s="1"/>
      <c r="AH3223" s="1"/>
      <c r="AI3223" s="1"/>
      <c r="AJ3223" s="1"/>
      <c r="AK3223" s="10"/>
      <c r="AL3223" s="1"/>
      <c r="AM3223" s="1"/>
      <c r="AN3223" s="1"/>
      <c r="AO3223" s="1"/>
      <c r="AP3223" s="1"/>
      <c r="AQ3223" s="1"/>
    </row>
    <row r="3224" spans="1:43" ht="15.75" x14ac:dyDescent="0.2">
      <c r="A3224" s="67">
        <f t="shared" si="1407"/>
        <v>45506</v>
      </c>
      <c r="B3224" s="8">
        <f t="shared" si="1399"/>
        <v>15401.545846499999</v>
      </c>
      <c r="C3224" s="224">
        <f t="shared" si="1397"/>
        <v>9623.2571283426914</v>
      </c>
      <c r="D3224" s="28">
        <f t="shared" si="1408"/>
        <v>6941.51</v>
      </c>
      <c r="E3224" s="9">
        <f>IF(K3224=1,VLOOKUP(A3223,[1]Plan1!$AY$117:$BA$314,3),E3223)</f>
        <v>6967.89</v>
      </c>
      <c r="F3224" s="110">
        <f t="shared" si="1409"/>
        <v>45489</v>
      </c>
      <c r="G3224" s="12">
        <f t="shared" si="1400"/>
        <v>3.8003258656977845E-3</v>
      </c>
      <c r="H3224" s="11">
        <f t="shared" si="1410"/>
        <v>45519</v>
      </c>
      <c r="I3224" s="11">
        <f t="shared" si="1401"/>
        <v>45519</v>
      </c>
      <c r="J3224" s="1">
        <f t="shared" si="1411"/>
        <v>23</v>
      </c>
      <c r="K3224" s="1">
        <f t="shared" si="1395"/>
        <v>14</v>
      </c>
      <c r="L3224" s="8">
        <f t="shared" si="1402"/>
        <v>1.0023115199999999</v>
      </c>
      <c r="M3224" s="14">
        <f t="shared" si="1394"/>
        <v>1.00210048</v>
      </c>
      <c r="N3224" s="14">
        <f t="shared" si="1391"/>
        <v>1.5884017956655492</v>
      </c>
      <c r="O3224" s="8">
        <f t="shared" si="1393"/>
        <v>1.59207341</v>
      </c>
      <c r="P3224" s="8">
        <f t="shared" si="1403"/>
        <v>15320.93179162</v>
      </c>
      <c r="Q3224" s="13">
        <f t="shared" si="1404"/>
        <v>0</v>
      </c>
      <c r="R3224" s="21">
        <v>0</v>
      </c>
      <c r="S3224" s="8">
        <f t="shared" si="1405"/>
        <v>0</v>
      </c>
      <c r="T3224" s="10">
        <v>6.5000000000000002E-2</v>
      </c>
      <c r="U3224" s="13">
        <f t="shared" si="1392"/>
        <v>21</v>
      </c>
      <c r="V3224" s="13">
        <v>252</v>
      </c>
      <c r="W3224" s="14">
        <f t="shared" si="1396"/>
        <v>1.0052616940000001</v>
      </c>
      <c r="X3224" s="85">
        <f t="shared" si="1398"/>
        <v>80.614054879999998</v>
      </c>
      <c r="Y3224" s="8">
        <v>0</v>
      </c>
      <c r="Z3224" s="9">
        <f t="shared" si="1406"/>
        <v>0</v>
      </c>
      <c r="AA3224" s="26" t="str">
        <f t="shared" si="1412"/>
        <v>AMEX=</v>
      </c>
      <c r="AB3224" s="70">
        <f t="shared" si="1413"/>
        <v>45511</v>
      </c>
      <c r="AC3224" s="4"/>
      <c r="AD3224" s="1"/>
      <c r="AE3224" s="11"/>
      <c r="AF3224" s="5"/>
      <c r="AG3224" s="1"/>
      <c r="AH3224" s="1"/>
      <c r="AI3224" s="1"/>
      <c r="AJ3224" s="1"/>
      <c r="AK3224" s="10"/>
      <c r="AL3224" s="1"/>
      <c r="AM3224" s="1"/>
      <c r="AN3224" s="1"/>
      <c r="AO3224" s="1"/>
      <c r="AP3224" s="1"/>
      <c r="AQ3224" s="1"/>
    </row>
    <row r="3225" spans="1:43" ht="15.75" x14ac:dyDescent="0.2">
      <c r="A3225" s="67">
        <f t="shared" si="1407"/>
        <v>45507</v>
      </c>
      <c r="B3225" s="8">
        <f t="shared" si="1399"/>
        <v>15407.935990020002</v>
      </c>
      <c r="C3225" s="224">
        <f t="shared" si="1397"/>
        <v>9623.2571283426914</v>
      </c>
      <c r="D3225" s="28">
        <f t="shared" si="1408"/>
        <v>6941.51</v>
      </c>
      <c r="E3225" s="9">
        <f>IF(K3225=1,VLOOKUP(A3224,[1]Plan1!$AY$117:$BA$314,3),E3224)</f>
        <v>6967.89</v>
      </c>
      <c r="F3225" s="110">
        <f t="shared" si="1409"/>
        <v>45489</v>
      </c>
      <c r="G3225" s="12">
        <f t="shared" si="1400"/>
        <v>3.8003258656977845E-3</v>
      </c>
      <c r="H3225" s="11">
        <f t="shared" si="1410"/>
        <v>45519</v>
      </c>
      <c r="I3225" s="11">
        <f t="shared" si="1401"/>
        <v>45519</v>
      </c>
      <c r="J3225" s="1">
        <f t="shared" si="1411"/>
        <v>23</v>
      </c>
      <c r="K3225" s="1">
        <f t="shared" si="1395"/>
        <v>15</v>
      </c>
      <c r="L3225" s="8">
        <f t="shared" si="1402"/>
        <v>1.00247683</v>
      </c>
      <c r="M3225" s="14">
        <f t="shared" si="1394"/>
        <v>1.00210048</v>
      </c>
      <c r="N3225" s="14">
        <f t="shared" si="1391"/>
        <v>1.5884017956655492</v>
      </c>
      <c r="O3225" s="8">
        <f t="shared" si="1393"/>
        <v>1.59233599</v>
      </c>
      <c r="P3225" s="8">
        <f t="shared" si="1403"/>
        <v>15323.458666480001</v>
      </c>
      <c r="Q3225" s="13">
        <f t="shared" si="1404"/>
        <v>0</v>
      </c>
      <c r="R3225" s="21">
        <v>0</v>
      </c>
      <c r="S3225" s="8">
        <f t="shared" si="1405"/>
        <v>0</v>
      </c>
      <c r="T3225" s="10">
        <v>6.5000000000000002E-2</v>
      </c>
      <c r="U3225" s="13">
        <f t="shared" si="1392"/>
        <v>22</v>
      </c>
      <c r="V3225" s="13">
        <v>252</v>
      </c>
      <c r="W3225" s="14">
        <f t="shared" si="1396"/>
        <v>1.0055129410000001</v>
      </c>
      <c r="X3225" s="85">
        <f t="shared" si="1398"/>
        <v>84.47732354</v>
      </c>
      <c r="Y3225" s="8">
        <v>0</v>
      </c>
      <c r="Z3225" s="9">
        <f t="shared" si="1406"/>
        <v>0</v>
      </c>
      <c r="AA3225" s="26" t="str">
        <f t="shared" si="1412"/>
        <v>AMEX=</v>
      </c>
      <c r="AB3225" s="70">
        <f t="shared" si="1413"/>
        <v>45511</v>
      </c>
      <c r="AC3225" s="4"/>
      <c r="AD3225" s="1"/>
      <c r="AE3225" s="11"/>
      <c r="AF3225" s="5"/>
      <c r="AG3225" s="1"/>
      <c r="AH3225" s="1"/>
      <c r="AI3225" s="1"/>
      <c r="AJ3225" s="1"/>
      <c r="AK3225" s="10"/>
      <c r="AL3225" s="1"/>
      <c r="AM3225" s="1"/>
      <c r="AN3225" s="1"/>
      <c r="AO3225" s="1"/>
      <c r="AP3225" s="1"/>
      <c r="AQ3225" s="1"/>
    </row>
    <row r="3226" spans="1:43" ht="15.75" x14ac:dyDescent="0.2">
      <c r="A3226" s="67">
        <f t="shared" si="1407"/>
        <v>45508</v>
      </c>
      <c r="B3226" s="8">
        <f t="shared" si="1399"/>
        <v>15407.935990020002</v>
      </c>
      <c r="C3226" s="224">
        <f t="shared" si="1397"/>
        <v>9623.2571283426914</v>
      </c>
      <c r="D3226" s="28">
        <f t="shared" si="1408"/>
        <v>6941.51</v>
      </c>
      <c r="E3226" s="9">
        <f>IF(K3226=1,VLOOKUP(A3225,[1]Plan1!$AY$117:$BA$314,3),E3225)</f>
        <v>6967.89</v>
      </c>
      <c r="F3226" s="110">
        <f t="shared" si="1409"/>
        <v>45489</v>
      </c>
      <c r="G3226" s="12">
        <f t="shared" si="1400"/>
        <v>3.8003258656977845E-3</v>
      </c>
      <c r="H3226" s="11">
        <f t="shared" si="1410"/>
        <v>45519</v>
      </c>
      <c r="I3226" s="11">
        <f t="shared" si="1401"/>
        <v>45519</v>
      </c>
      <c r="J3226" s="1">
        <f t="shared" si="1411"/>
        <v>23</v>
      </c>
      <c r="K3226" s="1">
        <f t="shared" si="1395"/>
        <v>15</v>
      </c>
      <c r="L3226" s="8">
        <f t="shared" si="1402"/>
        <v>1.00247683</v>
      </c>
      <c r="M3226" s="14">
        <f t="shared" si="1394"/>
        <v>1.00210048</v>
      </c>
      <c r="N3226" s="14">
        <f t="shared" si="1391"/>
        <v>1.5884017956655492</v>
      </c>
      <c r="O3226" s="8">
        <f t="shared" si="1393"/>
        <v>1.59233599</v>
      </c>
      <c r="P3226" s="8">
        <f t="shared" si="1403"/>
        <v>15323.458666480001</v>
      </c>
      <c r="Q3226" s="13">
        <f t="shared" si="1404"/>
        <v>0</v>
      </c>
      <c r="R3226" s="21">
        <v>0</v>
      </c>
      <c r="S3226" s="8">
        <f t="shared" si="1405"/>
        <v>0</v>
      </c>
      <c r="T3226" s="10">
        <v>6.5000000000000002E-2</v>
      </c>
      <c r="U3226" s="13">
        <f t="shared" si="1392"/>
        <v>22</v>
      </c>
      <c r="V3226" s="13">
        <v>252</v>
      </c>
      <c r="W3226" s="14">
        <f t="shared" si="1396"/>
        <v>1.0055129410000001</v>
      </c>
      <c r="X3226" s="85">
        <f t="shared" si="1398"/>
        <v>84.47732354</v>
      </c>
      <c r="Y3226" s="8">
        <v>0</v>
      </c>
      <c r="Z3226" s="9">
        <f t="shared" si="1406"/>
        <v>0</v>
      </c>
      <c r="AA3226" s="26" t="str">
        <f t="shared" si="1412"/>
        <v>AMEX=</v>
      </c>
      <c r="AB3226" s="70">
        <f t="shared" si="1413"/>
        <v>45511</v>
      </c>
      <c r="AC3226" s="4"/>
      <c r="AD3226" s="1"/>
      <c r="AE3226" s="11"/>
      <c r="AF3226" s="5"/>
      <c r="AG3226" s="1"/>
      <c r="AH3226" s="1"/>
      <c r="AI3226" s="1"/>
      <c r="AJ3226" s="1"/>
      <c r="AK3226" s="10"/>
      <c r="AL3226" s="1"/>
      <c r="AM3226" s="1"/>
      <c r="AN3226" s="1"/>
      <c r="AO3226" s="1"/>
      <c r="AP3226" s="1"/>
      <c r="AQ3226" s="1"/>
    </row>
    <row r="3227" spans="1:43" ht="15.75" x14ac:dyDescent="0.2">
      <c r="A3227" s="67">
        <f t="shared" si="1407"/>
        <v>45509</v>
      </c>
      <c r="B3227" s="8">
        <f t="shared" si="1399"/>
        <v>15407.935990020002</v>
      </c>
      <c r="C3227" s="224">
        <f t="shared" si="1397"/>
        <v>9623.2571283426914</v>
      </c>
      <c r="D3227" s="28">
        <f t="shared" si="1408"/>
        <v>6941.51</v>
      </c>
      <c r="E3227" s="9">
        <f>IF(K3227=1,VLOOKUP(A3226,[1]Plan1!$AY$117:$BA$314,3),E3226)</f>
        <v>6967.89</v>
      </c>
      <c r="F3227" s="110">
        <f t="shared" si="1409"/>
        <v>45489</v>
      </c>
      <c r="G3227" s="12">
        <f t="shared" si="1400"/>
        <v>3.8003258656977845E-3</v>
      </c>
      <c r="H3227" s="11">
        <f t="shared" si="1410"/>
        <v>45519</v>
      </c>
      <c r="I3227" s="11">
        <f t="shared" si="1401"/>
        <v>45519</v>
      </c>
      <c r="J3227" s="1">
        <f t="shared" si="1411"/>
        <v>23</v>
      </c>
      <c r="K3227" s="1">
        <f t="shared" si="1395"/>
        <v>15</v>
      </c>
      <c r="L3227" s="8">
        <f t="shared" si="1402"/>
        <v>1.00247683</v>
      </c>
      <c r="M3227" s="14">
        <f t="shared" si="1394"/>
        <v>1.00210048</v>
      </c>
      <c r="N3227" s="14">
        <f t="shared" si="1391"/>
        <v>1.5884017956655492</v>
      </c>
      <c r="O3227" s="8">
        <f t="shared" si="1393"/>
        <v>1.59233599</v>
      </c>
      <c r="P3227" s="8">
        <f t="shared" si="1403"/>
        <v>15323.458666480001</v>
      </c>
      <c r="Q3227" s="13">
        <f t="shared" si="1404"/>
        <v>0</v>
      </c>
      <c r="R3227" s="21">
        <v>0</v>
      </c>
      <c r="S3227" s="8">
        <f t="shared" si="1405"/>
        <v>0</v>
      </c>
      <c r="T3227" s="10">
        <v>6.5000000000000002E-2</v>
      </c>
      <c r="U3227" s="13">
        <f t="shared" si="1392"/>
        <v>22</v>
      </c>
      <c r="V3227" s="13">
        <v>252</v>
      </c>
      <c r="W3227" s="14">
        <f t="shared" si="1396"/>
        <v>1.0055129410000001</v>
      </c>
      <c r="X3227" s="85">
        <f t="shared" si="1398"/>
        <v>84.47732354</v>
      </c>
      <c r="Y3227" s="8">
        <v>0</v>
      </c>
      <c r="Z3227" s="9">
        <f t="shared" si="1406"/>
        <v>0</v>
      </c>
      <c r="AA3227" s="26" t="str">
        <f t="shared" si="1412"/>
        <v>AMEX=</v>
      </c>
      <c r="AB3227" s="70">
        <f t="shared" si="1413"/>
        <v>45511</v>
      </c>
      <c r="AC3227" s="4"/>
      <c r="AD3227" s="1"/>
      <c r="AE3227" s="11"/>
      <c r="AF3227" s="5"/>
      <c r="AG3227" s="1"/>
      <c r="AH3227" s="1"/>
      <c r="AI3227" s="1"/>
      <c r="AJ3227" s="1"/>
      <c r="AK3227" s="10"/>
      <c r="AL3227" s="1"/>
      <c r="AM3227" s="1"/>
      <c r="AN3227" s="1"/>
      <c r="AO3227" s="1"/>
      <c r="AP3227" s="1"/>
      <c r="AQ3227" s="1"/>
    </row>
    <row r="3228" spans="1:43" ht="15.75" x14ac:dyDescent="0.2">
      <c r="A3228" s="67">
        <f t="shared" si="1407"/>
        <v>45510</v>
      </c>
      <c r="B3228" s="8">
        <f t="shared" si="1399"/>
        <v>15414.328837429999</v>
      </c>
      <c r="C3228" s="224">
        <f t="shared" si="1397"/>
        <v>9623.2571283426914</v>
      </c>
      <c r="D3228" s="28">
        <f t="shared" si="1408"/>
        <v>6941.51</v>
      </c>
      <c r="E3228" s="9">
        <f>IF(K3228=1,VLOOKUP(A3227,[1]Plan1!$AY$117:$BA$314,3),E3227)</f>
        <v>6967.89</v>
      </c>
      <c r="F3228" s="110">
        <f t="shared" si="1409"/>
        <v>45489</v>
      </c>
      <c r="G3228" s="12">
        <f t="shared" si="1400"/>
        <v>3.8003258656977845E-3</v>
      </c>
      <c r="H3228" s="11">
        <f t="shared" si="1410"/>
        <v>45519</v>
      </c>
      <c r="I3228" s="11">
        <f t="shared" si="1401"/>
        <v>45519</v>
      </c>
      <c r="J3228" s="1">
        <f t="shared" si="1411"/>
        <v>23</v>
      </c>
      <c r="K3228" s="1">
        <f t="shared" si="1395"/>
        <v>16</v>
      </c>
      <c r="L3228" s="8">
        <f t="shared" si="1402"/>
        <v>1.0026421700000001</v>
      </c>
      <c r="M3228" s="14">
        <f t="shared" si="1394"/>
        <v>1.00210048</v>
      </c>
      <c r="N3228" s="14">
        <f t="shared" si="1391"/>
        <v>1.5884017956655492</v>
      </c>
      <c r="O3228" s="8">
        <f t="shared" si="1393"/>
        <v>1.59259862</v>
      </c>
      <c r="P3228" s="8">
        <f t="shared" si="1403"/>
        <v>15325.986022499999</v>
      </c>
      <c r="Q3228" s="13">
        <f t="shared" si="1404"/>
        <v>0</v>
      </c>
      <c r="R3228" s="21">
        <v>0</v>
      </c>
      <c r="S3228" s="8">
        <f t="shared" si="1405"/>
        <v>0</v>
      </c>
      <c r="T3228" s="10">
        <v>6.5000000000000002E-2</v>
      </c>
      <c r="U3228" s="13">
        <f t="shared" si="1392"/>
        <v>23</v>
      </c>
      <c r="V3228" s="13">
        <v>252</v>
      </c>
      <c r="W3228" s="14">
        <f t="shared" si="1396"/>
        <v>1.0057642499999999</v>
      </c>
      <c r="X3228" s="85">
        <f t="shared" si="1398"/>
        <v>88.342814930000003</v>
      </c>
      <c r="Y3228" s="8">
        <v>0</v>
      </c>
      <c r="Z3228" s="9">
        <f t="shared" si="1406"/>
        <v>0</v>
      </c>
      <c r="AA3228" s="26" t="str">
        <f t="shared" si="1412"/>
        <v>AMEX=</v>
      </c>
      <c r="AB3228" s="70">
        <f t="shared" si="1413"/>
        <v>45511</v>
      </c>
      <c r="AC3228" s="232" t="s">
        <v>178</v>
      </c>
      <c r="AD3228" s="232" t="s">
        <v>178</v>
      </c>
      <c r="AE3228" s="11"/>
      <c r="AF3228" s="5"/>
      <c r="AG3228" s="1"/>
      <c r="AH3228" s="1"/>
      <c r="AI3228" s="1"/>
      <c r="AJ3228" s="1"/>
      <c r="AK3228" s="10"/>
      <c r="AL3228" s="1"/>
      <c r="AM3228" s="1"/>
      <c r="AN3228" s="1"/>
      <c r="AO3228" s="1"/>
      <c r="AP3228" s="1"/>
      <c r="AQ3228" s="1"/>
    </row>
    <row r="3229" spans="1:43" ht="18.75" x14ac:dyDescent="0.25">
      <c r="A3229" s="196">
        <f t="shared" si="1407"/>
        <v>45511</v>
      </c>
      <c r="B3229" s="85">
        <f t="shared" si="1399"/>
        <v>15420.724308070001</v>
      </c>
      <c r="C3229" s="85">
        <f t="shared" si="1397"/>
        <v>9623.2571283426914</v>
      </c>
      <c r="D3229" s="197">
        <f t="shared" si="1408"/>
        <v>6941.51</v>
      </c>
      <c r="E3229" s="106">
        <f>IF(K3229=1,VLOOKUP(A3228,[1]Plan1!$AY$117:$BA$314,3),E3228)</f>
        <v>6967.89</v>
      </c>
      <c r="F3229" s="198">
        <f t="shared" si="1409"/>
        <v>45489</v>
      </c>
      <c r="G3229" s="199">
        <f t="shared" si="1400"/>
        <v>3.8003258656977845E-3</v>
      </c>
      <c r="H3229" s="200">
        <f t="shared" si="1410"/>
        <v>45519</v>
      </c>
      <c r="I3229" s="200">
        <f t="shared" si="1401"/>
        <v>45519</v>
      </c>
      <c r="J3229" s="83">
        <f t="shared" si="1411"/>
        <v>23</v>
      </c>
      <c r="K3229" s="83">
        <f t="shared" si="1395"/>
        <v>17</v>
      </c>
      <c r="L3229" s="85">
        <f t="shared" si="1402"/>
        <v>1.0028075400000001</v>
      </c>
      <c r="M3229" s="201">
        <f t="shared" si="1394"/>
        <v>1.00210048</v>
      </c>
      <c r="N3229" s="201">
        <f t="shared" si="1391"/>
        <v>1.5884017956655492</v>
      </c>
      <c r="O3229" s="85">
        <f t="shared" si="1393"/>
        <v>1.5928612900000001</v>
      </c>
      <c r="P3229" s="85">
        <f t="shared" si="1403"/>
        <v>15328.513763450001</v>
      </c>
      <c r="Q3229" s="202">
        <v>20</v>
      </c>
      <c r="R3229" s="203">
        <f>S3229/P3229</f>
        <v>5.2376369019829973E-3</v>
      </c>
      <c r="S3229" s="85">
        <f>AC3241</f>
        <v>80.285189340000002</v>
      </c>
      <c r="T3229" s="204">
        <v>6.5000000000000002E-2</v>
      </c>
      <c r="U3229" s="202">
        <f t="shared" si="1392"/>
        <v>24</v>
      </c>
      <c r="V3229" s="202">
        <v>252</v>
      </c>
      <c r="W3229" s="201">
        <f t="shared" si="1396"/>
        <v>1.0060156220000001</v>
      </c>
      <c r="X3229" s="85">
        <f t="shared" si="1398"/>
        <v>92.210544619999993</v>
      </c>
      <c r="Y3229" s="85">
        <v>0</v>
      </c>
      <c r="Z3229" s="85">
        <f t="shared" si="1406"/>
        <v>172.49573396</v>
      </c>
      <c r="AA3229" s="107" t="str">
        <f t="shared" si="1412"/>
        <v>AMEX=</v>
      </c>
      <c r="AB3229" s="152">
        <f t="shared" si="1413"/>
        <v>45511</v>
      </c>
      <c r="AC3229" s="234">
        <f>ROUND(AD3238*AD3247,2)</f>
        <v>1715642.57</v>
      </c>
      <c r="AD3229" s="246" t="s">
        <v>179</v>
      </c>
      <c r="AE3229" s="11"/>
      <c r="AF3229" s="5"/>
      <c r="AG3229" s="1"/>
      <c r="AH3229" s="1"/>
      <c r="AI3229" s="1"/>
      <c r="AJ3229" s="1"/>
      <c r="AK3229" s="10"/>
      <c r="AL3229" s="1"/>
      <c r="AM3229" s="1"/>
      <c r="AN3229" s="1"/>
      <c r="AO3229" s="1"/>
      <c r="AP3229" s="1"/>
      <c r="AQ3229" s="1"/>
    </row>
    <row r="3230" spans="1:43" ht="18.75" x14ac:dyDescent="0.2">
      <c r="A3230" s="67">
        <f t="shared" si="1407"/>
        <v>45512</v>
      </c>
      <c r="B3230" s="8">
        <f t="shared" si="1399"/>
        <v>15254.555187890001</v>
      </c>
      <c r="C3230" s="223">
        <f t="shared" si="1397"/>
        <v>9572.8540016900242</v>
      </c>
      <c r="D3230" s="28">
        <f t="shared" si="1408"/>
        <v>6941.51</v>
      </c>
      <c r="E3230" s="9">
        <f>IF(K3230=1,VLOOKUP(A3229,[1]Plan1!$AY$117:$BA$314,3),E3229)</f>
        <v>6967.89</v>
      </c>
      <c r="F3230" s="110">
        <f t="shared" si="1409"/>
        <v>45489</v>
      </c>
      <c r="G3230" s="12">
        <f t="shared" si="1400"/>
        <v>3.8003258656977845E-3</v>
      </c>
      <c r="H3230" s="11">
        <f t="shared" si="1410"/>
        <v>45519</v>
      </c>
      <c r="I3230" s="11">
        <f t="shared" si="1401"/>
        <v>45519</v>
      </c>
      <c r="J3230" s="1">
        <f t="shared" si="1411"/>
        <v>23</v>
      </c>
      <c r="K3230" s="1">
        <f t="shared" si="1395"/>
        <v>18</v>
      </c>
      <c r="L3230" s="8">
        <f t="shared" si="1402"/>
        <v>1.00297294</v>
      </c>
      <c r="M3230" s="14">
        <f t="shared" si="1394"/>
        <v>1.00210048</v>
      </c>
      <c r="N3230" s="14">
        <f t="shared" si="1391"/>
        <v>1.5884017956655492</v>
      </c>
      <c r="O3230" s="8">
        <f t="shared" si="1393"/>
        <v>1.5931240099999999</v>
      </c>
      <c r="P3230" s="8">
        <f t="shared" si="1403"/>
        <v>15250.74355431</v>
      </c>
      <c r="Q3230" s="13">
        <f t="shared" si="1404"/>
        <v>0</v>
      </c>
      <c r="R3230" s="21">
        <v>0</v>
      </c>
      <c r="S3230" s="8">
        <f t="shared" si="1405"/>
        <v>0</v>
      </c>
      <c r="T3230" s="10">
        <v>6.5000000000000002E-2</v>
      </c>
      <c r="U3230" s="13">
        <f t="shared" si="1392"/>
        <v>1</v>
      </c>
      <c r="V3230" s="13">
        <v>252</v>
      </c>
      <c r="W3230" s="14">
        <f t="shared" si="1396"/>
        <v>1.0002499309999999</v>
      </c>
      <c r="X3230" s="85">
        <f t="shared" si="1398"/>
        <v>3.8116335800000001</v>
      </c>
      <c r="Y3230" s="8">
        <v>0</v>
      </c>
      <c r="Z3230" s="9">
        <f t="shared" si="1406"/>
        <v>0</v>
      </c>
      <c r="AA3230" s="26" t="s">
        <v>116</v>
      </c>
      <c r="AB3230" s="70">
        <v>45541</v>
      </c>
      <c r="AC3230" s="219" t="s">
        <v>96</v>
      </c>
      <c r="AD3230" s="221">
        <v>17294863.899999999</v>
      </c>
      <c r="AE3230" s="11"/>
      <c r="AF3230" s="5"/>
      <c r="AG3230" s="1"/>
      <c r="AH3230" s="1"/>
      <c r="AI3230" s="1"/>
      <c r="AJ3230" s="1"/>
      <c r="AK3230" s="10"/>
      <c r="AL3230" s="1"/>
      <c r="AM3230" s="1"/>
      <c r="AN3230" s="1"/>
      <c r="AO3230" s="1"/>
      <c r="AP3230" s="1"/>
      <c r="AQ3230" s="1"/>
    </row>
    <row r="3231" spans="1:43" ht="15.75" x14ac:dyDescent="0.2">
      <c r="A3231" s="67">
        <f t="shared" si="1407"/>
        <v>45513</v>
      </c>
      <c r="B3231" s="8">
        <f t="shared" si="1399"/>
        <v>15260.884402889998</v>
      </c>
      <c r="C3231" s="224">
        <f t="shared" si="1397"/>
        <v>9572.8540016900242</v>
      </c>
      <c r="D3231" s="28">
        <f t="shared" si="1408"/>
        <v>6941.51</v>
      </c>
      <c r="E3231" s="9">
        <f>IF(K3231=1,VLOOKUP(A3230,[1]Plan1!$AY$117:$BA$314,3),E3230)</f>
        <v>6967.89</v>
      </c>
      <c r="F3231" s="110">
        <f t="shared" si="1409"/>
        <v>45489</v>
      </c>
      <c r="G3231" s="12">
        <f t="shared" si="1400"/>
        <v>3.8003258656977845E-3</v>
      </c>
      <c r="H3231" s="11">
        <f t="shared" si="1410"/>
        <v>45519</v>
      </c>
      <c r="I3231" s="11">
        <f t="shared" si="1401"/>
        <v>45519</v>
      </c>
      <c r="J3231" s="1">
        <f t="shared" si="1411"/>
        <v>23</v>
      </c>
      <c r="K3231" s="1">
        <f t="shared" si="1395"/>
        <v>19</v>
      </c>
      <c r="L3231" s="8">
        <f t="shared" si="1402"/>
        <v>1.0031383599999999</v>
      </c>
      <c r="M3231" s="14">
        <f t="shared" si="1394"/>
        <v>1.00210048</v>
      </c>
      <c r="N3231" s="14">
        <f t="shared" ref="N3231:N3294" si="1414">IF(I3231&gt;I3230,N3230*M3231,N3230)</f>
        <v>1.5884017956655492</v>
      </c>
      <c r="O3231" s="8">
        <f t="shared" si="1393"/>
        <v>1.59338677</v>
      </c>
      <c r="P3231" s="8">
        <f t="shared" si="1403"/>
        <v>15253.258917429999</v>
      </c>
      <c r="Q3231" s="13">
        <f t="shared" si="1404"/>
        <v>0</v>
      </c>
      <c r="R3231" s="21">
        <v>0</v>
      </c>
      <c r="S3231" s="8">
        <f t="shared" si="1405"/>
        <v>0</v>
      </c>
      <c r="T3231" s="10">
        <v>6.5000000000000002E-2</v>
      </c>
      <c r="U3231" s="13">
        <f t="shared" si="1392"/>
        <v>2</v>
      </c>
      <c r="V3231" s="13">
        <v>252</v>
      </c>
      <c r="W3231" s="14">
        <f t="shared" si="1396"/>
        <v>1.000499925</v>
      </c>
      <c r="X3231" s="85">
        <f t="shared" si="1398"/>
        <v>7.6254854600000002</v>
      </c>
      <c r="Y3231" s="8">
        <v>0</v>
      </c>
      <c r="Z3231" s="9">
        <f t="shared" si="1406"/>
        <v>0</v>
      </c>
      <c r="AA3231" s="26" t="str">
        <f t="shared" si="1412"/>
        <v>AMEX=</v>
      </c>
      <c r="AB3231" s="70">
        <f t="shared" si="1413"/>
        <v>45541</v>
      </c>
      <c r="AC3231" s="220">
        <v>9946</v>
      </c>
      <c r="AD3231" s="219" t="s">
        <v>133</v>
      </c>
      <c r="AE3231" s="11"/>
      <c r="AF3231" s="5"/>
      <c r="AG3231" s="1"/>
      <c r="AH3231" s="1"/>
      <c r="AI3231" s="1"/>
      <c r="AJ3231" s="1"/>
      <c r="AK3231" s="10"/>
      <c r="AL3231" s="1"/>
      <c r="AM3231" s="1"/>
      <c r="AN3231" s="1"/>
      <c r="AO3231" s="1"/>
      <c r="AP3231" s="1"/>
      <c r="AQ3231" s="1"/>
    </row>
    <row r="3232" spans="1:43" ht="15.75" x14ac:dyDescent="0.2">
      <c r="A3232" s="67">
        <f t="shared" si="1407"/>
        <v>45514</v>
      </c>
      <c r="B3232" s="8">
        <f t="shared" si="1399"/>
        <v>15267.21620459</v>
      </c>
      <c r="C3232" s="224">
        <f t="shared" si="1397"/>
        <v>9572.8540016900242</v>
      </c>
      <c r="D3232" s="28">
        <f t="shared" si="1408"/>
        <v>6941.51</v>
      </c>
      <c r="E3232" s="9">
        <f>IF(K3232=1,VLOOKUP(A3231,[1]Plan1!$AY$117:$BA$314,3),E3231)</f>
        <v>6967.89</v>
      </c>
      <c r="F3232" s="110">
        <f t="shared" si="1409"/>
        <v>45489</v>
      </c>
      <c r="G3232" s="12">
        <f t="shared" si="1400"/>
        <v>3.8003258656977845E-3</v>
      </c>
      <c r="H3232" s="11">
        <f t="shared" si="1410"/>
        <v>45519</v>
      </c>
      <c r="I3232" s="11">
        <f t="shared" si="1401"/>
        <v>45519</v>
      </c>
      <c r="J3232" s="1">
        <f t="shared" si="1411"/>
        <v>23</v>
      </c>
      <c r="K3232" s="1">
        <f t="shared" si="1395"/>
        <v>20</v>
      </c>
      <c r="L3232" s="8">
        <f t="shared" si="1402"/>
        <v>1.00330381</v>
      </c>
      <c r="M3232" s="14">
        <f t="shared" si="1394"/>
        <v>1.00210048</v>
      </c>
      <c r="N3232" s="14">
        <f t="shared" si="1414"/>
        <v>1.5884017956655492</v>
      </c>
      <c r="O3232" s="8">
        <f t="shared" si="1393"/>
        <v>1.59364957</v>
      </c>
      <c r="P3232" s="8">
        <f t="shared" si="1403"/>
        <v>15255.774663460001</v>
      </c>
      <c r="Q3232" s="13">
        <f t="shared" si="1404"/>
        <v>0</v>
      </c>
      <c r="R3232" s="21">
        <v>0</v>
      </c>
      <c r="S3232" s="8">
        <f t="shared" si="1405"/>
        <v>0</v>
      </c>
      <c r="T3232" s="10">
        <v>6.5000000000000002E-2</v>
      </c>
      <c r="U3232" s="13">
        <f t="shared" si="1392"/>
        <v>3</v>
      </c>
      <c r="V3232" s="13">
        <v>252</v>
      </c>
      <c r="W3232" s="14">
        <f t="shared" si="1396"/>
        <v>1.000749981</v>
      </c>
      <c r="X3232" s="85">
        <f t="shared" si="1398"/>
        <v>11.441541129999999</v>
      </c>
      <c r="Y3232" s="8">
        <v>0</v>
      </c>
      <c r="Z3232" s="9">
        <f t="shared" si="1406"/>
        <v>0</v>
      </c>
      <c r="AA3232" s="26" t="str">
        <f t="shared" si="1412"/>
        <v>AMEX=</v>
      </c>
      <c r="AB3232" s="70">
        <f t="shared" si="1413"/>
        <v>45541</v>
      </c>
      <c r="AC3232" s="219" t="s">
        <v>127</v>
      </c>
      <c r="AD3232" s="221">
        <v>10000000</v>
      </c>
      <c r="AE3232" s="11"/>
      <c r="AF3232" s="5"/>
      <c r="AG3232" s="1"/>
      <c r="AH3232" s="1"/>
      <c r="AI3232" s="1"/>
      <c r="AJ3232" s="1"/>
      <c r="AK3232" s="10"/>
      <c r="AL3232" s="1"/>
      <c r="AM3232" s="1"/>
      <c r="AN3232" s="1"/>
      <c r="AO3232" s="1"/>
      <c r="AP3232" s="1"/>
      <c r="AQ3232" s="1"/>
    </row>
    <row r="3233" spans="1:43" ht="15.75" x14ac:dyDescent="0.2">
      <c r="A3233" s="67">
        <f t="shared" si="1407"/>
        <v>45515</v>
      </c>
      <c r="B3233" s="8">
        <f t="shared" si="1399"/>
        <v>15267.21620459</v>
      </c>
      <c r="C3233" s="224">
        <f t="shared" si="1397"/>
        <v>9572.8540016900242</v>
      </c>
      <c r="D3233" s="28">
        <f t="shared" si="1408"/>
        <v>6941.51</v>
      </c>
      <c r="E3233" s="9">
        <f>IF(K3233=1,VLOOKUP(A3232,[1]Plan1!$AY$117:$BA$314,3),E3232)</f>
        <v>6967.89</v>
      </c>
      <c r="F3233" s="110">
        <f t="shared" si="1409"/>
        <v>45489</v>
      </c>
      <c r="G3233" s="12">
        <f t="shared" si="1400"/>
        <v>3.8003258656977845E-3</v>
      </c>
      <c r="H3233" s="11">
        <f t="shared" si="1410"/>
        <v>45519</v>
      </c>
      <c r="I3233" s="11">
        <f t="shared" si="1401"/>
        <v>45519</v>
      </c>
      <c r="J3233" s="1">
        <f t="shared" si="1411"/>
        <v>23</v>
      </c>
      <c r="K3233" s="1">
        <f t="shared" si="1395"/>
        <v>20</v>
      </c>
      <c r="L3233" s="8">
        <f t="shared" si="1402"/>
        <v>1.00330381</v>
      </c>
      <c r="M3233" s="14">
        <f t="shared" si="1394"/>
        <v>1.00210048</v>
      </c>
      <c r="N3233" s="14">
        <f t="shared" si="1414"/>
        <v>1.5884017956655492</v>
      </c>
      <c r="O3233" s="8">
        <f t="shared" si="1393"/>
        <v>1.59364957</v>
      </c>
      <c r="P3233" s="8">
        <f t="shared" si="1403"/>
        <v>15255.774663460001</v>
      </c>
      <c r="Q3233" s="13">
        <f t="shared" si="1404"/>
        <v>0</v>
      </c>
      <c r="R3233" s="21">
        <v>0</v>
      </c>
      <c r="S3233" s="8">
        <f t="shared" si="1405"/>
        <v>0</v>
      </c>
      <c r="T3233" s="10">
        <v>6.5000000000000002E-2</v>
      </c>
      <c r="U3233" s="13">
        <f t="shared" si="1392"/>
        <v>3</v>
      </c>
      <c r="V3233" s="13">
        <v>252</v>
      </c>
      <c r="W3233" s="14">
        <f t="shared" si="1396"/>
        <v>1.000749981</v>
      </c>
      <c r="X3233" s="85">
        <f t="shared" si="1398"/>
        <v>11.441541129999999</v>
      </c>
      <c r="Y3233" s="8">
        <v>0</v>
      </c>
      <c r="Z3233" s="9">
        <f t="shared" si="1406"/>
        <v>0</v>
      </c>
      <c r="AA3233" s="26" t="str">
        <f t="shared" si="1412"/>
        <v>AMEX=</v>
      </c>
      <c r="AB3233" s="70">
        <f t="shared" si="1413"/>
        <v>45541</v>
      </c>
      <c r="AC3233" s="222">
        <f>X3229</f>
        <v>92.210544619999993</v>
      </c>
      <c r="AD3233" s="219" t="s">
        <v>144</v>
      </c>
      <c r="AE3233" s="11"/>
      <c r="AF3233" s="5"/>
      <c r="AG3233" s="1"/>
      <c r="AH3233" s="1"/>
      <c r="AI3233" s="1"/>
      <c r="AJ3233" s="1"/>
      <c r="AK3233" s="10"/>
      <c r="AL3233" s="1"/>
      <c r="AM3233" s="1"/>
      <c r="AN3233" s="1"/>
      <c r="AO3233" s="1"/>
      <c r="AP3233" s="1"/>
      <c r="AQ3233" s="1"/>
    </row>
    <row r="3234" spans="1:43" ht="15.75" x14ac:dyDescent="0.2">
      <c r="A3234" s="67">
        <f t="shared" si="1407"/>
        <v>45516</v>
      </c>
      <c r="B3234" s="8">
        <f t="shared" si="1399"/>
        <v>15267.21620459</v>
      </c>
      <c r="C3234" s="224">
        <f t="shared" si="1397"/>
        <v>9572.8540016900242</v>
      </c>
      <c r="D3234" s="28">
        <f t="shared" si="1408"/>
        <v>6941.51</v>
      </c>
      <c r="E3234" s="9">
        <f>IF(K3234=1,VLOOKUP(A3233,[1]Plan1!$AY$117:$BA$314,3),E3233)</f>
        <v>6967.89</v>
      </c>
      <c r="F3234" s="110">
        <f t="shared" si="1409"/>
        <v>45489</v>
      </c>
      <c r="G3234" s="12">
        <f t="shared" si="1400"/>
        <v>3.8003258656977845E-3</v>
      </c>
      <c r="H3234" s="11">
        <f t="shared" si="1410"/>
        <v>45519</v>
      </c>
      <c r="I3234" s="11">
        <f t="shared" si="1401"/>
        <v>45519</v>
      </c>
      <c r="J3234" s="1">
        <f t="shared" si="1411"/>
        <v>23</v>
      </c>
      <c r="K3234" s="1">
        <f t="shared" si="1395"/>
        <v>20</v>
      </c>
      <c r="L3234" s="8">
        <f t="shared" si="1402"/>
        <v>1.00330381</v>
      </c>
      <c r="M3234" s="14">
        <f t="shared" si="1394"/>
        <v>1.00210048</v>
      </c>
      <c r="N3234" s="14">
        <f t="shared" si="1414"/>
        <v>1.5884017956655492</v>
      </c>
      <c r="O3234" s="8">
        <f t="shared" si="1393"/>
        <v>1.59364957</v>
      </c>
      <c r="P3234" s="8">
        <f t="shared" si="1403"/>
        <v>15255.774663460001</v>
      </c>
      <c r="Q3234" s="13">
        <f t="shared" si="1404"/>
        <v>0</v>
      </c>
      <c r="R3234" s="21">
        <v>0</v>
      </c>
      <c r="S3234" s="8">
        <f t="shared" si="1405"/>
        <v>0</v>
      </c>
      <c r="T3234" s="10">
        <v>6.5000000000000002E-2</v>
      </c>
      <c r="U3234" s="13">
        <f t="shared" si="1392"/>
        <v>3</v>
      </c>
      <c r="V3234" s="13">
        <v>252</v>
      </c>
      <c r="W3234" s="14">
        <f t="shared" si="1396"/>
        <v>1.000749981</v>
      </c>
      <c r="X3234" s="85">
        <f t="shared" si="1398"/>
        <v>11.441541129999999</v>
      </c>
      <c r="Y3234" s="8">
        <v>0</v>
      </c>
      <c r="Z3234" s="9">
        <f t="shared" si="1406"/>
        <v>0</v>
      </c>
      <c r="AA3234" s="26" t="str">
        <f t="shared" si="1412"/>
        <v>AMEX=</v>
      </c>
      <c r="AB3234" s="70">
        <f t="shared" si="1413"/>
        <v>45541</v>
      </c>
      <c r="AC3234" s="219" t="s">
        <v>95</v>
      </c>
      <c r="AD3234" s="221">
        <f>AD3230-AD3232</f>
        <v>7294863.8999999985</v>
      </c>
      <c r="AE3234" s="11"/>
      <c r="AF3234" s="5"/>
      <c r="AG3234" s="1"/>
      <c r="AH3234" s="1"/>
      <c r="AI3234" s="1"/>
      <c r="AJ3234" s="1"/>
      <c r="AK3234" s="10"/>
      <c r="AL3234" s="1"/>
      <c r="AM3234" s="1"/>
      <c r="AN3234" s="1"/>
      <c r="AO3234" s="1"/>
      <c r="AP3234" s="1"/>
      <c r="AQ3234" s="1"/>
    </row>
    <row r="3235" spans="1:43" ht="15.75" x14ac:dyDescent="0.2">
      <c r="A3235" s="67">
        <f t="shared" si="1407"/>
        <v>45517</v>
      </c>
      <c r="B3235" s="8">
        <f t="shared" si="1399"/>
        <v>15273.55070485</v>
      </c>
      <c r="C3235" s="224">
        <f t="shared" si="1397"/>
        <v>9572.8540016900242</v>
      </c>
      <c r="D3235" s="28">
        <f t="shared" si="1408"/>
        <v>6941.51</v>
      </c>
      <c r="E3235" s="9">
        <f>IF(K3235=1,VLOOKUP(A3234,[1]Plan1!$AY$117:$BA$314,3),E3234)</f>
        <v>6967.89</v>
      </c>
      <c r="F3235" s="110">
        <f t="shared" si="1409"/>
        <v>45489</v>
      </c>
      <c r="G3235" s="12">
        <f t="shared" si="1400"/>
        <v>3.8003258656977845E-3</v>
      </c>
      <c r="H3235" s="11">
        <f t="shared" si="1410"/>
        <v>45519</v>
      </c>
      <c r="I3235" s="11">
        <f t="shared" si="1401"/>
        <v>45519</v>
      </c>
      <c r="J3235" s="1">
        <f t="shared" si="1411"/>
        <v>23</v>
      </c>
      <c r="K3235" s="1">
        <f t="shared" si="1395"/>
        <v>21</v>
      </c>
      <c r="L3235" s="8">
        <f t="shared" si="1402"/>
        <v>1.00346929</v>
      </c>
      <c r="M3235" s="14">
        <f t="shared" si="1394"/>
        <v>1.00210048</v>
      </c>
      <c r="N3235" s="14">
        <f t="shared" si="1414"/>
        <v>1.5884017956655492</v>
      </c>
      <c r="O3235" s="8">
        <f t="shared" si="1393"/>
        <v>1.5939124200000001</v>
      </c>
      <c r="P3235" s="8">
        <f t="shared" si="1403"/>
        <v>15258.29088814</v>
      </c>
      <c r="Q3235" s="13">
        <f t="shared" si="1404"/>
        <v>0</v>
      </c>
      <c r="R3235" s="21">
        <v>0</v>
      </c>
      <c r="S3235" s="8">
        <f t="shared" si="1405"/>
        <v>0</v>
      </c>
      <c r="T3235" s="10">
        <v>6.5000000000000002E-2</v>
      </c>
      <c r="U3235" s="13">
        <f t="shared" si="1392"/>
        <v>4</v>
      </c>
      <c r="V3235" s="13">
        <v>252</v>
      </c>
      <c r="W3235" s="14">
        <f t="shared" si="1396"/>
        <v>1.0010000999999999</v>
      </c>
      <c r="X3235" s="85">
        <f t="shared" si="1398"/>
        <v>15.259816710000001</v>
      </c>
      <c r="Y3235" s="8">
        <v>0</v>
      </c>
      <c r="Z3235" s="9">
        <f t="shared" si="1406"/>
        <v>0</v>
      </c>
      <c r="AA3235" s="26" t="str">
        <f t="shared" si="1412"/>
        <v>AMEX=</v>
      </c>
      <c r="AB3235" s="70">
        <f t="shared" si="1413"/>
        <v>45541</v>
      </c>
      <c r="AC3235" s="221">
        <f>AC3233*AC3231</f>
        <v>917126.07679051999</v>
      </c>
      <c r="AD3235" s="219" t="s">
        <v>140</v>
      </c>
      <c r="AE3235" s="11"/>
      <c r="AF3235" s="5"/>
      <c r="AG3235" s="1"/>
      <c r="AH3235" s="1"/>
      <c r="AI3235" s="1"/>
      <c r="AJ3235" s="1"/>
      <c r="AK3235" s="10"/>
      <c r="AL3235" s="1"/>
      <c r="AM3235" s="1"/>
      <c r="AN3235" s="1"/>
      <c r="AO3235" s="1"/>
      <c r="AP3235" s="1"/>
      <c r="AQ3235" s="1"/>
    </row>
    <row r="3236" spans="1:43" ht="15.75" x14ac:dyDescent="0.2">
      <c r="A3236" s="67">
        <f t="shared" si="1407"/>
        <v>45518</v>
      </c>
      <c r="B3236" s="8">
        <f t="shared" si="1399"/>
        <v>15279.887697529999</v>
      </c>
      <c r="C3236" s="224">
        <f t="shared" si="1397"/>
        <v>9572.8540016900242</v>
      </c>
      <c r="D3236" s="28">
        <f t="shared" si="1408"/>
        <v>6941.51</v>
      </c>
      <c r="E3236" s="9">
        <f>IF(K3236=1,VLOOKUP(A3235,[1]Plan1!$AY$117:$BA$314,3),E3235)</f>
        <v>6967.89</v>
      </c>
      <c r="F3236" s="110">
        <f t="shared" si="1409"/>
        <v>45489</v>
      </c>
      <c r="G3236" s="12">
        <f t="shared" si="1400"/>
        <v>3.8003258656977845E-3</v>
      </c>
      <c r="H3236" s="11">
        <f t="shared" si="1410"/>
        <v>45519</v>
      </c>
      <c r="I3236" s="11">
        <f t="shared" si="1401"/>
        <v>45519</v>
      </c>
      <c r="J3236" s="1">
        <f t="shared" si="1411"/>
        <v>23</v>
      </c>
      <c r="K3236" s="1">
        <f t="shared" si="1395"/>
        <v>22</v>
      </c>
      <c r="L3236" s="8">
        <f t="shared" si="1402"/>
        <v>1.00363479</v>
      </c>
      <c r="M3236" s="14">
        <f t="shared" si="1394"/>
        <v>1.00210048</v>
      </c>
      <c r="N3236" s="14">
        <f t="shared" si="1414"/>
        <v>1.5884017956655492</v>
      </c>
      <c r="O3236" s="8">
        <f t="shared" si="1393"/>
        <v>1.5941753000000001</v>
      </c>
      <c r="P3236" s="8">
        <f t="shared" si="1403"/>
        <v>15260.8074</v>
      </c>
      <c r="Q3236" s="13">
        <f t="shared" si="1404"/>
        <v>0</v>
      </c>
      <c r="R3236" s="21">
        <v>0</v>
      </c>
      <c r="S3236" s="8">
        <f t="shared" si="1405"/>
        <v>0</v>
      </c>
      <c r="T3236" s="10">
        <v>6.5000000000000002E-2</v>
      </c>
      <c r="U3236" s="13">
        <f t="shared" si="1392"/>
        <v>5</v>
      </c>
      <c r="V3236" s="13">
        <v>252</v>
      </c>
      <c r="W3236" s="14">
        <f t="shared" si="1396"/>
        <v>1.0012502809999999</v>
      </c>
      <c r="X3236" s="85">
        <f t="shared" si="1398"/>
        <v>19.080297529999999</v>
      </c>
      <c r="Y3236" s="8">
        <v>0</v>
      </c>
      <c r="Z3236" s="9">
        <f t="shared" si="1406"/>
        <v>0</v>
      </c>
      <c r="AA3236" s="26" t="str">
        <f t="shared" si="1412"/>
        <v>AMEX=</v>
      </c>
      <c r="AB3236" s="70">
        <f t="shared" si="1413"/>
        <v>45541</v>
      </c>
      <c r="AC3236" s="77" t="s">
        <v>128</v>
      </c>
      <c r="AD3236" s="243">
        <v>1</v>
      </c>
      <c r="AE3236" s="11"/>
      <c r="AF3236" s="5"/>
      <c r="AG3236" s="1"/>
      <c r="AH3236" s="1"/>
      <c r="AI3236" s="1"/>
      <c r="AJ3236" s="1"/>
      <c r="AK3236" s="10"/>
      <c r="AL3236" s="1"/>
      <c r="AM3236" s="1"/>
      <c r="AN3236" s="1"/>
      <c r="AO3236" s="1"/>
      <c r="AP3236" s="1"/>
      <c r="AQ3236" s="1"/>
    </row>
    <row r="3237" spans="1:43" ht="15.75" x14ac:dyDescent="0.2">
      <c r="A3237" s="67">
        <f t="shared" si="1407"/>
        <v>45519</v>
      </c>
      <c r="B3237" s="8">
        <f t="shared" si="1399"/>
        <v>15286.227390329999</v>
      </c>
      <c r="C3237" s="224">
        <f t="shared" si="1397"/>
        <v>9572.8540016900242</v>
      </c>
      <c r="D3237" s="28">
        <f t="shared" si="1408"/>
        <v>6941.51</v>
      </c>
      <c r="E3237" s="9">
        <f>IF(K3237=1,VLOOKUP(A3236,[1]Plan1!$AY$117:$BA$314,3),E3236)</f>
        <v>6967.89</v>
      </c>
      <c r="F3237" s="110">
        <f t="shared" si="1409"/>
        <v>45489</v>
      </c>
      <c r="G3237" s="12">
        <f t="shared" si="1400"/>
        <v>3.8003258656977845E-3</v>
      </c>
      <c r="H3237" s="11">
        <f t="shared" si="1410"/>
        <v>45551</v>
      </c>
      <c r="I3237" s="11">
        <f t="shared" si="1401"/>
        <v>45519</v>
      </c>
      <c r="J3237" s="1">
        <f t="shared" si="1411"/>
        <v>23</v>
      </c>
      <c r="K3237" s="1">
        <f t="shared" si="1395"/>
        <v>23</v>
      </c>
      <c r="L3237" s="8">
        <f t="shared" si="1402"/>
        <v>1.0038003200000001</v>
      </c>
      <c r="M3237" s="14">
        <f t="shared" si="1394"/>
        <v>1.00210048</v>
      </c>
      <c r="N3237" s="14">
        <f t="shared" si="1414"/>
        <v>1.5884017956655492</v>
      </c>
      <c r="O3237" s="8">
        <f t="shared" si="1393"/>
        <v>1.59443823</v>
      </c>
      <c r="P3237" s="8">
        <f t="shared" si="1403"/>
        <v>15263.3243905</v>
      </c>
      <c r="Q3237" s="13">
        <f t="shared" si="1404"/>
        <v>0</v>
      </c>
      <c r="R3237" s="21">
        <v>0</v>
      </c>
      <c r="S3237" s="8">
        <f t="shared" si="1405"/>
        <v>0</v>
      </c>
      <c r="T3237" s="10">
        <v>6.5000000000000002E-2</v>
      </c>
      <c r="U3237" s="13">
        <f t="shared" ref="U3237:U3297" si="1415">IF(Q3236&gt;0,1,IF(K3237=K3236,U3236,U3236+1))</f>
        <v>6</v>
      </c>
      <c r="V3237" s="13">
        <v>252</v>
      </c>
      <c r="W3237" s="14">
        <f t="shared" si="1396"/>
        <v>1.001500525</v>
      </c>
      <c r="X3237" s="85">
        <f t="shared" si="1398"/>
        <v>22.902999829999999</v>
      </c>
      <c r="Y3237" s="8">
        <v>0</v>
      </c>
      <c r="Z3237" s="9">
        <f t="shared" si="1406"/>
        <v>0</v>
      </c>
      <c r="AA3237" s="26" t="str">
        <f t="shared" si="1412"/>
        <v>AMEX=</v>
      </c>
      <c r="AB3237" s="70">
        <f t="shared" si="1413"/>
        <v>45541</v>
      </c>
      <c r="AC3237" s="238">
        <f>IF(AC3229&gt;AC3235,AC3233,TRUNC(AC3229/AC3231,8))</f>
        <v>92.210544619999993</v>
      </c>
      <c r="AD3237" s="219" t="s">
        <v>140</v>
      </c>
      <c r="AE3237" s="11"/>
      <c r="AF3237" s="5"/>
      <c r="AG3237" s="1"/>
      <c r="AH3237" s="1"/>
      <c r="AI3237" s="1"/>
      <c r="AJ3237" s="1"/>
      <c r="AK3237" s="10"/>
      <c r="AL3237" s="1"/>
      <c r="AM3237" s="1"/>
      <c r="AN3237" s="1"/>
      <c r="AO3237" s="1"/>
      <c r="AP3237" s="1"/>
      <c r="AQ3237" s="1"/>
    </row>
    <row r="3238" spans="1:43" ht="15.75" x14ac:dyDescent="0.2">
      <c r="A3238" s="67">
        <f t="shared" si="1407"/>
        <v>45520</v>
      </c>
      <c r="B3238" s="8">
        <f t="shared" si="1399"/>
        <v>15289.909130280001</v>
      </c>
      <c r="C3238" s="224">
        <f t="shared" si="1397"/>
        <v>9572.8540016900242</v>
      </c>
      <c r="D3238" s="28">
        <f t="shared" si="1408"/>
        <v>6967.89</v>
      </c>
      <c r="E3238" s="9">
        <f>IF(K3238=1,VLOOKUP(A3237,[1]Plan1!$AY$117:$BA$314,3),E3237)</f>
        <v>6966.5</v>
      </c>
      <c r="F3238" s="110">
        <f t="shared" si="1409"/>
        <v>45520</v>
      </c>
      <c r="G3238" s="12">
        <f t="shared" si="1400"/>
        <v>-1.9948650165257931E-4</v>
      </c>
      <c r="H3238" s="11">
        <f t="shared" si="1410"/>
        <v>45551</v>
      </c>
      <c r="I3238" s="11">
        <f t="shared" si="1401"/>
        <v>45551</v>
      </c>
      <c r="J3238" s="1">
        <f t="shared" si="1411"/>
        <v>22</v>
      </c>
      <c r="K3238" s="1">
        <f t="shared" si="1395"/>
        <v>1</v>
      </c>
      <c r="L3238" s="8">
        <f t="shared" si="1402"/>
        <v>0.99999092999999994</v>
      </c>
      <c r="M3238" s="14">
        <f t="shared" si="1394"/>
        <v>1.0038003200000001</v>
      </c>
      <c r="N3238" s="14">
        <f t="shared" si="1414"/>
        <v>1.594438230777653</v>
      </c>
      <c r="O3238" s="8">
        <f t="shared" si="1393"/>
        <v>1.59442376</v>
      </c>
      <c r="P3238" s="8">
        <f t="shared" si="1403"/>
        <v>15263.1858713</v>
      </c>
      <c r="Q3238" s="13">
        <f t="shared" si="1404"/>
        <v>0</v>
      </c>
      <c r="R3238" s="21">
        <v>0</v>
      </c>
      <c r="S3238" s="8">
        <f t="shared" si="1405"/>
        <v>0</v>
      </c>
      <c r="T3238" s="10">
        <v>6.5000000000000002E-2</v>
      </c>
      <c r="U3238" s="13">
        <f t="shared" si="1415"/>
        <v>7</v>
      </c>
      <c r="V3238" s="13">
        <v>252</v>
      </c>
      <c r="W3238" s="14">
        <f t="shared" si="1396"/>
        <v>1.0017508310000001</v>
      </c>
      <c r="X3238" s="85">
        <f t="shared" si="1398"/>
        <v>26.723258980000001</v>
      </c>
      <c r="Y3238" s="8">
        <v>0</v>
      </c>
      <c r="Z3238" s="9">
        <f t="shared" si="1406"/>
        <v>0</v>
      </c>
      <c r="AA3238" s="26" t="str">
        <f t="shared" si="1412"/>
        <v>AMEX=</v>
      </c>
      <c r="AB3238" s="70">
        <f t="shared" si="1413"/>
        <v>45541</v>
      </c>
      <c r="AC3238" s="219" t="s">
        <v>106</v>
      </c>
      <c r="AD3238" s="221">
        <f>AD3234*AD3236</f>
        <v>7294863.8999999985</v>
      </c>
      <c r="AE3238" s="11"/>
      <c r="AF3238" s="5"/>
      <c r="AG3238" s="1"/>
      <c r="AH3238" s="1"/>
      <c r="AI3238" s="1"/>
      <c r="AJ3238" s="1"/>
      <c r="AK3238" s="10"/>
      <c r="AL3238" s="1"/>
      <c r="AM3238" s="1"/>
      <c r="AN3238" s="1"/>
      <c r="AO3238" s="1"/>
      <c r="AP3238" s="1"/>
      <c r="AQ3238" s="1"/>
    </row>
    <row r="3239" spans="1:43" ht="15.75" x14ac:dyDescent="0.2">
      <c r="A3239" s="67">
        <f t="shared" si="1407"/>
        <v>45521</v>
      </c>
      <c r="B3239" s="8">
        <f t="shared" si="1399"/>
        <v>15293.591858379999</v>
      </c>
      <c r="C3239" s="224">
        <f t="shared" si="1397"/>
        <v>9572.8540016900242</v>
      </c>
      <c r="D3239" s="28">
        <f t="shared" si="1408"/>
        <v>6967.89</v>
      </c>
      <c r="E3239" s="9">
        <f>IF(K3239=1,VLOOKUP(A3238,[1]Plan1!$AY$117:$BA$314,3),E3238)</f>
        <v>6966.5</v>
      </c>
      <c r="F3239" s="110">
        <f t="shared" si="1409"/>
        <v>45520</v>
      </c>
      <c r="G3239" s="12">
        <f t="shared" si="1400"/>
        <v>-1.9948650165257931E-4</v>
      </c>
      <c r="H3239" s="11">
        <f t="shared" si="1410"/>
        <v>45551</v>
      </c>
      <c r="I3239" s="11">
        <f t="shared" si="1401"/>
        <v>45551</v>
      </c>
      <c r="J3239" s="1">
        <f t="shared" si="1411"/>
        <v>22</v>
      </c>
      <c r="K3239" s="1">
        <f t="shared" si="1395"/>
        <v>2</v>
      </c>
      <c r="L3239" s="8">
        <f t="shared" si="1402"/>
        <v>0.99998186</v>
      </c>
      <c r="M3239" s="14">
        <f t="shared" si="1394"/>
        <v>1.0038003200000001</v>
      </c>
      <c r="N3239" s="14">
        <f t="shared" si="1414"/>
        <v>1.594438230777653</v>
      </c>
      <c r="O3239" s="8">
        <f t="shared" si="1393"/>
        <v>1.5944092999999999</v>
      </c>
      <c r="P3239" s="8">
        <f t="shared" si="1403"/>
        <v>15263.04744783</v>
      </c>
      <c r="Q3239" s="13">
        <f t="shared" si="1404"/>
        <v>0</v>
      </c>
      <c r="R3239" s="21">
        <v>0</v>
      </c>
      <c r="S3239" s="8">
        <f t="shared" si="1405"/>
        <v>0</v>
      </c>
      <c r="T3239" s="10">
        <v>6.5000000000000002E-2</v>
      </c>
      <c r="U3239" s="13">
        <f t="shared" si="1415"/>
        <v>8</v>
      </c>
      <c r="V3239" s="13">
        <v>252</v>
      </c>
      <c r="W3239" s="14">
        <f t="shared" si="1396"/>
        <v>1.0020012</v>
      </c>
      <c r="X3239" s="85">
        <f t="shared" si="1398"/>
        <v>30.544410549999998</v>
      </c>
      <c r="Y3239" s="8">
        <v>0</v>
      </c>
      <c r="Z3239" s="9">
        <f t="shared" si="1406"/>
        <v>0</v>
      </c>
      <c r="AA3239" s="26" t="str">
        <f t="shared" si="1412"/>
        <v>AMEX=</v>
      </c>
      <c r="AB3239" s="70">
        <f t="shared" si="1413"/>
        <v>45541</v>
      </c>
      <c r="AC3239" s="222">
        <f>IF(AC3229&gt;AC3235,0,TRUNC((AC3229-AC3235)/AC3231,8))</f>
        <v>0</v>
      </c>
      <c r="AD3239" s="219" t="s">
        <v>141</v>
      </c>
      <c r="AE3239" s="11"/>
      <c r="AF3239" s="5"/>
      <c r="AG3239" s="1"/>
      <c r="AH3239" s="1"/>
      <c r="AI3239" s="1"/>
      <c r="AJ3239" s="1"/>
      <c r="AK3239" s="10"/>
      <c r="AL3239" s="1"/>
      <c r="AM3239" s="1"/>
      <c r="AN3239" s="1"/>
      <c r="AO3239" s="1"/>
      <c r="AP3239" s="1"/>
      <c r="AQ3239" s="1"/>
    </row>
    <row r="3240" spans="1:43" ht="15.75" x14ac:dyDescent="0.2">
      <c r="A3240" s="67">
        <f t="shared" si="1407"/>
        <v>45522</v>
      </c>
      <c r="B3240" s="8">
        <f t="shared" si="1399"/>
        <v>15293.591858379999</v>
      </c>
      <c r="C3240" s="224">
        <f t="shared" si="1397"/>
        <v>9572.8540016900242</v>
      </c>
      <c r="D3240" s="28">
        <f t="shared" si="1408"/>
        <v>6967.89</v>
      </c>
      <c r="E3240" s="9">
        <f>IF(K3240=1,VLOOKUP(A3239,[1]Plan1!$AY$117:$BA$314,3),E3239)</f>
        <v>6966.5</v>
      </c>
      <c r="F3240" s="110">
        <f t="shared" si="1409"/>
        <v>45520</v>
      </c>
      <c r="G3240" s="12">
        <f t="shared" si="1400"/>
        <v>-1.9948650165257931E-4</v>
      </c>
      <c r="H3240" s="11">
        <f t="shared" si="1410"/>
        <v>45551</v>
      </c>
      <c r="I3240" s="11">
        <f t="shared" si="1401"/>
        <v>45551</v>
      </c>
      <c r="J3240" s="1">
        <f t="shared" si="1411"/>
        <v>22</v>
      </c>
      <c r="K3240" s="1">
        <f t="shared" si="1395"/>
        <v>2</v>
      </c>
      <c r="L3240" s="8">
        <f t="shared" si="1402"/>
        <v>0.99998186</v>
      </c>
      <c r="M3240" s="14">
        <f t="shared" si="1394"/>
        <v>1.0038003200000001</v>
      </c>
      <c r="N3240" s="14">
        <f t="shared" si="1414"/>
        <v>1.594438230777653</v>
      </c>
      <c r="O3240" s="8">
        <f t="shared" si="1393"/>
        <v>1.5944092999999999</v>
      </c>
      <c r="P3240" s="8">
        <f t="shared" si="1403"/>
        <v>15263.04744783</v>
      </c>
      <c r="Q3240" s="13">
        <f t="shared" si="1404"/>
        <v>0</v>
      </c>
      <c r="R3240" s="21">
        <v>0</v>
      </c>
      <c r="S3240" s="8">
        <f t="shared" si="1405"/>
        <v>0</v>
      </c>
      <c r="T3240" s="10">
        <v>6.5000000000000002E-2</v>
      </c>
      <c r="U3240" s="13">
        <f t="shared" si="1415"/>
        <v>8</v>
      </c>
      <c r="V3240" s="13">
        <v>252</v>
      </c>
      <c r="W3240" s="14">
        <f t="shared" si="1396"/>
        <v>1.0020012</v>
      </c>
      <c r="X3240" s="85">
        <f t="shared" si="1398"/>
        <v>30.544410549999998</v>
      </c>
      <c r="Y3240" s="8">
        <v>0</v>
      </c>
      <c r="Z3240" s="9">
        <f t="shared" si="1406"/>
        <v>0</v>
      </c>
      <c r="AA3240" s="26" t="str">
        <f t="shared" si="1412"/>
        <v>AMEX=</v>
      </c>
      <c r="AB3240" s="70">
        <f t="shared" si="1413"/>
        <v>45541</v>
      </c>
      <c r="AC3240" s="77" t="s">
        <v>162</v>
      </c>
      <c r="AD3240" s="243">
        <v>0</v>
      </c>
      <c r="AE3240" s="11"/>
      <c r="AF3240" s="5"/>
      <c r="AG3240" s="1"/>
      <c r="AH3240" s="1"/>
      <c r="AI3240" s="1"/>
      <c r="AJ3240" s="1"/>
      <c r="AK3240" s="10"/>
      <c r="AL3240" s="1"/>
      <c r="AM3240" s="1"/>
      <c r="AN3240" s="1"/>
      <c r="AO3240" s="1"/>
      <c r="AP3240" s="1"/>
      <c r="AQ3240" s="1"/>
    </row>
    <row r="3241" spans="1:43" ht="15.75" x14ac:dyDescent="0.2">
      <c r="A3241" s="67">
        <f t="shared" si="1407"/>
        <v>45523</v>
      </c>
      <c r="B3241" s="8">
        <f t="shared" si="1399"/>
        <v>15293.591858379999</v>
      </c>
      <c r="C3241" s="224">
        <f t="shared" si="1397"/>
        <v>9572.8540016900242</v>
      </c>
      <c r="D3241" s="28">
        <f t="shared" si="1408"/>
        <v>6967.89</v>
      </c>
      <c r="E3241" s="9">
        <f>IF(K3241=1,VLOOKUP(A3240,[1]Plan1!$AY$117:$BA$314,3),E3240)</f>
        <v>6966.5</v>
      </c>
      <c r="F3241" s="110">
        <f t="shared" si="1409"/>
        <v>45520</v>
      </c>
      <c r="G3241" s="12">
        <f t="shared" si="1400"/>
        <v>-1.9948650165257931E-4</v>
      </c>
      <c r="H3241" s="11">
        <f t="shared" si="1410"/>
        <v>45551</v>
      </c>
      <c r="I3241" s="11">
        <f t="shared" si="1401"/>
        <v>45551</v>
      </c>
      <c r="J3241" s="1">
        <f t="shared" si="1411"/>
        <v>22</v>
      </c>
      <c r="K3241" s="1">
        <f t="shared" si="1395"/>
        <v>2</v>
      </c>
      <c r="L3241" s="8">
        <f t="shared" si="1402"/>
        <v>0.99998186</v>
      </c>
      <c r="M3241" s="14">
        <f t="shared" si="1394"/>
        <v>1.0038003200000001</v>
      </c>
      <c r="N3241" s="14">
        <f t="shared" si="1414"/>
        <v>1.594438230777653</v>
      </c>
      <c r="O3241" s="8">
        <f t="shared" ref="O3241:O3297" si="1416">TRUNC(TRUNC((L3241*N3241),15),8)</f>
        <v>1.5944092999999999</v>
      </c>
      <c r="P3241" s="8">
        <f t="shared" si="1403"/>
        <v>15263.04744783</v>
      </c>
      <c r="Q3241" s="13">
        <f t="shared" si="1404"/>
        <v>0</v>
      </c>
      <c r="R3241" s="21">
        <v>0</v>
      </c>
      <c r="S3241" s="8">
        <f t="shared" si="1405"/>
        <v>0</v>
      </c>
      <c r="T3241" s="10">
        <v>6.5000000000000002E-2</v>
      </c>
      <c r="U3241" s="13">
        <f t="shared" si="1415"/>
        <v>8</v>
      </c>
      <c r="V3241" s="13">
        <v>252</v>
      </c>
      <c r="W3241" s="14">
        <f t="shared" si="1396"/>
        <v>1.0020012</v>
      </c>
      <c r="X3241" s="85">
        <f t="shared" si="1398"/>
        <v>30.544410549999998</v>
      </c>
      <c r="Y3241" s="8">
        <v>0</v>
      </c>
      <c r="Z3241" s="9">
        <f t="shared" si="1406"/>
        <v>0</v>
      </c>
      <c r="AA3241" s="26" t="str">
        <f t="shared" si="1412"/>
        <v>AMEX=</v>
      </c>
      <c r="AB3241" s="70">
        <f t="shared" si="1413"/>
        <v>45541</v>
      </c>
      <c r="AC3241" s="238">
        <f>IF(AC3229&gt;AC3235,TRUNC((AC3229-AC3235)/AC3231,8),0)</f>
        <v>80.285189340000002</v>
      </c>
      <c r="AD3241" s="221">
        <f>AD3234-AD3238</f>
        <v>0</v>
      </c>
      <c r="AE3241" s="11"/>
      <c r="AF3241" s="5"/>
      <c r="AG3241" s="1"/>
      <c r="AH3241" s="1"/>
      <c r="AI3241" s="1"/>
      <c r="AJ3241" s="1"/>
      <c r="AK3241" s="10"/>
      <c r="AL3241" s="1"/>
      <c r="AM3241" s="1"/>
      <c r="AN3241" s="1"/>
      <c r="AO3241" s="1"/>
      <c r="AP3241" s="1"/>
      <c r="AQ3241" s="1"/>
    </row>
    <row r="3242" spans="1:43" ht="15.75" x14ac:dyDescent="0.2">
      <c r="A3242" s="67">
        <f t="shared" si="1407"/>
        <v>45524</v>
      </c>
      <c r="B3242" s="8">
        <f t="shared" si="1399"/>
        <v>15297.275463460001</v>
      </c>
      <c r="C3242" s="224">
        <f t="shared" si="1397"/>
        <v>9572.8540016900242</v>
      </c>
      <c r="D3242" s="28">
        <f t="shared" si="1408"/>
        <v>6967.89</v>
      </c>
      <c r="E3242" s="9">
        <f>IF(K3242=1,VLOOKUP(A3241,[1]Plan1!$AY$117:$BA$314,3),E3241)</f>
        <v>6966.5</v>
      </c>
      <c r="F3242" s="110">
        <f t="shared" si="1409"/>
        <v>45520</v>
      </c>
      <c r="G3242" s="12">
        <f t="shared" si="1400"/>
        <v>-1.9948650165257931E-4</v>
      </c>
      <c r="H3242" s="11">
        <f t="shared" si="1410"/>
        <v>45551</v>
      </c>
      <c r="I3242" s="11">
        <f t="shared" si="1401"/>
        <v>45551</v>
      </c>
      <c r="J3242" s="1">
        <f t="shared" si="1411"/>
        <v>22</v>
      </c>
      <c r="K3242" s="1">
        <f t="shared" si="1395"/>
        <v>3</v>
      </c>
      <c r="L3242" s="8">
        <f t="shared" si="1402"/>
        <v>0.99997278999999994</v>
      </c>
      <c r="M3242" s="14">
        <f t="shared" ref="M3242:M3297" si="1417">IF(I3242&gt;I3241,L3241,M3241)</f>
        <v>1.0038003200000001</v>
      </c>
      <c r="N3242" s="14">
        <f t="shared" si="1414"/>
        <v>1.594438230777653</v>
      </c>
      <c r="O3242" s="8">
        <f t="shared" si="1416"/>
        <v>1.5943948400000001</v>
      </c>
      <c r="P3242" s="8">
        <f t="shared" si="1403"/>
        <v>15262.90902436</v>
      </c>
      <c r="Q3242" s="13">
        <f t="shared" si="1404"/>
        <v>0</v>
      </c>
      <c r="R3242" s="21">
        <v>0</v>
      </c>
      <c r="S3242" s="8">
        <f t="shared" si="1405"/>
        <v>0</v>
      </c>
      <c r="T3242" s="10">
        <v>6.5000000000000002E-2</v>
      </c>
      <c r="U3242" s="13">
        <f t="shared" si="1415"/>
        <v>9</v>
      </c>
      <c r="V3242" s="13">
        <v>252</v>
      </c>
      <c r="W3242" s="14">
        <f t="shared" si="1396"/>
        <v>1.002251631</v>
      </c>
      <c r="X3242" s="85">
        <f t="shared" si="1398"/>
        <v>34.366439100000001</v>
      </c>
      <c r="Y3242" s="8">
        <v>0</v>
      </c>
      <c r="Z3242" s="9">
        <f t="shared" si="1406"/>
        <v>0</v>
      </c>
      <c r="AA3242" s="26" t="str">
        <f t="shared" si="1412"/>
        <v>AMEX=</v>
      </c>
      <c r="AB3242" s="70">
        <f t="shared" si="1413"/>
        <v>45541</v>
      </c>
      <c r="AC3242" s="219" t="s">
        <v>112</v>
      </c>
      <c r="AD3242" s="244" t="s">
        <v>180</v>
      </c>
      <c r="AE3242" s="11"/>
      <c r="AF3242" s="5"/>
      <c r="AG3242" s="1"/>
      <c r="AH3242" s="1"/>
      <c r="AI3242" s="1"/>
      <c r="AJ3242" s="1"/>
      <c r="AK3242" s="10"/>
      <c r="AL3242" s="1"/>
      <c r="AM3242" s="1"/>
      <c r="AN3242" s="1"/>
      <c r="AO3242" s="1"/>
      <c r="AP3242" s="1"/>
      <c r="AQ3242" s="1"/>
    </row>
    <row r="3243" spans="1:43" ht="15.75" x14ac:dyDescent="0.2">
      <c r="A3243" s="67">
        <f t="shared" si="1407"/>
        <v>45525</v>
      </c>
      <c r="B3243" s="8">
        <f t="shared" si="1399"/>
        <v>15300.95996077</v>
      </c>
      <c r="C3243" s="224">
        <f t="shared" si="1397"/>
        <v>9572.8540016900242</v>
      </c>
      <c r="D3243" s="28">
        <f t="shared" si="1408"/>
        <v>6967.89</v>
      </c>
      <c r="E3243" s="9">
        <f>IF(K3243=1,VLOOKUP(A3242,[1]Plan1!$AY$117:$BA$314,3),E3242)</f>
        <v>6966.5</v>
      </c>
      <c r="F3243" s="110">
        <f t="shared" si="1409"/>
        <v>45520</v>
      </c>
      <c r="G3243" s="12">
        <f t="shared" si="1400"/>
        <v>-1.9948650165257931E-4</v>
      </c>
      <c r="H3243" s="11">
        <f t="shared" si="1410"/>
        <v>45551</v>
      </c>
      <c r="I3243" s="11">
        <f t="shared" si="1401"/>
        <v>45551</v>
      </c>
      <c r="J3243" s="1">
        <f t="shared" si="1411"/>
        <v>22</v>
      </c>
      <c r="K3243" s="1">
        <f t="shared" ref="K3243:K3297" si="1418">(J3243-(NETWORKDAYS(A3243,I3243,AE$118:AE$502)-1))</f>
        <v>4</v>
      </c>
      <c r="L3243" s="8">
        <f t="shared" si="1402"/>
        <v>0.99996372</v>
      </c>
      <c r="M3243" s="14">
        <f t="shared" si="1417"/>
        <v>1.0038003200000001</v>
      </c>
      <c r="N3243" s="14">
        <f t="shared" si="1414"/>
        <v>1.594438230777653</v>
      </c>
      <c r="O3243" s="8">
        <f t="shared" si="1416"/>
        <v>1.59438038</v>
      </c>
      <c r="P3243" s="8">
        <f t="shared" si="1403"/>
        <v>15262.77060089</v>
      </c>
      <c r="Q3243" s="13">
        <f t="shared" si="1404"/>
        <v>0</v>
      </c>
      <c r="R3243" s="21">
        <v>0</v>
      </c>
      <c r="S3243" s="8">
        <f t="shared" si="1405"/>
        <v>0</v>
      </c>
      <c r="T3243" s="10">
        <v>6.5000000000000002E-2</v>
      </c>
      <c r="U3243" s="13">
        <f t="shared" si="1415"/>
        <v>10</v>
      </c>
      <c r="V3243" s="13">
        <v>252</v>
      </c>
      <c r="W3243" s="14">
        <f t="shared" si="1396"/>
        <v>1.0025021249999999</v>
      </c>
      <c r="X3243" s="85">
        <f t="shared" si="1398"/>
        <v>38.189359879999998</v>
      </c>
      <c r="Y3243" s="8">
        <v>0</v>
      </c>
      <c r="Z3243" s="9">
        <f t="shared" si="1406"/>
        <v>0</v>
      </c>
      <c r="AA3243" s="26" t="str">
        <f t="shared" si="1412"/>
        <v>AMEX=</v>
      </c>
      <c r="AB3243" s="70">
        <f t="shared" si="1413"/>
        <v>45541</v>
      </c>
      <c r="AC3243" s="222">
        <f>B3229-S3229-X3229</f>
        <v>15248.22857411</v>
      </c>
      <c r="AD3243" s="221">
        <v>153029831.81999999</v>
      </c>
      <c r="AE3243" s="11"/>
      <c r="AF3243" s="5"/>
      <c r="AG3243" s="1"/>
      <c r="AH3243" s="1"/>
      <c r="AI3243" s="1"/>
      <c r="AJ3243" s="1"/>
      <c r="AK3243" s="10"/>
      <c r="AL3243" s="1"/>
      <c r="AM3243" s="1"/>
      <c r="AN3243" s="1"/>
      <c r="AO3243" s="1"/>
      <c r="AP3243" s="1"/>
      <c r="AQ3243" s="1"/>
    </row>
    <row r="3244" spans="1:43" ht="15.75" x14ac:dyDescent="0.2">
      <c r="A3244" s="67">
        <f t="shared" si="1407"/>
        <v>45526</v>
      </c>
      <c r="B3244" s="8">
        <f t="shared" si="1399"/>
        <v>15304.64535029</v>
      </c>
      <c r="C3244" s="224">
        <f t="shared" si="1397"/>
        <v>9572.8540016900242</v>
      </c>
      <c r="D3244" s="28">
        <f t="shared" si="1408"/>
        <v>6967.89</v>
      </c>
      <c r="E3244" s="9">
        <f>IF(K3244=1,VLOOKUP(A3243,[1]Plan1!$AY$117:$BA$314,3),E3243)</f>
        <v>6966.5</v>
      </c>
      <c r="F3244" s="110">
        <f t="shared" si="1409"/>
        <v>45520</v>
      </c>
      <c r="G3244" s="12">
        <f t="shared" si="1400"/>
        <v>-1.9948650165257931E-4</v>
      </c>
      <c r="H3244" s="11">
        <f t="shared" si="1410"/>
        <v>45551</v>
      </c>
      <c r="I3244" s="11">
        <f t="shared" si="1401"/>
        <v>45551</v>
      </c>
      <c r="J3244" s="1">
        <f t="shared" si="1411"/>
        <v>22</v>
      </c>
      <c r="K3244" s="1">
        <f t="shared" si="1418"/>
        <v>5</v>
      </c>
      <c r="L3244" s="8">
        <f t="shared" si="1402"/>
        <v>0.99995464999999994</v>
      </c>
      <c r="M3244" s="14">
        <f t="shared" si="1417"/>
        <v>1.0038003200000001</v>
      </c>
      <c r="N3244" s="14">
        <f t="shared" si="1414"/>
        <v>1.594438230777653</v>
      </c>
      <c r="O3244" s="8">
        <f t="shared" si="1416"/>
        <v>1.59436592</v>
      </c>
      <c r="P3244" s="8">
        <f t="shared" si="1403"/>
        <v>15262.63217743</v>
      </c>
      <c r="Q3244" s="13">
        <f t="shared" si="1404"/>
        <v>0</v>
      </c>
      <c r="R3244" s="21">
        <v>0</v>
      </c>
      <c r="S3244" s="8">
        <f t="shared" si="1405"/>
        <v>0</v>
      </c>
      <c r="T3244" s="10">
        <v>6.5000000000000002E-2</v>
      </c>
      <c r="U3244" s="13">
        <f t="shared" si="1415"/>
        <v>11</v>
      </c>
      <c r="V3244" s="13">
        <v>252</v>
      </c>
      <c r="W3244" s="14">
        <f t="shared" si="1396"/>
        <v>1.0027526819999999</v>
      </c>
      <c r="X3244" s="85">
        <f t="shared" si="1398"/>
        <v>42.013172859999997</v>
      </c>
      <c r="Y3244" s="8">
        <v>0</v>
      </c>
      <c r="Z3244" s="9">
        <f t="shared" si="1406"/>
        <v>0</v>
      </c>
      <c r="AA3244" s="26" t="str">
        <f t="shared" si="1412"/>
        <v>AMEX=</v>
      </c>
      <c r="AB3244" s="70">
        <f t="shared" si="1413"/>
        <v>45541</v>
      </c>
      <c r="AC3244" s="219" t="s">
        <v>168</v>
      </c>
      <c r="AD3244" s="244" t="s">
        <v>181</v>
      </c>
      <c r="AE3244" s="11"/>
      <c r="AF3244" s="5"/>
      <c r="AG3244" s="1"/>
      <c r="AH3244" s="1"/>
      <c r="AI3244" s="1"/>
      <c r="AJ3244" s="1"/>
      <c r="AK3244" s="10"/>
      <c r="AL3244" s="1"/>
      <c r="AM3244" s="1"/>
      <c r="AN3244" s="1"/>
      <c r="AO3244" s="1"/>
      <c r="AP3244" s="1"/>
      <c r="AQ3244" s="1"/>
    </row>
    <row r="3245" spans="1:43" ht="15.75" x14ac:dyDescent="0.2">
      <c r="A3245" s="67">
        <f t="shared" si="1407"/>
        <v>45527</v>
      </c>
      <c r="B3245" s="8">
        <f t="shared" si="1399"/>
        <v>15308.331712720001</v>
      </c>
      <c r="C3245" s="224">
        <f t="shared" si="1397"/>
        <v>9572.8540016900242</v>
      </c>
      <c r="D3245" s="28">
        <f t="shared" si="1408"/>
        <v>6967.89</v>
      </c>
      <c r="E3245" s="9">
        <f>IF(K3245=1,VLOOKUP(A3244,[1]Plan1!$AY$117:$BA$314,3),E3244)</f>
        <v>6966.5</v>
      </c>
      <c r="F3245" s="110">
        <f t="shared" si="1409"/>
        <v>45520</v>
      </c>
      <c r="G3245" s="12">
        <f t="shared" si="1400"/>
        <v>-1.9948650165257931E-4</v>
      </c>
      <c r="H3245" s="11">
        <f t="shared" si="1410"/>
        <v>45551</v>
      </c>
      <c r="I3245" s="11">
        <f t="shared" si="1401"/>
        <v>45551</v>
      </c>
      <c r="J3245" s="1">
        <f t="shared" si="1411"/>
        <v>22</v>
      </c>
      <c r="K3245" s="1">
        <f t="shared" si="1418"/>
        <v>6</v>
      </c>
      <c r="L3245" s="8">
        <f t="shared" si="1402"/>
        <v>0.99994559000000005</v>
      </c>
      <c r="M3245" s="14">
        <f t="shared" si="1417"/>
        <v>1.0038003200000001</v>
      </c>
      <c r="N3245" s="14">
        <f t="shared" si="1414"/>
        <v>1.594438230777653</v>
      </c>
      <c r="O3245" s="8">
        <f t="shared" si="1416"/>
        <v>1.5943514700000001</v>
      </c>
      <c r="P3245" s="8">
        <f t="shared" si="1403"/>
        <v>15262.49384968</v>
      </c>
      <c r="Q3245" s="13">
        <f t="shared" si="1404"/>
        <v>0</v>
      </c>
      <c r="R3245" s="21">
        <v>0</v>
      </c>
      <c r="S3245" s="8">
        <f t="shared" si="1405"/>
        <v>0</v>
      </c>
      <c r="T3245" s="10">
        <v>6.5000000000000002E-2</v>
      </c>
      <c r="U3245" s="13">
        <f t="shared" si="1415"/>
        <v>12</v>
      </c>
      <c r="V3245" s="13">
        <v>252</v>
      </c>
      <c r="W3245" s="14">
        <f t="shared" si="1396"/>
        <v>1.0030033009999999</v>
      </c>
      <c r="X3245" s="85">
        <f t="shared" si="1398"/>
        <v>45.837863040000002</v>
      </c>
      <c r="Y3245" s="8">
        <v>0</v>
      </c>
      <c r="Z3245" s="9">
        <f t="shared" si="1406"/>
        <v>0</v>
      </c>
      <c r="AA3245" s="26" t="str">
        <f t="shared" si="1412"/>
        <v>AMEX=</v>
      </c>
      <c r="AB3245" s="70">
        <f t="shared" si="1413"/>
        <v>45541</v>
      </c>
      <c r="AC3245" s="221">
        <f>AC3243*AC3231</f>
        <v>151658881.39809805</v>
      </c>
      <c r="AD3245" s="221">
        <v>497650060.43000001</v>
      </c>
      <c r="AE3245" s="11"/>
      <c r="AF3245" s="5"/>
      <c r="AG3245" s="1"/>
      <c r="AH3245" s="1"/>
      <c r="AI3245" s="1"/>
      <c r="AJ3245" s="1"/>
      <c r="AK3245" s="10"/>
      <c r="AL3245" s="1"/>
      <c r="AM3245" s="1"/>
      <c r="AN3245" s="1"/>
      <c r="AO3245" s="1"/>
      <c r="AP3245" s="1"/>
      <c r="AQ3245" s="1"/>
    </row>
    <row r="3246" spans="1:43" ht="15.75" x14ac:dyDescent="0.2">
      <c r="A3246" s="67">
        <f t="shared" si="1407"/>
        <v>45528</v>
      </c>
      <c r="B3246" s="8">
        <f t="shared" si="1399"/>
        <v>15312.01887131</v>
      </c>
      <c r="C3246" s="224">
        <f t="shared" si="1397"/>
        <v>9572.8540016900242</v>
      </c>
      <c r="D3246" s="28">
        <f t="shared" si="1408"/>
        <v>6967.89</v>
      </c>
      <c r="E3246" s="9">
        <f>IF(K3246=1,VLOOKUP(A3245,[1]Plan1!$AY$117:$BA$314,3),E3245)</f>
        <v>6966.5</v>
      </c>
      <c r="F3246" s="110">
        <f t="shared" si="1409"/>
        <v>45520</v>
      </c>
      <c r="G3246" s="12">
        <f t="shared" si="1400"/>
        <v>-1.9948650165257931E-4</v>
      </c>
      <c r="H3246" s="11">
        <f t="shared" si="1410"/>
        <v>45551</v>
      </c>
      <c r="I3246" s="11">
        <f t="shared" si="1401"/>
        <v>45551</v>
      </c>
      <c r="J3246" s="1">
        <f t="shared" si="1411"/>
        <v>22</v>
      </c>
      <c r="K3246" s="1">
        <f t="shared" si="1418"/>
        <v>7</v>
      </c>
      <c r="L3246" s="8">
        <f t="shared" si="1402"/>
        <v>0.99993652</v>
      </c>
      <c r="M3246" s="14">
        <f t="shared" si="1417"/>
        <v>1.0038003200000001</v>
      </c>
      <c r="N3246" s="14">
        <f t="shared" si="1414"/>
        <v>1.594438230777653</v>
      </c>
      <c r="O3246" s="8">
        <f t="shared" si="1416"/>
        <v>1.5943370100000001</v>
      </c>
      <c r="P3246" s="8">
        <f t="shared" si="1403"/>
        <v>15262.35542622</v>
      </c>
      <c r="Q3246" s="13">
        <f t="shared" si="1404"/>
        <v>0</v>
      </c>
      <c r="R3246" s="21">
        <v>0</v>
      </c>
      <c r="S3246" s="8">
        <f t="shared" si="1405"/>
        <v>0</v>
      </c>
      <c r="T3246" s="10">
        <v>6.5000000000000002E-2</v>
      </c>
      <c r="U3246" s="13">
        <f t="shared" si="1415"/>
        <v>13</v>
      </c>
      <c r="V3246" s="13">
        <v>252</v>
      </c>
      <c r="W3246" s="14">
        <f t="shared" si="1396"/>
        <v>1.003253983</v>
      </c>
      <c r="X3246" s="85">
        <f t="shared" si="1398"/>
        <v>49.663445090000003</v>
      </c>
      <c r="Y3246" s="8">
        <v>0</v>
      </c>
      <c r="Z3246" s="9">
        <f t="shared" si="1406"/>
        <v>0</v>
      </c>
      <c r="AA3246" s="26" t="str">
        <f t="shared" si="1412"/>
        <v>AMEX=</v>
      </c>
      <c r="AB3246" s="70">
        <f t="shared" si="1413"/>
        <v>45541</v>
      </c>
      <c r="AC3246" s="233"/>
      <c r="AD3246" s="244" t="s">
        <v>180</v>
      </c>
      <c r="AE3246" s="11"/>
      <c r="AF3246" s="5"/>
      <c r="AG3246" s="1"/>
      <c r="AH3246" s="1"/>
      <c r="AI3246" s="1"/>
      <c r="AJ3246" s="1"/>
      <c r="AK3246" s="10"/>
      <c r="AL3246" s="1"/>
      <c r="AM3246" s="1"/>
      <c r="AN3246" s="1"/>
      <c r="AO3246" s="1"/>
      <c r="AP3246" s="1"/>
      <c r="AQ3246" s="1"/>
    </row>
    <row r="3247" spans="1:43" ht="15.75" x14ac:dyDescent="0.2">
      <c r="A3247" s="67">
        <f t="shared" si="1407"/>
        <v>45529</v>
      </c>
      <c r="B3247" s="8">
        <f t="shared" si="1399"/>
        <v>15312.01887131</v>
      </c>
      <c r="C3247" s="224">
        <f t="shared" si="1397"/>
        <v>9572.8540016900242</v>
      </c>
      <c r="D3247" s="28">
        <f t="shared" si="1408"/>
        <v>6967.89</v>
      </c>
      <c r="E3247" s="9">
        <f>IF(K3247=1,VLOOKUP(A3246,[1]Plan1!$AY$117:$BA$314,3),E3246)</f>
        <v>6966.5</v>
      </c>
      <c r="F3247" s="110">
        <f t="shared" si="1409"/>
        <v>45520</v>
      </c>
      <c r="G3247" s="12">
        <f t="shared" si="1400"/>
        <v>-1.9948650165257931E-4</v>
      </c>
      <c r="H3247" s="11">
        <f t="shared" si="1410"/>
        <v>45551</v>
      </c>
      <c r="I3247" s="11">
        <f t="shared" si="1401"/>
        <v>45551</v>
      </c>
      <c r="J3247" s="1">
        <f t="shared" si="1411"/>
        <v>22</v>
      </c>
      <c r="K3247" s="1">
        <f t="shared" si="1418"/>
        <v>7</v>
      </c>
      <c r="L3247" s="8">
        <f t="shared" si="1402"/>
        <v>0.99993652</v>
      </c>
      <c r="M3247" s="14">
        <f t="shared" si="1417"/>
        <v>1.0038003200000001</v>
      </c>
      <c r="N3247" s="14">
        <f t="shared" si="1414"/>
        <v>1.594438230777653</v>
      </c>
      <c r="O3247" s="8">
        <f t="shared" si="1416"/>
        <v>1.5943370100000001</v>
      </c>
      <c r="P3247" s="8">
        <f t="shared" si="1403"/>
        <v>15262.35542622</v>
      </c>
      <c r="Q3247" s="13">
        <f t="shared" si="1404"/>
        <v>0</v>
      </c>
      <c r="R3247" s="21">
        <v>0</v>
      </c>
      <c r="S3247" s="8">
        <f t="shared" si="1405"/>
        <v>0</v>
      </c>
      <c r="T3247" s="10">
        <v>6.5000000000000002E-2</v>
      </c>
      <c r="U3247" s="13">
        <f t="shared" si="1415"/>
        <v>13</v>
      </c>
      <c r="V3247" s="13">
        <v>252</v>
      </c>
      <c r="W3247" s="14">
        <f t="shared" si="1396"/>
        <v>1.003253983</v>
      </c>
      <c r="X3247" s="85">
        <f t="shared" si="1398"/>
        <v>49.663445090000003</v>
      </c>
      <c r="Y3247" s="8">
        <v>0</v>
      </c>
      <c r="Z3247" s="9">
        <f t="shared" si="1406"/>
        <v>0</v>
      </c>
      <c r="AA3247" s="26" t="str">
        <f t="shared" si="1412"/>
        <v>AMEX=</v>
      </c>
      <c r="AB3247" s="70">
        <f t="shared" si="1413"/>
        <v>45541</v>
      </c>
      <c r="AC3247" s="233"/>
      <c r="AD3247" s="245">
        <f>ROUND(AD3243/(AD3243+AD3245),6)</f>
        <v>0.23518500000000001</v>
      </c>
      <c r="AE3247" s="11"/>
      <c r="AF3247" s="5"/>
      <c r="AG3247" s="1"/>
      <c r="AH3247" s="1"/>
      <c r="AI3247" s="1"/>
      <c r="AJ3247" s="1"/>
      <c r="AK3247" s="10"/>
      <c r="AL3247" s="1"/>
      <c r="AM3247" s="1"/>
      <c r="AN3247" s="1"/>
      <c r="AO3247" s="1"/>
      <c r="AP3247" s="1"/>
      <c r="AQ3247" s="1"/>
    </row>
    <row r="3248" spans="1:43" ht="15.75" x14ac:dyDescent="0.2">
      <c r="A3248" s="67">
        <f t="shared" si="1407"/>
        <v>45530</v>
      </c>
      <c r="B3248" s="8">
        <f t="shared" si="1399"/>
        <v>15312.01887131</v>
      </c>
      <c r="C3248" s="224">
        <f t="shared" si="1397"/>
        <v>9572.8540016900242</v>
      </c>
      <c r="D3248" s="28">
        <f t="shared" si="1408"/>
        <v>6967.89</v>
      </c>
      <c r="E3248" s="9">
        <f>IF(K3248=1,VLOOKUP(A3247,[1]Plan1!$AY$117:$BA$314,3),E3247)</f>
        <v>6966.5</v>
      </c>
      <c r="F3248" s="110">
        <f t="shared" si="1409"/>
        <v>45520</v>
      </c>
      <c r="G3248" s="12">
        <f t="shared" si="1400"/>
        <v>-1.9948650165257931E-4</v>
      </c>
      <c r="H3248" s="11">
        <f t="shared" si="1410"/>
        <v>45551</v>
      </c>
      <c r="I3248" s="11">
        <f t="shared" si="1401"/>
        <v>45551</v>
      </c>
      <c r="J3248" s="1">
        <f t="shared" si="1411"/>
        <v>22</v>
      </c>
      <c r="K3248" s="1">
        <f t="shared" si="1418"/>
        <v>7</v>
      </c>
      <c r="L3248" s="8">
        <f t="shared" si="1402"/>
        <v>0.99993652</v>
      </c>
      <c r="M3248" s="14">
        <f t="shared" si="1417"/>
        <v>1.0038003200000001</v>
      </c>
      <c r="N3248" s="14">
        <f t="shared" si="1414"/>
        <v>1.594438230777653</v>
      </c>
      <c r="O3248" s="8">
        <f t="shared" si="1416"/>
        <v>1.5943370100000001</v>
      </c>
      <c r="P3248" s="8">
        <f t="shared" si="1403"/>
        <v>15262.35542622</v>
      </c>
      <c r="Q3248" s="13">
        <f t="shared" si="1404"/>
        <v>0</v>
      </c>
      <c r="R3248" s="21">
        <v>0</v>
      </c>
      <c r="S3248" s="8">
        <f t="shared" si="1405"/>
        <v>0</v>
      </c>
      <c r="T3248" s="10">
        <v>6.5000000000000002E-2</v>
      </c>
      <c r="U3248" s="13">
        <f t="shared" si="1415"/>
        <v>13</v>
      </c>
      <c r="V3248" s="13">
        <v>252</v>
      </c>
      <c r="W3248" s="14">
        <f t="shared" si="1396"/>
        <v>1.003253983</v>
      </c>
      <c r="X3248" s="85">
        <f t="shared" si="1398"/>
        <v>49.663445090000003</v>
      </c>
      <c r="Y3248" s="8">
        <v>0</v>
      </c>
      <c r="Z3248" s="9">
        <f t="shared" si="1406"/>
        <v>0</v>
      </c>
      <c r="AA3248" s="26" t="str">
        <f t="shared" si="1412"/>
        <v>AMEX=</v>
      </c>
      <c r="AB3248" s="70">
        <f t="shared" si="1413"/>
        <v>45541</v>
      </c>
      <c r="AC3248" s="233"/>
      <c r="AD3248" s="244" t="s">
        <v>181</v>
      </c>
      <c r="AE3248" s="11"/>
      <c r="AF3248" s="5"/>
      <c r="AG3248" s="1"/>
      <c r="AH3248" s="1"/>
      <c r="AI3248" s="1"/>
      <c r="AJ3248" s="1"/>
      <c r="AK3248" s="10"/>
      <c r="AL3248" s="1"/>
      <c r="AM3248" s="1"/>
      <c r="AN3248" s="1"/>
      <c r="AO3248" s="1"/>
      <c r="AP3248" s="1"/>
      <c r="AQ3248" s="1"/>
    </row>
    <row r="3249" spans="1:43" ht="15.75" x14ac:dyDescent="0.2">
      <c r="A3249" s="67">
        <f t="shared" si="1407"/>
        <v>45531</v>
      </c>
      <c r="B3249" s="8">
        <f t="shared" si="1399"/>
        <v>15315.70690675</v>
      </c>
      <c r="C3249" s="224">
        <f t="shared" si="1397"/>
        <v>9572.8540016900242</v>
      </c>
      <c r="D3249" s="28">
        <f t="shared" si="1408"/>
        <v>6967.89</v>
      </c>
      <c r="E3249" s="9">
        <f>IF(K3249=1,VLOOKUP(A3248,[1]Plan1!$AY$117:$BA$314,3),E3248)</f>
        <v>6966.5</v>
      </c>
      <c r="F3249" s="110">
        <f t="shared" si="1409"/>
        <v>45520</v>
      </c>
      <c r="G3249" s="12">
        <f t="shared" si="1400"/>
        <v>-1.9948650165257931E-4</v>
      </c>
      <c r="H3249" s="11">
        <f t="shared" si="1410"/>
        <v>45551</v>
      </c>
      <c r="I3249" s="11">
        <f t="shared" si="1401"/>
        <v>45551</v>
      </c>
      <c r="J3249" s="1">
        <f t="shared" si="1411"/>
        <v>22</v>
      </c>
      <c r="K3249" s="1">
        <f t="shared" si="1418"/>
        <v>8</v>
      </c>
      <c r="L3249" s="8">
        <f t="shared" si="1402"/>
        <v>0.99992745000000005</v>
      </c>
      <c r="M3249" s="14">
        <f t="shared" si="1417"/>
        <v>1.0038003200000001</v>
      </c>
      <c r="N3249" s="14">
        <f t="shared" si="1414"/>
        <v>1.594438230777653</v>
      </c>
      <c r="O3249" s="8">
        <f t="shared" si="1416"/>
        <v>1.59432255</v>
      </c>
      <c r="P3249" s="8">
        <f t="shared" si="1403"/>
        <v>15262.21700275</v>
      </c>
      <c r="Q3249" s="13">
        <f t="shared" si="1404"/>
        <v>0</v>
      </c>
      <c r="R3249" s="21">
        <v>0</v>
      </c>
      <c r="S3249" s="8">
        <f t="shared" si="1405"/>
        <v>0</v>
      </c>
      <c r="T3249" s="10">
        <v>6.5000000000000002E-2</v>
      </c>
      <c r="U3249" s="13">
        <f t="shared" si="1415"/>
        <v>14</v>
      </c>
      <c r="V3249" s="13">
        <v>252</v>
      </c>
      <c r="W3249" s="14">
        <f t="shared" si="1396"/>
        <v>1.0035047269999999</v>
      </c>
      <c r="X3249" s="85">
        <f t="shared" si="1398"/>
        <v>53.489904000000003</v>
      </c>
      <c r="Y3249" s="8">
        <v>0</v>
      </c>
      <c r="Z3249" s="9">
        <f t="shared" si="1406"/>
        <v>0</v>
      </c>
      <c r="AA3249" s="26" t="str">
        <f t="shared" si="1412"/>
        <v>AMEX=</v>
      </c>
      <c r="AB3249" s="70">
        <f t="shared" si="1413"/>
        <v>45541</v>
      </c>
      <c r="AC3249" s="233"/>
      <c r="AD3249" s="245">
        <f>1-AD3247</f>
        <v>0.76481500000000002</v>
      </c>
      <c r="AE3249" s="11"/>
      <c r="AF3249" s="5"/>
      <c r="AG3249" s="1"/>
      <c r="AH3249" s="1"/>
      <c r="AI3249" s="1"/>
      <c r="AJ3249" s="1"/>
      <c r="AK3249" s="10"/>
      <c r="AL3249" s="1"/>
      <c r="AM3249" s="1"/>
      <c r="AN3249" s="1"/>
      <c r="AO3249" s="1"/>
      <c r="AP3249" s="1"/>
      <c r="AQ3249" s="1"/>
    </row>
    <row r="3250" spans="1:43" ht="15.75" x14ac:dyDescent="0.2">
      <c r="A3250" s="67">
        <f t="shared" si="1407"/>
        <v>45532</v>
      </c>
      <c r="B3250" s="8">
        <f t="shared" si="1399"/>
        <v>15319.39583429</v>
      </c>
      <c r="C3250" s="224">
        <f t="shared" si="1397"/>
        <v>9572.8540016900242</v>
      </c>
      <c r="D3250" s="28">
        <f t="shared" si="1408"/>
        <v>6967.89</v>
      </c>
      <c r="E3250" s="9">
        <f>IF(K3250=1,VLOOKUP(A3249,[1]Plan1!$AY$117:$BA$314,3),E3249)</f>
        <v>6966.5</v>
      </c>
      <c r="F3250" s="110">
        <f t="shared" si="1409"/>
        <v>45520</v>
      </c>
      <c r="G3250" s="12">
        <f t="shared" si="1400"/>
        <v>-1.9948650165257931E-4</v>
      </c>
      <c r="H3250" s="11">
        <f t="shared" si="1410"/>
        <v>45551</v>
      </c>
      <c r="I3250" s="11">
        <f t="shared" si="1401"/>
        <v>45551</v>
      </c>
      <c r="J3250" s="1">
        <f t="shared" si="1411"/>
        <v>22</v>
      </c>
      <c r="K3250" s="1">
        <f t="shared" si="1418"/>
        <v>9</v>
      </c>
      <c r="L3250" s="8">
        <f t="shared" si="1402"/>
        <v>0.99991838</v>
      </c>
      <c r="M3250" s="14">
        <f t="shared" si="1417"/>
        <v>1.0038003200000001</v>
      </c>
      <c r="N3250" s="14">
        <f t="shared" si="1414"/>
        <v>1.594438230777653</v>
      </c>
      <c r="O3250" s="8">
        <f t="shared" si="1416"/>
        <v>1.59430809</v>
      </c>
      <c r="P3250" s="8">
        <f t="shared" si="1403"/>
        <v>15262.07857928</v>
      </c>
      <c r="Q3250" s="13">
        <f t="shared" si="1404"/>
        <v>0</v>
      </c>
      <c r="R3250" s="21">
        <v>0</v>
      </c>
      <c r="S3250" s="8">
        <f t="shared" si="1405"/>
        <v>0</v>
      </c>
      <c r="T3250" s="10">
        <v>6.5000000000000002E-2</v>
      </c>
      <c r="U3250" s="13">
        <f t="shared" si="1415"/>
        <v>15</v>
      </c>
      <c r="V3250" s="13">
        <v>252</v>
      </c>
      <c r="W3250" s="14">
        <f t="shared" si="1396"/>
        <v>1.0037555339999999</v>
      </c>
      <c r="X3250" s="85">
        <f t="shared" si="1398"/>
        <v>57.317255009999997</v>
      </c>
      <c r="Y3250" s="8">
        <v>0</v>
      </c>
      <c r="Z3250" s="9">
        <f t="shared" si="1406"/>
        <v>0</v>
      </c>
      <c r="AA3250" s="26" t="str">
        <f t="shared" si="1412"/>
        <v>AMEX=</v>
      </c>
      <c r="AB3250" s="70">
        <f t="shared" si="1413"/>
        <v>45541</v>
      </c>
      <c r="AC3250" s="4"/>
      <c r="AD3250" s="1"/>
      <c r="AE3250" s="11"/>
      <c r="AF3250" s="5"/>
      <c r="AG3250" s="1"/>
      <c r="AH3250" s="1"/>
      <c r="AI3250" s="1"/>
      <c r="AJ3250" s="1"/>
      <c r="AK3250" s="10"/>
      <c r="AL3250" s="1"/>
      <c r="AM3250" s="1"/>
      <c r="AN3250" s="1"/>
      <c r="AO3250" s="1"/>
      <c r="AP3250" s="1"/>
      <c r="AQ3250" s="1"/>
    </row>
    <row r="3251" spans="1:43" ht="15.75" x14ac:dyDescent="0.2">
      <c r="A3251" s="67">
        <f t="shared" si="1407"/>
        <v>45533</v>
      </c>
      <c r="B3251" s="8">
        <f t="shared" si="1399"/>
        <v>15323.085653890001</v>
      </c>
      <c r="C3251" s="224">
        <f t="shared" si="1397"/>
        <v>9572.8540016900242</v>
      </c>
      <c r="D3251" s="28">
        <f t="shared" si="1408"/>
        <v>6967.89</v>
      </c>
      <c r="E3251" s="9">
        <f>IF(K3251=1,VLOOKUP(A3250,[1]Plan1!$AY$117:$BA$314,3),E3250)</f>
        <v>6966.5</v>
      </c>
      <c r="F3251" s="110">
        <f t="shared" si="1409"/>
        <v>45520</v>
      </c>
      <c r="G3251" s="12">
        <f t="shared" si="1400"/>
        <v>-1.9948650165257931E-4</v>
      </c>
      <c r="H3251" s="11">
        <f t="shared" si="1410"/>
        <v>45551</v>
      </c>
      <c r="I3251" s="11">
        <f t="shared" si="1401"/>
        <v>45551</v>
      </c>
      <c r="J3251" s="1">
        <f t="shared" si="1411"/>
        <v>22</v>
      </c>
      <c r="K3251" s="1">
        <f t="shared" si="1418"/>
        <v>10</v>
      </c>
      <c r="L3251" s="8">
        <f t="shared" si="1402"/>
        <v>0.99990931000000005</v>
      </c>
      <c r="M3251" s="14">
        <f t="shared" si="1417"/>
        <v>1.0038003200000001</v>
      </c>
      <c r="N3251" s="14">
        <f t="shared" si="1414"/>
        <v>1.594438230777653</v>
      </c>
      <c r="O3251" s="8">
        <f t="shared" si="1416"/>
        <v>1.5942936299999999</v>
      </c>
      <c r="P3251" s="8">
        <f t="shared" si="1403"/>
        <v>15261.94015581</v>
      </c>
      <c r="Q3251" s="13">
        <f t="shared" si="1404"/>
        <v>0</v>
      </c>
      <c r="R3251" s="21">
        <v>0</v>
      </c>
      <c r="S3251" s="8">
        <f t="shared" si="1405"/>
        <v>0</v>
      </c>
      <c r="T3251" s="10">
        <v>6.5000000000000002E-2</v>
      </c>
      <c r="U3251" s="13">
        <f t="shared" si="1415"/>
        <v>16</v>
      </c>
      <c r="V3251" s="13">
        <v>252</v>
      </c>
      <c r="W3251" s="14">
        <f t="shared" si="1396"/>
        <v>1.0040064040000001</v>
      </c>
      <c r="X3251" s="85">
        <f t="shared" si="1398"/>
        <v>61.145498080000003</v>
      </c>
      <c r="Y3251" s="8">
        <v>0</v>
      </c>
      <c r="Z3251" s="9">
        <f t="shared" si="1406"/>
        <v>0</v>
      </c>
      <c r="AA3251" s="26" t="str">
        <f t="shared" si="1412"/>
        <v>AMEX=</v>
      </c>
      <c r="AB3251" s="70">
        <f t="shared" si="1413"/>
        <v>45541</v>
      </c>
      <c r="AC3251" s="4"/>
      <c r="AD3251" s="1"/>
      <c r="AE3251" s="11"/>
      <c r="AF3251" s="5"/>
      <c r="AG3251" s="1"/>
      <c r="AH3251" s="1"/>
      <c r="AI3251" s="1"/>
      <c r="AJ3251" s="1"/>
      <c r="AK3251" s="10"/>
      <c r="AL3251" s="1"/>
      <c r="AM3251" s="1"/>
      <c r="AN3251" s="1"/>
      <c r="AO3251" s="1"/>
      <c r="AP3251" s="1"/>
      <c r="AQ3251" s="1"/>
    </row>
    <row r="3252" spans="1:43" ht="15.75" x14ac:dyDescent="0.2">
      <c r="A3252" s="67">
        <f t="shared" si="1407"/>
        <v>45534</v>
      </c>
      <c r="B3252" s="8">
        <f t="shared" si="1399"/>
        <v>15326.776461670001</v>
      </c>
      <c r="C3252" s="224">
        <f t="shared" si="1397"/>
        <v>9572.8540016900242</v>
      </c>
      <c r="D3252" s="28">
        <f t="shared" si="1408"/>
        <v>6967.89</v>
      </c>
      <c r="E3252" s="9">
        <f>IF(K3252=1,VLOOKUP(A3251,[1]Plan1!$AY$117:$BA$314,3),E3251)</f>
        <v>6966.5</v>
      </c>
      <c r="F3252" s="110">
        <f t="shared" si="1409"/>
        <v>45520</v>
      </c>
      <c r="G3252" s="12">
        <f t="shared" si="1400"/>
        <v>-1.9948650165257931E-4</v>
      </c>
      <c r="H3252" s="11">
        <f t="shared" si="1410"/>
        <v>45551</v>
      </c>
      <c r="I3252" s="11">
        <f t="shared" si="1401"/>
        <v>45551</v>
      </c>
      <c r="J3252" s="1">
        <f t="shared" si="1411"/>
        <v>22</v>
      </c>
      <c r="K3252" s="1">
        <f t="shared" si="1418"/>
        <v>11</v>
      </c>
      <c r="L3252" s="8">
        <f t="shared" si="1402"/>
        <v>0.99990025000000005</v>
      </c>
      <c r="M3252" s="14">
        <f t="shared" si="1417"/>
        <v>1.0038003200000001</v>
      </c>
      <c r="N3252" s="14">
        <f t="shared" si="1414"/>
        <v>1.594438230777653</v>
      </c>
      <c r="O3252" s="8">
        <f t="shared" si="1416"/>
        <v>1.59427918</v>
      </c>
      <c r="P3252" s="8">
        <f t="shared" si="1403"/>
        <v>15261.80182807</v>
      </c>
      <c r="Q3252" s="13">
        <f t="shared" si="1404"/>
        <v>0</v>
      </c>
      <c r="R3252" s="21">
        <v>0</v>
      </c>
      <c r="S3252" s="8">
        <f t="shared" si="1405"/>
        <v>0</v>
      </c>
      <c r="T3252" s="10">
        <v>6.5000000000000002E-2</v>
      </c>
      <c r="U3252" s="13">
        <f t="shared" si="1415"/>
        <v>17</v>
      </c>
      <c r="V3252" s="13">
        <v>252</v>
      </c>
      <c r="W3252" s="14">
        <f t="shared" si="1396"/>
        <v>1.0042573370000001</v>
      </c>
      <c r="X3252" s="85">
        <f t="shared" si="1398"/>
        <v>64.974633600000004</v>
      </c>
      <c r="Y3252" s="8">
        <v>0</v>
      </c>
      <c r="Z3252" s="9">
        <f t="shared" si="1406"/>
        <v>0</v>
      </c>
      <c r="AA3252" s="26" t="str">
        <f t="shared" si="1412"/>
        <v>AMEX=</v>
      </c>
      <c r="AB3252" s="70">
        <f t="shared" si="1413"/>
        <v>45541</v>
      </c>
      <c r="AC3252" s="4"/>
      <c r="AD3252" s="1"/>
      <c r="AE3252" s="11"/>
      <c r="AF3252" s="5"/>
      <c r="AG3252" s="1"/>
      <c r="AH3252" s="1"/>
      <c r="AI3252" s="1"/>
      <c r="AJ3252" s="1"/>
      <c r="AK3252" s="10"/>
      <c r="AL3252" s="1"/>
      <c r="AM3252" s="1"/>
      <c r="AN3252" s="1"/>
      <c r="AO3252" s="1"/>
      <c r="AP3252" s="1"/>
      <c r="AQ3252" s="1"/>
    </row>
    <row r="3253" spans="1:43" ht="15.75" x14ac:dyDescent="0.2">
      <c r="A3253" s="67">
        <f t="shared" si="1407"/>
        <v>45535</v>
      </c>
      <c r="B3253" s="8">
        <f t="shared" si="1399"/>
        <v>15330.4680501</v>
      </c>
      <c r="C3253" s="224">
        <f t="shared" si="1397"/>
        <v>9572.8540016900242</v>
      </c>
      <c r="D3253" s="28">
        <f t="shared" si="1408"/>
        <v>6967.89</v>
      </c>
      <c r="E3253" s="9">
        <f>IF(K3253=1,VLOOKUP(A3252,[1]Plan1!$AY$117:$BA$314,3),E3252)</f>
        <v>6966.5</v>
      </c>
      <c r="F3253" s="110">
        <f t="shared" si="1409"/>
        <v>45520</v>
      </c>
      <c r="G3253" s="12">
        <f t="shared" si="1400"/>
        <v>-1.9948650165257931E-4</v>
      </c>
      <c r="H3253" s="11">
        <f t="shared" si="1410"/>
        <v>45551</v>
      </c>
      <c r="I3253" s="11">
        <f t="shared" si="1401"/>
        <v>45551</v>
      </c>
      <c r="J3253" s="1">
        <f t="shared" si="1411"/>
        <v>22</v>
      </c>
      <c r="K3253" s="1">
        <f t="shared" si="1418"/>
        <v>12</v>
      </c>
      <c r="L3253" s="8">
        <f t="shared" si="1402"/>
        <v>0.99989117999999999</v>
      </c>
      <c r="M3253" s="14">
        <f t="shared" si="1417"/>
        <v>1.0038003200000001</v>
      </c>
      <c r="N3253" s="14">
        <f t="shared" si="1414"/>
        <v>1.594438230777653</v>
      </c>
      <c r="O3253" s="8">
        <f t="shared" si="1416"/>
        <v>1.59426472</v>
      </c>
      <c r="P3253" s="8">
        <f t="shared" si="1403"/>
        <v>15261.6634046</v>
      </c>
      <c r="Q3253" s="13">
        <f t="shared" si="1404"/>
        <v>0</v>
      </c>
      <c r="R3253" s="21">
        <v>0</v>
      </c>
      <c r="S3253" s="8">
        <f t="shared" si="1405"/>
        <v>0</v>
      </c>
      <c r="T3253" s="10">
        <v>6.5000000000000002E-2</v>
      </c>
      <c r="U3253" s="13">
        <f t="shared" si="1415"/>
        <v>18</v>
      </c>
      <c r="V3253" s="13">
        <v>252</v>
      </c>
      <c r="W3253" s="14">
        <f t="shared" si="1396"/>
        <v>1.0045083319999999</v>
      </c>
      <c r="X3253" s="85">
        <f t="shared" si="1398"/>
        <v>68.804645500000007</v>
      </c>
      <c r="Y3253" s="8">
        <v>0</v>
      </c>
      <c r="Z3253" s="9">
        <f t="shared" si="1406"/>
        <v>0</v>
      </c>
      <c r="AA3253" s="26" t="str">
        <f t="shared" si="1412"/>
        <v>AMEX=</v>
      </c>
      <c r="AB3253" s="70">
        <f t="shared" si="1413"/>
        <v>45541</v>
      </c>
      <c r="AC3253" s="4"/>
      <c r="AD3253" s="1"/>
      <c r="AE3253" s="11"/>
      <c r="AF3253" s="5"/>
      <c r="AG3253" s="1"/>
      <c r="AH3253" s="1"/>
      <c r="AI3253" s="1"/>
      <c r="AJ3253" s="1"/>
      <c r="AK3253" s="10"/>
      <c r="AL3253" s="1"/>
      <c r="AM3253" s="1"/>
      <c r="AN3253" s="1"/>
      <c r="AO3253" s="1"/>
      <c r="AP3253" s="1"/>
      <c r="AQ3253" s="1"/>
    </row>
    <row r="3254" spans="1:43" ht="15.75" x14ac:dyDescent="0.2">
      <c r="A3254" s="67">
        <f t="shared" si="1407"/>
        <v>45536</v>
      </c>
      <c r="B3254" s="8">
        <f t="shared" si="1399"/>
        <v>15330.4680501</v>
      </c>
      <c r="C3254" s="224">
        <f t="shared" si="1397"/>
        <v>9572.8540016900242</v>
      </c>
      <c r="D3254" s="28">
        <f t="shared" si="1408"/>
        <v>6967.89</v>
      </c>
      <c r="E3254" s="9">
        <f>IF(K3254=1,VLOOKUP(A3253,[1]Plan1!$AY$117:$BA$314,3),E3253)</f>
        <v>6966.5</v>
      </c>
      <c r="F3254" s="110">
        <f t="shared" si="1409"/>
        <v>45520</v>
      </c>
      <c r="G3254" s="12">
        <f t="shared" si="1400"/>
        <v>-1.9948650165257931E-4</v>
      </c>
      <c r="H3254" s="11">
        <f t="shared" si="1410"/>
        <v>45551</v>
      </c>
      <c r="I3254" s="11">
        <f t="shared" si="1401"/>
        <v>45551</v>
      </c>
      <c r="J3254" s="1">
        <f t="shared" si="1411"/>
        <v>22</v>
      </c>
      <c r="K3254" s="1">
        <f t="shared" si="1418"/>
        <v>12</v>
      </c>
      <c r="L3254" s="8">
        <f t="shared" si="1402"/>
        <v>0.99989117999999999</v>
      </c>
      <c r="M3254" s="14">
        <f t="shared" si="1417"/>
        <v>1.0038003200000001</v>
      </c>
      <c r="N3254" s="14">
        <f t="shared" si="1414"/>
        <v>1.594438230777653</v>
      </c>
      <c r="O3254" s="8">
        <f t="shared" si="1416"/>
        <v>1.59426472</v>
      </c>
      <c r="P3254" s="8">
        <f t="shared" si="1403"/>
        <v>15261.6634046</v>
      </c>
      <c r="Q3254" s="13">
        <f t="shared" si="1404"/>
        <v>0</v>
      </c>
      <c r="R3254" s="21">
        <v>0</v>
      </c>
      <c r="S3254" s="8">
        <f t="shared" si="1405"/>
        <v>0</v>
      </c>
      <c r="T3254" s="10">
        <v>6.5000000000000002E-2</v>
      </c>
      <c r="U3254" s="13">
        <f t="shared" si="1415"/>
        <v>18</v>
      </c>
      <c r="V3254" s="13">
        <v>252</v>
      </c>
      <c r="W3254" s="14">
        <f t="shared" si="1396"/>
        <v>1.0045083319999999</v>
      </c>
      <c r="X3254" s="85">
        <f t="shared" si="1398"/>
        <v>68.804645500000007</v>
      </c>
      <c r="Y3254" s="8">
        <v>0</v>
      </c>
      <c r="Z3254" s="9">
        <f t="shared" si="1406"/>
        <v>0</v>
      </c>
      <c r="AA3254" s="26" t="str">
        <f t="shared" si="1412"/>
        <v>AMEX=</v>
      </c>
      <c r="AB3254" s="70">
        <f t="shared" si="1413"/>
        <v>45541</v>
      </c>
      <c r="AC3254" s="4"/>
      <c r="AD3254" s="1"/>
      <c r="AE3254" s="11"/>
      <c r="AF3254" s="5"/>
      <c r="AG3254" s="1"/>
      <c r="AH3254" s="1"/>
      <c r="AI3254" s="1"/>
      <c r="AJ3254" s="1"/>
      <c r="AK3254" s="10"/>
      <c r="AL3254" s="1"/>
      <c r="AM3254" s="1"/>
      <c r="AN3254" s="1"/>
      <c r="AO3254" s="1"/>
      <c r="AP3254" s="1"/>
      <c r="AQ3254" s="1"/>
    </row>
    <row r="3255" spans="1:43" ht="15.75" x14ac:dyDescent="0.2">
      <c r="A3255" s="67">
        <f t="shared" si="1407"/>
        <v>45537</v>
      </c>
      <c r="B3255" s="8">
        <f t="shared" si="1399"/>
        <v>15330.4680501</v>
      </c>
      <c r="C3255" s="224">
        <f t="shared" si="1397"/>
        <v>9572.8540016900242</v>
      </c>
      <c r="D3255" s="28">
        <f t="shared" si="1408"/>
        <v>6967.89</v>
      </c>
      <c r="E3255" s="9">
        <f>IF(K3255=1,VLOOKUP(A3254,[1]Plan1!$AY$117:$BA$314,3),E3254)</f>
        <v>6966.5</v>
      </c>
      <c r="F3255" s="110">
        <f t="shared" si="1409"/>
        <v>45520</v>
      </c>
      <c r="G3255" s="12">
        <f t="shared" si="1400"/>
        <v>-1.9948650165257931E-4</v>
      </c>
      <c r="H3255" s="11">
        <f t="shared" si="1410"/>
        <v>45551</v>
      </c>
      <c r="I3255" s="11">
        <f t="shared" si="1401"/>
        <v>45551</v>
      </c>
      <c r="J3255" s="1">
        <f t="shared" si="1411"/>
        <v>22</v>
      </c>
      <c r="K3255" s="1">
        <f t="shared" si="1418"/>
        <v>12</v>
      </c>
      <c r="L3255" s="8">
        <f t="shared" si="1402"/>
        <v>0.99989117999999999</v>
      </c>
      <c r="M3255" s="14">
        <f t="shared" si="1417"/>
        <v>1.0038003200000001</v>
      </c>
      <c r="N3255" s="14">
        <f t="shared" si="1414"/>
        <v>1.594438230777653</v>
      </c>
      <c r="O3255" s="8">
        <f t="shared" si="1416"/>
        <v>1.59426472</v>
      </c>
      <c r="P3255" s="8">
        <f t="shared" si="1403"/>
        <v>15261.6634046</v>
      </c>
      <c r="Q3255" s="13">
        <f t="shared" si="1404"/>
        <v>0</v>
      </c>
      <c r="R3255" s="21">
        <v>0</v>
      </c>
      <c r="S3255" s="8">
        <f t="shared" si="1405"/>
        <v>0</v>
      </c>
      <c r="T3255" s="10">
        <v>6.5000000000000002E-2</v>
      </c>
      <c r="U3255" s="13">
        <f t="shared" si="1415"/>
        <v>18</v>
      </c>
      <c r="V3255" s="13">
        <v>252</v>
      </c>
      <c r="W3255" s="14">
        <f t="shared" si="1396"/>
        <v>1.0045083319999999</v>
      </c>
      <c r="X3255" s="85">
        <f t="shared" si="1398"/>
        <v>68.804645500000007</v>
      </c>
      <c r="Y3255" s="8">
        <v>0</v>
      </c>
      <c r="Z3255" s="9">
        <f t="shared" si="1406"/>
        <v>0</v>
      </c>
      <c r="AA3255" s="26" t="str">
        <f t="shared" si="1412"/>
        <v>AMEX=</v>
      </c>
      <c r="AB3255" s="70">
        <f t="shared" si="1413"/>
        <v>45541</v>
      </c>
      <c r="AC3255" s="4"/>
      <c r="AD3255" s="1"/>
      <c r="AE3255" s="11"/>
      <c r="AF3255" s="5"/>
      <c r="AG3255" s="1"/>
      <c r="AH3255" s="1"/>
      <c r="AI3255" s="1"/>
      <c r="AJ3255" s="1"/>
      <c r="AK3255" s="10"/>
      <c r="AL3255" s="1"/>
      <c r="AM3255" s="1"/>
      <c r="AN3255" s="1"/>
      <c r="AO3255" s="1"/>
      <c r="AP3255" s="1"/>
      <c r="AQ3255" s="1"/>
    </row>
    <row r="3256" spans="1:43" ht="15.75" x14ac:dyDescent="0.2">
      <c r="A3256" s="67">
        <f t="shared" si="1407"/>
        <v>45538</v>
      </c>
      <c r="B3256" s="8">
        <f t="shared" si="1399"/>
        <v>15334.160530499999</v>
      </c>
      <c r="C3256" s="224">
        <f t="shared" si="1397"/>
        <v>9572.8540016900242</v>
      </c>
      <c r="D3256" s="28">
        <f t="shared" si="1408"/>
        <v>6967.89</v>
      </c>
      <c r="E3256" s="9">
        <f>IF(K3256=1,VLOOKUP(A3255,[1]Plan1!$AY$117:$BA$314,3),E3255)</f>
        <v>6966.5</v>
      </c>
      <c r="F3256" s="110">
        <f t="shared" si="1409"/>
        <v>45520</v>
      </c>
      <c r="G3256" s="12">
        <f t="shared" si="1400"/>
        <v>-1.9948650165257931E-4</v>
      </c>
      <c r="H3256" s="11">
        <f t="shared" si="1410"/>
        <v>45551</v>
      </c>
      <c r="I3256" s="11">
        <f t="shared" si="1401"/>
        <v>45551</v>
      </c>
      <c r="J3256" s="1">
        <f t="shared" si="1411"/>
        <v>22</v>
      </c>
      <c r="K3256" s="1">
        <f t="shared" si="1418"/>
        <v>13</v>
      </c>
      <c r="L3256" s="8">
        <f t="shared" si="1402"/>
        <v>0.99988211000000005</v>
      </c>
      <c r="M3256" s="14">
        <f t="shared" si="1417"/>
        <v>1.0038003200000001</v>
      </c>
      <c r="N3256" s="14">
        <f t="shared" si="1414"/>
        <v>1.594438230777653</v>
      </c>
      <c r="O3256" s="8">
        <f t="shared" si="1416"/>
        <v>1.5942502599999999</v>
      </c>
      <c r="P3256" s="8">
        <f t="shared" si="1403"/>
        <v>15261.52498113</v>
      </c>
      <c r="Q3256" s="13">
        <f t="shared" si="1404"/>
        <v>0</v>
      </c>
      <c r="R3256" s="21">
        <v>0</v>
      </c>
      <c r="S3256" s="8">
        <f t="shared" si="1405"/>
        <v>0</v>
      </c>
      <c r="T3256" s="10">
        <v>6.5000000000000002E-2</v>
      </c>
      <c r="U3256" s="13">
        <f t="shared" si="1415"/>
        <v>19</v>
      </c>
      <c r="V3256" s="13">
        <v>252</v>
      </c>
      <c r="W3256" s="14">
        <f t="shared" si="1396"/>
        <v>1.00475939</v>
      </c>
      <c r="X3256" s="85">
        <f t="shared" si="1398"/>
        <v>72.635549370000007</v>
      </c>
      <c r="Y3256" s="8">
        <v>0</v>
      </c>
      <c r="Z3256" s="9">
        <f t="shared" si="1406"/>
        <v>0</v>
      </c>
      <c r="AA3256" s="26" t="str">
        <f t="shared" si="1412"/>
        <v>AMEX=</v>
      </c>
      <c r="AB3256" s="70">
        <f t="shared" si="1413"/>
        <v>45541</v>
      </c>
      <c r="AC3256" s="4"/>
      <c r="AD3256" s="1"/>
      <c r="AE3256" s="11"/>
      <c r="AF3256" s="5"/>
      <c r="AG3256" s="1"/>
      <c r="AH3256" s="1"/>
      <c r="AI3256" s="1"/>
      <c r="AJ3256" s="1"/>
      <c r="AK3256" s="10"/>
      <c r="AL3256" s="1"/>
      <c r="AM3256" s="1"/>
      <c r="AN3256" s="1"/>
      <c r="AO3256" s="1"/>
      <c r="AP3256" s="1"/>
      <c r="AQ3256" s="1"/>
    </row>
    <row r="3257" spans="1:43" ht="15.75" x14ac:dyDescent="0.2">
      <c r="A3257" s="67">
        <f t="shared" si="1407"/>
        <v>45539</v>
      </c>
      <c r="B3257" s="8">
        <f t="shared" si="1399"/>
        <v>15337.853902880001</v>
      </c>
      <c r="C3257" s="224">
        <f t="shared" si="1397"/>
        <v>9572.8540016900242</v>
      </c>
      <c r="D3257" s="28">
        <f t="shared" si="1408"/>
        <v>6967.89</v>
      </c>
      <c r="E3257" s="9">
        <f>IF(K3257=1,VLOOKUP(A3256,[1]Plan1!$AY$117:$BA$314,3),E3256)</f>
        <v>6966.5</v>
      </c>
      <c r="F3257" s="110">
        <f t="shared" si="1409"/>
        <v>45520</v>
      </c>
      <c r="G3257" s="12">
        <f t="shared" si="1400"/>
        <v>-1.9948650165257931E-4</v>
      </c>
      <c r="H3257" s="11">
        <f t="shared" si="1410"/>
        <v>45551</v>
      </c>
      <c r="I3257" s="11">
        <f t="shared" si="1401"/>
        <v>45551</v>
      </c>
      <c r="J3257" s="1">
        <f t="shared" si="1411"/>
        <v>22</v>
      </c>
      <c r="K3257" s="1">
        <f t="shared" si="1418"/>
        <v>14</v>
      </c>
      <c r="L3257" s="8">
        <f t="shared" si="1402"/>
        <v>0.99987303999999999</v>
      </c>
      <c r="M3257" s="14">
        <f t="shared" si="1417"/>
        <v>1.0038003200000001</v>
      </c>
      <c r="N3257" s="14">
        <f t="shared" si="1414"/>
        <v>1.594438230777653</v>
      </c>
      <c r="O3257" s="8">
        <f t="shared" si="1416"/>
        <v>1.5942358000000001</v>
      </c>
      <c r="P3257" s="8">
        <f t="shared" si="1403"/>
        <v>15261.38655766</v>
      </c>
      <c r="Q3257" s="13">
        <f t="shared" si="1404"/>
        <v>0</v>
      </c>
      <c r="R3257" s="21">
        <v>0</v>
      </c>
      <c r="S3257" s="8">
        <f t="shared" si="1405"/>
        <v>0</v>
      </c>
      <c r="T3257" s="10">
        <v>6.5000000000000002E-2</v>
      </c>
      <c r="U3257" s="13">
        <f t="shared" si="1415"/>
        <v>20</v>
      </c>
      <c r="V3257" s="13">
        <v>252</v>
      </c>
      <c r="W3257" s="14">
        <f t="shared" si="1396"/>
        <v>1.0050105110000001</v>
      </c>
      <c r="X3257" s="85">
        <f t="shared" si="1398"/>
        <v>76.467345219999999</v>
      </c>
      <c r="Y3257" s="8">
        <v>0</v>
      </c>
      <c r="Z3257" s="9">
        <f t="shared" si="1406"/>
        <v>0</v>
      </c>
      <c r="AA3257" s="26" t="str">
        <f t="shared" si="1412"/>
        <v>AMEX=</v>
      </c>
      <c r="AB3257" s="70">
        <f t="shared" si="1413"/>
        <v>45541</v>
      </c>
      <c r="AC3257" s="255"/>
      <c r="AD3257" s="1"/>
      <c r="AE3257" s="11"/>
      <c r="AF3257" s="5"/>
      <c r="AG3257" s="1"/>
      <c r="AH3257" s="1"/>
      <c r="AI3257" s="1"/>
      <c r="AJ3257" s="1"/>
      <c r="AK3257" s="10"/>
      <c r="AL3257" s="1"/>
      <c r="AM3257" s="1"/>
      <c r="AN3257" s="1"/>
      <c r="AO3257" s="1"/>
      <c r="AP3257" s="1"/>
      <c r="AQ3257" s="1"/>
    </row>
    <row r="3258" spans="1:43" ht="15.75" x14ac:dyDescent="0.2">
      <c r="A3258" s="67">
        <f t="shared" si="1407"/>
        <v>45540</v>
      </c>
      <c r="B3258" s="8">
        <f t="shared" si="1399"/>
        <v>15341.548248159999</v>
      </c>
      <c r="C3258" s="224">
        <f t="shared" si="1397"/>
        <v>9572.8540016900242</v>
      </c>
      <c r="D3258" s="28">
        <f t="shared" si="1408"/>
        <v>6967.89</v>
      </c>
      <c r="E3258" s="9">
        <f>IF(K3258=1,VLOOKUP(A3257,[1]Plan1!$AY$117:$BA$314,3),E3257)</f>
        <v>6966.5</v>
      </c>
      <c r="F3258" s="110">
        <f t="shared" si="1409"/>
        <v>45520</v>
      </c>
      <c r="G3258" s="12">
        <f t="shared" si="1400"/>
        <v>-1.9948650165257931E-4</v>
      </c>
      <c r="H3258" s="11">
        <f t="shared" si="1410"/>
        <v>45551</v>
      </c>
      <c r="I3258" s="11">
        <f t="shared" si="1401"/>
        <v>45551</v>
      </c>
      <c r="J3258" s="1">
        <f t="shared" si="1411"/>
        <v>22</v>
      </c>
      <c r="K3258" s="1">
        <f t="shared" si="1418"/>
        <v>15</v>
      </c>
      <c r="L3258" s="8">
        <f t="shared" si="1402"/>
        <v>0.99986397999999999</v>
      </c>
      <c r="M3258" s="14">
        <f t="shared" si="1417"/>
        <v>1.0038003200000001</v>
      </c>
      <c r="N3258" s="14">
        <f t="shared" si="1414"/>
        <v>1.594438230777653</v>
      </c>
      <c r="O3258" s="8">
        <f t="shared" si="1416"/>
        <v>1.59422135</v>
      </c>
      <c r="P3258" s="8">
        <f t="shared" si="1403"/>
        <v>15261.24822992</v>
      </c>
      <c r="Q3258" s="13">
        <f t="shared" si="1404"/>
        <v>0</v>
      </c>
      <c r="R3258" s="21">
        <v>0</v>
      </c>
      <c r="S3258" s="8">
        <f t="shared" si="1405"/>
        <v>0</v>
      </c>
      <c r="T3258" s="10">
        <v>6.5000000000000002E-2</v>
      </c>
      <c r="U3258" s="13">
        <f t="shared" si="1415"/>
        <v>21</v>
      </c>
      <c r="V3258" s="13">
        <v>252</v>
      </c>
      <c r="W3258" s="14">
        <f t="shared" si="1396"/>
        <v>1.0052616940000001</v>
      </c>
      <c r="X3258" s="85">
        <f t="shared" si="1398"/>
        <v>80.30001824</v>
      </c>
      <c r="Y3258" s="8">
        <v>0</v>
      </c>
      <c r="Z3258" s="9">
        <f t="shared" si="1406"/>
        <v>0</v>
      </c>
      <c r="AA3258" s="26" t="str">
        <f t="shared" si="1412"/>
        <v>AMEX=</v>
      </c>
      <c r="AB3258" s="70">
        <f t="shared" si="1413"/>
        <v>45541</v>
      </c>
      <c r="AC3258" s="232" t="s">
        <v>182</v>
      </c>
      <c r="AD3258" s="232" t="s">
        <v>182</v>
      </c>
      <c r="AE3258" s="11"/>
      <c r="AF3258" s="5"/>
      <c r="AG3258" s="1"/>
      <c r="AH3258" s="1"/>
      <c r="AI3258" s="1"/>
      <c r="AJ3258" s="1"/>
      <c r="AK3258" s="10"/>
      <c r="AL3258" s="1"/>
      <c r="AM3258" s="1"/>
      <c r="AN3258" s="1"/>
      <c r="AO3258" s="1"/>
      <c r="AP3258" s="1"/>
      <c r="AQ3258" s="1"/>
    </row>
    <row r="3259" spans="1:43" ht="18.75" x14ac:dyDescent="0.25">
      <c r="A3259" s="196">
        <f t="shared" si="1407"/>
        <v>45541</v>
      </c>
      <c r="B3259" s="85">
        <f t="shared" si="1399"/>
        <v>15345.2434044</v>
      </c>
      <c r="C3259" s="85">
        <f t="shared" si="1397"/>
        <v>9572.8540016900242</v>
      </c>
      <c r="D3259" s="197">
        <f t="shared" si="1408"/>
        <v>6967.89</v>
      </c>
      <c r="E3259" s="106">
        <f>IF(K3259=1,VLOOKUP(A3258,[1]Plan1!$AY$117:$BA$314,3),E3258)</f>
        <v>6966.5</v>
      </c>
      <c r="F3259" s="198">
        <f t="shared" si="1409"/>
        <v>45520</v>
      </c>
      <c r="G3259" s="199">
        <f t="shared" si="1400"/>
        <v>-1.9948650165257931E-4</v>
      </c>
      <c r="H3259" s="200">
        <f t="shared" si="1410"/>
        <v>45551</v>
      </c>
      <c r="I3259" s="200">
        <f t="shared" si="1401"/>
        <v>45551</v>
      </c>
      <c r="J3259" s="83">
        <f t="shared" si="1411"/>
        <v>22</v>
      </c>
      <c r="K3259" s="83">
        <f t="shared" si="1418"/>
        <v>16</v>
      </c>
      <c r="L3259" s="85">
        <f t="shared" si="1402"/>
        <v>0.99985491000000004</v>
      </c>
      <c r="M3259" s="201">
        <f t="shared" si="1417"/>
        <v>1.0038003200000001</v>
      </c>
      <c r="N3259" s="201">
        <f t="shared" si="1414"/>
        <v>1.594438230777653</v>
      </c>
      <c r="O3259" s="85">
        <f t="shared" si="1416"/>
        <v>1.5942068899999999</v>
      </c>
      <c r="P3259" s="85">
        <f t="shared" si="1403"/>
        <v>15261.10980645</v>
      </c>
      <c r="Q3259" s="202">
        <v>21</v>
      </c>
      <c r="R3259" s="203">
        <f>S3259/P3259</f>
        <v>1.6832004576196259E-3</v>
      </c>
      <c r="S3259" s="85">
        <f>AC3271</f>
        <v>25.687507010000001</v>
      </c>
      <c r="T3259" s="204">
        <v>6.5000000000000002E-2</v>
      </c>
      <c r="U3259" s="202">
        <f t="shared" si="1415"/>
        <v>22</v>
      </c>
      <c r="V3259" s="202">
        <v>252</v>
      </c>
      <c r="W3259" s="201">
        <f t="shared" si="1396"/>
        <v>1.0055129410000001</v>
      </c>
      <c r="X3259" s="85">
        <f t="shared" si="1398"/>
        <v>84.133597949999995</v>
      </c>
      <c r="Y3259" s="85">
        <v>0</v>
      </c>
      <c r="Z3259" s="85">
        <f t="shared" si="1406"/>
        <v>109.82110496</v>
      </c>
      <c r="AA3259" s="107" t="str">
        <f t="shared" si="1412"/>
        <v>AMEX=</v>
      </c>
      <c r="AB3259" s="152">
        <f t="shared" si="1413"/>
        <v>45541</v>
      </c>
      <c r="AC3259" s="234">
        <f>ROUND(AD3268*AD3277,2)</f>
        <v>1092280.71</v>
      </c>
      <c r="AD3259" s="246" t="s">
        <v>183</v>
      </c>
      <c r="AE3259" s="11"/>
      <c r="AF3259" s="5"/>
      <c r="AG3259" s="1"/>
      <c r="AH3259" s="1"/>
      <c r="AI3259" s="1"/>
      <c r="AJ3259" s="1"/>
      <c r="AK3259" s="10"/>
      <c r="AL3259" s="1"/>
      <c r="AM3259" s="1"/>
      <c r="AN3259" s="1"/>
      <c r="AO3259" s="1"/>
      <c r="AP3259" s="1"/>
      <c r="AQ3259" s="1"/>
    </row>
    <row r="3260" spans="1:43" ht="18.75" x14ac:dyDescent="0.2">
      <c r="A3260" s="67">
        <f t="shared" si="1407"/>
        <v>45542</v>
      </c>
      <c r="B3260" s="8">
        <f t="shared" si="1399"/>
        <v>15239.09187876</v>
      </c>
      <c r="C3260" s="223">
        <f t="shared" si="1397"/>
        <v>9556.7409694536618</v>
      </c>
      <c r="D3260" s="28">
        <f t="shared" si="1408"/>
        <v>6967.89</v>
      </c>
      <c r="E3260" s="9">
        <f>IF(K3260=1,VLOOKUP(A3259,[1]Plan1!$AY$117:$BA$314,3),E3259)</f>
        <v>6966.5</v>
      </c>
      <c r="F3260" s="110">
        <f t="shared" si="1409"/>
        <v>45520</v>
      </c>
      <c r="G3260" s="12">
        <f t="shared" si="1400"/>
        <v>-1.9948650165257931E-4</v>
      </c>
      <c r="H3260" s="11">
        <f t="shared" si="1410"/>
        <v>45551</v>
      </c>
      <c r="I3260" s="11">
        <f t="shared" si="1401"/>
        <v>45551</v>
      </c>
      <c r="J3260" s="1">
        <f t="shared" si="1411"/>
        <v>22</v>
      </c>
      <c r="K3260" s="1">
        <f t="shared" si="1418"/>
        <v>17</v>
      </c>
      <c r="L3260" s="8">
        <f t="shared" si="1402"/>
        <v>0.99984583999999999</v>
      </c>
      <c r="M3260" s="14">
        <f t="shared" si="1417"/>
        <v>1.0038003200000001</v>
      </c>
      <c r="N3260" s="14">
        <f t="shared" si="1414"/>
        <v>1.594438230777653</v>
      </c>
      <c r="O3260" s="8">
        <f t="shared" si="1416"/>
        <v>1.5941924300000001</v>
      </c>
      <c r="P3260" s="8">
        <f t="shared" si="1403"/>
        <v>15235.28410897</v>
      </c>
      <c r="Q3260" s="13">
        <f t="shared" si="1404"/>
        <v>0</v>
      </c>
      <c r="R3260" s="21">
        <v>0</v>
      </c>
      <c r="S3260" s="8">
        <f t="shared" si="1405"/>
        <v>0</v>
      </c>
      <c r="T3260" s="10">
        <v>6.5000000000000002E-2</v>
      </c>
      <c r="U3260" s="13">
        <f t="shared" si="1415"/>
        <v>1</v>
      </c>
      <c r="V3260" s="13">
        <v>252</v>
      </c>
      <c r="W3260" s="14">
        <f t="shared" ref="W3260:W3323" si="1419">ROUND((1+T3260)^TRUNC((U3260/V3260),9),9)</f>
        <v>1.0002499309999999</v>
      </c>
      <c r="X3260" s="85">
        <f t="shared" si="1398"/>
        <v>3.80776979</v>
      </c>
      <c r="Y3260" s="8">
        <v>0</v>
      </c>
      <c r="Z3260" s="9">
        <f t="shared" si="1406"/>
        <v>0</v>
      </c>
      <c r="AA3260" s="26" t="s">
        <v>116</v>
      </c>
      <c r="AB3260" s="70">
        <v>45569</v>
      </c>
      <c r="AC3260" s="219" t="s">
        <v>96</v>
      </c>
      <c r="AD3260" s="221">
        <v>14644346.85</v>
      </c>
      <c r="AE3260" s="11"/>
      <c r="AF3260" s="5"/>
      <c r="AG3260" s="1"/>
      <c r="AH3260" s="1"/>
      <c r="AI3260" s="1"/>
      <c r="AJ3260" s="1"/>
      <c r="AK3260" s="10"/>
      <c r="AL3260" s="1"/>
      <c r="AM3260" s="1"/>
      <c r="AN3260" s="1"/>
      <c r="AO3260" s="1"/>
      <c r="AP3260" s="1"/>
      <c r="AQ3260" s="1"/>
    </row>
    <row r="3261" spans="1:43" ht="15.75" x14ac:dyDescent="0.2">
      <c r="A3261" s="67">
        <f t="shared" si="1407"/>
        <v>45543</v>
      </c>
      <c r="B3261" s="8">
        <f t="shared" si="1399"/>
        <v>15239.09187876</v>
      </c>
      <c r="C3261" s="224">
        <f t="shared" si="1397"/>
        <v>9556.7409694536618</v>
      </c>
      <c r="D3261" s="28">
        <f t="shared" si="1408"/>
        <v>6967.89</v>
      </c>
      <c r="E3261" s="9">
        <f>IF(K3261=1,VLOOKUP(A3260,[1]Plan1!$AY$117:$BA$314,3),E3260)</f>
        <v>6966.5</v>
      </c>
      <c r="F3261" s="110">
        <f t="shared" si="1409"/>
        <v>45520</v>
      </c>
      <c r="G3261" s="12">
        <f t="shared" si="1400"/>
        <v>-1.9948650165257931E-4</v>
      </c>
      <c r="H3261" s="11">
        <f t="shared" si="1410"/>
        <v>45551</v>
      </c>
      <c r="I3261" s="11">
        <f t="shared" si="1401"/>
        <v>45551</v>
      </c>
      <c r="J3261" s="1">
        <f t="shared" si="1411"/>
        <v>22</v>
      </c>
      <c r="K3261" s="1">
        <f t="shared" si="1418"/>
        <v>17</v>
      </c>
      <c r="L3261" s="8">
        <f t="shared" si="1402"/>
        <v>0.99984583999999999</v>
      </c>
      <c r="M3261" s="14">
        <f t="shared" si="1417"/>
        <v>1.0038003200000001</v>
      </c>
      <c r="N3261" s="14">
        <f t="shared" si="1414"/>
        <v>1.594438230777653</v>
      </c>
      <c r="O3261" s="8">
        <f t="shared" si="1416"/>
        <v>1.5941924300000001</v>
      </c>
      <c r="P3261" s="8">
        <f t="shared" si="1403"/>
        <v>15235.28410897</v>
      </c>
      <c r="Q3261" s="13">
        <f t="shared" si="1404"/>
        <v>0</v>
      </c>
      <c r="R3261" s="21">
        <v>0</v>
      </c>
      <c r="S3261" s="8">
        <f t="shared" si="1405"/>
        <v>0</v>
      </c>
      <c r="T3261" s="10">
        <v>6.5000000000000002E-2</v>
      </c>
      <c r="U3261" s="13">
        <f t="shared" si="1415"/>
        <v>1</v>
      </c>
      <c r="V3261" s="13">
        <v>252</v>
      </c>
      <c r="W3261" s="14">
        <f t="shared" si="1419"/>
        <v>1.0002499309999999</v>
      </c>
      <c r="X3261" s="85">
        <f t="shared" si="1398"/>
        <v>3.80776979</v>
      </c>
      <c r="Y3261" s="8">
        <v>0</v>
      </c>
      <c r="Z3261" s="9">
        <f t="shared" si="1406"/>
        <v>0</v>
      </c>
      <c r="AA3261" s="26" t="str">
        <f t="shared" si="1412"/>
        <v>AMEX=</v>
      </c>
      <c r="AB3261" s="70">
        <f t="shared" si="1413"/>
        <v>45569</v>
      </c>
      <c r="AC3261" s="220">
        <v>9946</v>
      </c>
      <c r="AD3261" s="219" t="s">
        <v>133</v>
      </c>
      <c r="AE3261" s="11"/>
      <c r="AF3261" s="5"/>
      <c r="AG3261" s="1"/>
      <c r="AH3261" s="1"/>
      <c r="AI3261" s="1"/>
      <c r="AJ3261" s="1"/>
      <c r="AK3261" s="10"/>
      <c r="AL3261" s="1"/>
      <c r="AM3261" s="1"/>
      <c r="AN3261" s="1"/>
      <c r="AO3261" s="1"/>
      <c r="AP3261" s="1"/>
      <c r="AQ3261" s="1"/>
    </row>
    <row r="3262" spans="1:43" ht="15.75" x14ac:dyDescent="0.2">
      <c r="A3262" s="67">
        <f t="shared" si="1407"/>
        <v>45544</v>
      </c>
      <c r="B3262" s="8">
        <f t="shared" si="1399"/>
        <v>15239.09187876</v>
      </c>
      <c r="C3262" s="224">
        <f t="shared" ref="C3262:C3297" si="1420">IF(Q3261&gt;0,C3261-(S3261/O3261),C3261)</f>
        <v>9556.7409694536618</v>
      </c>
      <c r="D3262" s="28">
        <f t="shared" si="1408"/>
        <v>6967.89</v>
      </c>
      <c r="E3262" s="9">
        <f>IF(K3262=1,VLOOKUP(A3261,[1]Plan1!$AY$117:$BA$314,3),E3261)</f>
        <v>6966.5</v>
      </c>
      <c r="F3262" s="110">
        <f t="shared" si="1409"/>
        <v>45520</v>
      </c>
      <c r="G3262" s="12">
        <f t="shared" si="1400"/>
        <v>-1.9948650165257931E-4</v>
      </c>
      <c r="H3262" s="11">
        <f t="shared" si="1410"/>
        <v>45551</v>
      </c>
      <c r="I3262" s="11">
        <f t="shared" si="1401"/>
        <v>45551</v>
      </c>
      <c r="J3262" s="1">
        <f t="shared" si="1411"/>
        <v>22</v>
      </c>
      <c r="K3262" s="1">
        <f t="shared" si="1418"/>
        <v>17</v>
      </c>
      <c r="L3262" s="8">
        <f t="shared" si="1402"/>
        <v>0.99984583999999999</v>
      </c>
      <c r="M3262" s="14">
        <f t="shared" si="1417"/>
        <v>1.0038003200000001</v>
      </c>
      <c r="N3262" s="14">
        <f t="shared" si="1414"/>
        <v>1.594438230777653</v>
      </c>
      <c r="O3262" s="8">
        <f t="shared" si="1416"/>
        <v>1.5941924300000001</v>
      </c>
      <c r="P3262" s="8">
        <f t="shared" si="1403"/>
        <v>15235.28410897</v>
      </c>
      <c r="Q3262" s="13">
        <f t="shared" si="1404"/>
        <v>0</v>
      </c>
      <c r="R3262" s="21">
        <v>0</v>
      </c>
      <c r="S3262" s="8">
        <f t="shared" si="1405"/>
        <v>0</v>
      </c>
      <c r="T3262" s="10">
        <v>6.5000000000000002E-2</v>
      </c>
      <c r="U3262" s="13">
        <f t="shared" si="1415"/>
        <v>1</v>
      </c>
      <c r="V3262" s="13">
        <v>252</v>
      </c>
      <c r="W3262" s="14">
        <f t="shared" si="1419"/>
        <v>1.0002499309999999</v>
      </c>
      <c r="X3262" s="85">
        <f t="shared" si="1398"/>
        <v>3.80776979</v>
      </c>
      <c r="Y3262" s="8">
        <v>0</v>
      </c>
      <c r="Z3262" s="9">
        <f t="shared" si="1406"/>
        <v>0</v>
      </c>
      <c r="AA3262" s="26" t="str">
        <f t="shared" si="1412"/>
        <v>AMEX=</v>
      </c>
      <c r="AB3262" s="70">
        <f t="shared" si="1413"/>
        <v>45569</v>
      </c>
      <c r="AC3262" s="219" t="s">
        <v>127</v>
      </c>
      <c r="AD3262" s="221">
        <v>10000000</v>
      </c>
      <c r="AE3262" s="11"/>
      <c r="AF3262" s="5"/>
      <c r="AG3262" s="1"/>
      <c r="AH3262" s="1"/>
      <c r="AI3262" s="1"/>
      <c r="AJ3262" s="1"/>
      <c r="AK3262" s="10"/>
      <c r="AL3262" s="1"/>
      <c r="AM3262" s="1"/>
      <c r="AN3262" s="1"/>
      <c r="AO3262" s="1"/>
      <c r="AP3262" s="1"/>
      <c r="AQ3262" s="1"/>
    </row>
    <row r="3263" spans="1:43" ht="15.75" x14ac:dyDescent="0.2">
      <c r="A3263" s="67">
        <f t="shared" si="1407"/>
        <v>45545</v>
      </c>
      <c r="B3263" s="8">
        <f t="shared" si="1399"/>
        <v>15242.76244443</v>
      </c>
      <c r="C3263" s="224">
        <f t="shared" si="1420"/>
        <v>9556.7409694536618</v>
      </c>
      <c r="D3263" s="28">
        <f t="shared" si="1408"/>
        <v>6967.89</v>
      </c>
      <c r="E3263" s="9">
        <f>IF(K3263=1,VLOOKUP(A3262,[1]Plan1!$AY$117:$BA$314,3),E3262)</f>
        <v>6966.5</v>
      </c>
      <c r="F3263" s="110">
        <f t="shared" si="1409"/>
        <v>45520</v>
      </c>
      <c r="G3263" s="12">
        <f t="shared" si="1400"/>
        <v>-1.9948650165257931E-4</v>
      </c>
      <c r="H3263" s="11">
        <f t="shared" si="1410"/>
        <v>45551</v>
      </c>
      <c r="I3263" s="11">
        <f t="shared" si="1401"/>
        <v>45551</v>
      </c>
      <c r="J3263" s="1">
        <f t="shared" si="1411"/>
        <v>22</v>
      </c>
      <c r="K3263" s="1">
        <f t="shared" si="1418"/>
        <v>18</v>
      </c>
      <c r="L3263" s="8">
        <f t="shared" si="1402"/>
        <v>0.99983677999999998</v>
      </c>
      <c r="M3263" s="14">
        <f t="shared" si="1417"/>
        <v>1.0038003200000001</v>
      </c>
      <c r="N3263" s="14">
        <f t="shared" si="1414"/>
        <v>1.594438230777653</v>
      </c>
      <c r="O3263" s="8">
        <f t="shared" si="1416"/>
        <v>1.59417798</v>
      </c>
      <c r="P3263" s="8">
        <f t="shared" si="1403"/>
        <v>15235.146014059999</v>
      </c>
      <c r="Q3263" s="13">
        <f t="shared" si="1404"/>
        <v>0</v>
      </c>
      <c r="R3263" s="21">
        <v>0</v>
      </c>
      <c r="S3263" s="8">
        <f t="shared" si="1405"/>
        <v>0</v>
      </c>
      <c r="T3263" s="10">
        <v>6.5000000000000002E-2</v>
      </c>
      <c r="U3263" s="13">
        <f t="shared" si="1415"/>
        <v>2</v>
      </c>
      <c r="V3263" s="13">
        <v>252</v>
      </c>
      <c r="W3263" s="14">
        <f t="shared" si="1419"/>
        <v>1.000499925</v>
      </c>
      <c r="X3263" s="85">
        <f t="shared" si="1398"/>
        <v>7.6164303699999998</v>
      </c>
      <c r="Y3263" s="8">
        <v>0</v>
      </c>
      <c r="Z3263" s="9">
        <f t="shared" si="1406"/>
        <v>0</v>
      </c>
      <c r="AA3263" s="26" t="str">
        <f t="shared" si="1412"/>
        <v>AMEX=</v>
      </c>
      <c r="AB3263" s="70">
        <f t="shared" si="1413"/>
        <v>45569</v>
      </c>
      <c r="AC3263" s="222">
        <f>X3259</f>
        <v>84.133597949999995</v>
      </c>
      <c r="AD3263" s="219" t="s">
        <v>144</v>
      </c>
      <c r="AE3263" s="11"/>
      <c r="AF3263" s="5"/>
      <c r="AG3263" s="1"/>
      <c r="AH3263" s="1"/>
      <c r="AI3263" s="1"/>
      <c r="AJ3263" s="1"/>
      <c r="AK3263" s="10"/>
      <c r="AL3263" s="1"/>
      <c r="AM3263" s="1"/>
      <c r="AN3263" s="1"/>
      <c r="AO3263" s="1"/>
      <c r="AP3263" s="1"/>
      <c r="AQ3263" s="1"/>
    </row>
    <row r="3264" spans="1:43" ht="15.75" x14ac:dyDescent="0.2">
      <c r="A3264" s="67">
        <f t="shared" si="1407"/>
        <v>45546</v>
      </c>
      <c r="B3264" s="8">
        <f t="shared" si="1399"/>
        <v>15246.43378999</v>
      </c>
      <c r="C3264" s="224">
        <f t="shared" si="1420"/>
        <v>9556.7409694536618</v>
      </c>
      <c r="D3264" s="28">
        <f t="shared" si="1408"/>
        <v>6967.89</v>
      </c>
      <c r="E3264" s="9">
        <f>IF(K3264=1,VLOOKUP(A3263,[1]Plan1!$AY$117:$BA$314,3),E3263)</f>
        <v>6966.5</v>
      </c>
      <c r="F3264" s="110">
        <f t="shared" si="1409"/>
        <v>45520</v>
      </c>
      <c r="G3264" s="12">
        <f t="shared" si="1400"/>
        <v>-1.9948650165257931E-4</v>
      </c>
      <c r="H3264" s="11">
        <f t="shared" si="1410"/>
        <v>45551</v>
      </c>
      <c r="I3264" s="11">
        <f t="shared" si="1401"/>
        <v>45551</v>
      </c>
      <c r="J3264" s="1">
        <f t="shared" si="1411"/>
        <v>22</v>
      </c>
      <c r="K3264" s="1">
        <f t="shared" si="1418"/>
        <v>19</v>
      </c>
      <c r="L3264" s="8">
        <f t="shared" si="1402"/>
        <v>0.99982771000000004</v>
      </c>
      <c r="M3264" s="14">
        <f t="shared" si="1417"/>
        <v>1.0038003200000001</v>
      </c>
      <c r="N3264" s="14">
        <f t="shared" si="1414"/>
        <v>1.594438230777653</v>
      </c>
      <c r="O3264" s="8">
        <f t="shared" si="1416"/>
        <v>1.5941635199999999</v>
      </c>
      <c r="P3264" s="8">
        <f t="shared" si="1403"/>
        <v>15235.00782359</v>
      </c>
      <c r="Q3264" s="13">
        <f t="shared" si="1404"/>
        <v>0</v>
      </c>
      <c r="R3264" s="21">
        <v>0</v>
      </c>
      <c r="S3264" s="8">
        <f t="shared" si="1405"/>
        <v>0</v>
      </c>
      <c r="T3264" s="10">
        <v>6.5000000000000002E-2</v>
      </c>
      <c r="U3264" s="13">
        <f t="shared" si="1415"/>
        <v>3</v>
      </c>
      <c r="V3264" s="13">
        <v>252</v>
      </c>
      <c r="W3264" s="14">
        <f t="shared" si="1419"/>
        <v>1.000749981</v>
      </c>
      <c r="X3264" s="85">
        <f t="shared" si="1398"/>
        <v>11.4259664</v>
      </c>
      <c r="Y3264" s="8">
        <v>0</v>
      </c>
      <c r="Z3264" s="9">
        <f t="shared" si="1406"/>
        <v>0</v>
      </c>
      <c r="AA3264" s="26" t="str">
        <f t="shared" si="1412"/>
        <v>AMEX=</v>
      </c>
      <c r="AB3264" s="70">
        <f t="shared" si="1413"/>
        <v>45569</v>
      </c>
      <c r="AC3264" s="219" t="s">
        <v>95</v>
      </c>
      <c r="AD3264" s="221">
        <f>AD3260-AD3262</f>
        <v>4644346.8499999996</v>
      </c>
      <c r="AE3264" s="11"/>
      <c r="AF3264" s="5"/>
      <c r="AG3264" s="1"/>
      <c r="AH3264" s="1"/>
      <c r="AI3264" s="1"/>
      <c r="AJ3264" s="1"/>
      <c r="AK3264" s="10"/>
      <c r="AL3264" s="1"/>
      <c r="AM3264" s="1"/>
      <c r="AN3264" s="1"/>
      <c r="AO3264" s="1"/>
      <c r="AP3264" s="1"/>
      <c r="AQ3264" s="1"/>
    </row>
    <row r="3265" spans="1:43" ht="15.75" x14ac:dyDescent="0.2">
      <c r="A3265" s="67">
        <f t="shared" si="1407"/>
        <v>45547</v>
      </c>
      <c r="B3265" s="8">
        <f t="shared" si="1399"/>
        <v>15250.10602623</v>
      </c>
      <c r="C3265" s="224">
        <f t="shared" si="1420"/>
        <v>9556.7409694536618</v>
      </c>
      <c r="D3265" s="28">
        <f t="shared" si="1408"/>
        <v>6967.89</v>
      </c>
      <c r="E3265" s="9">
        <f>IF(K3265=1,VLOOKUP(A3264,[1]Plan1!$AY$117:$BA$314,3),E3264)</f>
        <v>6966.5</v>
      </c>
      <c r="F3265" s="110">
        <f t="shared" si="1409"/>
        <v>45520</v>
      </c>
      <c r="G3265" s="12">
        <f t="shared" si="1400"/>
        <v>-1.9948650165257931E-4</v>
      </c>
      <c r="H3265" s="11">
        <f t="shared" si="1410"/>
        <v>45551</v>
      </c>
      <c r="I3265" s="11">
        <f t="shared" si="1401"/>
        <v>45551</v>
      </c>
      <c r="J3265" s="1">
        <f t="shared" si="1411"/>
        <v>22</v>
      </c>
      <c r="K3265" s="1">
        <f t="shared" si="1418"/>
        <v>20</v>
      </c>
      <c r="L3265" s="8">
        <f t="shared" si="1402"/>
        <v>0.99981863999999998</v>
      </c>
      <c r="M3265" s="14">
        <f t="shared" si="1417"/>
        <v>1.0038003200000001</v>
      </c>
      <c r="N3265" s="14">
        <f t="shared" si="1414"/>
        <v>1.594438230777653</v>
      </c>
      <c r="O3265" s="8">
        <f t="shared" si="1416"/>
        <v>1.5941490599999999</v>
      </c>
      <c r="P3265" s="8">
        <f t="shared" si="1403"/>
        <v>15234.86963311</v>
      </c>
      <c r="Q3265" s="13">
        <f t="shared" si="1404"/>
        <v>0</v>
      </c>
      <c r="R3265" s="21">
        <v>0</v>
      </c>
      <c r="S3265" s="8">
        <f t="shared" si="1405"/>
        <v>0</v>
      </c>
      <c r="T3265" s="10">
        <v>6.5000000000000002E-2</v>
      </c>
      <c r="U3265" s="13">
        <f t="shared" si="1415"/>
        <v>4</v>
      </c>
      <c r="V3265" s="13">
        <v>252</v>
      </c>
      <c r="W3265" s="14">
        <f t="shared" si="1419"/>
        <v>1.0010000999999999</v>
      </c>
      <c r="X3265" s="85">
        <f t="shared" si="1398"/>
        <v>15.236393120000001</v>
      </c>
      <c r="Y3265" s="8">
        <v>0</v>
      </c>
      <c r="Z3265" s="9">
        <f t="shared" si="1406"/>
        <v>0</v>
      </c>
      <c r="AA3265" s="26" t="str">
        <f t="shared" si="1412"/>
        <v>AMEX=</v>
      </c>
      <c r="AB3265" s="70">
        <f t="shared" si="1413"/>
        <v>45569</v>
      </c>
      <c r="AC3265" s="221">
        <f>AC3263*AC3261</f>
        <v>836792.76521069999</v>
      </c>
      <c r="AD3265" s="219" t="s">
        <v>140</v>
      </c>
      <c r="AE3265" s="11"/>
      <c r="AF3265" s="5"/>
      <c r="AG3265" s="1"/>
      <c r="AH3265" s="1"/>
      <c r="AI3265" s="1"/>
      <c r="AJ3265" s="1"/>
      <c r="AK3265" s="10"/>
      <c r="AL3265" s="1"/>
      <c r="AM3265" s="1"/>
      <c r="AN3265" s="1"/>
      <c r="AO3265" s="1"/>
      <c r="AP3265" s="1"/>
      <c r="AQ3265" s="1"/>
    </row>
    <row r="3266" spans="1:43" ht="15.75" x14ac:dyDescent="0.2">
      <c r="A3266" s="67">
        <f t="shared" si="1407"/>
        <v>45548</v>
      </c>
      <c r="B3266" s="8">
        <f t="shared" si="1399"/>
        <v>15253.779233590001</v>
      </c>
      <c r="C3266" s="224">
        <f t="shared" si="1420"/>
        <v>9556.7409694536618</v>
      </c>
      <c r="D3266" s="28">
        <f t="shared" si="1408"/>
        <v>6967.89</v>
      </c>
      <c r="E3266" s="9">
        <f>IF(K3266=1,VLOOKUP(A3265,[1]Plan1!$AY$117:$BA$314,3),E3265)</f>
        <v>6966.5</v>
      </c>
      <c r="F3266" s="110">
        <f t="shared" si="1409"/>
        <v>45520</v>
      </c>
      <c r="G3266" s="12">
        <f t="shared" si="1400"/>
        <v>-1.9948650165257931E-4</v>
      </c>
      <c r="H3266" s="11">
        <f t="shared" si="1410"/>
        <v>45551</v>
      </c>
      <c r="I3266" s="11">
        <f t="shared" si="1401"/>
        <v>45551</v>
      </c>
      <c r="J3266" s="1">
        <f t="shared" si="1411"/>
        <v>22</v>
      </c>
      <c r="K3266" s="1">
        <f t="shared" si="1418"/>
        <v>21</v>
      </c>
      <c r="L3266" s="8">
        <f t="shared" si="1402"/>
        <v>0.99980957999999998</v>
      </c>
      <c r="M3266" s="14">
        <f t="shared" si="1417"/>
        <v>1.0038003200000001</v>
      </c>
      <c r="N3266" s="14">
        <f t="shared" si="1414"/>
        <v>1.594438230777653</v>
      </c>
      <c r="O3266" s="8">
        <f t="shared" si="1416"/>
        <v>1.59413461</v>
      </c>
      <c r="P3266" s="8">
        <f t="shared" si="1403"/>
        <v>15234.731538210001</v>
      </c>
      <c r="Q3266" s="13">
        <f t="shared" si="1404"/>
        <v>0</v>
      </c>
      <c r="R3266" s="21">
        <v>0</v>
      </c>
      <c r="S3266" s="8">
        <f t="shared" si="1405"/>
        <v>0</v>
      </c>
      <c r="T3266" s="10">
        <v>6.5000000000000002E-2</v>
      </c>
      <c r="U3266" s="13">
        <f t="shared" si="1415"/>
        <v>5</v>
      </c>
      <c r="V3266" s="13">
        <v>252</v>
      </c>
      <c r="W3266" s="14">
        <f t="shared" si="1419"/>
        <v>1.0012502809999999</v>
      </c>
      <c r="X3266" s="85">
        <f t="shared" si="1398"/>
        <v>19.04769538</v>
      </c>
      <c r="Y3266" s="8">
        <v>0</v>
      </c>
      <c r="Z3266" s="9">
        <f t="shared" si="1406"/>
        <v>0</v>
      </c>
      <c r="AA3266" s="26" t="str">
        <f t="shared" si="1412"/>
        <v>AMEX=</v>
      </c>
      <c r="AB3266" s="70">
        <f t="shared" si="1413"/>
        <v>45569</v>
      </c>
      <c r="AC3266" s="77" t="s">
        <v>128</v>
      </c>
      <c r="AD3266" s="243">
        <v>1</v>
      </c>
      <c r="AE3266" s="11"/>
      <c r="AF3266" s="5"/>
      <c r="AG3266" s="1"/>
      <c r="AH3266" s="1"/>
      <c r="AI3266" s="1"/>
      <c r="AJ3266" s="1"/>
      <c r="AK3266" s="10"/>
      <c r="AL3266" s="1"/>
      <c r="AM3266" s="1"/>
      <c r="AN3266" s="1"/>
      <c r="AO3266" s="1"/>
      <c r="AP3266" s="1"/>
      <c r="AQ3266" s="1"/>
    </row>
    <row r="3267" spans="1:43" ht="15.75" x14ac:dyDescent="0.2">
      <c r="A3267" s="67">
        <f t="shared" si="1407"/>
        <v>45549</v>
      </c>
      <c r="B3267" s="8">
        <f t="shared" si="1399"/>
        <v>15257.453235910001</v>
      </c>
      <c r="C3267" s="224">
        <f t="shared" si="1420"/>
        <v>9556.7409694536618</v>
      </c>
      <c r="D3267" s="28">
        <f t="shared" si="1408"/>
        <v>6967.89</v>
      </c>
      <c r="E3267" s="9">
        <f>IF(K3267=1,VLOOKUP(A3266,[1]Plan1!$AY$117:$BA$314,3),E3266)</f>
        <v>6966.5</v>
      </c>
      <c r="F3267" s="110">
        <f t="shared" si="1409"/>
        <v>45520</v>
      </c>
      <c r="G3267" s="12">
        <f t="shared" si="1400"/>
        <v>-1.9948650165257931E-4</v>
      </c>
      <c r="H3267" s="11">
        <f t="shared" si="1410"/>
        <v>45551</v>
      </c>
      <c r="I3267" s="11">
        <f t="shared" si="1401"/>
        <v>45551</v>
      </c>
      <c r="J3267" s="1">
        <f t="shared" si="1411"/>
        <v>22</v>
      </c>
      <c r="K3267" s="1">
        <f t="shared" si="1418"/>
        <v>22</v>
      </c>
      <c r="L3267" s="8">
        <f t="shared" si="1402"/>
        <v>0.99980051000000003</v>
      </c>
      <c r="M3267" s="14">
        <f t="shared" si="1417"/>
        <v>1.0038003200000001</v>
      </c>
      <c r="N3267" s="14">
        <f t="shared" si="1414"/>
        <v>1.594438230777653</v>
      </c>
      <c r="O3267" s="8">
        <f t="shared" si="1416"/>
        <v>1.59412015</v>
      </c>
      <c r="P3267" s="8">
        <f t="shared" si="1403"/>
        <v>15234.59334773</v>
      </c>
      <c r="Q3267" s="13">
        <f t="shared" si="1404"/>
        <v>0</v>
      </c>
      <c r="R3267" s="21">
        <v>0</v>
      </c>
      <c r="S3267" s="8">
        <f t="shared" si="1405"/>
        <v>0</v>
      </c>
      <c r="T3267" s="10">
        <v>6.5000000000000002E-2</v>
      </c>
      <c r="U3267" s="13">
        <f t="shared" si="1415"/>
        <v>6</v>
      </c>
      <c r="V3267" s="13">
        <v>252</v>
      </c>
      <c r="W3267" s="14">
        <f t="shared" si="1419"/>
        <v>1.001500525</v>
      </c>
      <c r="X3267" s="85">
        <f t="shared" si="1398"/>
        <v>22.859888179999999</v>
      </c>
      <c r="Y3267" s="8">
        <v>0</v>
      </c>
      <c r="Z3267" s="9">
        <f t="shared" si="1406"/>
        <v>0</v>
      </c>
      <c r="AA3267" s="26" t="str">
        <f t="shared" si="1412"/>
        <v>AMEX=</v>
      </c>
      <c r="AB3267" s="70">
        <f t="shared" si="1413"/>
        <v>45569</v>
      </c>
      <c r="AC3267" s="238">
        <f>IF(AC3259&gt;AC3265,AC3263,TRUNC(AC3259/AC3261,8))</f>
        <v>84.133597949999995</v>
      </c>
      <c r="AD3267" s="219" t="s">
        <v>140</v>
      </c>
      <c r="AE3267" s="11"/>
      <c r="AF3267" s="5"/>
      <c r="AG3267" s="1"/>
      <c r="AH3267" s="1"/>
      <c r="AI3267" s="1"/>
      <c r="AJ3267" s="1"/>
      <c r="AK3267" s="10"/>
      <c r="AL3267" s="1"/>
      <c r="AM3267" s="1"/>
      <c r="AN3267" s="1"/>
      <c r="AO3267" s="1"/>
      <c r="AP3267" s="1"/>
      <c r="AQ3267" s="1"/>
    </row>
    <row r="3268" spans="1:43" ht="15.75" x14ac:dyDescent="0.2">
      <c r="A3268" s="67">
        <f t="shared" si="1407"/>
        <v>45550</v>
      </c>
      <c r="B3268" s="8">
        <f t="shared" si="1399"/>
        <v>15257.453235910001</v>
      </c>
      <c r="C3268" s="224">
        <f t="shared" si="1420"/>
        <v>9556.7409694536618</v>
      </c>
      <c r="D3268" s="28">
        <f t="shared" si="1408"/>
        <v>6967.89</v>
      </c>
      <c r="E3268" s="9">
        <f>IF(K3268=1,VLOOKUP(A3267,[1]Plan1!$AY$117:$BA$314,3),E3267)</f>
        <v>6966.5</v>
      </c>
      <c r="F3268" s="110">
        <f t="shared" si="1409"/>
        <v>45520</v>
      </c>
      <c r="G3268" s="12">
        <f t="shared" si="1400"/>
        <v>-1.9948650165257931E-4</v>
      </c>
      <c r="H3268" s="11">
        <f t="shared" si="1410"/>
        <v>45580</v>
      </c>
      <c r="I3268" s="11">
        <f t="shared" si="1401"/>
        <v>45551</v>
      </c>
      <c r="J3268" s="1">
        <f t="shared" si="1411"/>
        <v>22</v>
      </c>
      <c r="K3268" s="1">
        <f t="shared" si="1418"/>
        <v>22</v>
      </c>
      <c r="L3268" s="8">
        <f t="shared" si="1402"/>
        <v>0.99980051000000003</v>
      </c>
      <c r="M3268" s="14">
        <f t="shared" si="1417"/>
        <v>1.0038003200000001</v>
      </c>
      <c r="N3268" s="14">
        <f t="shared" si="1414"/>
        <v>1.594438230777653</v>
      </c>
      <c r="O3268" s="8">
        <f t="shared" si="1416"/>
        <v>1.59412015</v>
      </c>
      <c r="P3268" s="8">
        <f t="shared" si="1403"/>
        <v>15234.59334773</v>
      </c>
      <c r="Q3268" s="13">
        <f t="shared" si="1404"/>
        <v>0</v>
      </c>
      <c r="R3268" s="21">
        <v>0</v>
      </c>
      <c r="S3268" s="8">
        <f t="shared" si="1405"/>
        <v>0</v>
      </c>
      <c r="T3268" s="10">
        <v>6.5000000000000002E-2</v>
      </c>
      <c r="U3268" s="13">
        <f t="shared" si="1415"/>
        <v>6</v>
      </c>
      <c r="V3268" s="13">
        <v>252</v>
      </c>
      <c r="W3268" s="14">
        <f t="shared" si="1419"/>
        <v>1.001500525</v>
      </c>
      <c r="X3268" s="85">
        <f t="shared" ref="X3268:X3331" si="1421">TRUNC((P3268*(W3268-1)),8)</f>
        <v>22.859888179999999</v>
      </c>
      <c r="Y3268" s="8">
        <v>0</v>
      </c>
      <c r="Z3268" s="9">
        <f t="shared" si="1406"/>
        <v>0</v>
      </c>
      <c r="AA3268" s="26" t="str">
        <f t="shared" si="1412"/>
        <v>AMEX=</v>
      </c>
      <c r="AB3268" s="70">
        <f t="shared" si="1413"/>
        <v>45569</v>
      </c>
      <c r="AC3268" s="219" t="s">
        <v>106</v>
      </c>
      <c r="AD3268" s="221">
        <f>AD3264*AD3266</f>
        <v>4644346.8499999996</v>
      </c>
      <c r="AE3268" s="11"/>
      <c r="AF3268" s="5"/>
      <c r="AG3268" s="1"/>
      <c r="AH3268" s="1"/>
      <c r="AI3268" s="1"/>
      <c r="AJ3268" s="1"/>
      <c r="AK3268" s="10"/>
      <c r="AL3268" s="1"/>
      <c r="AM3268" s="1"/>
      <c r="AN3268" s="1"/>
      <c r="AO3268" s="1"/>
      <c r="AP3268" s="1"/>
      <c r="AQ3268" s="1"/>
    </row>
    <row r="3269" spans="1:43" ht="15.75" x14ac:dyDescent="0.2">
      <c r="A3269" s="67">
        <f t="shared" si="1407"/>
        <v>45551</v>
      </c>
      <c r="B3269" s="8">
        <f t="shared" si="1399"/>
        <v>15257.453235910001</v>
      </c>
      <c r="C3269" s="224">
        <f t="shared" si="1420"/>
        <v>9556.7409694536618</v>
      </c>
      <c r="D3269" s="28">
        <f t="shared" si="1408"/>
        <v>6967.89</v>
      </c>
      <c r="E3269" s="9">
        <f>IF(K3269=1,VLOOKUP(A3268,[1]Plan1!$AY$117:$BA$314,3),E3268)</f>
        <v>6966.5</v>
      </c>
      <c r="F3269" s="110">
        <f t="shared" si="1409"/>
        <v>45520</v>
      </c>
      <c r="G3269" s="12">
        <f t="shared" si="1400"/>
        <v>-1.9948650165257931E-4</v>
      </c>
      <c r="H3269" s="11">
        <f t="shared" si="1410"/>
        <v>45580</v>
      </c>
      <c r="I3269" s="11">
        <f t="shared" si="1401"/>
        <v>45551</v>
      </c>
      <c r="J3269" s="1">
        <f t="shared" si="1411"/>
        <v>22</v>
      </c>
      <c r="K3269" s="1">
        <f t="shared" si="1418"/>
        <v>22</v>
      </c>
      <c r="L3269" s="8">
        <f t="shared" si="1402"/>
        <v>0.99980051000000003</v>
      </c>
      <c r="M3269" s="14">
        <f t="shared" si="1417"/>
        <v>1.0038003200000001</v>
      </c>
      <c r="N3269" s="14">
        <f t="shared" si="1414"/>
        <v>1.594438230777653</v>
      </c>
      <c r="O3269" s="8">
        <f t="shared" si="1416"/>
        <v>1.59412015</v>
      </c>
      <c r="P3269" s="8">
        <f t="shared" si="1403"/>
        <v>15234.59334773</v>
      </c>
      <c r="Q3269" s="13">
        <f t="shared" si="1404"/>
        <v>0</v>
      </c>
      <c r="R3269" s="21">
        <v>0</v>
      </c>
      <c r="S3269" s="8">
        <f t="shared" si="1405"/>
        <v>0</v>
      </c>
      <c r="T3269" s="10">
        <v>6.5000000000000002E-2</v>
      </c>
      <c r="U3269" s="13">
        <f t="shared" si="1415"/>
        <v>6</v>
      </c>
      <c r="V3269" s="13">
        <v>252</v>
      </c>
      <c r="W3269" s="14">
        <f t="shared" si="1419"/>
        <v>1.001500525</v>
      </c>
      <c r="X3269" s="85">
        <f t="shared" si="1421"/>
        <v>22.859888179999999</v>
      </c>
      <c r="Y3269" s="8">
        <v>0</v>
      </c>
      <c r="Z3269" s="9">
        <f t="shared" si="1406"/>
        <v>0</v>
      </c>
      <c r="AA3269" s="26" t="str">
        <f t="shared" si="1412"/>
        <v>AMEX=</v>
      </c>
      <c r="AB3269" s="70">
        <f t="shared" si="1413"/>
        <v>45569</v>
      </c>
      <c r="AC3269" s="222">
        <f>IF(AC3259&gt;AC3265,0,TRUNC((AC3259-AC3265)/AC3261,8))</f>
        <v>0</v>
      </c>
      <c r="AD3269" s="219" t="s">
        <v>141</v>
      </c>
      <c r="AE3269" s="11"/>
      <c r="AF3269" s="5"/>
      <c r="AG3269" s="1"/>
      <c r="AH3269" s="1"/>
      <c r="AI3269" s="1"/>
      <c r="AJ3269" s="1"/>
      <c r="AK3269" s="10"/>
      <c r="AL3269" s="1"/>
      <c r="AM3269" s="1"/>
      <c r="AN3269" s="1"/>
      <c r="AO3269" s="1"/>
      <c r="AP3269" s="1"/>
      <c r="AQ3269" s="1"/>
    </row>
    <row r="3270" spans="1:43" ht="15.75" x14ac:dyDescent="0.2">
      <c r="A3270" s="67">
        <f t="shared" si="1407"/>
        <v>45552</v>
      </c>
      <c r="B3270" s="8">
        <f t="shared" si="1399"/>
        <v>15264.457097439999</v>
      </c>
      <c r="C3270" s="224">
        <f t="shared" si="1420"/>
        <v>9556.7409694536618</v>
      </c>
      <c r="D3270" s="28">
        <f t="shared" si="1408"/>
        <v>6966.5</v>
      </c>
      <c r="E3270" s="9">
        <f>IF(K3270=1,VLOOKUP(A3269,[1]Plan1!$AY$117:$BA$314,3),E3269)</f>
        <v>6997.15</v>
      </c>
      <c r="F3270" s="110">
        <f t="shared" si="1409"/>
        <v>45552</v>
      </c>
      <c r="G3270" s="12">
        <f t="shared" si="1400"/>
        <v>4.39962678532968E-3</v>
      </c>
      <c r="H3270" s="11">
        <f t="shared" si="1410"/>
        <v>45580</v>
      </c>
      <c r="I3270" s="11">
        <f t="shared" si="1401"/>
        <v>45580</v>
      </c>
      <c r="J3270" s="1">
        <f t="shared" si="1411"/>
        <v>21</v>
      </c>
      <c r="K3270" s="1">
        <f t="shared" si="1418"/>
        <v>1</v>
      </c>
      <c r="L3270" s="8">
        <f t="shared" si="1402"/>
        <v>1.00020906</v>
      </c>
      <c r="M3270" s="14">
        <f t="shared" si="1417"/>
        <v>0.99980051000000003</v>
      </c>
      <c r="N3270" s="14">
        <f t="shared" si="1414"/>
        <v>1.5941201562949951</v>
      </c>
      <c r="O3270" s="8">
        <f t="shared" si="1416"/>
        <v>1.59445342</v>
      </c>
      <c r="P3270" s="8">
        <f t="shared" si="1403"/>
        <v>15237.77832279</v>
      </c>
      <c r="Q3270" s="13">
        <f t="shared" si="1404"/>
        <v>0</v>
      </c>
      <c r="R3270" s="21">
        <v>0</v>
      </c>
      <c r="S3270" s="8">
        <f t="shared" si="1405"/>
        <v>0</v>
      </c>
      <c r="T3270" s="10">
        <v>6.5000000000000002E-2</v>
      </c>
      <c r="U3270" s="13">
        <f t="shared" si="1415"/>
        <v>7</v>
      </c>
      <c r="V3270" s="13">
        <v>252</v>
      </c>
      <c r="W3270" s="14">
        <f t="shared" si="1419"/>
        <v>1.0017508310000001</v>
      </c>
      <c r="X3270" s="85">
        <f t="shared" si="1421"/>
        <v>26.678774650000001</v>
      </c>
      <c r="Y3270" s="8">
        <v>0</v>
      </c>
      <c r="Z3270" s="9">
        <f t="shared" si="1406"/>
        <v>0</v>
      </c>
      <c r="AA3270" s="26" t="str">
        <f t="shared" si="1412"/>
        <v>AMEX=</v>
      </c>
      <c r="AB3270" s="70">
        <f t="shared" si="1413"/>
        <v>45569</v>
      </c>
      <c r="AC3270" s="77" t="s">
        <v>162</v>
      </c>
      <c r="AD3270" s="243">
        <v>0</v>
      </c>
      <c r="AE3270" s="11"/>
      <c r="AF3270" s="5"/>
      <c r="AG3270" s="1"/>
      <c r="AH3270" s="1"/>
      <c r="AI3270" s="1"/>
      <c r="AJ3270" s="1"/>
      <c r="AK3270" s="10"/>
      <c r="AL3270" s="1"/>
      <c r="AM3270" s="1"/>
      <c r="AN3270" s="1"/>
      <c r="AO3270" s="1"/>
      <c r="AP3270" s="1"/>
      <c r="AQ3270" s="1"/>
    </row>
    <row r="3271" spans="1:43" ht="15.75" x14ac:dyDescent="0.2">
      <c r="A3271" s="67">
        <f t="shared" si="1407"/>
        <v>45553</v>
      </c>
      <c r="B3271" s="8">
        <f t="shared" si="1399"/>
        <v>15271.46437543</v>
      </c>
      <c r="C3271" s="224">
        <f t="shared" si="1420"/>
        <v>9556.7409694536618</v>
      </c>
      <c r="D3271" s="28">
        <f t="shared" si="1408"/>
        <v>6966.5</v>
      </c>
      <c r="E3271" s="9">
        <f>IF(K3271=1,VLOOKUP(A3270,[1]Plan1!$AY$117:$BA$314,3),E3270)</f>
        <v>6997.15</v>
      </c>
      <c r="F3271" s="110">
        <f t="shared" si="1409"/>
        <v>45552</v>
      </c>
      <c r="G3271" s="12">
        <f t="shared" si="1400"/>
        <v>4.39962678532968E-3</v>
      </c>
      <c r="H3271" s="11">
        <f t="shared" si="1410"/>
        <v>45580</v>
      </c>
      <c r="I3271" s="11">
        <f t="shared" si="1401"/>
        <v>45580</v>
      </c>
      <c r="J3271" s="1">
        <f t="shared" si="1411"/>
        <v>21</v>
      </c>
      <c r="K3271" s="1">
        <f t="shared" si="1418"/>
        <v>2</v>
      </c>
      <c r="L3271" s="8">
        <f t="shared" si="1402"/>
        <v>1.00041818</v>
      </c>
      <c r="M3271" s="14">
        <f t="shared" si="1417"/>
        <v>0.99980051000000003</v>
      </c>
      <c r="N3271" s="14">
        <f t="shared" si="1414"/>
        <v>1.5941201562949951</v>
      </c>
      <c r="O3271" s="8">
        <f t="shared" si="1416"/>
        <v>1.59478678</v>
      </c>
      <c r="P3271" s="8">
        <f t="shared" si="1403"/>
        <v>15240.964157959999</v>
      </c>
      <c r="Q3271" s="13">
        <f t="shared" si="1404"/>
        <v>0</v>
      </c>
      <c r="R3271" s="21">
        <v>0</v>
      </c>
      <c r="S3271" s="8">
        <f t="shared" si="1405"/>
        <v>0</v>
      </c>
      <c r="T3271" s="10">
        <v>6.5000000000000002E-2</v>
      </c>
      <c r="U3271" s="13">
        <f t="shared" si="1415"/>
        <v>8</v>
      </c>
      <c r="V3271" s="13">
        <v>252</v>
      </c>
      <c r="W3271" s="14">
        <f t="shared" si="1419"/>
        <v>1.0020012</v>
      </c>
      <c r="X3271" s="85">
        <f t="shared" si="1421"/>
        <v>30.500217469999999</v>
      </c>
      <c r="Y3271" s="8">
        <v>0</v>
      </c>
      <c r="Z3271" s="9">
        <f t="shared" si="1406"/>
        <v>0</v>
      </c>
      <c r="AA3271" s="26" t="str">
        <f t="shared" si="1412"/>
        <v>AMEX=</v>
      </c>
      <c r="AB3271" s="70">
        <f t="shared" si="1413"/>
        <v>45569</v>
      </c>
      <c r="AC3271" s="238">
        <f>IF(AC3259&gt;AC3265,TRUNC((AC3259-AC3265)/AC3261,8),0)</f>
        <v>25.687507010000001</v>
      </c>
      <c r="AD3271" s="221">
        <f>AD3264-AD3268</f>
        <v>0</v>
      </c>
      <c r="AE3271" s="11"/>
      <c r="AF3271" s="5"/>
      <c r="AG3271" s="1"/>
      <c r="AH3271" s="1"/>
      <c r="AI3271" s="1"/>
      <c r="AJ3271" s="1"/>
      <c r="AK3271" s="10"/>
      <c r="AL3271" s="1"/>
      <c r="AM3271" s="1"/>
      <c r="AN3271" s="1"/>
      <c r="AO3271" s="1"/>
      <c r="AP3271" s="1"/>
      <c r="AQ3271" s="1"/>
    </row>
    <row r="3272" spans="1:43" ht="15.75" x14ac:dyDescent="0.2">
      <c r="A3272" s="67">
        <f t="shared" si="1407"/>
        <v>45554</v>
      </c>
      <c r="B3272" s="8">
        <f t="shared" si="1399"/>
        <v>15278.474672730001</v>
      </c>
      <c r="C3272" s="224">
        <f t="shared" si="1420"/>
        <v>9556.7409694536618</v>
      </c>
      <c r="D3272" s="28">
        <f t="shared" si="1408"/>
        <v>6966.5</v>
      </c>
      <c r="E3272" s="9">
        <f>IF(K3272=1,VLOOKUP(A3271,[1]Plan1!$AY$117:$BA$314,3),E3271)</f>
        <v>6997.15</v>
      </c>
      <c r="F3272" s="110">
        <f t="shared" si="1409"/>
        <v>45552</v>
      </c>
      <c r="G3272" s="12">
        <f t="shared" si="1400"/>
        <v>4.39962678532968E-3</v>
      </c>
      <c r="H3272" s="11">
        <f t="shared" si="1410"/>
        <v>45580</v>
      </c>
      <c r="I3272" s="11">
        <f t="shared" si="1401"/>
        <v>45580</v>
      </c>
      <c r="J3272" s="1">
        <f t="shared" si="1411"/>
        <v>21</v>
      </c>
      <c r="K3272" s="1">
        <f t="shared" si="1418"/>
        <v>3</v>
      </c>
      <c r="L3272" s="8">
        <f t="shared" si="1402"/>
        <v>1.0006273299999999</v>
      </c>
      <c r="M3272" s="14">
        <f t="shared" si="1417"/>
        <v>0.99980051000000003</v>
      </c>
      <c r="N3272" s="14">
        <f t="shared" si="1414"/>
        <v>1.5941201562949951</v>
      </c>
      <c r="O3272" s="8">
        <f t="shared" si="1416"/>
        <v>1.59512019</v>
      </c>
      <c r="P3272" s="8">
        <f t="shared" si="1403"/>
        <v>15244.15047097</v>
      </c>
      <c r="Q3272" s="13">
        <f t="shared" si="1404"/>
        <v>0</v>
      </c>
      <c r="R3272" s="21">
        <v>0</v>
      </c>
      <c r="S3272" s="8">
        <f t="shared" si="1405"/>
        <v>0</v>
      </c>
      <c r="T3272" s="10">
        <v>6.5000000000000002E-2</v>
      </c>
      <c r="U3272" s="13">
        <f t="shared" si="1415"/>
        <v>9</v>
      </c>
      <c r="V3272" s="13">
        <v>252</v>
      </c>
      <c r="W3272" s="14">
        <f t="shared" si="1419"/>
        <v>1.002251631</v>
      </c>
      <c r="X3272" s="85">
        <f t="shared" si="1421"/>
        <v>34.324201760000001</v>
      </c>
      <c r="Y3272" s="8">
        <v>0</v>
      </c>
      <c r="Z3272" s="9">
        <f t="shared" si="1406"/>
        <v>0</v>
      </c>
      <c r="AA3272" s="26" t="str">
        <f t="shared" si="1412"/>
        <v>AMEX=</v>
      </c>
      <c r="AB3272" s="70">
        <f t="shared" si="1413"/>
        <v>45569</v>
      </c>
      <c r="AC3272" s="219" t="s">
        <v>112</v>
      </c>
      <c r="AD3272" s="244" t="s">
        <v>184</v>
      </c>
      <c r="AE3272" s="11"/>
      <c r="AF3272" s="5"/>
      <c r="AG3272" s="1"/>
      <c r="AH3272" s="1"/>
      <c r="AI3272" s="1"/>
      <c r="AJ3272" s="1"/>
      <c r="AK3272" s="10"/>
      <c r="AL3272" s="1"/>
      <c r="AM3272" s="1"/>
      <c r="AN3272" s="1"/>
      <c r="AO3272" s="1"/>
      <c r="AP3272" s="1"/>
      <c r="AQ3272" s="1"/>
    </row>
    <row r="3273" spans="1:43" ht="15.75" x14ac:dyDescent="0.2">
      <c r="A3273" s="67">
        <f t="shared" si="1407"/>
        <v>45555</v>
      </c>
      <c r="B3273" s="8">
        <f t="shared" si="1399"/>
        <v>15285.488292979999</v>
      </c>
      <c r="C3273" s="224">
        <f t="shared" si="1420"/>
        <v>9556.7409694536618</v>
      </c>
      <c r="D3273" s="28">
        <f t="shared" si="1408"/>
        <v>6966.5</v>
      </c>
      <c r="E3273" s="9">
        <f>IF(K3273=1,VLOOKUP(A3272,[1]Plan1!$AY$117:$BA$314,3),E3272)</f>
        <v>6997.15</v>
      </c>
      <c r="F3273" s="110">
        <f t="shared" si="1409"/>
        <v>45552</v>
      </c>
      <c r="G3273" s="12">
        <f t="shared" si="1400"/>
        <v>4.39962678532968E-3</v>
      </c>
      <c r="H3273" s="11">
        <f t="shared" si="1410"/>
        <v>45580</v>
      </c>
      <c r="I3273" s="11">
        <f t="shared" si="1401"/>
        <v>45580</v>
      </c>
      <c r="J3273" s="1">
        <f t="shared" si="1411"/>
        <v>21</v>
      </c>
      <c r="K3273" s="1">
        <f t="shared" si="1418"/>
        <v>4</v>
      </c>
      <c r="L3273" s="8">
        <f t="shared" si="1402"/>
        <v>1.0008365299999999</v>
      </c>
      <c r="M3273" s="14">
        <f t="shared" si="1417"/>
        <v>0.99980051000000003</v>
      </c>
      <c r="N3273" s="14">
        <f t="shared" si="1414"/>
        <v>1.5941201562949951</v>
      </c>
      <c r="O3273" s="8">
        <f t="shared" si="1416"/>
        <v>1.5954536800000001</v>
      </c>
      <c r="P3273" s="8">
        <f t="shared" si="1403"/>
        <v>15247.337548519999</v>
      </c>
      <c r="Q3273" s="13">
        <f t="shared" si="1404"/>
        <v>0</v>
      </c>
      <c r="R3273" s="21">
        <v>0</v>
      </c>
      <c r="S3273" s="8">
        <f t="shared" si="1405"/>
        <v>0</v>
      </c>
      <c r="T3273" s="10">
        <v>6.5000000000000002E-2</v>
      </c>
      <c r="U3273" s="13">
        <f t="shared" si="1415"/>
        <v>10</v>
      </c>
      <c r="V3273" s="13">
        <v>252</v>
      </c>
      <c r="W3273" s="14">
        <f t="shared" si="1419"/>
        <v>1.0025021249999999</v>
      </c>
      <c r="X3273" s="85">
        <f t="shared" si="1421"/>
        <v>38.150744459999999</v>
      </c>
      <c r="Y3273" s="8">
        <v>0</v>
      </c>
      <c r="Z3273" s="9">
        <f t="shared" si="1406"/>
        <v>0</v>
      </c>
      <c r="AA3273" s="26" t="str">
        <f t="shared" si="1412"/>
        <v>AMEX=</v>
      </c>
      <c r="AB3273" s="70">
        <f t="shared" si="1413"/>
        <v>45569</v>
      </c>
      <c r="AC3273" s="222">
        <f>B3259-S3259-X3259</f>
        <v>15235.422299440001</v>
      </c>
      <c r="AD3273" s="221">
        <v>152506778.66999999</v>
      </c>
      <c r="AE3273" s="227"/>
      <c r="AF3273" s="5"/>
      <c r="AG3273" s="1"/>
      <c r="AH3273" s="1"/>
      <c r="AI3273" s="1"/>
      <c r="AJ3273" s="1"/>
      <c r="AK3273" s="10"/>
      <c r="AL3273" s="1"/>
      <c r="AM3273" s="1"/>
      <c r="AN3273" s="1"/>
      <c r="AO3273" s="1"/>
      <c r="AP3273" s="1"/>
      <c r="AQ3273" s="1"/>
    </row>
    <row r="3274" spans="1:43" ht="15.75" x14ac:dyDescent="0.2">
      <c r="A3274" s="67">
        <f t="shared" si="1407"/>
        <v>45556</v>
      </c>
      <c r="B3274" s="8">
        <f t="shared" ref="B3274:B3297" si="1422">(P3274+X3274)</f>
        <v>15292.505045669999</v>
      </c>
      <c r="C3274" s="224">
        <f t="shared" si="1420"/>
        <v>9556.7409694536618</v>
      </c>
      <c r="D3274" s="28">
        <f t="shared" si="1408"/>
        <v>6966.5</v>
      </c>
      <c r="E3274" s="9">
        <f>IF(K3274=1,VLOOKUP(A3273,[1]Plan1!$AY$117:$BA$314,3),E3273)</f>
        <v>6997.15</v>
      </c>
      <c r="F3274" s="110">
        <f t="shared" si="1409"/>
        <v>45552</v>
      </c>
      <c r="G3274" s="12">
        <f t="shared" ref="G3274:G3297" si="1423">(E3274/D3274)-1</f>
        <v>4.39962678532968E-3</v>
      </c>
      <c r="H3274" s="11">
        <f t="shared" si="1410"/>
        <v>45580</v>
      </c>
      <c r="I3274" s="11">
        <f t="shared" ref="I3274:I3297" si="1424">IF(A3274&gt;I3273,H3274,I3273)</f>
        <v>45580</v>
      </c>
      <c r="J3274" s="1">
        <f t="shared" si="1411"/>
        <v>21</v>
      </c>
      <c r="K3274" s="1">
        <f t="shared" si="1418"/>
        <v>5</v>
      </c>
      <c r="L3274" s="8">
        <f t="shared" ref="L3274:L3297" si="1425">TRUNC((E3274/D3274)^TRUNC((K3274/J3274),9),8)</f>
        <v>1.0010457699999999</v>
      </c>
      <c r="M3274" s="14">
        <f t="shared" si="1417"/>
        <v>0.99980051000000003</v>
      </c>
      <c r="N3274" s="14">
        <f t="shared" si="1414"/>
        <v>1.5941201562949951</v>
      </c>
      <c r="O3274" s="8">
        <f t="shared" si="1416"/>
        <v>1.59578723</v>
      </c>
      <c r="P3274" s="8">
        <f t="shared" ref="P3274:P3297" si="1426">TRUNC(C3274*O3274,8)</f>
        <v>15250.525199469999</v>
      </c>
      <c r="Q3274" s="13">
        <f t="shared" ref="Q3274:Q3297" si="1427">IF(VLOOKUP(A3274,AE$10:AM$114,9)=VLOOKUP(A3273,AE$10:AM$114,9),0,VLOOKUP(A3274,AE$10:AM$114,9))</f>
        <v>0</v>
      </c>
      <c r="R3274" s="21">
        <v>0</v>
      </c>
      <c r="S3274" s="8">
        <f t="shared" ref="S3274:S3297" si="1428">IF(R3274&gt;0,TRUNC(R3274*P3274,8),0)</f>
        <v>0</v>
      </c>
      <c r="T3274" s="10">
        <v>6.5000000000000002E-2</v>
      </c>
      <c r="U3274" s="13">
        <f t="shared" si="1415"/>
        <v>11</v>
      </c>
      <c r="V3274" s="13">
        <v>252</v>
      </c>
      <c r="W3274" s="14">
        <f t="shared" si="1419"/>
        <v>1.0027526819999999</v>
      </c>
      <c r="X3274" s="85">
        <f t="shared" si="1421"/>
        <v>41.979846199999997</v>
      </c>
      <c r="Y3274" s="8">
        <v>0</v>
      </c>
      <c r="Z3274" s="9">
        <f t="shared" ref="Z3274:Z3297" si="1429">IF(S3274&gt;0,S3274+X3274,0)</f>
        <v>0</v>
      </c>
      <c r="AA3274" s="26" t="str">
        <f t="shared" si="1412"/>
        <v>AMEX=</v>
      </c>
      <c r="AB3274" s="70">
        <f t="shared" si="1413"/>
        <v>45569</v>
      </c>
      <c r="AC3274" s="219" t="s">
        <v>168</v>
      </c>
      <c r="AD3274" s="244" t="s">
        <v>185</v>
      </c>
      <c r="AE3274" s="11"/>
      <c r="AF3274" s="5"/>
      <c r="AG3274" s="1"/>
      <c r="AH3274" s="1"/>
      <c r="AI3274" s="1"/>
      <c r="AJ3274" s="1"/>
      <c r="AK3274" s="10"/>
      <c r="AL3274" s="1"/>
      <c r="AM3274" s="1"/>
      <c r="AN3274" s="1"/>
      <c r="AO3274" s="1"/>
      <c r="AP3274" s="1"/>
      <c r="AQ3274" s="1"/>
    </row>
    <row r="3275" spans="1:43" ht="15.75" x14ac:dyDescent="0.2">
      <c r="A3275" s="67">
        <f t="shared" ref="A3275:A3338" si="1430">(A3274+1)</f>
        <v>45557</v>
      </c>
      <c r="B3275" s="8">
        <f t="shared" si="1422"/>
        <v>15292.505045669999</v>
      </c>
      <c r="C3275" s="224">
        <f t="shared" si="1420"/>
        <v>9556.7409694536618</v>
      </c>
      <c r="D3275" s="28">
        <f t="shared" ref="D3275:D3297" si="1431">IF(E3275=E3274,D3274,E3274)</f>
        <v>6966.5</v>
      </c>
      <c r="E3275" s="9">
        <f>IF(K3275=1,VLOOKUP(A3274,[1]Plan1!$AY$117:$BA$314,3),E3274)</f>
        <v>6997.15</v>
      </c>
      <c r="F3275" s="110">
        <f t="shared" ref="F3275:F3297" si="1432">IF(D3275=D3274,F3274,A3275)</f>
        <v>45552</v>
      </c>
      <c r="G3275" s="12">
        <f t="shared" si="1423"/>
        <v>4.39962678532968E-3</v>
      </c>
      <c r="H3275" s="11">
        <f t="shared" ref="H3275:H3297" si="1433">IF(DAY(A3275)=15,VLOOKUP(A3275,AJ$118:AP$450,4),H3274)</f>
        <v>45580</v>
      </c>
      <c r="I3275" s="11">
        <f t="shared" si="1424"/>
        <v>45580</v>
      </c>
      <c r="J3275" s="1">
        <f t="shared" ref="J3275:J3297" si="1434">IF(I3275=I3274,J3274,NETWORKDAYS(I3274,I3275,$AE$118:$AE$502)-1)</f>
        <v>21</v>
      </c>
      <c r="K3275" s="1">
        <f t="shared" si="1418"/>
        <v>5</v>
      </c>
      <c r="L3275" s="8">
        <f t="shared" si="1425"/>
        <v>1.0010457699999999</v>
      </c>
      <c r="M3275" s="14">
        <f t="shared" si="1417"/>
        <v>0.99980051000000003</v>
      </c>
      <c r="N3275" s="14">
        <f t="shared" si="1414"/>
        <v>1.5941201562949951</v>
      </c>
      <c r="O3275" s="8">
        <f t="shared" si="1416"/>
        <v>1.59578723</v>
      </c>
      <c r="P3275" s="8">
        <f t="shared" si="1426"/>
        <v>15250.525199469999</v>
      </c>
      <c r="Q3275" s="13">
        <f t="shared" si="1427"/>
        <v>0</v>
      </c>
      <c r="R3275" s="21">
        <v>0</v>
      </c>
      <c r="S3275" s="8">
        <f t="shared" si="1428"/>
        <v>0</v>
      </c>
      <c r="T3275" s="10">
        <v>6.5000000000000002E-2</v>
      </c>
      <c r="U3275" s="13">
        <f t="shared" si="1415"/>
        <v>11</v>
      </c>
      <c r="V3275" s="13">
        <v>252</v>
      </c>
      <c r="W3275" s="14">
        <f t="shared" si="1419"/>
        <v>1.0027526819999999</v>
      </c>
      <c r="X3275" s="85">
        <f t="shared" si="1421"/>
        <v>41.979846199999997</v>
      </c>
      <c r="Y3275" s="8">
        <v>0</v>
      </c>
      <c r="Z3275" s="9">
        <f t="shared" si="1429"/>
        <v>0</v>
      </c>
      <c r="AA3275" s="26" t="str">
        <f t="shared" ref="AA3275:AA3338" si="1435">IF($Q3274&gt;0,VLOOKUP($A3274,$AE$10:$AO$114,($AN$7)+1),AA3274)</f>
        <v>AMEX=</v>
      </c>
      <c r="AB3275" s="70">
        <f t="shared" ref="AB3275:AB3338" si="1436">IF($Q3274&gt;0,VLOOKUP($A3274,$AE$10:$AO$114,($AO$7)+1),AB3274)</f>
        <v>45569</v>
      </c>
      <c r="AC3275" s="221">
        <f>AC3273*AC3261</f>
        <v>151531510.19023025</v>
      </c>
      <c r="AD3275" s="221">
        <v>495949107.10000002</v>
      </c>
      <c r="AE3275" s="11"/>
      <c r="AF3275" s="5"/>
      <c r="AG3275" s="1"/>
      <c r="AH3275" s="1"/>
      <c r="AI3275" s="1"/>
      <c r="AJ3275" s="1"/>
      <c r="AK3275" s="10"/>
      <c r="AL3275" s="1"/>
      <c r="AM3275" s="1"/>
      <c r="AN3275" s="1"/>
      <c r="AO3275" s="1"/>
      <c r="AP3275" s="1"/>
      <c r="AQ3275" s="1"/>
    </row>
    <row r="3276" spans="1:43" ht="15.75" x14ac:dyDescent="0.2">
      <c r="A3276" s="67">
        <f t="shared" si="1430"/>
        <v>45558</v>
      </c>
      <c r="B3276" s="8">
        <f t="shared" si="1422"/>
        <v>15292.505045669999</v>
      </c>
      <c r="C3276" s="224">
        <f t="shared" si="1420"/>
        <v>9556.7409694536618</v>
      </c>
      <c r="D3276" s="28">
        <f t="shared" si="1431"/>
        <v>6966.5</v>
      </c>
      <c r="E3276" s="9">
        <f>IF(K3276=1,VLOOKUP(A3275,[1]Plan1!$AY$117:$BA$314,3),E3275)</f>
        <v>6997.15</v>
      </c>
      <c r="F3276" s="110">
        <f t="shared" si="1432"/>
        <v>45552</v>
      </c>
      <c r="G3276" s="12">
        <f t="shared" si="1423"/>
        <v>4.39962678532968E-3</v>
      </c>
      <c r="H3276" s="11">
        <f t="shared" si="1433"/>
        <v>45580</v>
      </c>
      <c r="I3276" s="11">
        <f t="shared" si="1424"/>
        <v>45580</v>
      </c>
      <c r="J3276" s="1">
        <f t="shared" si="1434"/>
        <v>21</v>
      </c>
      <c r="K3276" s="1">
        <f t="shared" si="1418"/>
        <v>5</v>
      </c>
      <c r="L3276" s="8">
        <f t="shared" si="1425"/>
        <v>1.0010457699999999</v>
      </c>
      <c r="M3276" s="14">
        <f t="shared" si="1417"/>
        <v>0.99980051000000003</v>
      </c>
      <c r="N3276" s="14">
        <f t="shared" si="1414"/>
        <v>1.5941201562949951</v>
      </c>
      <c r="O3276" s="8">
        <f t="shared" si="1416"/>
        <v>1.59578723</v>
      </c>
      <c r="P3276" s="8">
        <f t="shared" si="1426"/>
        <v>15250.525199469999</v>
      </c>
      <c r="Q3276" s="13">
        <f t="shared" si="1427"/>
        <v>0</v>
      </c>
      <c r="R3276" s="21">
        <v>0</v>
      </c>
      <c r="S3276" s="8">
        <f t="shared" si="1428"/>
        <v>0</v>
      </c>
      <c r="T3276" s="10">
        <v>6.5000000000000002E-2</v>
      </c>
      <c r="U3276" s="13">
        <f t="shared" si="1415"/>
        <v>11</v>
      </c>
      <c r="V3276" s="13">
        <v>252</v>
      </c>
      <c r="W3276" s="14">
        <f t="shared" si="1419"/>
        <v>1.0027526819999999</v>
      </c>
      <c r="X3276" s="85">
        <f t="shared" si="1421"/>
        <v>41.979846199999997</v>
      </c>
      <c r="Y3276" s="8">
        <v>0</v>
      </c>
      <c r="Z3276" s="9">
        <f t="shared" si="1429"/>
        <v>0</v>
      </c>
      <c r="AA3276" s="26" t="str">
        <f t="shared" si="1435"/>
        <v>AMEX=</v>
      </c>
      <c r="AB3276" s="70">
        <f t="shared" si="1436"/>
        <v>45569</v>
      </c>
      <c r="AC3276" s="233"/>
      <c r="AD3276" s="244" t="s">
        <v>184</v>
      </c>
      <c r="AE3276" s="11"/>
      <c r="AF3276" s="5"/>
      <c r="AG3276" s="1"/>
      <c r="AH3276" s="1"/>
      <c r="AI3276" s="1"/>
      <c r="AJ3276" s="1"/>
      <c r="AK3276" s="10"/>
      <c r="AL3276" s="1"/>
      <c r="AM3276" s="1"/>
      <c r="AN3276" s="1"/>
      <c r="AO3276" s="1"/>
      <c r="AP3276" s="1"/>
      <c r="AQ3276" s="1"/>
    </row>
    <row r="3277" spans="1:43" ht="15.75" x14ac:dyDescent="0.2">
      <c r="A3277" s="67">
        <f t="shared" si="1430"/>
        <v>45559</v>
      </c>
      <c r="B3277" s="8">
        <f t="shared" si="1422"/>
        <v>15299.52520416</v>
      </c>
      <c r="C3277" s="224">
        <f t="shared" si="1420"/>
        <v>9556.7409694536618</v>
      </c>
      <c r="D3277" s="28">
        <f t="shared" si="1431"/>
        <v>6966.5</v>
      </c>
      <c r="E3277" s="9">
        <f>IF(K3277=1,VLOOKUP(A3276,[1]Plan1!$AY$117:$BA$314,3),E3276)</f>
        <v>6997.15</v>
      </c>
      <c r="F3277" s="110">
        <f t="shared" si="1432"/>
        <v>45552</v>
      </c>
      <c r="G3277" s="12">
        <f t="shared" si="1423"/>
        <v>4.39962678532968E-3</v>
      </c>
      <c r="H3277" s="11">
        <f t="shared" si="1433"/>
        <v>45580</v>
      </c>
      <c r="I3277" s="11">
        <f t="shared" si="1424"/>
        <v>45580</v>
      </c>
      <c r="J3277" s="1">
        <f t="shared" si="1434"/>
        <v>21</v>
      </c>
      <c r="K3277" s="1">
        <f t="shared" si="1418"/>
        <v>6</v>
      </c>
      <c r="L3277" s="8">
        <f t="shared" si="1425"/>
        <v>1.0012550600000001</v>
      </c>
      <c r="M3277" s="14">
        <f t="shared" si="1417"/>
        <v>0.99980051000000003</v>
      </c>
      <c r="N3277" s="14">
        <f t="shared" si="1414"/>
        <v>1.5941201562949951</v>
      </c>
      <c r="O3277" s="8">
        <f t="shared" si="1416"/>
        <v>1.59612087</v>
      </c>
      <c r="P3277" s="8">
        <f t="shared" si="1426"/>
        <v>15253.71371052</v>
      </c>
      <c r="Q3277" s="13">
        <f t="shared" si="1427"/>
        <v>0</v>
      </c>
      <c r="R3277" s="21">
        <v>0</v>
      </c>
      <c r="S3277" s="8">
        <f t="shared" si="1428"/>
        <v>0</v>
      </c>
      <c r="T3277" s="10">
        <v>6.5000000000000002E-2</v>
      </c>
      <c r="U3277" s="13">
        <f t="shared" si="1415"/>
        <v>12</v>
      </c>
      <c r="V3277" s="13">
        <v>252</v>
      </c>
      <c r="W3277" s="14">
        <f t="shared" si="1419"/>
        <v>1.0030033009999999</v>
      </c>
      <c r="X3277" s="85">
        <f t="shared" si="1421"/>
        <v>45.811493640000002</v>
      </c>
      <c r="Y3277" s="8">
        <v>0</v>
      </c>
      <c r="Z3277" s="9">
        <f t="shared" si="1429"/>
        <v>0</v>
      </c>
      <c r="AA3277" s="26" t="str">
        <f t="shared" si="1435"/>
        <v>AMEX=</v>
      </c>
      <c r="AB3277" s="70">
        <f t="shared" si="1436"/>
        <v>45569</v>
      </c>
      <c r="AC3277" s="233"/>
      <c r="AD3277" s="245">
        <f>ROUND(AD3273/(AD3273+AD3275),6)</f>
        <v>0.23518500000000001</v>
      </c>
      <c r="AE3277" s="11"/>
      <c r="AF3277" s="5"/>
      <c r="AG3277" s="1"/>
      <c r="AH3277" s="1"/>
      <c r="AI3277" s="1"/>
      <c r="AJ3277" s="1"/>
      <c r="AK3277" s="10"/>
      <c r="AL3277" s="1"/>
      <c r="AM3277" s="1"/>
      <c r="AN3277" s="1"/>
      <c r="AO3277" s="1"/>
      <c r="AP3277" s="1"/>
      <c r="AQ3277" s="1"/>
    </row>
    <row r="3278" spans="1:43" ht="15.75" x14ac:dyDescent="0.2">
      <c r="A3278" s="67">
        <f t="shared" si="1430"/>
        <v>45560</v>
      </c>
      <c r="B3278" s="8">
        <f t="shared" si="1422"/>
        <v>15306.54840143</v>
      </c>
      <c r="C3278" s="224">
        <f t="shared" si="1420"/>
        <v>9556.7409694536618</v>
      </c>
      <c r="D3278" s="28">
        <f t="shared" si="1431"/>
        <v>6966.5</v>
      </c>
      <c r="E3278" s="9">
        <f>IF(K3278=1,VLOOKUP(A3277,[1]Plan1!$AY$117:$BA$314,3),E3277)</f>
        <v>6997.15</v>
      </c>
      <c r="F3278" s="110">
        <f t="shared" si="1432"/>
        <v>45552</v>
      </c>
      <c r="G3278" s="12">
        <f t="shared" si="1423"/>
        <v>4.39962678532968E-3</v>
      </c>
      <c r="H3278" s="11">
        <f t="shared" si="1433"/>
        <v>45580</v>
      </c>
      <c r="I3278" s="11">
        <f t="shared" si="1424"/>
        <v>45580</v>
      </c>
      <c r="J3278" s="1">
        <f t="shared" si="1434"/>
        <v>21</v>
      </c>
      <c r="K3278" s="1">
        <f t="shared" si="1418"/>
        <v>7</v>
      </c>
      <c r="L3278" s="8">
        <f t="shared" si="1425"/>
        <v>1.00146439</v>
      </c>
      <c r="M3278" s="14">
        <f t="shared" si="1417"/>
        <v>0.99980051000000003</v>
      </c>
      <c r="N3278" s="14">
        <f t="shared" si="1414"/>
        <v>1.5941201562949951</v>
      </c>
      <c r="O3278" s="8">
        <f t="shared" si="1416"/>
        <v>1.59645456</v>
      </c>
      <c r="P3278" s="8">
        <f t="shared" si="1426"/>
        <v>15256.902699419999</v>
      </c>
      <c r="Q3278" s="13">
        <f t="shared" si="1427"/>
        <v>0</v>
      </c>
      <c r="R3278" s="21">
        <v>0</v>
      </c>
      <c r="S3278" s="8">
        <f t="shared" si="1428"/>
        <v>0</v>
      </c>
      <c r="T3278" s="10">
        <v>6.5000000000000002E-2</v>
      </c>
      <c r="U3278" s="13">
        <f t="shared" si="1415"/>
        <v>13</v>
      </c>
      <c r="V3278" s="13">
        <v>252</v>
      </c>
      <c r="W3278" s="14">
        <f t="shared" si="1419"/>
        <v>1.003253983</v>
      </c>
      <c r="X3278" s="85">
        <f t="shared" si="1421"/>
        <v>49.645702010000001</v>
      </c>
      <c r="Y3278" s="8">
        <v>0</v>
      </c>
      <c r="Z3278" s="9">
        <f t="shared" si="1429"/>
        <v>0</v>
      </c>
      <c r="AA3278" s="26" t="str">
        <f t="shared" si="1435"/>
        <v>AMEX=</v>
      </c>
      <c r="AB3278" s="70">
        <f t="shared" si="1436"/>
        <v>45569</v>
      </c>
      <c r="AC3278" s="233"/>
      <c r="AD3278" s="244" t="s">
        <v>185</v>
      </c>
      <c r="AE3278" s="11"/>
      <c r="AF3278" s="5"/>
      <c r="AG3278" s="1"/>
      <c r="AH3278" s="1"/>
      <c r="AI3278" s="1"/>
      <c r="AJ3278" s="1"/>
      <c r="AK3278" s="10"/>
      <c r="AL3278" s="1"/>
      <c r="AM3278" s="1"/>
      <c r="AN3278" s="1"/>
      <c r="AO3278" s="1"/>
      <c r="AP3278" s="1"/>
      <c r="AQ3278" s="1"/>
    </row>
    <row r="3279" spans="1:43" ht="15.75" x14ac:dyDescent="0.2">
      <c r="A3279" s="67">
        <f t="shared" si="1430"/>
        <v>45561</v>
      </c>
      <c r="B3279" s="8">
        <f t="shared" si="1422"/>
        <v>15313.575006789999</v>
      </c>
      <c r="C3279" s="224">
        <f t="shared" si="1420"/>
        <v>9556.7409694536618</v>
      </c>
      <c r="D3279" s="28">
        <f t="shared" si="1431"/>
        <v>6966.5</v>
      </c>
      <c r="E3279" s="9">
        <f>IF(K3279=1,VLOOKUP(A3278,[1]Plan1!$AY$117:$BA$314,3),E3278)</f>
        <v>6997.15</v>
      </c>
      <c r="F3279" s="110">
        <f t="shared" si="1432"/>
        <v>45552</v>
      </c>
      <c r="G3279" s="12">
        <f t="shared" si="1423"/>
        <v>4.39962678532968E-3</v>
      </c>
      <c r="H3279" s="11">
        <f t="shared" si="1433"/>
        <v>45580</v>
      </c>
      <c r="I3279" s="11">
        <f t="shared" si="1424"/>
        <v>45580</v>
      </c>
      <c r="J3279" s="1">
        <f t="shared" si="1434"/>
        <v>21</v>
      </c>
      <c r="K3279" s="1">
        <f t="shared" si="1418"/>
        <v>8</v>
      </c>
      <c r="L3279" s="8">
        <f t="shared" si="1425"/>
        <v>1.00167377</v>
      </c>
      <c r="M3279" s="14">
        <f t="shared" si="1417"/>
        <v>0.99980051000000003</v>
      </c>
      <c r="N3279" s="14">
        <f t="shared" si="1414"/>
        <v>1.5941201562949951</v>
      </c>
      <c r="O3279" s="8">
        <f t="shared" si="1416"/>
        <v>1.59678834</v>
      </c>
      <c r="P3279" s="8">
        <f t="shared" si="1426"/>
        <v>15260.09254842</v>
      </c>
      <c r="Q3279" s="13">
        <f t="shared" si="1427"/>
        <v>0</v>
      </c>
      <c r="R3279" s="21">
        <v>0</v>
      </c>
      <c r="S3279" s="8">
        <f t="shared" si="1428"/>
        <v>0</v>
      </c>
      <c r="T3279" s="10">
        <v>6.5000000000000002E-2</v>
      </c>
      <c r="U3279" s="13">
        <f t="shared" si="1415"/>
        <v>14</v>
      </c>
      <c r="V3279" s="13">
        <v>252</v>
      </c>
      <c r="W3279" s="14">
        <f t="shared" si="1419"/>
        <v>1.0035047269999999</v>
      </c>
      <c r="X3279" s="85">
        <f t="shared" si="1421"/>
        <v>53.482458370000003</v>
      </c>
      <c r="Y3279" s="8">
        <v>0</v>
      </c>
      <c r="Z3279" s="9">
        <f t="shared" si="1429"/>
        <v>0</v>
      </c>
      <c r="AA3279" s="26" t="str">
        <f t="shared" si="1435"/>
        <v>AMEX=</v>
      </c>
      <c r="AB3279" s="70">
        <f t="shared" si="1436"/>
        <v>45569</v>
      </c>
      <c r="AC3279" s="233"/>
      <c r="AD3279" s="245">
        <f>1-AD3277</f>
        <v>0.76481500000000002</v>
      </c>
      <c r="AE3279" s="11"/>
      <c r="AF3279" s="5"/>
      <c r="AG3279" s="1"/>
      <c r="AH3279" s="1"/>
      <c r="AI3279" s="1"/>
      <c r="AJ3279" s="1"/>
      <c r="AK3279" s="10"/>
      <c r="AL3279" s="1"/>
      <c r="AM3279" s="1"/>
      <c r="AN3279" s="1"/>
      <c r="AO3279" s="1"/>
      <c r="AP3279" s="1"/>
      <c r="AQ3279" s="1"/>
    </row>
    <row r="3280" spans="1:43" ht="15.75" x14ac:dyDescent="0.2">
      <c r="A3280" s="67">
        <f t="shared" si="1430"/>
        <v>45562</v>
      </c>
      <c r="B3280" s="8">
        <f t="shared" si="1422"/>
        <v>15320.60465304</v>
      </c>
      <c r="C3280" s="224">
        <f t="shared" si="1420"/>
        <v>9556.7409694536618</v>
      </c>
      <c r="D3280" s="28">
        <f t="shared" si="1431"/>
        <v>6966.5</v>
      </c>
      <c r="E3280" s="9">
        <f>IF(K3280=1,VLOOKUP(A3279,[1]Plan1!$AY$117:$BA$314,3),E3279)</f>
        <v>6997.15</v>
      </c>
      <c r="F3280" s="110">
        <f t="shared" si="1432"/>
        <v>45552</v>
      </c>
      <c r="G3280" s="12">
        <f t="shared" si="1423"/>
        <v>4.39962678532968E-3</v>
      </c>
      <c r="H3280" s="11">
        <f t="shared" si="1433"/>
        <v>45580</v>
      </c>
      <c r="I3280" s="11">
        <f t="shared" si="1424"/>
        <v>45580</v>
      </c>
      <c r="J3280" s="1">
        <f t="shared" si="1434"/>
        <v>21</v>
      </c>
      <c r="K3280" s="1">
        <f t="shared" si="1418"/>
        <v>9</v>
      </c>
      <c r="L3280" s="8">
        <f t="shared" si="1425"/>
        <v>1.0018831800000001</v>
      </c>
      <c r="M3280" s="14">
        <f t="shared" si="1417"/>
        <v>0.99980051000000003</v>
      </c>
      <c r="N3280" s="14">
        <f t="shared" si="1414"/>
        <v>1.5941201562949951</v>
      </c>
      <c r="O3280" s="8">
        <f t="shared" si="1416"/>
        <v>1.59712217</v>
      </c>
      <c r="P3280" s="8">
        <f t="shared" si="1426"/>
        <v>15263.28287526</v>
      </c>
      <c r="Q3280" s="13">
        <f t="shared" si="1427"/>
        <v>0</v>
      </c>
      <c r="R3280" s="21">
        <v>0</v>
      </c>
      <c r="S3280" s="8">
        <f t="shared" si="1428"/>
        <v>0</v>
      </c>
      <c r="T3280" s="10">
        <v>6.5000000000000002E-2</v>
      </c>
      <c r="U3280" s="13">
        <f t="shared" si="1415"/>
        <v>15</v>
      </c>
      <c r="V3280" s="13">
        <v>252</v>
      </c>
      <c r="W3280" s="14">
        <f t="shared" si="1419"/>
        <v>1.0037555339999999</v>
      </c>
      <c r="X3280" s="85">
        <f t="shared" si="1421"/>
        <v>57.321777779999998</v>
      </c>
      <c r="Y3280" s="8">
        <v>0</v>
      </c>
      <c r="Z3280" s="9">
        <f t="shared" si="1429"/>
        <v>0</v>
      </c>
      <c r="AA3280" s="26" t="str">
        <f t="shared" si="1435"/>
        <v>AMEX=</v>
      </c>
      <c r="AB3280" s="70">
        <f t="shared" si="1436"/>
        <v>45569</v>
      </c>
      <c r="AC3280" s="4"/>
      <c r="AD3280" s="1"/>
      <c r="AE3280" s="11"/>
      <c r="AF3280" s="5"/>
      <c r="AG3280" s="1"/>
      <c r="AH3280" s="1"/>
      <c r="AI3280" s="1"/>
      <c r="AJ3280" s="1"/>
      <c r="AK3280" s="10"/>
      <c r="AL3280" s="1"/>
      <c r="AM3280" s="1"/>
      <c r="AN3280" s="1"/>
      <c r="AO3280" s="1"/>
      <c r="AP3280" s="1"/>
      <c r="AQ3280" s="1"/>
    </row>
    <row r="3281" spans="1:43" ht="15.75" x14ac:dyDescent="0.2">
      <c r="A3281" s="67">
        <f t="shared" si="1430"/>
        <v>45563</v>
      </c>
      <c r="B3281" s="8">
        <f t="shared" si="1422"/>
        <v>15327.637724940001</v>
      </c>
      <c r="C3281" s="224">
        <f t="shared" si="1420"/>
        <v>9556.7409694536618</v>
      </c>
      <c r="D3281" s="28">
        <f t="shared" si="1431"/>
        <v>6966.5</v>
      </c>
      <c r="E3281" s="9">
        <f>IF(K3281=1,VLOOKUP(A3280,[1]Plan1!$AY$117:$BA$314,3),E3280)</f>
        <v>6997.15</v>
      </c>
      <c r="F3281" s="110">
        <f t="shared" si="1432"/>
        <v>45552</v>
      </c>
      <c r="G3281" s="12">
        <f t="shared" si="1423"/>
        <v>4.39962678532968E-3</v>
      </c>
      <c r="H3281" s="11">
        <f t="shared" si="1433"/>
        <v>45580</v>
      </c>
      <c r="I3281" s="11">
        <f t="shared" si="1424"/>
        <v>45580</v>
      </c>
      <c r="J3281" s="1">
        <f t="shared" si="1434"/>
        <v>21</v>
      </c>
      <c r="K3281" s="1">
        <f t="shared" si="1418"/>
        <v>10</v>
      </c>
      <c r="L3281" s="8">
        <f t="shared" si="1425"/>
        <v>1.00209265</v>
      </c>
      <c r="M3281" s="14">
        <f t="shared" si="1417"/>
        <v>0.99980051000000003</v>
      </c>
      <c r="N3281" s="14">
        <f t="shared" si="1414"/>
        <v>1.5941201562949951</v>
      </c>
      <c r="O3281" s="8">
        <f t="shared" si="1416"/>
        <v>1.5974560900000001</v>
      </c>
      <c r="P3281" s="8">
        <f t="shared" si="1426"/>
        <v>15266.474062200001</v>
      </c>
      <c r="Q3281" s="13">
        <f t="shared" si="1427"/>
        <v>0</v>
      </c>
      <c r="R3281" s="21">
        <v>0</v>
      </c>
      <c r="S3281" s="8">
        <f t="shared" si="1428"/>
        <v>0</v>
      </c>
      <c r="T3281" s="10">
        <v>6.5000000000000002E-2</v>
      </c>
      <c r="U3281" s="13">
        <f t="shared" si="1415"/>
        <v>16</v>
      </c>
      <c r="V3281" s="13">
        <v>252</v>
      </c>
      <c r="W3281" s="14">
        <f t="shared" si="1419"/>
        <v>1.0040064040000001</v>
      </c>
      <c r="X3281" s="85">
        <f t="shared" si="1421"/>
        <v>61.163662739999999</v>
      </c>
      <c r="Y3281" s="8">
        <v>0</v>
      </c>
      <c r="Z3281" s="9">
        <f t="shared" si="1429"/>
        <v>0</v>
      </c>
      <c r="AA3281" s="26" t="str">
        <f t="shared" si="1435"/>
        <v>AMEX=</v>
      </c>
      <c r="AB3281" s="70">
        <f t="shared" si="1436"/>
        <v>45569</v>
      </c>
      <c r="AC3281" s="4"/>
      <c r="AD3281" s="1"/>
      <c r="AE3281" s="11"/>
      <c r="AF3281" s="5"/>
      <c r="AG3281" s="1"/>
      <c r="AH3281" s="1"/>
      <c r="AI3281" s="1"/>
      <c r="AJ3281" s="1"/>
      <c r="AK3281" s="10"/>
      <c r="AL3281" s="1"/>
      <c r="AM3281" s="1"/>
      <c r="AN3281" s="1"/>
      <c r="AO3281" s="1"/>
      <c r="AP3281" s="1"/>
      <c r="AQ3281" s="1"/>
    </row>
    <row r="3282" spans="1:43" ht="15.75" x14ac:dyDescent="0.2">
      <c r="A3282" s="67">
        <f t="shared" si="1430"/>
        <v>45564</v>
      </c>
      <c r="B3282" s="8">
        <f t="shared" si="1422"/>
        <v>15327.637724940001</v>
      </c>
      <c r="C3282" s="224">
        <f t="shared" si="1420"/>
        <v>9556.7409694536618</v>
      </c>
      <c r="D3282" s="28">
        <f t="shared" si="1431"/>
        <v>6966.5</v>
      </c>
      <c r="E3282" s="9">
        <f>IF(K3282=1,VLOOKUP(A3281,[1]Plan1!$AY$117:$BA$314,3),E3281)</f>
        <v>6997.15</v>
      </c>
      <c r="F3282" s="110">
        <f t="shared" si="1432"/>
        <v>45552</v>
      </c>
      <c r="G3282" s="12">
        <f t="shared" si="1423"/>
        <v>4.39962678532968E-3</v>
      </c>
      <c r="H3282" s="11">
        <f t="shared" si="1433"/>
        <v>45580</v>
      </c>
      <c r="I3282" s="11">
        <f t="shared" si="1424"/>
        <v>45580</v>
      </c>
      <c r="J3282" s="1">
        <f t="shared" si="1434"/>
        <v>21</v>
      </c>
      <c r="K3282" s="1">
        <f t="shared" si="1418"/>
        <v>10</v>
      </c>
      <c r="L3282" s="8">
        <f t="shared" si="1425"/>
        <v>1.00209265</v>
      </c>
      <c r="M3282" s="14">
        <f t="shared" si="1417"/>
        <v>0.99980051000000003</v>
      </c>
      <c r="N3282" s="14">
        <f t="shared" si="1414"/>
        <v>1.5941201562949951</v>
      </c>
      <c r="O3282" s="8">
        <f t="shared" si="1416"/>
        <v>1.5974560900000001</v>
      </c>
      <c r="P3282" s="8">
        <f t="shared" si="1426"/>
        <v>15266.474062200001</v>
      </c>
      <c r="Q3282" s="13">
        <f t="shared" si="1427"/>
        <v>0</v>
      </c>
      <c r="R3282" s="21">
        <v>0</v>
      </c>
      <c r="S3282" s="8">
        <f t="shared" si="1428"/>
        <v>0</v>
      </c>
      <c r="T3282" s="10">
        <v>6.5000000000000002E-2</v>
      </c>
      <c r="U3282" s="13">
        <f t="shared" si="1415"/>
        <v>16</v>
      </c>
      <c r="V3282" s="13">
        <v>252</v>
      </c>
      <c r="W3282" s="14">
        <f t="shared" si="1419"/>
        <v>1.0040064040000001</v>
      </c>
      <c r="X3282" s="85">
        <f t="shared" si="1421"/>
        <v>61.163662739999999</v>
      </c>
      <c r="Y3282" s="8">
        <v>0</v>
      </c>
      <c r="Z3282" s="9">
        <f t="shared" si="1429"/>
        <v>0</v>
      </c>
      <c r="AA3282" s="26" t="str">
        <f t="shared" si="1435"/>
        <v>AMEX=</v>
      </c>
      <c r="AB3282" s="70">
        <f t="shared" si="1436"/>
        <v>45569</v>
      </c>
      <c r="AC3282" s="4"/>
      <c r="AD3282" s="1"/>
      <c r="AE3282" s="11"/>
      <c r="AF3282" s="5"/>
      <c r="AG3282" s="1"/>
      <c r="AH3282" s="1"/>
      <c r="AI3282" s="1"/>
      <c r="AJ3282" s="1"/>
      <c r="AK3282" s="10"/>
      <c r="AL3282" s="1"/>
      <c r="AM3282" s="1"/>
      <c r="AN3282" s="1"/>
      <c r="AO3282" s="1"/>
      <c r="AP3282" s="1"/>
      <c r="AQ3282" s="1"/>
    </row>
    <row r="3283" spans="1:43" ht="15.75" x14ac:dyDescent="0.2">
      <c r="A3283" s="67">
        <f t="shared" si="1430"/>
        <v>45565</v>
      </c>
      <c r="B3283" s="8">
        <f>(P3283+X3283)</f>
        <v>15327.637724940001</v>
      </c>
      <c r="C3283" s="224">
        <f t="shared" si="1420"/>
        <v>9556.7409694536618</v>
      </c>
      <c r="D3283" s="28">
        <f t="shared" si="1431"/>
        <v>6966.5</v>
      </c>
      <c r="E3283" s="9">
        <f>IF(K3283=1,VLOOKUP(A3282,[1]Plan1!$AY$117:$BA$314,3),E3282)</f>
        <v>6997.15</v>
      </c>
      <c r="F3283" s="110">
        <f t="shared" si="1432"/>
        <v>45552</v>
      </c>
      <c r="G3283" s="12">
        <f t="shared" si="1423"/>
        <v>4.39962678532968E-3</v>
      </c>
      <c r="H3283" s="11">
        <f t="shared" si="1433"/>
        <v>45580</v>
      </c>
      <c r="I3283" s="11">
        <f t="shared" si="1424"/>
        <v>45580</v>
      </c>
      <c r="J3283" s="1">
        <f t="shared" si="1434"/>
        <v>21</v>
      </c>
      <c r="K3283" s="1">
        <f t="shared" si="1418"/>
        <v>10</v>
      </c>
      <c r="L3283" s="8">
        <f t="shared" si="1425"/>
        <v>1.00209265</v>
      </c>
      <c r="M3283" s="14">
        <f t="shared" si="1417"/>
        <v>0.99980051000000003</v>
      </c>
      <c r="N3283" s="14">
        <f t="shared" si="1414"/>
        <v>1.5941201562949951</v>
      </c>
      <c r="O3283" s="8">
        <f t="shared" si="1416"/>
        <v>1.5974560900000001</v>
      </c>
      <c r="P3283" s="8">
        <f t="shared" si="1426"/>
        <v>15266.474062200001</v>
      </c>
      <c r="Q3283" s="13">
        <f t="shared" si="1427"/>
        <v>0</v>
      </c>
      <c r="R3283" s="21">
        <v>0</v>
      </c>
      <c r="S3283" s="8">
        <f t="shared" si="1428"/>
        <v>0</v>
      </c>
      <c r="T3283" s="10">
        <v>6.5000000000000002E-2</v>
      </c>
      <c r="U3283" s="13">
        <f t="shared" si="1415"/>
        <v>16</v>
      </c>
      <c r="V3283" s="13">
        <v>252</v>
      </c>
      <c r="W3283" s="14">
        <f t="shared" si="1419"/>
        <v>1.0040064040000001</v>
      </c>
      <c r="X3283" s="85">
        <f t="shared" si="1421"/>
        <v>61.163662739999999</v>
      </c>
      <c r="Y3283" s="8">
        <v>0</v>
      </c>
      <c r="Z3283" s="9">
        <f t="shared" si="1429"/>
        <v>0</v>
      </c>
      <c r="AA3283" s="26" t="str">
        <f t="shared" si="1435"/>
        <v>AMEX=</v>
      </c>
      <c r="AB3283" s="70">
        <f t="shared" si="1436"/>
        <v>45569</v>
      </c>
      <c r="AC3283" s="4"/>
      <c r="AD3283" s="1"/>
      <c r="AE3283" s="11"/>
      <c r="AF3283" s="5"/>
      <c r="AG3283" s="1"/>
      <c r="AH3283" s="1"/>
      <c r="AI3283" s="1"/>
      <c r="AJ3283" s="1"/>
      <c r="AK3283" s="10"/>
      <c r="AL3283" s="1"/>
      <c r="AM3283" s="1"/>
      <c r="AN3283" s="1"/>
      <c r="AO3283" s="1"/>
      <c r="AP3283" s="1"/>
      <c r="AQ3283" s="1"/>
    </row>
    <row r="3284" spans="1:43" ht="15.75" x14ac:dyDescent="0.2">
      <c r="A3284" s="67">
        <f t="shared" si="1430"/>
        <v>45566</v>
      </c>
      <c r="B3284" s="8">
        <f t="shared" si="1422"/>
        <v>15334.67383985</v>
      </c>
      <c r="C3284" s="224">
        <f t="shared" si="1420"/>
        <v>9556.7409694536618</v>
      </c>
      <c r="D3284" s="28">
        <f t="shared" si="1431"/>
        <v>6966.5</v>
      </c>
      <c r="E3284" s="9">
        <f>IF(K3284=1,VLOOKUP(A3283,[1]Plan1!$AY$117:$BA$314,3),E3283)</f>
        <v>6997.15</v>
      </c>
      <c r="F3284" s="110">
        <f t="shared" si="1432"/>
        <v>45552</v>
      </c>
      <c r="G3284" s="12">
        <f t="shared" si="1423"/>
        <v>4.39962678532968E-3</v>
      </c>
      <c r="H3284" s="11">
        <f t="shared" si="1433"/>
        <v>45580</v>
      </c>
      <c r="I3284" s="11">
        <f t="shared" si="1424"/>
        <v>45580</v>
      </c>
      <c r="J3284" s="1">
        <f t="shared" si="1434"/>
        <v>21</v>
      </c>
      <c r="K3284" s="1">
        <f t="shared" si="1418"/>
        <v>11</v>
      </c>
      <c r="L3284" s="8">
        <f t="shared" si="1425"/>
        <v>1.00230215</v>
      </c>
      <c r="M3284" s="14">
        <f t="shared" si="1417"/>
        <v>0.99980051000000003</v>
      </c>
      <c r="N3284" s="14">
        <f t="shared" si="1414"/>
        <v>1.5941201562949951</v>
      </c>
      <c r="O3284" s="8">
        <f t="shared" si="1416"/>
        <v>1.5977900599999999</v>
      </c>
      <c r="P3284" s="8">
        <f t="shared" si="1426"/>
        <v>15269.66572698</v>
      </c>
      <c r="Q3284" s="13">
        <f t="shared" si="1427"/>
        <v>0</v>
      </c>
      <c r="R3284" s="21">
        <v>0</v>
      </c>
      <c r="S3284" s="8">
        <f t="shared" si="1428"/>
        <v>0</v>
      </c>
      <c r="T3284" s="10">
        <v>6.5000000000000002E-2</v>
      </c>
      <c r="U3284" s="13">
        <f t="shared" si="1415"/>
        <v>17</v>
      </c>
      <c r="V3284" s="13">
        <v>252</v>
      </c>
      <c r="W3284" s="14">
        <f t="shared" si="1419"/>
        <v>1.0042573370000001</v>
      </c>
      <c r="X3284" s="85">
        <f t="shared" si="1421"/>
        <v>65.008112870000005</v>
      </c>
      <c r="Y3284" s="8">
        <v>0</v>
      </c>
      <c r="Z3284" s="9">
        <f t="shared" si="1429"/>
        <v>0</v>
      </c>
      <c r="AA3284" s="26" t="str">
        <f t="shared" si="1435"/>
        <v>AMEX=</v>
      </c>
      <c r="AB3284" s="70">
        <f t="shared" si="1436"/>
        <v>45569</v>
      </c>
      <c r="AC3284" s="4"/>
      <c r="AD3284" s="1"/>
      <c r="AE3284" s="11"/>
      <c r="AF3284" s="5"/>
      <c r="AG3284" s="1"/>
      <c r="AH3284" s="1"/>
      <c r="AI3284" s="1"/>
      <c r="AJ3284" s="1"/>
      <c r="AK3284" s="10"/>
      <c r="AL3284" s="1"/>
      <c r="AM3284" s="1"/>
      <c r="AN3284" s="1"/>
      <c r="AO3284" s="1"/>
      <c r="AP3284" s="1"/>
      <c r="AQ3284" s="1"/>
    </row>
    <row r="3285" spans="1:43" ht="15.75" x14ac:dyDescent="0.2">
      <c r="A3285" s="67">
        <f t="shared" si="1430"/>
        <v>45567</v>
      </c>
      <c r="B3285" s="8">
        <f t="shared" si="1422"/>
        <v>15341.71317546</v>
      </c>
      <c r="C3285" s="224">
        <f t="shared" si="1420"/>
        <v>9556.7409694536618</v>
      </c>
      <c r="D3285" s="28">
        <f t="shared" si="1431"/>
        <v>6966.5</v>
      </c>
      <c r="E3285" s="9">
        <f>IF(K3285=1,VLOOKUP(A3284,[1]Plan1!$AY$117:$BA$314,3),E3284)</f>
        <v>6997.15</v>
      </c>
      <c r="F3285" s="110">
        <f t="shared" si="1432"/>
        <v>45552</v>
      </c>
      <c r="G3285" s="12">
        <f t="shared" si="1423"/>
        <v>4.39962678532968E-3</v>
      </c>
      <c r="H3285" s="11">
        <f t="shared" si="1433"/>
        <v>45580</v>
      </c>
      <c r="I3285" s="11">
        <f t="shared" si="1424"/>
        <v>45580</v>
      </c>
      <c r="J3285" s="1">
        <f t="shared" si="1434"/>
        <v>21</v>
      </c>
      <c r="K3285" s="1">
        <f t="shared" si="1418"/>
        <v>12</v>
      </c>
      <c r="L3285" s="8">
        <f t="shared" si="1425"/>
        <v>1.0025116999999999</v>
      </c>
      <c r="M3285" s="14">
        <f t="shared" si="1417"/>
        <v>0.99980051000000003</v>
      </c>
      <c r="N3285" s="14">
        <f t="shared" si="1414"/>
        <v>1.5941201562949951</v>
      </c>
      <c r="O3285" s="8">
        <f t="shared" si="1416"/>
        <v>1.5981240999999999</v>
      </c>
      <c r="P3285" s="8">
        <f t="shared" si="1426"/>
        <v>15272.85806074</v>
      </c>
      <c r="Q3285" s="13">
        <f t="shared" si="1427"/>
        <v>0</v>
      </c>
      <c r="R3285" s="21">
        <v>0</v>
      </c>
      <c r="S3285" s="8">
        <f t="shared" si="1428"/>
        <v>0</v>
      </c>
      <c r="T3285" s="10">
        <v>6.5000000000000002E-2</v>
      </c>
      <c r="U3285" s="13">
        <f t="shared" si="1415"/>
        <v>18</v>
      </c>
      <c r="V3285" s="13">
        <v>252</v>
      </c>
      <c r="W3285" s="14">
        <f t="shared" si="1419"/>
        <v>1.0045083319999999</v>
      </c>
      <c r="X3285" s="85">
        <f t="shared" si="1421"/>
        <v>68.855114720000003</v>
      </c>
      <c r="Y3285" s="8">
        <v>0</v>
      </c>
      <c r="Z3285" s="9">
        <f t="shared" si="1429"/>
        <v>0</v>
      </c>
      <c r="AA3285" s="26" t="str">
        <f t="shared" si="1435"/>
        <v>AMEX=</v>
      </c>
      <c r="AB3285" s="70">
        <f t="shared" si="1436"/>
        <v>45569</v>
      </c>
      <c r="AC3285" s="4"/>
      <c r="AD3285" s="1"/>
      <c r="AE3285" s="11"/>
      <c r="AF3285" s="5"/>
      <c r="AG3285" s="1"/>
      <c r="AH3285" s="1"/>
      <c r="AI3285" s="1"/>
      <c r="AJ3285" s="1"/>
      <c r="AK3285" s="10"/>
      <c r="AL3285" s="1"/>
      <c r="AM3285" s="1"/>
      <c r="AN3285" s="1"/>
      <c r="AO3285" s="1"/>
      <c r="AP3285" s="1"/>
      <c r="AQ3285" s="1"/>
    </row>
    <row r="3286" spans="1:43" ht="15.75" x14ac:dyDescent="0.2">
      <c r="A3286" s="67">
        <f t="shared" si="1430"/>
        <v>45568</v>
      </c>
      <c r="B3286" s="8">
        <f t="shared" si="1422"/>
        <v>15348.755940180001</v>
      </c>
      <c r="C3286" s="224">
        <f t="shared" si="1420"/>
        <v>9556.7409694536618</v>
      </c>
      <c r="D3286" s="28">
        <f t="shared" si="1431"/>
        <v>6966.5</v>
      </c>
      <c r="E3286" s="9">
        <f>IF(K3286=1,VLOOKUP(A3285,[1]Plan1!$AY$117:$BA$314,3),E3285)</f>
        <v>6997.15</v>
      </c>
      <c r="F3286" s="110">
        <f t="shared" si="1432"/>
        <v>45552</v>
      </c>
      <c r="G3286" s="12">
        <f t="shared" si="1423"/>
        <v>4.39962678532968E-3</v>
      </c>
      <c r="H3286" s="11">
        <f t="shared" si="1433"/>
        <v>45580</v>
      </c>
      <c r="I3286" s="11">
        <f t="shared" si="1424"/>
        <v>45580</v>
      </c>
      <c r="J3286" s="1">
        <f t="shared" si="1434"/>
        <v>21</v>
      </c>
      <c r="K3286" s="1">
        <f t="shared" si="1418"/>
        <v>13</v>
      </c>
      <c r="L3286" s="8">
        <f t="shared" si="1425"/>
        <v>1.0027212999999999</v>
      </c>
      <c r="M3286" s="14">
        <f t="shared" si="1417"/>
        <v>0.99980051000000003</v>
      </c>
      <c r="N3286" s="14">
        <f t="shared" si="1414"/>
        <v>1.5941201562949951</v>
      </c>
      <c r="O3286" s="8">
        <f t="shared" si="1416"/>
        <v>1.5984582300000001</v>
      </c>
      <c r="P3286" s="8">
        <f t="shared" si="1426"/>
        <v>15276.051254600001</v>
      </c>
      <c r="Q3286" s="13">
        <f t="shared" si="1427"/>
        <v>0</v>
      </c>
      <c r="R3286" s="21">
        <v>0</v>
      </c>
      <c r="S3286" s="8">
        <f t="shared" si="1428"/>
        <v>0</v>
      </c>
      <c r="T3286" s="10">
        <v>6.5000000000000002E-2</v>
      </c>
      <c r="U3286" s="13">
        <f t="shared" si="1415"/>
        <v>19</v>
      </c>
      <c r="V3286" s="13">
        <v>252</v>
      </c>
      <c r="W3286" s="14">
        <f t="shared" si="1419"/>
        <v>1.00475939</v>
      </c>
      <c r="X3286" s="85">
        <f t="shared" si="1421"/>
        <v>72.704685580000003</v>
      </c>
      <c r="Y3286" s="8">
        <v>0</v>
      </c>
      <c r="Z3286" s="9">
        <f t="shared" si="1429"/>
        <v>0</v>
      </c>
      <c r="AA3286" s="26" t="str">
        <f t="shared" si="1435"/>
        <v>AMEX=</v>
      </c>
      <c r="AB3286" s="70">
        <f t="shared" si="1436"/>
        <v>45569</v>
      </c>
      <c r="AC3286" s="232" t="s">
        <v>191</v>
      </c>
      <c r="AD3286" s="232" t="s">
        <v>191</v>
      </c>
      <c r="AE3286" s="11"/>
      <c r="AF3286" s="5"/>
      <c r="AG3286" s="1"/>
      <c r="AH3286" s="1"/>
      <c r="AI3286" s="1"/>
      <c r="AJ3286" s="1"/>
      <c r="AK3286" s="10"/>
      <c r="AL3286" s="1"/>
      <c r="AM3286" s="1"/>
      <c r="AN3286" s="1"/>
      <c r="AO3286" s="1"/>
      <c r="AP3286" s="1"/>
      <c r="AQ3286" s="1"/>
    </row>
    <row r="3287" spans="1:43" ht="18.75" x14ac:dyDescent="0.25">
      <c r="A3287" s="268">
        <f t="shared" si="1430"/>
        <v>45569</v>
      </c>
      <c r="B3287" s="269">
        <f t="shared" si="1422"/>
        <v>15355.80175106</v>
      </c>
      <c r="C3287" s="269">
        <f t="shared" si="1420"/>
        <v>9556.7409694536618</v>
      </c>
      <c r="D3287" s="270">
        <f t="shared" si="1431"/>
        <v>6966.5</v>
      </c>
      <c r="E3287" s="271">
        <f>IF(K3287=1,VLOOKUP(A3286,[1]Plan1!$AY$117:$BA$314,3),E3286)</f>
        <v>6997.15</v>
      </c>
      <c r="F3287" s="272">
        <f t="shared" si="1432"/>
        <v>45552</v>
      </c>
      <c r="G3287" s="273">
        <f t="shared" si="1423"/>
        <v>4.39962678532968E-3</v>
      </c>
      <c r="H3287" s="274">
        <f t="shared" si="1433"/>
        <v>45580</v>
      </c>
      <c r="I3287" s="274">
        <f t="shared" si="1424"/>
        <v>45580</v>
      </c>
      <c r="J3287" s="275">
        <f t="shared" si="1434"/>
        <v>21</v>
      </c>
      <c r="K3287" s="275">
        <f t="shared" si="1418"/>
        <v>14</v>
      </c>
      <c r="L3287" s="269">
        <f t="shared" si="1425"/>
        <v>1.00293093</v>
      </c>
      <c r="M3287" s="276">
        <f t="shared" si="1417"/>
        <v>0.99980051000000003</v>
      </c>
      <c r="N3287" s="276">
        <f t="shared" si="1414"/>
        <v>1.5941201562949951</v>
      </c>
      <c r="O3287" s="269">
        <f t="shared" si="1416"/>
        <v>1.5987924099999999</v>
      </c>
      <c r="P3287" s="269">
        <f t="shared" si="1426"/>
        <v>15279.244926290001</v>
      </c>
      <c r="Q3287" s="277">
        <v>22</v>
      </c>
      <c r="R3287" s="278">
        <f>S3287/P3287</f>
        <v>4.419301529345639E-3</v>
      </c>
      <c r="S3287" s="269">
        <f>AC3299</f>
        <v>67.523590470000002</v>
      </c>
      <c r="T3287" s="279">
        <v>6.5000000000000002E-2</v>
      </c>
      <c r="U3287" s="277">
        <f t="shared" si="1415"/>
        <v>20</v>
      </c>
      <c r="V3287" s="277">
        <v>252</v>
      </c>
      <c r="W3287" s="276">
        <f t="shared" si="1419"/>
        <v>1.0050105110000001</v>
      </c>
      <c r="X3287" s="269">
        <f t="shared" si="1421"/>
        <v>76.556824770000006</v>
      </c>
      <c r="Y3287" s="269">
        <v>0</v>
      </c>
      <c r="Z3287" s="271">
        <f t="shared" si="1429"/>
        <v>144.08041524000001</v>
      </c>
      <c r="AA3287" s="280" t="str">
        <f t="shared" si="1435"/>
        <v>AMEX=</v>
      </c>
      <c r="AB3287" s="281">
        <f t="shared" si="1436"/>
        <v>45569</v>
      </c>
      <c r="AC3287" s="234">
        <f>ROUND(AD3296*AD3305,2)</f>
        <v>1433023.81</v>
      </c>
      <c r="AD3287" s="246" t="s">
        <v>192</v>
      </c>
      <c r="AE3287" s="11"/>
      <c r="AF3287" s="5"/>
      <c r="AG3287" s="1"/>
      <c r="AH3287" s="1"/>
      <c r="AI3287" s="1"/>
      <c r="AJ3287" s="1"/>
      <c r="AK3287" s="10"/>
      <c r="AL3287" s="1"/>
      <c r="AM3287" s="1"/>
      <c r="AN3287" s="1"/>
      <c r="AO3287" s="1"/>
      <c r="AP3287" s="1"/>
      <c r="AQ3287" s="1"/>
    </row>
    <row r="3288" spans="1:43" ht="15.75" x14ac:dyDescent="0.2">
      <c r="A3288" s="67">
        <f t="shared" si="1430"/>
        <v>45570</v>
      </c>
      <c r="B3288" s="8">
        <f t="shared" si="1422"/>
        <v>15218.7042353</v>
      </c>
      <c r="C3288" s="224">
        <f t="shared" si="1420"/>
        <v>9514.506849471818</v>
      </c>
      <c r="D3288" s="28">
        <f t="shared" si="1431"/>
        <v>6966.5</v>
      </c>
      <c r="E3288" s="9">
        <f>IF(K3288=1,VLOOKUP(A3287,[1]Plan1!$AY$117:$BA$314,3),E3287)</f>
        <v>6997.15</v>
      </c>
      <c r="F3288" s="110">
        <f t="shared" si="1432"/>
        <v>45552</v>
      </c>
      <c r="G3288" s="12">
        <f t="shared" si="1423"/>
        <v>4.39962678532968E-3</v>
      </c>
      <c r="H3288" s="11">
        <f t="shared" si="1433"/>
        <v>45580</v>
      </c>
      <c r="I3288" s="11">
        <f t="shared" si="1424"/>
        <v>45580</v>
      </c>
      <c r="J3288" s="1">
        <f t="shared" si="1434"/>
        <v>21</v>
      </c>
      <c r="K3288" s="1">
        <f t="shared" si="1418"/>
        <v>15</v>
      </c>
      <c r="L3288" s="8">
        <f t="shared" si="1425"/>
        <v>1.00314061</v>
      </c>
      <c r="M3288" s="14">
        <f t="shared" si="1417"/>
        <v>0.99980051000000003</v>
      </c>
      <c r="N3288" s="14">
        <f t="shared" si="1414"/>
        <v>1.5941201562949951</v>
      </c>
      <c r="O3288" s="8">
        <f t="shared" si="1416"/>
        <v>1.59912666</v>
      </c>
      <c r="P3288" s="8">
        <f t="shared" si="1426"/>
        <v>15214.901559739999</v>
      </c>
      <c r="Q3288" s="13">
        <f t="shared" si="1427"/>
        <v>0</v>
      </c>
      <c r="R3288" s="21">
        <v>0</v>
      </c>
      <c r="S3288" s="8">
        <f t="shared" si="1428"/>
        <v>0</v>
      </c>
      <c r="T3288" s="10">
        <v>6.5000000000000002E-2</v>
      </c>
      <c r="U3288" s="13">
        <f t="shared" si="1415"/>
        <v>1</v>
      </c>
      <c r="V3288" s="13">
        <v>252</v>
      </c>
      <c r="W3288" s="14">
        <f t="shared" si="1419"/>
        <v>1.0002499309999999</v>
      </c>
      <c r="X3288" s="85">
        <f t="shared" si="1421"/>
        <v>3.80267556</v>
      </c>
      <c r="Y3288" s="8">
        <v>0</v>
      </c>
      <c r="Z3288" s="9">
        <f t="shared" si="1429"/>
        <v>0</v>
      </c>
      <c r="AA3288" s="26" t="s">
        <v>116</v>
      </c>
      <c r="AB3288" s="70">
        <v>45601</v>
      </c>
      <c r="AC3288" s="219" t="s">
        <v>96</v>
      </c>
      <c r="AD3288" s="221">
        <v>16093332.34</v>
      </c>
      <c r="AE3288" s="11"/>
      <c r="AF3288" s="5"/>
      <c r="AG3288" s="1"/>
      <c r="AH3288" s="1"/>
      <c r="AI3288" s="1"/>
      <c r="AJ3288" s="1"/>
      <c r="AK3288" s="10"/>
      <c r="AL3288" s="1"/>
      <c r="AM3288" s="1"/>
      <c r="AN3288" s="1"/>
      <c r="AO3288" s="1"/>
      <c r="AP3288" s="1"/>
      <c r="AQ3288" s="1"/>
    </row>
    <row r="3289" spans="1:43" ht="15.75" x14ac:dyDescent="0.2">
      <c r="A3289" s="67">
        <f t="shared" si="1430"/>
        <v>45571</v>
      </c>
      <c r="B3289" s="8">
        <f t="shared" si="1422"/>
        <v>15218.7042353</v>
      </c>
      <c r="C3289" s="224">
        <f t="shared" si="1420"/>
        <v>9514.506849471818</v>
      </c>
      <c r="D3289" s="28">
        <f t="shared" si="1431"/>
        <v>6966.5</v>
      </c>
      <c r="E3289" s="9">
        <f>IF(K3289=1,VLOOKUP(A3288,[1]Plan1!$AY$117:$BA$314,3),E3288)</f>
        <v>6997.15</v>
      </c>
      <c r="F3289" s="110">
        <f t="shared" si="1432"/>
        <v>45552</v>
      </c>
      <c r="G3289" s="12">
        <f t="shared" si="1423"/>
        <v>4.39962678532968E-3</v>
      </c>
      <c r="H3289" s="11">
        <f t="shared" si="1433"/>
        <v>45580</v>
      </c>
      <c r="I3289" s="11">
        <f t="shared" si="1424"/>
        <v>45580</v>
      </c>
      <c r="J3289" s="1">
        <f t="shared" si="1434"/>
        <v>21</v>
      </c>
      <c r="K3289" s="1">
        <f t="shared" si="1418"/>
        <v>15</v>
      </c>
      <c r="L3289" s="8">
        <f t="shared" si="1425"/>
        <v>1.00314061</v>
      </c>
      <c r="M3289" s="14">
        <f t="shared" si="1417"/>
        <v>0.99980051000000003</v>
      </c>
      <c r="N3289" s="14">
        <f t="shared" si="1414"/>
        <v>1.5941201562949951</v>
      </c>
      <c r="O3289" s="8">
        <f t="shared" si="1416"/>
        <v>1.59912666</v>
      </c>
      <c r="P3289" s="8">
        <f t="shared" si="1426"/>
        <v>15214.901559739999</v>
      </c>
      <c r="Q3289" s="13">
        <f t="shared" si="1427"/>
        <v>0</v>
      </c>
      <c r="R3289" s="21">
        <v>0</v>
      </c>
      <c r="S3289" s="8">
        <f t="shared" si="1428"/>
        <v>0</v>
      </c>
      <c r="T3289" s="10">
        <v>6.5000000000000002E-2</v>
      </c>
      <c r="U3289" s="13">
        <f t="shared" si="1415"/>
        <v>1</v>
      </c>
      <c r="V3289" s="13">
        <v>252</v>
      </c>
      <c r="W3289" s="14">
        <f t="shared" si="1419"/>
        <v>1.0002499309999999</v>
      </c>
      <c r="X3289" s="85">
        <f t="shared" si="1421"/>
        <v>3.80267556</v>
      </c>
      <c r="Y3289" s="8">
        <v>0</v>
      </c>
      <c r="Z3289" s="9">
        <f t="shared" si="1429"/>
        <v>0</v>
      </c>
      <c r="AA3289" s="26" t="str">
        <f t="shared" si="1435"/>
        <v>AMEX=</v>
      </c>
      <c r="AB3289" s="70">
        <f t="shared" si="1436"/>
        <v>45601</v>
      </c>
      <c r="AC3289" s="220">
        <v>9946</v>
      </c>
      <c r="AD3289" s="219" t="s">
        <v>133</v>
      </c>
      <c r="AE3289" s="11"/>
      <c r="AF3289" s="5"/>
      <c r="AG3289" s="1"/>
      <c r="AH3289" s="1"/>
      <c r="AI3289" s="1"/>
      <c r="AJ3289" s="1"/>
      <c r="AK3289" s="10"/>
      <c r="AL3289" s="1"/>
      <c r="AM3289" s="1"/>
      <c r="AN3289" s="1"/>
      <c r="AO3289" s="1"/>
      <c r="AP3289" s="1"/>
      <c r="AQ3289" s="1"/>
    </row>
    <row r="3290" spans="1:43" ht="15.75" x14ac:dyDescent="0.2">
      <c r="A3290" s="67">
        <f t="shared" si="1430"/>
        <v>45572</v>
      </c>
      <c r="B3290" s="8">
        <f t="shared" si="1422"/>
        <v>15218.7042353</v>
      </c>
      <c r="C3290" s="224">
        <f t="shared" si="1420"/>
        <v>9514.506849471818</v>
      </c>
      <c r="D3290" s="28">
        <f t="shared" si="1431"/>
        <v>6966.5</v>
      </c>
      <c r="E3290" s="9">
        <f>IF(K3290=1,VLOOKUP(A3289,[1]Plan1!$AY$117:$BA$314,3),E3289)</f>
        <v>6997.15</v>
      </c>
      <c r="F3290" s="110">
        <f t="shared" si="1432"/>
        <v>45552</v>
      </c>
      <c r="G3290" s="12">
        <f t="shared" si="1423"/>
        <v>4.39962678532968E-3</v>
      </c>
      <c r="H3290" s="11">
        <f t="shared" si="1433"/>
        <v>45580</v>
      </c>
      <c r="I3290" s="11">
        <f t="shared" si="1424"/>
        <v>45580</v>
      </c>
      <c r="J3290" s="1">
        <f t="shared" si="1434"/>
        <v>21</v>
      </c>
      <c r="K3290" s="1">
        <f t="shared" si="1418"/>
        <v>15</v>
      </c>
      <c r="L3290" s="8">
        <f t="shared" si="1425"/>
        <v>1.00314061</v>
      </c>
      <c r="M3290" s="14">
        <f t="shared" si="1417"/>
        <v>0.99980051000000003</v>
      </c>
      <c r="N3290" s="14">
        <f t="shared" si="1414"/>
        <v>1.5941201562949951</v>
      </c>
      <c r="O3290" s="8">
        <f t="shared" si="1416"/>
        <v>1.59912666</v>
      </c>
      <c r="P3290" s="8">
        <f t="shared" si="1426"/>
        <v>15214.901559739999</v>
      </c>
      <c r="Q3290" s="13">
        <f t="shared" si="1427"/>
        <v>0</v>
      </c>
      <c r="R3290" s="21">
        <v>0</v>
      </c>
      <c r="S3290" s="8">
        <f t="shared" si="1428"/>
        <v>0</v>
      </c>
      <c r="T3290" s="10">
        <v>6.5000000000000002E-2</v>
      </c>
      <c r="U3290" s="13">
        <f t="shared" si="1415"/>
        <v>1</v>
      </c>
      <c r="V3290" s="13">
        <v>252</v>
      </c>
      <c r="W3290" s="14">
        <f t="shared" si="1419"/>
        <v>1.0002499309999999</v>
      </c>
      <c r="X3290" s="85">
        <f t="shared" si="1421"/>
        <v>3.80267556</v>
      </c>
      <c r="Y3290" s="8">
        <v>0</v>
      </c>
      <c r="Z3290" s="9">
        <f t="shared" si="1429"/>
        <v>0</v>
      </c>
      <c r="AA3290" s="26" t="str">
        <f t="shared" si="1435"/>
        <v>AMEX=</v>
      </c>
      <c r="AB3290" s="70">
        <f t="shared" si="1436"/>
        <v>45601</v>
      </c>
      <c r="AC3290" s="219" t="s">
        <v>127</v>
      </c>
      <c r="AD3290" s="221">
        <v>10000000</v>
      </c>
      <c r="AE3290" s="11"/>
      <c r="AF3290" s="5"/>
      <c r="AG3290" s="1"/>
      <c r="AH3290" s="1"/>
      <c r="AI3290" s="1"/>
      <c r="AJ3290" s="1"/>
      <c r="AK3290" s="10"/>
      <c r="AL3290" s="1"/>
      <c r="AM3290" s="1"/>
      <c r="AN3290" s="1"/>
      <c r="AO3290" s="1"/>
      <c r="AP3290" s="1"/>
      <c r="AQ3290" s="1"/>
    </row>
    <row r="3291" spans="1:43" ht="15.75" x14ac:dyDescent="0.2">
      <c r="A3291" s="67">
        <f t="shared" si="1430"/>
        <v>45573</v>
      </c>
      <c r="B3291" s="8">
        <f t="shared" si="1422"/>
        <v>15225.690539919999</v>
      </c>
      <c r="C3291" s="224">
        <f t="shared" si="1420"/>
        <v>9514.506849471818</v>
      </c>
      <c r="D3291" s="28">
        <f t="shared" si="1431"/>
        <v>6966.5</v>
      </c>
      <c r="E3291" s="9">
        <f>IF(K3291=1,VLOOKUP(A3290,[1]Plan1!$AY$117:$BA$314,3),E3290)</f>
        <v>6997.15</v>
      </c>
      <c r="F3291" s="110">
        <f t="shared" si="1432"/>
        <v>45552</v>
      </c>
      <c r="G3291" s="12">
        <f t="shared" si="1423"/>
        <v>4.39962678532968E-3</v>
      </c>
      <c r="H3291" s="11">
        <f t="shared" si="1433"/>
        <v>45580</v>
      </c>
      <c r="I3291" s="11">
        <f t="shared" si="1424"/>
        <v>45580</v>
      </c>
      <c r="J3291" s="1">
        <f t="shared" si="1434"/>
        <v>21</v>
      </c>
      <c r="K3291" s="1">
        <f t="shared" si="1418"/>
        <v>16</v>
      </c>
      <c r="L3291" s="8">
        <f t="shared" si="1425"/>
        <v>1.0033503399999999</v>
      </c>
      <c r="M3291" s="14">
        <f t="shared" si="1417"/>
        <v>0.99980051000000003</v>
      </c>
      <c r="N3291" s="14">
        <f t="shared" si="1414"/>
        <v>1.5941201562949951</v>
      </c>
      <c r="O3291" s="8">
        <f t="shared" si="1416"/>
        <v>1.599461</v>
      </c>
      <c r="P3291" s="8">
        <f t="shared" si="1426"/>
        <v>15218.082639959999</v>
      </c>
      <c r="Q3291" s="13">
        <f t="shared" si="1427"/>
        <v>0</v>
      </c>
      <c r="R3291" s="21">
        <v>0</v>
      </c>
      <c r="S3291" s="8">
        <f t="shared" si="1428"/>
        <v>0</v>
      </c>
      <c r="T3291" s="10">
        <v>6.5000000000000002E-2</v>
      </c>
      <c r="U3291" s="13">
        <f t="shared" si="1415"/>
        <v>2</v>
      </c>
      <c r="V3291" s="13">
        <v>252</v>
      </c>
      <c r="W3291" s="14">
        <f t="shared" si="1419"/>
        <v>1.000499925</v>
      </c>
      <c r="X3291" s="85">
        <f t="shared" si="1421"/>
        <v>7.6078999600000001</v>
      </c>
      <c r="Y3291" s="8">
        <v>0</v>
      </c>
      <c r="Z3291" s="9">
        <f t="shared" si="1429"/>
        <v>0</v>
      </c>
      <c r="AA3291" s="26" t="str">
        <f t="shared" si="1435"/>
        <v>AMEX=</v>
      </c>
      <c r="AB3291" s="70">
        <f t="shared" si="1436"/>
        <v>45601</v>
      </c>
      <c r="AC3291" s="222">
        <f>X3287</f>
        <v>76.556824770000006</v>
      </c>
      <c r="AD3291" s="219" t="s">
        <v>144</v>
      </c>
      <c r="AE3291" s="11"/>
      <c r="AF3291" s="5"/>
      <c r="AG3291" s="1"/>
      <c r="AH3291" s="1"/>
      <c r="AI3291" s="1"/>
      <c r="AJ3291" s="1"/>
      <c r="AK3291" s="10"/>
      <c r="AL3291" s="1"/>
      <c r="AM3291" s="1"/>
      <c r="AN3291" s="1"/>
      <c r="AO3291" s="1"/>
      <c r="AP3291" s="1"/>
      <c r="AQ3291" s="1"/>
    </row>
    <row r="3292" spans="1:43" ht="15.75" x14ac:dyDescent="0.2">
      <c r="A3292" s="67">
        <f t="shared" si="1430"/>
        <v>45574</v>
      </c>
      <c r="B3292" s="8">
        <f t="shared" si="1422"/>
        <v>15232.67985484</v>
      </c>
      <c r="C3292" s="224">
        <f t="shared" si="1420"/>
        <v>9514.506849471818</v>
      </c>
      <c r="D3292" s="28">
        <f t="shared" si="1431"/>
        <v>6966.5</v>
      </c>
      <c r="E3292" s="9">
        <f>IF(K3292=1,VLOOKUP(A3291,[1]Plan1!$AY$117:$BA$314,3),E3291)</f>
        <v>6997.15</v>
      </c>
      <c r="F3292" s="110">
        <f t="shared" si="1432"/>
        <v>45552</v>
      </c>
      <c r="G3292" s="12">
        <f t="shared" si="1423"/>
        <v>4.39962678532968E-3</v>
      </c>
      <c r="H3292" s="11">
        <f t="shared" si="1433"/>
        <v>45580</v>
      </c>
      <c r="I3292" s="11">
        <f t="shared" si="1424"/>
        <v>45580</v>
      </c>
      <c r="J3292" s="1">
        <f t="shared" si="1434"/>
        <v>21</v>
      </c>
      <c r="K3292" s="1">
        <f t="shared" si="1418"/>
        <v>17</v>
      </c>
      <c r="L3292" s="8">
        <f t="shared" si="1425"/>
        <v>1.00356011</v>
      </c>
      <c r="M3292" s="14">
        <f t="shared" si="1417"/>
        <v>0.99980051000000003</v>
      </c>
      <c r="N3292" s="14">
        <f t="shared" si="1414"/>
        <v>1.5941201562949951</v>
      </c>
      <c r="O3292" s="8">
        <f t="shared" si="1416"/>
        <v>1.5997953899999999</v>
      </c>
      <c r="P3292" s="8">
        <f t="shared" si="1426"/>
        <v>15221.264195899999</v>
      </c>
      <c r="Q3292" s="13">
        <f t="shared" si="1427"/>
        <v>0</v>
      </c>
      <c r="R3292" s="21">
        <v>0</v>
      </c>
      <c r="S3292" s="8">
        <f t="shared" si="1428"/>
        <v>0</v>
      </c>
      <c r="T3292" s="10">
        <v>6.5000000000000002E-2</v>
      </c>
      <c r="U3292" s="13">
        <f t="shared" si="1415"/>
        <v>3</v>
      </c>
      <c r="V3292" s="13">
        <v>252</v>
      </c>
      <c r="W3292" s="14">
        <f t="shared" si="1419"/>
        <v>1.000749981</v>
      </c>
      <c r="X3292" s="85">
        <f t="shared" si="1421"/>
        <v>11.41565894</v>
      </c>
      <c r="Y3292" s="8">
        <v>0</v>
      </c>
      <c r="Z3292" s="9">
        <f t="shared" si="1429"/>
        <v>0</v>
      </c>
      <c r="AA3292" s="26" t="str">
        <f t="shared" si="1435"/>
        <v>AMEX=</v>
      </c>
      <c r="AB3292" s="70">
        <f t="shared" si="1436"/>
        <v>45601</v>
      </c>
      <c r="AC3292" s="219" t="s">
        <v>95</v>
      </c>
      <c r="AD3292" s="221">
        <f>AD3288-AD3290</f>
        <v>6093332.3399999999</v>
      </c>
      <c r="AE3292" s="11"/>
      <c r="AF3292" s="5"/>
      <c r="AG3292" s="1"/>
      <c r="AH3292" s="1"/>
      <c r="AI3292" s="1"/>
      <c r="AJ3292" s="1"/>
      <c r="AK3292" s="10"/>
      <c r="AL3292" s="1"/>
      <c r="AM3292" s="1"/>
      <c r="AN3292" s="1"/>
      <c r="AO3292" s="1"/>
      <c r="AP3292" s="1"/>
      <c r="AQ3292" s="1"/>
    </row>
    <row r="3293" spans="1:43" ht="15.75" x14ac:dyDescent="0.2">
      <c r="A3293" s="67">
        <f t="shared" si="1430"/>
        <v>45575</v>
      </c>
      <c r="B3293" s="8">
        <f t="shared" si="1422"/>
        <v>15239.67248196</v>
      </c>
      <c r="C3293" s="224">
        <f t="shared" si="1420"/>
        <v>9514.506849471818</v>
      </c>
      <c r="D3293" s="28">
        <f t="shared" si="1431"/>
        <v>6966.5</v>
      </c>
      <c r="E3293" s="9">
        <f>IF(K3293=1,VLOOKUP(A3292,[1]Plan1!$AY$117:$BA$314,3),E3292)</f>
        <v>6997.15</v>
      </c>
      <c r="F3293" s="110">
        <f t="shared" si="1432"/>
        <v>45552</v>
      </c>
      <c r="G3293" s="12">
        <f t="shared" si="1423"/>
        <v>4.39962678532968E-3</v>
      </c>
      <c r="H3293" s="11">
        <f t="shared" si="1433"/>
        <v>45580</v>
      </c>
      <c r="I3293" s="11">
        <f t="shared" si="1424"/>
        <v>45580</v>
      </c>
      <c r="J3293" s="1">
        <f t="shared" si="1434"/>
        <v>21</v>
      </c>
      <c r="K3293" s="1">
        <f t="shared" si="1418"/>
        <v>18</v>
      </c>
      <c r="L3293" s="8">
        <f t="shared" si="1425"/>
        <v>1.0037699200000001</v>
      </c>
      <c r="M3293" s="14">
        <f t="shared" si="1417"/>
        <v>0.99980051000000003</v>
      </c>
      <c r="N3293" s="14">
        <f t="shared" si="1414"/>
        <v>1.5941201562949951</v>
      </c>
      <c r="O3293" s="8">
        <f t="shared" si="1416"/>
        <v>1.60012986</v>
      </c>
      <c r="P3293" s="8">
        <f t="shared" si="1426"/>
        <v>15224.44651301</v>
      </c>
      <c r="Q3293" s="13">
        <f t="shared" si="1427"/>
        <v>0</v>
      </c>
      <c r="R3293" s="21">
        <v>0</v>
      </c>
      <c r="S3293" s="8">
        <f t="shared" si="1428"/>
        <v>0</v>
      </c>
      <c r="T3293" s="10">
        <v>6.5000000000000002E-2</v>
      </c>
      <c r="U3293" s="13">
        <f t="shared" si="1415"/>
        <v>4</v>
      </c>
      <c r="V3293" s="13">
        <v>252</v>
      </c>
      <c r="W3293" s="14">
        <f t="shared" si="1419"/>
        <v>1.0010000999999999</v>
      </c>
      <c r="X3293" s="85">
        <f t="shared" si="1421"/>
        <v>15.22596895</v>
      </c>
      <c r="Y3293" s="8">
        <v>0</v>
      </c>
      <c r="Z3293" s="9">
        <f t="shared" si="1429"/>
        <v>0</v>
      </c>
      <c r="AA3293" s="26" t="str">
        <f t="shared" si="1435"/>
        <v>AMEX=</v>
      </c>
      <c r="AB3293" s="70">
        <f t="shared" si="1436"/>
        <v>45601</v>
      </c>
      <c r="AC3293" s="221">
        <f>AC3291*AC3289</f>
        <v>761434.1791624201</v>
      </c>
      <c r="AD3293" s="219" t="s">
        <v>140</v>
      </c>
      <c r="AE3293" s="11"/>
      <c r="AF3293" s="5"/>
      <c r="AG3293" s="1"/>
      <c r="AH3293" s="1"/>
      <c r="AI3293" s="1"/>
      <c r="AJ3293" s="1"/>
      <c r="AK3293" s="10"/>
      <c r="AL3293" s="1"/>
      <c r="AM3293" s="1"/>
      <c r="AN3293" s="1"/>
      <c r="AO3293" s="1"/>
      <c r="AP3293" s="1"/>
      <c r="AQ3293" s="1"/>
    </row>
    <row r="3294" spans="1:43" ht="15.75" x14ac:dyDescent="0.2">
      <c r="A3294" s="67">
        <f t="shared" si="1430"/>
        <v>45576</v>
      </c>
      <c r="B3294" s="8">
        <f t="shared" si="1422"/>
        <v>15246.668311959998</v>
      </c>
      <c r="C3294" s="224">
        <f t="shared" si="1420"/>
        <v>9514.506849471818</v>
      </c>
      <c r="D3294" s="28">
        <f t="shared" si="1431"/>
        <v>6966.5</v>
      </c>
      <c r="E3294" s="9">
        <f>IF(K3294=1,VLOOKUP(A3293,[1]Plan1!$AY$117:$BA$314,3),E3293)</f>
        <v>6997.15</v>
      </c>
      <c r="F3294" s="110">
        <f t="shared" si="1432"/>
        <v>45552</v>
      </c>
      <c r="G3294" s="12">
        <f t="shared" si="1423"/>
        <v>4.39962678532968E-3</v>
      </c>
      <c r="H3294" s="11">
        <f t="shared" si="1433"/>
        <v>45580</v>
      </c>
      <c r="I3294" s="11">
        <f t="shared" si="1424"/>
        <v>45580</v>
      </c>
      <c r="J3294" s="1">
        <f t="shared" si="1434"/>
        <v>21</v>
      </c>
      <c r="K3294" s="1">
        <f t="shared" si="1418"/>
        <v>19</v>
      </c>
      <c r="L3294" s="8">
        <f t="shared" si="1425"/>
        <v>1.0039797800000001</v>
      </c>
      <c r="M3294" s="14">
        <f t="shared" si="1417"/>
        <v>0.99980051000000003</v>
      </c>
      <c r="N3294" s="14">
        <f t="shared" si="1414"/>
        <v>1.5941201562949951</v>
      </c>
      <c r="O3294" s="8">
        <f t="shared" si="1416"/>
        <v>1.6004643999999999</v>
      </c>
      <c r="P3294" s="8">
        <f t="shared" si="1426"/>
        <v>15227.629496129999</v>
      </c>
      <c r="Q3294" s="13">
        <f t="shared" si="1427"/>
        <v>0</v>
      </c>
      <c r="R3294" s="21">
        <v>0</v>
      </c>
      <c r="S3294" s="8">
        <f t="shared" si="1428"/>
        <v>0</v>
      </c>
      <c r="T3294" s="10">
        <v>6.5000000000000002E-2</v>
      </c>
      <c r="U3294" s="13">
        <f t="shared" si="1415"/>
        <v>5</v>
      </c>
      <c r="V3294" s="13">
        <v>252</v>
      </c>
      <c r="W3294" s="14">
        <f t="shared" si="1419"/>
        <v>1.0012502809999999</v>
      </c>
      <c r="X3294" s="85">
        <f t="shared" si="1421"/>
        <v>19.038815830000001</v>
      </c>
      <c r="Y3294" s="8">
        <v>0</v>
      </c>
      <c r="Z3294" s="9">
        <f t="shared" si="1429"/>
        <v>0</v>
      </c>
      <c r="AA3294" s="26" t="str">
        <f t="shared" si="1435"/>
        <v>AMEX=</v>
      </c>
      <c r="AB3294" s="70">
        <f t="shared" si="1436"/>
        <v>45601</v>
      </c>
      <c r="AC3294" s="77" t="s">
        <v>128</v>
      </c>
      <c r="AD3294" s="243">
        <v>1</v>
      </c>
      <c r="AE3294" s="11"/>
      <c r="AF3294" s="5"/>
      <c r="AG3294" s="1"/>
      <c r="AH3294" s="1"/>
      <c r="AI3294" s="1"/>
      <c r="AJ3294" s="1"/>
      <c r="AK3294" s="10"/>
      <c r="AL3294" s="1"/>
      <c r="AM3294" s="1"/>
      <c r="AN3294" s="1"/>
      <c r="AO3294" s="1"/>
      <c r="AP3294" s="1"/>
      <c r="AQ3294" s="1"/>
    </row>
    <row r="3295" spans="1:43" ht="15.75" x14ac:dyDescent="0.2">
      <c r="A3295" s="67">
        <f t="shared" si="1430"/>
        <v>45577</v>
      </c>
      <c r="B3295" s="8">
        <f t="shared" si="1422"/>
        <v>15253.667265869999</v>
      </c>
      <c r="C3295" s="224">
        <f t="shared" si="1420"/>
        <v>9514.506849471818</v>
      </c>
      <c r="D3295" s="28">
        <f t="shared" si="1431"/>
        <v>6966.5</v>
      </c>
      <c r="E3295" s="9">
        <f>IF(K3295=1,VLOOKUP(A3294,[1]Plan1!$AY$117:$BA$314,3),E3294)</f>
        <v>6997.15</v>
      </c>
      <c r="F3295" s="110">
        <f t="shared" si="1432"/>
        <v>45552</v>
      </c>
      <c r="G3295" s="12">
        <f t="shared" si="1423"/>
        <v>4.39962678532968E-3</v>
      </c>
      <c r="H3295" s="11">
        <f t="shared" si="1433"/>
        <v>45580</v>
      </c>
      <c r="I3295" s="11">
        <f t="shared" si="1424"/>
        <v>45580</v>
      </c>
      <c r="J3295" s="1">
        <f t="shared" si="1434"/>
        <v>21</v>
      </c>
      <c r="K3295" s="1">
        <f t="shared" si="1418"/>
        <v>20</v>
      </c>
      <c r="L3295" s="8">
        <f t="shared" si="1425"/>
        <v>1.0041896800000001</v>
      </c>
      <c r="M3295" s="14">
        <f t="shared" si="1417"/>
        <v>0.99980051000000003</v>
      </c>
      <c r="N3295" s="14">
        <f t="shared" ref="N3295:N3297" si="1437">IF(I3295&gt;I3294,N3294*M3295,N3294)</f>
        <v>1.5941201562949951</v>
      </c>
      <c r="O3295" s="8">
        <f t="shared" si="1416"/>
        <v>1.6007990000000001</v>
      </c>
      <c r="P3295" s="8">
        <f t="shared" si="1426"/>
        <v>15230.813050119999</v>
      </c>
      <c r="Q3295" s="13">
        <f t="shared" si="1427"/>
        <v>0</v>
      </c>
      <c r="R3295" s="21">
        <v>0</v>
      </c>
      <c r="S3295" s="8">
        <f t="shared" si="1428"/>
        <v>0</v>
      </c>
      <c r="T3295" s="10">
        <v>6.5000000000000002E-2</v>
      </c>
      <c r="U3295" s="13">
        <f t="shared" si="1415"/>
        <v>6</v>
      </c>
      <c r="V3295" s="13">
        <v>252</v>
      </c>
      <c r="W3295" s="14">
        <f t="shared" si="1419"/>
        <v>1.001500525</v>
      </c>
      <c r="X3295" s="85">
        <f t="shared" si="1421"/>
        <v>22.854215750000002</v>
      </c>
      <c r="Y3295" s="8">
        <v>0</v>
      </c>
      <c r="Z3295" s="9">
        <f t="shared" si="1429"/>
        <v>0</v>
      </c>
      <c r="AA3295" s="26" t="str">
        <f t="shared" si="1435"/>
        <v>AMEX=</v>
      </c>
      <c r="AB3295" s="70">
        <f t="shared" si="1436"/>
        <v>45601</v>
      </c>
      <c r="AC3295" s="238">
        <f>IF(AC3287&gt;AC3293,AC3291,TRUNC(AC3287/AC3289,8))</f>
        <v>76.556824770000006</v>
      </c>
      <c r="AD3295" s="219" t="s">
        <v>140</v>
      </c>
      <c r="AE3295" s="11"/>
      <c r="AF3295" s="5"/>
      <c r="AG3295" s="1"/>
      <c r="AH3295" s="1"/>
      <c r="AI3295" s="1"/>
      <c r="AJ3295" s="1"/>
      <c r="AK3295" s="10"/>
      <c r="AL3295" s="1"/>
      <c r="AM3295" s="1"/>
      <c r="AN3295" s="1"/>
      <c r="AO3295" s="1"/>
      <c r="AP3295" s="1"/>
      <c r="AQ3295" s="1"/>
    </row>
    <row r="3296" spans="1:43" ht="15.75" x14ac:dyDescent="0.2">
      <c r="A3296" s="67">
        <f t="shared" si="1430"/>
        <v>45578</v>
      </c>
      <c r="B3296" s="8">
        <f t="shared" si="1422"/>
        <v>15253.667265869999</v>
      </c>
      <c r="C3296" s="224">
        <f t="shared" si="1420"/>
        <v>9514.506849471818</v>
      </c>
      <c r="D3296" s="28">
        <f t="shared" si="1431"/>
        <v>6966.5</v>
      </c>
      <c r="E3296" s="9">
        <f>IF(K3296=1,VLOOKUP(A3295,[1]Plan1!$AY$117:$BA$314,3),E3295)</f>
        <v>6997.15</v>
      </c>
      <c r="F3296" s="110">
        <f t="shared" si="1432"/>
        <v>45552</v>
      </c>
      <c r="G3296" s="12">
        <f t="shared" si="1423"/>
        <v>4.39962678532968E-3</v>
      </c>
      <c r="H3296" s="11">
        <f t="shared" si="1433"/>
        <v>45580</v>
      </c>
      <c r="I3296" s="11">
        <f t="shared" si="1424"/>
        <v>45580</v>
      </c>
      <c r="J3296" s="1">
        <f t="shared" si="1434"/>
        <v>21</v>
      </c>
      <c r="K3296" s="1">
        <f t="shared" si="1418"/>
        <v>20</v>
      </c>
      <c r="L3296" s="8">
        <f t="shared" si="1425"/>
        <v>1.0041896800000001</v>
      </c>
      <c r="M3296" s="14">
        <f t="shared" si="1417"/>
        <v>0.99980051000000003</v>
      </c>
      <c r="N3296" s="14">
        <f t="shared" si="1437"/>
        <v>1.5941201562949951</v>
      </c>
      <c r="O3296" s="8">
        <f t="shared" si="1416"/>
        <v>1.6007990000000001</v>
      </c>
      <c r="P3296" s="8">
        <f t="shared" si="1426"/>
        <v>15230.813050119999</v>
      </c>
      <c r="Q3296" s="13">
        <f t="shared" si="1427"/>
        <v>0</v>
      </c>
      <c r="R3296" s="21">
        <v>0</v>
      </c>
      <c r="S3296" s="8">
        <f t="shared" si="1428"/>
        <v>0</v>
      </c>
      <c r="T3296" s="10">
        <v>6.5000000000000002E-2</v>
      </c>
      <c r="U3296" s="13">
        <f t="shared" si="1415"/>
        <v>6</v>
      </c>
      <c r="V3296" s="13">
        <v>252</v>
      </c>
      <c r="W3296" s="14">
        <f t="shared" si="1419"/>
        <v>1.001500525</v>
      </c>
      <c r="X3296" s="85">
        <f t="shared" si="1421"/>
        <v>22.854215750000002</v>
      </c>
      <c r="Y3296" s="8">
        <v>0</v>
      </c>
      <c r="Z3296" s="9">
        <f t="shared" si="1429"/>
        <v>0</v>
      </c>
      <c r="AA3296" s="26" t="str">
        <f t="shared" si="1435"/>
        <v>AMEX=</v>
      </c>
      <c r="AB3296" s="70">
        <f t="shared" si="1436"/>
        <v>45601</v>
      </c>
      <c r="AC3296" s="219" t="s">
        <v>106</v>
      </c>
      <c r="AD3296" s="221">
        <f>AD3292*AD3294</f>
        <v>6093332.3399999999</v>
      </c>
      <c r="AE3296" s="11"/>
      <c r="AF3296" s="5"/>
      <c r="AG3296" s="1"/>
      <c r="AH3296" s="1"/>
      <c r="AI3296" s="1"/>
      <c r="AJ3296" s="1"/>
      <c r="AK3296" s="10"/>
      <c r="AL3296" s="1"/>
      <c r="AM3296" s="1"/>
      <c r="AN3296" s="1"/>
      <c r="AO3296" s="1"/>
      <c r="AP3296" s="1"/>
      <c r="AQ3296" s="1"/>
    </row>
    <row r="3297" spans="1:43" ht="15.75" x14ac:dyDescent="0.2">
      <c r="A3297" s="67">
        <f t="shared" si="1430"/>
        <v>45579</v>
      </c>
      <c r="B3297" s="8">
        <f t="shared" si="1422"/>
        <v>15253.667265869999</v>
      </c>
      <c r="C3297" s="224">
        <f t="shared" si="1420"/>
        <v>9514.506849471818</v>
      </c>
      <c r="D3297" s="28">
        <f t="shared" si="1431"/>
        <v>6966.5</v>
      </c>
      <c r="E3297" s="9">
        <f>IF(K3297=1,VLOOKUP(A3296,[1]Plan1!$AY$117:$BA$314,3),E3296)</f>
        <v>6997.15</v>
      </c>
      <c r="F3297" s="110">
        <f t="shared" si="1432"/>
        <v>45552</v>
      </c>
      <c r="G3297" s="12">
        <f t="shared" si="1423"/>
        <v>4.39962678532968E-3</v>
      </c>
      <c r="H3297" s="11">
        <f t="shared" si="1433"/>
        <v>45580</v>
      </c>
      <c r="I3297" s="11">
        <f t="shared" si="1424"/>
        <v>45580</v>
      </c>
      <c r="J3297" s="1">
        <f t="shared" si="1434"/>
        <v>21</v>
      </c>
      <c r="K3297" s="1">
        <f t="shared" si="1418"/>
        <v>20</v>
      </c>
      <c r="L3297" s="8">
        <f t="shared" si="1425"/>
        <v>1.0041896800000001</v>
      </c>
      <c r="M3297" s="14">
        <f t="shared" si="1417"/>
        <v>0.99980051000000003</v>
      </c>
      <c r="N3297" s="14">
        <f t="shared" si="1437"/>
        <v>1.5941201562949951</v>
      </c>
      <c r="O3297" s="8">
        <f t="shared" si="1416"/>
        <v>1.6007990000000001</v>
      </c>
      <c r="P3297" s="8">
        <f t="shared" si="1426"/>
        <v>15230.813050119999</v>
      </c>
      <c r="Q3297" s="13">
        <f t="shared" si="1427"/>
        <v>0</v>
      </c>
      <c r="R3297" s="21">
        <v>0</v>
      </c>
      <c r="S3297" s="8">
        <f t="shared" si="1428"/>
        <v>0</v>
      </c>
      <c r="T3297" s="10">
        <v>6.5000000000000002E-2</v>
      </c>
      <c r="U3297" s="13">
        <f t="shared" si="1415"/>
        <v>6</v>
      </c>
      <c r="V3297" s="13">
        <v>252</v>
      </c>
      <c r="W3297" s="14">
        <f t="shared" si="1419"/>
        <v>1.001500525</v>
      </c>
      <c r="X3297" s="85">
        <f t="shared" si="1421"/>
        <v>22.854215750000002</v>
      </c>
      <c r="Y3297" s="8">
        <v>0</v>
      </c>
      <c r="Z3297" s="9">
        <f t="shared" si="1429"/>
        <v>0</v>
      </c>
      <c r="AA3297" s="26" t="str">
        <f t="shared" si="1435"/>
        <v>AMEX=</v>
      </c>
      <c r="AB3297" s="70">
        <f t="shared" si="1436"/>
        <v>45601</v>
      </c>
      <c r="AC3297" s="222">
        <f>IF(AC3287&gt;AC3293,0,TRUNC((AC3287-AC3293)/AC3289,8))</f>
        <v>0</v>
      </c>
      <c r="AD3297" s="219" t="s">
        <v>141</v>
      </c>
      <c r="AE3297" s="11"/>
      <c r="AF3297" s="5"/>
      <c r="AG3297" s="1"/>
      <c r="AH3297" s="1"/>
      <c r="AI3297" s="1"/>
      <c r="AJ3297" s="1"/>
      <c r="AK3297" s="10"/>
      <c r="AL3297" s="1"/>
      <c r="AM3297" s="1"/>
      <c r="AN3297" s="1"/>
      <c r="AO3297" s="1"/>
      <c r="AP3297" s="1"/>
      <c r="AQ3297" s="1"/>
    </row>
    <row r="3298" spans="1:43" ht="15.75" x14ac:dyDescent="0.2">
      <c r="A3298" s="67">
        <f t="shared" si="1430"/>
        <v>45580</v>
      </c>
      <c r="B3298" s="8">
        <f t="shared" ref="B3298:B3361" si="1438">(P3298+X3298)</f>
        <v>15260.669424799999</v>
      </c>
      <c r="C3298" s="224">
        <f t="shared" ref="C3298:C3361" si="1439">IF(Q3297&gt;0,C3297-(S3297/O3297),C3297)</f>
        <v>9514.506849471818</v>
      </c>
      <c r="D3298" s="28">
        <f t="shared" ref="D3298:D3361" si="1440">IF(E3298=E3297,D3297,E3297)</f>
        <v>6966.5</v>
      </c>
      <c r="E3298" s="9">
        <f>IF(K3298=1,VLOOKUP(A3297,[1]Plan1!$AY$117:$BA$314,3),E3297)</f>
        <v>6997.15</v>
      </c>
      <c r="F3298" s="110">
        <f t="shared" ref="F3298:F3361" si="1441">IF(D3298=D3297,F3297,A3298)</f>
        <v>45552</v>
      </c>
      <c r="G3298" s="12">
        <f t="shared" ref="G3298:G3361" si="1442">(E3298/D3298)-1</f>
        <v>4.39962678532968E-3</v>
      </c>
      <c r="H3298" s="11">
        <f t="shared" ref="H3298:H3361" si="1443">IF(DAY(A3298)=15,VLOOKUP(A3298,AJ$118:AP$450,4),H3297)</f>
        <v>45614</v>
      </c>
      <c r="I3298" s="11">
        <f t="shared" ref="I3298:I3361" si="1444">IF(A3298&gt;I3297,H3298,I3297)</f>
        <v>45580</v>
      </c>
      <c r="J3298" s="1">
        <f t="shared" ref="J3298:J3361" si="1445">IF(I3298=I3297,J3297,NETWORKDAYS(I3297,I3298,$AE$118:$AE$502)-1)</f>
        <v>21</v>
      </c>
      <c r="K3298" s="1">
        <f t="shared" ref="K3298:K3361" si="1446">(J3298-(NETWORKDAYS(A3298,I3298,AE$118:AE$502)-1))</f>
        <v>21</v>
      </c>
      <c r="L3298" s="8">
        <f t="shared" ref="L3298:L3361" si="1447">TRUNC((E3298/D3298)^TRUNC((K3298/J3298),9),8)</f>
        <v>1.00439962</v>
      </c>
      <c r="M3298" s="14">
        <f t="shared" ref="M3298:M3361" si="1448">IF(I3298&gt;I3297,L3297,M3297)</f>
        <v>0.99980051000000003</v>
      </c>
      <c r="N3298" s="14">
        <f t="shared" ref="N3298:N3361" si="1449">IF(I3298&gt;I3297,N3297*M3298,N3297)</f>
        <v>1.5941201562949951</v>
      </c>
      <c r="O3298" s="8">
        <f t="shared" ref="O3298:O3361" si="1450">TRUNC(TRUNC((L3298*N3298),15),8)</f>
        <v>1.6011336700000001</v>
      </c>
      <c r="P3298" s="8">
        <f t="shared" ref="P3298:P3361" si="1451">TRUNC(C3298*O3298,8)</f>
        <v>15233.997270129999</v>
      </c>
      <c r="Q3298" s="13">
        <v>0</v>
      </c>
      <c r="R3298" s="21">
        <v>0</v>
      </c>
      <c r="S3298" s="8">
        <f t="shared" ref="S3298:S3361" si="1452">IF(R3298&gt;0,TRUNC(R3298*P3298,8),0)</f>
        <v>0</v>
      </c>
      <c r="T3298" s="10">
        <v>6.5000000000000002E-2</v>
      </c>
      <c r="U3298" s="13">
        <f t="shared" ref="U3298:U3361" si="1453">IF(Q3297&gt;0,1,IF(K3298=K3297,U3297,U3297+1))</f>
        <v>7</v>
      </c>
      <c r="V3298" s="13">
        <v>252</v>
      </c>
      <c r="W3298" s="14">
        <f t="shared" si="1419"/>
        <v>1.0017508310000001</v>
      </c>
      <c r="X3298" s="85">
        <f t="shared" si="1421"/>
        <v>26.672154670000001</v>
      </c>
      <c r="Y3298" s="8">
        <v>0</v>
      </c>
      <c r="Z3298" s="9">
        <f t="shared" ref="Z3298:Z3361" si="1454">IF(S3298&gt;0,S3298+X3298,0)</f>
        <v>0</v>
      </c>
      <c r="AA3298" s="26" t="str">
        <f t="shared" si="1435"/>
        <v>AMEX=</v>
      </c>
      <c r="AB3298" s="70">
        <f t="shared" si="1436"/>
        <v>45601</v>
      </c>
      <c r="AC3298" s="77" t="s">
        <v>162</v>
      </c>
      <c r="AD3298" s="243">
        <v>0</v>
      </c>
      <c r="AE3298" s="11"/>
      <c r="AF3298" s="5"/>
      <c r="AG3298" s="1"/>
      <c r="AH3298" s="1"/>
      <c r="AI3298" s="1"/>
      <c r="AJ3298" s="1"/>
      <c r="AK3298" s="10"/>
      <c r="AL3298" s="1"/>
      <c r="AM3298" s="1"/>
      <c r="AN3298" s="1"/>
      <c r="AO3298" s="1"/>
      <c r="AP3298" s="1"/>
      <c r="AQ3298" s="1"/>
    </row>
    <row r="3299" spans="1:43" ht="15.75" x14ac:dyDescent="0.2">
      <c r="A3299" s="67">
        <f t="shared" si="1430"/>
        <v>45581</v>
      </c>
      <c r="B3299" s="8">
        <f t="shared" si="1438"/>
        <v>15268.189807299999</v>
      </c>
      <c r="C3299" s="224">
        <f t="shared" si="1439"/>
        <v>9514.506849471818</v>
      </c>
      <c r="D3299" s="28">
        <f t="shared" si="1440"/>
        <v>6997.15</v>
      </c>
      <c r="E3299" s="9">
        <f>IF(K3299=1,VLOOKUP(A3298,[1]Plan1!$AY$117:$BA$314,3),E3298)</f>
        <v>7036.33</v>
      </c>
      <c r="F3299" s="110">
        <f t="shared" si="1441"/>
        <v>45581</v>
      </c>
      <c r="G3299" s="12">
        <f t="shared" si="1442"/>
        <v>5.5994226220676957E-3</v>
      </c>
      <c r="H3299" s="11">
        <f t="shared" si="1443"/>
        <v>45614</v>
      </c>
      <c r="I3299" s="11">
        <f t="shared" si="1444"/>
        <v>45614</v>
      </c>
      <c r="J3299" s="1">
        <f t="shared" si="1445"/>
        <v>23</v>
      </c>
      <c r="K3299" s="1">
        <f t="shared" si="1446"/>
        <v>1</v>
      </c>
      <c r="L3299" s="8">
        <f t="shared" si="1447"/>
        <v>1.0002428000000001</v>
      </c>
      <c r="M3299" s="14">
        <f t="shared" si="1448"/>
        <v>1.00439962</v>
      </c>
      <c r="N3299" s="14">
        <f t="shared" si="1449"/>
        <v>1.6011336792170339</v>
      </c>
      <c r="O3299" s="8">
        <f t="shared" si="1450"/>
        <v>1.6015224299999999</v>
      </c>
      <c r="P3299" s="8">
        <f t="shared" si="1451"/>
        <v>15237.69612981</v>
      </c>
      <c r="Q3299" s="13">
        <f t="shared" ref="Q3299:Q3361" si="1455">IF(VLOOKUP(A3299,AE$10:AM$114,9)=VLOOKUP(A3298,AE$10:AM$114,9),0,VLOOKUP(A3299,AE$10:AM$114,9))</f>
        <v>0</v>
      </c>
      <c r="R3299" s="21">
        <v>0</v>
      </c>
      <c r="S3299" s="8">
        <f t="shared" si="1452"/>
        <v>0</v>
      </c>
      <c r="T3299" s="10">
        <v>6.5000000000000002E-2</v>
      </c>
      <c r="U3299" s="13">
        <f t="shared" si="1453"/>
        <v>8</v>
      </c>
      <c r="V3299" s="13">
        <v>252</v>
      </c>
      <c r="W3299" s="14">
        <f t="shared" si="1419"/>
        <v>1.0020012</v>
      </c>
      <c r="X3299" s="85">
        <f t="shared" si="1421"/>
        <v>30.49367749</v>
      </c>
      <c r="Y3299" s="8">
        <v>0</v>
      </c>
      <c r="Z3299" s="9">
        <f t="shared" si="1454"/>
        <v>0</v>
      </c>
      <c r="AA3299" s="26" t="str">
        <f t="shared" si="1435"/>
        <v>AMEX=</v>
      </c>
      <c r="AB3299" s="70">
        <f t="shared" si="1436"/>
        <v>45601</v>
      </c>
      <c r="AC3299" s="238">
        <f>IF(AC3287&gt;AC3293,TRUNC((AC3287-AC3293)/AC3289,8),0)</f>
        <v>67.523590470000002</v>
      </c>
      <c r="AD3299" s="221">
        <f>AD3292-AD3296</f>
        <v>0</v>
      </c>
      <c r="AE3299" s="11"/>
      <c r="AF3299" s="5"/>
      <c r="AG3299" s="1"/>
      <c r="AH3299" s="1"/>
      <c r="AI3299" s="1"/>
      <c r="AJ3299" s="1"/>
      <c r="AK3299" s="10"/>
      <c r="AL3299" s="1"/>
      <c r="AM3299" s="1"/>
      <c r="AN3299" s="1"/>
      <c r="AO3299" s="1"/>
      <c r="AP3299" s="1"/>
      <c r="AQ3299" s="1"/>
    </row>
    <row r="3300" spans="1:43" ht="15.75" x14ac:dyDescent="0.2">
      <c r="A3300" s="67">
        <f t="shared" si="1430"/>
        <v>45582</v>
      </c>
      <c r="B3300" s="8">
        <f t="shared" si="1438"/>
        <v>15275.71384516</v>
      </c>
      <c r="C3300" s="224">
        <f t="shared" si="1439"/>
        <v>9514.506849471818</v>
      </c>
      <c r="D3300" s="28">
        <f t="shared" si="1440"/>
        <v>6997.15</v>
      </c>
      <c r="E3300" s="9">
        <f>IF(K3300=1,VLOOKUP(A3299,[1]Plan1!$AY$117:$BA$314,3),E3299)</f>
        <v>7036.33</v>
      </c>
      <c r="F3300" s="110">
        <f t="shared" si="1441"/>
        <v>45581</v>
      </c>
      <c r="G3300" s="12">
        <f t="shared" si="1442"/>
        <v>5.5994226220676957E-3</v>
      </c>
      <c r="H3300" s="11">
        <f t="shared" si="1443"/>
        <v>45614</v>
      </c>
      <c r="I3300" s="11">
        <f t="shared" si="1444"/>
        <v>45614</v>
      </c>
      <c r="J3300" s="1">
        <f t="shared" si="1445"/>
        <v>23</v>
      </c>
      <c r="K3300" s="1">
        <f t="shared" si="1446"/>
        <v>2</v>
      </c>
      <c r="L3300" s="8">
        <f t="shared" si="1447"/>
        <v>1.0004856600000001</v>
      </c>
      <c r="M3300" s="14">
        <f t="shared" si="1448"/>
        <v>1.00439962</v>
      </c>
      <c r="N3300" s="14">
        <f t="shared" si="1449"/>
        <v>1.6011336792170339</v>
      </c>
      <c r="O3300" s="8">
        <f t="shared" si="1450"/>
        <v>1.6019112799999999</v>
      </c>
      <c r="P3300" s="8">
        <f t="shared" si="1451"/>
        <v>15241.3958458</v>
      </c>
      <c r="Q3300" s="13">
        <f t="shared" si="1455"/>
        <v>0</v>
      </c>
      <c r="R3300" s="21">
        <v>0</v>
      </c>
      <c r="S3300" s="8">
        <f t="shared" si="1452"/>
        <v>0</v>
      </c>
      <c r="T3300" s="10">
        <v>6.5000000000000002E-2</v>
      </c>
      <c r="U3300" s="13">
        <f t="shared" si="1453"/>
        <v>9</v>
      </c>
      <c r="V3300" s="13">
        <v>252</v>
      </c>
      <c r="W3300" s="14">
        <f t="shared" si="1419"/>
        <v>1.002251631</v>
      </c>
      <c r="X3300" s="85">
        <f t="shared" si="1421"/>
        <v>34.317999360000002</v>
      </c>
      <c r="Y3300" s="8">
        <v>0</v>
      </c>
      <c r="Z3300" s="9">
        <f t="shared" si="1454"/>
        <v>0</v>
      </c>
      <c r="AA3300" s="26" t="str">
        <f t="shared" si="1435"/>
        <v>AMEX=</v>
      </c>
      <c r="AB3300" s="70">
        <f t="shared" si="1436"/>
        <v>45601</v>
      </c>
      <c r="AC3300" s="219" t="s">
        <v>112</v>
      </c>
      <c r="AD3300" s="244" t="s">
        <v>193</v>
      </c>
      <c r="AE3300" s="11"/>
      <c r="AF3300" s="5"/>
      <c r="AG3300" s="1"/>
      <c r="AH3300" s="1"/>
      <c r="AI3300" s="1"/>
      <c r="AJ3300" s="1"/>
      <c r="AK3300" s="10"/>
      <c r="AL3300" s="1"/>
      <c r="AM3300" s="1"/>
      <c r="AN3300" s="1"/>
      <c r="AO3300" s="1"/>
      <c r="AP3300" s="1"/>
      <c r="AQ3300" s="1"/>
    </row>
    <row r="3301" spans="1:43" ht="15.75" x14ac:dyDescent="0.2">
      <c r="A3301" s="67">
        <f t="shared" si="1430"/>
        <v>45583</v>
      </c>
      <c r="B3301" s="8">
        <f t="shared" si="1438"/>
        <v>15283.241650349999</v>
      </c>
      <c r="C3301" s="224">
        <f t="shared" si="1439"/>
        <v>9514.506849471818</v>
      </c>
      <c r="D3301" s="28">
        <f t="shared" si="1440"/>
        <v>6997.15</v>
      </c>
      <c r="E3301" s="9">
        <f>IF(K3301=1,VLOOKUP(A3300,[1]Plan1!$AY$117:$BA$314,3),E3300)</f>
        <v>7036.33</v>
      </c>
      <c r="F3301" s="110">
        <f t="shared" si="1441"/>
        <v>45581</v>
      </c>
      <c r="G3301" s="12">
        <f t="shared" si="1442"/>
        <v>5.5994226220676957E-3</v>
      </c>
      <c r="H3301" s="11">
        <f t="shared" si="1443"/>
        <v>45614</v>
      </c>
      <c r="I3301" s="11">
        <f t="shared" si="1444"/>
        <v>45614</v>
      </c>
      <c r="J3301" s="1">
        <f t="shared" si="1445"/>
        <v>23</v>
      </c>
      <c r="K3301" s="1">
        <f t="shared" si="1446"/>
        <v>3</v>
      </c>
      <c r="L3301" s="8">
        <f t="shared" si="1447"/>
        <v>1.0007285800000001</v>
      </c>
      <c r="M3301" s="14">
        <f t="shared" si="1448"/>
        <v>1.00439962</v>
      </c>
      <c r="N3301" s="14">
        <f t="shared" si="1449"/>
        <v>1.6011336792170339</v>
      </c>
      <c r="O3301" s="8">
        <f t="shared" si="1450"/>
        <v>1.60230023</v>
      </c>
      <c r="P3301" s="8">
        <f t="shared" si="1451"/>
        <v>15245.09651324</v>
      </c>
      <c r="Q3301" s="13">
        <f t="shared" si="1455"/>
        <v>0</v>
      </c>
      <c r="R3301" s="21">
        <v>0</v>
      </c>
      <c r="S3301" s="8">
        <f t="shared" si="1452"/>
        <v>0</v>
      </c>
      <c r="T3301" s="10">
        <v>6.5000000000000002E-2</v>
      </c>
      <c r="U3301" s="13">
        <f t="shared" si="1453"/>
        <v>10</v>
      </c>
      <c r="V3301" s="13">
        <v>252</v>
      </c>
      <c r="W3301" s="14">
        <f t="shared" si="1419"/>
        <v>1.0025021249999999</v>
      </c>
      <c r="X3301" s="85">
        <f t="shared" si="1421"/>
        <v>38.14513711</v>
      </c>
      <c r="Y3301" s="8">
        <v>0</v>
      </c>
      <c r="Z3301" s="9">
        <f t="shared" si="1454"/>
        <v>0</v>
      </c>
      <c r="AA3301" s="26" t="str">
        <f t="shared" si="1435"/>
        <v>AMEX=</v>
      </c>
      <c r="AB3301" s="70">
        <f t="shared" si="1436"/>
        <v>45601</v>
      </c>
      <c r="AC3301" s="222">
        <f>B3287-S3287-X3287</f>
        <v>15211.721335820001</v>
      </c>
      <c r="AD3301" s="221">
        <v>152463208.63</v>
      </c>
      <c r="AE3301" s="11"/>
      <c r="AF3301" s="5"/>
      <c r="AG3301" s="1"/>
      <c r="AH3301" s="1"/>
      <c r="AI3301" s="1"/>
      <c r="AJ3301" s="1"/>
      <c r="AK3301" s="10"/>
      <c r="AL3301" s="1"/>
      <c r="AM3301" s="1"/>
      <c r="AN3301" s="1"/>
      <c r="AO3301" s="1"/>
      <c r="AP3301" s="1"/>
      <c r="AQ3301" s="1"/>
    </row>
    <row r="3302" spans="1:43" ht="15.75" x14ac:dyDescent="0.2">
      <c r="A3302" s="67">
        <f t="shared" si="1430"/>
        <v>45584</v>
      </c>
      <c r="B3302" s="8">
        <f t="shared" si="1438"/>
        <v>15290.773128859999</v>
      </c>
      <c r="C3302" s="224">
        <f t="shared" si="1439"/>
        <v>9514.506849471818</v>
      </c>
      <c r="D3302" s="28">
        <f t="shared" si="1440"/>
        <v>6997.15</v>
      </c>
      <c r="E3302" s="9">
        <f>IF(K3302=1,VLOOKUP(A3301,[1]Plan1!$AY$117:$BA$314,3),E3301)</f>
        <v>7036.33</v>
      </c>
      <c r="F3302" s="110">
        <f t="shared" si="1441"/>
        <v>45581</v>
      </c>
      <c r="G3302" s="12">
        <f t="shared" si="1442"/>
        <v>5.5994226220676957E-3</v>
      </c>
      <c r="H3302" s="11">
        <f t="shared" si="1443"/>
        <v>45614</v>
      </c>
      <c r="I3302" s="11">
        <f t="shared" si="1444"/>
        <v>45614</v>
      </c>
      <c r="J3302" s="1">
        <f t="shared" si="1445"/>
        <v>23</v>
      </c>
      <c r="K3302" s="1">
        <f t="shared" si="1446"/>
        <v>4</v>
      </c>
      <c r="L3302" s="8">
        <f t="shared" si="1447"/>
        <v>1.00097156</v>
      </c>
      <c r="M3302" s="14">
        <f t="shared" si="1448"/>
        <v>1.00439962</v>
      </c>
      <c r="N3302" s="14">
        <f t="shared" si="1449"/>
        <v>1.6011336792170339</v>
      </c>
      <c r="O3302" s="8">
        <f t="shared" si="1450"/>
        <v>1.6026892699999999</v>
      </c>
      <c r="P3302" s="8">
        <f t="shared" si="1451"/>
        <v>15248.79803699</v>
      </c>
      <c r="Q3302" s="13">
        <f t="shared" si="1455"/>
        <v>0</v>
      </c>
      <c r="R3302" s="21">
        <v>0</v>
      </c>
      <c r="S3302" s="8">
        <f t="shared" si="1452"/>
        <v>0</v>
      </c>
      <c r="T3302" s="10">
        <v>6.5000000000000002E-2</v>
      </c>
      <c r="U3302" s="13">
        <f t="shared" si="1453"/>
        <v>11</v>
      </c>
      <c r="V3302" s="13">
        <v>252</v>
      </c>
      <c r="W3302" s="14">
        <f t="shared" si="1419"/>
        <v>1.0027526819999999</v>
      </c>
      <c r="X3302" s="85">
        <f t="shared" si="1421"/>
        <v>41.97509187</v>
      </c>
      <c r="Y3302" s="8">
        <v>0</v>
      </c>
      <c r="Z3302" s="9">
        <f t="shared" si="1454"/>
        <v>0</v>
      </c>
      <c r="AA3302" s="26" t="str">
        <f t="shared" si="1435"/>
        <v>AMEX=</v>
      </c>
      <c r="AB3302" s="70">
        <f t="shared" si="1436"/>
        <v>45601</v>
      </c>
      <c r="AC3302" s="219" t="s">
        <v>168</v>
      </c>
      <c r="AD3302" s="244" t="s">
        <v>194</v>
      </c>
      <c r="AE3302" s="11"/>
      <c r="AF3302" s="5"/>
      <c r="AG3302" s="1"/>
      <c r="AH3302" s="1"/>
      <c r="AI3302" s="1"/>
      <c r="AJ3302" s="1"/>
      <c r="AK3302" s="10"/>
      <c r="AL3302" s="1"/>
      <c r="AM3302" s="1"/>
      <c r="AN3302" s="1"/>
      <c r="AO3302" s="1"/>
      <c r="AP3302" s="1"/>
      <c r="AQ3302" s="1"/>
    </row>
    <row r="3303" spans="1:43" ht="15.75" x14ac:dyDescent="0.2">
      <c r="A3303" s="67">
        <f t="shared" si="1430"/>
        <v>45585</v>
      </c>
      <c r="B3303" s="8">
        <f t="shared" si="1438"/>
        <v>15290.773128859999</v>
      </c>
      <c r="C3303" s="224">
        <f t="shared" si="1439"/>
        <v>9514.506849471818</v>
      </c>
      <c r="D3303" s="28">
        <f t="shared" si="1440"/>
        <v>6997.15</v>
      </c>
      <c r="E3303" s="9">
        <f>IF(K3303=1,VLOOKUP(A3302,[1]Plan1!$AY$117:$BA$314,3),E3302)</f>
        <v>7036.33</v>
      </c>
      <c r="F3303" s="110">
        <f t="shared" si="1441"/>
        <v>45581</v>
      </c>
      <c r="G3303" s="12">
        <f t="shared" si="1442"/>
        <v>5.5994226220676957E-3</v>
      </c>
      <c r="H3303" s="11">
        <f t="shared" si="1443"/>
        <v>45614</v>
      </c>
      <c r="I3303" s="11">
        <f t="shared" si="1444"/>
        <v>45614</v>
      </c>
      <c r="J3303" s="1">
        <f t="shared" si="1445"/>
        <v>23</v>
      </c>
      <c r="K3303" s="1">
        <f t="shared" si="1446"/>
        <v>4</v>
      </c>
      <c r="L3303" s="8">
        <f t="shared" si="1447"/>
        <v>1.00097156</v>
      </c>
      <c r="M3303" s="14">
        <f t="shared" si="1448"/>
        <v>1.00439962</v>
      </c>
      <c r="N3303" s="14">
        <f t="shared" si="1449"/>
        <v>1.6011336792170339</v>
      </c>
      <c r="O3303" s="8">
        <f t="shared" si="1450"/>
        <v>1.6026892699999999</v>
      </c>
      <c r="P3303" s="8">
        <f t="shared" si="1451"/>
        <v>15248.79803699</v>
      </c>
      <c r="Q3303" s="13">
        <f t="shared" si="1455"/>
        <v>0</v>
      </c>
      <c r="R3303" s="21">
        <v>0</v>
      </c>
      <c r="S3303" s="8">
        <f t="shared" si="1452"/>
        <v>0</v>
      </c>
      <c r="T3303" s="10">
        <v>6.5000000000000002E-2</v>
      </c>
      <c r="U3303" s="13">
        <f t="shared" si="1453"/>
        <v>11</v>
      </c>
      <c r="V3303" s="13">
        <v>252</v>
      </c>
      <c r="W3303" s="14">
        <f t="shared" si="1419"/>
        <v>1.0027526819999999</v>
      </c>
      <c r="X3303" s="85">
        <f t="shared" si="1421"/>
        <v>41.97509187</v>
      </c>
      <c r="Y3303" s="8">
        <v>0</v>
      </c>
      <c r="Z3303" s="9">
        <f t="shared" si="1454"/>
        <v>0</v>
      </c>
      <c r="AA3303" s="26" t="str">
        <f t="shared" si="1435"/>
        <v>AMEX=</v>
      </c>
      <c r="AB3303" s="70">
        <f t="shared" si="1436"/>
        <v>45601</v>
      </c>
      <c r="AC3303" s="221">
        <f>AC3301*AC3289</f>
        <v>151295780.40606573</v>
      </c>
      <c r="AD3303" s="221">
        <v>495822153.24000001</v>
      </c>
      <c r="AE3303" s="11"/>
      <c r="AF3303" s="5"/>
      <c r="AG3303" s="1"/>
      <c r="AH3303" s="1"/>
      <c r="AI3303" s="1"/>
      <c r="AJ3303" s="1"/>
      <c r="AK3303" s="10"/>
      <c r="AL3303" s="1"/>
      <c r="AM3303" s="1"/>
      <c r="AN3303" s="1"/>
      <c r="AO3303" s="1"/>
      <c r="AP3303" s="1"/>
      <c r="AQ3303" s="1"/>
    </row>
    <row r="3304" spans="1:43" ht="15.75" x14ac:dyDescent="0.2">
      <c r="A3304" s="67">
        <f t="shared" si="1430"/>
        <v>45586</v>
      </c>
      <c r="B3304" s="8">
        <f t="shared" si="1438"/>
        <v>15290.773128859999</v>
      </c>
      <c r="C3304" s="224">
        <f t="shared" si="1439"/>
        <v>9514.506849471818</v>
      </c>
      <c r="D3304" s="28">
        <f t="shared" si="1440"/>
        <v>6997.15</v>
      </c>
      <c r="E3304" s="9">
        <f>IF(K3304=1,VLOOKUP(A3303,[1]Plan1!$AY$117:$BA$314,3),E3303)</f>
        <v>7036.33</v>
      </c>
      <c r="F3304" s="110">
        <f t="shared" si="1441"/>
        <v>45581</v>
      </c>
      <c r="G3304" s="12">
        <f t="shared" si="1442"/>
        <v>5.5994226220676957E-3</v>
      </c>
      <c r="H3304" s="11">
        <f t="shared" si="1443"/>
        <v>45614</v>
      </c>
      <c r="I3304" s="11">
        <f t="shared" si="1444"/>
        <v>45614</v>
      </c>
      <c r="J3304" s="1">
        <f t="shared" si="1445"/>
        <v>23</v>
      </c>
      <c r="K3304" s="1">
        <f t="shared" si="1446"/>
        <v>4</v>
      </c>
      <c r="L3304" s="8">
        <f t="shared" si="1447"/>
        <v>1.00097156</v>
      </c>
      <c r="M3304" s="14">
        <f t="shared" si="1448"/>
        <v>1.00439962</v>
      </c>
      <c r="N3304" s="14">
        <f t="shared" si="1449"/>
        <v>1.6011336792170339</v>
      </c>
      <c r="O3304" s="8">
        <f t="shared" si="1450"/>
        <v>1.6026892699999999</v>
      </c>
      <c r="P3304" s="8">
        <f t="shared" si="1451"/>
        <v>15248.79803699</v>
      </c>
      <c r="Q3304" s="13">
        <f t="shared" si="1455"/>
        <v>0</v>
      </c>
      <c r="R3304" s="21">
        <v>0</v>
      </c>
      <c r="S3304" s="8">
        <f t="shared" si="1452"/>
        <v>0</v>
      </c>
      <c r="T3304" s="10">
        <v>6.5000000000000002E-2</v>
      </c>
      <c r="U3304" s="13">
        <f t="shared" si="1453"/>
        <v>11</v>
      </c>
      <c r="V3304" s="13">
        <v>252</v>
      </c>
      <c r="W3304" s="14">
        <f t="shared" si="1419"/>
        <v>1.0027526819999999</v>
      </c>
      <c r="X3304" s="85">
        <f t="shared" si="1421"/>
        <v>41.97509187</v>
      </c>
      <c r="Y3304" s="8">
        <v>0</v>
      </c>
      <c r="Z3304" s="9">
        <f t="shared" si="1454"/>
        <v>0</v>
      </c>
      <c r="AA3304" s="26" t="str">
        <f t="shared" si="1435"/>
        <v>AMEX=</v>
      </c>
      <c r="AB3304" s="70">
        <f t="shared" si="1436"/>
        <v>45601</v>
      </c>
      <c r="AC3304" s="233"/>
      <c r="AD3304" s="244" t="s">
        <v>193</v>
      </c>
      <c r="AE3304" s="11"/>
      <c r="AF3304" s="5"/>
      <c r="AG3304" s="1"/>
      <c r="AH3304" s="1"/>
      <c r="AI3304" s="1"/>
      <c r="AJ3304" s="1"/>
      <c r="AK3304" s="10"/>
      <c r="AL3304" s="1"/>
      <c r="AM3304" s="1"/>
      <c r="AN3304" s="1"/>
      <c r="AO3304" s="1"/>
      <c r="AP3304" s="1"/>
      <c r="AQ3304" s="1"/>
    </row>
    <row r="3305" spans="1:43" ht="15.75" x14ac:dyDescent="0.2">
      <c r="A3305" s="67">
        <f t="shared" si="1430"/>
        <v>45587</v>
      </c>
      <c r="B3305" s="8">
        <f t="shared" si="1438"/>
        <v>15298.308362220001</v>
      </c>
      <c r="C3305" s="224">
        <f t="shared" si="1439"/>
        <v>9514.506849471818</v>
      </c>
      <c r="D3305" s="28">
        <f t="shared" si="1440"/>
        <v>6997.15</v>
      </c>
      <c r="E3305" s="9">
        <f>IF(K3305=1,VLOOKUP(A3304,[1]Plan1!$AY$117:$BA$314,3),E3304)</f>
        <v>7036.33</v>
      </c>
      <c r="F3305" s="110">
        <f t="shared" si="1441"/>
        <v>45581</v>
      </c>
      <c r="G3305" s="12">
        <f t="shared" si="1442"/>
        <v>5.5994226220676957E-3</v>
      </c>
      <c r="H3305" s="11">
        <f t="shared" si="1443"/>
        <v>45614</v>
      </c>
      <c r="I3305" s="11">
        <f t="shared" si="1444"/>
        <v>45614</v>
      </c>
      <c r="J3305" s="1">
        <f t="shared" si="1445"/>
        <v>23</v>
      </c>
      <c r="K3305" s="1">
        <f t="shared" si="1446"/>
        <v>5</v>
      </c>
      <c r="L3305" s="8">
        <f t="shared" si="1447"/>
        <v>1.0012146</v>
      </c>
      <c r="M3305" s="14">
        <f t="shared" si="1448"/>
        <v>1.00439962</v>
      </c>
      <c r="N3305" s="14">
        <f t="shared" si="1449"/>
        <v>1.6011336792170339</v>
      </c>
      <c r="O3305" s="8">
        <f t="shared" si="1450"/>
        <v>1.60307841</v>
      </c>
      <c r="P3305" s="8">
        <f t="shared" si="1451"/>
        <v>15252.50051218</v>
      </c>
      <c r="Q3305" s="13">
        <f t="shared" si="1455"/>
        <v>0</v>
      </c>
      <c r="R3305" s="21">
        <v>0</v>
      </c>
      <c r="S3305" s="8">
        <f t="shared" si="1452"/>
        <v>0</v>
      </c>
      <c r="T3305" s="10">
        <v>6.5000000000000002E-2</v>
      </c>
      <c r="U3305" s="13">
        <f t="shared" si="1453"/>
        <v>12</v>
      </c>
      <c r="V3305" s="13">
        <v>252</v>
      </c>
      <c r="W3305" s="14">
        <f t="shared" si="1419"/>
        <v>1.0030033009999999</v>
      </c>
      <c r="X3305" s="85">
        <f t="shared" si="1421"/>
        <v>45.807850039999998</v>
      </c>
      <c r="Y3305" s="8">
        <v>0</v>
      </c>
      <c r="Z3305" s="9">
        <f t="shared" si="1454"/>
        <v>0</v>
      </c>
      <c r="AA3305" s="26" t="str">
        <f t="shared" si="1435"/>
        <v>AMEX=</v>
      </c>
      <c r="AB3305" s="70">
        <f t="shared" si="1436"/>
        <v>45601</v>
      </c>
      <c r="AC3305" s="233"/>
      <c r="AD3305" s="245">
        <f>ROUND(AD3301/(AD3301+AD3303),6)</f>
        <v>0.235179</v>
      </c>
      <c r="AE3305" s="11"/>
      <c r="AF3305" s="5"/>
      <c r="AG3305" s="1"/>
      <c r="AH3305" s="1"/>
      <c r="AI3305" s="1"/>
      <c r="AJ3305" s="1"/>
      <c r="AK3305" s="10"/>
      <c r="AL3305" s="1"/>
      <c r="AM3305" s="1"/>
      <c r="AN3305" s="1"/>
      <c r="AO3305" s="1"/>
      <c r="AP3305" s="1"/>
      <c r="AQ3305" s="1"/>
    </row>
    <row r="3306" spans="1:43" ht="15.75" x14ac:dyDescent="0.2">
      <c r="A3306" s="67">
        <f t="shared" si="1430"/>
        <v>45588</v>
      </c>
      <c r="B3306" s="8">
        <f t="shared" si="1438"/>
        <v>15305.84736709</v>
      </c>
      <c r="C3306" s="224">
        <f t="shared" si="1439"/>
        <v>9514.506849471818</v>
      </c>
      <c r="D3306" s="28">
        <f t="shared" si="1440"/>
        <v>6997.15</v>
      </c>
      <c r="E3306" s="9">
        <f>IF(K3306=1,VLOOKUP(A3305,[1]Plan1!$AY$117:$BA$314,3),E3305)</f>
        <v>7036.33</v>
      </c>
      <c r="F3306" s="110">
        <f t="shared" si="1441"/>
        <v>45581</v>
      </c>
      <c r="G3306" s="12">
        <f t="shared" si="1442"/>
        <v>5.5994226220676957E-3</v>
      </c>
      <c r="H3306" s="11">
        <f t="shared" si="1443"/>
        <v>45614</v>
      </c>
      <c r="I3306" s="11">
        <f t="shared" si="1444"/>
        <v>45614</v>
      </c>
      <c r="J3306" s="1">
        <f t="shared" si="1445"/>
        <v>23</v>
      </c>
      <c r="K3306" s="1">
        <f t="shared" si="1446"/>
        <v>6</v>
      </c>
      <c r="L3306" s="8">
        <f t="shared" si="1447"/>
        <v>1.0014577</v>
      </c>
      <c r="M3306" s="14">
        <f t="shared" si="1448"/>
        <v>1.00439962</v>
      </c>
      <c r="N3306" s="14">
        <f t="shared" si="1449"/>
        <v>1.6011336792170339</v>
      </c>
      <c r="O3306" s="8">
        <f t="shared" si="1450"/>
        <v>1.60346765</v>
      </c>
      <c r="P3306" s="8">
        <f t="shared" si="1451"/>
        <v>15256.20393883</v>
      </c>
      <c r="Q3306" s="13">
        <f t="shared" si="1455"/>
        <v>0</v>
      </c>
      <c r="R3306" s="21">
        <v>0</v>
      </c>
      <c r="S3306" s="8">
        <f t="shared" si="1452"/>
        <v>0</v>
      </c>
      <c r="T3306" s="10">
        <v>6.5000000000000002E-2</v>
      </c>
      <c r="U3306" s="13">
        <f t="shared" si="1453"/>
        <v>13</v>
      </c>
      <c r="V3306" s="13">
        <v>252</v>
      </c>
      <c r="W3306" s="14">
        <f t="shared" si="1419"/>
        <v>1.003253983</v>
      </c>
      <c r="X3306" s="85">
        <f t="shared" si="1421"/>
        <v>49.64342826</v>
      </c>
      <c r="Y3306" s="8">
        <v>0</v>
      </c>
      <c r="Z3306" s="9">
        <f t="shared" si="1454"/>
        <v>0</v>
      </c>
      <c r="AA3306" s="26" t="str">
        <f t="shared" si="1435"/>
        <v>AMEX=</v>
      </c>
      <c r="AB3306" s="70">
        <f t="shared" si="1436"/>
        <v>45601</v>
      </c>
      <c r="AC3306" s="233"/>
      <c r="AD3306" s="244" t="s">
        <v>194</v>
      </c>
      <c r="AE3306" s="11"/>
      <c r="AF3306" s="5"/>
      <c r="AG3306" s="1"/>
      <c r="AH3306" s="1"/>
      <c r="AI3306" s="1"/>
      <c r="AJ3306" s="1"/>
      <c r="AK3306" s="10"/>
      <c r="AL3306" s="1"/>
      <c r="AM3306" s="1"/>
      <c r="AN3306" s="1"/>
      <c r="AO3306" s="1"/>
      <c r="AP3306" s="1"/>
      <c r="AQ3306" s="1"/>
    </row>
    <row r="3307" spans="1:43" ht="15.75" x14ac:dyDescent="0.2">
      <c r="A3307" s="67">
        <f t="shared" si="1430"/>
        <v>45589</v>
      </c>
      <c r="B3307" s="8">
        <f t="shared" si="1438"/>
        <v>15313.39003414</v>
      </c>
      <c r="C3307" s="224">
        <f t="shared" si="1439"/>
        <v>9514.506849471818</v>
      </c>
      <c r="D3307" s="28">
        <f t="shared" si="1440"/>
        <v>6997.15</v>
      </c>
      <c r="E3307" s="9">
        <f>IF(K3307=1,VLOOKUP(A3306,[1]Plan1!$AY$117:$BA$314,3),E3306)</f>
        <v>7036.33</v>
      </c>
      <c r="F3307" s="110">
        <f t="shared" si="1441"/>
        <v>45581</v>
      </c>
      <c r="G3307" s="12">
        <f t="shared" si="1442"/>
        <v>5.5994226220676957E-3</v>
      </c>
      <c r="H3307" s="11">
        <f t="shared" si="1443"/>
        <v>45614</v>
      </c>
      <c r="I3307" s="11">
        <f t="shared" si="1444"/>
        <v>45614</v>
      </c>
      <c r="J3307" s="1">
        <f t="shared" si="1445"/>
        <v>23</v>
      </c>
      <c r="K3307" s="1">
        <f t="shared" si="1446"/>
        <v>7</v>
      </c>
      <c r="L3307" s="8">
        <f t="shared" si="1447"/>
        <v>1.0017008599999999</v>
      </c>
      <c r="M3307" s="14">
        <f t="shared" si="1448"/>
        <v>1.00439962</v>
      </c>
      <c r="N3307" s="14">
        <f t="shared" si="1449"/>
        <v>1.6011336792170339</v>
      </c>
      <c r="O3307" s="8">
        <f t="shared" si="1450"/>
        <v>1.60385698</v>
      </c>
      <c r="P3307" s="8">
        <f t="shared" si="1451"/>
        <v>15259.908221780001</v>
      </c>
      <c r="Q3307" s="13">
        <f t="shared" si="1455"/>
        <v>0</v>
      </c>
      <c r="R3307" s="21">
        <v>0</v>
      </c>
      <c r="S3307" s="8">
        <f t="shared" si="1452"/>
        <v>0</v>
      </c>
      <c r="T3307" s="10">
        <v>6.5000000000000002E-2</v>
      </c>
      <c r="U3307" s="13">
        <f t="shared" si="1453"/>
        <v>14</v>
      </c>
      <c r="V3307" s="13">
        <v>252</v>
      </c>
      <c r="W3307" s="14">
        <f t="shared" si="1419"/>
        <v>1.0035047269999999</v>
      </c>
      <c r="X3307" s="85">
        <f t="shared" si="1421"/>
        <v>53.481812359999999</v>
      </c>
      <c r="Y3307" s="8">
        <v>0</v>
      </c>
      <c r="Z3307" s="9">
        <f t="shared" si="1454"/>
        <v>0</v>
      </c>
      <c r="AA3307" s="26" t="str">
        <f t="shared" si="1435"/>
        <v>AMEX=</v>
      </c>
      <c r="AB3307" s="70">
        <f t="shared" si="1436"/>
        <v>45601</v>
      </c>
      <c r="AC3307" s="233"/>
      <c r="AD3307" s="245">
        <f>1-AD3305</f>
        <v>0.76482099999999997</v>
      </c>
      <c r="AE3307" s="11"/>
      <c r="AF3307" s="5"/>
      <c r="AG3307" s="1"/>
      <c r="AH3307" s="1"/>
      <c r="AI3307" s="1"/>
      <c r="AJ3307" s="1"/>
      <c r="AK3307" s="10"/>
      <c r="AL3307" s="1"/>
      <c r="AM3307" s="1"/>
      <c r="AN3307" s="1"/>
      <c r="AO3307" s="1"/>
      <c r="AP3307" s="1"/>
      <c r="AQ3307" s="1"/>
    </row>
    <row r="3308" spans="1:43" ht="15.75" x14ac:dyDescent="0.2">
      <c r="A3308" s="67">
        <f t="shared" si="1430"/>
        <v>45590</v>
      </c>
      <c r="B3308" s="8">
        <f t="shared" si="1438"/>
        <v>15320.93647547</v>
      </c>
      <c r="C3308" s="224">
        <f t="shared" si="1439"/>
        <v>9514.506849471818</v>
      </c>
      <c r="D3308" s="28">
        <f t="shared" si="1440"/>
        <v>6997.15</v>
      </c>
      <c r="E3308" s="9">
        <f>IF(K3308=1,VLOOKUP(A3307,[1]Plan1!$AY$117:$BA$314,3),E3307)</f>
        <v>7036.33</v>
      </c>
      <c r="F3308" s="110">
        <f t="shared" si="1441"/>
        <v>45581</v>
      </c>
      <c r="G3308" s="12">
        <f t="shared" si="1442"/>
        <v>5.5994226220676957E-3</v>
      </c>
      <c r="H3308" s="11">
        <f t="shared" si="1443"/>
        <v>45614</v>
      </c>
      <c r="I3308" s="11">
        <f t="shared" si="1444"/>
        <v>45614</v>
      </c>
      <c r="J3308" s="1">
        <f t="shared" si="1445"/>
        <v>23</v>
      </c>
      <c r="K3308" s="1">
        <f t="shared" si="1446"/>
        <v>8</v>
      </c>
      <c r="L3308" s="8">
        <f t="shared" si="1447"/>
        <v>1.0019440799999999</v>
      </c>
      <c r="M3308" s="14">
        <f t="shared" si="1448"/>
        <v>1.00439962</v>
      </c>
      <c r="N3308" s="14">
        <f t="shared" si="1449"/>
        <v>1.6011336792170339</v>
      </c>
      <c r="O3308" s="8">
        <f t="shared" si="1450"/>
        <v>1.60424641</v>
      </c>
      <c r="P3308" s="8">
        <f t="shared" si="1451"/>
        <v>15263.613456180001</v>
      </c>
      <c r="Q3308" s="13">
        <f t="shared" si="1455"/>
        <v>0</v>
      </c>
      <c r="R3308" s="21">
        <v>0</v>
      </c>
      <c r="S3308" s="8">
        <f t="shared" si="1452"/>
        <v>0</v>
      </c>
      <c r="T3308" s="10">
        <v>6.5000000000000002E-2</v>
      </c>
      <c r="U3308" s="13">
        <f t="shared" si="1453"/>
        <v>15</v>
      </c>
      <c r="V3308" s="13">
        <v>252</v>
      </c>
      <c r="W3308" s="14">
        <f t="shared" si="1419"/>
        <v>1.0037555339999999</v>
      </c>
      <c r="X3308" s="85">
        <f t="shared" si="1421"/>
        <v>57.323019289999998</v>
      </c>
      <c r="Y3308" s="8">
        <v>0</v>
      </c>
      <c r="Z3308" s="9">
        <f t="shared" si="1454"/>
        <v>0</v>
      </c>
      <c r="AA3308" s="26" t="str">
        <f t="shared" si="1435"/>
        <v>AMEX=</v>
      </c>
      <c r="AB3308" s="70">
        <f t="shared" si="1436"/>
        <v>45601</v>
      </c>
      <c r="AC3308" s="4"/>
      <c r="AD3308" s="1"/>
      <c r="AE3308" s="11"/>
      <c r="AF3308" s="5"/>
      <c r="AG3308" s="1"/>
      <c r="AH3308" s="1"/>
      <c r="AI3308" s="1"/>
      <c r="AJ3308" s="1"/>
      <c r="AK3308" s="10"/>
      <c r="AL3308" s="1"/>
      <c r="AM3308" s="1"/>
      <c r="AN3308" s="1"/>
      <c r="AO3308" s="1"/>
      <c r="AP3308" s="1"/>
      <c r="AQ3308" s="1"/>
    </row>
    <row r="3309" spans="1:43" ht="15.75" x14ac:dyDescent="0.2">
      <c r="A3309" s="67">
        <f t="shared" si="1430"/>
        <v>45591</v>
      </c>
      <c r="B3309" s="8">
        <f t="shared" si="1438"/>
        <v>15328.486405930002</v>
      </c>
      <c r="C3309" s="224">
        <f t="shared" si="1439"/>
        <v>9514.506849471818</v>
      </c>
      <c r="D3309" s="28">
        <f t="shared" si="1440"/>
        <v>6997.15</v>
      </c>
      <c r="E3309" s="9">
        <f>IF(K3309=1,VLOOKUP(A3308,[1]Plan1!$AY$117:$BA$314,3),E3308)</f>
        <v>7036.33</v>
      </c>
      <c r="F3309" s="110">
        <f t="shared" si="1441"/>
        <v>45581</v>
      </c>
      <c r="G3309" s="12">
        <f t="shared" si="1442"/>
        <v>5.5994226220676957E-3</v>
      </c>
      <c r="H3309" s="11">
        <f t="shared" si="1443"/>
        <v>45614</v>
      </c>
      <c r="I3309" s="11">
        <f t="shared" si="1444"/>
        <v>45614</v>
      </c>
      <c r="J3309" s="1">
        <f t="shared" si="1445"/>
        <v>23</v>
      </c>
      <c r="K3309" s="1">
        <f t="shared" si="1446"/>
        <v>9</v>
      </c>
      <c r="L3309" s="8">
        <f t="shared" si="1447"/>
        <v>1.00218735</v>
      </c>
      <c r="M3309" s="14">
        <f t="shared" si="1448"/>
        <v>1.00439962</v>
      </c>
      <c r="N3309" s="14">
        <f t="shared" si="1449"/>
        <v>1.6011336792170339</v>
      </c>
      <c r="O3309" s="8">
        <f t="shared" si="1450"/>
        <v>1.6046359100000001</v>
      </c>
      <c r="P3309" s="8">
        <f t="shared" si="1451"/>
        <v>15267.319356600001</v>
      </c>
      <c r="Q3309" s="13">
        <f t="shared" si="1455"/>
        <v>0</v>
      </c>
      <c r="R3309" s="21">
        <v>0</v>
      </c>
      <c r="S3309" s="8">
        <f t="shared" si="1452"/>
        <v>0</v>
      </c>
      <c r="T3309" s="10">
        <v>6.5000000000000002E-2</v>
      </c>
      <c r="U3309" s="13">
        <f t="shared" si="1453"/>
        <v>16</v>
      </c>
      <c r="V3309" s="13">
        <v>252</v>
      </c>
      <c r="W3309" s="14">
        <f t="shared" si="1419"/>
        <v>1.0040064040000001</v>
      </c>
      <c r="X3309" s="85">
        <f t="shared" si="1421"/>
        <v>61.167049329999998</v>
      </c>
      <c r="Y3309" s="8">
        <v>0</v>
      </c>
      <c r="Z3309" s="9">
        <f t="shared" si="1454"/>
        <v>0</v>
      </c>
      <c r="AA3309" s="26" t="str">
        <f t="shared" si="1435"/>
        <v>AMEX=</v>
      </c>
      <c r="AB3309" s="70">
        <f t="shared" si="1436"/>
        <v>45601</v>
      </c>
      <c r="AC3309" s="4"/>
      <c r="AD3309" s="1"/>
      <c r="AE3309" s="11"/>
      <c r="AF3309" s="5"/>
      <c r="AG3309" s="1"/>
      <c r="AH3309" s="1"/>
      <c r="AI3309" s="1"/>
      <c r="AJ3309" s="1"/>
      <c r="AK3309" s="10"/>
      <c r="AL3309" s="1"/>
      <c r="AM3309" s="1"/>
      <c r="AN3309" s="1"/>
      <c r="AO3309" s="1"/>
      <c r="AP3309" s="1"/>
      <c r="AQ3309" s="1"/>
    </row>
    <row r="3310" spans="1:43" ht="15.75" x14ac:dyDescent="0.2">
      <c r="A3310" s="67">
        <f t="shared" si="1430"/>
        <v>45592</v>
      </c>
      <c r="B3310" s="8">
        <f t="shared" si="1438"/>
        <v>15328.486405930002</v>
      </c>
      <c r="C3310" s="224">
        <f t="shared" si="1439"/>
        <v>9514.506849471818</v>
      </c>
      <c r="D3310" s="28">
        <f t="shared" si="1440"/>
        <v>6997.15</v>
      </c>
      <c r="E3310" s="9">
        <f>IF(K3310=1,VLOOKUP(A3309,[1]Plan1!$AY$117:$BA$314,3),E3309)</f>
        <v>7036.33</v>
      </c>
      <c r="F3310" s="110">
        <f t="shared" si="1441"/>
        <v>45581</v>
      </c>
      <c r="G3310" s="12">
        <f t="shared" si="1442"/>
        <v>5.5994226220676957E-3</v>
      </c>
      <c r="H3310" s="11">
        <f t="shared" si="1443"/>
        <v>45614</v>
      </c>
      <c r="I3310" s="11">
        <f t="shared" si="1444"/>
        <v>45614</v>
      </c>
      <c r="J3310" s="1">
        <f t="shared" si="1445"/>
        <v>23</v>
      </c>
      <c r="K3310" s="1">
        <f t="shared" si="1446"/>
        <v>9</v>
      </c>
      <c r="L3310" s="8">
        <f t="shared" si="1447"/>
        <v>1.00218735</v>
      </c>
      <c r="M3310" s="14">
        <f t="shared" si="1448"/>
        <v>1.00439962</v>
      </c>
      <c r="N3310" s="14">
        <f t="shared" si="1449"/>
        <v>1.6011336792170339</v>
      </c>
      <c r="O3310" s="8">
        <f t="shared" si="1450"/>
        <v>1.6046359100000001</v>
      </c>
      <c r="P3310" s="8">
        <f t="shared" si="1451"/>
        <v>15267.319356600001</v>
      </c>
      <c r="Q3310" s="13">
        <f t="shared" si="1455"/>
        <v>0</v>
      </c>
      <c r="R3310" s="21">
        <v>0</v>
      </c>
      <c r="S3310" s="8">
        <f t="shared" si="1452"/>
        <v>0</v>
      </c>
      <c r="T3310" s="10">
        <v>6.5000000000000002E-2</v>
      </c>
      <c r="U3310" s="13">
        <f t="shared" si="1453"/>
        <v>16</v>
      </c>
      <c r="V3310" s="13">
        <v>252</v>
      </c>
      <c r="W3310" s="14">
        <f t="shared" si="1419"/>
        <v>1.0040064040000001</v>
      </c>
      <c r="X3310" s="85">
        <f t="shared" si="1421"/>
        <v>61.167049329999998</v>
      </c>
      <c r="Y3310" s="8">
        <v>0</v>
      </c>
      <c r="Z3310" s="9">
        <f t="shared" si="1454"/>
        <v>0</v>
      </c>
      <c r="AA3310" s="26" t="str">
        <f t="shared" si="1435"/>
        <v>AMEX=</v>
      </c>
      <c r="AB3310" s="70">
        <f t="shared" si="1436"/>
        <v>45601</v>
      </c>
      <c r="AC3310" s="4"/>
      <c r="AD3310" s="1"/>
      <c r="AE3310" s="11"/>
      <c r="AF3310" s="5"/>
      <c r="AG3310" s="1"/>
      <c r="AH3310" s="1"/>
      <c r="AI3310" s="1"/>
      <c r="AJ3310" s="1"/>
      <c r="AK3310" s="10"/>
      <c r="AL3310" s="1"/>
      <c r="AM3310" s="1"/>
      <c r="AN3310" s="1"/>
      <c r="AO3310" s="1"/>
      <c r="AP3310" s="1"/>
      <c r="AQ3310" s="1"/>
    </row>
    <row r="3311" spans="1:43" ht="15.75" x14ac:dyDescent="0.2">
      <c r="A3311" s="67">
        <f t="shared" si="1430"/>
        <v>45593</v>
      </c>
      <c r="B3311" s="8">
        <f t="shared" si="1438"/>
        <v>15328.486405930002</v>
      </c>
      <c r="C3311" s="224">
        <f t="shared" si="1439"/>
        <v>9514.506849471818</v>
      </c>
      <c r="D3311" s="28">
        <f t="shared" si="1440"/>
        <v>6997.15</v>
      </c>
      <c r="E3311" s="9">
        <f>IF(K3311=1,VLOOKUP(A3310,[1]Plan1!$AY$117:$BA$314,3),E3310)</f>
        <v>7036.33</v>
      </c>
      <c r="F3311" s="110">
        <f t="shared" si="1441"/>
        <v>45581</v>
      </c>
      <c r="G3311" s="12">
        <f t="shared" si="1442"/>
        <v>5.5994226220676957E-3</v>
      </c>
      <c r="H3311" s="11">
        <f t="shared" si="1443"/>
        <v>45614</v>
      </c>
      <c r="I3311" s="11">
        <f t="shared" si="1444"/>
        <v>45614</v>
      </c>
      <c r="J3311" s="1">
        <f t="shared" si="1445"/>
        <v>23</v>
      </c>
      <c r="K3311" s="1">
        <f t="shared" si="1446"/>
        <v>9</v>
      </c>
      <c r="L3311" s="8">
        <f t="shared" si="1447"/>
        <v>1.00218735</v>
      </c>
      <c r="M3311" s="14">
        <f t="shared" si="1448"/>
        <v>1.00439962</v>
      </c>
      <c r="N3311" s="14">
        <f t="shared" si="1449"/>
        <v>1.6011336792170339</v>
      </c>
      <c r="O3311" s="8">
        <f t="shared" si="1450"/>
        <v>1.6046359100000001</v>
      </c>
      <c r="P3311" s="8">
        <f t="shared" si="1451"/>
        <v>15267.319356600001</v>
      </c>
      <c r="Q3311" s="13">
        <f t="shared" si="1455"/>
        <v>0</v>
      </c>
      <c r="R3311" s="21">
        <v>0</v>
      </c>
      <c r="S3311" s="8">
        <f t="shared" si="1452"/>
        <v>0</v>
      </c>
      <c r="T3311" s="10">
        <v>6.5000000000000002E-2</v>
      </c>
      <c r="U3311" s="13">
        <f t="shared" si="1453"/>
        <v>16</v>
      </c>
      <c r="V3311" s="13">
        <v>252</v>
      </c>
      <c r="W3311" s="14">
        <f t="shared" si="1419"/>
        <v>1.0040064040000001</v>
      </c>
      <c r="X3311" s="85">
        <f t="shared" si="1421"/>
        <v>61.167049329999998</v>
      </c>
      <c r="Y3311" s="8">
        <v>0</v>
      </c>
      <c r="Z3311" s="9">
        <f t="shared" si="1454"/>
        <v>0</v>
      </c>
      <c r="AA3311" s="26" t="str">
        <f t="shared" si="1435"/>
        <v>AMEX=</v>
      </c>
      <c r="AB3311" s="70">
        <f t="shared" si="1436"/>
        <v>45601</v>
      </c>
      <c r="AC3311" s="4"/>
      <c r="AD3311" s="1"/>
      <c r="AE3311" s="11"/>
      <c r="AF3311" s="5"/>
      <c r="AG3311" s="1"/>
      <c r="AH3311" s="1"/>
      <c r="AI3311" s="1"/>
      <c r="AJ3311" s="1"/>
      <c r="AK3311" s="10"/>
      <c r="AL3311" s="1"/>
      <c r="AM3311" s="1"/>
      <c r="AN3311" s="1"/>
      <c r="AO3311" s="1"/>
      <c r="AP3311" s="1"/>
      <c r="AQ3311" s="1"/>
    </row>
    <row r="3312" spans="1:43" ht="15.75" x14ac:dyDescent="0.2">
      <c r="A3312" s="67">
        <f t="shared" si="1430"/>
        <v>45594</v>
      </c>
      <c r="B3312" s="8">
        <f t="shared" si="1438"/>
        <v>15336.04030447</v>
      </c>
      <c r="C3312" s="224">
        <f t="shared" si="1439"/>
        <v>9514.506849471818</v>
      </c>
      <c r="D3312" s="28">
        <f t="shared" si="1440"/>
        <v>6997.15</v>
      </c>
      <c r="E3312" s="9">
        <f>IF(K3312=1,VLOOKUP(A3311,[1]Plan1!$AY$117:$BA$314,3),E3311)</f>
        <v>7036.33</v>
      </c>
      <c r="F3312" s="110">
        <f t="shared" si="1441"/>
        <v>45581</v>
      </c>
      <c r="G3312" s="12">
        <f t="shared" si="1442"/>
        <v>5.5994226220676957E-3</v>
      </c>
      <c r="H3312" s="11">
        <f t="shared" si="1443"/>
        <v>45614</v>
      </c>
      <c r="I3312" s="11">
        <f t="shared" si="1444"/>
        <v>45614</v>
      </c>
      <c r="J3312" s="1">
        <f t="shared" si="1445"/>
        <v>23</v>
      </c>
      <c r="K3312" s="1">
        <f t="shared" si="1446"/>
        <v>10</v>
      </c>
      <c r="L3312" s="8">
        <f t="shared" si="1447"/>
        <v>1.00243069</v>
      </c>
      <c r="M3312" s="14">
        <f t="shared" si="1448"/>
        <v>1.00439962</v>
      </c>
      <c r="N3312" s="14">
        <f t="shared" si="1449"/>
        <v>1.6011336792170339</v>
      </c>
      <c r="O3312" s="8">
        <f t="shared" si="1450"/>
        <v>1.60502553</v>
      </c>
      <c r="P3312" s="8">
        <f t="shared" si="1451"/>
        <v>15271.026398759999</v>
      </c>
      <c r="Q3312" s="13">
        <f t="shared" si="1455"/>
        <v>0</v>
      </c>
      <c r="R3312" s="21">
        <v>0</v>
      </c>
      <c r="S3312" s="8">
        <f t="shared" si="1452"/>
        <v>0</v>
      </c>
      <c r="T3312" s="10">
        <v>6.5000000000000002E-2</v>
      </c>
      <c r="U3312" s="13">
        <f t="shared" si="1453"/>
        <v>17</v>
      </c>
      <c r="V3312" s="13">
        <v>252</v>
      </c>
      <c r="W3312" s="14">
        <f t="shared" si="1419"/>
        <v>1.0042573370000001</v>
      </c>
      <c r="X3312" s="85">
        <f t="shared" si="1421"/>
        <v>65.013905710000003</v>
      </c>
      <c r="Y3312" s="8">
        <v>0</v>
      </c>
      <c r="Z3312" s="9">
        <f t="shared" si="1454"/>
        <v>0</v>
      </c>
      <c r="AA3312" s="26" t="str">
        <f t="shared" si="1435"/>
        <v>AMEX=</v>
      </c>
      <c r="AB3312" s="70">
        <f t="shared" si="1436"/>
        <v>45601</v>
      </c>
      <c r="AC3312" s="4"/>
      <c r="AD3312" s="1"/>
      <c r="AE3312" s="11"/>
      <c r="AF3312" s="5"/>
      <c r="AG3312" s="1"/>
      <c r="AH3312" s="1"/>
      <c r="AI3312" s="1"/>
      <c r="AJ3312" s="1"/>
      <c r="AK3312" s="10"/>
      <c r="AL3312" s="1"/>
      <c r="AM3312" s="1"/>
      <c r="AN3312" s="1"/>
      <c r="AO3312" s="1"/>
      <c r="AP3312" s="1"/>
      <c r="AQ3312" s="1"/>
    </row>
    <row r="3313" spans="1:43" ht="15.75" x14ac:dyDescent="0.2">
      <c r="A3313" s="67">
        <f t="shared" si="1430"/>
        <v>45595</v>
      </c>
      <c r="B3313" s="8">
        <f t="shared" si="1438"/>
        <v>15343.59777507</v>
      </c>
      <c r="C3313" s="224">
        <f t="shared" si="1439"/>
        <v>9514.506849471818</v>
      </c>
      <c r="D3313" s="28">
        <f t="shared" si="1440"/>
        <v>6997.15</v>
      </c>
      <c r="E3313" s="9">
        <f>IF(K3313=1,VLOOKUP(A3312,[1]Plan1!$AY$117:$BA$314,3),E3312)</f>
        <v>7036.33</v>
      </c>
      <c r="F3313" s="110">
        <f t="shared" si="1441"/>
        <v>45581</v>
      </c>
      <c r="G3313" s="12">
        <f t="shared" si="1442"/>
        <v>5.5994226220676957E-3</v>
      </c>
      <c r="H3313" s="11">
        <f t="shared" si="1443"/>
        <v>45614</v>
      </c>
      <c r="I3313" s="11">
        <f t="shared" si="1444"/>
        <v>45614</v>
      </c>
      <c r="J3313" s="1">
        <f t="shared" si="1445"/>
        <v>23</v>
      </c>
      <c r="K3313" s="1">
        <f t="shared" si="1446"/>
        <v>11</v>
      </c>
      <c r="L3313" s="8">
        <f t="shared" si="1447"/>
        <v>1.00267408</v>
      </c>
      <c r="M3313" s="14">
        <f t="shared" si="1448"/>
        <v>1.00439962</v>
      </c>
      <c r="N3313" s="14">
        <f t="shared" si="1449"/>
        <v>1.6011336792170339</v>
      </c>
      <c r="O3313" s="8">
        <f t="shared" si="1450"/>
        <v>1.60541523</v>
      </c>
      <c r="P3313" s="8">
        <f t="shared" si="1451"/>
        <v>15274.734202080001</v>
      </c>
      <c r="Q3313" s="13">
        <f t="shared" si="1455"/>
        <v>0</v>
      </c>
      <c r="R3313" s="21">
        <v>0</v>
      </c>
      <c r="S3313" s="8">
        <f t="shared" si="1452"/>
        <v>0</v>
      </c>
      <c r="T3313" s="10">
        <v>6.5000000000000002E-2</v>
      </c>
      <c r="U3313" s="13">
        <f t="shared" si="1453"/>
        <v>18</v>
      </c>
      <c r="V3313" s="13">
        <v>252</v>
      </c>
      <c r="W3313" s="14">
        <f t="shared" si="1419"/>
        <v>1.0045083319999999</v>
      </c>
      <c r="X3313" s="85">
        <f t="shared" si="1421"/>
        <v>68.863572989999994</v>
      </c>
      <c r="Y3313" s="8">
        <v>0</v>
      </c>
      <c r="Z3313" s="9">
        <f t="shared" si="1454"/>
        <v>0</v>
      </c>
      <c r="AA3313" s="26" t="str">
        <f t="shared" si="1435"/>
        <v>AMEX=</v>
      </c>
      <c r="AB3313" s="70">
        <f t="shared" si="1436"/>
        <v>45601</v>
      </c>
      <c r="AC3313" s="4"/>
      <c r="AD3313" s="1"/>
      <c r="AE3313" s="11"/>
      <c r="AF3313" s="5"/>
      <c r="AG3313" s="1"/>
      <c r="AH3313" s="1"/>
      <c r="AI3313" s="1"/>
      <c r="AJ3313" s="1"/>
      <c r="AK3313" s="10"/>
      <c r="AL3313" s="1"/>
      <c r="AM3313" s="1"/>
      <c r="AN3313" s="1"/>
      <c r="AO3313" s="1"/>
      <c r="AP3313" s="1"/>
      <c r="AQ3313" s="1"/>
    </row>
    <row r="3314" spans="1:43" ht="15.75" x14ac:dyDescent="0.2">
      <c r="A3314" s="67">
        <f t="shared" si="1430"/>
        <v>45596</v>
      </c>
      <c r="B3314" s="8">
        <f t="shared" si="1438"/>
        <v>15351.15902547</v>
      </c>
      <c r="C3314" s="224">
        <f t="shared" si="1439"/>
        <v>9514.506849471818</v>
      </c>
      <c r="D3314" s="28">
        <f t="shared" si="1440"/>
        <v>6997.15</v>
      </c>
      <c r="E3314" s="9">
        <f>IF(K3314=1,VLOOKUP(A3313,[1]Plan1!$AY$117:$BA$314,3),E3313)</f>
        <v>7036.33</v>
      </c>
      <c r="F3314" s="110">
        <f t="shared" si="1441"/>
        <v>45581</v>
      </c>
      <c r="G3314" s="12">
        <f t="shared" si="1442"/>
        <v>5.5994226220676957E-3</v>
      </c>
      <c r="H3314" s="11">
        <f t="shared" si="1443"/>
        <v>45614</v>
      </c>
      <c r="I3314" s="11">
        <f t="shared" si="1444"/>
        <v>45614</v>
      </c>
      <c r="J3314" s="1">
        <f t="shared" si="1445"/>
        <v>23</v>
      </c>
      <c r="K3314" s="1">
        <f t="shared" si="1446"/>
        <v>12</v>
      </c>
      <c r="L3314" s="8">
        <f t="shared" si="1447"/>
        <v>1.0029175299999999</v>
      </c>
      <c r="M3314" s="14">
        <f t="shared" si="1448"/>
        <v>1.00439962</v>
      </c>
      <c r="N3314" s="14">
        <f t="shared" si="1449"/>
        <v>1.6011336792170339</v>
      </c>
      <c r="O3314" s="8">
        <f t="shared" si="1450"/>
        <v>1.60580503</v>
      </c>
      <c r="P3314" s="8">
        <f t="shared" si="1451"/>
        <v>15278.44295685</v>
      </c>
      <c r="Q3314" s="13">
        <f t="shared" si="1455"/>
        <v>0</v>
      </c>
      <c r="R3314" s="21">
        <v>0</v>
      </c>
      <c r="S3314" s="8">
        <f t="shared" si="1452"/>
        <v>0</v>
      </c>
      <c r="T3314" s="10">
        <v>6.5000000000000002E-2</v>
      </c>
      <c r="U3314" s="13">
        <f t="shared" si="1453"/>
        <v>19</v>
      </c>
      <c r="V3314" s="13">
        <v>252</v>
      </c>
      <c r="W3314" s="14">
        <f t="shared" si="1419"/>
        <v>1.00475939</v>
      </c>
      <c r="X3314" s="85">
        <f t="shared" si="1421"/>
        <v>72.716068620000001</v>
      </c>
      <c r="Y3314" s="8">
        <v>0</v>
      </c>
      <c r="Z3314" s="9">
        <f t="shared" si="1454"/>
        <v>0</v>
      </c>
      <c r="AA3314" s="26" t="str">
        <f t="shared" si="1435"/>
        <v>AMEX=</v>
      </c>
      <c r="AB3314" s="70">
        <f t="shared" si="1436"/>
        <v>45601</v>
      </c>
      <c r="AC3314" s="4"/>
      <c r="AD3314" s="1"/>
      <c r="AE3314" s="11"/>
      <c r="AF3314" s="5"/>
      <c r="AG3314" s="1"/>
      <c r="AH3314" s="1"/>
      <c r="AI3314" s="1"/>
      <c r="AJ3314" s="1"/>
      <c r="AK3314" s="10"/>
      <c r="AL3314" s="1"/>
      <c r="AM3314" s="1"/>
      <c r="AN3314" s="1"/>
      <c r="AO3314" s="1"/>
      <c r="AP3314" s="1"/>
      <c r="AQ3314" s="1"/>
    </row>
    <row r="3315" spans="1:43" ht="15.75" x14ac:dyDescent="0.2">
      <c r="A3315" s="67">
        <f t="shared" si="1430"/>
        <v>45597</v>
      </c>
      <c r="B3315" s="8">
        <f t="shared" si="1438"/>
        <v>15358.72396146</v>
      </c>
      <c r="C3315" s="224">
        <f t="shared" si="1439"/>
        <v>9514.506849471818</v>
      </c>
      <c r="D3315" s="28">
        <f t="shared" si="1440"/>
        <v>6997.15</v>
      </c>
      <c r="E3315" s="9">
        <f>IF(K3315=1,VLOOKUP(A3314,[1]Plan1!$AY$117:$BA$314,3),E3314)</f>
        <v>7036.33</v>
      </c>
      <c r="F3315" s="110">
        <f t="shared" si="1441"/>
        <v>45581</v>
      </c>
      <c r="G3315" s="12">
        <f t="shared" si="1442"/>
        <v>5.5994226220676957E-3</v>
      </c>
      <c r="H3315" s="11">
        <f t="shared" si="1443"/>
        <v>45614</v>
      </c>
      <c r="I3315" s="11">
        <f t="shared" si="1444"/>
        <v>45614</v>
      </c>
      <c r="J3315" s="1">
        <f t="shared" si="1445"/>
        <v>23</v>
      </c>
      <c r="K3315" s="1">
        <f t="shared" si="1446"/>
        <v>13</v>
      </c>
      <c r="L3315" s="8">
        <f t="shared" si="1447"/>
        <v>1.0031610399999999</v>
      </c>
      <c r="M3315" s="14">
        <f t="shared" si="1448"/>
        <v>1.00439962</v>
      </c>
      <c r="N3315" s="14">
        <f t="shared" si="1449"/>
        <v>1.6011336792170339</v>
      </c>
      <c r="O3315" s="8">
        <f t="shared" si="1450"/>
        <v>1.6061949200000001</v>
      </c>
      <c r="P3315" s="8">
        <f t="shared" si="1451"/>
        <v>15282.15256792</v>
      </c>
      <c r="Q3315" s="13">
        <f t="shared" si="1455"/>
        <v>0</v>
      </c>
      <c r="R3315" s="21">
        <v>0</v>
      </c>
      <c r="S3315" s="8">
        <f t="shared" si="1452"/>
        <v>0</v>
      </c>
      <c r="T3315" s="10">
        <v>6.5000000000000002E-2</v>
      </c>
      <c r="U3315" s="13">
        <f t="shared" si="1453"/>
        <v>20</v>
      </c>
      <c r="V3315" s="13">
        <v>252</v>
      </c>
      <c r="W3315" s="14">
        <f t="shared" si="1419"/>
        <v>1.0050105110000001</v>
      </c>
      <c r="X3315" s="85">
        <f t="shared" si="1421"/>
        <v>76.571393540000003</v>
      </c>
      <c r="Y3315" s="8">
        <v>0</v>
      </c>
      <c r="Z3315" s="9">
        <f t="shared" si="1454"/>
        <v>0</v>
      </c>
      <c r="AA3315" s="26" t="str">
        <f t="shared" si="1435"/>
        <v>AMEX=</v>
      </c>
      <c r="AB3315" s="70">
        <f t="shared" si="1436"/>
        <v>45601</v>
      </c>
      <c r="AC3315" s="4"/>
      <c r="AD3315" s="1"/>
      <c r="AE3315" s="11"/>
      <c r="AF3315" s="5"/>
      <c r="AG3315" s="1"/>
      <c r="AH3315" s="1"/>
      <c r="AI3315" s="1"/>
      <c r="AJ3315" s="1"/>
      <c r="AK3315" s="10"/>
      <c r="AL3315" s="1"/>
      <c r="AM3315" s="1"/>
      <c r="AN3315" s="1"/>
      <c r="AO3315" s="1"/>
      <c r="AP3315" s="1"/>
      <c r="AQ3315" s="1"/>
    </row>
    <row r="3316" spans="1:43" ht="15.75" x14ac:dyDescent="0.2">
      <c r="A3316" s="67">
        <f t="shared" si="1430"/>
        <v>45598</v>
      </c>
      <c r="B3316" s="8">
        <f t="shared" si="1438"/>
        <v>15366.29266476</v>
      </c>
      <c r="C3316" s="224">
        <f t="shared" si="1439"/>
        <v>9514.506849471818</v>
      </c>
      <c r="D3316" s="28">
        <f t="shared" si="1440"/>
        <v>6997.15</v>
      </c>
      <c r="E3316" s="9">
        <f>IF(K3316=1,VLOOKUP(A3315,[1]Plan1!$AY$117:$BA$314,3),E3315)</f>
        <v>7036.33</v>
      </c>
      <c r="F3316" s="110">
        <f t="shared" si="1441"/>
        <v>45581</v>
      </c>
      <c r="G3316" s="12">
        <f t="shared" si="1442"/>
        <v>5.5994226220676957E-3</v>
      </c>
      <c r="H3316" s="11">
        <f t="shared" si="1443"/>
        <v>45614</v>
      </c>
      <c r="I3316" s="11">
        <f t="shared" si="1444"/>
        <v>45614</v>
      </c>
      <c r="J3316" s="1">
        <f t="shared" si="1445"/>
        <v>23</v>
      </c>
      <c r="K3316" s="1">
        <f t="shared" si="1446"/>
        <v>14</v>
      </c>
      <c r="L3316" s="8">
        <f t="shared" si="1447"/>
        <v>1.00340461</v>
      </c>
      <c r="M3316" s="14">
        <f t="shared" si="1448"/>
        <v>1.00439962</v>
      </c>
      <c r="N3316" s="14">
        <f t="shared" si="1449"/>
        <v>1.6011336792170339</v>
      </c>
      <c r="O3316" s="8">
        <f t="shared" si="1450"/>
        <v>1.60658491</v>
      </c>
      <c r="P3316" s="8">
        <f t="shared" si="1451"/>
        <v>15285.86313045</v>
      </c>
      <c r="Q3316" s="13">
        <f t="shared" si="1455"/>
        <v>0</v>
      </c>
      <c r="R3316" s="21">
        <v>0</v>
      </c>
      <c r="S3316" s="8">
        <f t="shared" si="1452"/>
        <v>0</v>
      </c>
      <c r="T3316" s="10">
        <v>6.5000000000000002E-2</v>
      </c>
      <c r="U3316" s="13">
        <f t="shared" si="1453"/>
        <v>21</v>
      </c>
      <c r="V3316" s="13">
        <v>252</v>
      </c>
      <c r="W3316" s="14">
        <f t="shared" si="1419"/>
        <v>1.0052616940000001</v>
      </c>
      <c r="X3316" s="85">
        <f t="shared" si="1421"/>
        <v>80.429534309999994</v>
      </c>
      <c r="Y3316" s="8">
        <v>0</v>
      </c>
      <c r="Z3316" s="9">
        <f t="shared" si="1454"/>
        <v>0</v>
      </c>
      <c r="AA3316" s="26" t="str">
        <f t="shared" si="1435"/>
        <v>AMEX=</v>
      </c>
      <c r="AB3316" s="70">
        <f t="shared" si="1436"/>
        <v>45601</v>
      </c>
      <c r="AC3316" s="4"/>
      <c r="AD3316" s="1"/>
      <c r="AE3316" s="11"/>
      <c r="AF3316" s="5"/>
      <c r="AG3316" s="1"/>
      <c r="AH3316" s="1"/>
      <c r="AI3316" s="1"/>
      <c r="AJ3316" s="1"/>
      <c r="AK3316" s="10"/>
      <c r="AL3316" s="1"/>
      <c r="AM3316" s="1"/>
      <c r="AN3316" s="1"/>
      <c r="AO3316" s="1"/>
      <c r="AP3316" s="1"/>
      <c r="AQ3316" s="1"/>
    </row>
    <row r="3317" spans="1:43" ht="15.75" x14ac:dyDescent="0.2">
      <c r="A3317" s="67">
        <f t="shared" si="1430"/>
        <v>45599</v>
      </c>
      <c r="B3317" s="8">
        <f t="shared" si="1438"/>
        <v>15366.29266476</v>
      </c>
      <c r="C3317" s="224">
        <f t="shared" si="1439"/>
        <v>9514.506849471818</v>
      </c>
      <c r="D3317" s="28">
        <f t="shared" si="1440"/>
        <v>6997.15</v>
      </c>
      <c r="E3317" s="9">
        <f>IF(K3317=1,VLOOKUP(A3316,[1]Plan1!$AY$117:$BA$314,3),E3316)</f>
        <v>7036.33</v>
      </c>
      <c r="F3317" s="110">
        <f t="shared" si="1441"/>
        <v>45581</v>
      </c>
      <c r="G3317" s="12">
        <f t="shared" si="1442"/>
        <v>5.5994226220676957E-3</v>
      </c>
      <c r="H3317" s="11">
        <f t="shared" si="1443"/>
        <v>45614</v>
      </c>
      <c r="I3317" s="11">
        <f t="shared" si="1444"/>
        <v>45614</v>
      </c>
      <c r="J3317" s="1">
        <f t="shared" si="1445"/>
        <v>23</v>
      </c>
      <c r="K3317" s="1">
        <f t="shared" si="1446"/>
        <v>14</v>
      </c>
      <c r="L3317" s="8">
        <f t="shared" si="1447"/>
        <v>1.00340461</v>
      </c>
      <c r="M3317" s="14">
        <f t="shared" si="1448"/>
        <v>1.00439962</v>
      </c>
      <c r="N3317" s="14">
        <f t="shared" si="1449"/>
        <v>1.6011336792170339</v>
      </c>
      <c r="O3317" s="8">
        <f t="shared" si="1450"/>
        <v>1.60658491</v>
      </c>
      <c r="P3317" s="8">
        <f t="shared" si="1451"/>
        <v>15285.86313045</v>
      </c>
      <c r="Q3317" s="13">
        <f t="shared" si="1455"/>
        <v>0</v>
      </c>
      <c r="R3317" s="21">
        <v>0</v>
      </c>
      <c r="S3317" s="8">
        <f t="shared" si="1452"/>
        <v>0</v>
      </c>
      <c r="T3317" s="10">
        <v>6.5000000000000002E-2</v>
      </c>
      <c r="U3317" s="13">
        <f t="shared" si="1453"/>
        <v>21</v>
      </c>
      <c r="V3317" s="13">
        <v>252</v>
      </c>
      <c r="W3317" s="14">
        <f t="shared" si="1419"/>
        <v>1.0052616940000001</v>
      </c>
      <c r="X3317" s="85">
        <f t="shared" si="1421"/>
        <v>80.429534309999994</v>
      </c>
      <c r="Y3317" s="8">
        <v>0</v>
      </c>
      <c r="Z3317" s="9">
        <f t="shared" si="1454"/>
        <v>0</v>
      </c>
      <c r="AA3317" s="26" t="str">
        <f t="shared" si="1435"/>
        <v>AMEX=</v>
      </c>
      <c r="AB3317" s="70">
        <f t="shared" si="1436"/>
        <v>45601</v>
      </c>
      <c r="AC3317" s="4"/>
      <c r="AD3317" s="1"/>
      <c r="AE3317" s="11"/>
      <c r="AF3317" s="5"/>
      <c r="AG3317" s="1"/>
      <c r="AH3317" s="1"/>
      <c r="AI3317" s="1"/>
      <c r="AJ3317" s="1"/>
      <c r="AK3317" s="10"/>
      <c r="AL3317" s="1"/>
      <c r="AM3317" s="1"/>
      <c r="AN3317" s="1"/>
      <c r="AO3317" s="1"/>
      <c r="AP3317" s="1"/>
      <c r="AQ3317" s="1"/>
    </row>
    <row r="3318" spans="1:43" ht="15.75" x14ac:dyDescent="0.2">
      <c r="A3318" s="67">
        <f t="shared" si="1430"/>
        <v>45600</v>
      </c>
      <c r="B3318" s="8">
        <f t="shared" si="1438"/>
        <v>15366.29266476</v>
      </c>
      <c r="C3318" s="224">
        <f t="shared" si="1439"/>
        <v>9514.506849471818</v>
      </c>
      <c r="D3318" s="28">
        <f t="shared" si="1440"/>
        <v>6997.15</v>
      </c>
      <c r="E3318" s="9">
        <f>IF(K3318=1,VLOOKUP(A3317,[1]Plan1!$AY$117:$BA$314,3),E3317)</f>
        <v>7036.33</v>
      </c>
      <c r="F3318" s="110">
        <f t="shared" si="1441"/>
        <v>45581</v>
      </c>
      <c r="G3318" s="12">
        <f t="shared" si="1442"/>
        <v>5.5994226220676957E-3</v>
      </c>
      <c r="H3318" s="11">
        <f t="shared" si="1443"/>
        <v>45614</v>
      </c>
      <c r="I3318" s="11">
        <f t="shared" si="1444"/>
        <v>45614</v>
      </c>
      <c r="J3318" s="1">
        <f t="shared" si="1445"/>
        <v>23</v>
      </c>
      <c r="K3318" s="1">
        <f t="shared" si="1446"/>
        <v>14</v>
      </c>
      <c r="L3318" s="8">
        <f t="shared" si="1447"/>
        <v>1.00340461</v>
      </c>
      <c r="M3318" s="14">
        <f t="shared" si="1448"/>
        <v>1.00439962</v>
      </c>
      <c r="N3318" s="14">
        <f t="shared" si="1449"/>
        <v>1.6011336792170339</v>
      </c>
      <c r="O3318" s="8">
        <f t="shared" si="1450"/>
        <v>1.60658491</v>
      </c>
      <c r="P3318" s="8">
        <f t="shared" si="1451"/>
        <v>15285.86313045</v>
      </c>
      <c r="Q3318" s="13">
        <f t="shared" si="1455"/>
        <v>0</v>
      </c>
      <c r="R3318" s="21">
        <v>0</v>
      </c>
      <c r="S3318" s="8">
        <f t="shared" si="1452"/>
        <v>0</v>
      </c>
      <c r="T3318" s="10">
        <v>6.5000000000000002E-2</v>
      </c>
      <c r="U3318" s="13">
        <f t="shared" si="1453"/>
        <v>21</v>
      </c>
      <c r="V3318" s="13">
        <v>252</v>
      </c>
      <c r="W3318" s="14">
        <f t="shared" si="1419"/>
        <v>1.0052616940000001</v>
      </c>
      <c r="X3318" s="85">
        <f t="shared" si="1421"/>
        <v>80.429534309999994</v>
      </c>
      <c r="Y3318" s="8">
        <v>0</v>
      </c>
      <c r="Z3318" s="9">
        <f t="shared" si="1454"/>
        <v>0</v>
      </c>
      <c r="AA3318" s="26" t="str">
        <f t="shared" si="1435"/>
        <v>AMEX=</v>
      </c>
      <c r="AB3318" s="70">
        <f t="shared" si="1436"/>
        <v>45601</v>
      </c>
      <c r="AC3318" s="232" t="s">
        <v>195</v>
      </c>
      <c r="AD3318" s="232" t="s">
        <v>195</v>
      </c>
      <c r="AE3318" s="11"/>
      <c r="AF3318" s="5"/>
      <c r="AG3318" s="1"/>
      <c r="AH3318" s="1"/>
      <c r="AI3318" s="1"/>
      <c r="AJ3318" s="1"/>
      <c r="AK3318" s="10"/>
      <c r="AL3318" s="1"/>
      <c r="AM3318" s="1"/>
      <c r="AN3318" s="1"/>
      <c r="AO3318" s="1"/>
      <c r="AP3318" s="1"/>
      <c r="AQ3318" s="1"/>
    </row>
    <row r="3319" spans="1:43" ht="18.75" x14ac:dyDescent="0.25">
      <c r="A3319" s="268">
        <f t="shared" si="1430"/>
        <v>45601</v>
      </c>
      <c r="B3319" s="269">
        <f t="shared" si="1438"/>
        <v>15373.865263019999</v>
      </c>
      <c r="C3319" s="269">
        <f t="shared" si="1439"/>
        <v>9514.506849471818</v>
      </c>
      <c r="D3319" s="270">
        <f t="shared" si="1440"/>
        <v>6997.15</v>
      </c>
      <c r="E3319" s="271">
        <f>IF(K3319=1,VLOOKUP(A3318,[1]Plan1!$AY$117:$BA$314,3),E3318)</f>
        <v>7036.33</v>
      </c>
      <c r="F3319" s="272">
        <f t="shared" si="1441"/>
        <v>45581</v>
      </c>
      <c r="G3319" s="273">
        <f t="shared" si="1442"/>
        <v>5.5994226220676957E-3</v>
      </c>
      <c r="H3319" s="274">
        <f t="shared" si="1443"/>
        <v>45614</v>
      </c>
      <c r="I3319" s="274">
        <f t="shared" si="1444"/>
        <v>45614</v>
      </c>
      <c r="J3319" s="275">
        <f t="shared" si="1445"/>
        <v>23</v>
      </c>
      <c r="K3319" s="275">
        <f t="shared" si="1446"/>
        <v>15</v>
      </c>
      <c r="L3319" s="269">
        <f t="shared" si="1447"/>
        <v>1.0036482499999999</v>
      </c>
      <c r="M3319" s="276">
        <f t="shared" si="1448"/>
        <v>1.00439962</v>
      </c>
      <c r="N3319" s="276">
        <f t="shared" si="1449"/>
        <v>1.6011336792170339</v>
      </c>
      <c r="O3319" s="269">
        <f t="shared" si="1450"/>
        <v>1.60697501</v>
      </c>
      <c r="P3319" s="269">
        <f t="shared" si="1451"/>
        <v>15289.57473957</v>
      </c>
      <c r="Q3319" s="277">
        <v>23</v>
      </c>
      <c r="R3319" s="278">
        <f>S3319/P3319</f>
        <v>3.5034460253082537E-3</v>
      </c>
      <c r="S3319" s="269">
        <f>AC3331</f>
        <v>53.566199849999997</v>
      </c>
      <c r="T3319" s="279">
        <v>6.5000000000000002E-2</v>
      </c>
      <c r="U3319" s="277">
        <f t="shared" si="1453"/>
        <v>22</v>
      </c>
      <c r="V3319" s="277">
        <v>252</v>
      </c>
      <c r="W3319" s="276">
        <f t="shared" si="1419"/>
        <v>1.0055129410000001</v>
      </c>
      <c r="X3319" s="269">
        <f t="shared" si="1421"/>
        <v>84.290523449999995</v>
      </c>
      <c r="Y3319" s="269">
        <v>0</v>
      </c>
      <c r="Z3319" s="271">
        <f t="shared" si="1454"/>
        <v>137.8567233</v>
      </c>
      <c r="AA3319" s="280" t="str">
        <f t="shared" si="1435"/>
        <v>AMEX=</v>
      </c>
      <c r="AB3319" s="281">
        <f t="shared" si="1436"/>
        <v>45601</v>
      </c>
      <c r="AC3319" s="234">
        <f>ROUND(AD3328*AD3337,2)</f>
        <v>1371122.97</v>
      </c>
      <c r="AD3319" s="246" t="s">
        <v>196</v>
      </c>
      <c r="AE3319" s="11"/>
      <c r="AF3319" s="5"/>
      <c r="AG3319" s="1"/>
      <c r="AH3319" s="1"/>
      <c r="AI3319" s="1"/>
      <c r="AJ3319" s="1"/>
      <c r="AK3319" s="10"/>
      <c r="AL3319" s="1"/>
      <c r="AM3319" s="1"/>
      <c r="AN3319" s="1"/>
      <c r="AO3319" s="1"/>
      <c r="AP3319" s="1"/>
      <c r="AQ3319" s="1"/>
    </row>
    <row r="3320" spans="1:43" ht="15.75" x14ac:dyDescent="0.2">
      <c r="A3320" s="67">
        <f t="shared" si="1430"/>
        <v>45602</v>
      </c>
      <c r="B3320" s="8">
        <f t="shared" si="1438"/>
        <v>15243.51658967</v>
      </c>
      <c r="C3320" s="224">
        <f t="shared" si="1439"/>
        <v>9481.1732882672786</v>
      </c>
      <c r="D3320" s="28">
        <f t="shared" si="1440"/>
        <v>6997.15</v>
      </c>
      <c r="E3320" s="9">
        <f>IF(K3320=1,VLOOKUP(A3319,[1]Plan1!$AY$117:$BA$314,3),E3319)</f>
        <v>7036.33</v>
      </c>
      <c r="F3320" s="110">
        <f t="shared" si="1441"/>
        <v>45581</v>
      </c>
      <c r="G3320" s="12">
        <f t="shared" si="1442"/>
        <v>5.5994226220676957E-3</v>
      </c>
      <c r="H3320" s="11">
        <f t="shared" si="1443"/>
        <v>45614</v>
      </c>
      <c r="I3320" s="11">
        <f t="shared" si="1444"/>
        <v>45614</v>
      </c>
      <c r="J3320" s="1">
        <f t="shared" si="1445"/>
        <v>23</v>
      </c>
      <c r="K3320" s="1">
        <f t="shared" si="1446"/>
        <v>16</v>
      </c>
      <c r="L3320" s="8">
        <f t="shared" si="1447"/>
        <v>1.00389193</v>
      </c>
      <c r="M3320" s="14">
        <f t="shared" si="1448"/>
        <v>1.00439962</v>
      </c>
      <c r="N3320" s="14">
        <f t="shared" si="1449"/>
        <v>1.6011336792170339</v>
      </c>
      <c r="O3320" s="8">
        <f t="shared" si="1450"/>
        <v>1.60736517</v>
      </c>
      <c r="P3320" s="8">
        <f t="shared" si="1451"/>
        <v>15239.70771429</v>
      </c>
      <c r="Q3320" s="13">
        <f t="shared" si="1455"/>
        <v>0</v>
      </c>
      <c r="R3320" s="21">
        <v>0</v>
      </c>
      <c r="S3320" s="8">
        <f t="shared" si="1452"/>
        <v>0</v>
      </c>
      <c r="T3320" s="10">
        <v>6.5000000000000002E-2</v>
      </c>
      <c r="U3320" s="13">
        <f t="shared" si="1453"/>
        <v>1</v>
      </c>
      <c r="V3320" s="13">
        <v>252</v>
      </c>
      <c r="W3320" s="14">
        <f t="shared" si="1419"/>
        <v>1.0002499309999999</v>
      </c>
      <c r="X3320" s="85">
        <f t="shared" si="1421"/>
        <v>3.8088753799999999</v>
      </c>
      <c r="Y3320" s="8">
        <v>0</v>
      </c>
      <c r="Z3320" s="9">
        <f t="shared" si="1454"/>
        <v>0</v>
      </c>
      <c r="AA3320" s="26" t="s">
        <v>116</v>
      </c>
      <c r="AB3320" s="70">
        <v>45631</v>
      </c>
      <c r="AC3320" s="219" t="s">
        <v>96</v>
      </c>
      <c r="AD3320" s="221">
        <v>16281587.630000001</v>
      </c>
      <c r="AE3320" s="11"/>
      <c r="AF3320" s="5"/>
      <c r="AG3320" s="1"/>
      <c r="AH3320" s="1"/>
      <c r="AI3320" s="1"/>
      <c r="AJ3320" s="1"/>
      <c r="AK3320" s="10"/>
      <c r="AL3320" s="1"/>
      <c r="AM3320" s="1"/>
      <c r="AN3320" s="1"/>
      <c r="AO3320" s="1"/>
      <c r="AP3320" s="1"/>
      <c r="AQ3320" s="1"/>
    </row>
    <row r="3321" spans="1:43" ht="15.75" x14ac:dyDescent="0.2">
      <c r="A3321" s="67">
        <f t="shared" si="1430"/>
        <v>45603</v>
      </c>
      <c r="B3321" s="8">
        <f t="shared" si="1438"/>
        <v>15251.02858735</v>
      </c>
      <c r="C3321" s="224">
        <f t="shared" si="1439"/>
        <v>9481.1732882672786</v>
      </c>
      <c r="D3321" s="28">
        <f t="shared" si="1440"/>
        <v>6997.15</v>
      </c>
      <c r="E3321" s="9">
        <f>IF(K3321=1,VLOOKUP(A3320,[1]Plan1!$AY$117:$BA$314,3),E3320)</f>
        <v>7036.33</v>
      </c>
      <c r="F3321" s="110">
        <f t="shared" si="1441"/>
        <v>45581</v>
      </c>
      <c r="G3321" s="12">
        <f t="shared" si="1442"/>
        <v>5.5994226220676957E-3</v>
      </c>
      <c r="H3321" s="11">
        <f t="shared" si="1443"/>
        <v>45614</v>
      </c>
      <c r="I3321" s="11">
        <f t="shared" si="1444"/>
        <v>45614</v>
      </c>
      <c r="J3321" s="1">
        <f t="shared" si="1445"/>
        <v>23</v>
      </c>
      <c r="K3321" s="1">
        <f t="shared" si="1446"/>
        <v>17</v>
      </c>
      <c r="L3321" s="8">
        <f t="shared" si="1447"/>
        <v>1.0041356800000001</v>
      </c>
      <c r="M3321" s="14">
        <f t="shared" si="1448"/>
        <v>1.00439962</v>
      </c>
      <c r="N3321" s="14">
        <f t="shared" si="1449"/>
        <v>1.6011336792170339</v>
      </c>
      <c r="O3321" s="8">
        <f t="shared" si="1450"/>
        <v>1.60775545</v>
      </c>
      <c r="P3321" s="8">
        <f t="shared" si="1451"/>
        <v>15243.4080266</v>
      </c>
      <c r="Q3321" s="13">
        <f t="shared" si="1455"/>
        <v>0</v>
      </c>
      <c r="R3321" s="21">
        <v>0</v>
      </c>
      <c r="S3321" s="8">
        <f t="shared" si="1452"/>
        <v>0</v>
      </c>
      <c r="T3321" s="10">
        <v>6.5000000000000002E-2</v>
      </c>
      <c r="U3321" s="13">
        <f t="shared" si="1453"/>
        <v>2</v>
      </c>
      <c r="V3321" s="13">
        <v>252</v>
      </c>
      <c r="W3321" s="14">
        <f t="shared" si="1419"/>
        <v>1.000499925</v>
      </c>
      <c r="X3321" s="85">
        <f t="shared" si="1421"/>
        <v>7.6205607500000001</v>
      </c>
      <c r="Y3321" s="8">
        <v>0</v>
      </c>
      <c r="Z3321" s="9">
        <f t="shared" si="1454"/>
        <v>0</v>
      </c>
      <c r="AA3321" s="26" t="str">
        <f t="shared" si="1435"/>
        <v>AMEX=</v>
      </c>
      <c r="AB3321" s="70">
        <f t="shared" si="1436"/>
        <v>45631</v>
      </c>
      <c r="AC3321" s="220">
        <v>9946</v>
      </c>
      <c r="AD3321" s="219" t="s">
        <v>133</v>
      </c>
      <c r="AE3321" s="11"/>
      <c r="AF3321" s="5"/>
      <c r="AG3321" s="1"/>
      <c r="AH3321" s="1"/>
      <c r="AI3321" s="1"/>
      <c r="AJ3321" s="1"/>
      <c r="AK3321" s="10"/>
      <c r="AL3321" s="1"/>
      <c r="AM3321" s="1"/>
      <c r="AN3321" s="1"/>
      <c r="AO3321" s="1"/>
      <c r="AP3321" s="1"/>
      <c r="AQ3321" s="1"/>
    </row>
    <row r="3322" spans="1:43" ht="15.75" x14ac:dyDescent="0.2">
      <c r="A3322" s="67">
        <f t="shared" si="1430"/>
        <v>45604</v>
      </c>
      <c r="B3322" s="8">
        <f t="shared" si="1438"/>
        <v>15258.544234409999</v>
      </c>
      <c r="C3322" s="224">
        <f t="shared" si="1439"/>
        <v>9481.1732882672786</v>
      </c>
      <c r="D3322" s="28">
        <f t="shared" si="1440"/>
        <v>6997.15</v>
      </c>
      <c r="E3322" s="9">
        <f>IF(K3322=1,VLOOKUP(A3321,[1]Plan1!$AY$117:$BA$314,3),E3321)</f>
        <v>7036.33</v>
      </c>
      <c r="F3322" s="110">
        <f t="shared" si="1441"/>
        <v>45581</v>
      </c>
      <c r="G3322" s="12">
        <f t="shared" si="1442"/>
        <v>5.5994226220676957E-3</v>
      </c>
      <c r="H3322" s="11">
        <f t="shared" si="1443"/>
        <v>45614</v>
      </c>
      <c r="I3322" s="11">
        <f t="shared" si="1444"/>
        <v>45614</v>
      </c>
      <c r="J3322" s="1">
        <f t="shared" si="1445"/>
        <v>23</v>
      </c>
      <c r="K3322" s="1">
        <f t="shared" si="1446"/>
        <v>18</v>
      </c>
      <c r="L3322" s="8">
        <f t="shared" si="1447"/>
        <v>1.00437949</v>
      </c>
      <c r="M3322" s="14">
        <f t="shared" si="1448"/>
        <v>1.00439962</v>
      </c>
      <c r="N3322" s="14">
        <f t="shared" si="1449"/>
        <v>1.6011336792170339</v>
      </c>
      <c r="O3322" s="8">
        <f t="shared" si="1450"/>
        <v>1.6081458200000001</v>
      </c>
      <c r="P3322" s="8">
        <f t="shared" si="1451"/>
        <v>15247.109192219999</v>
      </c>
      <c r="Q3322" s="13">
        <f t="shared" si="1455"/>
        <v>0</v>
      </c>
      <c r="R3322" s="21">
        <v>0</v>
      </c>
      <c r="S3322" s="8">
        <f t="shared" si="1452"/>
        <v>0</v>
      </c>
      <c r="T3322" s="10">
        <v>6.5000000000000002E-2</v>
      </c>
      <c r="U3322" s="13">
        <f t="shared" si="1453"/>
        <v>3</v>
      </c>
      <c r="V3322" s="13">
        <v>252</v>
      </c>
      <c r="W3322" s="14">
        <f t="shared" si="1419"/>
        <v>1.000749981</v>
      </c>
      <c r="X3322" s="85">
        <f t="shared" si="1421"/>
        <v>11.435042190000001</v>
      </c>
      <c r="Y3322" s="8">
        <v>0</v>
      </c>
      <c r="Z3322" s="9">
        <f t="shared" si="1454"/>
        <v>0</v>
      </c>
      <c r="AA3322" s="26" t="str">
        <f t="shared" si="1435"/>
        <v>AMEX=</v>
      </c>
      <c r="AB3322" s="70">
        <f t="shared" si="1436"/>
        <v>45631</v>
      </c>
      <c r="AC3322" s="219" t="s">
        <v>127</v>
      </c>
      <c r="AD3322" s="221">
        <v>10451462.609999999</v>
      </c>
      <c r="AE3322" s="11"/>
      <c r="AF3322" s="5"/>
      <c r="AG3322" s="1"/>
      <c r="AH3322" s="1"/>
      <c r="AI3322" s="1"/>
      <c r="AJ3322" s="1"/>
      <c r="AK3322" s="10"/>
      <c r="AL3322" s="1"/>
      <c r="AM3322" s="1"/>
      <c r="AN3322" s="1"/>
      <c r="AO3322" s="1"/>
      <c r="AP3322" s="1"/>
      <c r="AQ3322" s="1"/>
    </row>
    <row r="3323" spans="1:43" ht="15.75" x14ac:dyDescent="0.2">
      <c r="A3323" s="67">
        <f t="shared" si="1430"/>
        <v>45605</v>
      </c>
      <c r="B3323" s="8">
        <f t="shared" si="1438"/>
        <v>15266.063642329998</v>
      </c>
      <c r="C3323" s="224">
        <f t="shared" si="1439"/>
        <v>9481.1732882672786</v>
      </c>
      <c r="D3323" s="28">
        <f t="shared" si="1440"/>
        <v>6997.15</v>
      </c>
      <c r="E3323" s="9">
        <f>IF(K3323=1,VLOOKUP(A3322,[1]Plan1!$AY$117:$BA$314,3),E3322)</f>
        <v>7036.33</v>
      </c>
      <c r="F3323" s="110">
        <f t="shared" si="1441"/>
        <v>45581</v>
      </c>
      <c r="G3323" s="12">
        <f t="shared" si="1442"/>
        <v>5.5994226220676957E-3</v>
      </c>
      <c r="H3323" s="11">
        <f t="shared" si="1443"/>
        <v>45614</v>
      </c>
      <c r="I3323" s="11">
        <f t="shared" si="1444"/>
        <v>45614</v>
      </c>
      <c r="J3323" s="1">
        <f t="shared" si="1445"/>
        <v>23</v>
      </c>
      <c r="K3323" s="1">
        <f t="shared" si="1446"/>
        <v>19</v>
      </c>
      <c r="L3323" s="8">
        <f t="shared" si="1447"/>
        <v>1.0046233600000001</v>
      </c>
      <c r="M3323" s="14">
        <f t="shared" si="1448"/>
        <v>1.00439962</v>
      </c>
      <c r="N3323" s="14">
        <f t="shared" si="1449"/>
        <v>1.6011336792170339</v>
      </c>
      <c r="O3323" s="8">
        <f t="shared" si="1450"/>
        <v>1.60853629</v>
      </c>
      <c r="P3323" s="8">
        <f t="shared" si="1451"/>
        <v>15250.811305949999</v>
      </c>
      <c r="Q3323" s="13">
        <f t="shared" si="1455"/>
        <v>0</v>
      </c>
      <c r="R3323" s="21">
        <v>0</v>
      </c>
      <c r="S3323" s="8">
        <f t="shared" si="1452"/>
        <v>0</v>
      </c>
      <c r="T3323" s="10">
        <v>6.5000000000000002E-2</v>
      </c>
      <c r="U3323" s="13">
        <f t="shared" si="1453"/>
        <v>4</v>
      </c>
      <c r="V3323" s="13">
        <v>252</v>
      </c>
      <c r="W3323" s="14">
        <f t="shared" si="1419"/>
        <v>1.0010000999999999</v>
      </c>
      <c r="X3323" s="85">
        <f t="shared" si="1421"/>
        <v>15.252336379999999</v>
      </c>
      <c r="Y3323" s="8">
        <v>0</v>
      </c>
      <c r="Z3323" s="9">
        <f t="shared" si="1454"/>
        <v>0</v>
      </c>
      <c r="AA3323" s="26" t="str">
        <f t="shared" si="1435"/>
        <v>AMEX=</v>
      </c>
      <c r="AB3323" s="70">
        <f t="shared" si="1436"/>
        <v>45631</v>
      </c>
      <c r="AC3323" s="222">
        <f>X3319</f>
        <v>84.290523449999995</v>
      </c>
      <c r="AD3323" s="219" t="s">
        <v>144</v>
      </c>
      <c r="AE3323" s="11"/>
      <c r="AF3323" s="5"/>
      <c r="AG3323" s="1"/>
      <c r="AH3323" s="1"/>
      <c r="AI3323" s="1"/>
      <c r="AJ3323" s="1"/>
      <c r="AK3323" s="10"/>
      <c r="AL3323" s="1"/>
      <c r="AM3323" s="1"/>
      <c r="AN3323" s="1"/>
      <c r="AO3323" s="1"/>
      <c r="AP3323" s="1"/>
      <c r="AQ3323" s="1"/>
    </row>
    <row r="3324" spans="1:43" ht="15.75" x14ac:dyDescent="0.2">
      <c r="A3324" s="67">
        <f t="shared" si="1430"/>
        <v>45606</v>
      </c>
      <c r="B3324" s="8">
        <f t="shared" si="1438"/>
        <v>15266.063642329998</v>
      </c>
      <c r="C3324" s="224">
        <f t="shared" si="1439"/>
        <v>9481.1732882672786</v>
      </c>
      <c r="D3324" s="28">
        <f t="shared" si="1440"/>
        <v>6997.15</v>
      </c>
      <c r="E3324" s="9">
        <f>IF(K3324=1,VLOOKUP(A3323,[1]Plan1!$AY$117:$BA$314,3),E3323)</f>
        <v>7036.33</v>
      </c>
      <c r="F3324" s="110">
        <f t="shared" si="1441"/>
        <v>45581</v>
      </c>
      <c r="G3324" s="12">
        <f t="shared" si="1442"/>
        <v>5.5994226220676957E-3</v>
      </c>
      <c r="H3324" s="11">
        <f t="shared" si="1443"/>
        <v>45614</v>
      </c>
      <c r="I3324" s="11">
        <f t="shared" si="1444"/>
        <v>45614</v>
      </c>
      <c r="J3324" s="1">
        <f t="shared" si="1445"/>
        <v>23</v>
      </c>
      <c r="K3324" s="1">
        <f t="shared" si="1446"/>
        <v>19</v>
      </c>
      <c r="L3324" s="8">
        <f t="shared" si="1447"/>
        <v>1.0046233600000001</v>
      </c>
      <c r="M3324" s="14">
        <f t="shared" si="1448"/>
        <v>1.00439962</v>
      </c>
      <c r="N3324" s="14">
        <f t="shared" si="1449"/>
        <v>1.6011336792170339</v>
      </c>
      <c r="O3324" s="8">
        <f t="shared" si="1450"/>
        <v>1.60853629</v>
      </c>
      <c r="P3324" s="8">
        <f t="shared" si="1451"/>
        <v>15250.811305949999</v>
      </c>
      <c r="Q3324" s="13">
        <f t="shared" si="1455"/>
        <v>0</v>
      </c>
      <c r="R3324" s="21">
        <v>0</v>
      </c>
      <c r="S3324" s="8">
        <f t="shared" si="1452"/>
        <v>0</v>
      </c>
      <c r="T3324" s="10">
        <v>6.5000000000000002E-2</v>
      </c>
      <c r="U3324" s="13">
        <f t="shared" si="1453"/>
        <v>4</v>
      </c>
      <c r="V3324" s="13">
        <v>252</v>
      </c>
      <c r="W3324" s="14">
        <f t="shared" ref="W3324:W3387" si="1456">ROUND((1+T3324)^TRUNC((U3324/V3324),9),9)</f>
        <v>1.0010000999999999</v>
      </c>
      <c r="X3324" s="85">
        <f t="shared" si="1421"/>
        <v>15.252336379999999</v>
      </c>
      <c r="Y3324" s="8">
        <v>0</v>
      </c>
      <c r="Z3324" s="9">
        <f t="shared" si="1454"/>
        <v>0</v>
      </c>
      <c r="AA3324" s="26" t="str">
        <f t="shared" si="1435"/>
        <v>AMEX=</v>
      </c>
      <c r="AB3324" s="70">
        <f t="shared" si="1436"/>
        <v>45631</v>
      </c>
      <c r="AC3324" s="219" t="s">
        <v>95</v>
      </c>
      <c r="AD3324" s="221">
        <f>AD3320-AD3322</f>
        <v>5830125.0200000014</v>
      </c>
      <c r="AE3324" s="11"/>
      <c r="AF3324" s="5"/>
      <c r="AG3324" s="1"/>
      <c r="AH3324" s="1"/>
      <c r="AI3324" s="1"/>
      <c r="AJ3324" s="1"/>
      <c r="AK3324" s="10"/>
      <c r="AL3324" s="1"/>
      <c r="AM3324" s="1"/>
      <c r="AN3324" s="1"/>
      <c r="AO3324" s="1"/>
      <c r="AP3324" s="1"/>
      <c r="AQ3324" s="1"/>
    </row>
    <row r="3325" spans="1:43" ht="15.75" x14ac:dyDescent="0.2">
      <c r="A3325" s="67">
        <f t="shared" si="1430"/>
        <v>45607</v>
      </c>
      <c r="B3325" s="8">
        <f t="shared" si="1438"/>
        <v>15266.063642329998</v>
      </c>
      <c r="C3325" s="224">
        <f t="shared" si="1439"/>
        <v>9481.1732882672786</v>
      </c>
      <c r="D3325" s="28">
        <f t="shared" si="1440"/>
        <v>6997.15</v>
      </c>
      <c r="E3325" s="9">
        <f>IF(K3325=1,VLOOKUP(A3324,[1]Plan1!$AY$117:$BA$314,3),E3324)</f>
        <v>7036.33</v>
      </c>
      <c r="F3325" s="110">
        <f t="shared" si="1441"/>
        <v>45581</v>
      </c>
      <c r="G3325" s="12">
        <f t="shared" si="1442"/>
        <v>5.5994226220676957E-3</v>
      </c>
      <c r="H3325" s="11">
        <f t="shared" si="1443"/>
        <v>45614</v>
      </c>
      <c r="I3325" s="11">
        <f t="shared" si="1444"/>
        <v>45614</v>
      </c>
      <c r="J3325" s="1">
        <f t="shared" si="1445"/>
        <v>23</v>
      </c>
      <c r="K3325" s="1">
        <f t="shared" si="1446"/>
        <v>19</v>
      </c>
      <c r="L3325" s="8">
        <f t="shared" si="1447"/>
        <v>1.0046233600000001</v>
      </c>
      <c r="M3325" s="14">
        <f t="shared" si="1448"/>
        <v>1.00439962</v>
      </c>
      <c r="N3325" s="14">
        <f t="shared" si="1449"/>
        <v>1.6011336792170339</v>
      </c>
      <c r="O3325" s="8">
        <f t="shared" si="1450"/>
        <v>1.60853629</v>
      </c>
      <c r="P3325" s="8">
        <f t="shared" si="1451"/>
        <v>15250.811305949999</v>
      </c>
      <c r="Q3325" s="13">
        <f t="shared" si="1455"/>
        <v>0</v>
      </c>
      <c r="R3325" s="21">
        <v>0</v>
      </c>
      <c r="S3325" s="8">
        <f t="shared" si="1452"/>
        <v>0</v>
      </c>
      <c r="T3325" s="10">
        <v>6.5000000000000002E-2</v>
      </c>
      <c r="U3325" s="13">
        <f t="shared" si="1453"/>
        <v>4</v>
      </c>
      <c r="V3325" s="13">
        <v>252</v>
      </c>
      <c r="W3325" s="14">
        <f t="shared" si="1456"/>
        <v>1.0010000999999999</v>
      </c>
      <c r="X3325" s="85">
        <f t="shared" si="1421"/>
        <v>15.252336379999999</v>
      </c>
      <c r="Y3325" s="8">
        <v>0</v>
      </c>
      <c r="Z3325" s="9">
        <f t="shared" si="1454"/>
        <v>0</v>
      </c>
      <c r="AA3325" s="26" t="str">
        <f t="shared" si="1435"/>
        <v>AMEX=</v>
      </c>
      <c r="AB3325" s="70">
        <f t="shared" si="1436"/>
        <v>45631</v>
      </c>
      <c r="AC3325" s="221">
        <f>AC3323*AC3321</f>
        <v>838353.54623370001</v>
      </c>
      <c r="AD3325" s="219" t="s">
        <v>140</v>
      </c>
      <c r="AE3325" s="11"/>
      <c r="AF3325" s="5"/>
      <c r="AG3325" s="1"/>
      <c r="AH3325" s="1"/>
      <c r="AI3325" s="1"/>
      <c r="AJ3325" s="1"/>
      <c r="AK3325" s="10"/>
      <c r="AL3325" s="1"/>
      <c r="AM3325" s="1"/>
      <c r="AN3325" s="1"/>
      <c r="AO3325" s="1"/>
      <c r="AP3325" s="1"/>
      <c r="AQ3325" s="1"/>
    </row>
    <row r="3326" spans="1:43" ht="15.75" x14ac:dyDescent="0.2">
      <c r="A3326" s="67">
        <f t="shared" si="1430"/>
        <v>45608</v>
      </c>
      <c r="B3326" s="8">
        <f t="shared" si="1438"/>
        <v>15273.586607419998</v>
      </c>
      <c r="C3326" s="224">
        <f t="shared" si="1439"/>
        <v>9481.1732882672786</v>
      </c>
      <c r="D3326" s="28">
        <f t="shared" si="1440"/>
        <v>6997.15</v>
      </c>
      <c r="E3326" s="9">
        <f>IF(K3326=1,VLOOKUP(A3325,[1]Plan1!$AY$117:$BA$314,3),E3325)</f>
        <v>7036.33</v>
      </c>
      <c r="F3326" s="110">
        <f t="shared" si="1441"/>
        <v>45581</v>
      </c>
      <c r="G3326" s="12">
        <f t="shared" si="1442"/>
        <v>5.5994226220676957E-3</v>
      </c>
      <c r="H3326" s="11">
        <f t="shared" si="1443"/>
        <v>45614</v>
      </c>
      <c r="I3326" s="11">
        <f t="shared" si="1444"/>
        <v>45614</v>
      </c>
      <c r="J3326" s="1">
        <f t="shared" si="1445"/>
        <v>23</v>
      </c>
      <c r="K3326" s="1">
        <f t="shared" si="1446"/>
        <v>20</v>
      </c>
      <c r="L3326" s="8">
        <f t="shared" si="1447"/>
        <v>1.00486728</v>
      </c>
      <c r="M3326" s="14">
        <f t="shared" si="1448"/>
        <v>1.00439962</v>
      </c>
      <c r="N3326" s="14">
        <f t="shared" si="1449"/>
        <v>1.6011336792170339</v>
      </c>
      <c r="O3326" s="8">
        <f t="shared" si="1450"/>
        <v>1.6089268400000001</v>
      </c>
      <c r="P3326" s="8">
        <f t="shared" si="1451"/>
        <v>15254.514178179999</v>
      </c>
      <c r="Q3326" s="13">
        <f t="shared" si="1455"/>
        <v>0</v>
      </c>
      <c r="R3326" s="21">
        <v>0</v>
      </c>
      <c r="S3326" s="8">
        <f t="shared" si="1452"/>
        <v>0</v>
      </c>
      <c r="T3326" s="10">
        <v>6.5000000000000002E-2</v>
      </c>
      <c r="U3326" s="13">
        <f t="shared" si="1453"/>
        <v>5</v>
      </c>
      <c r="V3326" s="13">
        <v>252</v>
      </c>
      <c r="W3326" s="14">
        <f t="shared" si="1456"/>
        <v>1.0012502809999999</v>
      </c>
      <c r="X3326" s="85">
        <f t="shared" si="1421"/>
        <v>19.072429240000002</v>
      </c>
      <c r="Y3326" s="8">
        <v>0</v>
      </c>
      <c r="Z3326" s="9">
        <f t="shared" si="1454"/>
        <v>0</v>
      </c>
      <c r="AA3326" s="26" t="str">
        <f t="shared" si="1435"/>
        <v>AMEX=</v>
      </c>
      <c r="AB3326" s="70">
        <f t="shared" si="1436"/>
        <v>45631</v>
      </c>
      <c r="AC3326" s="77" t="s">
        <v>128</v>
      </c>
      <c r="AD3326" s="243">
        <v>1</v>
      </c>
      <c r="AE3326" s="11"/>
      <c r="AF3326" s="5"/>
      <c r="AG3326" s="1"/>
      <c r="AH3326" s="1"/>
      <c r="AI3326" s="1"/>
      <c r="AJ3326" s="1"/>
      <c r="AK3326" s="10"/>
      <c r="AL3326" s="1"/>
      <c r="AM3326" s="1"/>
      <c r="AN3326" s="1"/>
      <c r="AO3326" s="1"/>
      <c r="AP3326" s="1"/>
      <c r="AQ3326" s="1"/>
    </row>
    <row r="3327" spans="1:43" ht="15.75" x14ac:dyDescent="0.2">
      <c r="A3327" s="67">
        <f t="shared" si="1430"/>
        <v>45609</v>
      </c>
      <c r="B3327" s="8">
        <f t="shared" si="1438"/>
        <v>15281.113431039999</v>
      </c>
      <c r="C3327" s="224">
        <f t="shared" si="1439"/>
        <v>9481.1732882672786</v>
      </c>
      <c r="D3327" s="28">
        <f t="shared" si="1440"/>
        <v>6997.15</v>
      </c>
      <c r="E3327" s="9">
        <f>IF(K3327=1,VLOOKUP(A3326,[1]Plan1!$AY$117:$BA$314,3),E3326)</f>
        <v>7036.33</v>
      </c>
      <c r="F3327" s="110">
        <f t="shared" si="1441"/>
        <v>45581</v>
      </c>
      <c r="G3327" s="12">
        <f t="shared" si="1442"/>
        <v>5.5994226220676957E-3</v>
      </c>
      <c r="H3327" s="11">
        <f t="shared" si="1443"/>
        <v>45614</v>
      </c>
      <c r="I3327" s="11">
        <f t="shared" si="1444"/>
        <v>45614</v>
      </c>
      <c r="J3327" s="1">
        <f t="shared" si="1445"/>
        <v>23</v>
      </c>
      <c r="K3327" s="1">
        <f t="shared" si="1446"/>
        <v>21</v>
      </c>
      <c r="L3327" s="8">
        <f t="shared" si="1447"/>
        <v>1.00511127</v>
      </c>
      <c r="M3327" s="14">
        <f t="shared" si="1448"/>
        <v>1.00439962</v>
      </c>
      <c r="N3327" s="14">
        <f t="shared" si="1449"/>
        <v>1.6011336792170339</v>
      </c>
      <c r="O3327" s="8">
        <f t="shared" si="1450"/>
        <v>1.6093175</v>
      </c>
      <c r="P3327" s="8">
        <f t="shared" si="1451"/>
        <v>15258.21809334</v>
      </c>
      <c r="Q3327" s="13">
        <f t="shared" si="1455"/>
        <v>0</v>
      </c>
      <c r="R3327" s="21">
        <v>0</v>
      </c>
      <c r="S3327" s="8">
        <f t="shared" si="1452"/>
        <v>0</v>
      </c>
      <c r="T3327" s="10">
        <v>6.5000000000000002E-2</v>
      </c>
      <c r="U3327" s="13">
        <f t="shared" si="1453"/>
        <v>6</v>
      </c>
      <c r="V3327" s="13">
        <v>252</v>
      </c>
      <c r="W3327" s="14">
        <f t="shared" si="1456"/>
        <v>1.001500525</v>
      </c>
      <c r="X3327" s="85">
        <f t="shared" si="1421"/>
        <v>22.895337699999999</v>
      </c>
      <c r="Y3327" s="8">
        <v>0</v>
      </c>
      <c r="Z3327" s="9">
        <f t="shared" si="1454"/>
        <v>0</v>
      </c>
      <c r="AA3327" s="26" t="str">
        <f t="shared" si="1435"/>
        <v>AMEX=</v>
      </c>
      <c r="AB3327" s="70">
        <f t="shared" si="1436"/>
        <v>45631</v>
      </c>
      <c r="AC3327" s="238">
        <f>IF(AC3319&gt;AC3325,AC3323,TRUNC(AC3319/AC3321,8))</f>
        <v>84.290523449999995</v>
      </c>
      <c r="AD3327" s="219" t="s">
        <v>140</v>
      </c>
      <c r="AE3327" s="11"/>
      <c r="AF3327" s="5"/>
      <c r="AG3327" s="1"/>
      <c r="AH3327" s="1"/>
      <c r="AI3327" s="1"/>
      <c r="AJ3327" s="1"/>
      <c r="AK3327" s="10"/>
      <c r="AL3327" s="1"/>
      <c r="AM3327" s="1"/>
      <c r="AN3327" s="1"/>
      <c r="AO3327" s="1"/>
      <c r="AP3327" s="1"/>
      <c r="AQ3327" s="1"/>
    </row>
    <row r="3328" spans="1:43" ht="15.75" x14ac:dyDescent="0.2">
      <c r="A3328" s="67">
        <f t="shared" si="1430"/>
        <v>45610</v>
      </c>
      <c r="B3328" s="8">
        <f t="shared" si="1438"/>
        <v>15288.643814489998</v>
      </c>
      <c r="C3328" s="224">
        <f t="shared" si="1439"/>
        <v>9481.1732882672786</v>
      </c>
      <c r="D3328" s="28">
        <f t="shared" si="1440"/>
        <v>6997.15</v>
      </c>
      <c r="E3328" s="9">
        <f>IF(K3328=1,VLOOKUP(A3327,[1]Plan1!$AY$117:$BA$314,3),E3327)</f>
        <v>7036.33</v>
      </c>
      <c r="F3328" s="110">
        <f t="shared" si="1441"/>
        <v>45581</v>
      </c>
      <c r="G3328" s="12">
        <f t="shared" si="1442"/>
        <v>5.5994226220676957E-3</v>
      </c>
      <c r="H3328" s="11">
        <f t="shared" si="1443"/>
        <v>45614</v>
      </c>
      <c r="I3328" s="11">
        <f t="shared" si="1444"/>
        <v>45614</v>
      </c>
      <c r="J3328" s="1">
        <f t="shared" si="1445"/>
        <v>23</v>
      </c>
      <c r="K3328" s="1">
        <f t="shared" si="1446"/>
        <v>22</v>
      </c>
      <c r="L3328" s="8">
        <f t="shared" si="1447"/>
        <v>1.0053553099999999</v>
      </c>
      <c r="M3328" s="14">
        <f t="shared" si="1448"/>
        <v>1.00439962</v>
      </c>
      <c r="N3328" s="14">
        <f t="shared" si="1449"/>
        <v>1.6011336792170339</v>
      </c>
      <c r="O3328" s="8">
        <f t="shared" si="1450"/>
        <v>1.60970824</v>
      </c>
      <c r="P3328" s="8">
        <f t="shared" si="1451"/>
        <v>15261.922766989999</v>
      </c>
      <c r="Q3328" s="13">
        <f t="shared" si="1455"/>
        <v>0</v>
      </c>
      <c r="R3328" s="21">
        <v>0</v>
      </c>
      <c r="S3328" s="8">
        <f t="shared" si="1452"/>
        <v>0</v>
      </c>
      <c r="T3328" s="10">
        <v>6.5000000000000002E-2</v>
      </c>
      <c r="U3328" s="13">
        <f t="shared" si="1453"/>
        <v>7</v>
      </c>
      <c r="V3328" s="13">
        <v>252</v>
      </c>
      <c r="W3328" s="14">
        <f t="shared" si="1456"/>
        <v>1.0017508310000001</v>
      </c>
      <c r="X3328" s="85">
        <f t="shared" si="1421"/>
        <v>26.721047500000001</v>
      </c>
      <c r="Y3328" s="8">
        <v>0</v>
      </c>
      <c r="Z3328" s="9">
        <f t="shared" si="1454"/>
        <v>0</v>
      </c>
      <c r="AA3328" s="26" t="str">
        <f t="shared" si="1435"/>
        <v>AMEX=</v>
      </c>
      <c r="AB3328" s="70">
        <f t="shared" si="1436"/>
        <v>45631</v>
      </c>
      <c r="AC3328" s="219" t="s">
        <v>106</v>
      </c>
      <c r="AD3328" s="221">
        <f>AD3324*AD3326</f>
        <v>5830125.0200000014</v>
      </c>
      <c r="AE3328" s="11"/>
      <c r="AF3328" s="5"/>
      <c r="AG3328" s="1"/>
      <c r="AH3328" s="1"/>
      <c r="AI3328" s="1"/>
      <c r="AJ3328" s="1"/>
      <c r="AK3328" s="10"/>
      <c r="AL3328" s="1"/>
      <c r="AM3328" s="1"/>
      <c r="AN3328" s="1"/>
      <c r="AO3328" s="1"/>
      <c r="AP3328" s="1"/>
      <c r="AQ3328" s="1"/>
    </row>
    <row r="3329" spans="1:43" ht="15.75" x14ac:dyDescent="0.2">
      <c r="A3329" s="67">
        <f t="shared" si="1430"/>
        <v>45611</v>
      </c>
      <c r="B3329" s="8">
        <f t="shared" si="1438"/>
        <v>15296.178059290001</v>
      </c>
      <c r="C3329" s="224">
        <f t="shared" si="1439"/>
        <v>9481.1732882672786</v>
      </c>
      <c r="D3329" s="28">
        <f t="shared" si="1440"/>
        <v>6997.15</v>
      </c>
      <c r="E3329" s="9">
        <f>IF(K3329=1,VLOOKUP(A3328,[1]Plan1!$AY$117:$BA$314,3),E3328)</f>
        <v>7036.33</v>
      </c>
      <c r="F3329" s="110">
        <f t="shared" si="1441"/>
        <v>45581</v>
      </c>
      <c r="G3329" s="12">
        <f t="shared" si="1442"/>
        <v>5.5994226220676957E-3</v>
      </c>
      <c r="H3329" s="11">
        <f t="shared" si="1443"/>
        <v>45642</v>
      </c>
      <c r="I3329" s="11">
        <f t="shared" si="1444"/>
        <v>45614</v>
      </c>
      <c r="J3329" s="1">
        <f t="shared" si="1445"/>
        <v>23</v>
      </c>
      <c r="K3329" s="1">
        <f t="shared" si="1446"/>
        <v>23</v>
      </c>
      <c r="L3329" s="8">
        <f t="shared" si="1447"/>
        <v>1.00559942</v>
      </c>
      <c r="M3329" s="14">
        <f t="shared" si="1448"/>
        <v>1.00439962</v>
      </c>
      <c r="N3329" s="14">
        <f t="shared" si="1449"/>
        <v>1.6011336792170339</v>
      </c>
      <c r="O3329" s="8">
        <f t="shared" si="1450"/>
        <v>1.6100990900000001</v>
      </c>
      <c r="P3329" s="8">
        <f t="shared" si="1451"/>
        <v>15265.628483570001</v>
      </c>
      <c r="Q3329" s="13">
        <f t="shared" si="1455"/>
        <v>0</v>
      </c>
      <c r="R3329" s="21">
        <v>0</v>
      </c>
      <c r="S3329" s="8">
        <f t="shared" si="1452"/>
        <v>0</v>
      </c>
      <c r="T3329" s="10">
        <v>6.5000000000000002E-2</v>
      </c>
      <c r="U3329" s="13">
        <f t="shared" si="1453"/>
        <v>8</v>
      </c>
      <c r="V3329" s="13">
        <v>252</v>
      </c>
      <c r="W3329" s="14">
        <f t="shared" si="1456"/>
        <v>1.0020012</v>
      </c>
      <c r="X3329" s="85">
        <f t="shared" si="1421"/>
        <v>30.54957572</v>
      </c>
      <c r="Y3329" s="8">
        <v>0</v>
      </c>
      <c r="Z3329" s="9">
        <f t="shared" si="1454"/>
        <v>0</v>
      </c>
      <c r="AA3329" s="26" t="str">
        <f t="shared" si="1435"/>
        <v>AMEX=</v>
      </c>
      <c r="AB3329" s="70">
        <f t="shared" si="1436"/>
        <v>45631</v>
      </c>
      <c r="AC3329" s="222">
        <f>IF(AC3319&gt;AC3325,0,TRUNC((AC3319-AC3325)/AC3321,8))</f>
        <v>0</v>
      </c>
      <c r="AD3329" s="219" t="s">
        <v>141</v>
      </c>
      <c r="AE3329" s="11"/>
      <c r="AF3329" s="5"/>
      <c r="AG3329" s="1"/>
      <c r="AH3329" s="1"/>
      <c r="AI3329" s="1"/>
      <c r="AJ3329" s="1"/>
      <c r="AK3329" s="10"/>
      <c r="AL3329" s="1"/>
      <c r="AM3329" s="1"/>
      <c r="AN3329" s="1"/>
      <c r="AO3329" s="1"/>
      <c r="AP3329" s="1"/>
      <c r="AQ3329" s="1"/>
    </row>
    <row r="3330" spans="1:43" ht="15.75" x14ac:dyDescent="0.2">
      <c r="A3330" s="67">
        <f t="shared" si="1430"/>
        <v>45612</v>
      </c>
      <c r="B3330" s="8">
        <f t="shared" si="1438"/>
        <v>15296.178059290001</v>
      </c>
      <c r="C3330" s="224">
        <f t="shared" si="1439"/>
        <v>9481.1732882672786</v>
      </c>
      <c r="D3330" s="28">
        <f t="shared" si="1440"/>
        <v>6997.15</v>
      </c>
      <c r="E3330" s="9">
        <f>IF(K3330=1,VLOOKUP(A3329,[1]Plan1!$AY$117:$BA$314,3),E3329)</f>
        <v>7036.33</v>
      </c>
      <c r="F3330" s="110">
        <f t="shared" si="1441"/>
        <v>45581</v>
      </c>
      <c r="G3330" s="12">
        <f t="shared" si="1442"/>
        <v>5.5994226220676957E-3</v>
      </c>
      <c r="H3330" s="11">
        <f t="shared" si="1443"/>
        <v>45642</v>
      </c>
      <c r="I3330" s="11">
        <f t="shared" si="1444"/>
        <v>45614</v>
      </c>
      <c r="J3330" s="1">
        <f t="shared" si="1445"/>
        <v>23</v>
      </c>
      <c r="K3330" s="1">
        <f t="shared" si="1446"/>
        <v>23</v>
      </c>
      <c r="L3330" s="8">
        <f t="shared" si="1447"/>
        <v>1.00559942</v>
      </c>
      <c r="M3330" s="14">
        <f t="shared" si="1448"/>
        <v>1.00439962</v>
      </c>
      <c r="N3330" s="14">
        <f t="shared" si="1449"/>
        <v>1.6011336792170339</v>
      </c>
      <c r="O3330" s="8">
        <f t="shared" si="1450"/>
        <v>1.6100990900000001</v>
      </c>
      <c r="P3330" s="8">
        <f t="shared" si="1451"/>
        <v>15265.628483570001</v>
      </c>
      <c r="Q3330" s="13">
        <f t="shared" si="1455"/>
        <v>0</v>
      </c>
      <c r="R3330" s="21">
        <v>0</v>
      </c>
      <c r="S3330" s="8">
        <f t="shared" si="1452"/>
        <v>0</v>
      </c>
      <c r="T3330" s="10">
        <v>6.5000000000000002E-2</v>
      </c>
      <c r="U3330" s="13">
        <f t="shared" si="1453"/>
        <v>8</v>
      </c>
      <c r="V3330" s="13">
        <v>252</v>
      </c>
      <c r="W3330" s="14">
        <f t="shared" si="1456"/>
        <v>1.0020012</v>
      </c>
      <c r="X3330" s="85">
        <f t="shared" si="1421"/>
        <v>30.54957572</v>
      </c>
      <c r="Y3330" s="8">
        <v>0</v>
      </c>
      <c r="Z3330" s="9">
        <f t="shared" si="1454"/>
        <v>0</v>
      </c>
      <c r="AA3330" s="26" t="str">
        <f t="shared" si="1435"/>
        <v>AMEX=</v>
      </c>
      <c r="AB3330" s="70">
        <f t="shared" si="1436"/>
        <v>45631</v>
      </c>
      <c r="AC3330" s="77" t="s">
        <v>162</v>
      </c>
      <c r="AD3330" s="243">
        <v>0</v>
      </c>
      <c r="AE3330" s="11"/>
      <c r="AF3330" s="5"/>
      <c r="AG3330" s="1"/>
      <c r="AH3330" s="1"/>
      <c r="AI3330" s="1"/>
      <c r="AJ3330" s="1"/>
      <c r="AK3330" s="10"/>
      <c r="AL3330" s="1"/>
      <c r="AM3330" s="1"/>
      <c r="AN3330" s="1"/>
      <c r="AO3330" s="1"/>
      <c r="AP3330" s="1"/>
      <c r="AQ3330" s="1"/>
    </row>
    <row r="3331" spans="1:43" ht="15.75" x14ac:dyDescent="0.2">
      <c r="A3331" s="67">
        <f t="shared" si="1430"/>
        <v>45613</v>
      </c>
      <c r="B3331" s="8">
        <f t="shared" si="1438"/>
        <v>15296.178059290001</v>
      </c>
      <c r="C3331" s="224">
        <f t="shared" si="1439"/>
        <v>9481.1732882672786</v>
      </c>
      <c r="D3331" s="28">
        <f t="shared" si="1440"/>
        <v>6997.15</v>
      </c>
      <c r="E3331" s="9">
        <f>IF(K3331=1,VLOOKUP(A3330,[1]Plan1!$AY$117:$BA$314,3),E3330)</f>
        <v>7036.33</v>
      </c>
      <c r="F3331" s="110">
        <f t="shared" si="1441"/>
        <v>45581</v>
      </c>
      <c r="G3331" s="12">
        <f t="shared" si="1442"/>
        <v>5.5994226220676957E-3</v>
      </c>
      <c r="H3331" s="11">
        <f t="shared" si="1443"/>
        <v>45642</v>
      </c>
      <c r="I3331" s="11">
        <f t="shared" si="1444"/>
        <v>45614</v>
      </c>
      <c r="J3331" s="1">
        <f t="shared" si="1445"/>
        <v>23</v>
      </c>
      <c r="K3331" s="1">
        <f t="shared" si="1446"/>
        <v>23</v>
      </c>
      <c r="L3331" s="8">
        <f t="shared" si="1447"/>
        <v>1.00559942</v>
      </c>
      <c r="M3331" s="14">
        <f t="shared" si="1448"/>
        <v>1.00439962</v>
      </c>
      <c r="N3331" s="14">
        <f t="shared" si="1449"/>
        <v>1.6011336792170339</v>
      </c>
      <c r="O3331" s="8">
        <f t="shared" si="1450"/>
        <v>1.6100990900000001</v>
      </c>
      <c r="P3331" s="8">
        <f t="shared" si="1451"/>
        <v>15265.628483570001</v>
      </c>
      <c r="Q3331" s="13">
        <f t="shared" si="1455"/>
        <v>0</v>
      </c>
      <c r="R3331" s="21">
        <v>0</v>
      </c>
      <c r="S3331" s="8">
        <f t="shared" si="1452"/>
        <v>0</v>
      </c>
      <c r="T3331" s="10">
        <v>6.5000000000000002E-2</v>
      </c>
      <c r="U3331" s="13">
        <f t="shared" si="1453"/>
        <v>8</v>
      </c>
      <c r="V3331" s="13">
        <v>252</v>
      </c>
      <c r="W3331" s="14">
        <f t="shared" si="1456"/>
        <v>1.0020012</v>
      </c>
      <c r="X3331" s="85">
        <f t="shared" si="1421"/>
        <v>30.54957572</v>
      </c>
      <c r="Y3331" s="8">
        <v>0</v>
      </c>
      <c r="Z3331" s="9">
        <f t="shared" si="1454"/>
        <v>0</v>
      </c>
      <c r="AA3331" s="26" t="str">
        <f t="shared" si="1435"/>
        <v>AMEX=</v>
      </c>
      <c r="AB3331" s="70">
        <f t="shared" si="1436"/>
        <v>45631</v>
      </c>
      <c r="AC3331" s="238">
        <f>IF(AC3319&gt;AC3325,TRUNC((AC3319-AC3325)/AC3321,8),0)</f>
        <v>53.566199849999997</v>
      </c>
      <c r="AD3331" s="221">
        <f>AD3324-AD3328</f>
        <v>0</v>
      </c>
      <c r="AE3331" s="11"/>
      <c r="AF3331" s="5"/>
      <c r="AG3331" s="1"/>
      <c r="AH3331" s="1"/>
      <c r="AI3331" s="1"/>
      <c r="AJ3331" s="1"/>
      <c r="AK3331" s="10"/>
      <c r="AL3331" s="1"/>
      <c r="AM3331" s="1"/>
      <c r="AN3331" s="1"/>
      <c r="AO3331" s="1"/>
      <c r="AP3331" s="1"/>
      <c r="AQ3331" s="1"/>
    </row>
    <row r="3332" spans="1:43" ht="15.75" x14ac:dyDescent="0.2">
      <c r="A3332" s="67">
        <f t="shared" si="1430"/>
        <v>45614</v>
      </c>
      <c r="B3332" s="8">
        <f t="shared" si="1438"/>
        <v>15296.178059290001</v>
      </c>
      <c r="C3332" s="224">
        <f t="shared" si="1439"/>
        <v>9481.1732882672786</v>
      </c>
      <c r="D3332" s="28">
        <f t="shared" si="1440"/>
        <v>6997.15</v>
      </c>
      <c r="E3332" s="9">
        <f>IF(K3332=1,VLOOKUP(A3331,[1]Plan1!$AY$117:$BA$314,3),E3331)</f>
        <v>7036.33</v>
      </c>
      <c r="F3332" s="110">
        <f t="shared" si="1441"/>
        <v>45581</v>
      </c>
      <c r="G3332" s="12">
        <f t="shared" si="1442"/>
        <v>5.5994226220676957E-3</v>
      </c>
      <c r="H3332" s="11">
        <f t="shared" si="1443"/>
        <v>45642</v>
      </c>
      <c r="I3332" s="11">
        <f t="shared" si="1444"/>
        <v>45614</v>
      </c>
      <c r="J3332" s="1">
        <f t="shared" si="1445"/>
        <v>23</v>
      </c>
      <c r="K3332" s="1">
        <f t="shared" si="1446"/>
        <v>23</v>
      </c>
      <c r="L3332" s="8">
        <f t="shared" si="1447"/>
        <v>1.00559942</v>
      </c>
      <c r="M3332" s="14">
        <f t="shared" si="1448"/>
        <v>1.00439962</v>
      </c>
      <c r="N3332" s="14">
        <f t="shared" si="1449"/>
        <v>1.6011336792170339</v>
      </c>
      <c r="O3332" s="8">
        <f t="shared" si="1450"/>
        <v>1.6100990900000001</v>
      </c>
      <c r="P3332" s="8">
        <f t="shared" si="1451"/>
        <v>15265.628483570001</v>
      </c>
      <c r="Q3332" s="13">
        <f t="shared" si="1455"/>
        <v>0</v>
      </c>
      <c r="R3332" s="21">
        <v>0</v>
      </c>
      <c r="S3332" s="8">
        <f t="shared" si="1452"/>
        <v>0</v>
      </c>
      <c r="T3332" s="10">
        <v>6.5000000000000002E-2</v>
      </c>
      <c r="U3332" s="13">
        <f t="shared" si="1453"/>
        <v>8</v>
      </c>
      <c r="V3332" s="13">
        <v>252</v>
      </c>
      <c r="W3332" s="14">
        <f t="shared" si="1456"/>
        <v>1.0020012</v>
      </c>
      <c r="X3332" s="85">
        <f t="shared" ref="X3332:X3382" si="1457">TRUNC((P3332*(W3332-1)),8)</f>
        <v>30.54957572</v>
      </c>
      <c r="Y3332" s="8">
        <v>0</v>
      </c>
      <c r="Z3332" s="9">
        <f t="shared" si="1454"/>
        <v>0</v>
      </c>
      <c r="AA3332" s="26" t="str">
        <f t="shared" si="1435"/>
        <v>AMEX=</v>
      </c>
      <c r="AB3332" s="70">
        <f t="shared" si="1436"/>
        <v>45631</v>
      </c>
      <c r="AC3332" s="219" t="s">
        <v>112</v>
      </c>
      <c r="AD3332" s="244" t="s">
        <v>197</v>
      </c>
      <c r="AE3332" s="11"/>
      <c r="AF3332" s="5"/>
      <c r="AG3332" s="1"/>
      <c r="AH3332" s="1"/>
      <c r="AI3332" s="1"/>
      <c r="AJ3332" s="1"/>
      <c r="AK3332" s="10"/>
      <c r="AL3332" s="1"/>
      <c r="AM3332" s="1"/>
      <c r="AN3332" s="1"/>
      <c r="AO3332" s="1"/>
      <c r="AP3332" s="1"/>
      <c r="AQ3332" s="1"/>
    </row>
    <row r="3333" spans="1:43" ht="15.75" x14ac:dyDescent="0.2">
      <c r="A3333" s="67">
        <f t="shared" si="1430"/>
        <v>45615</v>
      </c>
      <c r="B3333" s="8">
        <f t="shared" si="1438"/>
        <v>15303.13564262</v>
      </c>
      <c r="C3333" s="224">
        <f t="shared" si="1439"/>
        <v>9481.1732882672786</v>
      </c>
      <c r="D3333" s="28">
        <f t="shared" si="1440"/>
        <v>7036.33</v>
      </c>
      <c r="E3333" s="9">
        <f>IF(K3333=1,VLOOKUP(A3332,[1]Plan1!$AY$117:$BA$314,3),E3332)</f>
        <v>7063.77</v>
      </c>
      <c r="F3333" s="110">
        <f t="shared" si="1441"/>
        <v>45615</v>
      </c>
      <c r="G3333" s="12">
        <f t="shared" si="1442"/>
        <v>3.8997602443320289E-3</v>
      </c>
      <c r="H3333" s="11">
        <f t="shared" si="1443"/>
        <v>45642</v>
      </c>
      <c r="I3333" s="11">
        <f t="shared" si="1444"/>
        <v>45642</v>
      </c>
      <c r="J3333" s="1">
        <f t="shared" si="1445"/>
        <v>19</v>
      </c>
      <c r="K3333" s="1">
        <f t="shared" si="1446"/>
        <v>1</v>
      </c>
      <c r="L3333" s="8">
        <f t="shared" si="1447"/>
        <v>1.0002048699999999</v>
      </c>
      <c r="M3333" s="14">
        <f t="shared" si="1448"/>
        <v>1.00559942</v>
      </c>
      <c r="N3333" s="14">
        <f t="shared" si="1449"/>
        <v>1.6100990991631154</v>
      </c>
      <c r="O3333" s="8">
        <f t="shared" si="1450"/>
        <v>1.6104289599999999</v>
      </c>
      <c r="P3333" s="8">
        <f t="shared" si="1451"/>
        <v>15268.756038199999</v>
      </c>
      <c r="Q3333" s="13">
        <f t="shared" si="1455"/>
        <v>0</v>
      </c>
      <c r="R3333" s="21">
        <v>0</v>
      </c>
      <c r="S3333" s="8">
        <f t="shared" si="1452"/>
        <v>0</v>
      </c>
      <c r="T3333" s="10">
        <v>6.5000000000000002E-2</v>
      </c>
      <c r="U3333" s="13">
        <f t="shared" si="1453"/>
        <v>9</v>
      </c>
      <c r="V3333" s="13">
        <v>252</v>
      </c>
      <c r="W3333" s="14">
        <f t="shared" si="1456"/>
        <v>1.002251631</v>
      </c>
      <c r="X3333" s="85">
        <f t="shared" si="1457"/>
        <v>34.37960442</v>
      </c>
      <c r="Y3333" s="8">
        <v>0</v>
      </c>
      <c r="Z3333" s="9">
        <f t="shared" si="1454"/>
        <v>0</v>
      </c>
      <c r="AA3333" s="26" t="str">
        <f t="shared" si="1435"/>
        <v>AMEX=</v>
      </c>
      <c r="AB3333" s="70">
        <f t="shared" si="1436"/>
        <v>45631</v>
      </c>
      <c r="AC3333" s="222">
        <f>B3319-S3319-X3319</f>
        <v>15236.00853972</v>
      </c>
      <c r="AD3333" s="221">
        <v>152674701.66</v>
      </c>
      <c r="AE3333" s="11"/>
      <c r="AF3333" s="5"/>
      <c r="AG3333" s="1"/>
      <c r="AH3333" s="1"/>
      <c r="AI3333" s="1"/>
      <c r="AJ3333" s="1"/>
      <c r="AK3333" s="10"/>
      <c r="AL3333" s="1"/>
      <c r="AM3333" s="1"/>
      <c r="AN3333" s="1"/>
      <c r="AO3333" s="1"/>
      <c r="AP3333" s="1"/>
      <c r="AQ3333" s="1"/>
    </row>
    <row r="3334" spans="1:43" ht="15.75" x14ac:dyDescent="0.2">
      <c r="A3334" s="67">
        <f t="shared" si="1430"/>
        <v>45616</v>
      </c>
      <c r="B3334" s="8">
        <f t="shared" si="1438"/>
        <v>15310.096229809998</v>
      </c>
      <c r="C3334" s="224">
        <f t="shared" si="1439"/>
        <v>9481.1732882672786</v>
      </c>
      <c r="D3334" s="28">
        <f t="shared" si="1440"/>
        <v>7036.33</v>
      </c>
      <c r="E3334" s="9">
        <f>IF(K3334=1,VLOOKUP(A3333,[1]Plan1!$AY$117:$BA$314,3),E3333)</f>
        <v>7063.77</v>
      </c>
      <c r="F3334" s="110">
        <f t="shared" si="1441"/>
        <v>45615</v>
      </c>
      <c r="G3334" s="12">
        <f t="shared" si="1442"/>
        <v>3.8997602443320289E-3</v>
      </c>
      <c r="H3334" s="11">
        <f t="shared" si="1443"/>
        <v>45642</v>
      </c>
      <c r="I3334" s="11">
        <f t="shared" si="1444"/>
        <v>45642</v>
      </c>
      <c r="J3334" s="1">
        <f t="shared" si="1445"/>
        <v>19</v>
      </c>
      <c r="K3334" s="1">
        <f t="shared" si="1446"/>
        <v>2</v>
      </c>
      <c r="L3334" s="8">
        <f t="shared" si="1447"/>
        <v>1.00040978</v>
      </c>
      <c r="M3334" s="14">
        <f t="shared" si="1448"/>
        <v>1.00559942</v>
      </c>
      <c r="N3334" s="14">
        <f t="shared" si="1449"/>
        <v>1.6100990991631154</v>
      </c>
      <c r="O3334" s="8">
        <f t="shared" si="1450"/>
        <v>1.6107588799999999</v>
      </c>
      <c r="P3334" s="8">
        <f t="shared" si="1451"/>
        <v>15271.884066889999</v>
      </c>
      <c r="Q3334" s="13">
        <f t="shared" si="1455"/>
        <v>0</v>
      </c>
      <c r="R3334" s="21">
        <v>0</v>
      </c>
      <c r="S3334" s="8">
        <f t="shared" si="1452"/>
        <v>0</v>
      </c>
      <c r="T3334" s="10">
        <v>6.5000000000000002E-2</v>
      </c>
      <c r="U3334" s="13">
        <f t="shared" si="1453"/>
        <v>10</v>
      </c>
      <c r="V3334" s="13">
        <v>252</v>
      </c>
      <c r="W3334" s="14">
        <f t="shared" si="1456"/>
        <v>1.0025021249999999</v>
      </c>
      <c r="X3334" s="85">
        <f t="shared" si="1457"/>
        <v>38.212162919999997</v>
      </c>
      <c r="Y3334" s="8">
        <v>0</v>
      </c>
      <c r="Z3334" s="9">
        <f t="shared" si="1454"/>
        <v>0</v>
      </c>
      <c r="AA3334" s="26" t="str">
        <f t="shared" si="1435"/>
        <v>AMEX=</v>
      </c>
      <c r="AB3334" s="70">
        <f t="shared" si="1436"/>
        <v>45631</v>
      </c>
      <c r="AC3334" s="219" t="s">
        <v>168</v>
      </c>
      <c r="AD3334" s="244" t="s">
        <v>198</v>
      </c>
      <c r="AE3334" s="11"/>
      <c r="AF3334" s="5"/>
      <c r="AG3334" s="1"/>
      <c r="AH3334" s="1"/>
      <c r="AI3334" s="1"/>
      <c r="AJ3334" s="1"/>
      <c r="AK3334" s="10"/>
      <c r="AL3334" s="1"/>
      <c r="AM3334" s="1"/>
      <c r="AN3334" s="1"/>
      <c r="AO3334" s="1"/>
      <c r="AP3334" s="1"/>
      <c r="AQ3334" s="1"/>
    </row>
    <row r="3335" spans="1:43" ht="15.75" x14ac:dyDescent="0.2">
      <c r="A3335" s="67">
        <f t="shared" si="1430"/>
        <v>45617</v>
      </c>
      <c r="B3335" s="8">
        <f t="shared" si="1438"/>
        <v>15310.096229809998</v>
      </c>
      <c r="C3335" s="224">
        <f t="shared" si="1439"/>
        <v>9481.1732882672786</v>
      </c>
      <c r="D3335" s="28">
        <f t="shared" si="1440"/>
        <v>7036.33</v>
      </c>
      <c r="E3335" s="9">
        <f>IF(K3335=1,VLOOKUP(A3334,[1]Plan1!$AY$117:$BA$314,3),E3334)</f>
        <v>7063.77</v>
      </c>
      <c r="F3335" s="110">
        <f t="shared" si="1441"/>
        <v>45615</v>
      </c>
      <c r="G3335" s="12">
        <f t="shared" si="1442"/>
        <v>3.8997602443320289E-3</v>
      </c>
      <c r="H3335" s="11">
        <f t="shared" si="1443"/>
        <v>45642</v>
      </c>
      <c r="I3335" s="11">
        <f t="shared" si="1444"/>
        <v>45642</v>
      </c>
      <c r="J3335" s="1">
        <f t="shared" si="1445"/>
        <v>19</v>
      </c>
      <c r="K3335" s="1">
        <f t="shared" si="1446"/>
        <v>2</v>
      </c>
      <c r="L3335" s="8">
        <f t="shared" si="1447"/>
        <v>1.00040978</v>
      </c>
      <c r="M3335" s="14">
        <f t="shared" si="1448"/>
        <v>1.00559942</v>
      </c>
      <c r="N3335" s="14">
        <f t="shared" si="1449"/>
        <v>1.6100990991631154</v>
      </c>
      <c r="O3335" s="8">
        <f t="shared" si="1450"/>
        <v>1.6107588799999999</v>
      </c>
      <c r="P3335" s="8">
        <f t="shared" si="1451"/>
        <v>15271.884066889999</v>
      </c>
      <c r="Q3335" s="13">
        <f t="shared" si="1455"/>
        <v>0</v>
      </c>
      <c r="R3335" s="21">
        <v>0</v>
      </c>
      <c r="S3335" s="8">
        <f t="shared" si="1452"/>
        <v>0</v>
      </c>
      <c r="T3335" s="10">
        <v>6.5000000000000002E-2</v>
      </c>
      <c r="U3335" s="13">
        <f t="shared" si="1453"/>
        <v>10</v>
      </c>
      <c r="V3335" s="13">
        <v>252</v>
      </c>
      <c r="W3335" s="14">
        <f t="shared" si="1456"/>
        <v>1.0025021249999999</v>
      </c>
      <c r="X3335" s="85">
        <f t="shared" si="1457"/>
        <v>38.212162919999997</v>
      </c>
      <c r="Y3335" s="8">
        <v>0</v>
      </c>
      <c r="Z3335" s="9">
        <f t="shared" si="1454"/>
        <v>0</v>
      </c>
      <c r="AA3335" s="26" t="str">
        <f t="shared" si="1435"/>
        <v>AMEX=</v>
      </c>
      <c r="AB3335" s="70">
        <f t="shared" si="1436"/>
        <v>45631</v>
      </c>
      <c r="AC3335" s="221">
        <f>AC3333*AC3321</f>
        <v>151537340.93605512</v>
      </c>
      <c r="AD3335" s="221">
        <v>496509941.07999998</v>
      </c>
      <c r="AE3335" s="11"/>
      <c r="AF3335" s="5"/>
      <c r="AG3335" s="1"/>
      <c r="AH3335" s="1"/>
      <c r="AI3335" s="1"/>
      <c r="AJ3335" s="1"/>
      <c r="AK3335" s="10"/>
      <c r="AL3335" s="1"/>
      <c r="AM3335" s="1"/>
      <c r="AN3335" s="1"/>
      <c r="AO3335" s="1"/>
      <c r="AP3335" s="1"/>
      <c r="AQ3335" s="1"/>
    </row>
    <row r="3336" spans="1:43" ht="15.75" x14ac:dyDescent="0.2">
      <c r="A3336" s="67">
        <f t="shared" si="1430"/>
        <v>45618</v>
      </c>
      <c r="B3336" s="8">
        <f t="shared" si="1438"/>
        <v>15317.06020208</v>
      </c>
      <c r="C3336" s="224">
        <f t="shared" si="1439"/>
        <v>9481.1732882672786</v>
      </c>
      <c r="D3336" s="28">
        <f t="shared" si="1440"/>
        <v>7036.33</v>
      </c>
      <c r="E3336" s="9">
        <f>IF(K3336=1,VLOOKUP(A3335,[1]Plan1!$AY$117:$BA$314,3),E3335)</f>
        <v>7063.77</v>
      </c>
      <c r="F3336" s="110">
        <f t="shared" si="1441"/>
        <v>45615</v>
      </c>
      <c r="G3336" s="12">
        <f t="shared" si="1442"/>
        <v>3.8997602443320289E-3</v>
      </c>
      <c r="H3336" s="11">
        <f t="shared" si="1443"/>
        <v>45642</v>
      </c>
      <c r="I3336" s="11">
        <f t="shared" si="1444"/>
        <v>45642</v>
      </c>
      <c r="J3336" s="1">
        <f t="shared" si="1445"/>
        <v>19</v>
      </c>
      <c r="K3336" s="1">
        <f t="shared" si="1446"/>
        <v>3</v>
      </c>
      <c r="L3336" s="8">
        <f t="shared" si="1447"/>
        <v>1.0006147400000001</v>
      </c>
      <c r="M3336" s="14">
        <f t="shared" si="1448"/>
        <v>1.00559942</v>
      </c>
      <c r="N3336" s="14">
        <f t="shared" si="1449"/>
        <v>1.6100990991631154</v>
      </c>
      <c r="O3336" s="8">
        <f t="shared" si="1450"/>
        <v>1.61108889</v>
      </c>
      <c r="P3336" s="8">
        <f t="shared" si="1451"/>
        <v>15275.01294889</v>
      </c>
      <c r="Q3336" s="13">
        <f t="shared" si="1455"/>
        <v>0</v>
      </c>
      <c r="R3336" s="21">
        <v>0</v>
      </c>
      <c r="S3336" s="8">
        <f t="shared" si="1452"/>
        <v>0</v>
      </c>
      <c r="T3336" s="10">
        <v>6.5000000000000002E-2</v>
      </c>
      <c r="U3336" s="13">
        <f t="shared" si="1453"/>
        <v>11</v>
      </c>
      <c r="V3336" s="13">
        <v>252</v>
      </c>
      <c r="W3336" s="14">
        <f t="shared" si="1456"/>
        <v>1.0027526819999999</v>
      </c>
      <c r="X3336" s="85">
        <f t="shared" si="1457"/>
        <v>42.047253189999999</v>
      </c>
      <c r="Y3336" s="8">
        <v>0</v>
      </c>
      <c r="Z3336" s="9">
        <f t="shared" si="1454"/>
        <v>0</v>
      </c>
      <c r="AA3336" s="26" t="str">
        <f t="shared" si="1435"/>
        <v>AMEX=</v>
      </c>
      <c r="AB3336" s="70">
        <f t="shared" si="1436"/>
        <v>45631</v>
      </c>
      <c r="AC3336" s="233"/>
      <c r="AD3336" s="244" t="s">
        <v>199</v>
      </c>
      <c r="AE3336" s="11"/>
      <c r="AF3336" s="5"/>
      <c r="AG3336" s="1"/>
      <c r="AH3336" s="1"/>
      <c r="AI3336" s="1"/>
      <c r="AJ3336" s="1"/>
      <c r="AK3336" s="10"/>
      <c r="AL3336" s="1"/>
      <c r="AM3336" s="1"/>
      <c r="AN3336" s="1"/>
      <c r="AO3336" s="1"/>
      <c r="AP3336" s="1"/>
      <c r="AQ3336" s="1"/>
    </row>
    <row r="3337" spans="1:43" ht="15.75" x14ac:dyDescent="0.2">
      <c r="A3337" s="67">
        <f t="shared" si="1430"/>
        <v>45619</v>
      </c>
      <c r="B3337" s="8">
        <f t="shared" si="1438"/>
        <v>15324.027260090001</v>
      </c>
      <c r="C3337" s="224">
        <f t="shared" si="1439"/>
        <v>9481.1732882672786</v>
      </c>
      <c r="D3337" s="28">
        <f t="shared" si="1440"/>
        <v>7036.33</v>
      </c>
      <c r="E3337" s="9">
        <f>IF(K3337=1,VLOOKUP(A3336,[1]Plan1!$AY$117:$BA$314,3),E3336)</f>
        <v>7063.77</v>
      </c>
      <c r="F3337" s="110">
        <f t="shared" si="1441"/>
        <v>45615</v>
      </c>
      <c r="G3337" s="12">
        <f t="shared" si="1442"/>
        <v>3.8997602443320289E-3</v>
      </c>
      <c r="H3337" s="11">
        <f t="shared" si="1443"/>
        <v>45642</v>
      </c>
      <c r="I3337" s="11">
        <f t="shared" si="1444"/>
        <v>45642</v>
      </c>
      <c r="J3337" s="1">
        <f t="shared" si="1445"/>
        <v>19</v>
      </c>
      <c r="K3337" s="1">
        <f t="shared" si="1446"/>
        <v>4</v>
      </c>
      <c r="L3337" s="8">
        <f t="shared" si="1447"/>
        <v>1.0008197400000001</v>
      </c>
      <c r="M3337" s="14">
        <f t="shared" si="1448"/>
        <v>1.00559942</v>
      </c>
      <c r="N3337" s="14">
        <f t="shared" si="1449"/>
        <v>1.6100990991631154</v>
      </c>
      <c r="O3337" s="8">
        <f t="shared" si="1450"/>
        <v>1.61141896</v>
      </c>
      <c r="P3337" s="8">
        <f t="shared" si="1451"/>
        <v>15278.142399750001</v>
      </c>
      <c r="Q3337" s="13">
        <f t="shared" si="1455"/>
        <v>0</v>
      </c>
      <c r="R3337" s="21">
        <v>0</v>
      </c>
      <c r="S3337" s="8">
        <f t="shared" si="1452"/>
        <v>0</v>
      </c>
      <c r="T3337" s="10">
        <v>6.5000000000000002E-2</v>
      </c>
      <c r="U3337" s="13">
        <f t="shared" si="1453"/>
        <v>12</v>
      </c>
      <c r="V3337" s="13">
        <v>252</v>
      </c>
      <c r="W3337" s="14">
        <f t="shared" si="1456"/>
        <v>1.0030033009999999</v>
      </c>
      <c r="X3337" s="85">
        <f t="shared" si="1457"/>
        <v>45.884860340000003</v>
      </c>
      <c r="Y3337" s="8">
        <v>0</v>
      </c>
      <c r="Z3337" s="9">
        <f t="shared" si="1454"/>
        <v>0</v>
      </c>
      <c r="AA3337" s="26" t="str">
        <f t="shared" si="1435"/>
        <v>AMEX=</v>
      </c>
      <c r="AB3337" s="70">
        <f t="shared" si="1436"/>
        <v>45631</v>
      </c>
      <c r="AC3337" s="233"/>
      <c r="AD3337" s="245">
        <f>ROUND(AD3333/(AD3333+AD3335),6)</f>
        <v>0.235179</v>
      </c>
      <c r="AE3337" s="11"/>
      <c r="AF3337" s="5"/>
      <c r="AG3337" s="1"/>
      <c r="AH3337" s="1"/>
      <c r="AI3337" s="1"/>
      <c r="AJ3337" s="1"/>
      <c r="AK3337" s="10"/>
      <c r="AL3337" s="1"/>
      <c r="AM3337" s="1"/>
      <c r="AN3337" s="1"/>
      <c r="AO3337" s="1"/>
      <c r="AP3337" s="1"/>
      <c r="AQ3337" s="1"/>
    </row>
    <row r="3338" spans="1:43" ht="15.75" x14ac:dyDescent="0.2">
      <c r="A3338" s="67">
        <f t="shared" si="1430"/>
        <v>45620</v>
      </c>
      <c r="B3338" s="8">
        <f t="shared" si="1438"/>
        <v>15324.027260090001</v>
      </c>
      <c r="C3338" s="224">
        <f t="shared" si="1439"/>
        <v>9481.1732882672786</v>
      </c>
      <c r="D3338" s="28">
        <f t="shared" si="1440"/>
        <v>7036.33</v>
      </c>
      <c r="E3338" s="9">
        <f>IF(K3338=1,VLOOKUP(A3337,[1]Plan1!$AY$117:$BA$314,3),E3337)</f>
        <v>7063.77</v>
      </c>
      <c r="F3338" s="110">
        <f t="shared" si="1441"/>
        <v>45615</v>
      </c>
      <c r="G3338" s="12">
        <f t="shared" si="1442"/>
        <v>3.8997602443320289E-3</v>
      </c>
      <c r="H3338" s="11">
        <f t="shared" si="1443"/>
        <v>45642</v>
      </c>
      <c r="I3338" s="11">
        <f t="shared" si="1444"/>
        <v>45642</v>
      </c>
      <c r="J3338" s="1">
        <f t="shared" si="1445"/>
        <v>19</v>
      </c>
      <c r="K3338" s="1">
        <f t="shared" si="1446"/>
        <v>4</v>
      </c>
      <c r="L3338" s="8">
        <f t="shared" si="1447"/>
        <v>1.0008197400000001</v>
      </c>
      <c r="M3338" s="14">
        <f t="shared" si="1448"/>
        <v>1.00559942</v>
      </c>
      <c r="N3338" s="14">
        <f t="shared" si="1449"/>
        <v>1.6100990991631154</v>
      </c>
      <c r="O3338" s="8">
        <f t="shared" si="1450"/>
        <v>1.61141896</v>
      </c>
      <c r="P3338" s="8">
        <f t="shared" si="1451"/>
        <v>15278.142399750001</v>
      </c>
      <c r="Q3338" s="13">
        <f t="shared" si="1455"/>
        <v>0</v>
      </c>
      <c r="R3338" s="21">
        <v>0</v>
      </c>
      <c r="S3338" s="8">
        <f t="shared" si="1452"/>
        <v>0</v>
      </c>
      <c r="T3338" s="10">
        <v>6.5000000000000002E-2</v>
      </c>
      <c r="U3338" s="13">
        <f t="shared" si="1453"/>
        <v>12</v>
      </c>
      <c r="V3338" s="13">
        <v>252</v>
      </c>
      <c r="W3338" s="14">
        <f t="shared" si="1456"/>
        <v>1.0030033009999999</v>
      </c>
      <c r="X3338" s="85">
        <f t="shared" si="1457"/>
        <v>45.884860340000003</v>
      </c>
      <c r="Y3338" s="8">
        <v>0</v>
      </c>
      <c r="Z3338" s="9">
        <f t="shared" si="1454"/>
        <v>0</v>
      </c>
      <c r="AA3338" s="26" t="str">
        <f t="shared" si="1435"/>
        <v>AMEX=</v>
      </c>
      <c r="AB3338" s="70">
        <f t="shared" si="1436"/>
        <v>45631</v>
      </c>
      <c r="AC3338" s="233"/>
      <c r="AD3338" s="244" t="s">
        <v>200</v>
      </c>
      <c r="AE3338" s="11"/>
      <c r="AF3338" s="5"/>
      <c r="AG3338" s="1"/>
      <c r="AH3338" s="1"/>
      <c r="AI3338" s="1"/>
      <c r="AJ3338" s="1"/>
      <c r="AK3338" s="10"/>
      <c r="AL3338" s="1"/>
      <c r="AM3338" s="1"/>
      <c r="AN3338" s="1"/>
      <c r="AO3338" s="1"/>
      <c r="AP3338" s="1"/>
      <c r="AQ3338" s="1"/>
    </row>
    <row r="3339" spans="1:43" ht="15.75" x14ac:dyDescent="0.2">
      <c r="A3339" s="67">
        <f t="shared" ref="A3339:A3402" si="1458">(A3338+1)</f>
        <v>45621</v>
      </c>
      <c r="B3339" s="8">
        <f t="shared" si="1438"/>
        <v>15324.027260090001</v>
      </c>
      <c r="C3339" s="224">
        <f t="shared" si="1439"/>
        <v>9481.1732882672786</v>
      </c>
      <c r="D3339" s="28">
        <f t="shared" si="1440"/>
        <v>7036.33</v>
      </c>
      <c r="E3339" s="9">
        <f>IF(K3339=1,VLOOKUP(A3338,[1]Plan1!$AY$117:$BA$314,3),E3338)</f>
        <v>7063.77</v>
      </c>
      <c r="F3339" s="110">
        <f t="shared" si="1441"/>
        <v>45615</v>
      </c>
      <c r="G3339" s="12">
        <f t="shared" si="1442"/>
        <v>3.8997602443320289E-3</v>
      </c>
      <c r="H3339" s="11">
        <f t="shared" si="1443"/>
        <v>45642</v>
      </c>
      <c r="I3339" s="11">
        <f t="shared" si="1444"/>
        <v>45642</v>
      </c>
      <c r="J3339" s="1">
        <f t="shared" si="1445"/>
        <v>19</v>
      </c>
      <c r="K3339" s="1">
        <f t="shared" si="1446"/>
        <v>4</v>
      </c>
      <c r="L3339" s="8">
        <f t="shared" si="1447"/>
        <v>1.0008197400000001</v>
      </c>
      <c r="M3339" s="14">
        <f t="shared" si="1448"/>
        <v>1.00559942</v>
      </c>
      <c r="N3339" s="14">
        <f t="shared" si="1449"/>
        <v>1.6100990991631154</v>
      </c>
      <c r="O3339" s="8">
        <f t="shared" si="1450"/>
        <v>1.61141896</v>
      </c>
      <c r="P3339" s="8">
        <f t="shared" si="1451"/>
        <v>15278.142399750001</v>
      </c>
      <c r="Q3339" s="13">
        <f t="shared" si="1455"/>
        <v>0</v>
      </c>
      <c r="R3339" s="21">
        <v>0</v>
      </c>
      <c r="S3339" s="8">
        <f t="shared" si="1452"/>
        <v>0</v>
      </c>
      <c r="T3339" s="10">
        <v>6.5000000000000002E-2</v>
      </c>
      <c r="U3339" s="13">
        <f t="shared" si="1453"/>
        <v>12</v>
      </c>
      <c r="V3339" s="13">
        <v>252</v>
      </c>
      <c r="W3339" s="14">
        <f t="shared" si="1456"/>
        <v>1.0030033009999999</v>
      </c>
      <c r="X3339" s="85">
        <f t="shared" si="1457"/>
        <v>45.884860340000003</v>
      </c>
      <c r="Y3339" s="8">
        <v>0</v>
      </c>
      <c r="Z3339" s="9">
        <f t="shared" si="1454"/>
        <v>0</v>
      </c>
      <c r="AA3339" s="26" t="str">
        <f t="shared" ref="AA3339:AA3402" si="1459">IF($Q3338&gt;0,VLOOKUP($A3338,$AE$10:$AO$114,($AN$7)+1),AA3338)</f>
        <v>AMEX=</v>
      </c>
      <c r="AB3339" s="70">
        <f t="shared" ref="AB3339:AB3402" si="1460">IF($Q3338&gt;0,VLOOKUP($A3338,$AE$10:$AO$114,($AO$7)+1),AB3338)</f>
        <v>45631</v>
      </c>
      <c r="AC3339" s="233"/>
      <c r="AD3339" s="245">
        <f>1-AD3337</f>
        <v>0.76482099999999997</v>
      </c>
      <c r="AE3339" s="11"/>
      <c r="AF3339" s="5"/>
      <c r="AG3339" s="1"/>
      <c r="AH3339" s="1"/>
      <c r="AI3339" s="1"/>
      <c r="AJ3339" s="1"/>
      <c r="AK3339" s="10"/>
      <c r="AL3339" s="1"/>
      <c r="AM3339" s="1"/>
      <c r="AN3339" s="1"/>
      <c r="AO3339" s="1"/>
      <c r="AP3339" s="1"/>
      <c r="AQ3339" s="1"/>
    </row>
    <row r="3340" spans="1:43" ht="15.75" x14ac:dyDescent="0.2">
      <c r="A3340" s="67">
        <f t="shared" si="1458"/>
        <v>45622</v>
      </c>
      <c r="B3340" s="8">
        <f t="shared" si="1438"/>
        <v>15330.99742016</v>
      </c>
      <c r="C3340" s="224">
        <f t="shared" si="1439"/>
        <v>9481.1732882672786</v>
      </c>
      <c r="D3340" s="28">
        <f t="shared" si="1440"/>
        <v>7036.33</v>
      </c>
      <c r="E3340" s="9">
        <f>IF(K3340=1,VLOOKUP(A3339,[1]Plan1!$AY$117:$BA$314,3),E3339)</f>
        <v>7063.77</v>
      </c>
      <c r="F3340" s="110">
        <f t="shared" si="1441"/>
        <v>45615</v>
      </c>
      <c r="G3340" s="12">
        <f t="shared" si="1442"/>
        <v>3.8997602443320289E-3</v>
      </c>
      <c r="H3340" s="11">
        <f t="shared" si="1443"/>
        <v>45642</v>
      </c>
      <c r="I3340" s="11">
        <f t="shared" si="1444"/>
        <v>45642</v>
      </c>
      <c r="J3340" s="1">
        <f t="shared" si="1445"/>
        <v>19</v>
      </c>
      <c r="K3340" s="1">
        <f t="shared" si="1446"/>
        <v>5</v>
      </c>
      <c r="L3340" s="8">
        <f t="shared" si="1447"/>
        <v>1.0010247800000001</v>
      </c>
      <c r="M3340" s="14">
        <f t="shared" si="1448"/>
        <v>1.00559942</v>
      </c>
      <c r="N3340" s="14">
        <f t="shared" si="1449"/>
        <v>1.6100990991631154</v>
      </c>
      <c r="O3340" s="8">
        <f t="shared" si="1450"/>
        <v>1.61174909</v>
      </c>
      <c r="P3340" s="8">
        <f t="shared" si="1451"/>
        <v>15281.27241949</v>
      </c>
      <c r="Q3340" s="13">
        <f t="shared" si="1455"/>
        <v>0</v>
      </c>
      <c r="R3340" s="21">
        <v>0</v>
      </c>
      <c r="S3340" s="8">
        <f t="shared" si="1452"/>
        <v>0</v>
      </c>
      <c r="T3340" s="10">
        <v>6.5000000000000002E-2</v>
      </c>
      <c r="U3340" s="13">
        <f t="shared" si="1453"/>
        <v>13</v>
      </c>
      <c r="V3340" s="13">
        <v>252</v>
      </c>
      <c r="W3340" s="14">
        <f t="shared" si="1456"/>
        <v>1.003253983</v>
      </c>
      <c r="X3340" s="85">
        <f t="shared" si="1457"/>
        <v>49.72500067</v>
      </c>
      <c r="Y3340" s="8">
        <v>0</v>
      </c>
      <c r="Z3340" s="9">
        <f t="shared" si="1454"/>
        <v>0</v>
      </c>
      <c r="AA3340" s="26" t="str">
        <f t="shared" si="1459"/>
        <v>AMEX=</v>
      </c>
      <c r="AB3340" s="70">
        <f t="shared" si="1460"/>
        <v>45631</v>
      </c>
      <c r="AC3340" s="4"/>
      <c r="AD3340" s="1"/>
      <c r="AE3340" s="11"/>
      <c r="AF3340" s="5"/>
      <c r="AG3340" s="1"/>
      <c r="AH3340" s="1"/>
      <c r="AI3340" s="1"/>
      <c r="AJ3340" s="1"/>
      <c r="AK3340" s="10"/>
      <c r="AL3340" s="1"/>
      <c r="AM3340" s="1"/>
      <c r="AN3340" s="1"/>
      <c r="AO3340" s="1"/>
      <c r="AP3340" s="1"/>
      <c r="AQ3340" s="1"/>
    </row>
    <row r="3341" spans="1:43" ht="15.75" x14ac:dyDescent="0.2">
      <c r="A3341" s="67">
        <f t="shared" si="1458"/>
        <v>45623</v>
      </c>
      <c r="B3341" s="8">
        <f t="shared" si="1438"/>
        <v>15337.970763140002</v>
      </c>
      <c r="C3341" s="224">
        <f t="shared" si="1439"/>
        <v>9481.1732882672786</v>
      </c>
      <c r="D3341" s="28">
        <f t="shared" si="1440"/>
        <v>7036.33</v>
      </c>
      <c r="E3341" s="9">
        <f>IF(K3341=1,VLOOKUP(A3340,[1]Plan1!$AY$117:$BA$314,3),E3340)</f>
        <v>7063.77</v>
      </c>
      <c r="F3341" s="110">
        <f t="shared" si="1441"/>
        <v>45615</v>
      </c>
      <c r="G3341" s="12">
        <f t="shared" si="1442"/>
        <v>3.8997602443320289E-3</v>
      </c>
      <c r="H3341" s="11">
        <f t="shared" si="1443"/>
        <v>45642</v>
      </c>
      <c r="I3341" s="11">
        <f t="shared" si="1444"/>
        <v>45642</v>
      </c>
      <c r="J3341" s="1">
        <f t="shared" si="1445"/>
        <v>19</v>
      </c>
      <c r="K3341" s="1">
        <f t="shared" si="1446"/>
        <v>6</v>
      </c>
      <c r="L3341" s="8">
        <f t="shared" si="1447"/>
        <v>1.00122986</v>
      </c>
      <c r="M3341" s="14">
        <f t="shared" si="1448"/>
        <v>1.00559942</v>
      </c>
      <c r="N3341" s="14">
        <f t="shared" si="1449"/>
        <v>1.6100990991631154</v>
      </c>
      <c r="O3341" s="8">
        <f t="shared" si="1450"/>
        <v>1.6120792900000001</v>
      </c>
      <c r="P3341" s="8">
        <f t="shared" si="1451"/>
        <v>15284.403102910001</v>
      </c>
      <c r="Q3341" s="13">
        <f t="shared" si="1455"/>
        <v>0</v>
      </c>
      <c r="R3341" s="21">
        <v>0</v>
      </c>
      <c r="S3341" s="8">
        <f t="shared" si="1452"/>
        <v>0</v>
      </c>
      <c r="T3341" s="10">
        <v>6.5000000000000002E-2</v>
      </c>
      <c r="U3341" s="13">
        <f t="shared" si="1453"/>
        <v>14</v>
      </c>
      <c r="V3341" s="13">
        <v>252</v>
      </c>
      <c r="W3341" s="14">
        <f t="shared" si="1456"/>
        <v>1.0035047269999999</v>
      </c>
      <c r="X3341" s="85">
        <f t="shared" si="1457"/>
        <v>53.567660230000001</v>
      </c>
      <c r="Y3341" s="8">
        <v>0</v>
      </c>
      <c r="Z3341" s="9">
        <f t="shared" si="1454"/>
        <v>0</v>
      </c>
      <c r="AA3341" s="26" t="str">
        <f t="shared" si="1459"/>
        <v>AMEX=</v>
      </c>
      <c r="AB3341" s="70">
        <f t="shared" si="1460"/>
        <v>45631</v>
      </c>
      <c r="AC3341" s="4"/>
      <c r="AD3341" s="1"/>
      <c r="AE3341" s="11"/>
      <c r="AF3341" s="5"/>
      <c r="AG3341" s="1"/>
      <c r="AH3341" s="1"/>
      <c r="AI3341" s="1"/>
      <c r="AJ3341" s="1"/>
      <c r="AK3341" s="10"/>
      <c r="AL3341" s="1"/>
      <c r="AM3341" s="1"/>
      <c r="AN3341" s="1"/>
      <c r="AO3341" s="1"/>
      <c r="AP3341" s="1"/>
      <c r="AQ3341" s="1"/>
    </row>
    <row r="3342" spans="1:43" ht="15.75" x14ac:dyDescent="0.2">
      <c r="A3342" s="67">
        <f t="shared" si="1458"/>
        <v>45624</v>
      </c>
      <c r="B3342" s="8">
        <f t="shared" si="1438"/>
        <v>15344.94721024</v>
      </c>
      <c r="C3342" s="224">
        <f t="shared" si="1439"/>
        <v>9481.1732882672786</v>
      </c>
      <c r="D3342" s="28">
        <f t="shared" si="1440"/>
        <v>7036.33</v>
      </c>
      <c r="E3342" s="9">
        <f>IF(K3342=1,VLOOKUP(A3341,[1]Plan1!$AY$117:$BA$314,3),E3341)</f>
        <v>7063.77</v>
      </c>
      <c r="F3342" s="110">
        <f t="shared" si="1441"/>
        <v>45615</v>
      </c>
      <c r="G3342" s="12">
        <f t="shared" si="1442"/>
        <v>3.8997602443320289E-3</v>
      </c>
      <c r="H3342" s="11">
        <f t="shared" si="1443"/>
        <v>45642</v>
      </c>
      <c r="I3342" s="11">
        <f t="shared" si="1444"/>
        <v>45642</v>
      </c>
      <c r="J3342" s="1">
        <f t="shared" si="1445"/>
        <v>19</v>
      </c>
      <c r="K3342" s="1">
        <f t="shared" si="1446"/>
        <v>7</v>
      </c>
      <c r="L3342" s="8">
        <f t="shared" si="1447"/>
        <v>1.00143498</v>
      </c>
      <c r="M3342" s="14">
        <f t="shared" si="1448"/>
        <v>1.00559942</v>
      </c>
      <c r="N3342" s="14">
        <f t="shared" si="1449"/>
        <v>1.6100990991631154</v>
      </c>
      <c r="O3342" s="8">
        <f t="shared" si="1450"/>
        <v>1.61240955</v>
      </c>
      <c r="P3342" s="8">
        <f t="shared" si="1451"/>
        <v>15287.534355199999</v>
      </c>
      <c r="Q3342" s="13">
        <f t="shared" si="1455"/>
        <v>0</v>
      </c>
      <c r="R3342" s="21">
        <v>0</v>
      </c>
      <c r="S3342" s="8">
        <f t="shared" si="1452"/>
        <v>0</v>
      </c>
      <c r="T3342" s="10">
        <v>6.5000000000000002E-2</v>
      </c>
      <c r="U3342" s="13">
        <f t="shared" si="1453"/>
        <v>15</v>
      </c>
      <c r="V3342" s="13">
        <v>252</v>
      </c>
      <c r="W3342" s="14">
        <f t="shared" si="1456"/>
        <v>1.0037555339999999</v>
      </c>
      <c r="X3342" s="85">
        <f t="shared" si="1457"/>
        <v>57.412855039999997</v>
      </c>
      <c r="Y3342" s="8">
        <v>0</v>
      </c>
      <c r="Z3342" s="9">
        <f t="shared" si="1454"/>
        <v>0</v>
      </c>
      <c r="AA3342" s="26" t="str">
        <f t="shared" si="1459"/>
        <v>AMEX=</v>
      </c>
      <c r="AB3342" s="70">
        <f t="shared" si="1460"/>
        <v>45631</v>
      </c>
      <c r="AC3342" s="4"/>
      <c r="AD3342" s="1"/>
      <c r="AE3342" s="11"/>
      <c r="AF3342" s="5"/>
      <c r="AG3342" s="1"/>
      <c r="AH3342" s="1"/>
      <c r="AI3342" s="1"/>
      <c r="AJ3342" s="1"/>
      <c r="AK3342" s="10"/>
      <c r="AL3342" s="1"/>
      <c r="AM3342" s="1"/>
      <c r="AN3342" s="1"/>
      <c r="AO3342" s="1"/>
      <c r="AP3342" s="1"/>
      <c r="AQ3342" s="1"/>
    </row>
    <row r="3343" spans="1:43" ht="15.75" x14ac:dyDescent="0.2">
      <c r="A3343" s="67">
        <f t="shared" si="1458"/>
        <v>45625</v>
      </c>
      <c r="B3343" s="8">
        <f t="shared" si="1438"/>
        <v>15351.92704807</v>
      </c>
      <c r="C3343" s="224">
        <f t="shared" si="1439"/>
        <v>9481.1732882672786</v>
      </c>
      <c r="D3343" s="28">
        <f t="shared" si="1440"/>
        <v>7036.33</v>
      </c>
      <c r="E3343" s="9">
        <f>IF(K3343=1,VLOOKUP(A3342,[1]Plan1!$AY$117:$BA$314,3),E3342)</f>
        <v>7063.77</v>
      </c>
      <c r="F3343" s="110">
        <f t="shared" si="1441"/>
        <v>45615</v>
      </c>
      <c r="G3343" s="12">
        <f t="shared" si="1442"/>
        <v>3.8997602443320289E-3</v>
      </c>
      <c r="H3343" s="11">
        <f t="shared" si="1443"/>
        <v>45642</v>
      </c>
      <c r="I3343" s="11">
        <f t="shared" si="1444"/>
        <v>45642</v>
      </c>
      <c r="J3343" s="1">
        <f t="shared" si="1445"/>
        <v>19</v>
      </c>
      <c r="K3343" s="1">
        <f t="shared" si="1446"/>
        <v>8</v>
      </c>
      <c r="L3343" s="8">
        <f t="shared" si="1447"/>
        <v>1.0016401500000001</v>
      </c>
      <c r="M3343" s="14">
        <f t="shared" si="1448"/>
        <v>1.00559942</v>
      </c>
      <c r="N3343" s="14">
        <f t="shared" si="1449"/>
        <v>1.6100990991631154</v>
      </c>
      <c r="O3343" s="8">
        <f t="shared" si="1450"/>
        <v>1.6127399</v>
      </c>
      <c r="P3343" s="8">
        <f t="shared" si="1451"/>
        <v>15290.666460799999</v>
      </c>
      <c r="Q3343" s="13">
        <f t="shared" si="1455"/>
        <v>0</v>
      </c>
      <c r="R3343" s="21">
        <v>0</v>
      </c>
      <c r="S3343" s="8">
        <f t="shared" si="1452"/>
        <v>0</v>
      </c>
      <c r="T3343" s="10">
        <v>6.5000000000000002E-2</v>
      </c>
      <c r="U3343" s="13">
        <f t="shared" si="1453"/>
        <v>16</v>
      </c>
      <c r="V3343" s="13">
        <v>252</v>
      </c>
      <c r="W3343" s="14">
        <f t="shared" si="1456"/>
        <v>1.0040064040000001</v>
      </c>
      <c r="X3343" s="85">
        <f t="shared" si="1457"/>
        <v>61.260587270000002</v>
      </c>
      <c r="Y3343" s="8">
        <v>0</v>
      </c>
      <c r="Z3343" s="9">
        <f t="shared" si="1454"/>
        <v>0</v>
      </c>
      <c r="AA3343" s="26" t="str">
        <f t="shared" si="1459"/>
        <v>AMEX=</v>
      </c>
      <c r="AB3343" s="70">
        <f t="shared" si="1460"/>
        <v>45631</v>
      </c>
      <c r="AC3343" s="4"/>
      <c r="AD3343" s="1"/>
      <c r="AE3343" s="11"/>
      <c r="AF3343" s="5"/>
      <c r="AG3343" s="1"/>
      <c r="AH3343" s="1"/>
      <c r="AI3343" s="1"/>
      <c r="AJ3343" s="1"/>
      <c r="AK3343" s="10"/>
      <c r="AL3343" s="1"/>
      <c r="AM3343" s="1"/>
      <c r="AN3343" s="1"/>
      <c r="AO3343" s="1"/>
      <c r="AP3343" s="1"/>
      <c r="AQ3343" s="1"/>
    </row>
    <row r="3344" spans="1:43" ht="15.75" x14ac:dyDescent="0.2">
      <c r="A3344" s="67">
        <f t="shared" si="1458"/>
        <v>45626</v>
      </c>
      <c r="B3344" s="8">
        <f t="shared" si="1438"/>
        <v>15358.909992180001</v>
      </c>
      <c r="C3344" s="224">
        <f t="shared" si="1439"/>
        <v>9481.1732882672786</v>
      </c>
      <c r="D3344" s="28">
        <f t="shared" si="1440"/>
        <v>7036.33</v>
      </c>
      <c r="E3344" s="9">
        <f>IF(K3344=1,VLOOKUP(A3343,[1]Plan1!$AY$117:$BA$314,3),E3343)</f>
        <v>7063.77</v>
      </c>
      <c r="F3344" s="110">
        <f t="shared" si="1441"/>
        <v>45615</v>
      </c>
      <c r="G3344" s="12">
        <f t="shared" si="1442"/>
        <v>3.8997602443320289E-3</v>
      </c>
      <c r="H3344" s="11">
        <f t="shared" si="1443"/>
        <v>45642</v>
      </c>
      <c r="I3344" s="11">
        <f t="shared" si="1444"/>
        <v>45642</v>
      </c>
      <c r="J3344" s="1">
        <f t="shared" si="1445"/>
        <v>19</v>
      </c>
      <c r="K3344" s="1">
        <f t="shared" si="1446"/>
        <v>9</v>
      </c>
      <c r="L3344" s="8">
        <f t="shared" si="1447"/>
        <v>1.0018453599999999</v>
      </c>
      <c r="M3344" s="14">
        <f t="shared" si="1448"/>
        <v>1.00559942</v>
      </c>
      <c r="N3344" s="14">
        <f t="shared" si="1449"/>
        <v>1.6100990991631154</v>
      </c>
      <c r="O3344" s="8">
        <f t="shared" si="1450"/>
        <v>1.6130703099999999</v>
      </c>
      <c r="P3344" s="8">
        <f t="shared" si="1451"/>
        <v>15293.79913526</v>
      </c>
      <c r="Q3344" s="13">
        <f t="shared" si="1455"/>
        <v>0</v>
      </c>
      <c r="R3344" s="21">
        <v>0</v>
      </c>
      <c r="S3344" s="8">
        <f t="shared" si="1452"/>
        <v>0</v>
      </c>
      <c r="T3344" s="10">
        <v>6.5000000000000002E-2</v>
      </c>
      <c r="U3344" s="13">
        <f t="shared" si="1453"/>
        <v>17</v>
      </c>
      <c r="V3344" s="13">
        <v>252</v>
      </c>
      <c r="W3344" s="14">
        <f t="shared" si="1456"/>
        <v>1.0042573370000001</v>
      </c>
      <c r="X3344" s="85">
        <f t="shared" si="1457"/>
        <v>65.110856920000003</v>
      </c>
      <c r="Y3344" s="8">
        <v>0</v>
      </c>
      <c r="Z3344" s="9">
        <f t="shared" si="1454"/>
        <v>0</v>
      </c>
      <c r="AA3344" s="26" t="str">
        <f t="shared" si="1459"/>
        <v>AMEX=</v>
      </c>
      <c r="AB3344" s="70">
        <f t="shared" si="1460"/>
        <v>45631</v>
      </c>
      <c r="AC3344" s="4"/>
      <c r="AD3344" s="1"/>
      <c r="AE3344" s="11"/>
      <c r="AF3344" s="5"/>
      <c r="AG3344" s="1"/>
      <c r="AH3344" s="1"/>
      <c r="AI3344" s="1"/>
      <c r="AJ3344" s="1"/>
      <c r="AK3344" s="10"/>
      <c r="AL3344" s="1"/>
      <c r="AM3344" s="1"/>
      <c r="AN3344" s="1"/>
      <c r="AO3344" s="1"/>
      <c r="AP3344" s="1"/>
      <c r="AQ3344" s="1"/>
    </row>
    <row r="3345" spans="1:43" ht="15.75" x14ac:dyDescent="0.2">
      <c r="A3345" s="67">
        <f t="shared" si="1458"/>
        <v>45627</v>
      </c>
      <c r="B3345" s="8">
        <f t="shared" si="1438"/>
        <v>15358.909992180001</v>
      </c>
      <c r="C3345" s="224">
        <f t="shared" si="1439"/>
        <v>9481.1732882672786</v>
      </c>
      <c r="D3345" s="28">
        <f t="shared" si="1440"/>
        <v>7036.33</v>
      </c>
      <c r="E3345" s="9">
        <f>IF(K3345=1,VLOOKUP(A3344,[1]Plan1!$AY$117:$BA$314,3),E3344)</f>
        <v>7063.77</v>
      </c>
      <c r="F3345" s="110">
        <f t="shared" si="1441"/>
        <v>45615</v>
      </c>
      <c r="G3345" s="12">
        <f t="shared" si="1442"/>
        <v>3.8997602443320289E-3</v>
      </c>
      <c r="H3345" s="11">
        <f t="shared" si="1443"/>
        <v>45642</v>
      </c>
      <c r="I3345" s="11">
        <f t="shared" si="1444"/>
        <v>45642</v>
      </c>
      <c r="J3345" s="1">
        <f t="shared" si="1445"/>
        <v>19</v>
      </c>
      <c r="K3345" s="1">
        <f t="shared" si="1446"/>
        <v>9</v>
      </c>
      <c r="L3345" s="8">
        <f t="shared" si="1447"/>
        <v>1.0018453599999999</v>
      </c>
      <c r="M3345" s="14">
        <f t="shared" si="1448"/>
        <v>1.00559942</v>
      </c>
      <c r="N3345" s="14">
        <f t="shared" si="1449"/>
        <v>1.6100990991631154</v>
      </c>
      <c r="O3345" s="8">
        <f t="shared" si="1450"/>
        <v>1.6130703099999999</v>
      </c>
      <c r="P3345" s="8">
        <f t="shared" si="1451"/>
        <v>15293.79913526</v>
      </c>
      <c r="Q3345" s="13">
        <f t="shared" si="1455"/>
        <v>0</v>
      </c>
      <c r="R3345" s="21">
        <v>0</v>
      </c>
      <c r="S3345" s="8">
        <f t="shared" si="1452"/>
        <v>0</v>
      </c>
      <c r="T3345" s="10">
        <v>6.5000000000000002E-2</v>
      </c>
      <c r="U3345" s="13">
        <f t="shared" si="1453"/>
        <v>17</v>
      </c>
      <c r="V3345" s="13">
        <v>252</v>
      </c>
      <c r="W3345" s="14">
        <f t="shared" si="1456"/>
        <v>1.0042573370000001</v>
      </c>
      <c r="X3345" s="85">
        <f t="shared" si="1457"/>
        <v>65.110856920000003</v>
      </c>
      <c r="Y3345" s="8">
        <v>0</v>
      </c>
      <c r="Z3345" s="9">
        <f t="shared" si="1454"/>
        <v>0</v>
      </c>
      <c r="AA3345" s="26" t="str">
        <f t="shared" si="1459"/>
        <v>AMEX=</v>
      </c>
      <c r="AB3345" s="70">
        <f t="shared" si="1460"/>
        <v>45631</v>
      </c>
      <c r="AC3345" s="4"/>
      <c r="AD3345" s="1"/>
      <c r="AE3345" s="11"/>
      <c r="AF3345" s="5"/>
      <c r="AG3345" s="1"/>
      <c r="AH3345" s="1"/>
      <c r="AI3345" s="1"/>
      <c r="AJ3345" s="1"/>
      <c r="AK3345" s="10"/>
      <c r="AL3345" s="1"/>
      <c r="AM3345" s="1"/>
      <c r="AN3345" s="1"/>
      <c r="AO3345" s="1"/>
      <c r="AP3345" s="1"/>
      <c r="AQ3345" s="1"/>
    </row>
    <row r="3346" spans="1:43" ht="15.75" x14ac:dyDescent="0.2">
      <c r="A3346" s="67">
        <f t="shared" si="1458"/>
        <v>45628</v>
      </c>
      <c r="B3346" s="8">
        <f t="shared" si="1438"/>
        <v>15358.909992180001</v>
      </c>
      <c r="C3346" s="224">
        <f t="shared" si="1439"/>
        <v>9481.1732882672786</v>
      </c>
      <c r="D3346" s="28">
        <f t="shared" si="1440"/>
        <v>7036.33</v>
      </c>
      <c r="E3346" s="9">
        <f>IF(K3346=1,VLOOKUP(A3345,[1]Plan1!$AY$117:$BA$314,3),E3345)</f>
        <v>7063.77</v>
      </c>
      <c r="F3346" s="110">
        <f t="shared" si="1441"/>
        <v>45615</v>
      </c>
      <c r="G3346" s="12">
        <f t="shared" si="1442"/>
        <v>3.8997602443320289E-3</v>
      </c>
      <c r="H3346" s="11">
        <f t="shared" si="1443"/>
        <v>45642</v>
      </c>
      <c r="I3346" s="11">
        <f t="shared" si="1444"/>
        <v>45642</v>
      </c>
      <c r="J3346" s="1">
        <f t="shared" si="1445"/>
        <v>19</v>
      </c>
      <c r="K3346" s="1">
        <f t="shared" si="1446"/>
        <v>9</v>
      </c>
      <c r="L3346" s="8">
        <f t="shared" si="1447"/>
        <v>1.0018453599999999</v>
      </c>
      <c r="M3346" s="14">
        <f t="shared" si="1448"/>
        <v>1.00559942</v>
      </c>
      <c r="N3346" s="14">
        <f t="shared" si="1449"/>
        <v>1.6100990991631154</v>
      </c>
      <c r="O3346" s="8">
        <f t="shared" si="1450"/>
        <v>1.6130703099999999</v>
      </c>
      <c r="P3346" s="8">
        <f t="shared" si="1451"/>
        <v>15293.79913526</v>
      </c>
      <c r="Q3346" s="13">
        <f t="shared" si="1455"/>
        <v>0</v>
      </c>
      <c r="R3346" s="21">
        <v>0</v>
      </c>
      <c r="S3346" s="8">
        <f t="shared" si="1452"/>
        <v>0</v>
      </c>
      <c r="T3346" s="10">
        <v>6.5000000000000002E-2</v>
      </c>
      <c r="U3346" s="13">
        <f t="shared" si="1453"/>
        <v>17</v>
      </c>
      <c r="V3346" s="13">
        <v>252</v>
      </c>
      <c r="W3346" s="14">
        <f t="shared" si="1456"/>
        <v>1.0042573370000001</v>
      </c>
      <c r="X3346" s="85">
        <f t="shared" si="1457"/>
        <v>65.110856920000003</v>
      </c>
      <c r="Y3346" s="8">
        <v>0</v>
      </c>
      <c r="Z3346" s="9">
        <f t="shared" si="1454"/>
        <v>0</v>
      </c>
      <c r="AA3346" s="26" t="str">
        <f t="shared" si="1459"/>
        <v>AMEX=</v>
      </c>
      <c r="AB3346" s="70">
        <f t="shared" si="1460"/>
        <v>45631</v>
      </c>
      <c r="AC3346" s="4"/>
      <c r="AD3346" s="1"/>
      <c r="AE3346" s="11"/>
      <c r="AF3346" s="5"/>
      <c r="AG3346" s="1"/>
      <c r="AH3346" s="1"/>
      <c r="AI3346" s="1"/>
      <c r="AJ3346" s="1"/>
      <c r="AK3346" s="10"/>
      <c r="AL3346" s="1"/>
      <c r="AM3346" s="1"/>
      <c r="AN3346" s="1"/>
      <c r="AO3346" s="1"/>
      <c r="AP3346" s="1"/>
      <c r="AQ3346" s="1"/>
    </row>
    <row r="3347" spans="1:43" ht="15.75" x14ac:dyDescent="0.2">
      <c r="A3347" s="67">
        <f t="shared" si="1458"/>
        <v>45629</v>
      </c>
      <c r="B3347" s="8">
        <f t="shared" si="1438"/>
        <v>15365.896028340001</v>
      </c>
      <c r="C3347" s="224">
        <f t="shared" si="1439"/>
        <v>9481.1732882672786</v>
      </c>
      <c r="D3347" s="28">
        <f t="shared" si="1440"/>
        <v>7036.33</v>
      </c>
      <c r="E3347" s="9">
        <f>IF(K3347=1,VLOOKUP(A3346,[1]Plan1!$AY$117:$BA$314,3),E3346)</f>
        <v>7063.77</v>
      </c>
      <c r="F3347" s="110">
        <f t="shared" si="1441"/>
        <v>45615</v>
      </c>
      <c r="G3347" s="12">
        <f t="shared" si="1442"/>
        <v>3.8997602443320289E-3</v>
      </c>
      <c r="H3347" s="11">
        <f t="shared" si="1443"/>
        <v>45642</v>
      </c>
      <c r="I3347" s="11">
        <f t="shared" si="1444"/>
        <v>45642</v>
      </c>
      <c r="J3347" s="1">
        <f t="shared" si="1445"/>
        <v>19</v>
      </c>
      <c r="K3347" s="1">
        <f t="shared" si="1446"/>
        <v>10</v>
      </c>
      <c r="L3347" s="8">
        <f t="shared" si="1447"/>
        <v>1.00205061</v>
      </c>
      <c r="M3347" s="14">
        <f t="shared" si="1448"/>
        <v>1.00559942</v>
      </c>
      <c r="N3347" s="14">
        <f t="shared" si="1449"/>
        <v>1.6100990991631154</v>
      </c>
      <c r="O3347" s="8">
        <f t="shared" si="1450"/>
        <v>1.6134007800000001</v>
      </c>
      <c r="P3347" s="8">
        <f t="shared" si="1451"/>
        <v>15296.9323786</v>
      </c>
      <c r="Q3347" s="13">
        <f t="shared" si="1455"/>
        <v>0</v>
      </c>
      <c r="R3347" s="21">
        <v>0</v>
      </c>
      <c r="S3347" s="8">
        <f t="shared" si="1452"/>
        <v>0</v>
      </c>
      <c r="T3347" s="10">
        <v>6.5000000000000002E-2</v>
      </c>
      <c r="U3347" s="13">
        <f t="shared" si="1453"/>
        <v>18</v>
      </c>
      <c r="V3347" s="13">
        <v>252</v>
      </c>
      <c r="W3347" s="14">
        <f t="shared" si="1456"/>
        <v>1.0045083319999999</v>
      </c>
      <c r="X3347" s="85">
        <f t="shared" si="1457"/>
        <v>68.963649739999994</v>
      </c>
      <c r="Y3347" s="8">
        <v>0</v>
      </c>
      <c r="Z3347" s="9">
        <f t="shared" si="1454"/>
        <v>0</v>
      </c>
      <c r="AA3347" s="26" t="str">
        <f t="shared" si="1459"/>
        <v>AMEX=</v>
      </c>
      <c r="AB3347" s="70">
        <f t="shared" si="1460"/>
        <v>45631</v>
      </c>
      <c r="AC3347" s="4"/>
      <c r="AD3347" s="1"/>
      <c r="AE3347" s="11"/>
      <c r="AF3347" s="5"/>
      <c r="AG3347" s="1"/>
      <c r="AH3347" s="1"/>
      <c r="AI3347" s="1"/>
      <c r="AJ3347" s="1"/>
      <c r="AK3347" s="10"/>
      <c r="AL3347" s="1"/>
      <c r="AM3347" s="1"/>
      <c r="AN3347" s="1"/>
      <c r="AO3347" s="1"/>
      <c r="AP3347" s="1"/>
      <c r="AQ3347" s="1"/>
    </row>
    <row r="3348" spans="1:43" ht="15.75" x14ac:dyDescent="0.2">
      <c r="A3348" s="67">
        <f t="shared" si="1458"/>
        <v>45630</v>
      </c>
      <c r="B3348" s="8">
        <f t="shared" si="1438"/>
        <v>15372.88526809</v>
      </c>
      <c r="C3348" s="224">
        <f t="shared" si="1439"/>
        <v>9481.1732882672786</v>
      </c>
      <c r="D3348" s="28">
        <f t="shared" si="1440"/>
        <v>7036.33</v>
      </c>
      <c r="E3348" s="9">
        <f>IF(K3348=1,VLOOKUP(A3347,[1]Plan1!$AY$117:$BA$314,3),E3347)</f>
        <v>7063.77</v>
      </c>
      <c r="F3348" s="110">
        <f t="shared" si="1441"/>
        <v>45615</v>
      </c>
      <c r="G3348" s="12">
        <f t="shared" si="1442"/>
        <v>3.8997602443320289E-3</v>
      </c>
      <c r="H3348" s="11">
        <f t="shared" si="1443"/>
        <v>45642</v>
      </c>
      <c r="I3348" s="11">
        <f t="shared" si="1444"/>
        <v>45642</v>
      </c>
      <c r="J3348" s="1">
        <f t="shared" si="1445"/>
        <v>19</v>
      </c>
      <c r="K3348" s="1">
        <f t="shared" si="1446"/>
        <v>11</v>
      </c>
      <c r="L3348" s="8">
        <f t="shared" si="1447"/>
        <v>1.0022559</v>
      </c>
      <c r="M3348" s="14">
        <f t="shared" si="1448"/>
        <v>1.00559942</v>
      </c>
      <c r="N3348" s="14">
        <f t="shared" si="1449"/>
        <v>1.6100990991631154</v>
      </c>
      <c r="O3348" s="8">
        <f t="shared" si="1450"/>
        <v>1.6137313200000001</v>
      </c>
      <c r="P3348" s="8">
        <f t="shared" si="1451"/>
        <v>15300.06628562</v>
      </c>
      <c r="Q3348" s="13">
        <f t="shared" si="1455"/>
        <v>0</v>
      </c>
      <c r="R3348" s="21">
        <v>0</v>
      </c>
      <c r="S3348" s="8">
        <f t="shared" si="1452"/>
        <v>0</v>
      </c>
      <c r="T3348" s="10">
        <v>6.5000000000000002E-2</v>
      </c>
      <c r="U3348" s="13">
        <f t="shared" si="1453"/>
        <v>19</v>
      </c>
      <c r="V3348" s="13">
        <v>252</v>
      </c>
      <c r="W3348" s="14">
        <f t="shared" si="1456"/>
        <v>1.00475939</v>
      </c>
      <c r="X3348" s="85">
        <f t="shared" si="1457"/>
        <v>72.818982469999995</v>
      </c>
      <c r="Y3348" s="8">
        <v>0</v>
      </c>
      <c r="Z3348" s="9">
        <f t="shared" si="1454"/>
        <v>0</v>
      </c>
      <c r="AA3348" s="26" t="str">
        <f t="shared" si="1459"/>
        <v>AMEX=</v>
      </c>
      <c r="AB3348" s="70">
        <f t="shared" si="1460"/>
        <v>45631</v>
      </c>
      <c r="AC3348" s="232" t="s">
        <v>201</v>
      </c>
      <c r="AD3348" s="232" t="s">
        <v>201</v>
      </c>
      <c r="AE3348" s="11"/>
      <c r="AF3348" s="5"/>
      <c r="AG3348" s="1"/>
      <c r="AH3348" s="1"/>
      <c r="AI3348" s="1"/>
      <c r="AJ3348" s="1"/>
      <c r="AK3348" s="10"/>
      <c r="AL3348" s="1"/>
      <c r="AM3348" s="1"/>
      <c r="AN3348" s="1"/>
      <c r="AO3348" s="1"/>
      <c r="AP3348" s="1"/>
      <c r="AQ3348" s="1"/>
    </row>
    <row r="3349" spans="1:43" ht="18.75" x14ac:dyDescent="0.25">
      <c r="A3349" s="268">
        <f t="shared" si="1458"/>
        <v>45631</v>
      </c>
      <c r="B3349" s="269">
        <f t="shared" si="1438"/>
        <v>15379.877712539999</v>
      </c>
      <c r="C3349" s="269">
        <f t="shared" si="1439"/>
        <v>9481.1732882672786</v>
      </c>
      <c r="D3349" s="270">
        <f t="shared" si="1440"/>
        <v>7036.33</v>
      </c>
      <c r="E3349" s="271">
        <f>IF(K3349=1,VLOOKUP(A3348,[1]Plan1!$AY$117:$BA$314,3),E3348)</f>
        <v>7063.77</v>
      </c>
      <c r="F3349" s="272">
        <f t="shared" si="1441"/>
        <v>45615</v>
      </c>
      <c r="G3349" s="273">
        <f t="shared" si="1442"/>
        <v>3.8997602443320289E-3</v>
      </c>
      <c r="H3349" s="274">
        <f t="shared" si="1443"/>
        <v>45642</v>
      </c>
      <c r="I3349" s="274">
        <f t="shared" si="1444"/>
        <v>45642</v>
      </c>
      <c r="J3349" s="275">
        <f t="shared" si="1445"/>
        <v>19</v>
      </c>
      <c r="K3349" s="275">
        <f t="shared" si="1446"/>
        <v>12</v>
      </c>
      <c r="L3349" s="269">
        <f t="shared" si="1447"/>
        <v>1.0024612399999999</v>
      </c>
      <c r="M3349" s="276">
        <f t="shared" si="1448"/>
        <v>1.00559942</v>
      </c>
      <c r="N3349" s="276">
        <f t="shared" si="1449"/>
        <v>1.6100990991631154</v>
      </c>
      <c r="O3349" s="269">
        <f t="shared" si="1450"/>
        <v>1.6140619300000001</v>
      </c>
      <c r="P3349" s="269">
        <f t="shared" si="1451"/>
        <v>15303.20085632</v>
      </c>
      <c r="Q3349" s="277">
        <v>24</v>
      </c>
      <c r="R3349" s="278">
        <f>S3349/P3349</f>
        <v>2.8908886052900224E-3</v>
      </c>
      <c r="S3349" s="269">
        <f>AC3361</f>
        <v>44.239848979999998</v>
      </c>
      <c r="T3349" s="279">
        <v>6.5000000000000002E-2</v>
      </c>
      <c r="U3349" s="277">
        <f t="shared" si="1453"/>
        <v>20</v>
      </c>
      <c r="V3349" s="277">
        <v>252</v>
      </c>
      <c r="W3349" s="276">
        <f t="shared" si="1456"/>
        <v>1.0050105110000001</v>
      </c>
      <c r="X3349" s="269">
        <f t="shared" si="1457"/>
        <v>76.676856220000005</v>
      </c>
      <c r="Y3349" s="269">
        <v>0</v>
      </c>
      <c r="Z3349" s="271">
        <f t="shared" si="1454"/>
        <v>120.9167052</v>
      </c>
      <c r="AA3349" s="280" t="str">
        <f t="shared" si="1459"/>
        <v>AMEX=</v>
      </c>
      <c r="AB3349" s="281">
        <f t="shared" si="1460"/>
        <v>45631</v>
      </c>
      <c r="AC3349" s="234">
        <f>ROUND(AD3358*AD3367,2)</f>
        <v>1202637.55</v>
      </c>
      <c r="AD3349" s="246" t="s">
        <v>202</v>
      </c>
      <c r="AE3349" s="11"/>
      <c r="AF3349" s="5"/>
      <c r="AG3349" s="1"/>
      <c r="AH3349" s="1"/>
      <c r="AI3349" s="1"/>
      <c r="AJ3349" s="1"/>
      <c r="AK3349" s="10"/>
      <c r="AL3349" s="1"/>
      <c r="AM3349" s="1"/>
      <c r="AN3349" s="1"/>
      <c r="AO3349" s="1"/>
      <c r="AP3349" s="1"/>
      <c r="AQ3349" s="1"/>
    </row>
    <row r="3350" spans="1:43" ht="15.75" x14ac:dyDescent="0.2">
      <c r="A3350" s="67">
        <f t="shared" si="1458"/>
        <v>45632</v>
      </c>
      <c r="B3350" s="8">
        <f t="shared" si="1438"/>
        <v>15265.901552250001</v>
      </c>
      <c r="C3350" s="224">
        <f t="shared" si="1439"/>
        <v>9453.7642724434554</v>
      </c>
      <c r="D3350" s="28">
        <f t="shared" si="1440"/>
        <v>7036.33</v>
      </c>
      <c r="E3350" s="9">
        <f>IF(K3350=1,VLOOKUP(A3349,[1]Plan1!$AY$117:$BA$314,3),E3349)</f>
        <v>7063.77</v>
      </c>
      <c r="F3350" s="110">
        <f t="shared" si="1441"/>
        <v>45615</v>
      </c>
      <c r="G3350" s="12">
        <f t="shared" si="1442"/>
        <v>3.8997602443320289E-3</v>
      </c>
      <c r="H3350" s="11">
        <f t="shared" si="1443"/>
        <v>45642</v>
      </c>
      <c r="I3350" s="11">
        <f t="shared" si="1444"/>
        <v>45642</v>
      </c>
      <c r="J3350" s="1">
        <f t="shared" si="1445"/>
        <v>19</v>
      </c>
      <c r="K3350" s="1">
        <f t="shared" si="1446"/>
        <v>13</v>
      </c>
      <c r="L3350" s="8">
        <f t="shared" si="1447"/>
        <v>1.0026666099999999</v>
      </c>
      <c r="M3350" s="14">
        <f t="shared" si="1448"/>
        <v>1.00559942</v>
      </c>
      <c r="N3350" s="14">
        <f t="shared" si="1449"/>
        <v>1.6100990991631154</v>
      </c>
      <c r="O3350" s="8">
        <f t="shared" si="1450"/>
        <v>1.6143926</v>
      </c>
      <c r="P3350" s="8">
        <f t="shared" si="1451"/>
        <v>15262.087083570001</v>
      </c>
      <c r="Q3350" s="13">
        <f t="shared" si="1455"/>
        <v>0</v>
      </c>
      <c r="R3350" s="21">
        <v>0</v>
      </c>
      <c r="S3350" s="8">
        <f t="shared" si="1452"/>
        <v>0</v>
      </c>
      <c r="T3350" s="10">
        <v>6.5000000000000002E-2</v>
      </c>
      <c r="U3350" s="13">
        <f t="shared" si="1453"/>
        <v>1</v>
      </c>
      <c r="V3350" s="13">
        <v>252</v>
      </c>
      <c r="W3350" s="14">
        <f t="shared" si="1456"/>
        <v>1.0002499309999999</v>
      </c>
      <c r="X3350" s="85">
        <f t="shared" si="1457"/>
        <v>3.8144686800000001</v>
      </c>
      <c r="Y3350" s="8">
        <v>0</v>
      </c>
      <c r="Z3350" s="9">
        <f t="shared" si="1454"/>
        <v>0</v>
      </c>
      <c r="AA3350" s="26" t="s">
        <v>116</v>
      </c>
      <c r="AB3350" s="70">
        <v>45664</v>
      </c>
      <c r="AC3350" s="219" t="s">
        <v>96</v>
      </c>
      <c r="AD3350" s="221">
        <v>15565445.390000001</v>
      </c>
      <c r="AE3350" s="11"/>
      <c r="AF3350" s="5"/>
      <c r="AG3350" s="1"/>
      <c r="AH3350" s="1"/>
      <c r="AI3350" s="1"/>
      <c r="AJ3350" s="1"/>
      <c r="AK3350" s="10"/>
      <c r="AL3350" s="1"/>
      <c r="AM3350" s="1"/>
      <c r="AN3350" s="1"/>
      <c r="AO3350" s="1"/>
      <c r="AP3350" s="1"/>
      <c r="AQ3350" s="1"/>
    </row>
    <row r="3351" spans="1:43" ht="15.75" x14ac:dyDescent="0.2">
      <c r="A3351" s="67">
        <f t="shared" si="1458"/>
        <v>45633</v>
      </c>
      <c r="B3351" s="8">
        <f t="shared" si="1438"/>
        <v>15272.845378170001</v>
      </c>
      <c r="C3351" s="224">
        <f t="shared" si="1439"/>
        <v>9453.7642724434554</v>
      </c>
      <c r="D3351" s="28">
        <f t="shared" si="1440"/>
        <v>7036.33</v>
      </c>
      <c r="E3351" s="9">
        <f>IF(K3351=1,VLOOKUP(A3350,[1]Plan1!$AY$117:$BA$314,3),E3350)</f>
        <v>7063.77</v>
      </c>
      <c r="F3351" s="110">
        <f t="shared" si="1441"/>
        <v>45615</v>
      </c>
      <c r="G3351" s="12">
        <f t="shared" si="1442"/>
        <v>3.8997602443320289E-3</v>
      </c>
      <c r="H3351" s="11">
        <f t="shared" si="1443"/>
        <v>45642</v>
      </c>
      <c r="I3351" s="11">
        <f t="shared" si="1444"/>
        <v>45642</v>
      </c>
      <c r="J3351" s="1">
        <f t="shared" si="1445"/>
        <v>19</v>
      </c>
      <c r="K3351" s="1">
        <f t="shared" si="1446"/>
        <v>14</v>
      </c>
      <c r="L3351" s="8">
        <f t="shared" si="1447"/>
        <v>1.00287203</v>
      </c>
      <c r="M3351" s="14">
        <f t="shared" si="1448"/>
        <v>1.00559942</v>
      </c>
      <c r="N3351" s="14">
        <f t="shared" si="1449"/>
        <v>1.6100990991631154</v>
      </c>
      <c r="O3351" s="8">
        <f t="shared" si="1450"/>
        <v>1.61472335</v>
      </c>
      <c r="P3351" s="8">
        <f t="shared" si="1451"/>
        <v>15265.21391611</v>
      </c>
      <c r="Q3351" s="13">
        <f t="shared" si="1455"/>
        <v>0</v>
      </c>
      <c r="R3351" s="21">
        <v>0</v>
      </c>
      <c r="S3351" s="8">
        <f t="shared" si="1452"/>
        <v>0</v>
      </c>
      <c r="T3351" s="10">
        <v>6.5000000000000002E-2</v>
      </c>
      <c r="U3351" s="13">
        <f t="shared" si="1453"/>
        <v>2</v>
      </c>
      <c r="V3351" s="13">
        <v>252</v>
      </c>
      <c r="W3351" s="14">
        <f t="shared" si="1456"/>
        <v>1.000499925</v>
      </c>
      <c r="X3351" s="85">
        <f t="shared" si="1457"/>
        <v>7.6314620599999996</v>
      </c>
      <c r="Y3351" s="8">
        <v>0</v>
      </c>
      <c r="Z3351" s="9">
        <f t="shared" si="1454"/>
        <v>0</v>
      </c>
      <c r="AA3351" s="26" t="str">
        <f t="shared" si="1459"/>
        <v>AMEX=</v>
      </c>
      <c r="AB3351" s="70">
        <f t="shared" si="1460"/>
        <v>45664</v>
      </c>
      <c r="AC3351" s="220">
        <v>9946</v>
      </c>
      <c r="AD3351" s="219" t="s">
        <v>133</v>
      </c>
      <c r="AE3351" s="11"/>
      <c r="AF3351" s="5"/>
      <c r="AG3351" s="1"/>
      <c r="AH3351" s="1"/>
      <c r="AI3351" s="1"/>
      <c r="AJ3351" s="1"/>
      <c r="AK3351" s="10"/>
      <c r="AL3351" s="1"/>
      <c r="AM3351" s="1"/>
      <c r="AN3351" s="1"/>
      <c r="AO3351" s="1"/>
      <c r="AP3351" s="1"/>
      <c r="AQ3351" s="1"/>
    </row>
    <row r="3352" spans="1:43" ht="15.75" x14ac:dyDescent="0.2">
      <c r="A3352" s="67">
        <f t="shared" si="1458"/>
        <v>45634</v>
      </c>
      <c r="B3352" s="8">
        <f t="shared" si="1438"/>
        <v>15272.845378170001</v>
      </c>
      <c r="C3352" s="224">
        <f t="shared" si="1439"/>
        <v>9453.7642724434554</v>
      </c>
      <c r="D3352" s="28">
        <f t="shared" si="1440"/>
        <v>7036.33</v>
      </c>
      <c r="E3352" s="9">
        <f>IF(K3352=1,VLOOKUP(A3351,[1]Plan1!$AY$117:$BA$314,3),E3351)</f>
        <v>7063.77</v>
      </c>
      <c r="F3352" s="110">
        <f t="shared" si="1441"/>
        <v>45615</v>
      </c>
      <c r="G3352" s="12">
        <f t="shared" si="1442"/>
        <v>3.8997602443320289E-3</v>
      </c>
      <c r="H3352" s="11">
        <f t="shared" si="1443"/>
        <v>45642</v>
      </c>
      <c r="I3352" s="11">
        <f t="shared" si="1444"/>
        <v>45642</v>
      </c>
      <c r="J3352" s="1">
        <f t="shared" si="1445"/>
        <v>19</v>
      </c>
      <c r="K3352" s="1">
        <f t="shared" si="1446"/>
        <v>14</v>
      </c>
      <c r="L3352" s="8">
        <f t="shared" si="1447"/>
        <v>1.00287203</v>
      </c>
      <c r="M3352" s="14">
        <f t="shared" si="1448"/>
        <v>1.00559942</v>
      </c>
      <c r="N3352" s="14">
        <f t="shared" si="1449"/>
        <v>1.6100990991631154</v>
      </c>
      <c r="O3352" s="8">
        <f t="shared" si="1450"/>
        <v>1.61472335</v>
      </c>
      <c r="P3352" s="8">
        <f t="shared" si="1451"/>
        <v>15265.21391611</v>
      </c>
      <c r="Q3352" s="13">
        <f t="shared" si="1455"/>
        <v>0</v>
      </c>
      <c r="R3352" s="21">
        <v>0</v>
      </c>
      <c r="S3352" s="8">
        <f t="shared" si="1452"/>
        <v>0</v>
      </c>
      <c r="T3352" s="10">
        <v>6.5000000000000002E-2</v>
      </c>
      <c r="U3352" s="13">
        <f t="shared" si="1453"/>
        <v>2</v>
      </c>
      <c r="V3352" s="13">
        <v>252</v>
      </c>
      <c r="W3352" s="14">
        <f t="shared" si="1456"/>
        <v>1.000499925</v>
      </c>
      <c r="X3352" s="85">
        <f t="shared" si="1457"/>
        <v>7.6314620599999996</v>
      </c>
      <c r="Y3352" s="8">
        <v>0</v>
      </c>
      <c r="Z3352" s="9">
        <f t="shared" si="1454"/>
        <v>0</v>
      </c>
      <c r="AA3352" s="26" t="str">
        <f t="shared" si="1459"/>
        <v>AMEX=</v>
      </c>
      <c r="AB3352" s="70">
        <f t="shared" si="1460"/>
        <v>45664</v>
      </c>
      <c r="AC3352" s="219" t="s">
        <v>127</v>
      </c>
      <c r="AD3352" s="221">
        <v>10451733.9</v>
      </c>
      <c r="AE3352" s="11"/>
      <c r="AF3352" s="5"/>
      <c r="AG3352" s="1"/>
      <c r="AH3352" s="1"/>
      <c r="AI3352" s="1"/>
      <c r="AJ3352" s="1"/>
      <c r="AK3352" s="10"/>
      <c r="AL3352" s="1"/>
      <c r="AM3352" s="1"/>
      <c r="AN3352" s="1"/>
      <c r="AO3352" s="1"/>
      <c r="AP3352" s="1"/>
      <c r="AQ3352" s="1"/>
    </row>
    <row r="3353" spans="1:43" ht="15.75" x14ac:dyDescent="0.2">
      <c r="A3353" s="67">
        <f t="shared" si="1458"/>
        <v>45635</v>
      </c>
      <c r="B3353" s="8">
        <f t="shared" si="1438"/>
        <v>15272.845378170001</v>
      </c>
      <c r="C3353" s="224">
        <f t="shared" si="1439"/>
        <v>9453.7642724434554</v>
      </c>
      <c r="D3353" s="28">
        <f t="shared" si="1440"/>
        <v>7036.33</v>
      </c>
      <c r="E3353" s="9">
        <f>IF(K3353=1,VLOOKUP(A3352,[1]Plan1!$AY$117:$BA$314,3),E3352)</f>
        <v>7063.77</v>
      </c>
      <c r="F3353" s="110">
        <f t="shared" si="1441"/>
        <v>45615</v>
      </c>
      <c r="G3353" s="12">
        <f t="shared" si="1442"/>
        <v>3.8997602443320289E-3</v>
      </c>
      <c r="H3353" s="11">
        <f t="shared" si="1443"/>
        <v>45642</v>
      </c>
      <c r="I3353" s="11">
        <f t="shared" si="1444"/>
        <v>45642</v>
      </c>
      <c r="J3353" s="1">
        <f t="shared" si="1445"/>
        <v>19</v>
      </c>
      <c r="K3353" s="1">
        <f t="shared" si="1446"/>
        <v>14</v>
      </c>
      <c r="L3353" s="8">
        <f t="shared" si="1447"/>
        <v>1.00287203</v>
      </c>
      <c r="M3353" s="14">
        <f t="shared" si="1448"/>
        <v>1.00559942</v>
      </c>
      <c r="N3353" s="14">
        <f t="shared" si="1449"/>
        <v>1.6100990991631154</v>
      </c>
      <c r="O3353" s="8">
        <f t="shared" si="1450"/>
        <v>1.61472335</v>
      </c>
      <c r="P3353" s="8">
        <f t="shared" si="1451"/>
        <v>15265.21391611</v>
      </c>
      <c r="Q3353" s="13">
        <f t="shared" si="1455"/>
        <v>0</v>
      </c>
      <c r="R3353" s="21">
        <v>0</v>
      </c>
      <c r="S3353" s="8">
        <f t="shared" si="1452"/>
        <v>0</v>
      </c>
      <c r="T3353" s="10">
        <v>6.5000000000000002E-2</v>
      </c>
      <c r="U3353" s="13">
        <f t="shared" si="1453"/>
        <v>2</v>
      </c>
      <c r="V3353" s="13">
        <v>252</v>
      </c>
      <c r="W3353" s="14">
        <f t="shared" si="1456"/>
        <v>1.000499925</v>
      </c>
      <c r="X3353" s="85">
        <f t="shared" si="1457"/>
        <v>7.6314620599999996</v>
      </c>
      <c r="Y3353" s="8">
        <v>0</v>
      </c>
      <c r="Z3353" s="9">
        <f t="shared" si="1454"/>
        <v>0</v>
      </c>
      <c r="AA3353" s="26" t="str">
        <f t="shared" si="1459"/>
        <v>AMEX=</v>
      </c>
      <c r="AB3353" s="70">
        <f t="shared" si="1460"/>
        <v>45664</v>
      </c>
      <c r="AC3353" s="222">
        <f>X3349</f>
        <v>76.676856220000005</v>
      </c>
      <c r="AD3353" s="219" t="s">
        <v>144</v>
      </c>
      <c r="AE3353" s="11"/>
      <c r="AF3353" s="5"/>
      <c r="AG3353" s="1"/>
      <c r="AH3353" s="1"/>
      <c r="AI3353" s="1"/>
      <c r="AJ3353" s="1"/>
      <c r="AK3353" s="10"/>
      <c r="AL3353" s="1"/>
      <c r="AM3353" s="1"/>
      <c r="AN3353" s="1"/>
      <c r="AO3353" s="1"/>
      <c r="AP3353" s="1"/>
      <c r="AQ3353" s="1"/>
    </row>
    <row r="3354" spans="1:43" ht="15.75" x14ac:dyDescent="0.2">
      <c r="A3354" s="67">
        <f t="shared" si="1458"/>
        <v>45636</v>
      </c>
      <c r="B3354" s="8">
        <f t="shared" si="1438"/>
        <v>15279.792281739999</v>
      </c>
      <c r="C3354" s="224">
        <f t="shared" si="1439"/>
        <v>9453.7642724434554</v>
      </c>
      <c r="D3354" s="28">
        <f t="shared" si="1440"/>
        <v>7036.33</v>
      </c>
      <c r="E3354" s="9">
        <f>IF(K3354=1,VLOOKUP(A3353,[1]Plan1!$AY$117:$BA$314,3),E3353)</f>
        <v>7063.77</v>
      </c>
      <c r="F3354" s="110">
        <f t="shared" si="1441"/>
        <v>45615</v>
      </c>
      <c r="G3354" s="12">
        <f t="shared" si="1442"/>
        <v>3.8997602443320289E-3</v>
      </c>
      <c r="H3354" s="11">
        <f t="shared" si="1443"/>
        <v>45642</v>
      </c>
      <c r="I3354" s="11">
        <f t="shared" si="1444"/>
        <v>45642</v>
      </c>
      <c r="J3354" s="1">
        <f t="shared" si="1445"/>
        <v>19</v>
      </c>
      <c r="K3354" s="1">
        <f t="shared" si="1446"/>
        <v>15</v>
      </c>
      <c r="L3354" s="8">
        <f t="shared" si="1447"/>
        <v>1.0030774899999999</v>
      </c>
      <c r="M3354" s="14">
        <f t="shared" si="1448"/>
        <v>1.00559942</v>
      </c>
      <c r="N3354" s="14">
        <f t="shared" si="1449"/>
        <v>1.6100990991631154</v>
      </c>
      <c r="O3354" s="8">
        <f t="shared" si="1450"/>
        <v>1.6150541599999999</v>
      </c>
      <c r="P3354" s="8">
        <f t="shared" si="1451"/>
        <v>15268.34131586</v>
      </c>
      <c r="Q3354" s="13">
        <f t="shared" si="1455"/>
        <v>0</v>
      </c>
      <c r="R3354" s="21">
        <v>0</v>
      </c>
      <c r="S3354" s="8">
        <f t="shared" si="1452"/>
        <v>0</v>
      </c>
      <c r="T3354" s="10">
        <v>6.5000000000000002E-2</v>
      </c>
      <c r="U3354" s="13">
        <f t="shared" si="1453"/>
        <v>3</v>
      </c>
      <c r="V3354" s="13">
        <v>252</v>
      </c>
      <c r="W3354" s="14">
        <f t="shared" si="1456"/>
        <v>1.000749981</v>
      </c>
      <c r="X3354" s="85">
        <f t="shared" si="1457"/>
        <v>11.45096588</v>
      </c>
      <c r="Y3354" s="8">
        <v>0</v>
      </c>
      <c r="Z3354" s="9">
        <f t="shared" si="1454"/>
        <v>0</v>
      </c>
      <c r="AA3354" s="26" t="str">
        <f t="shared" si="1459"/>
        <v>AMEX=</v>
      </c>
      <c r="AB3354" s="70">
        <f t="shared" si="1460"/>
        <v>45664</v>
      </c>
      <c r="AC3354" s="219" t="s">
        <v>95</v>
      </c>
      <c r="AD3354" s="221">
        <f>AD3350-AD3352</f>
        <v>5113711.49</v>
      </c>
      <c r="AE3354" s="11"/>
      <c r="AF3354" s="5"/>
      <c r="AG3354" s="1"/>
      <c r="AH3354" s="1"/>
      <c r="AI3354" s="1"/>
      <c r="AJ3354" s="1"/>
      <c r="AK3354" s="10"/>
      <c r="AL3354" s="1"/>
      <c r="AM3354" s="1"/>
      <c r="AN3354" s="1"/>
      <c r="AO3354" s="1"/>
      <c r="AP3354" s="1"/>
      <c r="AQ3354" s="1"/>
    </row>
    <row r="3355" spans="1:43" ht="15.75" x14ac:dyDescent="0.2">
      <c r="A3355" s="67">
        <f t="shared" si="1458"/>
        <v>45637</v>
      </c>
      <c r="B3355" s="8">
        <f t="shared" si="1438"/>
        <v>15286.74227927</v>
      </c>
      <c r="C3355" s="224">
        <f t="shared" si="1439"/>
        <v>9453.7642724434554</v>
      </c>
      <c r="D3355" s="28">
        <f t="shared" si="1440"/>
        <v>7036.33</v>
      </c>
      <c r="E3355" s="9">
        <f>IF(K3355=1,VLOOKUP(A3354,[1]Plan1!$AY$117:$BA$314,3),E3354)</f>
        <v>7063.77</v>
      </c>
      <c r="F3355" s="110">
        <f t="shared" si="1441"/>
        <v>45615</v>
      </c>
      <c r="G3355" s="12">
        <f t="shared" si="1442"/>
        <v>3.8997602443320289E-3</v>
      </c>
      <c r="H3355" s="11">
        <f t="shared" si="1443"/>
        <v>45642</v>
      </c>
      <c r="I3355" s="11">
        <f t="shared" si="1444"/>
        <v>45642</v>
      </c>
      <c r="J3355" s="1">
        <f t="shared" si="1445"/>
        <v>19</v>
      </c>
      <c r="K3355" s="1">
        <f t="shared" si="1446"/>
        <v>16</v>
      </c>
      <c r="L3355" s="8">
        <f t="shared" si="1447"/>
        <v>1.00328299</v>
      </c>
      <c r="M3355" s="14">
        <f t="shared" si="1448"/>
        <v>1.00559942</v>
      </c>
      <c r="N3355" s="14">
        <f t="shared" si="1449"/>
        <v>1.6100990991631154</v>
      </c>
      <c r="O3355" s="8">
        <f t="shared" si="1450"/>
        <v>1.6153850300000001</v>
      </c>
      <c r="P3355" s="8">
        <f t="shared" si="1451"/>
        <v>15271.469282849999</v>
      </c>
      <c r="Q3355" s="13">
        <f t="shared" si="1455"/>
        <v>0</v>
      </c>
      <c r="R3355" s="21">
        <v>0</v>
      </c>
      <c r="S3355" s="8">
        <f t="shared" si="1452"/>
        <v>0</v>
      </c>
      <c r="T3355" s="10">
        <v>6.5000000000000002E-2</v>
      </c>
      <c r="U3355" s="13">
        <f t="shared" si="1453"/>
        <v>4</v>
      </c>
      <c r="V3355" s="13">
        <v>252</v>
      </c>
      <c r="W3355" s="14">
        <f t="shared" si="1456"/>
        <v>1.0010000999999999</v>
      </c>
      <c r="X3355" s="85">
        <f t="shared" si="1457"/>
        <v>15.27299642</v>
      </c>
      <c r="Y3355" s="8">
        <v>0</v>
      </c>
      <c r="Z3355" s="9">
        <f t="shared" si="1454"/>
        <v>0</v>
      </c>
      <c r="AA3355" s="26" t="str">
        <f t="shared" si="1459"/>
        <v>AMEX=</v>
      </c>
      <c r="AB3355" s="70">
        <f t="shared" si="1460"/>
        <v>45664</v>
      </c>
      <c r="AC3355" s="221">
        <f>AC3353*AC3351</f>
        <v>762628.01196412009</v>
      </c>
      <c r="AD3355" s="219" t="s">
        <v>140</v>
      </c>
      <c r="AE3355" s="11"/>
      <c r="AF3355" s="5"/>
      <c r="AG3355" s="1"/>
      <c r="AH3355" s="1"/>
      <c r="AI3355" s="1"/>
      <c r="AJ3355" s="1"/>
      <c r="AK3355" s="10"/>
      <c r="AL3355" s="1"/>
      <c r="AM3355" s="1"/>
      <c r="AN3355" s="1"/>
      <c r="AO3355" s="1"/>
      <c r="AP3355" s="1"/>
      <c r="AQ3355" s="1"/>
    </row>
    <row r="3356" spans="1:43" ht="15.75" x14ac:dyDescent="0.2">
      <c r="A3356" s="67">
        <f t="shared" si="1458"/>
        <v>45638</v>
      </c>
      <c r="B3356" s="8">
        <f t="shared" si="1438"/>
        <v>15293.69564045</v>
      </c>
      <c r="C3356" s="224">
        <f t="shared" si="1439"/>
        <v>9453.7642724434554</v>
      </c>
      <c r="D3356" s="28">
        <f t="shared" si="1440"/>
        <v>7036.33</v>
      </c>
      <c r="E3356" s="9">
        <f>IF(K3356=1,VLOOKUP(A3355,[1]Plan1!$AY$117:$BA$314,3),E3355)</f>
        <v>7063.77</v>
      </c>
      <c r="F3356" s="110">
        <f t="shared" si="1441"/>
        <v>45615</v>
      </c>
      <c r="G3356" s="12">
        <f t="shared" si="1442"/>
        <v>3.8997602443320289E-3</v>
      </c>
      <c r="H3356" s="11">
        <f t="shared" si="1443"/>
        <v>45642</v>
      </c>
      <c r="I3356" s="11">
        <f t="shared" si="1444"/>
        <v>45642</v>
      </c>
      <c r="J3356" s="1">
        <f t="shared" si="1445"/>
        <v>19</v>
      </c>
      <c r="K3356" s="1">
        <f t="shared" si="1446"/>
        <v>17</v>
      </c>
      <c r="L3356" s="8">
        <f t="shared" si="1447"/>
        <v>1.00348854</v>
      </c>
      <c r="M3356" s="14">
        <f t="shared" si="1448"/>
        <v>1.00559942</v>
      </c>
      <c r="N3356" s="14">
        <f t="shared" si="1449"/>
        <v>1.6100990991631154</v>
      </c>
      <c r="O3356" s="8">
        <f t="shared" si="1450"/>
        <v>1.61571599</v>
      </c>
      <c r="P3356" s="8">
        <f t="shared" si="1451"/>
        <v>15274.59810067</v>
      </c>
      <c r="Q3356" s="13">
        <f t="shared" si="1455"/>
        <v>0</v>
      </c>
      <c r="R3356" s="21">
        <v>0</v>
      </c>
      <c r="S3356" s="8">
        <f t="shared" si="1452"/>
        <v>0</v>
      </c>
      <c r="T3356" s="10">
        <v>6.5000000000000002E-2</v>
      </c>
      <c r="U3356" s="13">
        <f t="shared" si="1453"/>
        <v>5</v>
      </c>
      <c r="V3356" s="13">
        <v>252</v>
      </c>
      <c r="W3356" s="14">
        <f t="shared" si="1456"/>
        <v>1.0012502809999999</v>
      </c>
      <c r="X3356" s="85">
        <f t="shared" si="1457"/>
        <v>19.097539780000002</v>
      </c>
      <c r="Y3356" s="8">
        <v>0</v>
      </c>
      <c r="Z3356" s="9">
        <f t="shared" si="1454"/>
        <v>0</v>
      </c>
      <c r="AA3356" s="26" t="str">
        <f t="shared" si="1459"/>
        <v>AMEX=</v>
      </c>
      <c r="AB3356" s="70">
        <f t="shared" si="1460"/>
        <v>45664</v>
      </c>
      <c r="AC3356" s="77" t="s">
        <v>128</v>
      </c>
      <c r="AD3356" s="243">
        <v>1</v>
      </c>
      <c r="AE3356" s="11"/>
      <c r="AF3356" s="5"/>
      <c r="AG3356" s="1"/>
      <c r="AH3356" s="1"/>
      <c r="AI3356" s="1"/>
      <c r="AJ3356" s="1"/>
      <c r="AK3356" s="10"/>
      <c r="AL3356" s="1"/>
      <c r="AM3356" s="1"/>
      <c r="AN3356" s="1"/>
      <c r="AO3356" s="1"/>
      <c r="AP3356" s="1"/>
      <c r="AQ3356" s="1"/>
    </row>
    <row r="3357" spans="1:43" ht="15.75" x14ac:dyDescent="0.2">
      <c r="A3357" s="67">
        <f t="shared" si="1458"/>
        <v>45639</v>
      </c>
      <c r="B3357" s="8">
        <f t="shared" si="1438"/>
        <v>15300.652097749999</v>
      </c>
      <c r="C3357" s="224">
        <f t="shared" si="1439"/>
        <v>9453.7642724434554</v>
      </c>
      <c r="D3357" s="28">
        <f t="shared" si="1440"/>
        <v>7036.33</v>
      </c>
      <c r="E3357" s="9">
        <f>IF(K3357=1,VLOOKUP(A3356,[1]Plan1!$AY$117:$BA$314,3),E3356)</f>
        <v>7063.77</v>
      </c>
      <c r="F3357" s="110">
        <f t="shared" si="1441"/>
        <v>45615</v>
      </c>
      <c r="G3357" s="12">
        <f t="shared" si="1442"/>
        <v>3.8997602443320289E-3</v>
      </c>
      <c r="H3357" s="11">
        <f t="shared" si="1443"/>
        <v>45642</v>
      </c>
      <c r="I3357" s="11">
        <f t="shared" si="1444"/>
        <v>45642</v>
      </c>
      <c r="J3357" s="1">
        <f t="shared" si="1445"/>
        <v>19</v>
      </c>
      <c r="K3357" s="1">
        <f t="shared" si="1446"/>
        <v>18</v>
      </c>
      <c r="L3357" s="8">
        <f t="shared" si="1447"/>
        <v>1.00369413</v>
      </c>
      <c r="M3357" s="14">
        <f t="shared" si="1448"/>
        <v>1.00559942</v>
      </c>
      <c r="N3357" s="14">
        <f t="shared" si="1449"/>
        <v>1.6100990991631154</v>
      </c>
      <c r="O3357" s="8">
        <f t="shared" si="1450"/>
        <v>1.61604701</v>
      </c>
      <c r="P3357" s="8">
        <f t="shared" si="1451"/>
        <v>15277.727485719999</v>
      </c>
      <c r="Q3357" s="13">
        <f t="shared" si="1455"/>
        <v>0</v>
      </c>
      <c r="R3357" s="21">
        <v>0</v>
      </c>
      <c r="S3357" s="8">
        <f t="shared" si="1452"/>
        <v>0</v>
      </c>
      <c r="T3357" s="10">
        <v>6.5000000000000002E-2</v>
      </c>
      <c r="U3357" s="13">
        <f t="shared" si="1453"/>
        <v>6</v>
      </c>
      <c r="V3357" s="13">
        <v>252</v>
      </c>
      <c r="W3357" s="14">
        <f t="shared" si="1456"/>
        <v>1.001500525</v>
      </c>
      <c r="X3357" s="85">
        <f t="shared" si="1457"/>
        <v>22.924612029999999</v>
      </c>
      <c r="Y3357" s="8">
        <v>0</v>
      </c>
      <c r="Z3357" s="9">
        <f t="shared" si="1454"/>
        <v>0</v>
      </c>
      <c r="AA3357" s="26" t="str">
        <f t="shared" si="1459"/>
        <v>AMEX=</v>
      </c>
      <c r="AB3357" s="70">
        <f t="shared" si="1460"/>
        <v>45664</v>
      </c>
      <c r="AC3357" s="238">
        <f>IF(AC3349&gt;AC3355,AC3353,TRUNC(AC3349/AC3351,8))</f>
        <v>76.676856220000005</v>
      </c>
      <c r="AD3357" s="219" t="s">
        <v>140</v>
      </c>
      <c r="AE3357" s="11"/>
      <c r="AF3357" s="5"/>
      <c r="AG3357" s="1"/>
      <c r="AH3357" s="1"/>
      <c r="AI3357" s="1"/>
      <c r="AJ3357" s="1"/>
      <c r="AK3357" s="10"/>
      <c r="AL3357" s="1"/>
      <c r="AM3357" s="1"/>
      <c r="AN3357" s="1"/>
      <c r="AO3357" s="1"/>
      <c r="AP3357" s="1"/>
      <c r="AQ3357" s="1"/>
    </row>
    <row r="3358" spans="1:43" ht="15.75" x14ac:dyDescent="0.2">
      <c r="A3358" s="67">
        <f t="shared" si="1458"/>
        <v>45640</v>
      </c>
      <c r="B3358" s="8">
        <f t="shared" si="1438"/>
        <v>15307.611636899999</v>
      </c>
      <c r="C3358" s="224">
        <f t="shared" si="1439"/>
        <v>9453.7642724434554</v>
      </c>
      <c r="D3358" s="28">
        <f t="shared" si="1440"/>
        <v>7036.33</v>
      </c>
      <c r="E3358" s="9">
        <f>IF(K3358=1,VLOOKUP(A3357,[1]Plan1!$AY$117:$BA$314,3),E3357)</f>
        <v>7063.77</v>
      </c>
      <c r="F3358" s="110">
        <f t="shared" si="1441"/>
        <v>45615</v>
      </c>
      <c r="G3358" s="12">
        <f t="shared" si="1442"/>
        <v>3.8997602443320289E-3</v>
      </c>
      <c r="H3358" s="11">
        <f t="shared" si="1443"/>
        <v>45642</v>
      </c>
      <c r="I3358" s="11">
        <f t="shared" si="1444"/>
        <v>45642</v>
      </c>
      <c r="J3358" s="1">
        <f t="shared" si="1445"/>
        <v>19</v>
      </c>
      <c r="K3358" s="1">
        <f t="shared" si="1446"/>
        <v>19</v>
      </c>
      <c r="L3358" s="8">
        <f t="shared" si="1447"/>
        <v>1.0038997599999999</v>
      </c>
      <c r="M3358" s="14">
        <f t="shared" si="1448"/>
        <v>1.00559942</v>
      </c>
      <c r="N3358" s="14">
        <f t="shared" si="1449"/>
        <v>1.6100990991631154</v>
      </c>
      <c r="O3358" s="8">
        <f t="shared" si="1450"/>
        <v>1.61637809</v>
      </c>
      <c r="P3358" s="8">
        <f t="shared" si="1451"/>
        <v>15280.857437999999</v>
      </c>
      <c r="Q3358" s="13">
        <f t="shared" si="1455"/>
        <v>0</v>
      </c>
      <c r="R3358" s="21">
        <v>0</v>
      </c>
      <c r="S3358" s="8">
        <f t="shared" si="1452"/>
        <v>0</v>
      </c>
      <c r="T3358" s="10">
        <v>6.5000000000000002E-2</v>
      </c>
      <c r="U3358" s="13">
        <f t="shared" si="1453"/>
        <v>7</v>
      </c>
      <c r="V3358" s="13">
        <v>252</v>
      </c>
      <c r="W3358" s="14">
        <f t="shared" si="1456"/>
        <v>1.0017508310000001</v>
      </c>
      <c r="X3358" s="85">
        <f t="shared" si="1457"/>
        <v>26.754198899999999</v>
      </c>
      <c r="Y3358" s="8">
        <v>0</v>
      </c>
      <c r="Z3358" s="9">
        <f t="shared" si="1454"/>
        <v>0</v>
      </c>
      <c r="AA3358" s="26" t="str">
        <f t="shared" si="1459"/>
        <v>AMEX=</v>
      </c>
      <c r="AB3358" s="70">
        <f t="shared" si="1460"/>
        <v>45664</v>
      </c>
      <c r="AC3358" s="219" t="s">
        <v>106</v>
      </c>
      <c r="AD3358" s="221">
        <f>AD3354*AD3356</f>
        <v>5113711.49</v>
      </c>
      <c r="AE3358" s="11"/>
      <c r="AF3358" s="5"/>
      <c r="AG3358" s="1"/>
      <c r="AH3358" s="1"/>
      <c r="AI3358" s="1"/>
      <c r="AJ3358" s="1"/>
      <c r="AK3358" s="10"/>
      <c r="AL3358" s="1"/>
      <c r="AM3358" s="1"/>
      <c r="AN3358" s="1"/>
      <c r="AO3358" s="1"/>
      <c r="AP3358" s="1"/>
      <c r="AQ3358" s="1"/>
    </row>
    <row r="3359" spans="1:43" ht="15.75" x14ac:dyDescent="0.2">
      <c r="A3359" s="67">
        <f t="shared" si="1458"/>
        <v>45641</v>
      </c>
      <c r="B3359" s="8">
        <f t="shared" si="1438"/>
        <v>15307.611636899999</v>
      </c>
      <c r="C3359" s="224">
        <f t="shared" si="1439"/>
        <v>9453.7642724434554</v>
      </c>
      <c r="D3359" s="28">
        <f t="shared" si="1440"/>
        <v>7036.33</v>
      </c>
      <c r="E3359" s="9">
        <f>IF(K3359=1,VLOOKUP(A3358,[1]Plan1!$AY$117:$BA$314,3),E3358)</f>
        <v>7063.77</v>
      </c>
      <c r="F3359" s="110">
        <f t="shared" si="1441"/>
        <v>45615</v>
      </c>
      <c r="G3359" s="12">
        <f t="shared" si="1442"/>
        <v>3.8997602443320289E-3</v>
      </c>
      <c r="H3359" s="11">
        <f t="shared" si="1443"/>
        <v>45672</v>
      </c>
      <c r="I3359" s="11">
        <f t="shared" si="1444"/>
        <v>45642</v>
      </c>
      <c r="J3359" s="1">
        <f t="shared" si="1445"/>
        <v>19</v>
      </c>
      <c r="K3359" s="1">
        <f t="shared" si="1446"/>
        <v>19</v>
      </c>
      <c r="L3359" s="8">
        <f t="shared" si="1447"/>
        <v>1.0038997599999999</v>
      </c>
      <c r="M3359" s="14">
        <f t="shared" si="1448"/>
        <v>1.00559942</v>
      </c>
      <c r="N3359" s="14">
        <f t="shared" si="1449"/>
        <v>1.6100990991631154</v>
      </c>
      <c r="O3359" s="8">
        <f t="shared" si="1450"/>
        <v>1.61637809</v>
      </c>
      <c r="P3359" s="8">
        <f t="shared" si="1451"/>
        <v>15280.857437999999</v>
      </c>
      <c r="Q3359" s="13">
        <f t="shared" si="1455"/>
        <v>0</v>
      </c>
      <c r="R3359" s="21">
        <v>0</v>
      </c>
      <c r="S3359" s="8">
        <f t="shared" si="1452"/>
        <v>0</v>
      </c>
      <c r="T3359" s="10">
        <v>6.5000000000000002E-2</v>
      </c>
      <c r="U3359" s="13">
        <f t="shared" si="1453"/>
        <v>7</v>
      </c>
      <c r="V3359" s="13">
        <v>252</v>
      </c>
      <c r="W3359" s="14">
        <f t="shared" si="1456"/>
        <v>1.0017508310000001</v>
      </c>
      <c r="X3359" s="85">
        <f t="shared" si="1457"/>
        <v>26.754198899999999</v>
      </c>
      <c r="Y3359" s="8">
        <v>0</v>
      </c>
      <c r="Z3359" s="9">
        <f t="shared" si="1454"/>
        <v>0</v>
      </c>
      <c r="AA3359" s="26" t="str">
        <f t="shared" si="1459"/>
        <v>AMEX=</v>
      </c>
      <c r="AB3359" s="70">
        <f t="shared" si="1460"/>
        <v>45664</v>
      </c>
      <c r="AC3359" s="222">
        <f>IF(AC3349&gt;AC3355,0,TRUNC((AC3349-AC3355)/AC3351,8))</f>
        <v>0</v>
      </c>
      <c r="AD3359" s="219" t="s">
        <v>141</v>
      </c>
      <c r="AE3359" s="11"/>
      <c r="AF3359" s="5"/>
      <c r="AG3359" s="1"/>
      <c r="AH3359" s="1"/>
      <c r="AI3359" s="1"/>
      <c r="AJ3359" s="1"/>
      <c r="AK3359" s="10"/>
      <c r="AL3359" s="1"/>
      <c r="AM3359" s="1"/>
      <c r="AN3359" s="1"/>
      <c r="AO3359" s="1"/>
      <c r="AP3359" s="1"/>
      <c r="AQ3359" s="1"/>
    </row>
    <row r="3360" spans="1:43" ht="15.75" x14ac:dyDescent="0.2">
      <c r="A3360" s="67">
        <f t="shared" si="1458"/>
        <v>45642</v>
      </c>
      <c r="B3360" s="8">
        <f t="shared" si="1438"/>
        <v>15307.611636899999</v>
      </c>
      <c r="C3360" s="224">
        <f t="shared" si="1439"/>
        <v>9453.7642724434554</v>
      </c>
      <c r="D3360" s="28">
        <f t="shared" si="1440"/>
        <v>7036.33</v>
      </c>
      <c r="E3360" s="9">
        <f>IF(K3360=1,VLOOKUP(A3359,[1]Plan1!$AY$117:$BA$314,3),E3359)</f>
        <v>7063.77</v>
      </c>
      <c r="F3360" s="110">
        <f t="shared" si="1441"/>
        <v>45615</v>
      </c>
      <c r="G3360" s="12">
        <f t="shared" si="1442"/>
        <v>3.8997602443320289E-3</v>
      </c>
      <c r="H3360" s="11">
        <f t="shared" si="1443"/>
        <v>45672</v>
      </c>
      <c r="I3360" s="11">
        <f t="shared" si="1444"/>
        <v>45642</v>
      </c>
      <c r="J3360" s="1">
        <f t="shared" si="1445"/>
        <v>19</v>
      </c>
      <c r="K3360" s="1">
        <f t="shared" si="1446"/>
        <v>19</v>
      </c>
      <c r="L3360" s="8">
        <f t="shared" si="1447"/>
        <v>1.0038997599999999</v>
      </c>
      <c r="M3360" s="14">
        <f t="shared" si="1448"/>
        <v>1.00559942</v>
      </c>
      <c r="N3360" s="14">
        <f t="shared" si="1449"/>
        <v>1.6100990991631154</v>
      </c>
      <c r="O3360" s="8">
        <f t="shared" si="1450"/>
        <v>1.61637809</v>
      </c>
      <c r="P3360" s="8">
        <f t="shared" si="1451"/>
        <v>15280.857437999999</v>
      </c>
      <c r="Q3360" s="13">
        <f t="shared" si="1455"/>
        <v>0</v>
      </c>
      <c r="R3360" s="21">
        <v>0</v>
      </c>
      <c r="S3360" s="8">
        <f t="shared" si="1452"/>
        <v>0</v>
      </c>
      <c r="T3360" s="10">
        <v>6.5000000000000002E-2</v>
      </c>
      <c r="U3360" s="13">
        <f t="shared" si="1453"/>
        <v>7</v>
      </c>
      <c r="V3360" s="13">
        <v>252</v>
      </c>
      <c r="W3360" s="14">
        <f t="shared" si="1456"/>
        <v>1.0017508310000001</v>
      </c>
      <c r="X3360" s="85">
        <f t="shared" si="1457"/>
        <v>26.754198899999999</v>
      </c>
      <c r="Y3360" s="8">
        <v>0</v>
      </c>
      <c r="Z3360" s="9">
        <f t="shared" si="1454"/>
        <v>0</v>
      </c>
      <c r="AA3360" s="26" t="str">
        <f t="shared" si="1459"/>
        <v>AMEX=</v>
      </c>
      <c r="AB3360" s="70">
        <f t="shared" si="1460"/>
        <v>45664</v>
      </c>
      <c r="AC3360" s="77" t="s">
        <v>162</v>
      </c>
      <c r="AD3360" s="243">
        <v>0</v>
      </c>
      <c r="AE3360" s="11"/>
      <c r="AF3360" s="5"/>
      <c r="AG3360" s="1"/>
      <c r="AH3360" s="1"/>
      <c r="AI3360" s="1"/>
      <c r="AJ3360" s="1"/>
      <c r="AK3360" s="10"/>
      <c r="AL3360" s="1"/>
      <c r="AM3360" s="1"/>
      <c r="AN3360" s="1"/>
      <c r="AO3360" s="1"/>
      <c r="AP3360" s="1"/>
      <c r="AQ3360" s="1"/>
    </row>
    <row r="3361" spans="1:43" ht="15.75" x14ac:dyDescent="0.2">
      <c r="A3361" s="67">
        <f t="shared" si="1458"/>
        <v>45643</v>
      </c>
      <c r="B3361" s="8">
        <f t="shared" si="1438"/>
        <v>15315.40843867</v>
      </c>
      <c r="C3361" s="224">
        <f t="shared" si="1439"/>
        <v>9453.7642724434554</v>
      </c>
      <c r="D3361" s="28">
        <f t="shared" si="1440"/>
        <v>7063.77</v>
      </c>
      <c r="E3361" s="9">
        <f>IF(K3361=1,VLOOKUP(A3360,[1]Plan1!$AY$117:$BA$314,3),E3360)</f>
        <v>7100.5</v>
      </c>
      <c r="F3361" s="110">
        <f t="shared" si="1441"/>
        <v>45643</v>
      </c>
      <c r="G3361" s="12">
        <f t="shared" si="1442"/>
        <v>5.1997729257888814E-3</v>
      </c>
      <c r="H3361" s="11">
        <f t="shared" si="1443"/>
        <v>45672</v>
      </c>
      <c r="I3361" s="11">
        <f t="shared" si="1444"/>
        <v>45672</v>
      </c>
      <c r="J3361" s="1">
        <f t="shared" si="1445"/>
        <v>20</v>
      </c>
      <c r="K3361" s="1">
        <f t="shared" si="1446"/>
        <v>1</v>
      </c>
      <c r="L3361" s="8">
        <f t="shared" si="1447"/>
        <v>1.0002593399999999</v>
      </c>
      <c r="M3361" s="14">
        <f t="shared" si="1448"/>
        <v>1.0038997599999999</v>
      </c>
      <c r="N3361" s="14">
        <f t="shared" si="1449"/>
        <v>1.6163780992260677</v>
      </c>
      <c r="O3361" s="8">
        <f t="shared" si="1450"/>
        <v>1.6167972900000001</v>
      </c>
      <c r="P3361" s="8">
        <f t="shared" si="1451"/>
        <v>15284.82045598</v>
      </c>
      <c r="Q3361" s="13">
        <f t="shared" si="1455"/>
        <v>0</v>
      </c>
      <c r="R3361" s="21">
        <v>0</v>
      </c>
      <c r="S3361" s="8">
        <f t="shared" si="1452"/>
        <v>0</v>
      </c>
      <c r="T3361" s="10">
        <v>6.5000000000000002E-2</v>
      </c>
      <c r="U3361" s="13">
        <f t="shared" si="1453"/>
        <v>8</v>
      </c>
      <c r="V3361" s="13">
        <v>252</v>
      </c>
      <c r="W3361" s="14">
        <f t="shared" si="1456"/>
        <v>1.0020012</v>
      </c>
      <c r="X3361" s="85">
        <f t="shared" si="1457"/>
        <v>30.58798269</v>
      </c>
      <c r="Y3361" s="8">
        <v>0</v>
      </c>
      <c r="Z3361" s="9">
        <f t="shared" si="1454"/>
        <v>0</v>
      </c>
      <c r="AA3361" s="26" t="str">
        <f t="shared" si="1459"/>
        <v>AMEX=</v>
      </c>
      <c r="AB3361" s="70">
        <f t="shared" si="1460"/>
        <v>45664</v>
      </c>
      <c r="AC3361" s="238">
        <f>IF(AC3349&gt;AC3355,TRUNC((AC3349-AC3355)/AC3351,8),0)</f>
        <v>44.239848979999998</v>
      </c>
      <c r="AD3361" s="221">
        <f>AD3354-AD3358</f>
        <v>0</v>
      </c>
      <c r="AE3361" s="11"/>
      <c r="AF3361" s="5"/>
      <c r="AG3361" s="1"/>
      <c r="AH3361" s="1"/>
      <c r="AI3361" s="1"/>
      <c r="AJ3361" s="1"/>
      <c r="AK3361" s="10"/>
      <c r="AL3361" s="1"/>
      <c r="AM3361" s="1"/>
      <c r="AN3361" s="1"/>
      <c r="AO3361" s="1"/>
      <c r="AP3361" s="1"/>
      <c r="AQ3361" s="1"/>
    </row>
    <row r="3362" spans="1:43" ht="15.75" x14ac:dyDescent="0.2">
      <c r="A3362" s="67">
        <f t="shared" si="1458"/>
        <v>45644</v>
      </c>
      <c r="B3362" s="8">
        <f t="shared" ref="B3362:B3425" si="1461">(P3362+X3362)</f>
        <v>15323.20930979</v>
      </c>
      <c r="C3362" s="224">
        <f t="shared" ref="C3362:C3425" si="1462">IF(Q3361&gt;0,C3361-(S3361/O3361),C3361)</f>
        <v>9453.7642724434554</v>
      </c>
      <c r="D3362" s="28">
        <f t="shared" ref="D3362:D3425" si="1463">IF(E3362=E3361,D3361,E3361)</f>
        <v>7063.77</v>
      </c>
      <c r="E3362" s="9">
        <f>IF(K3362=1,VLOOKUP(A3361,[1]Plan1!$AY$117:$BA$314,3),E3361)</f>
        <v>7100.5</v>
      </c>
      <c r="F3362" s="110">
        <f t="shared" ref="F3362:F3425" si="1464">IF(D3362=D3361,F3361,A3362)</f>
        <v>45643</v>
      </c>
      <c r="G3362" s="12">
        <f t="shared" ref="G3362:G3425" si="1465">(E3362/D3362)-1</f>
        <v>5.1997729257888814E-3</v>
      </c>
      <c r="H3362" s="11">
        <f t="shared" ref="H3362:H3425" si="1466">IF(DAY(A3362)=15,VLOOKUP(A3362,AJ$118:AP$450,4),H3361)</f>
        <v>45672</v>
      </c>
      <c r="I3362" s="11">
        <f t="shared" ref="I3362:I3425" si="1467">IF(A3362&gt;I3361,H3362,I3361)</f>
        <v>45672</v>
      </c>
      <c r="J3362" s="1">
        <f t="shared" ref="J3362:J3425" si="1468">IF(I3362=I3361,J3361,NETWORKDAYS(I3361,I3362,$AE$118:$AE$502)-1)</f>
        <v>20</v>
      </c>
      <c r="K3362" s="1">
        <f t="shared" ref="K3362:K3425" si="1469">(J3362-(NETWORKDAYS(A3362,I3362,AE$118:AE$502)-1))</f>
        <v>2</v>
      </c>
      <c r="L3362" s="8">
        <f t="shared" ref="L3362:L3425" si="1470">TRUNC((E3362/D3362)^TRUNC((K3362/J3362),9),8)</f>
        <v>1.0005187600000001</v>
      </c>
      <c r="M3362" s="14">
        <f t="shared" ref="M3362:M3425" si="1471">IF(I3362&gt;I3361,L3361,M3361)</f>
        <v>1.0038997599999999</v>
      </c>
      <c r="N3362" s="14">
        <f t="shared" ref="N3362:N3425" si="1472">IF(I3362&gt;I3361,N3361*M3362,N3361)</f>
        <v>1.6163780992260677</v>
      </c>
      <c r="O3362" s="8">
        <f t="shared" ref="O3362:O3425" si="1473">TRUNC(TRUNC((L3362*N3362),15),8)</f>
        <v>1.6172166100000001</v>
      </c>
      <c r="P3362" s="8">
        <f t="shared" ref="P3362:P3425" si="1474">TRUNC(C3362*O3362,8)</f>
        <v>15288.784608419999</v>
      </c>
      <c r="Q3362" s="13">
        <f t="shared" ref="Q3362:Q3425" si="1475">IF(VLOOKUP(A3362,AE$10:AM$114,9)=VLOOKUP(A3361,AE$10:AM$114,9),0,VLOOKUP(A3362,AE$10:AM$114,9))</f>
        <v>0</v>
      </c>
      <c r="R3362" s="21">
        <v>0</v>
      </c>
      <c r="S3362" s="8">
        <f t="shared" ref="S3362:S3425" si="1476">IF(R3362&gt;0,TRUNC(R3362*P3362,8),0)</f>
        <v>0</v>
      </c>
      <c r="T3362" s="10">
        <v>6.5000000000000002E-2</v>
      </c>
      <c r="U3362" s="13">
        <f t="shared" ref="U3362:U3425" si="1477">IF(Q3361&gt;0,1,IF(K3362=K3361,U3361,U3361+1))</f>
        <v>9</v>
      </c>
      <c r="V3362" s="13">
        <v>252</v>
      </c>
      <c r="W3362" s="14">
        <f t="shared" si="1456"/>
        <v>1.002251631</v>
      </c>
      <c r="X3362" s="85">
        <f t="shared" si="1457"/>
        <v>34.424701370000001</v>
      </c>
      <c r="Y3362" s="8">
        <v>0</v>
      </c>
      <c r="Z3362" s="9">
        <f t="shared" ref="Z3362:Z3425" si="1478">IF(S3362&gt;0,S3362+X3362,0)</f>
        <v>0</v>
      </c>
      <c r="AA3362" s="26" t="str">
        <f t="shared" si="1459"/>
        <v>AMEX=</v>
      </c>
      <c r="AB3362" s="70">
        <f t="shared" si="1460"/>
        <v>45664</v>
      </c>
      <c r="AC3362" s="219" t="s">
        <v>112</v>
      </c>
      <c r="AD3362" s="244" t="s">
        <v>203</v>
      </c>
      <c r="AE3362" s="11"/>
      <c r="AF3362" s="5"/>
      <c r="AG3362" s="1"/>
      <c r="AH3362" s="1"/>
      <c r="AI3362" s="1"/>
      <c r="AJ3362" s="1"/>
      <c r="AK3362" s="10"/>
      <c r="AL3362" s="1"/>
      <c r="AM3362" s="1"/>
      <c r="AN3362" s="1"/>
      <c r="AO3362" s="1"/>
      <c r="AP3362" s="1"/>
      <c r="AQ3362" s="1"/>
    </row>
    <row r="3363" spans="1:43" ht="15.75" x14ac:dyDescent="0.2">
      <c r="A3363" s="67">
        <f t="shared" si="1458"/>
        <v>45645</v>
      </c>
      <c r="B3363" s="8">
        <f t="shared" si="1461"/>
        <v>15331.01398281</v>
      </c>
      <c r="C3363" s="224">
        <f t="shared" si="1462"/>
        <v>9453.7642724434554</v>
      </c>
      <c r="D3363" s="28">
        <f t="shared" si="1463"/>
        <v>7063.77</v>
      </c>
      <c r="E3363" s="9">
        <f>IF(K3363=1,VLOOKUP(A3362,[1]Plan1!$AY$117:$BA$314,3),E3362)</f>
        <v>7100.5</v>
      </c>
      <c r="F3363" s="110">
        <f t="shared" si="1464"/>
        <v>45643</v>
      </c>
      <c r="G3363" s="12">
        <f t="shared" si="1465"/>
        <v>5.1997729257888814E-3</v>
      </c>
      <c r="H3363" s="11">
        <f t="shared" si="1466"/>
        <v>45672</v>
      </c>
      <c r="I3363" s="11">
        <f t="shared" si="1467"/>
        <v>45672</v>
      </c>
      <c r="J3363" s="1">
        <f t="shared" si="1468"/>
        <v>20</v>
      </c>
      <c r="K3363" s="1">
        <f t="shared" si="1469"/>
        <v>3</v>
      </c>
      <c r="L3363" s="8">
        <f t="shared" si="1470"/>
        <v>1.00077824</v>
      </c>
      <c r="M3363" s="14">
        <f t="shared" si="1471"/>
        <v>1.0038997599999999</v>
      </c>
      <c r="N3363" s="14">
        <f t="shared" si="1472"/>
        <v>1.6163780992260677</v>
      </c>
      <c r="O3363" s="8">
        <f t="shared" si="1473"/>
        <v>1.61763602</v>
      </c>
      <c r="P3363" s="8">
        <f t="shared" si="1474"/>
        <v>15292.74961169</v>
      </c>
      <c r="Q3363" s="13">
        <f t="shared" si="1475"/>
        <v>0</v>
      </c>
      <c r="R3363" s="21">
        <v>0</v>
      </c>
      <c r="S3363" s="8">
        <f t="shared" si="1476"/>
        <v>0</v>
      </c>
      <c r="T3363" s="10">
        <v>6.5000000000000002E-2</v>
      </c>
      <c r="U3363" s="13">
        <f t="shared" si="1477"/>
        <v>10</v>
      </c>
      <c r="V3363" s="13">
        <v>252</v>
      </c>
      <c r="W3363" s="14">
        <f t="shared" si="1456"/>
        <v>1.0025021249999999</v>
      </c>
      <c r="X3363" s="85">
        <f t="shared" si="1457"/>
        <v>38.26437112</v>
      </c>
      <c r="Y3363" s="8">
        <v>0</v>
      </c>
      <c r="Z3363" s="9">
        <f t="shared" si="1478"/>
        <v>0</v>
      </c>
      <c r="AA3363" s="26" t="str">
        <f t="shared" si="1459"/>
        <v>AMEX=</v>
      </c>
      <c r="AB3363" s="70">
        <f t="shared" si="1460"/>
        <v>45664</v>
      </c>
      <c r="AC3363" s="222">
        <f>B3349-S3349-X3349</f>
        <v>15258.96100734</v>
      </c>
      <c r="AD3363" s="221">
        <v>152716482.94245899</v>
      </c>
      <c r="AE3363" s="11"/>
      <c r="AF3363" s="5"/>
      <c r="AG3363" s="1"/>
      <c r="AH3363" s="1"/>
      <c r="AI3363" s="1"/>
      <c r="AJ3363" s="1"/>
      <c r="AK3363" s="10"/>
      <c r="AL3363" s="1"/>
      <c r="AM3363" s="1"/>
      <c r="AN3363" s="1"/>
      <c r="AO3363" s="1"/>
      <c r="AP3363" s="1"/>
      <c r="AQ3363" s="1"/>
    </row>
    <row r="3364" spans="1:43" ht="15.75" x14ac:dyDescent="0.2">
      <c r="A3364" s="67">
        <f t="shared" si="1458"/>
        <v>45646</v>
      </c>
      <c r="B3364" s="8">
        <f t="shared" si="1461"/>
        <v>15338.822838309999</v>
      </c>
      <c r="C3364" s="224">
        <f t="shared" si="1462"/>
        <v>9453.7642724434554</v>
      </c>
      <c r="D3364" s="28">
        <f t="shared" si="1463"/>
        <v>7063.77</v>
      </c>
      <c r="E3364" s="9">
        <f>IF(K3364=1,VLOOKUP(A3363,[1]Plan1!$AY$117:$BA$314,3),E3363)</f>
        <v>7100.5</v>
      </c>
      <c r="F3364" s="110">
        <f t="shared" si="1464"/>
        <v>45643</v>
      </c>
      <c r="G3364" s="12">
        <f t="shared" si="1465"/>
        <v>5.1997729257888814E-3</v>
      </c>
      <c r="H3364" s="11">
        <f t="shared" si="1466"/>
        <v>45672</v>
      </c>
      <c r="I3364" s="11">
        <f t="shared" si="1467"/>
        <v>45672</v>
      </c>
      <c r="J3364" s="1">
        <f t="shared" si="1468"/>
        <v>20</v>
      </c>
      <c r="K3364" s="1">
        <f t="shared" si="1469"/>
        <v>4</v>
      </c>
      <c r="L3364" s="8">
        <f t="shared" si="1470"/>
        <v>1.00103779</v>
      </c>
      <c r="M3364" s="14">
        <f t="shared" si="1471"/>
        <v>1.0038997599999999</v>
      </c>
      <c r="N3364" s="14">
        <f t="shared" si="1472"/>
        <v>1.6163780992260677</v>
      </c>
      <c r="O3364" s="8">
        <f t="shared" si="1473"/>
        <v>1.6180555599999999</v>
      </c>
      <c r="P3364" s="8">
        <f t="shared" si="1474"/>
        <v>15296.71584395</v>
      </c>
      <c r="Q3364" s="13">
        <f t="shared" si="1475"/>
        <v>0</v>
      </c>
      <c r="R3364" s="21">
        <v>0</v>
      </c>
      <c r="S3364" s="8">
        <f t="shared" si="1476"/>
        <v>0</v>
      </c>
      <c r="T3364" s="10">
        <v>6.5000000000000002E-2</v>
      </c>
      <c r="U3364" s="13">
        <f t="shared" si="1477"/>
        <v>11</v>
      </c>
      <c r="V3364" s="13">
        <v>252</v>
      </c>
      <c r="W3364" s="14">
        <f t="shared" si="1456"/>
        <v>1.0027526819999999</v>
      </c>
      <c r="X3364" s="85">
        <f t="shared" si="1457"/>
        <v>42.106994360000002</v>
      </c>
      <c r="Y3364" s="8">
        <v>0</v>
      </c>
      <c r="Z3364" s="9">
        <f t="shared" si="1478"/>
        <v>0</v>
      </c>
      <c r="AA3364" s="26" t="str">
        <f t="shared" si="1459"/>
        <v>AMEX=</v>
      </c>
      <c r="AB3364" s="70">
        <f t="shared" si="1460"/>
        <v>45664</v>
      </c>
      <c r="AC3364" s="219" t="s">
        <v>168</v>
      </c>
      <c r="AD3364" s="244" t="s">
        <v>204</v>
      </c>
      <c r="AE3364" s="11"/>
      <c r="AF3364" s="5"/>
      <c r="AG3364" s="1"/>
      <c r="AH3364" s="1"/>
      <c r="AI3364" s="1"/>
      <c r="AJ3364" s="1"/>
      <c r="AK3364" s="10"/>
      <c r="AL3364" s="1"/>
      <c r="AM3364" s="1"/>
      <c r="AN3364" s="1"/>
      <c r="AO3364" s="1"/>
      <c r="AP3364" s="1"/>
      <c r="AQ3364" s="1"/>
    </row>
    <row r="3365" spans="1:43" ht="15.75" x14ac:dyDescent="0.2">
      <c r="A3365" s="67">
        <f t="shared" si="1458"/>
        <v>45647</v>
      </c>
      <c r="B3365" s="8">
        <f t="shared" si="1461"/>
        <v>15346.635578200001</v>
      </c>
      <c r="C3365" s="224">
        <f t="shared" si="1462"/>
        <v>9453.7642724434554</v>
      </c>
      <c r="D3365" s="28">
        <f t="shared" si="1463"/>
        <v>7063.77</v>
      </c>
      <c r="E3365" s="9">
        <f>IF(K3365=1,VLOOKUP(A3364,[1]Plan1!$AY$117:$BA$314,3),E3364)</f>
        <v>7100.5</v>
      </c>
      <c r="F3365" s="110">
        <f t="shared" si="1464"/>
        <v>45643</v>
      </c>
      <c r="G3365" s="12">
        <f t="shared" si="1465"/>
        <v>5.1997729257888814E-3</v>
      </c>
      <c r="H3365" s="11">
        <f t="shared" si="1466"/>
        <v>45672</v>
      </c>
      <c r="I3365" s="11">
        <f t="shared" si="1467"/>
        <v>45672</v>
      </c>
      <c r="J3365" s="1">
        <f t="shared" si="1468"/>
        <v>20</v>
      </c>
      <c r="K3365" s="1">
        <f t="shared" si="1469"/>
        <v>5</v>
      </c>
      <c r="L3365" s="8">
        <f t="shared" si="1470"/>
        <v>1.0012974100000001</v>
      </c>
      <c r="M3365" s="14">
        <f t="shared" si="1471"/>
        <v>1.0038997599999999</v>
      </c>
      <c r="N3365" s="14">
        <f t="shared" si="1472"/>
        <v>1.6163780992260677</v>
      </c>
      <c r="O3365" s="8">
        <f t="shared" si="1473"/>
        <v>1.6184752</v>
      </c>
      <c r="P3365" s="8">
        <f t="shared" si="1474"/>
        <v>15300.683021590001</v>
      </c>
      <c r="Q3365" s="13">
        <f t="shared" si="1475"/>
        <v>0</v>
      </c>
      <c r="R3365" s="21">
        <v>0</v>
      </c>
      <c r="S3365" s="8">
        <f t="shared" si="1476"/>
        <v>0</v>
      </c>
      <c r="T3365" s="10">
        <v>6.5000000000000002E-2</v>
      </c>
      <c r="U3365" s="13">
        <f t="shared" si="1477"/>
        <v>12</v>
      </c>
      <c r="V3365" s="13">
        <v>252</v>
      </c>
      <c r="W3365" s="14">
        <f t="shared" si="1456"/>
        <v>1.0030033009999999</v>
      </c>
      <c r="X3365" s="85">
        <f t="shared" si="1457"/>
        <v>45.952556610000002</v>
      </c>
      <c r="Y3365" s="8">
        <v>0</v>
      </c>
      <c r="Z3365" s="9">
        <f t="shared" si="1478"/>
        <v>0</v>
      </c>
      <c r="AA3365" s="26" t="str">
        <f t="shared" si="1459"/>
        <v>AMEX=</v>
      </c>
      <c r="AB3365" s="70">
        <f t="shared" si="1460"/>
        <v>45664</v>
      </c>
      <c r="AC3365" s="221">
        <f>AC3363*AC3351</f>
        <v>151765626.17900363</v>
      </c>
      <c r="AD3365" s="221">
        <v>496645807.36356401</v>
      </c>
      <c r="AE3365" s="11"/>
      <c r="AF3365" s="5"/>
      <c r="AG3365" s="1"/>
      <c r="AH3365" s="1"/>
      <c r="AI3365" s="1"/>
      <c r="AJ3365" s="1"/>
      <c r="AK3365" s="10"/>
      <c r="AL3365" s="1"/>
      <c r="AM3365" s="1"/>
      <c r="AN3365" s="1"/>
      <c r="AO3365" s="1"/>
      <c r="AP3365" s="1"/>
      <c r="AQ3365" s="1"/>
    </row>
    <row r="3366" spans="1:43" ht="15.75" x14ac:dyDescent="0.2">
      <c r="A3366" s="67">
        <f t="shared" si="1458"/>
        <v>45648</v>
      </c>
      <c r="B3366" s="8">
        <f t="shared" si="1461"/>
        <v>15346.635578200001</v>
      </c>
      <c r="C3366" s="224">
        <f t="shared" si="1462"/>
        <v>9453.7642724434554</v>
      </c>
      <c r="D3366" s="28">
        <f t="shared" si="1463"/>
        <v>7063.77</v>
      </c>
      <c r="E3366" s="9">
        <f>IF(K3366=1,VLOOKUP(A3365,[1]Plan1!$AY$117:$BA$314,3),E3365)</f>
        <v>7100.5</v>
      </c>
      <c r="F3366" s="110">
        <f t="shared" si="1464"/>
        <v>45643</v>
      </c>
      <c r="G3366" s="12">
        <f t="shared" si="1465"/>
        <v>5.1997729257888814E-3</v>
      </c>
      <c r="H3366" s="11">
        <f t="shared" si="1466"/>
        <v>45672</v>
      </c>
      <c r="I3366" s="11">
        <f t="shared" si="1467"/>
        <v>45672</v>
      </c>
      <c r="J3366" s="1">
        <f t="shared" si="1468"/>
        <v>20</v>
      </c>
      <c r="K3366" s="1">
        <f t="shared" si="1469"/>
        <v>5</v>
      </c>
      <c r="L3366" s="8">
        <f t="shared" si="1470"/>
        <v>1.0012974100000001</v>
      </c>
      <c r="M3366" s="14">
        <f t="shared" si="1471"/>
        <v>1.0038997599999999</v>
      </c>
      <c r="N3366" s="14">
        <f t="shared" si="1472"/>
        <v>1.6163780992260677</v>
      </c>
      <c r="O3366" s="8">
        <f t="shared" si="1473"/>
        <v>1.6184752</v>
      </c>
      <c r="P3366" s="8">
        <f t="shared" si="1474"/>
        <v>15300.683021590001</v>
      </c>
      <c r="Q3366" s="13">
        <f t="shared" si="1475"/>
        <v>0</v>
      </c>
      <c r="R3366" s="21">
        <v>0</v>
      </c>
      <c r="S3366" s="8">
        <f t="shared" si="1476"/>
        <v>0</v>
      </c>
      <c r="T3366" s="10">
        <v>6.5000000000000002E-2</v>
      </c>
      <c r="U3366" s="13">
        <f t="shared" si="1477"/>
        <v>12</v>
      </c>
      <c r="V3366" s="13">
        <v>252</v>
      </c>
      <c r="W3366" s="14">
        <f t="shared" si="1456"/>
        <v>1.0030033009999999</v>
      </c>
      <c r="X3366" s="85">
        <f t="shared" si="1457"/>
        <v>45.952556610000002</v>
      </c>
      <c r="Y3366" s="8">
        <v>0</v>
      </c>
      <c r="Z3366" s="9">
        <f t="shared" si="1478"/>
        <v>0</v>
      </c>
      <c r="AA3366" s="26" t="str">
        <f t="shared" si="1459"/>
        <v>AMEX=</v>
      </c>
      <c r="AB3366" s="70">
        <f t="shared" si="1460"/>
        <v>45664</v>
      </c>
      <c r="AC3366" s="233"/>
      <c r="AD3366" s="244" t="s">
        <v>199</v>
      </c>
      <c r="AE3366" s="11"/>
      <c r="AF3366" s="5"/>
      <c r="AG3366" s="1"/>
      <c r="AH3366" s="1"/>
      <c r="AI3366" s="1"/>
      <c r="AJ3366" s="1"/>
      <c r="AK3366" s="10"/>
      <c r="AL3366" s="1"/>
      <c r="AM3366" s="1"/>
      <c r="AN3366" s="1"/>
      <c r="AO3366" s="1"/>
      <c r="AP3366" s="1"/>
      <c r="AQ3366" s="1"/>
    </row>
    <row r="3367" spans="1:43" ht="15.75" x14ac:dyDescent="0.2">
      <c r="A3367" s="67">
        <f t="shared" si="1458"/>
        <v>45649</v>
      </c>
      <c r="B3367" s="8">
        <f t="shared" si="1461"/>
        <v>15346.635578200001</v>
      </c>
      <c r="C3367" s="224">
        <f t="shared" si="1462"/>
        <v>9453.7642724434554</v>
      </c>
      <c r="D3367" s="28">
        <f t="shared" si="1463"/>
        <v>7063.77</v>
      </c>
      <c r="E3367" s="9">
        <f>IF(K3367=1,VLOOKUP(A3366,[1]Plan1!$AY$117:$BA$314,3),E3366)</f>
        <v>7100.5</v>
      </c>
      <c r="F3367" s="110">
        <f t="shared" si="1464"/>
        <v>45643</v>
      </c>
      <c r="G3367" s="12">
        <f t="shared" si="1465"/>
        <v>5.1997729257888814E-3</v>
      </c>
      <c r="H3367" s="11">
        <f t="shared" si="1466"/>
        <v>45672</v>
      </c>
      <c r="I3367" s="11">
        <f t="shared" si="1467"/>
        <v>45672</v>
      </c>
      <c r="J3367" s="1">
        <f t="shared" si="1468"/>
        <v>20</v>
      </c>
      <c r="K3367" s="1">
        <f t="shared" si="1469"/>
        <v>5</v>
      </c>
      <c r="L3367" s="8">
        <f t="shared" si="1470"/>
        <v>1.0012974100000001</v>
      </c>
      <c r="M3367" s="14">
        <f t="shared" si="1471"/>
        <v>1.0038997599999999</v>
      </c>
      <c r="N3367" s="14">
        <f t="shared" si="1472"/>
        <v>1.6163780992260677</v>
      </c>
      <c r="O3367" s="8">
        <f t="shared" si="1473"/>
        <v>1.6184752</v>
      </c>
      <c r="P3367" s="8">
        <f t="shared" si="1474"/>
        <v>15300.683021590001</v>
      </c>
      <c r="Q3367" s="13">
        <f t="shared" si="1475"/>
        <v>0</v>
      </c>
      <c r="R3367" s="21">
        <v>0</v>
      </c>
      <c r="S3367" s="8">
        <f t="shared" si="1476"/>
        <v>0</v>
      </c>
      <c r="T3367" s="10">
        <v>6.5000000000000002E-2</v>
      </c>
      <c r="U3367" s="13">
        <f t="shared" si="1477"/>
        <v>12</v>
      </c>
      <c r="V3367" s="13">
        <v>252</v>
      </c>
      <c r="W3367" s="14">
        <f t="shared" si="1456"/>
        <v>1.0030033009999999</v>
      </c>
      <c r="X3367" s="85">
        <f t="shared" si="1457"/>
        <v>45.952556610000002</v>
      </c>
      <c r="Y3367" s="8">
        <v>0</v>
      </c>
      <c r="Z3367" s="9">
        <f t="shared" si="1478"/>
        <v>0</v>
      </c>
      <c r="AA3367" s="26" t="str">
        <f t="shared" si="1459"/>
        <v>AMEX=</v>
      </c>
      <c r="AB3367" s="70">
        <f t="shared" si="1460"/>
        <v>45664</v>
      </c>
      <c r="AC3367" s="233"/>
      <c r="AD3367" s="245">
        <f>ROUND(AD3363/(AD3363+AD3365),6)</f>
        <v>0.235179</v>
      </c>
      <c r="AE3367" s="11"/>
      <c r="AF3367" s="5"/>
      <c r="AG3367" s="1"/>
      <c r="AH3367" s="1"/>
      <c r="AI3367" s="1"/>
      <c r="AJ3367" s="1"/>
      <c r="AK3367" s="10"/>
      <c r="AL3367" s="1"/>
      <c r="AM3367" s="1"/>
      <c r="AN3367" s="1"/>
      <c r="AO3367" s="1"/>
      <c r="AP3367" s="1"/>
      <c r="AQ3367" s="1"/>
    </row>
    <row r="3368" spans="1:43" ht="15.75" x14ac:dyDescent="0.2">
      <c r="A3368" s="67">
        <f t="shared" si="1458"/>
        <v>45650</v>
      </c>
      <c r="B3368" s="8">
        <f t="shared" si="1461"/>
        <v>15354.45240894</v>
      </c>
      <c r="C3368" s="224">
        <f t="shared" si="1462"/>
        <v>9453.7642724434554</v>
      </c>
      <c r="D3368" s="28">
        <f t="shared" si="1463"/>
        <v>7063.77</v>
      </c>
      <c r="E3368" s="9">
        <f>IF(K3368=1,VLOOKUP(A3367,[1]Plan1!$AY$117:$BA$314,3),E3367)</f>
        <v>7100.5</v>
      </c>
      <c r="F3368" s="110">
        <f t="shared" si="1464"/>
        <v>45643</v>
      </c>
      <c r="G3368" s="12">
        <f t="shared" si="1465"/>
        <v>5.1997729257888814E-3</v>
      </c>
      <c r="H3368" s="11">
        <f t="shared" si="1466"/>
        <v>45672</v>
      </c>
      <c r="I3368" s="11">
        <f t="shared" si="1467"/>
        <v>45672</v>
      </c>
      <c r="J3368" s="1">
        <f t="shared" si="1468"/>
        <v>20</v>
      </c>
      <c r="K3368" s="1">
        <f t="shared" si="1469"/>
        <v>6</v>
      </c>
      <c r="L3368" s="8">
        <f t="shared" si="1470"/>
        <v>1.0015571000000001</v>
      </c>
      <c r="M3368" s="14">
        <f t="shared" si="1471"/>
        <v>1.0038997599999999</v>
      </c>
      <c r="N3368" s="14">
        <f t="shared" si="1472"/>
        <v>1.6163780992260677</v>
      </c>
      <c r="O3368" s="8">
        <f t="shared" si="1473"/>
        <v>1.61889496</v>
      </c>
      <c r="P3368" s="8">
        <f t="shared" si="1474"/>
        <v>15304.65133368</v>
      </c>
      <c r="Q3368" s="13">
        <f t="shared" si="1475"/>
        <v>0</v>
      </c>
      <c r="R3368" s="21">
        <v>0</v>
      </c>
      <c r="S3368" s="8">
        <f t="shared" si="1476"/>
        <v>0</v>
      </c>
      <c r="T3368" s="10">
        <v>6.5000000000000002E-2</v>
      </c>
      <c r="U3368" s="13">
        <f t="shared" si="1477"/>
        <v>13</v>
      </c>
      <c r="V3368" s="13">
        <v>252</v>
      </c>
      <c r="W3368" s="14">
        <f t="shared" si="1456"/>
        <v>1.003253983</v>
      </c>
      <c r="X3368" s="85">
        <f t="shared" si="1457"/>
        <v>49.801075259999998</v>
      </c>
      <c r="Y3368" s="8">
        <v>0</v>
      </c>
      <c r="Z3368" s="9">
        <f t="shared" si="1478"/>
        <v>0</v>
      </c>
      <c r="AA3368" s="26" t="str">
        <f t="shared" si="1459"/>
        <v>AMEX=</v>
      </c>
      <c r="AB3368" s="70">
        <f t="shared" si="1460"/>
        <v>45664</v>
      </c>
      <c r="AC3368" s="233"/>
      <c r="AD3368" s="244" t="s">
        <v>200</v>
      </c>
      <c r="AE3368" s="11"/>
      <c r="AF3368" s="5"/>
      <c r="AG3368" s="1"/>
      <c r="AH3368" s="1"/>
      <c r="AI3368" s="1"/>
      <c r="AJ3368" s="1"/>
      <c r="AK3368" s="10"/>
      <c r="AL3368" s="1"/>
      <c r="AM3368" s="1"/>
      <c r="AN3368" s="1"/>
      <c r="AO3368" s="1"/>
      <c r="AP3368" s="1"/>
      <c r="AQ3368" s="1"/>
    </row>
    <row r="3369" spans="1:43" ht="15.75" x14ac:dyDescent="0.2">
      <c r="A3369" s="67">
        <f t="shared" si="1458"/>
        <v>45651</v>
      </c>
      <c r="B3369" s="8">
        <f t="shared" si="1461"/>
        <v>15362.27303219</v>
      </c>
      <c r="C3369" s="224">
        <f t="shared" si="1462"/>
        <v>9453.7642724434554</v>
      </c>
      <c r="D3369" s="28">
        <f t="shared" si="1463"/>
        <v>7063.77</v>
      </c>
      <c r="E3369" s="9">
        <f>IF(K3369=1,VLOOKUP(A3368,[1]Plan1!$AY$117:$BA$314,3),E3368)</f>
        <v>7100.5</v>
      </c>
      <c r="F3369" s="110">
        <f t="shared" si="1464"/>
        <v>45643</v>
      </c>
      <c r="G3369" s="12">
        <f t="shared" si="1465"/>
        <v>5.1997729257888814E-3</v>
      </c>
      <c r="H3369" s="11">
        <f t="shared" si="1466"/>
        <v>45672</v>
      </c>
      <c r="I3369" s="11">
        <f t="shared" si="1467"/>
        <v>45672</v>
      </c>
      <c r="J3369" s="1">
        <f t="shared" si="1468"/>
        <v>20</v>
      </c>
      <c r="K3369" s="1">
        <f t="shared" si="1469"/>
        <v>7</v>
      </c>
      <c r="L3369" s="8">
        <f t="shared" si="1470"/>
        <v>1.00181685</v>
      </c>
      <c r="M3369" s="14">
        <f t="shared" si="1471"/>
        <v>1.0038997599999999</v>
      </c>
      <c r="N3369" s="14">
        <f t="shared" si="1472"/>
        <v>1.6163780992260677</v>
      </c>
      <c r="O3369" s="8">
        <f t="shared" si="1473"/>
        <v>1.6193148100000001</v>
      </c>
      <c r="P3369" s="8">
        <f t="shared" si="1474"/>
        <v>15308.620496609999</v>
      </c>
      <c r="Q3369" s="13">
        <f t="shared" si="1475"/>
        <v>0</v>
      </c>
      <c r="R3369" s="21">
        <v>0</v>
      </c>
      <c r="S3369" s="8">
        <f t="shared" si="1476"/>
        <v>0</v>
      </c>
      <c r="T3369" s="10">
        <v>6.5000000000000002E-2</v>
      </c>
      <c r="U3369" s="13">
        <f t="shared" si="1477"/>
        <v>14</v>
      </c>
      <c r="V3369" s="13">
        <v>252</v>
      </c>
      <c r="W3369" s="14">
        <f t="shared" si="1456"/>
        <v>1.0035047269999999</v>
      </c>
      <c r="X3369" s="85">
        <f t="shared" si="1457"/>
        <v>53.652535579999999</v>
      </c>
      <c r="Y3369" s="8">
        <v>0</v>
      </c>
      <c r="Z3369" s="9">
        <f t="shared" si="1478"/>
        <v>0</v>
      </c>
      <c r="AA3369" s="26" t="str">
        <f t="shared" si="1459"/>
        <v>AMEX=</v>
      </c>
      <c r="AB3369" s="70">
        <f t="shared" si="1460"/>
        <v>45664</v>
      </c>
      <c r="AC3369" s="233"/>
      <c r="AD3369" s="245">
        <f>1-AD3367</f>
        <v>0.76482099999999997</v>
      </c>
      <c r="AE3369" s="11"/>
      <c r="AF3369" s="5"/>
      <c r="AG3369" s="1"/>
      <c r="AH3369" s="1"/>
      <c r="AI3369" s="1"/>
      <c r="AJ3369" s="1"/>
      <c r="AK3369" s="10"/>
      <c r="AL3369" s="1"/>
      <c r="AM3369" s="1"/>
      <c r="AN3369" s="1"/>
      <c r="AO3369" s="1"/>
      <c r="AP3369" s="1"/>
      <c r="AQ3369" s="1"/>
    </row>
    <row r="3370" spans="1:43" ht="15.75" x14ac:dyDescent="0.2">
      <c r="A3370" s="67">
        <f t="shared" si="1458"/>
        <v>45652</v>
      </c>
      <c r="B3370" s="8">
        <f t="shared" si="1461"/>
        <v>15362.27303219</v>
      </c>
      <c r="C3370" s="224">
        <f t="shared" si="1462"/>
        <v>9453.7642724434554</v>
      </c>
      <c r="D3370" s="28">
        <f t="shared" si="1463"/>
        <v>7063.77</v>
      </c>
      <c r="E3370" s="9">
        <f>IF(K3370=1,VLOOKUP(A3369,[1]Plan1!$AY$117:$BA$314,3),E3369)</f>
        <v>7100.5</v>
      </c>
      <c r="F3370" s="110">
        <f t="shared" si="1464"/>
        <v>45643</v>
      </c>
      <c r="G3370" s="12">
        <f t="shared" si="1465"/>
        <v>5.1997729257888814E-3</v>
      </c>
      <c r="H3370" s="11">
        <f t="shared" si="1466"/>
        <v>45672</v>
      </c>
      <c r="I3370" s="11">
        <f t="shared" si="1467"/>
        <v>45672</v>
      </c>
      <c r="J3370" s="1">
        <f t="shared" si="1468"/>
        <v>20</v>
      </c>
      <c r="K3370" s="1">
        <f t="shared" si="1469"/>
        <v>7</v>
      </c>
      <c r="L3370" s="8">
        <f t="shared" si="1470"/>
        <v>1.00181685</v>
      </c>
      <c r="M3370" s="14">
        <f t="shared" si="1471"/>
        <v>1.0038997599999999</v>
      </c>
      <c r="N3370" s="14">
        <f t="shared" si="1472"/>
        <v>1.6163780992260677</v>
      </c>
      <c r="O3370" s="8">
        <f t="shared" si="1473"/>
        <v>1.6193148100000001</v>
      </c>
      <c r="P3370" s="8">
        <f t="shared" si="1474"/>
        <v>15308.620496609999</v>
      </c>
      <c r="Q3370" s="13">
        <f t="shared" si="1475"/>
        <v>0</v>
      </c>
      <c r="R3370" s="21">
        <v>0</v>
      </c>
      <c r="S3370" s="8">
        <f t="shared" si="1476"/>
        <v>0</v>
      </c>
      <c r="T3370" s="10">
        <v>6.5000000000000002E-2</v>
      </c>
      <c r="U3370" s="13">
        <f t="shared" si="1477"/>
        <v>14</v>
      </c>
      <c r="V3370" s="13">
        <v>252</v>
      </c>
      <c r="W3370" s="14">
        <f t="shared" si="1456"/>
        <v>1.0035047269999999</v>
      </c>
      <c r="X3370" s="85">
        <f t="shared" si="1457"/>
        <v>53.652535579999999</v>
      </c>
      <c r="Y3370" s="8">
        <v>0</v>
      </c>
      <c r="Z3370" s="9">
        <f t="shared" si="1478"/>
        <v>0</v>
      </c>
      <c r="AA3370" s="26" t="str">
        <f t="shared" si="1459"/>
        <v>AMEX=</v>
      </c>
      <c r="AB3370" s="70">
        <f t="shared" si="1460"/>
        <v>45664</v>
      </c>
      <c r="AC3370" s="4"/>
      <c r="AD3370" s="1"/>
      <c r="AE3370" s="11"/>
      <c r="AF3370" s="5"/>
      <c r="AG3370" s="1"/>
      <c r="AH3370" s="1"/>
      <c r="AI3370" s="1"/>
      <c r="AJ3370" s="1"/>
      <c r="AK3370" s="10"/>
      <c r="AL3370" s="1"/>
      <c r="AM3370" s="1"/>
      <c r="AN3370" s="1"/>
      <c r="AO3370" s="1"/>
      <c r="AP3370" s="1"/>
      <c r="AQ3370" s="1"/>
    </row>
    <row r="3371" spans="1:43" ht="15.75" x14ac:dyDescent="0.2">
      <c r="A3371" s="67">
        <f t="shared" si="1458"/>
        <v>45653</v>
      </c>
      <c r="B3371" s="8">
        <f t="shared" si="1461"/>
        <v>15370.097749340001</v>
      </c>
      <c r="C3371" s="224">
        <f t="shared" si="1462"/>
        <v>9453.7642724434554</v>
      </c>
      <c r="D3371" s="28">
        <f t="shared" si="1463"/>
        <v>7063.77</v>
      </c>
      <c r="E3371" s="9">
        <f>IF(K3371=1,VLOOKUP(A3370,[1]Plan1!$AY$117:$BA$314,3),E3370)</f>
        <v>7100.5</v>
      </c>
      <c r="F3371" s="110">
        <f t="shared" si="1464"/>
        <v>45643</v>
      </c>
      <c r="G3371" s="12">
        <f t="shared" si="1465"/>
        <v>5.1997729257888814E-3</v>
      </c>
      <c r="H3371" s="11">
        <f t="shared" si="1466"/>
        <v>45672</v>
      </c>
      <c r="I3371" s="11">
        <f t="shared" si="1467"/>
        <v>45672</v>
      </c>
      <c r="J3371" s="1">
        <f t="shared" si="1468"/>
        <v>20</v>
      </c>
      <c r="K3371" s="1">
        <f t="shared" si="1469"/>
        <v>8</v>
      </c>
      <c r="L3371" s="8">
        <f t="shared" si="1470"/>
        <v>1.0020766699999999</v>
      </c>
      <c r="M3371" s="14">
        <f t="shared" si="1471"/>
        <v>1.0038997599999999</v>
      </c>
      <c r="N3371" s="14">
        <f t="shared" si="1472"/>
        <v>1.6163780992260677</v>
      </c>
      <c r="O3371" s="8">
        <f t="shared" si="1473"/>
        <v>1.6197347799999999</v>
      </c>
      <c r="P3371" s="8">
        <f t="shared" si="1474"/>
        <v>15312.590793990001</v>
      </c>
      <c r="Q3371" s="13">
        <f t="shared" si="1475"/>
        <v>0</v>
      </c>
      <c r="R3371" s="21">
        <v>0</v>
      </c>
      <c r="S3371" s="8">
        <f t="shared" si="1476"/>
        <v>0</v>
      </c>
      <c r="T3371" s="10">
        <v>6.5000000000000002E-2</v>
      </c>
      <c r="U3371" s="13">
        <f t="shared" si="1477"/>
        <v>15</v>
      </c>
      <c r="V3371" s="13">
        <v>252</v>
      </c>
      <c r="W3371" s="14">
        <f t="shared" si="1456"/>
        <v>1.0037555339999999</v>
      </c>
      <c r="X3371" s="85">
        <f t="shared" si="1457"/>
        <v>57.506955349999998</v>
      </c>
      <c r="Y3371" s="8">
        <v>0</v>
      </c>
      <c r="Z3371" s="9">
        <f t="shared" si="1478"/>
        <v>0</v>
      </c>
      <c r="AA3371" s="26" t="str">
        <f t="shared" si="1459"/>
        <v>AMEX=</v>
      </c>
      <c r="AB3371" s="70">
        <f t="shared" si="1460"/>
        <v>45664</v>
      </c>
      <c r="AC3371" s="4"/>
      <c r="AD3371" s="1"/>
      <c r="AE3371" s="11"/>
      <c r="AF3371" s="5"/>
      <c r="AG3371" s="1"/>
      <c r="AH3371" s="1"/>
      <c r="AI3371" s="1"/>
      <c r="AJ3371" s="1"/>
      <c r="AK3371" s="10"/>
      <c r="AL3371" s="1"/>
      <c r="AM3371" s="1"/>
      <c r="AN3371" s="1"/>
      <c r="AO3371" s="1"/>
      <c r="AP3371" s="1"/>
      <c r="AQ3371" s="1"/>
    </row>
    <row r="3372" spans="1:43" ht="15.75" x14ac:dyDescent="0.2">
      <c r="A3372" s="67">
        <f t="shared" si="1458"/>
        <v>45654</v>
      </c>
      <c r="B3372" s="8">
        <f t="shared" si="1461"/>
        <v>15377.926467069999</v>
      </c>
      <c r="C3372" s="224">
        <f t="shared" si="1462"/>
        <v>9453.7642724434554</v>
      </c>
      <c r="D3372" s="28">
        <f t="shared" si="1463"/>
        <v>7063.77</v>
      </c>
      <c r="E3372" s="9">
        <f>IF(K3372=1,VLOOKUP(A3371,[1]Plan1!$AY$117:$BA$314,3),E3371)</f>
        <v>7100.5</v>
      </c>
      <c r="F3372" s="110">
        <f t="shared" si="1464"/>
        <v>45643</v>
      </c>
      <c r="G3372" s="12">
        <f t="shared" si="1465"/>
        <v>5.1997729257888814E-3</v>
      </c>
      <c r="H3372" s="11">
        <f t="shared" si="1466"/>
        <v>45672</v>
      </c>
      <c r="I3372" s="11">
        <f t="shared" si="1467"/>
        <v>45672</v>
      </c>
      <c r="J3372" s="1">
        <f t="shared" si="1468"/>
        <v>20</v>
      </c>
      <c r="K3372" s="1">
        <f t="shared" si="1469"/>
        <v>9</v>
      </c>
      <c r="L3372" s="8">
        <f t="shared" si="1470"/>
        <v>1.00233656</v>
      </c>
      <c r="M3372" s="14">
        <f t="shared" si="1471"/>
        <v>1.0038997599999999</v>
      </c>
      <c r="N3372" s="14">
        <f t="shared" si="1472"/>
        <v>1.6163780992260677</v>
      </c>
      <c r="O3372" s="8">
        <f t="shared" si="1473"/>
        <v>1.62015486</v>
      </c>
      <c r="P3372" s="8">
        <f t="shared" si="1474"/>
        <v>15316.56213129</v>
      </c>
      <c r="Q3372" s="13">
        <f t="shared" si="1475"/>
        <v>0</v>
      </c>
      <c r="R3372" s="21">
        <v>0</v>
      </c>
      <c r="S3372" s="8">
        <f t="shared" si="1476"/>
        <v>0</v>
      </c>
      <c r="T3372" s="10">
        <v>6.5000000000000002E-2</v>
      </c>
      <c r="U3372" s="13">
        <f t="shared" si="1477"/>
        <v>16</v>
      </c>
      <c r="V3372" s="13">
        <v>252</v>
      </c>
      <c r="W3372" s="14">
        <f t="shared" si="1456"/>
        <v>1.0040064040000001</v>
      </c>
      <c r="X3372" s="85">
        <f t="shared" si="1457"/>
        <v>61.364335779999998</v>
      </c>
      <c r="Y3372" s="8">
        <v>0</v>
      </c>
      <c r="Z3372" s="9">
        <f t="shared" si="1478"/>
        <v>0</v>
      </c>
      <c r="AA3372" s="26" t="str">
        <f t="shared" si="1459"/>
        <v>AMEX=</v>
      </c>
      <c r="AB3372" s="70">
        <f t="shared" si="1460"/>
        <v>45664</v>
      </c>
      <c r="AC3372" s="4"/>
      <c r="AD3372" s="1"/>
      <c r="AE3372" s="11"/>
      <c r="AF3372" s="5"/>
      <c r="AG3372" s="1"/>
      <c r="AH3372" s="1"/>
      <c r="AI3372" s="1"/>
      <c r="AJ3372" s="1"/>
      <c r="AK3372" s="10"/>
      <c r="AL3372" s="1"/>
      <c r="AM3372" s="1"/>
      <c r="AN3372" s="1"/>
      <c r="AO3372" s="1"/>
      <c r="AP3372" s="1"/>
      <c r="AQ3372" s="1"/>
    </row>
    <row r="3373" spans="1:43" ht="15.75" x14ac:dyDescent="0.2">
      <c r="A3373" s="67">
        <f t="shared" si="1458"/>
        <v>45655</v>
      </c>
      <c r="B3373" s="8">
        <f t="shared" si="1461"/>
        <v>15377.926467069999</v>
      </c>
      <c r="C3373" s="224">
        <f t="shared" si="1462"/>
        <v>9453.7642724434554</v>
      </c>
      <c r="D3373" s="28">
        <f t="shared" si="1463"/>
        <v>7063.77</v>
      </c>
      <c r="E3373" s="9">
        <f>IF(K3373=1,VLOOKUP(A3372,[1]Plan1!$AY$117:$BA$314,3),E3372)</f>
        <v>7100.5</v>
      </c>
      <c r="F3373" s="110">
        <f t="shared" si="1464"/>
        <v>45643</v>
      </c>
      <c r="G3373" s="12">
        <f t="shared" si="1465"/>
        <v>5.1997729257888814E-3</v>
      </c>
      <c r="H3373" s="11">
        <f t="shared" si="1466"/>
        <v>45672</v>
      </c>
      <c r="I3373" s="11">
        <f t="shared" si="1467"/>
        <v>45672</v>
      </c>
      <c r="J3373" s="1">
        <f t="shared" si="1468"/>
        <v>20</v>
      </c>
      <c r="K3373" s="1">
        <f t="shared" si="1469"/>
        <v>9</v>
      </c>
      <c r="L3373" s="8">
        <f t="shared" si="1470"/>
        <v>1.00233656</v>
      </c>
      <c r="M3373" s="14">
        <f t="shared" si="1471"/>
        <v>1.0038997599999999</v>
      </c>
      <c r="N3373" s="14">
        <f t="shared" si="1472"/>
        <v>1.6163780992260677</v>
      </c>
      <c r="O3373" s="8">
        <f t="shared" si="1473"/>
        <v>1.62015486</v>
      </c>
      <c r="P3373" s="8">
        <f t="shared" si="1474"/>
        <v>15316.56213129</v>
      </c>
      <c r="Q3373" s="13">
        <f t="shared" si="1475"/>
        <v>0</v>
      </c>
      <c r="R3373" s="21">
        <v>0</v>
      </c>
      <c r="S3373" s="8">
        <f t="shared" si="1476"/>
        <v>0</v>
      </c>
      <c r="T3373" s="10">
        <v>6.5000000000000002E-2</v>
      </c>
      <c r="U3373" s="13">
        <f t="shared" si="1477"/>
        <v>16</v>
      </c>
      <c r="V3373" s="13">
        <v>252</v>
      </c>
      <c r="W3373" s="14">
        <f t="shared" si="1456"/>
        <v>1.0040064040000001</v>
      </c>
      <c r="X3373" s="85">
        <f t="shared" si="1457"/>
        <v>61.364335779999998</v>
      </c>
      <c r="Y3373" s="8">
        <v>0</v>
      </c>
      <c r="Z3373" s="9">
        <f t="shared" si="1478"/>
        <v>0</v>
      </c>
      <c r="AA3373" s="26" t="str">
        <f t="shared" si="1459"/>
        <v>AMEX=</v>
      </c>
      <c r="AB3373" s="70">
        <f t="shared" si="1460"/>
        <v>45664</v>
      </c>
      <c r="AC3373" s="4"/>
      <c r="AD3373" s="1"/>
      <c r="AE3373" s="11"/>
      <c r="AF3373" s="5"/>
      <c r="AG3373" s="1"/>
      <c r="AH3373" s="1"/>
      <c r="AI3373" s="1"/>
      <c r="AJ3373" s="1"/>
      <c r="AK3373" s="10"/>
      <c r="AL3373" s="1"/>
      <c r="AM3373" s="1"/>
      <c r="AN3373" s="1"/>
      <c r="AO3373" s="1"/>
      <c r="AP3373" s="1"/>
      <c r="AQ3373" s="1"/>
    </row>
    <row r="3374" spans="1:43" ht="15.75" x14ac:dyDescent="0.2">
      <c r="A3374" s="67">
        <f t="shared" si="1458"/>
        <v>45656</v>
      </c>
      <c r="B3374" s="8">
        <f t="shared" si="1461"/>
        <v>15377.926467069999</v>
      </c>
      <c r="C3374" s="224">
        <f t="shared" si="1462"/>
        <v>9453.7642724434554</v>
      </c>
      <c r="D3374" s="28">
        <f t="shared" si="1463"/>
        <v>7063.77</v>
      </c>
      <c r="E3374" s="9">
        <f>IF(K3374=1,VLOOKUP(A3373,[1]Plan1!$AY$117:$BA$314,3),E3373)</f>
        <v>7100.5</v>
      </c>
      <c r="F3374" s="110">
        <f t="shared" si="1464"/>
        <v>45643</v>
      </c>
      <c r="G3374" s="12">
        <f t="shared" si="1465"/>
        <v>5.1997729257888814E-3</v>
      </c>
      <c r="H3374" s="11">
        <f t="shared" si="1466"/>
        <v>45672</v>
      </c>
      <c r="I3374" s="11">
        <f t="shared" si="1467"/>
        <v>45672</v>
      </c>
      <c r="J3374" s="1">
        <f t="shared" si="1468"/>
        <v>20</v>
      </c>
      <c r="K3374" s="1">
        <f t="shared" si="1469"/>
        <v>9</v>
      </c>
      <c r="L3374" s="8">
        <f t="shared" si="1470"/>
        <v>1.00233656</v>
      </c>
      <c r="M3374" s="14">
        <f t="shared" si="1471"/>
        <v>1.0038997599999999</v>
      </c>
      <c r="N3374" s="14">
        <f t="shared" si="1472"/>
        <v>1.6163780992260677</v>
      </c>
      <c r="O3374" s="8">
        <f t="shared" si="1473"/>
        <v>1.62015486</v>
      </c>
      <c r="P3374" s="8">
        <f t="shared" si="1474"/>
        <v>15316.56213129</v>
      </c>
      <c r="Q3374" s="13">
        <f t="shared" si="1475"/>
        <v>0</v>
      </c>
      <c r="R3374" s="21">
        <v>0</v>
      </c>
      <c r="S3374" s="8">
        <f t="shared" si="1476"/>
        <v>0</v>
      </c>
      <c r="T3374" s="10">
        <v>6.5000000000000002E-2</v>
      </c>
      <c r="U3374" s="13">
        <f t="shared" si="1477"/>
        <v>16</v>
      </c>
      <c r="V3374" s="13">
        <v>252</v>
      </c>
      <c r="W3374" s="14">
        <f t="shared" si="1456"/>
        <v>1.0040064040000001</v>
      </c>
      <c r="X3374" s="85">
        <f t="shared" si="1457"/>
        <v>61.364335779999998</v>
      </c>
      <c r="Y3374" s="8">
        <v>0</v>
      </c>
      <c r="Z3374" s="9">
        <f t="shared" si="1478"/>
        <v>0</v>
      </c>
      <c r="AA3374" s="26" t="str">
        <f t="shared" si="1459"/>
        <v>AMEX=</v>
      </c>
      <c r="AB3374" s="70">
        <f t="shared" si="1460"/>
        <v>45664</v>
      </c>
      <c r="AC3374" s="4"/>
      <c r="AD3374" s="1"/>
      <c r="AE3374" s="11"/>
      <c r="AF3374" s="5"/>
      <c r="AG3374" s="1"/>
      <c r="AH3374" s="1"/>
      <c r="AI3374" s="1"/>
      <c r="AJ3374" s="1"/>
      <c r="AK3374" s="10"/>
      <c r="AL3374" s="1"/>
      <c r="AM3374" s="1"/>
      <c r="AN3374" s="1"/>
      <c r="AO3374" s="1"/>
      <c r="AP3374" s="1"/>
      <c r="AQ3374" s="1"/>
    </row>
    <row r="3375" spans="1:43" ht="15.75" x14ac:dyDescent="0.2">
      <c r="A3375" s="67">
        <f t="shared" si="1458"/>
        <v>45657</v>
      </c>
      <c r="B3375" s="8">
        <f>(P3375+X3375)</f>
        <v>15385.75909198</v>
      </c>
      <c r="C3375" s="224">
        <f t="shared" si="1462"/>
        <v>9453.7642724434554</v>
      </c>
      <c r="D3375" s="28">
        <f t="shared" si="1463"/>
        <v>7063.77</v>
      </c>
      <c r="E3375" s="9">
        <f>IF(K3375=1,VLOOKUP(A3374,[1]Plan1!$AY$117:$BA$314,3),E3374)</f>
        <v>7100.5</v>
      </c>
      <c r="F3375" s="110">
        <f t="shared" si="1464"/>
        <v>45643</v>
      </c>
      <c r="G3375" s="12">
        <f t="shared" si="1465"/>
        <v>5.1997729257888814E-3</v>
      </c>
      <c r="H3375" s="11">
        <f t="shared" si="1466"/>
        <v>45672</v>
      </c>
      <c r="I3375" s="11">
        <f t="shared" si="1467"/>
        <v>45672</v>
      </c>
      <c r="J3375" s="1">
        <f t="shared" si="1468"/>
        <v>20</v>
      </c>
      <c r="K3375" s="1">
        <f t="shared" si="1469"/>
        <v>10</v>
      </c>
      <c r="L3375" s="8">
        <f t="shared" si="1470"/>
        <v>1.0025965100000001</v>
      </c>
      <c r="M3375" s="14">
        <f t="shared" si="1471"/>
        <v>1.0038997599999999</v>
      </c>
      <c r="N3375" s="14">
        <f t="shared" si="1472"/>
        <v>1.6163780992260677</v>
      </c>
      <c r="O3375" s="8">
        <f t="shared" si="1473"/>
        <v>1.6205750400000001</v>
      </c>
      <c r="P3375" s="8">
        <f t="shared" si="1474"/>
        <v>15320.53441396</v>
      </c>
      <c r="Q3375" s="13">
        <f t="shared" si="1475"/>
        <v>0</v>
      </c>
      <c r="R3375" s="21">
        <v>0</v>
      </c>
      <c r="S3375" s="8">
        <f t="shared" si="1476"/>
        <v>0</v>
      </c>
      <c r="T3375" s="10">
        <v>6.5000000000000002E-2</v>
      </c>
      <c r="U3375" s="13">
        <f t="shared" si="1477"/>
        <v>17</v>
      </c>
      <c r="V3375" s="13">
        <v>252</v>
      </c>
      <c r="W3375" s="14">
        <f t="shared" si="1456"/>
        <v>1.0042573370000001</v>
      </c>
      <c r="X3375" s="85">
        <f t="shared" si="1457"/>
        <v>65.224678019999999</v>
      </c>
      <c r="Y3375" s="8">
        <v>0</v>
      </c>
      <c r="Z3375" s="9">
        <f t="shared" si="1478"/>
        <v>0</v>
      </c>
      <c r="AA3375" s="26" t="str">
        <f t="shared" si="1459"/>
        <v>AMEX=</v>
      </c>
      <c r="AB3375" s="70">
        <f t="shared" si="1460"/>
        <v>45664</v>
      </c>
      <c r="AC3375" s="4"/>
      <c r="AD3375" s="1"/>
      <c r="AE3375" s="11"/>
      <c r="AF3375" s="5"/>
      <c r="AG3375" s="1"/>
      <c r="AH3375" s="1"/>
      <c r="AI3375" s="1"/>
      <c r="AJ3375" s="1"/>
      <c r="AK3375" s="10"/>
      <c r="AL3375" s="1"/>
      <c r="AM3375" s="1"/>
      <c r="AN3375" s="1"/>
      <c r="AO3375" s="1"/>
      <c r="AP3375" s="1"/>
      <c r="AQ3375" s="1"/>
    </row>
    <row r="3376" spans="1:43" ht="15.75" x14ac:dyDescent="0.2">
      <c r="A3376" s="67">
        <f t="shared" si="1458"/>
        <v>45658</v>
      </c>
      <c r="B3376" s="8">
        <f t="shared" si="1461"/>
        <v>15393.59570516</v>
      </c>
      <c r="C3376" s="224">
        <f t="shared" si="1462"/>
        <v>9453.7642724434554</v>
      </c>
      <c r="D3376" s="28">
        <f t="shared" si="1463"/>
        <v>7063.77</v>
      </c>
      <c r="E3376" s="9">
        <f>IF(K3376=1,VLOOKUP(A3375,[1]Plan1!$AY$117:$BA$314,3),E3375)</f>
        <v>7100.5</v>
      </c>
      <c r="F3376" s="110">
        <f t="shared" si="1464"/>
        <v>45643</v>
      </c>
      <c r="G3376" s="12">
        <f t="shared" si="1465"/>
        <v>5.1997729257888814E-3</v>
      </c>
      <c r="H3376" s="11">
        <f t="shared" si="1466"/>
        <v>45672</v>
      </c>
      <c r="I3376" s="11">
        <f t="shared" si="1467"/>
        <v>45672</v>
      </c>
      <c r="J3376" s="1">
        <f t="shared" si="1468"/>
        <v>20</v>
      </c>
      <c r="K3376" s="1">
        <f t="shared" si="1469"/>
        <v>11</v>
      </c>
      <c r="L3376" s="8">
        <f t="shared" si="1470"/>
        <v>1.0028565300000001</v>
      </c>
      <c r="M3376" s="14">
        <f t="shared" si="1471"/>
        <v>1.0038997599999999</v>
      </c>
      <c r="N3376" s="14">
        <f t="shared" si="1472"/>
        <v>1.6163780992260677</v>
      </c>
      <c r="O3376" s="8">
        <f t="shared" si="1473"/>
        <v>1.62099533</v>
      </c>
      <c r="P3376" s="8">
        <f t="shared" si="1474"/>
        <v>15324.50773655</v>
      </c>
      <c r="Q3376" s="13">
        <f t="shared" si="1475"/>
        <v>0</v>
      </c>
      <c r="R3376" s="21">
        <v>0</v>
      </c>
      <c r="S3376" s="8">
        <f t="shared" si="1476"/>
        <v>0</v>
      </c>
      <c r="T3376" s="10">
        <v>6.5000000000000002E-2</v>
      </c>
      <c r="U3376" s="13">
        <f t="shared" si="1477"/>
        <v>18</v>
      </c>
      <c r="V3376" s="13">
        <v>252</v>
      </c>
      <c r="W3376" s="14">
        <f t="shared" si="1456"/>
        <v>1.0045083319999999</v>
      </c>
      <c r="X3376" s="85">
        <f t="shared" si="1457"/>
        <v>69.087968610000004</v>
      </c>
      <c r="Y3376" s="8">
        <v>0</v>
      </c>
      <c r="Z3376" s="9">
        <f t="shared" si="1478"/>
        <v>0</v>
      </c>
      <c r="AA3376" s="26" t="str">
        <f t="shared" si="1459"/>
        <v>AMEX=</v>
      </c>
      <c r="AB3376" s="70">
        <f t="shared" si="1460"/>
        <v>45664</v>
      </c>
      <c r="AC3376" s="4"/>
      <c r="AD3376" s="1"/>
      <c r="AE3376" s="11"/>
      <c r="AF3376" s="5"/>
      <c r="AG3376" s="1"/>
      <c r="AH3376" s="1"/>
      <c r="AI3376" s="1"/>
      <c r="AJ3376" s="1"/>
      <c r="AK3376" s="10"/>
      <c r="AL3376" s="1"/>
      <c r="AM3376" s="1"/>
      <c r="AN3376" s="1"/>
      <c r="AO3376" s="1"/>
      <c r="AP3376" s="1"/>
      <c r="AQ3376" s="1"/>
    </row>
    <row r="3377" spans="1:43" ht="15.75" x14ac:dyDescent="0.2">
      <c r="A3377" s="67">
        <f t="shared" si="1458"/>
        <v>45659</v>
      </c>
      <c r="B3377" s="8">
        <f t="shared" si="1461"/>
        <v>15393.59570516</v>
      </c>
      <c r="C3377" s="224">
        <f t="shared" si="1462"/>
        <v>9453.7642724434554</v>
      </c>
      <c r="D3377" s="28">
        <f t="shared" si="1463"/>
        <v>7063.77</v>
      </c>
      <c r="E3377" s="9">
        <f>IF(K3377=1,VLOOKUP(A3376,[1]Plan1!$AY$117:$BA$314,3),E3376)</f>
        <v>7100.5</v>
      </c>
      <c r="F3377" s="110">
        <f t="shared" si="1464"/>
        <v>45643</v>
      </c>
      <c r="G3377" s="12">
        <f t="shared" si="1465"/>
        <v>5.1997729257888814E-3</v>
      </c>
      <c r="H3377" s="11">
        <f t="shared" si="1466"/>
        <v>45672</v>
      </c>
      <c r="I3377" s="11">
        <f t="shared" si="1467"/>
        <v>45672</v>
      </c>
      <c r="J3377" s="1">
        <f t="shared" si="1468"/>
        <v>20</v>
      </c>
      <c r="K3377" s="1">
        <f t="shared" si="1469"/>
        <v>11</v>
      </c>
      <c r="L3377" s="8">
        <f t="shared" si="1470"/>
        <v>1.0028565300000001</v>
      </c>
      <c r="M3377" s="14">
        <f t="shared" si="1471"/>
        <v>1.0038997599999999</v>
      </c>
      <c r="N3377" s="14">
        <f t="shared" si="1472"/>
        <v>1.6163780992260677</v>
      </c>
      <c r="O3377" s="8">
        <f t="shared" si="1473"/>
        <v>1.62099533</v>
      </c>
      <c r="P3377" s="8">
        <f t="shared" si="1474"/>
        <v>15324.50773655</v>
      </c>
      <c r="Q3377" s="13">
        <f t="shared" si="1475"/>
        <v>0</v>
      </c>
      <c r="R3377" s="21">
        <v>0</v>
      </c>
      <c r="S3377" s="8">
        <f t="shared" si="1476"/>
        <v>0</v>
      </c>
      <c r="T3377" s="10">
        <v>6.5000000000000002E-2</v>
      </c>
      <c r="U3377" s="13">
        <f t="shared" si="1477"/>
        <v>18</v>
      </c>
      <c r="V3377" s="13">
        <v>252</v>
      </c>
      <c r="W3377" s="14">
        <f t="shared" si="1456"/>
        <v>1.0045083319999999</v>
      </c>
      <c r="X3377" s="85">
        <f t="shared" si="1457"/>
        <v>69.087968610000004</v>
      </c>
      <c r="Y3377" s="8">
        <v>0</v>
      </c>
      <c r="Z3377" s="9">
        <f t="shared" si="1478"/>
        <v>0</v>
      </c>
      <c r="AA3377" s="26" t="str">
        <f t="shared" si="1459"/>
        <v>AMEX=</v>
      </c>
      <c r="AB3377" s="70">
        <f t="shared" si="1460"/>
        <v>45664</v>
      </c>
      <c r="AC3377" s="4"/>
      <c r="AD3377" s="1"/>
      <c r="AE3377" s="11"/>
      <c r="AF3377" s="5"/>
      <c r="AG3377" s="1"/>
      <c r="AH3377" s="1"/>
      <c r="AI3377" s="1"/>
      <c r="AJ3377" s="1"/>
      <c r="AK3377" s="10"/>
      <c r="AL3377" s="1"/>
      <c r="AM3377" s="1"/>
      <c r="AN3377" s="1"/>
      <c r="AO3377" s="1"/>
      <c r="AP3377" s="1"/>
      <c r="AQ3377" s="1"/>
    </row>
    <row r="3378" spans="1:43" ht="15.75" x14ac:dyDescent="0.2">
      <c r="A3378" s="67">
        <f t="shared" si="1458"/>
        <v>45660</v>
      </c>
      <c r="B3378" s="8">
        <f t="shared" si="1461"/>
        <v>15401.436323459999</v>
      </c>
      <c r="C3378" s="224">
        <f t="shared" si="1462"/>
        <v>9453.7642724434554</v>
      </c>
      <c r="D3378" s="28">
        <f t="shared" si="1463"/>
        <v>7063.77</v>
      </c>
      <c r="E3378" s="9">
        <f>IF(K3378=1,VLOOKUP(A3377,[1]Plan1!$AY$117:$BA$314,3),E3377)</f>
        <v>7100.5</v>
      </c>
      <c r="F3378" s="110">
        <f t="shared" si="1464"/>
        <v>45643</v>
      </c>
      <c r="G3378" s="12">
        <f t="shared" si="1465"/>
        <v>5.1997729257888814E-3</v>
      </c>
      <c r="H3378" s="11">
        <f t="shared" si="1466"/>
        <v>45672</v>
      </c>
      <c r="I3378" s="11">
        <f t="shared" si="1467"/>
        <v>45672</v>
      </c>
      <c r="J3378" s="1">
        <f t="shared" si="1468"/>
        <v>20</v>
      </c>
      <c r="K3378" s="1">
        <f t="shared" si="1469"/>
        <v>12</v>
      </c>
      <c r="L3378" s="8">
        <f t="shared" si="1470"/>
        <v>1.0031166199999999</v>
      </c>
      <c r="M3378" s="14">
        <f t="shared" si="1471"/>
        <v>1.0038997599999999</v>
      </c>
      <c r="N3378" s="14">
        <f t="shared" si="1472"/>
        <v>1.6163780992260677</v>
      </c>
      <c r="O3378" s="8">
        <f t="shared" si="1473"/>
        <v>1.6214157300000001</v>
      </c>
      <c r="P3378" s="8">
        <f t="shared" si="1474"/>
        <v>15328.482099049999</v>
      </c>
      <c r="Q3378" s="13">
        <f t="shared" si="1475"/>
        <v>0</v>
      </c>
      <c r="R3378" s="21">
        <v>0</v>
      </c>
      <c r="S3378" s="8">
        <f t="shared" si="1476"/>
        <v>0</v>
      </c>
      <c r="T3378" s="10">
        <v>6.5000000000000002E-2</v>
      </c>
      <c r="U3378" s="13">
        <f t="shared" si="1477"/>
        <v>19</v>
      </c>
      <c r="V3378" s="13">
        <v>252</v>
      </c>
      <c r="W3378" s="14">
        <f t="shared" si="1456"/>
        <v>1.00475939</v>
      </c>
      <c r="X3378" s="85">
        <f t="shared" si="1457"/>
        <v>72.954224409999995</v>
      </c>
      <c r="Y3378" s="8">
        <v>0</v>
      </c>
      <c r="Z3378" s="9">
        <f t="shared" si="1478"/>
        <v>0</v>
      </c>
      <c r="AA3378" s="26" t="str">
        <f t="shared" si="1459"/>
        <v>AMEX=</v>
      </c>
      <c r="AB3378" s="70">
        <f t="shared" si="1460"/>
        <v>45664</v>
      </c>
      <c r="AC3378" s="4"/>
      <c r="AD3378" s="1"/>
      <c r="AE3378" s="11"/>
      <c r="AF3378" s="5"/>
      <c r="AG3378" s="1"/>
      <c r="AH3378" s="1"/>
      <c r="AI3378" s="1"/>
      <c r="AJ3378" s="1"/>
      <c r="AK3378" s="10"/>
      <c r="AL3378" s="1"/>
      <c r="AM3378" s="1"/>
      <c r="AN3378" s="1"/>
      <c r="AO3378" s="1"/>
      <c r="AP3378" s="1"/>
      <c r="AQ3378" s="1"/>
    </row>
    <row r="3379" spans="1:43" ht="15.75" x14ac:dyDescent="0.2">
      <c r="A3379" s="67">
        <f t="shared" si="1458"/>
        <v>45661</v>
      </c>
      <c r="B3379" s="8">
        <f t="shared" si="1461"/>
        <v>15409.28104344</v>
      </c>
      <c r="C3379" s="224">
        <f t="shared" si="1462"/>
        <v>9453.7642724434554</v>
      </c>
      <c r="D3379" s="28">
        <f t="shared" si="1463"/>
        <v>7063.77</v>
      </c>
      <c r="E3379" s="9">
        <f>IF(K3379=1,VLOOKUP(A3378,[1]Plan1!$AY$117:$BA$314,3),E3378)</f>
        <v>7100.5</v>
      </c>
      <c r="F3379" s="110">
        <f t="shared" si="1464"/>
        <v>45643</v>
      </c>
      <c r="G3379" s="12">
        <f t="shared" si="1465"/>
        <v>5.1997729257888814E-3</v>
      </c>
      <c r="H3379" s="11">
        <f t="shared" si="1466"/>
        <v>45672</v>
      </c>
      <c r="I3379" s="11">
        <f t="shared" si="1467"/>
        <v>45672</v>
      </c>
      <c r="J3379" s="1">
        <f t="shared" si="1468"/>
        <v>20</v>
      </c>
      <c r="K3379" s="1">
        <f t="shared" si="1469"/>
        <v>13</v>
      </c>
      <c r="L3379" s="8">
        <f t="shared" si="1470"/>
        <v>1.00337678</v>
      </c>
      <c r="M3379" s="14">
        <f t="shared" si="1471"/>
        <v>1.0038997599999999</v>
      </c>
      <c r="N3379" s="14">
        <f t="shared" si="1472"/>
        <v>1.6163780992260677</v>
      </c>
      <c r="O3379" s="8">
        <f t="shared" si="1473"/>
        <v>1.6218362500000001</v>
      </c>
      <c r="P3379" s="8">
        <f t="shared" si="1474"/>
        <v>15332.457596</v>
      </c>
      <c r="Q3379" s="13">
        <f t="shared" si="1475"/>
        <v>0</v>
      </c>
      <c r="R3379" s="21">
        <v>0</v>
      </c>
      <c r="S3379" s="8">
        <f t="shared" si="1476"/>
        <v>0</v>
      </c>
      <c r="T3379" s="10">
        <v>6.5000000000000002E-2</v>
      </c>
      <c r="U3379" s="13">
        <f t="shared" si="1477"/>
        <v>20</v>
      </c>
      <c r="V3379" s="13">
        <v>252</v>
      </c>
      <c r="W3379" s="14">
        <f t="shared" si="1456"/>
        <v>1.0050105110000001</v>
      </c>
      <c r="X3379" s="85">
        <f t="shared" si="1457"/>
        <v>76.823447439999995</v>
      </c>
      <c r="Y3379" s="8">
        <v>0</v>
      </c>
      <c r="Z3379" s="9">
        <f t="shared" si="1478"/>
        <v>0</v>
      </c>
      <c r="AA3379" s="26" t="str">
        <f t="shared" si="1459"/>
        <v>AMEX=</v>
      </c>
      <c r="AB3379" s="70">
        <f t="shared" si="1460"/>
        <v>45664</v>
      </c>
      <c r="AC3379" s="4"/>
      <c r="AD3379" s="1"/>
      <c r="AE3379" s="11"/>
      <c r="AF3379" s="5"/>
      <c r="AG3379" s="1"/>
      <c r="AH3379" s="1"/>
      <c r="AI3379" s="1"/>
      <c r="AJ3379" s="1"/>
      <c r="AK3379" s="10"/>
      <c r="AL3379" s="1"/>
      <c r="AM3379" s="1"/>
      <c r="AN3379" s="1"/>
      <c r="AO3379" s="1"/>
      <c r="AP3379" s="1"/>
      <c r="AQ3379" s="1"/>
    </row>
    <row r="3380" spans="1:43" ht="15.75" x14ac:dyDescent="0.2">
      <c r="A3380" s="67">
        <f t="shared" si="1458"/>
        <v>45662</v>
      </c>
      <c r="B3380" s="8">
        <f t="shared" si="1461"/>
        <v>15409.28104344</v>
      </c>
      <c r="C3380" s="224">
        <f t="shared" si="1462"/>
        <v>9453.7642724434554</v>
      </c>
      <c r="D3380" s="28">
        <f t="shared" si="1463"/>
        <v>7063.77</v>
      </c>
      <c r="E3380" s="9">
        <f>IF(K3380=1,VLOOKUP(A3379,[1]Plan1!$AY$117:$BA$314,3),E3379)</f>
        <v>7100.5</v>
      </c>
      <c r="F3380" s="110">
        <f t="shared" si="1464"/>
        <v>45643</v>
      </c>
      <c r="G3380" s="12">
        <f t="shared" si="1465"/>
        <v>5.1997729257888814E-3</v>
      </c>
      <c r="H3380" s="11">
        <f t="shared" si="1466"/>
        <v>45672</v>
      </c>
      <c r="I3380" s="11">
        <f t="shared" si="1467"/>
        <v>45672</v>
      </c>
      <c r="J3380" s="1">
        <f t="shared" si="1468"/>
        <v>20</v>
      </c>
      <c r="K3380" s="1">
        <f t="shared" si="1469"/>
        <v>13</v>
      </c>
      <c r="L3380" s="8">
        <f t="shared" si="1470"/>
        <v>1.00337678</v>
      </c>
      <c r="M3380" s="14">
        <f t="shared" si="1471"/>
        <v>1.0038997599999999</v>
      </c>
      <c r="N3380" s="14">
        <f t="shared" si="1472"/>
        <v>1.6163780992260677</v>
      </c>
      <c r="O3380" s="8">
        <f t="shared" si="1473"/>
        <v>1.6218362500000001</v>
      </c>
      <c r="P3380" s="8">
        <f t="shared" si="1474"/>
        <v>15332.457596</v>
      </c>
      <c r="Q3380" s="13">
        <f t="shared" si="1475"/>
        <v>0</v>
      </c>
      <c r="R3380" s="21">
        <v>0</v>
      </c>
      <c r="S3380" s="8">
        <f t="shared" si="1476"/>
        <v>0</v>
      </c>
      <c r="T3380" s="10">
        <v>6.5000000000000002E-2</v>
      </c>
      <c r="U3380" s="13">
        <f t="shared" si="1477"/>
        <v>20</v>
      </c>
      <c r="V3380" s="13">
        <v>252</v>
      </c>
      <c r="W3380" s="14">
        <f t="shared" si="1456"/>
        <v>1.0050105110000001</v>
      </c>
      <c r="X3380" s="85">
        <f t="shared" si="1457"/>
        <v>76.823447439999995</v>
      </c>
      <c r="Y3380" s="8">
        <v>0</v>
      </c>
      <c r="Z3380" s="9">
        <f t="shared" si="1478"/>
        <v>0</v>
      </c>
      <c r="AA3380" s="26" t="str">
        <f t="shared" si="1459"/>
        <v>AMEX=</v>
      </c>
      <c r="AB3380" s="70">
        <f t="shared" si="1460"/>
        <v>45664</v>
      </c>
      <c r="AC3380" s="4"/>
      <c r="AD3380" s="1"/>
      <c r="AE3380" s="11"/>
      <c r="AF3380" s="5"/>
      <c r="AG3380" s="1"/>
      <c r="AH3380" s="1"/>
      <c r="AI3380" s="1"/>
      <c r="AJ3380" s="1"/>
      <c r="AK3380" s="10"/>
      <c r="AL3380" s="1"/>
      <c r="AM3380" s="1"/>
      <c r="AN3380" s="1"/>
      <c r="AO3380" s="1"/>
      <c r="AP3380" s="1"/>
      <c r="AQ3380" s="1"/>
    </row>
    <row r="3381" spans="1:43" ht="15.75" x14ac:dyDescent="0.2">
      <c r="A3381" s="67">
        <f t="shared" si="1458"/>
        <v>45663</v>
      </c>
      <c r="B3381" s="8">
        <f t="shared" si="1461"/>
        <v>15409.28104344</v>
      </c>
      <c r="C3381" s="224">
        <f t="shared" si="1462"/>
        <v>9453.7642724434554</v>
      </c>
      <c r="D3381" s="28">
        <f t="shared" si="1463"/>
        <v>7063.77</v>
      </c>
      <c r="E3381" s="9">
        <f>IF(K3381=1,VLOOKUP(A3380,[1]Plan1!$AY$117:$BA$314,3),E3380)</f>
        <v>7100.5</v>
      </c>
      <c r="F3381" s="110">
        <f t="shared" si="1464"/>
        <v>45643</v>
      </c>
      <c r="G3381" s="12">
        <f t="shared" si="1465"/>
        <v>5.1997729257888814E-3</v>
      </c>
      <c r="H3381" s="11">
        <f t="shared" si="1466"/>
        <v>45672</v>
      </c>
      <c r="I3381" s="11">
        <f t="shared" si="1467"/>
        <v>45672</v>
      </c>
      <c r="J3381" s="1">
        <f t="shared" si="1468"/>
        <v>20</v>
      </c>
      <c r="K3381" s="1">
        <f t="shared" si="1469"/>
        <v>13</v>
      </c>
      <c r="L3381" s="8">
        <f t="shared" si="1470"/>
        <v>1.00337678</v>
      </c>
      <c r="M3381" s="14">
        <f t="shared" si="1471"/>
        <v>1.0038997599999999</v>
      </c>
      <c r="N3381" s="14">
        <f t="shared" si="1472"/>
        <v>1.6163780992260677</v>
      </c>
      <c r="O3381" s="8">
        <f t="shared" si="1473"/>
        <v>1.6218362500000001</v>
      </c>
      <c r="P3381" s="8">
        <f t="shared" si="1474"/>
        <v>15332.457596</v>
      </c>
      <c r="Q3381" s="13">
        <f t="shared" si="1475"/>
        <v>0</v>
      </c>
      <c r="R3381" s="21">
        <v>0</v>
      </c>
      <c r="S3381" s="8">
        <f t="shared" si="1476"/>
        <v>0</v>
      </c>
      <c r="T3381" s="10">
        <v>6.5000000000000002E-2</v>
      </c>
      <c r="U3381" s="13">
        <f t="shared" si="1477"/>
        <v>20</v>
      </c>
      <c r="V3381" s="13">
        <v>252</v>
      </c>
      <c r="W3381" s="14">
        <f t="shared" si="1456"/>
        <v>1.0050105110000001</v>
      </c>
      <c r="X3381" s="85">
        <f t="shared" si="1457"/>
        <v>76.823447439999995</v>
      </c>
      <c r="Y3381" s="8">
        <v>0</v>
      </c>
      <c r="Z3381" s="9">
        <f t="shared" si="1478"/>
        <v>0</v>
      </c>
      <c r="AA3381" s="26" t="str">
        <f t="shared" si="1459"/>
        <v>AMEX=</v>
      </c>
      <c r="AB3381" s="70">
        <f t="shared" si="1460"/>
        <v>45664</v>
      </c>
      <c r="AC3381" s="232" t="s">
        <v>208</v>
      </c>
      <c r="AD3381" s="232" t="s">
        <v>208</v>
      </c>
      <c r="AE3381" s="11"/>
      <c r="AF3381" s="5"/>
      <c r="AG3381" s="1"/>
      <c r="AH3381" s="1"/>
      <c r="AI3381" s="1"/>
      <c r="AJ3381" s="1"/>
      <c r="AK3381" s="10"/>
      <c r="AL3381" s="1"/>
      <c r="AM3381" s="1"/>
      <c r="AN3381" s="1"/>
      <c r="AO3381" s="1"/>
      <c r="AP3381" s="1"/>
      <c r="AQ3381" s="1"/>
    </row>
    <row r="3382" spans="1:43" ht="18.75" x14ac:dyDescent="0.25">
      <c r="A3382" s="268">
        <f t="shared" si="1458"/>
        <v>45664</v>
      </c>
      <c r="B3382" s="269">
        <f t="shared" si="1461"/>
        <v>15417.12956625</v>
      </c>
      <c r="C3382" s="269">
        <f t="shared" si="1462"/>
        <v>9453.7642724434554</v>
      </c>
      <c r="D3382" s="270">
        <f t="shared" si="1463"/>
        <v>7063.77</v>
      </c>
      <c r="E3382" s="271">
        <f>IF(K3382=1,VLOOKUP(A3381,[1]Plan1!$AY$117:$BA$314,3),E3381)</f>
        <v>7100.5</v>
      </c>
      <c r="F3382" s="272">
        <f t="shared" si="1464"/>
        <v>45643</v>
      </c>
      <c r="G3382" s="273">
        <f t="shared" si="1465"/>
        <v>5.1997729257888814E-3</v>
      </c>
      <c r="H3382" s="274">
        <f t="shared" si="1466"/>
        <v>45672</v>
      </c>
      <c r="I3382" s="274">
        <f t="shared" si="1467"/>
        <v>45672</v>
      </c>
      <c r="J3382" s="275">
        <f t="shared" si="1468"/>
        <v>20</v>
      </c>
      <c r="K3382" s="275">
        <f t="shared" si="1469"/>
        <v>14</v>
      </c>
      <c r="L3382" s="269">
        <f t="shared" si="1470"/>
        <v>1.0036369999999999</v>
      </c>
      <c r="M3382" s="276">
        <f t="shared" si="1471"/>
        <v>1.0038997599999999</v>
      </c>
      <c r="N3382" s="276">
        <f t="shared" si="1472"/>
        <v>1.6163780992260677</v>
      </c>
      <c r="O3382" s="269">
        <f t="shared" si="1473"/>
        <v>1.62225686</v>
      </c>
      <c r="P3382" s="269">
        <f t="shared" si="1474"/>
        <v>15336.43394379</v>
      </c>
      <c r="Q3382" s="277">
        <v>25</v>
      </c>
      <c r="R3382" s="278">
        <f>S3382/P3382</f>
        <v>0</v>
      </c>
      <c r="S3382" s="269">
        <f>AC3394</f>
        <v>0</v>
      </c>
      <c r="T3382" s="279">
        <v>6.5000000000000002E-2</v>
      </c>
      <c r="U3382" s="277">
        <f t="shared" si="1477"/>
        <v>21</v>
      </c>
      <c r="V3382" s="277">
        <v>252</v>
      </c>
      <c r="W3382" s="276">
        <f t="shared" si="1456"/>
        <v>1.0052616940000001</v>
      </c>
      <c r="X3382" s="269">
        <f t="shared" si="1457"/>
        <v>80.695622459999996</v>
      </c>
      <c r="Y3382" s="269">
        <v>0</v>
      </c>
      <c r="Z3382" s="271">
        <f t="shared" si="1478"/>
        <v>0</v>
      </c>
      <c r="AA3382" s="280" t="str">
        <f t="shared" si="1459"/>
        <v>AMEX=</v>
      </c>
      <c r="AB3382" s="281">
        <f t="shared" si="1460"/>
        <v>45664</v>
      </c>
      <c r="AC3382" s="234">
        <f>ROUND(AD3391*AD3400,2)</f>
        <v>213627.6</v>
      </c>
      <c r="AD3382" s="246" t="s">
        <v>205</v>
      </c>
      <c r="AE3382" s="11"/>
      <c r="AF3382" s="5"/>
      <c r="AG3382" s="1"/>
      <c r="AH3382" s="1"/>
      <c r="AI3382" s="1"/>
      <c r="AJ3382" s="1"/>
      <c r="AK3382" s="10"/>
      <c r="AL3382" s="1"/>
      <c r="AM3382" s="1"/>
      <c r="AN3382" s="1"/>
      <c r="AO3382" s="1"/>
      <c r="AP3382" s="1"/>
      <c r="AQ3382" s="1"/>
    </row>
    <row r="3383" spans="1:43" ht="15.75" x14ac:dyDescent="0.2">
      <c r="A3383" s="67">
        <f t="shared" si="1458"/>
        <v>45665</v>
      </c>
      <c r="B3383" s="8">
        <f t="shared" si="1461"/>
        <v>15403.492604339401</v>
      </c>
      <c r="C3383" s="224">
        <f t="shared" si="1462"/>
        <v>9453.7642724434554</v>
      </c>
      <c r="D3383" s="28">
        <f t="shared" si="1463"/>
        <v>7063.77</v>
      </c>
      <c r="E3383" s="9">
        <f>IF(K3383=1,VLOOKUP(A3382,[1]Plan1!$AY$117:$BA$314,3),E3382)</f>
        <v>7100.5</v>
      </c>
      <c r="F3383" s="110">
        <f t="shared" si="1464"/>
        <v>45643</v>
      </c>
      <c r="G3383" s="12">
        <f t="shared" si="1465"/>
        <v>5.1997729257888814E-3</v>
      </c>
      <c r="H3383" s="11">
        <f t="shared" si="1466"/>
        <v>45672</v>
      </c>
      <c r="I3383" s="11">
        <f t="shared" si="1467"/>
        <v>45672</v>
      </c>
      <c r="J3383" s="1">
        <f t="shared" si="1468"/>
        <v>20</v>
      </c>
      <c r="K3383" s="1">
        <f t="shared" si="1469"/>
        <v>15</v>
      </c>
      <c r="L3383" s="8">
        <f t="shared" si="1470"/>
        <v>1.0038973</v>
      </c>
      <c r="M3383" s="14">
        <f t="shared" si="1471"/>
        <v>1.0038997599999999</v>
      </c>
      <c r="N3383" s="14">
        <f t="shared" si="1472"/>
        <v>1.6163780992260677</v>
      </c>
      <c r="O3383" s="8">
        <f t="shared" si="1473"/>
        <v>1.6226776000000001</v>
      </c>
      <c r="P3383" s="8">
        <f t="shared" si="1474"/>
        <v>15340.41152057</v>
      </c>
      <c r="Q3383" s="13">
        <f t="shared" si="1475"/>
        <v>0</v>
      </c>
      <c r="R3383" s="21">
        <v>0</v>
      </c>
      <c r="S3383" s="8">
        <f t="shared" si="1476"/>
        <v>0</v>
      </c>
      <c r="T3383" s="10">
        <v>6.5000000000000002E-2</v>
      </c>
      <c r="U3383" s="13">
        <f t="shared" si="1477"/>
        <v>1</v>
      </c>
      <c r="V3383" s="13">
        <v>252</v>
      </c>
      <c r="W3383" s="14">
        <f t="shared" si="1456"/>
        <v>1.0002499309999999</v>
      </c>
      <c r="X3383" s="85">
        <f>TRUNC((P3383*(W3383-1)),8)+(-AC$3392*(O3383/O$3382)*W3383)</f>
        <v>63.081083769401182</v>
      </c>
      <c r="Y3383" s="8">
        <v>0</v>
      </c>
      <c r="Z3383" s="9">
        <f t="shared" si="1478"/>
        <v>0</v>
      </c>
      <c r="AA3383" s="26" t="s">
        <v>116</v>
      </c>
      <c r="AB3383" s="70">
        <v>45699</v>
      </c>
      <c r="AC3383" s="219" t="s">
        <v>96</v>
      </c>
      <c r="AD3383" s="221">
        <v>11360095.619999999</v>
      </c>
      <c r="AE3383" s="11"/>
      <c r="AF3383" s="5"/>
      <c r="AG3383" s="1"/>
      <c r="AH3383" s="1"/>
      <c r="AI3383" s="1"/>
      <c r="AJ3383" s="1"/>
      <c r="AK3383" s="10"/>
      <c r="AL3383" s="1"/>
      <c r="AM3383" s="1"/>
      <c r="AN3383" s="1"/>
      <c r="AO3383" s="1"/>
      <c r="AP3383" s="1"/>
      <c r="AQ3383" s="1"/>
    </row>
    <row r="3384" spans="1:43" ht="15.75" x14ac:dyDescent="0.2">
      <c r="A3384" s="67">
        <f t="shared" si="1458"/>
        <v>45666</v>
      </c>
      <c r="B3384" s="8">
        <f t="shared" si="1461"/>
        <v>15411.338208555262</v>
      </c>
      <c r="C3384" s="224">
        <f t="shared" si="1462"/>
        <v>9453.7642724434554</v>
      </c>
      <c r="D3384" s="28">
        <f t="shared" si="1463"/>
        <v>7063.77</v>
      </c>
      <c r="E3384" s="9">
        <f>IF(K3384=1,VLOOKUP(A3383,[1]Plan1!$AY$117:$BA$314,3),E3383)</f>
        <v>7100.5</v>
      </c>
      <c r="F3384" s="110">
        <f t="shared" si="1464"/>
        <v>45643</v>
      </c>
      <c r="G3384" s="12">
        <f t="shared" si="1465"/>
        <v>5.1997729257888814E-3</v>
      </c>
      <c r="H3384" s="11">
        <f t="shared" si="1466"/>
        <v>45672</v>
      </c>
      <c r="I3384" s="11">
        <f t="shared" si="1467"/>
        <v>45672</v>
      </c>
      <c r="J3384" s="1">
        <f t="shared" si="1468"/>
        <v>20</v>
      </c>
      <c r="K3384" s="1">
        <f t="shared" si="1469"/>
        <v>16</v>
      </c>
      <c r="L3384" s="8">
        <f t="shared" si="1470"/>
        <v>1.00415765</v>
      </c>
      <c r="M3384" s="14">
        <f t="shared" si="1471"/>
        <v>1.0038997599999999</v>
      </c>
      <c r="N3384" s="14">
        <f t="shared" si="1472"/>
        <v>1.6163780992260677</v>
      </c>
      <c r="O3384" s="8">
        <f t="shared" si="1473"/>
        <v>1.62309843</v>
      </c>
      <c r="P3384" s="8">
        <f t="shared" si="1474"/>
        <v>15344.389948190001</v>
      </c>
      <c r="Q3384" s="13">
        <f t="shared" si="1475"/>
        <v>0</v>
      </c>
      <c r="R3384" s="21">
        <v>0</v>
      </c>
      <c r="S3384" s="8">
        <f t="shared" si="1476"/>
        <v>0</v>
      </c>
      <c r="T3384" s="10">
        <v>6.5000000000000002E-2</v>
      </c>
      <c r="U3384" s="13">
        <f t="shared" si="1477"/>
        <v>2</v>
      </c>
      <c r="V3384" s="13">
        <v>252</v>
      </c>
      <c r="W3384" s="14">
        <f t="shared" si="1456"/>
        <v>1.000499925</v>
      </c>
      <c r="X3384" s="85">
        <f t="shared" ref="X3384:X3417" si="1479">TRUNC((P3384*(W3384-1)),8)+(-AC$3392*(O3384/O$3382)*W3384)</f>
        <v>66.948260365262243</v>
      </c>
      <c r="Y3384" s="8">
        <v>0</v>
      </c>
      <c r="Z3384" s="9">
        <f t="shared" si="1478"/>
        <v>0</v>
      </c>
      <c r="AA3384" s="26" t="str">
        <f t="shared" si="1459"/>
        <v>AMEX=</v>
      </c>
      <c r="AB3384" s="70">
        <f t="shared" si="1460"/>
        <v>45699</v>
      </c>
      <c r="AC3384" s="220">
        <v>9946</v>
      </c>
      <c r="AD3384" s="219" t="s">
        <v>133</v>
      </c>
      <c r="AE3384" s="11"/>
      <c r="AF3384" s="5"/>
      <c r="AG3384" s="1"/>
      <c r="AH3384" s="1"/>
      <c r="AI3384" s="1"/>
      <c r="AJ3384" s="1"/>
      <c r="AK3384" s="10"/>
      <c r="AL3384" s="1"/>
      <c r="AM3384" s="1"/>
      <c r="AN3384" s="1"/>
      <c r="AO3384" s="1"/>
      <c r="AP3384" s="1"/>
      <c r="AQ3384" s="1"/>
    </row>
    <row r="3385" spans="1:43" ht="15.75" x14ac:dyDescent="0.2">
      <c r="A3385" s="67">
        <f t="shared" si="1458"/>
        <v>45667</v>
      </c>
      <c r="B3385" s="8">
        <f t="shared" si="1461"/>
        <v>15419.187904579592</v>
      </c>
      <c r="C3385" s="224">
        <f t="shared" si="1462"/>
        <v>9453.7642724434554</v>
      </c>
      <c r="D3385" s="28">
        <f t="shared" si="1463"/>
        <v>7063.77</v>
      </c>
      <c r="E3385" s="9">
        <f>IF(K3385=1,VLOOKUP(A3384,[1]Plan1!$AY$117:$BA$314,3),E3384)</f>
        <v>7100.5</v>
      </c>
      <c r="F3385" s="110">
        <f t="shared" si="1464"/>
        <v>45643</v>
      </c>
      <c r="G3385" s="12">
        <f t="shared" si="1465"/>
        <v>5.1997729257888814E-3</v>
      </c>
      <c r="H3385" s="11">
        <f t="shared" si="1466"/>
        <v>45672</v>
      </c>
      <c r="I3385" s="11">
        <f t="shared" si="1467"/>
        <v>45672</v>
      </c>
      <c r="J3385" s="1">
        <f t="shared" si="1468"/>
        <v>20</v>
      </c>
      <c r="K3385" s="1">
        <f t="shared" si="1469"/>
        <v>17</v>
      </c>
      <c r="L3385" s="8">
        <f t="shared" si="1470"/>
        <v>1.00441808</v>
      </c>
      <c r="M3385" s="14">
        <f t="shared" si="1471"/>
        <v>1.0038997599999999</v>
      </c>
      <c r="N3385" s="14">
        <f t="shared" si="1472"/>
        <v>1.6163780992260677</v>
      </c>
      <c r="O3385" s="8">
        <f t="shared" si="1473"/>
        <v>1.6235193800000001</v>
      </c>
      <c r="P3385" s="8">
        <f t="shared" si="1474"/>
        <v>15348.36951026</v>
      </c>
      <c r="Q3385" s="13">
        <f t="shared" si="1475"/>
        <v>0</v>
      </c>
      <c r="R3385" s="21">
        <v>0</v>
      </c>
      <c r="S3385" s="8">
        <f t="shared" si="1476"/>
        <v>0</v>
      </c>
      <c r="T3385" s="10">
        <v>6.5000000000000002E-2</v>
      </c>
      <c r="U3385" s="13">
        <f t="shared" si="1477"/>
        <v>3</v>
      </c>
      <c r="V3385" s="13">
        <v>252</v>
      </c>
      <c r="W3385" s="14">
        <f t="shared" si="1456"/>
        <v>1.000749981</v>
      </c>
      <c r="X3385" s="85">
        <f t="shared" si="1479"/>
        <v>70.818394319591974</v>
      </c>
      <c r="Y3385" s="8">
        <v>0</v>
      </c>
      <c r="Z3385" s="9">
        <f t="shared" si="1478"/>
        <v>0</v>
      </c>
      <c r="AA3385" s="26" t="str">
        <f t="shared" si="1459"/>
        <v>AMEX=</v>
      </c>
      <c r="AB3385" s="70">
        <f t="shared" si="1460"/>
        <v>45699</v>
      </c>
      <c r="AC3385" s="219" t="s">
        <v>127</v>
      </c>
      <c r="AD3385" s="221">
        <v>10451733.9</v>
      </c>
      <c r="AE3385" s="11"/>
      <c r="AF3385" s="5"/>
      <c r="AG3385" s="1"/>
      <c r="AH3385" s="1"/>
      <c r="AI3385" s="1"/>
      <c r="AJ3385" s="1"/>
      <c r="AK3385" s="10"/>
      <c r="AL3385" s="1"/>
      <c r="AM3385" s="1"/>
      <c r="AN3385" s="1"/>
      <c r="AO3385" s="1"/>
      <c r="AP3385" s="1"/>
      <c r="AQ3385" s="1"/>
    </row>
    <row r="3386" spans="1:43" ht="15.75" x14ac:dyDescent="0.2">
      <c r="A3386" s="67">
        <f t="shared" si="1458"/>
        <v>45668</v>
      </c>
      <c r="B3386" s="8">
        <f t="shared" si="1461"/>
        <v>15427.041709417812</v>
      </c>
      <c r="C3386" s="224">
        <f t="shared" si="1462"/>
        <v>9453.7642724434554</v>
      </c>
      <c r="D3386" s="28">
        <f t="shared" si="1463"/>
        <v>7063.77</v>
      </c>
      <c r="E3386" s="9">
        <f>IF(K3386=1,VLOOKUP(A3385,[1]Plan1!$AY$117:$BA$314,3),E3385)</f>
        <v>7100.5</v>
      </c>
      <c r="F3386" s="110">
        <f t="shared" si="1464"/>
        <v>45643</v>
      </c>
      <c r="G3386" s="12">
        <f t="shared" si="1465"/>
        <v>5.1997729257888814E-3</v>
      </c>
      <c r="H3386" s="11">
        <f t="shared" si="1466"/>
        <v>45672</v>
      </c>
      <c r="I3386" s="11">
        <f t="shared" si="1467"/>
        <v>45672</v>
      </c>
      <c r="J3386" s="1">
        <f t="shared" si="1468"/>
        <v>20</v>
      </c>
      <c r="K3386" s="1">
        <f t="shared" si="1469"/>
        <v>18</v>
      </c>
      <c r="L3386" s="8">
        <f t="shared" si="1470"/>
        <v>1.00467858</v>
      </c>
      <c r="M3386" s="14">
        <f t="shared" si="1471"/>
        <v>1.0038997599999999</v>
      </c>
      <c r="N3386" s="14">
        <f t="shared" si="1472"/>
        <v>1.6163780992260677</v>
      </c>
      <c r="O3386" s="8">
        <f t="shared" si="1473"/>
        <v>1.6239404500000001</v>
      </c>
      <c r="P3386" s="8">
        <f t="shared" si="1474"/>
        <v>15352.35020678</v>
      </c>
      <c r="Q3386" s="13">
        <f t="shared" si="1475"/>
        <v>0</v>
      </c>
      <c r="R3386" s="21">
        <v>0</v>
      </c>
      <c r="S3386" s="8">
        <f t="shared" si="1476"/>
        <v>0</v>
      </c>
      <c r="T3386" s="10">
        <v>6.5000000000000002E-2</v>
      </c>
      <c r="U3386" s="13">
        <f t="shared" si="1477"/>
        <v>4</v>
      </c>
      <c r="V3386" s="13">
        <v>252</v>
      </c>
      <c r="W3386" s="14">
        <f t="shared" si="1456"/>
        <v>1.0010000999999999</v>
      </c>
      <c r="X3386" s="85">
        <f t="shared" si="1479"/>
        <v>74.691502637812718</v>
      </c>
      <c r="Y3386" s="8">
        <v>0</v>
      </c>
      <c r="Z3386" s="9">
        <f t="shared" si="1478"/>
        <v>0</v>
      </c>
      <c r="AA3386" s="26" t="str">
        <f t="shared" si="1459"/>
        <v>AMEX=</v>
      </c>
      <c r="AB3386" s="70">
        <f t="shared" si="1460"/>
        <v>45699</v>
      </c>
      <c r="AC3386" s="222">
        <f>X3382</f>
        <v>80.695622459999996</v>
      </c>
      <c r="AD3386" s="219" t="s">
        <v>144</v>
      </c>
      <c r="AE3386" s="11"/>
      <c r="AF3386" s="5"/>
      <c r="AG3386" s="1"/>
      <c r="AH3386" s="1"/>
      <c r="AI3386" s="1"/>
      <c r="AJ3386" s="1"/>
      <c r="AK3386" s="10"/>
      <c r="AL3386" s="1"/>
      <c r="AM3386" s="1"/>
      <c r="AN3386" s="1"/>
      <c r="AO3386" s="1"/>
      <c r="AP3386" s="1"/>
      <c r="AQ3386" s="1"/>
    </row>
    <row r="3387" spans="1:43" ht="15.75" x14ac:dyDescent="0.2">
      <c r="A3387" s="67">
        <f t="shared" si="1458"/>
        <v>45669</v>
      </c>
      <c r="B3387" s="8">
        <f t="shared" si="1461"/>
        <v>15427.041709417812</v>
      </c>
      <c r="C3387" s="224">
        <f t="shared" si="1462"/>
        <v>9453.7642724434554</v>
      </c>
      <c r="D3387" s="28">
        <f t="shared" si="1463"/>
        <v>7063.77</v>
      </c>
      <c r="E3387" s="9">
        <f>IF(K3387=1,VLOOKUP(A3386,[1]Plan1!$AY$117:$BA$314,3),E3386)</f>
        <v>7100.5</v>
      </c>
      <c r="F3387" s="110">
        <f t="shared" si="1464"/>
        <v>45643</v>
      </c>
      <c r="G3387" s="12">
        <f t="shared" si="1465"/>
        <v>5.1997729257888814E-3</v>
      </c>
      <c r="H3387" s="11">
        <f t="shared" si="1466"/>
        <v>45672</v>
      </c>
      <c r="I3387" s="11">
        <f t="shared" si="1467"/>
        <v>45672</v>
      </c>
      <c r="J3387" s="1">
        <f t="shared" si="1468"/>
        <v>20</v>
      </c>
      <c r="K3387" s="1">
        <f t="shared" si="1469"/>
        <v>18</v>
      </c>
      <c r="L3387" s="8">
        <f t="shared" si="1470"/>
        <v>1.00467858</v>
      </c>
      <c r="M3387" s="14">
        <f t="shared" si="1471"/>
        <v>1.0038997599999999</v>
      </c>
      <c r="N3387" s="14">
        <f t="shared" si="1472"/>
        <v>1.6163780992260677</v>
      </c>
      <c r="O3387" s="8">
        <f t="shared" si="1473"/>
        <v>1.6239404500000001</v>
      </c>
      <c r="P3387" s="8">
        <f t="shared" si="1474"/>
        <v>15352.35020678</v>
      </c>
      <c r="Q3387" s="13">
        <f t="shared" si="1475"/>
        <v>0</v>
      </c>
      <c r="R3387" s="21">
        <v>0</v>
      </c>
      <c r="S3387" s="8">
        <f t="shared" si="1476"/>
        <v>0</v>
      </c>
      <c r="T3387" s="10">
        <v>6.5000000000000002E-2</v>
      </c>
      <c r="U3387" s="13">
        <f t="shared" si="1477"/>
        <v>4</v>
      </c>
      <c r="V3387" s="13">
        <v>252</v>
      </c>
      <c r="W3387" s="14">
        <f t="shared" si="1456"/>
        <v>1.0010000999999999</v>
      </c>
      <c r="X3387" s="85">
        <f t="shared" si="1479"/>
        <v>74.691502637812718</v>
      </c>
      <c r="Y3387" s="8">
        <v>0</v>
      </c>
      <c r="Z3387" s="9">
        <f t="shared" si="1478"/>
        <v>0</v>
      </c>
      <c r="AA3387" s="26" t="str">
        <f t="shared" si="1459"/>
        <v>AMEX=</v>
      </c>
      <c r="AB3387" s="70">
        <f t="shared" si="1460"/>
        <v>45699</v>
      </c>
      <c r="AC3387" s="219" t="s">
        <v>95</v>
      </c>
      <c r="AD3387" s="221">
        <f>AD3383-AD3385</f>
        <v>908361.71999999881</v>
      </c>
      <c r="AE3387" s="11"/>
      <c r="AF3387" s="5"/>
      <c r="AG3387" s="1"/>
      <c r="AH3387" s="1"/>
      <c r="AI3387" s="1"/>
      <c r="AJ3387" s="1"/>
      <c r="AK3387" s="10"/>
      <c r="AL3387" s="1"/>
      <c r="AM3387" s="1"/>
      <c r="AN3387" s="1"/>
      <c r="AO3387" s="1"/>
      <c r="AP3387" s="1"/>
      <c r="AQ3387" s="1"/>
    </row>
    <row r="3388" spans="1:43" ht="15.75" x14ac:dyDescent="0.2">
      <c r="A3388" s="67">
        <f t="shared" si="1458"/>
        <v>45670</v>
      </c>
      <c r="B3388" s="8">
        <f t="shared" si="1461"/>
        <v>15427.041709417812</v>
      </c>
      <c r="C3388" s="224">
        <f t="shared" si="1462"/>
        <v>9453.7642724434554</v>
      </c>
      <c r="D3388" s="28">
        <f t="shared" si="1463"/>
        <v>7063.77</v>
      </c>
      <c r="E3388" s="9">
        <f>IF(K3388=1,VLOOKUP(A3387,[1]Plan1!$AY$117:$BA$314,3),E3387)</f>
        <v>7100.5</v>
      </c>
      <c r="F3388" s="110">
        <f t="shared" si="1464"/>
        <v>45643</v>
      </c>
      <c r="G3388" s="12">
        <f t="shared" si="1465"/>
        <v>5.1997729257888814E-3</v>
      </c>
      <c r="H3388" s="11">
        <f t="shared" si="1466"/>
        <v>45672</v>
      </c>
      <c r="I3388" s="11">
        <f t="shared" si="1467"/>
        <v>45672</v>
      </c>
      <c r="J3388" s="1">
        <f t="shared" si="1468"/>
        <v>20</v>
      </c>
      <c r="K3388" s="1">
        <f t="shared" si="1469"/>
        <v>18</v>
      </c>
      <c r="L3388" s="8">
        <f t="shared" si="1470"/>
        <v>1.00467858</v>
      </c>
      <c r="M3388" s="14">
        <f t="shared" si="1471"/>
        <v>1.0038997599999999</v>
      </c>
      <c r="N3388" s="14">
        <f t="shared" si="1472"/>
        <v>1.6163780992260677</v>
      </c>
      <c r="O3388" s="8">
        <f t="shared" si="1473"/>
        <v>1.6239404500000001</v>
      </c>
      <c r="P3388" s="8">
        <f t="shared" si="1474"/>
        <v>15352.35020678</v>
      </c>
      <c r="Q3388" s="13">
        <f t="shared" si="1475"/>
        <v>0</v>
      </c>
      <c r="R3388" s="21">
        <v>0</v>
      </c>
      <c r="S3388" s="8">
        <f t="shared" si="1476"/>
        <v>0</v>
      </c>
      <c r="T3388" s="10">
        <v>6.5000000000000002E-2</v>
      </c>
      <c r="U3388" s="13">
        <f t="shared" si="1477"/>
        <v>4</v>
      </c>
      <c r="V3388" s="13">
        <v>252</v>
      </c>
      <c r="W3388" s="14">
        <f t="shared" ref="W3388:W3451" si="1480">ROUND((1+T3388)^TRUNC((U3388/V3388),9),9)</f>
        <v>1.0010000999999999</v>
      </c>
      <c r="X3388" s="85">
        <f t="shared" si="1479"/>
        <v>74.691502637812718</v>
      </c>
      <c r="Y3388" s="8">
        <v>0</v>
      </c>
      <c r="Z3388" s="9">
        <f t="shared" si="1478"/>
        <v>0</v>
      </c>
      <c r="AA3388" s="26" t="str">
        <f t="shared" si="1459"/>
        <v>AMEX=</v>
      </c>
      <c r="AB3388" s="70">
        <f t="shared" si="1460"/>
        <v>45699</v>
      </c>
      <c r="AC3388" s="221">
        <f>AC3386*AC3384</f>
        <v>802598.66098715994</v>
      </c>
      <c r="AD3388" s="219" t="s">
        <v>140</v>
      </c>
      <c r="AE3388" s="11"/>
      <c r="AF3388" s="5"/>
      <c r="AG3388" s="1"/>
      <c r="AH3388" s="1"/>
      <c r="AI3388" s="1"/>
      <c r="AJ3388" s="1"/>
      <c r="AK3388" s="10"/>
      <c r="AL3388" s="1"/>
      <c r="AM3388" s="1"/>
      <c r="AN3388" s="1"/>
      <c r="AO3388" s="1"/>
      <c r="AP3388" s="1"/>
      <c r="AQ3388" s="1"/>
    </row>
    <row r="3389" spans="1:43" ht="15.75" x14ac:dyDescent="0.2">
      <c r="A3389" s="67">
        <f t="shared" si="1458"/>
        <v>45671</v>
      </c>
      <c r="B3389" s="8">
        <f t="shared" si="1461"/>
        <v>15434.899324200369</v>
      </c>
      <c r="C3389" s="224">
        <f t="shared" si="1462"/>
        <v>9453.7642724434554</v>
      </c>
      <c r="D3389" s="28">
        <f t="shared" si="1463"/>
        <v>7063.77</v>
      </c>
      <c r="E3389" s="9">
        <f>IF(K3389=1,VLOOKUP(A3388,[1]Plan1!$AY$117:$BA$314,3),E3388)</f>
        <v>7100.5</v>
      </c>
      <c r="F3389" s="110">
        <f t="shared" si="1464"/>
        <v>45643</v>
      </c>
      <c r="G3389" s="12">
        <f t="shared" si="1465"/>
        <v>5.1997729257888814E-3</v>
      </c>
      <c r="H3389" s="11">
        <f t="shared" si="1466"/>
        <v>45672</v>
      </c>
      <c r="I3389" s="11">
        <f t="shared" si="1467"/>
        <v>45672</v>
      </c>
      <c r="J3389" s="1">
        <f t="shared" si="1468"/>
        <v>20</v>
      </c>
      <c r="K3389" s="1">
        <f t="shared" si="1469"/>
        <v>19</v>
      </c>
      <c r="L3389" s="8">
        <f t="shared" si="1470"/>
        <v>1.0049391400000001</v>
      </c>
      <c r="M3389" s="14">
        <f t="shared" si="1471"/>
        <v>1.0038997599999999</v>
      </c>
      <c r="N3389" s="14">
        <f t="shared" si="1472"/>
        <v>1.6163780992260677</v>
      </c>
      <c r="O3389" s="8">
        <f t="shared" si="1473"/>
        <v>1.62436161</v>
      </c>
      <c r="P3389" s="8">
        <f t="shared" si="1474"/>
        <v>15356.331754139999</v>
      </c>
      <c r="Q3389" s="13">
        <f t="shared" si="1475"/>
        <v>0</v>
      </c>
      <c r="R3389" s="21">
        <v>0</v>
      </c>
      <c r="S3389" s="8">
        <f t="shared" si="1476"/>
        <v>0</v>
      </c>
      <c r="T3389" s="10">
        <v>6.5000000000000002E-2</v>
      </c>
      <c r="U3389" s="13">
        <f t="shared" si="1477"/>
        <v>5</v>
      </c>
      <c r="V3389" s="13">
        <v>252</v>
      </c>
      <c r="W3389" s="14">
        <f t="shared" si="1480"/>
        <v>1.0012502809999999</v>
      </c>
      <c r="X3389" s="85">
        <f t="shared" si="1479"/>
        <v>78.567570060370173</v>
      </c>
      <c r="Y3389" s="8">
        <v>0</v>
      </c>
      <c r="Z3389" s="9">
        <f t="shared" si="1478"/>
        <v>0</v>
      </c>
      <c r="AA3389" s="26" t="str">
        <f t="shared" si="1459"/>
        <v>AMEX=</v>
      </c>
      <c r="AB3389" s="70">
        <f t="shared" si="1460"/>
        <v>45699</v>
      </c>
      <c r="AC3389" s="77" t="s">
        <v>128</v>
      </c>
      <c r="AD3389" s="243">
        <v>1</v>
      </c>
      <c r="AE3389" s="11"/>
      <c r="AF3389" s="5"/>
      <c r="AG3389" s="1"/>
      <c r="AH3389" s="1"/>
      <c r="AI3389" s="1"/>
      <c r="AJ3389" s="1"/>
      <c r="AK3389" s="10"/>
      <c r="AL3389" s="1"/>
      <c r="AM3389" s="1"/>
      <c r="AN3389" s="1"/>
      <c r="AO3389" s="1"/>
      <c r="AP3389" s="1"/>
      <c r="AQ3389" s="1"/>
    </row>
    <row r="3390" spans="1:43" ht="15.75" x14ac:dyDescent="0.2">
      <c r="A3390" s="67">
        <f t="shared" si="1458"/>
        <v>45672</v>
      </c>
      <c r="B3390" s="8">
        <f t="shared" si="1461"/>
        <v>15442.761050858626</v>
      </c>
      <c r="C3390" s="224">
        <f t="shared" si="1462"/>
        <v>9453.7642724434554</v>
      </c>
      <c r="D3390" s="28">
        <f t="shared" si="1463"/>
        <v>7063.77</v>
      </c>
      <c r="E3390" s="9">
        <f>IF(K3390=1,VLOOKUP(A3389,[1]Plan1!$AY$117:$BA$314,3),E3389)</f>
        <v>7100.5</v>
      </c>
      <c r="F3390" s="110">
        <f t="shared" si="1464"/>
        <v>45643</v>
      </c>
      <c r="G3390" s="12">
        <f t="shared" si="1465"/>
        <v>5.1997729257888814E-3</v>
      </c>
      <c r="H3390" s="11">
        <f t="shared" si="1466"/>
        <v>45705</v>
      </c>
      <c r="I3390" s="11">
        <f t="shared" si="1467"/>
        <v>45672</v>
      </c>
      <c r="J3390" s="1">
        <f t="shared" si="1468"/>
        <v>20</v>
      </c>
      <c r="K3390" s="1">
        <f t="shared" si="1469"/>
        <v>20</v>
      </c>
      <c r="L3390" s="8">
        <f t="shared" si="1470"/>
        <v>1.0051997699999999</v>
      </c>
      <c r="M3390" s="14">
        <f t="shared" si="1471"/>
        <v>1.0038997599999999</v>
      </c>
      <c r="N3390" s="14">
        <f t="shared" si="1472"/>
        <v>1.6163780992260677</v>
      </c>
      <c r="O3390" s="8">
        <f t="shared" si="1473"/>
        <v>1.6247828900000001</v>
      </c>
      <c r="P3390" s="8">
        <f t="shared" si="1474"/>
        <v>15360.31443595</v>
      </c>
      <c r="Q3390" s="13">
        <f t="shared" si="1475"/>
        <v>0</v>
      </c>
      <c r="R3390" s="21">
        <v>0</v>
      </c>
      <c r="S3390" s="8">
        <f t="shared" si="1476"/>
        <v>0</v>
      </c>
      <c r="T3390" s="10">
        <v>6.5000000000000002E-2</v>
      </c>
      <c r="U3390" s="13">
        <f t="shared" si="1477"/>
        <v>6</v>
      </c>
      <c r="V3390" s="13">
        <v>252</v>
      </c>
      <c r="W3390" s="14">
        <f t="shared" si="1480"/>
        <v>1.001500525</v>
      </c>
      <c r="X3390" s="85">
        <f t="shared" si="1479"/>
        <v>82.446614908625037</v>
      </c>
      <c r="Y3390" s="8">
        <v>0</v>
      </c>
      <c r="Z3390" s="9">
        <f t="shared" si="1478"/>
        <v>0</v>
      </c>
      <c r="AA3390" s="26" t="str">
        <f t="shared" si="1459"/>
        <v>AMEX=</v>
      </c>
      <c r="AB3390" s="70">
        <f t="shared" si="1460"/>
        <v>45699</v>
      </c>
      <c r="AC3390" s="238">
        <f>IF(AC3382&gt;AC3388,AC3386,TRUNC(AC3382/AC3384,8))</f>
        <v>21.47874522</v>
      </c>
      <c r="AD3390" s="219" t="s">
        <v>140</v>
      </c>
      <c r="AE3390" s="11"/>
      <c r="AF3390" s="5"/>
      <c r="AG3390" s="1"/>
      <c r="AH3390" s="1"/>
      <c r="AI3390" s="1"/>
      <c r="AJ3390" s="1"/>
      <c r="AK3390" s="10"/>
      <c r="AL3390" s="1"/>
      <c r="AM3390" s="1"/>
      <c r="AN3390" s="1"/>
      <c r="AO3390" s="1"/>
      <c r="AP3390" s="1"/>
      <c r="AQ3390" s="1"/>
    </row>
    <row r="3391" spans="1:43" ht="15.75" x14ac:dyDescent="0.2">
      <c r="A3391" s="67">
        <f t="shared" si="1458"/>
        <v>45673</v>
      </c>
      <c r="B3391" s="8">
        <f t="shared" si="1461"/>
        <v>15447.694192368386</v>
      </c>
      <c r="C3391" s="224">
        <f t="shared" si="1462"/>
        <v>9453.7642724434554</v>
      </c>
      <c r="D3391" s="28">
        <f t="shared" si="1463"/>
        <v>7100.5</v>
      </c>
      <c r="E3391" s="9">
        <f>IF(K3391=1,VLOOKUP(A3390,[1]Plan1!$AY$117:$BA$314,3),E3390)</f>
        <v>7111.86</v>
      </c>
      <c r="F3391" s="110">
        <f t="shared" si="1464"/>
        <v>45673</v>
      </c>
      <c r="G3391" s="12">
        <f t="shared" si="1465"/>
        <v>1.5998873318778806E-3</v>
      </c>
      <c r="H3391" s="11">
        <f t="shared" si="1466"/>
        <v>45705</v>
      </c>
      <c r="I3391" s="11">
        <f t="shared" si="1467"/>
        <v>45705</v>
      </c>
      <c r="J3391" s="1">
        <f t="shared" si="1468"/>
        <v>23</v>
      </c>
      <c r="K3391" s="1">
        <f t="shared" si="1469"/>
        <v>1</v>
      </c>
      <c r="L3391" s="8">
        <f t="shared" si="1470"/>
        <v>1.0000694999999999</v>
      </c>
      <c r="M3391" s="14">
        <f t="shared" si="1471"/>
        <v>1.0051997699999999</v>
      </c>
      <c r="N3391" s="14">
        <f t="shared" si="1472"/>
        <v>1.6247828935750803</v>
      </c>
      <c r="O3391" s="8">
        <f t="shared" si="1473"/>
        <v>1.6248958099999999</v>
      </c>
      <c r="P3391" s="8">
        <f t="shared" si="1474"/>
        <v>15361.381955020001</v>
      </c>
      <c r="Q3391" s="13">
        <f t="shared" si="1475"/>
        <v>0</v>
      </c>
      <c r="R3391" s="21">
        <v>0</v>
      </c>
      <c r="S3391" s="8">
        <f t="shared" si="1476"/>
        <v>0</v>
      </c>
      <c r="T3391" s="10">
        <v>6.5000000000000002E-2</v>
      </c>
      <c r="U3391" s="13">
        <f t="shared" si="1477"/>
        <v>7</v>
      </c>
      <c r="V3391" s="13">
        <v>252</v>
      </c>
      <c r="W3391" s="14">
        <f t="shared" si="1480"/>
        <v>1.0017508310000001</v>
      </c>
      <c r="X3391" s="85">
        <f t="shared" si="1479"/>
        <v>86.312237348385608</v>
      </c>
      <c r="Y3391" s="8">
        <v>0</v>
      </c>
      <c r="Z3391" s="9">
        <f t="shared" si="1478"/>
        <v>0</v>
      </c>
      <c r="AA3391" s="26" t="str">
        <f t="shared" si="1459"/>
        <v>AMEX=</v>
      </c>
      <c r="AB3391" s="70">
        <f t="shared" si="1460"/>
        <v>45699</v>
      </c>
      <c r="AC3391" s="219" t="s">
        <v>106</v>
      </c>
      <c r="AD3391" s="221">
        <f>AD3387*AD3389</f>
        <v>908361.71999999881</v>
      </c>
      <c r="AE3391" s="11"/>
      <c r="AF3391" s="5"/>
      <c r="AG3391" s="1"/>
      <c r="AH3391" s="1"/>
      <c r="AI3391" s="1"/>
      <c r="AJ3391" s="1"/>
      <c r="AK3391" s="10"/>
      <c r="AL3391" s="1"/>
      <c r="AM3391" s="1"/>
      <c r="AN3391" s="1"/>
      <c r="AO3391" s="1"/>
      <c r="AP3391" s="1"/>
      <c r="AQ3391" s="1"/>
    </row>
    <row r="3392" spans="1:43" ht="15.75" x14ac:dyDescent="0.2">
      <c r="A3392" s="67">
        <f t="shared" si="1458"/>
        <v>45674</v>
      </c>
      <c r="B3392" s="8">
        <f t="shared" si="1461"/>
        <v>15452.629032100123</v>
      </c>
      <c r="C3392" s="224">
        <f t="shared" si="1462"/>
        <v>9453.7642724434554</v>
      </c>
      <c r="D3392" s="28">
        <f t="shared" si="1463"/>
        <v>7100.5</v>
      </c>
      <c r="E3392" s="9">
        <f>IF(K3392=1,VLOOKUP(A3391,[1]Plan1!$AY$117:$BA$314,3),E3391)</f>
        <v>7111.86</v>
      </c>
      <c r="F3392" s="110">
        <f t="shared" si="1464"/>
        <v>45673</v>
      </c>
      <c r="G3392" s="12">
        <f t="shared" si="1465"/>
        <v>1.5998873318778806E-3</v>
      </c>
      <c r="H3392" s="11">
        <f t="shared" si="1466"/>
        <v>45705</v>
      </c>
      <c r="I3392" s="11">
        <f t="shared" si="1467"/>
        <v>45705</v>
      </c>
      <c r="J3392" s="1">
        <f t="shared" si="1468"/>
        <v>23</v>
      </c>
      <c r="K3392" s="1">
        <f t="shared" si="1469"/>
        <v>2</v>
      </c>
      <c r="L3392" s="8">
        <f t="shared" si="1470"/>
        <v>1.0001390100000001</v>
      </c>
      <c r="M3392" s="14">
        <f t="shared" si="1471"/>
        <v>1.0051997699999999</v>
      </c>
      <c r="N3392" s="14">
        <f t="shared" si="1472"/>
        <v>1.6247828935750803</v>
      </c>
      <c r="O3392" s="8">
        <f t="shared" si="1473"/>
        <v>1.6250087499999999</v>
      </c>
      <c r="P3392" s="8">
        <f t="shared" si="1474"/>
        <v>15362.449663150001</v>
      </c>
      <c r="Q3392" s="13">
        <f t="shared" si="1475"/>
        <v>0</v>
      </c>
      <c r="R3392" s="21">
        <v>0</v>
      </c>
      <c r="S3392" s="8">
        <f t="shared" si="1476"/>
        <v>0</v>
      </c>
      <c r="T3392" s="10">
        <v>6.5000000000000002E-2</v>
      </c>
      <c r="U3392" s="13">
        <f t="shared" si="1477"/>
        <v>8</v>
      </c>
      <c r="V3392" s="13">
        <v>252</v>
      </c>
      <c r="W3392" s="14">
        <f t="shared" si="1480"/>
        <v>1.0020012</v>
      </c>
      <c r="X3392" s="85">
        <f t="shared" si="1479"/>
        <v>90.179368950123603</v>
      </c>
      <c r="Y3392" s="8">
        <v>0</v>
      </c>
      <c r="Z3392" s="9">
        <f t="shared" si="1478"/>
        <v>0</v>
      </c>
      <c r="AA3392" s="26" t="str">
        <f t="shared" si="1459"/>
        <v>AMEX=</v>
      </c>
      <c r="AB3392" s="70">
        <f t="shared" si="1460"/>
        <v>45699</v>
      </c>
      <c r="AC3392" s="222">
        <f>IF(AC3382&gt;AC3388,0,TRUNC((AC3382-AC3388)/AC3384,8))</f>
        <v>-59.216877230000001</v>
      </c>
      <c r="AD3392" s="219" t="s">
        <v>141</v>
      </c>
      <c r="AE3392" s="11"/>
      <c r="AF3392" s="5"/>
      <c r="AG3392" s="1"/>
      <c r="AH3392" s="1"/>
      <c r="AI3392" s="1"/>
      <c r="AJ3392" s="1"/>
      <c r="AK3392" s="10"/>
      <c r="AL3392" s="1"/>
      <c r="AM3392" s="1"/>
      <c r="AN3392" s="1"/>
      <c r="AO3392" s="1"/>
      <c r="AP3392" s="1"/>
      <c r="AQ3392" s="1"/>
    </row>
    <row r="3393" spans="1:43" ht="15.75" x14ac:dyDescent="0.2">
      <c r="A3393" s="67">
        <f t="shared" si="1458"/>
        <v>45675</v>
      </c>
      <c r="B3393" s="8">
        <f t="shared" si="1461"/>
        <v>15457.565459879996</v>
      </c>
      <c r="C3393" s="224">
        <f t="shared" si="1462"/>
        <v>9453.7642724434554</v>
      </c>
      <c r="D3393" s="28">
        <f t="shared" si="1463"/>
        <v>7100.5</v>
      </c>
      <c r="E3393" s="9">
        <f>IF(K3393=1,VLOOKUP(A3392,[1]Plan1!$AY$117:$BA$314,3),E3392)</f>
        <v>7111.86</v>
      </c>
      <c r="F3393" s="110">
        <f t="shared" si="1464"/>
        <v>45673</v>
      </c>
      <c r="G3393" s="12">
        <f t="shared" si="1465"/>
        <v>1.5998873318778806E-3</v>
      </c>
      <c r="H3393" s="11">
        <f t="shared" si="1466"/>
        <v>45705</v>
      </c>
      <c r="I3393" s="11">
        <f t="shared" si="1467"/>
        <v>45705</v>
      </c>
      <c r="J3393" s="1">
        <f t="shared" si="1468"/>
        <v>23</v>
      </c>
      <c r="K3393" s="1">
        <f t="shared" si="1469"/>
        <v>3</v>
      </c>
      <c r="L3393" s="8">
        <f t="shared" si="1470"/>
        <v>1.0002085300000001</v>
      </c>
      <c r="M3393" s="14">
        <f t="shared" si="1471"/>
        <v>1.0051997699999999</v>
      </c>
      <c r="N3393" s="14">
        <f t="shared" si="1472"/>
        <v>1.6247828935750803</v>
      </c>
      <c r="O3393" s="8">
        <f t="shared" si="1473"/>
        <v>1.6251217</v>
      </c>
      <c r="P3393" s="8">
        <f t="shared" si="1474"/>
        <v>15363.51746583</v>
      </c>
      <c r="Q3393" s="13">
        <f t="shared" si="1475"/>
        <v>0</v>
      </c>
      <c r="R3393" s="21">
        <v>0</v>
      </c>
      <c r="S3393" s="8">
        <f t="shared" si="1476"/>
        <v>0</v>
      </c>
      <c r="T3393" s="10">
        <v>6.5000000000000002E-2</v>
      </c>
      <c r="U3393" s="13">
        <f t="shared" si="1477"/>
        <v>9</v>
      </c>
      <c r="V3393" s="13">
        <v>252</v>
      </c>
      <c r="W3393" s="14">
        <f t="shared" si="1480"/>
        <v>1.002251631</v>
      </c>
      <c r="X3393" s="85">
        <f t="shared" si="1479"/>
        <v>94.047994049995452</v>
      </c>
      <c r="Y3393" s="8">
        <v>0</v>
      </c>
      <c r="Z3393" s="9">
        <f t="shared" si="1478"/>
        <v>0</v>
      </c>
      <c r="AA3393" s="26" t="str">
        <f t="shared" si="1459"/>
        <v>AMEX=</v>
      </c>
      <c r="AB3393" s="70">
        <f t="shared" si="1460"/>
        <v>45699</v>
      </c>
      <c r="AC3393" s="77" t="s">
        <v>162</v>
      </c>
      <c r="AD3393" s="243">
        <v>0</v>
      </c>
      <c r="AE3393" s="11"/>
      <c r="AF3393" s="5"/>
      <c r="AG3393" s="1"/>
      <c r="AH3393" s="1"/>
      <c r="AI3393" s="1"/>
      <c r="AJ3393" s="1"/>
      <c r="AK3393" s="10"/>
      <c r="AL3393" s="1"/>
      <c r="AM3393" s="1"/>
      <c r="AN3393" s="1"/>
      <c r="AO3393" s="1"/>
      <c r="AP3393" s="1"/>
      <c r="AQ3393" s="1"/>
    </row>
    <row r="3394" spans="1:43" ht="15.75" x14ac:dyDescent="0.2">
      <c r="A3394" s="67">
        <f t="shared" si="1458"/>
        <v>45676</v>
      </c>
      <c r="B3394" s="8">
        <f t="shared" si="1461"/>
        <v>15457.565459879996</v>
      </c>
      <c r="C3394" s="224">
        <f t="shared" si="1462"/>
        <v>9453.7642724434554</v>
      </c>
      <c r="D3394" s="28">
        <f t="shared" si="1463"/>
        <v>7100.5</v>
      </c>
      <c r="E3394" s="9">
        <f>IF(K3394=1,VLOOKUP(A3393,[1]Plan1!$AY$117:$BA$314,3),E3393)</f>
        <v>7111.86</v>
      </c>
      <c r="F3394" s="110">
        <f t="shared" si="1464"/>
        <v>45673</v>
      </c>
      <c r="G3394" s="12">
        <f t="shared" si="1465"/>
        <v>1.5998873318778806E-3</v>
      </c>
      <c r="H3394" s="11">
        <f t="shared" si="1466"/>
        <v>45705</v>
      </c>
      <c r="I3394" s="11">
        <f t="shared" si="1467"/>
        <v>45705</v>
      </c>
      <c r="J3394" s="1">
        <f t="shared" si="1468"/>
        <v>23</v>
      </c>
      <c r="K3394" s="1">
        <f t="shared" si="1469"/>
        <v>3</v>
      </c>
      <c r="L3394" s="8">
        <f t="shared" si="1470"/>
        <v>1.0002085300000001</v>
      </c>
      <c r="M3394" s="14">
        <f t="shared" si="1471"/>
        <v>1.0051997699999999</v>
      </c>
      <c r="N3394" s="14">
        <f t="shared" si="1472"/>
        <v>1.6247828935750803</v>
      </c>
      <c r="O3394" s="8">
        <f t="shared" si="1473"/>
        <v>1.6251217</v>
      </c>
      <c r="P3394" s="8">
        <f t="shared" si="1474"/>
        <v>15363.51746583</v>
      </c>
      <c r="Q3394" s="13">
        <f t="shared" si="1475"/>
        <v>0</v>
      </c>
      <c r="R3394" s="21">
        <v>0</v>
      </c>
      <c r="S3394" s="8">
        <f t="shared" si="1476"/>
        <v>0</v>
      </c>
      <c r="T3394" s="10">
        <v>6.5000000000000002E-2</v>
      </c>
      <c r="U3394" s="13">
        <f t="shared" si="1477"/>
        <v>9</v>
      </c>
      <c r="V3394" s="13">
        <v>252</v>
      </c>
      <c r="W3394" s="14">
        <f t="shared" si="1480"/>
        <v>1.002251631</v>
      </c>
      <c r="X3394" s="85">
        <f t="shared" si="1479"/>
        <v>94.047994049995452</v>
      </c>
      <c r="Y3394" s="8">
        <v>0</v>
      </c>
      <c r="Z3394" s="9">
        <f t="shared" si="1478"/>
        <v>0</v>
      </c>
      <c r="AA3394" s="26" t="str">
        <f t="shared" si="1459"/>
        <v>AMEX=</v>
      </c>
      <c r="AB3394" s="70">
        <f t="shared" si="1460"/>
        <v>45699</v>
      </c>
      <c r="AC3394" s="238">
        <f>IF(AC3382&gt;AC3388,TRUNC((AC3382-AC3388)/AC3384,8),0)</f>
        <v>0</v>
      </c>
      <c r="AD3394" s="221">
        <f>AD3387-AD3391</f>
        <v>0</v>
      </c>
      <c r="AE3394" s="11"/>
      <c r="AF3394" s="5"/>
      <c r="AG3394" s="1"/>
      <c r="AH3394" s="1"/>
      <c r="AI3394" s="1"/>
      <c r="AJ3394" s="1"/>
      <c r="AK3394" s="10"/>
      <c r="AL3394" s="1"/>
      <c r="AM3394" s="1"/>
      <c r="AN3394" s="1"/>
      <c r="AO3394" s="1"/>
      <c r="AP3394" s="1"/>
      <c r="AQ3394" s="1"/>
    </row>
    <row r="3395" spans="1:43" ht="15.75" x14ac:dyDescent="0.2">
      <c r="A3395" s="67">
        <f t="shared" si="1458"/>
        <v>45677</v>
      </c>
      <c r="B3395" s="8">
        <f t="shared" si="1461"/>
        <v>15457.565459879996</v>
      </c>
      <c r="C3395" s="224">
        <f t="shared" si="1462"/>
        <v>9453.7642724434554</v>
      </c>
      <c r="D3395" s="28">
        <f t="shared" si="1463"/>
        <v>7100.5</v>
      </c>
      <c r="E3395" s="9">
        <f>IF(K3395=1,VLOOKUP(A3394,[1]Plan1!$AY$117:$BA$314,3),E3394)</f>
        <v>7111.86</v>
      </c>
      <c r="F3395" s="110">
        <f t="shared" si="1464"/>
        <v>45673</v>
      </c>
      <c r="G3395" s="12">
        <f t="shared" si="1465"/>
        <v>1.5998873318778806E-3</v>
      </c>
      <c r="H3395" s="11">
        <f t="shared" si="1466"/>
        <v>45705</v>
      </c>
      <c r="I3395" s="11">
        <f t="shared" si="1467"/>
        <v>45705</v>
      </c>
      <c r="J3395" s="1">
        <f t="shared" si="1468"/>
        <v>23</v>
      </c>
      <c r="K3395" s="1">
        <f t="shared" si="1469"/>
        <v>3</v>
      </c>
      <c r="L3395" s="8">
        <f t="shared" si="1470"/>
        <v>1.0002085300000001</v>
      </c>
      <c r="M3395" s="14">
        <f t="shared" si="1471"/>
        <v>1.0051997699999999</v>
      </c>
      <c r="N3395" s="14">
        <f t="shared" si="1472"/>
        <v>1.6247828935750803</v>
      </c>
      <c r="O3395" s="8">
        <f t="shared" si="1473"/>
        <v>1.6251217</v>
      </c>
      <c r="P3395" s="8">
        <f t="shared" si="1474"/>
        <v>15363.51746583</v>
      </c>
      <c r="Q3395" s="13">
        <f t="shared" si="1475"/>
        <v>0</v>
      </c>
      <c r="R3395" s="21">
        <v>0</v>
      </c>
      <c r="S3395" s="8">
        <f t="shared" si="1476"/>
        <v>0</v>
      </c>
      <c r="T3395" s="10">
        <v>6.5000000000000002E-2</v>
      </c>
      <c r="U3395" s="13">
        <f t="shared" si="1477"/>
        <v>9</v>
      </c>
      <c r="V3395" s="13">
        <v>252</v>
      </c>
      <c r="W3395" s="14">
        <f t="shared" si="1480"/>
        <v>1.002251631</v>
      </c>
      <c r="X3395" s="85">
        <f t="shared" si="1479"/>
        <v>94.047994049995452</v>
      </c>
      <c r="Y3395" s="8">
        <v>0</v>
      </c>
      <c r="Z3395" s="9">
        <f t="shared" si="1478"/>
        <v>0</v>
      </c>
      <c r="AA3395" s="26" t="str">
        <f t="shared" si="1459"/>
        <v>AMEX=</v>
      </c>
      <c r="AB3395" s="70">
        <f t="shared" si="1460"/>
        <v>45699</v>
      </c>
      <c r="AC3395" s="219" t="s">
        <v>112</v>
      </c>
      <c r="AD3395" s="244" t="s">
        <v>206</v>
      </c>
      <c r="AE3395" s="11"/>
      <c r="AF3395" s="5"/>
      <c r="AG3395" s="1"/>
      <c r="AH3395" s="1"/>
      <c r="AI3395" s="1"/>
      <c r="AJ3395" s="1"/>
      <c r="AK3395" s="10"/>
      <c r="AL3395" s="1"/>
      <c r="AM3395" s="1"/>
      <c r="AN3395" s="1"/>
      <c r="AO3395" s="1"/>
      <c r="AP3395" s="1"/>
      <c r="AQ3395" s="1"/>
    </row>
    <row r="3396" spans="1:43" ht="15.75" x14ac:dyDescent="0.2">
      <c r="A3396" s="67">
        <f t="shared" si="1458"/>
        <v>45678</v>
      </c>
      <c r="B3396" s="8">
        <f t="shared" si="1461"/>
        <v>15462.503491388368</v>
      </c>
      <c r="C3396" s="224">
        <f t="shared" si="1462"/>
        <v>9453.7642724434554</v>
      </c>
      <c r="D3396" s="28">
        <f t="shared" si="1463"/>
        <v>7100.5</v>
      </c>
      <c r="E3396" s="9">
        <f>IF(K3396=1,VLOOKUP(A3395,[1]Plan1!$AY$117:$BA$314,3),E3395)</f>
        <v>7111.86</v>
      </c>
      <c r="F3396" s="110">
        <f t="shared" si="1464"/>
        <v>45673</v>
      </c>
      <c r="G3396" s="12">
        <f t="shared" si="1465"/>
        <v>1.5998873318778806E-3</v>
      </c>
      <c r="H3396" s="11">
        <f t="shared" si="1466"/>
        <v>45705</v>
      </c>
      <c r="I3396" s="11">
        <f t="shared" si="1467"/>
        <v>45705</v>
      </c>
      <c r="J3396" s="1">
        <f t="shared" si="1468"/>
        <v>23</v>
      </c>
      <c r="K3396" s="1">
        <f t="shared" si="1469"/>
        <v>4</v>
      </c>
      <c r="L3396" s="8">
        <f t="shared" si="1470"/>
        <v>1.0002780499999999</v>
      </c>
      <c r="M3396" s="14">
        <f t="shared" si="1471"/>
        <v>1.0051997699999999</v>
      </c>
      <c r="N3396" s="14">
        <f t="shared" si="1472"/>
        <v>1.6247828935750803</v>
      </c>
      <c r="O3396" s="8">
        <f t="shared" si="1473"/>
        <v>1.6252346600000001</v>
      </c>
      <c r="P3396" s="8">
        <f t="shared" si="1474"/>
        <v>15364.58536304</v>
      </c>
      <c r="Q3396" s="13">
        <f t="shared" si="1475"/>
        <v>0</v>
      </c>
      <c r="R3396" s="21">
        <v>0</v>
      </c>
      <c r="S3396" s="8">
        <f t="shared" si="1476"/>
        <v>0</v>
      </c>
      <c r="T3396" s="10">
        <v>6.5000000000000002E-2</v>
      </c>
      <c r="U3396" s="13">
        <f t="shared" si="1477"/>
        <v>10</v>
      </c>
      <c r="V3396" s="13">
        <v>252</v>
      </c>
      <c r="W3396" s="14">
        <f t="shared" si="1480"/>
        <v>1.0025021249999999</v>
      </c>
      <c r="X3396" s="85">
        <f t="shared" si="1479"/>
        <v>97.918128348367844</v>
      </c>
      <c r="Y3396" s="8">
        <v>0</v>
      </c>
      <c r="Z3396" s="9">
        <f t="shared" si="1478"/>
        <v>0</v>
      </c>
      <c r="AA3396" s="26" t="str">
        <f t="shared" si="1459"/>
        <v>AMEX=</v>
      </c>
      <c r="AB3396" s="70">
        <f t="shared" si="1460"/>
        <v>45699</v>
      </c>
      <c r="AC3396" s="222">
        <f>B3382-AC3390-AC3394</f>
        <v>15395.65082103</v>
      </c>
      <c r="AD3396" s="221">
        <v>153041952.36000001</v>
      </c>
      <c r="AE3396" s="11"/>
      <c r="AF3396" s="5"/>
      <c r="AG3396" s="1"/>
      <c r="AH3396" s="1"/>
      <c r="AI3396" s="1"/>
      <c r="AJ3396" s="1"/>
      <c r="AK3396" s="10"/>
      <c r="AL3396" s="1"/>
      <c r="AM3396" s="1"/>
      <c r="AN3396" s="1"/>
      <c r="AO3396" s="1"/>
      <c r="AP3396" s="1"/>
      <c r="AQ3396" s="1"/>
    </row>
    <row r="3397" spans="1:43" ht="15.75" x14ac:dyDescent="0.2">
      <c r="A3397" s="67">
        <f t="shared" si="1458"/>
        <v>45679</v>
      </c>
      <c r="B3397" s="8">
        <f t="shared" si="1461"/>
        <v>15467.443126896294</v>
      </c>
      <c r="C3397" s="224">
        <f t="shared" si="1462"/>
        <v>9453.7642724434554</v>
      </c>
      <c r="D3397" s="28">
        <f t="shared" si="1463"/>
        <v>7100.5</v>
      </c>
      <c r="E3397" s="9">
        <f>IF(K3397=1,VLOOKUP(A3396,[1]Plan1!$AY$117:$BA$314,3),E3396)</f>
        <v>7111.86</v>
      </c>
      <c r="F3397" s="110">
        <f t="shared" si="1464"/>
        <v>45673</v>
      </c>
      <c r="G3397" s="12">
        <f t="shared" si="1465"/>
        <v>1.5998873318778806E-3</v>
      </c>
      <c r="H3397" s="11">
        <f t="shared" si="1466"/>
        <v>45705</v>
      </c>
      <c r="I3397" s="11">
        <f t="shared" si="1467"/>
        <v>45705</v>
      </c>
      <c r="J3397" s="1">
        <f t="shared" si="1468"/>
        <v>23</v>
      </c>
      <c r="K3397" s="1">
        <f t="shared" si="1469"/>
        <v>5</v>
      </c>
      <c r="L3397" s="8">
        <f t="shared" si="1470"/>
        <v>1.0003475799999999</v>
      </c>
      <c r="M3397" s="14">
        <f t="shared" si="1471"/>
        <v>1.0051997699999999</v>
      </c>
      <c r="N3397" s="14">
        <f t="shared" si="1472"/>
        <v>1.6247828935750803</v>
      </c>
      <c r="O3397" s="8">
        <f t="shared" si="1473"/>
        <v>1.62534763</v>
      </c>
      <c r="P3397" s="8">
        <f t="shared" si="1474"/>
        <v>15365.65335479</v>
      </c>
      <c r="Q3397" s="13">
        <f t="shared" si="1475"/>
        <v>0</v>
      </c>
      <c r="R3397" s="21">
        <v>0</v>
      </c>
      <c r="S3397" s="8">
        <f t="shared" si="1476"/>
        <v>0</v>
      </c>
      <c r="T3397" s="10">
        <v>6.5000000000000002E-2</v>
      </c>
      <c r="U3397" s="13">
        <f t="shared" si="1477"/>
        <v>11</v>
      </c>
      <c r="V3397" s="13">
        <v>252</v>
      </c>
      <c r="W3397" s="14">
        <f t="shared" si="1480"/>
        <v>1.0027526819999999</v>
      </c>
      <c r="X3397" s="85">
        <f t="shared" si="1479"/>
        <v>101.78977210629444</v>
      </c>
      <c r="Y3397" s="8">
        <v>0</v>
      </c>
      <c r="Z3397" s="9">
        <f t="shared" si="1478"/>
        <v>0</v>
      </c>
      <c r="AA3397" s="26" t="str">
        <f t="shared" si="1459"/>
        <v>AMEX=</v>
      </c>
      <c r="AB3397" s="70">
        <f t="shared" si="1460"/>
        <v>45699</v>
      </c>
      <c r="AC3397" s="219" t="s">
        <v>168</v>
      </c>
      <c r="AD3397" s="244" t="s">
        <v>207</v>
      </c>
      <c r="AE3397" s="11"/>
      <c r="AF3397" s="5"/>
      <c r="AG3397" s="1"/>
      <c r="AH3397" s="1"/>
      <c r="AI3397" s="1"/>
      <c r="AJ3397" s="1"/>
      <c r="AK3397" s="10"/>
      <c r="AL3397" s="1"/>
      <c r="AM3397" s="1"/>
      <c r="AN3397" s="1"/>
      <c r="AO3397" s="1"/>
      <c r="AP3397" s="1"/>
      <c r="AQ3397" s="1"/>
    </row>
    <row r="3398" spans="1:43" ht="15.75" x14ac:dyDescent="0.2">
      <c r="A3398" s="67">
        <f t="shared" si="1458"/>
        <v>45680</v>
      </c>
      <c r="B3398" s="8">
        <f t="shared" si="1461"/>
        <v>15472.384256079371</v>
      </c>
      <c r="C3398" s="224">
        <f t="shared" si="1462"/>
        <v>9453.7642724434554</v>
      </c>
      <c r="D3398" s="28">
        <f t="shared" si="1463"/>
        <v>7100.5</v>
      </c>
      <c r="E3398" s="9">
        <f>IF(K3398=1,VLOOKUP(A3397,[1]Plan1!$AY$117:$BA$314,3),E3397)</f>
        <v>7111.86</v>
      </c>
      <c r="F3398" s="110">
        <f t="shared" si="1464"/>
        <v>45673</v>
      </c>
      <c r="G3398" s="12">
        <f t="shared" si="1465"/>
        <v>1.5998873318778806E-3</v>
      </c>
      <c r="H3398" s="11">
        <f t="shared" si="1466"/>
        <v>45705</v>
      </c>
      <c r="I3398" s="11">
        <f t="shared" si="1467"/>
        <v>45705</v>
      </c>
      <c r="J3398" s="1">
        <f t="shared" si="1468"/>
        <v>23</v>
      </c>
      <c r="K3398" s="1">
        <f t="shared" si="1469"/>
        <v>6</v>
      </c>
      <c r="L3398" s="8">
        <f t="shared" si="1470"/>
        <v>1.0004171100000001</v>
      </c>
      <c r="M3398" s="14">
        <f t="shared" si="1471"/>
        <v>1.0051997699999999</v>
      </c>
      <c r="N3398" s="14">
        <f t="shared" si="1472"/>
        <v>1.6247828935750803</v>
      </c>
      <c r="O3398" s="8">
        <f t="shared" si="1473"/>
        <v>1.6254606</v>
      </c>
      <c r="P3398" s="8">
        <f t="shared" si="1474"/>
        <v>15366.72134654</v>
      </c>
      <c r="Q3398" s="13">
        <f t="shared" si="1475"/>
        <v>0</v>
      </c>
      <c r="R3398" s="21">
        <v>0</v>
      </c>
      <c r="S3398" s="8">
        <f t="shared" si="1476"/>
        <v>0</v>
      </c>
      <c r="T3398" s="10">
        <v>6.5000000000000002E-2</v>
      </c>
      <c r="U3398" s="13">
        <f t="shared" si="1477"/>
        <v>12</v>
      </c>
      <c r="V3398" s="13">
        <v>252</v>
      </c>
      <c r="W3398" s="14">
        <f t="shared" si="1480"/>
        <v>1.0030033009999999</v>
      </c>
      <c r="X3398" s="85">
        <f t="shared" si="1479"/>
        <v>105.66290953937109</v>
      </c>
      <c r="Y3398" s="8">
        <v>0</v>
      </c>
      <c r="Z3398" s="9">
        <f t="shared" si="1478"/>
        <v>0</v>
      </c>
      <c r="AA3398" s="26" t="str">
        <f t="shared" si="1459"/>
        <v>AMEX=</v>
      </c>
      <c r="AB3398" s="70">
        <f t="shared" si="1460"/>
        <v>45699</v>
      </c>
      <c r="AC3398" s="221">
        <f>AC3396*AC3384</f>
        <v>153125143.06596437</v>
      </c>
      <c r="AD3398" s="221">
        <v>497704251.82999998</v>
      </c>
      <c r="AE3398" s="11"/>
      <c r="AF3398" s="5"/>
      <c r="AG3398" s="1"/>
      <c r="AH3398" s="1"/>
      <c r="AI3398" s="1"/>
      <c r="AJ3398" s="1"/>
      <c r="AK3398" s="10"/>
      <c r="AL3398" s="1"/>
      <c r="AM3398" s="1"/>
      <c r="AN3398" s="1"/>
      <c r="AO3398" s="1"/>
      <c r="AP3398" s="1"/>
      <c r="AQ3398" s="1"/>
    </row>
    <row r="3399" spans="1:43" ht="15.75" x14ac:dyDescent="0.2">
      <c r="A3399" s="67">
        <f t="shared" si="1458"/>
        <v>45681</v>
      </c>
      <c r="B3399" s="8">
        <f t="shared" si="1461"/>
        <v>15477.327084970135</v>
      </c>
      <c r="C3399" s="224">
        <f t="shared" si="1462"/>
        <v>9453.7642724434554</v>
      </c>
      <c r="D3399" s="28">
        <f t="shared" si="1463"/>
        <v>7100.5</v>
      </c>
      <c r="E3399" s="9">
        <f>IF(K3399=1,VLOOKUP(A3398,[1]Plan1!$AY$117:$BA$314,3),E3398)</f>
        <v>7111.86</v>
      </c>
      <c r="F3399" s="110">
        <f t="shared" si="1464"/>
        <v>45673</v>
      </c>
      <c r="G3399" s="12">
        <f t="shared" si="1465"/>
        <v>1.5998873318778806E-3</v>
      </c>
      <c r="H3399" s="11">
        <f t="shared" si="1466"/>
        <v>45705</v>
      </c>
      <c r="I3399" s="11">
        <f t="shared" si="1467"/>
        <v>45705</v>
      </c>
      <c r="J3399" s="1">
        <f t="shared" si="1468"/>
        <v>23</v>
      </c>
      <c r="K3399" s="1">
        <f t="shared" si="1469"/>
        <v>7</v>
      </c>
      <c r="L3399" s="8">
        <f t="shared" si="1470"/>
        <v>1.00048665</v>
      </c>
      <c r="M3399" s="14">
        <f t="shared" si="1471"/>
        <v>1.0051997699999999</v>
      </c>
      <c r="N3399" s="14">
        <f t="shared" si="1472"/>
        <v>1.6247828935750803</v>
      </c>
      <c r="O3399" s="8">
        <f t="shared" si="1473"/>
        <v>1.6255735899999999</v>
      </c>
      <c r="P3399" s="8">
        <f t="shared" si="1474"/>
        <v>15367.789527360001</v>
      </c>
      <c r="Q3399" s="13">
        <f t="shared" si="1475"/>
        <v>0</v>
      </c>
      <c r="R3399" s="21">
        <v>0</v>
      </c>
      <c r="S3399" s="8">
        <f t="shared" si="1476"/>
        <v>0</v>
      </c>
      <c r="T3399" s="10">
        <v>6.5000000000000002E-2</v>
      </c>
      <c r="U3399" s="13">
        <f t="shared" si="1477"/>
        <v>13</v>
      </c>
      <c r="V3399" s="13">
        <v>252</v>
      </c>
      <c r="W3399" s="14">
        <f t="shared" si="1480"/>
        <v>1.003253983</v>
      </c>
      <c r="X3399" s="85">
        <f t="shared" si="1479"/>
        <v>109.53755761013385</v>
      </c>
      <c r="Y3399" s="8">
        <v>0</v>
      </c>
      <c r="Z3399" s="9">
        <f t="shared" si="1478"/>
        <v>0</v>
      </c>
      <c r="AA3399" s="26" t="str">
        <f t="shared" si="1459"/>
        <v>AMEX=</v>
      </c>
      <c r="AB3399" s="70">
        <f t="shared" si="1460"/>
        <v>45699</v>
      </c>
      <c r="AC3399" s="233"/>
      <c r="AD3399" s="244" t="s">
        <v>199</v>
      </c>
      <c r="AE3399" s="11"/>
      <c r="AF3399" s="5"/>
      <c r="AG3399" s="1"/>
      <c r="AH3399" s="1"/>
      <c r="AI3399" s="1"/>
      <c r="AJ3399" s="1"/>
      <c r="AK3399" s="10"/>
      <c r="AL3399" s="1"/>
      <c r="AM3399" s="1"/>
      <c r="AN3399" s="1"/>
      <c r="AO3399" s="1"/>
      <c r="AP3399" s="1"/>
      <c r="AQ3399" s="1"/>
    </row>
    <row r="3400" spans="1:43" ht="15.75" x14ac:dyDescent="0.2">
      <c r="A3400" s="67">
        <f t="shared" si="1458"/>
        <v>45682</v>
      </c>
      <c r="B3400" s="8">
        <f t="shared" si="1461"/>
        <v>15482.271408037956</v>
      </c>
      <c r="C3400" s="224">
        <f t="shared" si="1462"/>
        <v>9453.7642724434554</v>
      </c>
      <c r="D3400" s="28">
        <f t="shared" si="1463"/>
        <v>7100.5</v>
      </c>
      <c r="E3400" s="9">
        <f>IF(K3400=1,VLOOKUP(A3399,[1]Plan1!$AY$117:$BA$314,3),E3399)</f>
        <v>7111.86</v>
      </c>
      <c r="F3400" s="110">
        <f t="shared" si="1464"/>
        <v>45673</v>
      </c>
      <c r="G3400" s="12">
        <f t="shared" si="1465"/>
        <v>1.5998873318778806E-3</v>
      </c>
      <c r="H3400" s="11">
        <f t="shared" si="1466"/>
        <v>45705</v>
      </c>
      <c r="I3400" s="11">
        <f t="shared" si="1467"/>
        <v>45705</v>
      </c>
      <c r="J3400" s="1">
        <f t="shared" si="1468"/>
        <v>23</v>
      </c>
      <c r="K3400" s="1">
        <f t="shared" si="1469"/>
        <v>8</v>
      </c>
      <c r="L3400" s="8">
        <f t="shared" si="1470"/>
        <v>1.00055619</v>
      </c>
      <c r="M3400" s="14">
        <f t="shared" si="1471"/>
        <v>1.0051997699999999</v>
      </c>
      <c r="N3400" s="14">
        <f t="shared" si="1472"/>
        <v>1.6247828935750803</v>
      </c>
      <c r="O3400" s="8">
        <f t="shared" si="1473"/>
        <v>1.62568658</v>
      </c>
      <c r="P3400" s="8">
        <f t="shared" si="1474"/>
        <v>15368.85770819</v>
      </c>
      <c r="Q3400" s="13">
        <f t="shared" si="1475"/>
        <v>0</v>
      </c>
      <c r="R3400" s="21">
        <v>0</v>
      </c>
      <c r="S3400" s="8">
        <f t="shared" si="1476"/>
        <v>0</v>
      </c>
      <c r="T3400" s="10">
        <v>6.5000000000000002E-2</v>
      </c>
      <c r="U3400" s="13">
        <f t="shared" si="1477"/>
        <v>14</v>
      </c>
      <c r="V3400" s="13">
        <v>252</v>
      </c>
      <c r="W3400" s="14">
        <f t="shared" si="1480"/>
        <v>1.0035047269999999</v>
      </c>
      <c r="X3400" s="85">
        <f t="shared" si="1479"/>
        <v>113.41369984795509</v>
      </c>
      <c r="Y3400" s="8">
        <v>0</v>
      </c>
      <c r="Z3400" s="9">
        <f t="shared" si="1478"/>
        <v>0</v>
      </c>
      <c r="AA3400" s="26" t="str">
        <f t="shared" si="1459"/>
        <v>AMEX=</v>
      </c>
      <c r="AB3400" s="70">
        <f t="shared" si="1460"/>
        <v>45699</v>
      </c>
      <c r="AC3400" s="233"/>
      <c r="AD3400" s="245">
        <f>ROUND(AD3396/(AD3396+AD3398),6)</f>
        <v>0.235179</v>
      </c>
      <c r="AE3400" s="11"/>
      <c r="AF3400" s="5"/>
      <c r="AG3400" s="1"/>
      <c r="AH3400" s="1"/>
      <c r="AI3400" s="1"/>
      <c r="AJ3400" s="1"/>
      <c r="AK3400" s="10"/>
      <c r="AL3400" s="1"/>
      <c r="AM3400" s="1"/>
      <c r="AN3400" s="1"/>
      <c r="AO3400" s="1"/>
      <c r="AP3400" s="1"/>
      <c r="AQ3400" s="1"/>
    </row>
    <row r="3401" spans="1:43" ht="15.75" x14ac:dyDescent="0.2">
      <c r="A3401" s="67">
        <f t="shared" si="1458"/>
        <v>45683</v>
      </c>
      <c r="B3401" s="8">
        <f t="shared" si="1461"/>
        <v>15482.271408037956</v>
      </c>
      <c r="C3401" s="224">
        <f t="shared" si="1462"/>
        <v>9453.7642724434554</v>
      </c>
      <c r="D3401" s="28">
        <f t="shared" si="1463"/>
        <v>7100.5</v>
      </c>
      <c r="E3401" s="9">
        <f>IF(K3401=1,VLOOKUP(A3400,[1]Plan1!$AY$117:$BA$314,3),E3400)</f>
        <v>7111.86</v>
      </c>
      <c r="F3401" s="110">
        <f t="shared" si="1464"/>
        <v>45673</v>
      </c>
      <c r="G3401" s="12">
        <f t="shared" si="1465"/>
        <v>1.5998873318778806E-3</v>
      </c>
      <c r="H3401" s="11">
        <f t="shared" si="1466"/>
        <v>45705</v>
      </c>
      <c r="I3401" s="11">
        <f t="shared" si="1467"/>
        <v>45705</v>
      </c>
      <c r="J3401" s="1">
        <f t="shared" si="1468"/>
        <v>23</v>
      </c>
      <c r="K3401" s="1">
        <f t="shared" si="1469"/>
        <v>8</v>
      </c>
      <c r="L3401" s="8">
        <f t="shared" si="1470"/>
        <v>1.00055619</v>
      </c>
      <c r="M3401" s="14">
        <f t="shared" si="1471"/>
        <v>1.0051997699999999</v>
      </c>
      <c r="N3401" s="14">
        <f t="shared" si="1472"/>
        <v>1.6247828935750803</v>
      </c>
      <c r="O3401" s="8">
        <f t="shared" si="1473"/>
        <v>1.62568658</v>
      </c>
      <c r="P3401" s="8">
        <f t="shared" si="1474"/>
        <v>15368.85770819</v>
      </c>
      <c r="Q3401" s="13">
        <f t="shared" si="1475"/>
        <v>0</v>
      </c>
      <c r="R3401" s="21">
        <v>0</v>
      </c>
      <c r="S3401" s="8">
        <f t="shared" si="1476"/>
        <v>0</v>
      </c>
      <c r="T3401" s="10">
        <v>6.5000000000000002E-2</v>
      </c>
      <c r="U3401" s="13">
        <f t="shared" si="1477"/>
        <v>14</v>
      </c>
      <c r="V3401" s="13">
        <v>252</v>
      </c>
      <c r="W3401" s="14">
        <f t="shared" si="1480"/>
        <v>1.0035047269999999</v>
      </c>
      <c r="X3401" s="85">
        <f t="shared" si="1479"/>
        <v>113.41369984795509</v>
      </c>
      <c r="Y3401" s="8">
        <v>0</v>
      </c>
      <c r="Z3401" s="9">
        <f t="shared" si="1478"/>
        <v>0</v>
      </c>
      <c r="AA3401" s="26" t="str">
        <f t="shared" si="1459"/>
        <v>AMEX=</v>
      </c>
      <c r="AB3401" s="70">
        <f t="shared" si="1460"/>
        <v>45699</v>
      </c>
      <c r="AC3401" s="233"/>
      <c r="AD3401" s="244" t="s">
        <v>200</v>
      </c>
      <c r="AE3401" s="11"/>
      <c r="AF3401" s="5"/>
      <c r="AG3401" s="1"/>
      <c r="AH3401" s="1"/>
      <c r="AI3401" s="1"/>
      <c r="AJ3401" s="1"/>
      <c r="AK3401" s="10"/>
      <c r="AL3401" s="1"/>
      <c r="AM3401" s="1"/>
      <c r="AN3401" s="1"/>
      <c r="AO3401" s="1"/>
      <c r="AP3401" s="1"/>
      <c r="AQ3401" s="1"/>
    </row>
    <row r="3402" spans="1:43" ht="15.75" x14ac:dyDescent="0.2">
      <c r="A3402" s="67">
        <f t="shared" si="1458"/>
        <v>45684</v>
      </c>
      <c r="B3402" s="8">
        <f t="shared" si="1461"/>
        <v>15482.271408037956</v>
      </c>
      <c r="C3402" s="224">
        <f t="shared" si="1462"/>
        <v>9453.7642724434554</v>
      </c>
      <c r="D3402" s="28">
        <f t="shared" si="1463"/>
        <v>7100.5</v>
      </c>
      <c r="E3402" s="9">
        <f>IF(K3402=1,VLOOKUP(A3401,[1]Plan1!$AY$117:$BA$314,3),E3401)</f>
        <v>7111.86</v>
      </c>
      <c r="F3402" s="110">
        <f t="shared" si="1464"/>
        <v>45673</v>
      </c>
      <c r="G3402" s="12">
        <f t="shared" si="1465"/>
        <v>1.5998873318778806E-3</v>
      </c>
      <c r="H3402" s="11">
        <f t="shared" si="1466"/>
        <v>45705</v>
      </c>
      <c r="I3402" s="11">
        <f t="shared" si="1467"/>
        <v>45705</v>
      </c>
      <c r="J3402" s="1">
        <f t="shared" si="1468"/>
        <v>23</v>
      </c>
      <c r="K3402" s="1">
        <f t="shared" si="1469"/>
        <v>8</v>
      </c>
      <c r="L3402" s="8">
        <f t="shared" si="1470"/>
        <v>1.00055619</v>
      </c>
      <c r="M3402" s="14">
        <f t="shared" si="1471"/>
        <v>1.0051997699999999</v>
      </c>
      <c r="N3402" s="14">
        <f t="shared" si="1472"/>
        <v>1.6247828935750803</v>
      </c>
      <c r="O3402" s="8">
        <f t="shared" si="1473"/>
        <v>1.62568658</v>
      </c>
      <c r="P3402" s="8">
        <f t="shared" si="1474"/>
        <v>15368.85770819</v>
      </c>
      <c r="Q3402" s="13">
        <f t="shared" si="1475"/>
        <v>0</v>
      </c>
      <c r="R3402" s="21">
        <v>0</v>
      </c>
      <c r="S3402" s="8">
        <f t="shared" si="1476"/>
        <v>0</v>
      </c>
      <c r="T3402" s="10">
        <v>6.5000000000000002E-2</v>
      </c>
      <c r="U3402" s="13">
        <f t="shared" si="1477"/>
        <v>14</v>
      </c>
      <c r="V3402" s="13">
        <v>252</v>
      </c>
      <c r="W3402" s="14">
        <f t="shared" si="1480"/>
        <v>1.0035047269999999</v>
      </c>
      <c r="X3402" s="85">
        <f t="shared" si="1479"/>
        <v>113.41369984795509</v>
      </c>
      <c r="Y3402" s="8">
        <v>0</v>
      </c>
      <c r="Z3402" s="9">
        <f t="shared" si="1478"/>
        <v>0</v>
      </c>
      <c r="AA3402" s="26" t="str">
        <f t="shared" si="1459"/>
        <v>AMEX=</v>
      </c>
      <c r="AB3402" s="70">
        <f t="shared" si="1460"/>
        <v>45699</v>
      </c>
      <c r="AC3402" s="233"/>
      <c r="AD3402" s="245">
        <f>1-AD3400</f>
        <v>0.76482099999999997</v>
      </c>
      <c r="AE3402" s="11"/>
      <c r="AF3402" s="5"/>
      <c r="AG3402" s="1"/>
      <c r="AH3402" s="1"/>
      <c r="AI3402" s="1"/>
      <c r="AJ3402" s="1"/>
      <c r="AK3402" s="10"/>
      <c r="AL3402" s="1"/>
      <c r="AM3402" s="1"/>
      <c r="AN3402" s="1"/>
      <c r="AO3402" s="1"/>
      <c r="AP3402" s="1"/>
      <c r="AQ3402" s="1"/>
    </row>
    <row r="3403" spans="1:43" ht="15.75" x14ac:dyDescent="0.2">
      <c r="A3403" s="67">
        <f t="shared" ref="A3403:A3466" si="1481">(A3402+1)</f>
        <v>45685</v>
      </c>
      <c r="B3403" s="8">
        <f t="shared" si="1461"/>
        <v>15487.217145636549</v>
      </c>
      <c r="C3403" s="224">
        <f t="shared" si="1462"/>
        <v>9453.7642724434554</v>
      </c>
      <c r="D3403" s="28">
        <f t="shared" si="1463"/>
        <v>7100.5</v>
      </c>
      <c r="E3403" s="9">
        <f>IF(K3403=1,VLOOKUP(A3402,[1]Plan1!$AY$117:$BA$314,3),E3402)</f>
        <v>7111.86</v>
      </c>
      <c r="F3403" s="110">
        <f t="shared" si="1464"/>
        <v>45673</v>
      </c>
      <c r="G3403" s="12">
        <f t="shared" si="1465"/>
        <v>1.5998873318778806E-3</v>
      </c>
      <c r="H3403" s="11">
        <f t="shared" si="1466"/>
        <v>45705</v>
      </c>
      <c r="I3403" s="11">
        <f t="shared" si="1467"/>
        <v>45705</v>
      </c>
      <c r="J3403" s="1">
        <f t="shared" si="1468"/>
        <v>23</v>
      </c>
      <c r="K3403" s="1">
        <f t="shared" si="1469"/>
        <v>9</v>
      </c>
      <c r="L3403" s="8">
        <f t="shared" si="1470"/>
        <v>1.0006257300000001</v>
      </c>
      <c r="M3403" s="14">
        <f t="shared" si="1471"/>
        <v>1.0051997699999999</v>
      </c>
      <c r="N3403" s="14">
        <f t="shared" si="1472"/>
        <v>1.6247828935750803</v>
      </c>
      <c r="O3403" s="8">
        <f t="shared" si="1473"/>
        <v>1.6257995599999999</v>
      </c>
      <c r="P3403" s="8">
        <f t="shared" si="1474"/>
        <v>15369.925794479999</v>
      </c>
      <c r="Q3403" s="13">
        <f t="shared" si="1475"/>
        <v>0</v>
      </c>
      <c r="R3403" s="21">
        <v>0</v>
      </c>
      <c r="S3403" s="8">
        <f t="shared" si="1476"/>
        <v>0</v>
      </c>
      <c r="T3403" s="10">
        <v>6.5000000000000002E-2</v>
      </c>
      <c r="U3403" s="13">
        <f t="shared" si="1477"/>
        <v>15</v>
      </c>
      <c r="V3403" s="13">
        <v>252</v>
      </c>
      <c r="W3403" s="14">
        <f t="shared" si="1480"/>
        <v>1.0037555339999999</v>
      </c>
      <c r="X3403" s="85">
        <f t="shared" si="1479"/>
        <v>117.29135115654947</v>
      </c>
      <c r="Y3403" s="8">
        <v>0</v>
      </c>
      <c r="Z3403" s="9">
        <f t="shared" si="1478"/>
        <v>0</v>
      </c>
      <c r="AA3403" s="26" t="str">
        <f t="shared" ref="AA3403:AA3416" si="1482">IF($Q3402&gt;0,VLOOKUP($A3402,$AE$10:$AO$114,($AN$7)+1),AA3402)</f>
        <v>AMEX=</v>
      </c>
      <c r="AB3403" s="70">
        <f t="shared" ref="AB3403:AB3416" si="1483">IF($Q3402&gt;0,VLOOKUP($A3402,$AE$10:$AO$114,($AO$7)+1),AB3402)</f>
        <v>45699</v>
      </c>
      <c r="AC3403" s="4"/>
      <c r="AD3403" s="1"/>
      <c r="AE3403" s="11"/>
      <c r="AF3403" s="5"/>
      <c r="AG3403" s="1"/>
      <c r="AH3403" s="1"/>
      <c r="AI3403" s="1"/>
      <c r="AJ3403" s="1"/>
      <c r="AK3403" s="10"/>
      <c r="AL3403" s="1"/>
      <c r="AM3403" s="1"/>
      <c r="AN3403" s="1"/>
      <c r="AO3403" s="1"/>
      <c r="AP3403" s="1"/>
      <c r="AQ3403" s="1"/>
    </row>
    <row r="3404" spans="1:43" ht="15.75" x14ac:dyDescent="0.2">
      <c r="A3404" s="67">
        <f t="shared" si="1481"/>
        <v>45686</v>
      </c>
      <c r="B3404" s="8">
        <f t="shared" si="1461"/>
        <v>15492.164679032381</v>
      </c>
      <c r="C3404" s="224">
        <f t="shared" si="1462"/>
        <v>9453.7642724434554</v>
      </c>
      <c r="D3404" s="28">
        <f t="shared" si="1463"/>
        <v>7100.5</v>
      </c>
      <c r="E3404" s="9">
        <f>IF(K3404=1,VLOOKUP(A3403,[1]Plan1!$AY$117:$BA$314,3),E3403)</f>
        <v>7111.86</v>
      </c>
      <c r="F3404" s="110">
        <f t="shared" si="1464"/>
        <v>45673</v>
      </c>
      <c r="G3404" s="12">
        <f t="shared" si="1465"/>
        <v>1.5998873318778806E-3</v>
      </c>
      <c r="H3404" s="11">
        <f t="shared" si="1466"/>
        <v>45705</v>
      </c>
      <c r="I3404" s="11">
        <f t="shared" si="1467"/>
        <v>45705</v>
      </c>
      <c r="J3404" s="1">
        <f t="shared" si="1468"/>
        <v>23</v>
      </c>
      <c r="K3404" s="1">
        <f t="shared" si="1469"/>
        <v>10</v>
      </c>
      <c r="L3404" s="8">
        <f t="shared" si="1470"/>
        <v>1.00069528</v>
      </c>
      <c r="M3404" s="14">
        <f t="shared" si="1471"/>
        <v>1.0051997699999999</v>
      </c>
      <c r="N3404" s="14">
        <f t="shared" si="1472"/>
        <v>1.6247828935750803</v>
      </c>
      <c r="O3404" s="8">
        <f t="shared" si="1473"/>
        <v>1.6259125699999999</v>
      </c>
      <c r="P3404" s="8">
        <f t="shared" si="1474"/>
        <v>15370.994164379999</v>
      </c>
      <c r="Q3404" s="13">
        <f t="shared" si="1475"/>
        <v>0</v>
      </c>
      <c r="R3404" s="21">
        <v>0</v>
      </c>
      <c r="S3404" s="8">
        <f t="shared" si="1476"/>
        <v>0</v>
      </c>
      <c r="T3404" s="10">
        <v>6.5000000000000002E-2</v>
      </c>
      <c r="U3404" s="13">
        <f t="shared" si="1477"/>
        <v>16</v>
      </c>
      <c r="V3404" s="13">
        <v>252</v>
      </c>
      <c r="W3404" s="14">
        <f t="shared" si="1480"/>
        <v>1.0040064040000001</v>
      </c>
      <c r="X3404" s="85">
        <f t="shared" si="1479"/>
        <v>121.17051465238266</v>
      </c>
      <c r="Y3404" s="8">
        <v>0</v>
      </c>
      <c r="Z3404" s="9">
        <f t="shared" si="1478"/>
        <v>0</v>
      </c>
      <c r="AA3404" s="26" t="str">
        <f t="shared" si="1482"/>
        <v>AMEX=</v>
      </c>
      <c r="AB3404" s="70">
        <f t="shared" si="1483"/>
        <v>45699</v>
      </c>
      <c r="AC3404" s="4"/>
      <c r="AD3404" s="1"/>
      <c r="AE3404" s="11"/>
      <c r="AF3404" s="5"/>
      <c r="AG3404" s="1"/>
      <c r="AH3404" s="1"/>
      <c r="AI3404" s="1"/>
      <c r="AJ3404" s="1"/>
      <c r="AK3404" s="10"/>
      <c r="AL3404" s="1"/>
      <c r="AM3404" s="1"/>
      <c r="AN3404" s="1"/>
      <c r="AO3404" s="1"/>
      <c r="AP3404" s="1"/>
      <c r="AQ3404" s="1"/>
    </row>
    <row r="3405" spans="1:43" ht="15.75" x14ac:dyDescent="0.2">
      <c r="A3405" s="67">
        <f t="shared" si="1481"/>
        <v>45687</v>
      </c>
      <c r="B3405" s="8">
        <f t="shared" si="1461"/>
        <v>15497.113818023894</v>
      </c>
      <c r="C3405" s="224">
        <f t="shared" si="1462"/>
        <v>9453.7642724434554</v>
      </c>
      <c r="D3405" s="28">
        <f t="shared" si="1463"/>
        <v>7100.5</v>
      </c>
      <c r="E3405" s="9">
        <f>IF(K3405=1,VLOOKUP(A3404,[1]Plan1!$AY$117:$BA$314,3),E3404)</f>
        <v>7111.86</v>
      </c>
      <c r="F3405" s="110">
        <f t="shared" si="1464"/>
        <v>45673</v>
      </c>
      <c r="G3405" s="12">
        <f t="shared" si="1465"/>
        <v>1.5998873318778806E-3</v>
      </c>
      <c r="H3405" s="11">
        <f t="shared" si="1466"/>
        <v>45705</v>
      </c>
      <c r="I3405" s="11">
        <f t="shared" si="1467"/>
        <v>45705</v>
      </c>
      <c r="J3405" s="1">
        <f t="shared" si="1468"/>
        <v>23</v>
      </c>
      <c r="K3405" s="1">
        <f t="shared" si="1469"/>
        <v>11</v>
      </c>
      <c r="L3405" s="8">
        <f t="shared" si="1470"/>
        <v>1.00076484</v>
      </c>
      <c r="M3405" s="14">
        <f t="shared" si="1471"/>
        <v>1.0051997699999999</v>
      </c>
      <c r="N3405" s="14">
        <f t="shared" si="1472"/>
        <v>1.6247828935750803</v>
      </c>
      <c r="O3405" s="8">
        <f t="shared" si="1473"/>
        <v>1.62602559</v>
      </c>
      <c r="P3405" s="8">
        <f t="shared" si="1474"/>
        <v>15372.06262882</v>
      </c>
      <c r="Q3405" s="13">
        <f t="shared" si="1475"/>
        <v>0</v>
      </c>
      <c r="R3405" s="21">
        <v>0</v>
      </c>
      <c r="S3405" s="8">
        <f t="shared" si="1476"/>
        <v>0</v>
      </c>
      <c r="T3405" s="10">
        <v>6.5000000000000002E-2</v>
      </c>
      <c r="U3405" s="13">
        <f t="shared" si="1477"/>
        <v>17</v>
      </c>
      <c r="V3405" s="13">
        <v>252</v>
      </c>
      <c r="W3405" s="14">
        <f t="shared" si="1480"/>
        <v>1.0042573370000001</v>
      </c>
      <c r="X3405" s="85">
        <f t="shared" si="1479"/>
        <v>125.05118920389484</v>
      </c>
      <c r="Y3405" s="8">
        <v>0</v>
      </c>
      <c r="Z3405" s="9">
        <f t="shared" si="1478"/>
        <v>0</v>
      </c>
      <c r="AA3405" s="26" t="str">
        <f t="shared" si="1482"/>
        <v>AMEX=</v>
      </c>
      <c r="AB3405" s="70">
        <f t="shared" si="1483"/>
        <v>45699</v>
      </c>
      <c r="AC3405" s="4"/>
      <c r="AD3405" s="1"/>
      <c r="AE3405" s="11"/>
      <c r="AF3405" s="5"/>
      <c r="AG3405" s="1"/>
      <c r="AH3405" s="1"/>
      <c r="AI3405" s="1"/>
      <c r="AJ3405" s="1"/>
      <c r="AK3405" s="10"/>
      <c r="AL3405" s="1"/>
      <c r="AM3405" s="1"/>
      <c r="AN3405" s="1"/>
      <c r="AO3405" s="1"/>
      <c r="AP3405" s="1"/>
      <c r="AQ3405" s="1"/>
    </row>
    <row r="3406" spans="1:43" ht="15.75" x14ac:dyDescent="0.2">
      <c r="A3406" s="67">
        <f t="shared" si="1481"/>
        <v>45688</v>
      </c>
      <c r="B3406" s="8">
        <f t="shared" si="1461"/>
        <v>15502.064452116108</v>
      </c>
      <c r="C3406" s="224">
        <f t="shared" si="1462"/>
        <v>9453.7642724434554</v>
      </c>
      <c r="D3406" s="28">
        <f t="shared" si="1463"/>
        <v>7100.5</v>
      </c>
      <c r="E3406" s="9">
        <f>IF(K3406=1,VLOOKUP(A3405,[1]Plan1!$AY$117:$BA$314,3),E3405)</f>
        <v>7111.86</v>
      </c>
      <c r="F3406" s="110">
        <f t="shared" si="1464"/>
        <v>45673</v>
      </c>
      <c r="G3406" s="12">
        <f t="shared" si="1465"/>
        <v>1.5998873318778806E-3</v>
      </c>
      <c r="H3406" s="11">
        <f t="shared" si="1466"/>
        <v>45705</v>
      </c>
      <c r="I3406" s="11">
        <f t="shared" si="1467"/>
        <v>45705</v>
      </c>
      <c r="J3406" s="1">
        <f t="shared" si="1468"/>
        <v>23</v>
      </c>
      <c r="K3406" s="1">
        <f t="shared" si="1469"/>
        <v>12</v>
      </c>
      <c r="L3406" s="8">
        <f t="shared" si="1470"/>
        <v>1.0008344</v>
      </c>
      <c r="M3406" s="14">
        <f t="shared" si="1471"/>
        <v>1.0051997699999999</v>
      </c>
      <c r="N3406" s="14">
        <f t="shared" si="1472"/>
        <v>1.6247828935750803</v>
      </c>
      <c r="O3406" s="8">
        <f t="shared" si="1473"/>
        <v>1.6261386099999999</v>
      </c>
      <c r="P3406" s="8">
        <f t="shared" si="1474"/>
        <v>15373.13109325</v>
      </c>
      <c r="Q3406" s="13">
        <f t="shared" si="1475"/>
        <v>0</v>
      </c>
      <c r="R3406" s="21">
        <v>0</v>
      </c>
      <c r="S3406" s="8">
        <f t="shared" si="1476"/>
        <v>0</v>
      </c>
      <c r="T3406" s="10">
        <v>6.5000000000000002E-2</v>
      </c>
      <c r="U3406" s="13">
        <f t="shared" si="1477"/>
        <v>18</v>
      </c>
      <c r="V3406" s="13">
        <v>252</v>
      </c>
      <c r="W3406" s="14">
        <f t="shared" si="1480"/>
        <v>1.0045083319999999</v>
      </c>
      <c r="X3406" s="85">
        <f t="shared" si="1479"/>
        <v>128.93335886610856</v>
      </c>
      <c r="Y3406" s="8">
        <v>0</v>
      </c>
      <c r="Z3406" s="9">
        <f t="shared" si="1478"/>
        <v>0</v>
      </c>
      <c r="AA3406" s="26" t="str">
        <f t="shared" si="1482"/>
        <v>AMEX=</v>
      </c>
      <c r="AB3406" s="70">
        <f t="shared" si="1483"/>
        <v>45699</v>
      </c>
      <c r="AC3406" s="4"/>
      <c r="AD3406" s="1"/>
      <c r="AE3406" s="11"/>
      <c r="AF3406" s="5"/>
      <c r="AG3406" s="1"/>
      <c r="AH3406" s="1"/>
      <c r="AI3406" s="1"/>
      <c r="AJ3406" s="1"/>
      <c r="AK3406" s="10"/>
      <c r="AL3406" s="1"/>
      <c r="AM3406" s="1"/>
      <c r="AN3406" s="1"/>
      <c r="AO3406" s="1"/>
      <c r="AP3406" s="1"/>
      <c r="AQ3406" s="1"/>
    </row>
    <row r="3407" spans="1:43" ht="15.75" x14ac:dyDescent="0.2">
      <c r="A3407" s="67">
        <f t="shared" si="1481"/>
        <v>45689</v>
      </c>
      <c r="B3407" s="8">
        <f t="shared" si="1461"/>
        <v>15507.016596969155</v>
      </c>
      <c r="C3407" s="224">
        <f t="shared" si="1462"/>
        <v>9453.7642724434554</v>
      </c>
      <c r="D3407" s="28">
        <f t="shared" si="1463"/>
        <v>7100.5</v>
      </c>
      <c r="E3407" s="9">
        <f>IF(K3407=1,VLOOKUP(A3406,[1]Plan1!$AY$117:$BA$314,3),E3406)</f>
        <v>7111.86</v>
      </c>
      <c r="F3407" s="110">
        <f t="shared" si="1464"/>
        <v>45673</v>
      </c>
      <c r="G3407" s="12">
        <f t="shared" si="1465"/>
        <v>1.5998873318778806E-3</v>
      </c>
      <c r="H3407" s="11">
        <f t="shared" si="1466"/>
        <v>45705</v>
      </c>
      <c r="I3407" s="11">
        <f t="shared" si="1467"/>
        <v>45705</v>
      </c>
      <c r="J3407" s="1">
        <f t="shared" si="1468"/>
        <v>23</v>
      </c>
      <c r="K3407" s="1">
        <f t="shared" si="1469"/>
        <v>13</v>
      </c>
      <c r="L3407" s="8">
        <f t="shared" si="1470"/>
        <v>1.00090396</v>
      </c>
      <c r="M3407" s="14">
        <f t="shared" si="1471"/>
        <v>1.0051997699999999</v>
      </c>
      <c r="N3407" s="14">
        <f t="shared" si="1472"/>
        <v>1.6247828935750803</v>
      </c>
      <c r="O3407" s="8">
        <f t="shared" si="1473"/>
        <v>1.6262516300000001</v>
      </c>
      <c r="P3407" s="8">
        <f t="shared" si="1474"/>
        <v>15374.199557690001</v>
      </c>
      <c r="Q3407" s="13">
        <f t="shared" si="1475"/>
        <v>0</v>
      </c>
      <c r="R3407" s="21">
        <v>0</v>
      </c>
      <c r="S3407" s="8">
        <f t="shared" si="1476"/>
        <v>0</v>
      </c>
      <c r="T3407" s="10">
        <v>6.5000000000000002E-2</v>
      </c>
      <c r="U3407" s="13">
        <f t="shared" si="1477"/>
        <v>19</v>
      </c>
      <c r="V3407" s="13">
        <v>252</v>
      </c>
      <c r="W3407" s="14">
        <f t="shared" si="1480"/>
        <v>1.00475939</v>
      </c>
      <c r="X3407" s="85">
        <f t="shared" si="1479"/>
        <v>132.81703927915387</v>
      </c>
      <c r="Y3407" s="8">
        <v>0</v>
      </c>
      <c r="Z3407" s="9">
        <f t="shared" si="1478"/>
        <v>0</v>
      </c>
      <c r="AA3407" s="26" t="str">
        <f t="shared" si="1482"/>
        <v>AMEX=</v>
      </c>
      <c r="AB3407" s="70">
        <f t="shared" si="1483"/>
        <v>45699</v>
      </c>
      <c r="AC3407" s="4"/>
      <c r="AD3407" s="1"/>
      <c r="AE3407" s="11"/>
      <c r="AF3407" s="5"/>
      <c r="AG3407" s="1"/>
      <c r="AH3407" s="1"/>
      <c r="AI3407" s="1"/>
      <c r="AJ3407" s="1"/>
      <c r="AK3407" s="10"/>
      <c r="AL3407" s="1"/>
      <c r="AM3407" s="1"/>
      <c r="AN3407" s="1"/>
      <c r="AO3407" s="1"/>
      <c r="AP3407" s="1"/>
      <c r="AQ3407" s="1"/>
    </row>
    <row r="3408" spans="1:43" ht="15.75" x14ac:dyDescent="0.2">
      <c r="A3408" s="67">
        <f t="shared" si="1481"/>
        <v>45690</v>
      </c>
      <c r="B3408" s="8">
        <f t="shared" si="1461"/>
        <v>15507.016596969155</v>
      </c>
      <c r="C3408" s="224">
        <f t="shared" si="1462"/>
        <v>9453.7642724434554</v>
      </c>
      <c r="D3408" s="28">
        <f t="shared" si="1463"/>
        <v>7100.5</v>
      </c>
      <c r="E3408" s="9">
        <f>IF(K3408=1,VLOOKUP(A3407,[1]Plan1!$AY$117:$BA$314,3),E3407)</f>
        <v>7111.86</v>
      </c>
      <c r="F3408" s="110">
        <f t="shared" si="1464"/>
        <v>45673</v>
      </c>
      <c r="G3408" s="12">
        <f t="shared" si="1465"/>
        <v>1.5998873318778806E-3</v>
      </c>
      <c r="H3408" s="11">
        <f t="shared" si="1466"/>
        <v>45705</v>
      </c>
      <c r="I3408" s="11">
        <f t="shared" si="1467"/>
        <v>45705</v>
      </c>
      <c r="J3408" s="1">
        <f t="shared" si="1468"/>
        <v>23</v>
      </c>
      <c r="K3408" s="1">
        <f t="shared" si="1469"/>
        <v>13</v>
      </c>
      <c r="L3408" s="8">
        <f t="shared" si="1470"/>
        <v>1.00090396</v>
      </c>
      <c r="M3408" s="14">
        <f t="shared" si="1471"/>
        <v>1.0051997699999999</v>
      </c>
      <c r="N3408" s="14">
        <f t="shared" si="1472"/>
        <v>1.6247828935750803</v>
      </c>
      <c r="O3408" s="8">
        <f t="shared" si="1473"/>
        <v>1.6262516300000001</v>
      </c>
      <c r="P3408" s="8">
        <f t="shared" si="1474"/>
        <v>15374.199557690001</v>
      </c>
      <c r="Q3408" s="13">
        <f t="shared" si="1475"/>
        <v>0</v>
      </c>
      <c r="R3408" s="21">
        <v>0</v>
      </c>
      <c r="S3408" s="8">
        <f t="shared" si="1476"/>
        <v>0</v>
      </c>
      <c r="T3408" s="10">
        <v>6.5000000000000002E-2</v>
      </c>
      <c r="U3408" s="13">
        <f t="shared" si="1477"/>
        <v>19</v>
      </c>
      <c r="V3408" s="13">
        <v>252</v>
      </c>
      <c r="W3408" s="14">
        <f t="shared" si="1480"/>
        <v>1.00475939</v>
      </c>
      <c r="X3408" s="85">
        <f t="shared" si="1479"/>
        <v>132.81703927915387</v>
      </c>
      <c r="Y3408" s="8">
        <v>0</v>
      </c>
      <c r="Z3408" s="9">
        <f t="shared" si="1478"/>
        <v>0</v>
      </c>
      <c r="AA3408" s="26" t="str">
        <f t="shared" si="1482"/>
        <v>AMEX=</v>
      </c>
      <c r="AB3408" s="70">
        <f t="shared" si="1483"/>
        <v>45699</v>
      </c>
      <c r="AC3408" s="4"/>
      <c r="AD3408" s="1"/>
      <c r="AE3408" s="11"/>
      <c r="AF3408" s="5"/>
      <c r="AG3408" s="1"/>
      <c r="AH3408" s="1"/>
      <c r="AI3408" s="1"/>
      <c r="AJ3408" s="1"/>
      <c r="AK3408" s="10"/>
      <c r="AL3408" s="1"/>
      <c r="AM3408" s="1"/>
      <c r="AN3408" s="1"/>
      <c r="AO3408" s="1"/>
      <c r="AP3408" s="1"/>
      <c r="AQ3408" s="1"/>
    </row>
    <row r="3409" spans="1:43" ht="15.75" x14ac:dyDescent="0.2">
      <c r="A3409" s="67">
        <f t="shared" si="1481"/>
        <v>45691</v>
      </c>
      <c r="B3409" s="8">
        <f t="shared" si="1461"/>
        <v>15507.016596969155</v>
      </c>
      <c r="C3409" s="224">
        <f t="shared" si="1462"/>
        <v>9453.7642724434554</v>
      </c>
      <c r="D3409" s="28">
        <f t="shared" si="1463"/>
        <v>7100.5</v>
      </c>
      <c r="E3409" s="9">
        <f>IF(K3409=1,VLOOKUP(A3408,[1]Plan1!$AY$117:$BA$314,3),E3408)</f>
        <v>7111.86</v>
      </c>
      <c r="F3409" s="110">
        <f t="shared" si="1464"/>
        <v>45673</v>
      </c>
      <c r="G3409" s="12">
        <f t="shared" si="1465"/>
        <v>1.5998873318778806E-3</v>
      </c>
      <c r="H3409" s="11">
        <f t="shared" si="1466"/>
        <v>45705</v>
      </c>
      <c r="I3409" s="11">
        <f t="shared" si="1467"/>
        <v>45705</v>
      </c>
      <c r="J3409" s="1">
        <f t="shared" si="1468"/>
        <v>23</v>
      </c>
      <c r="K3409" s="1">
        <f t="shared" si="1469"/>
        <v>13</v>
      </c>
      <c r="L3409" s="8">
        <f t="shared" si="1470"/>
        <v>1.00090396</v>
      </c>
      <c r="M3409" s="14">
        <f t="shared" si="1471"/>
        <v>1.0051997699999999</v>
      </c>
      <c r="N3409" s="14">
        <f t="shared" si="1472"/>
        <v>1.6247828935750803</v>
      </c>
      <c r="O3409" s="8">
        <f t="shared" si="1473"/>
        <v>1.6262516300000001</v>
      </c>
      <c r="P3409" s="8">
        <f t="shared" si="1474"/>
        <v>15374.199557690001</v>
      </c>
      <c r="Q3409" s="13">
        <f t="shared" si="1475"/>
        <v>0</v>
      </c>
      <c r="R3409" s="21">
        <v>0</v>
      </c>
      <c r="S3409" s="8">
        <f t="shared" si="1476"/>
        <v>0</v>
      </c>
      <c r="T3409" s="10">
        <v>6.5000000000000002E-2</v>
      </c>
      <c r="U3409" s="13">
        <f t="shared" si="1477"/>
        <v>19</v>
      </c>
      <c r="V3409" s="13">
        <v>252</v>
      </c>
      <c r="W3409" s="14">
        <f t="shared" si="1480"/>
        <v>1.00475939</v>
      </c>
      <c r="X3409" s="85">
        <f t="shared" si="1479"/>
        <v>132.81703927915387</v>
      </c>
      <c r="Y3409" s="8">
        <v>0</v>
      </c>
      <c r="Z3409" s="9">
        <f t="shared" si="1478"/>
        <v>0</v>
      </c>
      <c r="AA3409" s="26" t="str">
        <f t="shared" si="1482"/>
        <v>AMEX=</v>
      </c>
      <c r="AB3409" s="70">
        <f t="shared" si="1483"/>
        <v>45699</v>
      </c>
      <c r="AC3409" s="4"/>
      <c r="AD3409" s="1"/>
      <c r="AE3409" s="11"/>
      <c r="AF3409" s="5"/>
      <c r="AG3409" s="1"/>
      <c r="AH3409" s="1"/>
      <c r="AI3409" s="1"/>
      <c r="AJ3409" s="1"/>
      <c r="AK3409" s="10"/>
      <c r="AL3409" s="1"/>
      <c r="AM3409" s="1"/>
      <c r="AN3409" s="1"/>
      <c r="AO3409" s="1"/>
      <c r="AP3409" s="1"/>
      <c r="AQ3409" s="1"/>
    </row>
    <row r="3410" spans="1:43" ht="15.75" x14ac:dyDescent="0.2">
      <c r="A3410" s="67">
        <f t="shared" si="1481"/>
        <v>45692</v>
      </c>
      <c r="B3410" s="8">
        <f t="shared" si="1461"/>
        <v>15511.970348140667</v>
      </c>
      <c r="C3410" s="224">
        <f t="shared" si="1462"/>
        <v>9453.7642724434554</v>
      </c>
      <c r="D3410" s="28">
        <f t="shared" si="1463"/>
        <v>7100.5</v>
      </c>
      <c r="E3410" s="9">
        <f>IF(K3410=1,VLOOKUP(A3409,[1]Plan1!$AY$117:$BA$314,3),E3409)</f>
        <v>7111.86</v>
      </c>
      <c r="F3410" s="110">
        <f t="shared" si="1464"/>
        <v>45673</v>
      </c>
      <c r="G3410" s="12">
        <f t="shared" si="1465"/>
        <v>1.5998873318778806E-3</v>
      </c>
      <c r="H3410" s="11">
        <f t="shared" si="1466"/>
        <v>45705</v>
      </c>
      <c r="I3410" s="11">
        <f t="shared" si="1467"/>
        <v>45705</v>
      </c>
      <c r="J3410" s="1">
        <f t="shared" si="1468"/>
        <v>23</v>
      </c>
      <c r="K3410" s="1">
        <f t="shared" si="1469"/>
        <v>14</v>
      </c>
      <c r="L3410" s="8">
        <f t="shared" si="1470"/>
        <v>1.00097353</v>
      </c>
      <c r="M3410" s="14">
        <f t="shared" si="1471"/>
        <v>1.0051997699999999</v>
      </c>
      <c r="N3410" s="14">
        <f t="shared" si="1472"/>
        <v>1.6247828935750803</v>
      </c>
      <c r="O3410" s="8">
        <f t="shared" si="1473"/>
        <v>1.6263646599999999</v>
      </c>
      <c r="P3410" s="8">
        <f t="shared" si="1474"/>
        <v>15375.26811667</v>
      </c>
      <c r="Q3410" s="13">
        <f t="shared" si="1475"/>
        <v>0</v>
      </c>
      <c r="R3410" s="21">
        <v>0</v>
      </c>
      <c r="S3410" s="8">
        <f t="shared" si="1476"/>
        <v>0</v>
      </c>
      <c r="T3410" s="10">
        <v>6.5000000000000002E-2</v>
      </c>
      <c r="U3410" s="13">
        <f t="shared" si="1477"/>
        <v>20</v>
      </c>
      <c r="V3410" s="13">
        <v>252</v>
      </c>
      <c r="W3410" s="14">
        <f t="shared" si="1480"/>
        <v>1.0050105110000001</v>
      </c>
      <c r="X3410" s="85">
        <f t="shared" si="1479"/>
        <v>136.70223147066724</v>
      </c>
      <c r="Y3410" s="8">
        <v>0</v>
      </c>
      <c r="Z3410" s="9">
        <f t="shared" si="1478"/>
        <v>0</v>
      </c>
      <c r="AA3410" s="26" t="str">
        <f t="shared" si="1482"/>
        <v>AMEX=</v>
      </c>
      <c r="AB3410" s="70">
        <f t="shared" si="1483"/>
        <v>45699</v>
      </c>
      <c r="AC3410" s="4"/>
      <c r="AD3410" s="1"/>
      <c r="AE3410" s="11"/>
      <c r="AF3410" s="5"/>
      <c r="AG3410" s="1"/>
      <c r="AH3410" s="1"/>
      <c r="AI3410" s="1"/>
      <c r="AJ3410" s="1"/>
      <c r="AK3410" s="10"/>
      <c r="AL3410" s="1"/>
      <c r="AM3410" s="1"/>
      <c r="AN3410" s="1"/>
      <c r="AO3410" s="1"/>
      <c r="AP3410" s="1"/>
      <c r="AQ3410" s="1"/>
    </row>
    <row r="3411" spans="1:43" ht="15.75" x14ac:dyDescent="0.2">
      <c r="A3411" s="67">
        <f t="shared" si="1481"/>
        <v>45693</v>
      </c>
      <c r="B3411" s="8">
        <f t="shared" si="1461"/>
        <v>15516.925881286228</v>
      </c>
      <c r="C3411" s="224">
        <f t="shared" si="1462"/>
        <v>9453.7642724434554</v>
      </c>
      <c r="D3411" s="28">
        <f t="shared" si="1463"/>
        <v>7100.5</v>
      </c>
      <c r="E3411" s="9">
        <f>IF(K3411=1,VLOOKUP(A3410,[1]Plan1!$AY$117:$BA$314,3),E3410)</f>
        <v>7111.86</v>
      </c>
      <c r="F3411" s="110">
        <f t="shared" si="1464"/>
        <v>45673</v>
      </c>
      <c r="G3411" s="12">
        <f t="shared" si="1465"/>
        <v>1.5998873318778806E-3</v>
      </c>
      <c r="H3411" s="11">
        <f t="shared" si="1466"/>
        <v>45705</v>
      </c>
      <c r="I3411" s="11">
        <f t="shared" si="1467"/>
        <v>45705</v>
      </c>
      <c r="J3411" s="1">
        <f t="shared" si="1468"/>
        <v>23</v>
      </c>
      <c r="K3411" s="1">
        <f t="shared" si="1469"/>
        <v>15</v>
      </c>
      <c r="L3411" s="8">
        <f t="shared" si="1470"/>
        <v>1.0010431099999999</v>
      </c>
      <c r="M3411" s="14">
        <f t="shared" si="1471"/>
        <v>1.0051997699999999</v>
      </c>
      <c r="N3411" s="14">
        <f t="shared" si="1472"/>
        <v>1.6247828935750803</v>
      </c>
      <c r="O3411" s="8">
        <f t="shared" si="1473"/>
        <v>1.62647772</v>
      </c>
      <c r="P3411" s="8">
        <f t="shared" si="1474"/>
        <v>15376.336959259999</v>
      </c>
      <c r="Q3411" s="13">
        <f t="shared" si="1475"/>
        <v>0</v>
      </c>
      <c r="R3411" s="21">
        <v>0</v>
      </c>
      <c r="S3411" s="8">
        <f t="shared" si="1476"/>
        <v>0</v>
      </c>
      <c r="T3411" s="10">
        <v>6.5000000000000002E-2</v>
      </c>
      <c r="U3411" s="13">
        <f t="shared" si="1477"/>
        <v>21</v>
      </c>
      <c r="V3411" s="13">
        <v>252</v>
      </c>
      <c r="W3411" s="14">
        <f t="shared" si="1480"/>
        <v>1.0052616940000001</v>
      </c>
      <c r="X3411" s="85">
        <f t="shared" si="1479"/>
        <v>140.58892202622931</v>
      </c>
      <c r="Y3411" s="8">
        <v>0</v>
      </c>
      <c r="Z3411" s="9">
        <f t="shared" si="1478"/>
        <v>0</v>
      </c>
      <c r="AA3411" s="26" t="str">
        <f t="shared" si="1482"/>
        <v>AMEX=</v>
      </c>
      <c r="AB3411" s="70">
        <f t="shared" si="1483"/>
        <v>45699</v>
      </c>
      <c r="AC3411" s="4"/>
      <c r="AD3411" s="1"/>
      <c r="AE3411" s="11"/>
      <c r="AF3411" s="5"/>
      <c r="AG3411" s="1"/>
      <c r="AH3411" s="1"/>
      <c r="AI3411" s="1"/>
      <c r="AJ3411" s="1"/>
      <c r="AK3411" s="10"/>
      <c r="AL3411" s="1"/>
      <c r="AM3411" s="1"/>
      <c r="AN3411" s="1"/>
      <c r="AO3411" s="1"/>
      <c r="AP3411" s="1"/>
      <c r="AQ3411" s="1"/>
    </row>
    <row r="3412" spans="1:43" ht="15.75" x14ac:dyDescent="0.2">
      <c r="A3412" s="67">
        <f t="shared" si="1481"/>
        <v>45694</v>
      </c>
      <c r="B3412" s="8">
        <f t="shared" si="1461"/>
        <v>15521.882845968023</v>
      </c>
      <c r="C3412" s="224">
        <f t="shared" si="1462"/>
        <v>9453.7642724434554</v>
      </c>
      <c r="D3412" s="28">
        <f t="shared" si="1463"/>
        <v>7100.5</v>
      </c>
      <c r="E3412" s="9">
        <f>IF(K3412=1,VLOOKUP(A3411,[1]Plan1!$AY$117:$BA$314,3),E3411)</f>
        <v>7111.86</v>
      </c>
      <c r="F3412" s="110">
        <f t="shared" si="1464"/>
        <v>45673</v>
      </c>
      <c r="G3412" s="12">
        <f t="shared" si="1465"/>
        <v>1.5998873318778806E-3</v>
      </c>
      <c r="H3412" s="11">
        <f t="shared" si="1466"/>
        <v>45705</v>
      </c>
      <c r="I3412" s="11">
        <f t="shared" si="1467"/>
        <v>45705</v>
      </c>
      <c r="J3412" s="1">
        <f t="shared" si="1468"/>
        <v>23</v>
      </c>
      <c r="K3412" s="1">
        <f t="shared" si="1469"/>
        <v>16</v>
      </c>
      <c r="L3412" s="8">
        <f t="shared" si="1470"/>
        <v>1.00111269</v>
      </c>
      <c r="M3412" s="14">
        <f t="shared" si="1471"/>
        <v>1.0051997699999999</v>
      </c>
      <c r="N3412" s="14">
        <f t="shared" si="1472"/>
        <v>1.6247828935750803</v>
      </c>
      <c r="O3412" s="8">
        <f t="shared" si="1473"/>
        <v>1.62659077</v>
      </c>
      <c r="P3412" s="8">
        <f t="shared" si="1474"/>
        <v>15377.405707309999</v>
      </c>
      <c r="Q3412" s="13">
        <f t="shared" si="1475"/>
        <v>0</v>
      </c>
      <c r="R3412" s="21">
        <v>0</v>
      </c>
      <c r="S3412" s="8">
        <f t="shared" si="1476"/>
        <v>0</v>
      </c>
      <c r="T3412" s="10">
        <v>6.5000000000000002E-2</v>
      </c>
      <c r="U3412" s="13">
        <f t="shared" si="1477"/>
        <v>22</v>
      </c>
      <c r="V3412" s="13">
        <v>252</v>
      </c>
      <c r="W3412" s="14">
        <f t="shared" si="1480"/>
        <v>1.0055129410000001</v>
      </c>
      <c r="X3412" s="85">
        <f t="shared" si="1479"/>
        <v>144.47713865802257</v>
      </c>
      <c r="Y3412" s="8">
        <v>0</v>
      </c>
      <c r="Z3412" s="9">
        <f t="shared" si="1478"/>
        <v>0</v>
      </c>
      <c r="AA3412" s="26" t="str">
        <f t="shared" si="1482"/>
        <v>AMEX=</v>
      </c>
      <c r="AB3412" s="70">
        <f t="shared" si="1483"/>
        <v>45699</v>
      </c>
      <c r="AC3412" s="4"/>
      <c r="AD3412" s="1"/>
      <c r="AE3412" s="11"/>
      <c r="AF3412" s="5"/>
      <c r="AG3412" s="1"/>
      <c r="AH3412" s="1"/>
      <c r="AI3412" s="1"/>
      <c r="AJ3412" s="1"/>
      <c r="AK3412" s="10"/>
      <c r="AL3412" s="1"/>
      <c r="AM3412" s="1"/>
      <c r="AN3412" s="1"/>
      <c r="AO3412" s="1"/>
      <c r="AP3412" s="1"/>
      <c r="AQ3412" s="1"/>
    </row>
    <row r="3413" spans="1:43" ht="15.75" x14ac:dyDescent="0.2">
      <c r="A3413" s="67">
        <f t="shared" si="1481"/>
        <v>45695</v>
      </c>
      <c r="B3413" s="8">
        <f t="shared" si="1461"/>
        <v>15526.841306914937</v>
      </c>
      <c r="C3413" s="224">
        <f t="shared" si="1462"/>
        <v>9453.7642724434554</v>
      </c>
      <c r="D3413" s="28">
        <f t="shared" si="1463"/>
        <v>7100.5</v>
      </c>
      <c r="E3413" s="9">
        <f>IF(K3413=1,VLOOKUP(A3412,[1]Plan1!$AY$117:$BA$314,3),E3412)</f>
        <v>7111.86</v>
      </c>
      <c r="F3413" s="110">
        <f t="shared" si="1464"/>
        <v>45673</v>
      </c>
      <c r="G3413" s="12">
        <f t="shared" si="1465"/>
        <v>1.5998873318778806E-3</v>
      </c>
      <c r="H3413" s="11">
        <f t="shared" si="1466"/>
        <v>45705</v>
      </c>
      <c r="I3413" s="11">
        <f t="shared" si="1467"/>
        <v>45705</v>
      </c>
      <c r="J3413" s="1">
        <f t="shared" si="1468"/>
        <v>23</v>
      </c>
      <c r="K3413" s="1">
        <f t="shared" si="1469"/>
        <v>17</v>
      </c>
      <c r="L3413" s="8">
        <f t="shared" si="1470"/>
        <v>1.0011822699999999</v>
      </c>
      <c r="M3413" s="14">
        <f t="shared" si="1471"/>
        <v>1.0051997699999999</v>
      </c>
      <c r="N3413" s="14">
        <f t="shared" si="1472"/>
        <v>1.6247828935750803</v>
      </c>
      <c r="O3413" s="8">
        <f t="shared" si="1473"/>
        <v>1.6267038199999999</v>
      </c>
      <c r="P3413" s="8">
        <f t="shared" si="1474"/>
        <v>15378.474455359999</v>
      </c>
      <c r="Q3413" s="13">
        <f t="shared" si="1475"/>
        <v>0</v>
      </c>
      <c r="R3413" s="21">
        <v>0</v>
      </c>
      <c r="S3413" s="8">
        <f t="shared" si="1476"/>
        <v>0</v>
      </c>
      <c r="T3413" s="10">
        <v>6.5000000000000002E-2</v>
      </c>
      <c r="U3413" s="13">
        <f t="shared" si="1477"/>
        <v>23</v>
      </c>
      <c r="V3413" s="13">
        <v>252</v>
      </c>
      <c r="W3413" s="14">
        <f t="shared" si="1480"/>
        <v>1.0057642499999999</v>
      </c>
      <c r="X3413" s="85">
        <f t="shared" si="1479"/>
        <v>148.36685155493763</v>
      </c>
      <c r="Y3413" s="8">
        <v>0</v>
      </c>
      <c r="Z3413" s="9">
        <f t="shared" si="1478"/>
        <v>0</v>
      </c>
      <c r="AA3413" s="26" t="str">
        <f t="shared" si="1482"/>
        <v>AMEX=</v>
      </c>
      <c r="AB3413" s="70">
        <f t="shared" si="1483"/>
        <v>45699</v>
      </c>
      <c r="AC3413" s="4"/>
      <c r="AD3413" s="1"/>
      <c r="AE3413" s="11"/>
      <c r="AF3413" s="5"/>
      <c r="AG3413" s="1"/>
      <c r="AH3413" s="1"/>
      <c r="AI3413" s="1"/>
      <c r="AJ3413" s="1"/>
      <c r="AK3413" s="10"/>
      <c r="AL3413" s="1"/>
      <c r="AM3413" s="1"/>
      <c r="AN3413" s="1"/>
      <c r="AO3413" s="1"/>
      <c r="AP3413" s="1"/>
      <c r="AQ3413" s="1"/>
    </row>
    <row r="3414" spans="1:43" ht="15.75" x14ac:dyDescent="0.2">
      <c r="A3414" s="67">
        <f t="shared" si="1481"/>
        <v>45696</v>
      </c>
      <c r="B3414" s="8">
        <f t="shared" si="1461"/>
        <v>15531.801470711573</v>
      </c>
      <c r="C3414" s="224">
        <f t="shared" si="1462"/>
        <v>9453.7642724434554</v>
      </c>
      <c r="D3414" s="28">
        <f t="shared" si="1463"/>
        <v>7100.5</v>
      </c>
      <c r="E3414" s="9">
        <f>IF(K3414=1,VLOOKUP(A3413,[1]Plan1!$AY$117:$BA$314,3),E3413)</f>
        <v>7111.86</v>
      </c>
      <c r="F3414" s="110">
        <f t="shared" si="1464"/>
        <v>45673</v>
      </c>
      <c r="G3414" s="12">
        <f t="shared" si="1465"/>
        <v>1.5998873318778806E-3</v>
      </c>
      <c r="H3414" s="11">
        <f t="shared" si="1466"/>
        <v>45705</v>
      </c>
      <c r="I3414" s="11">
        <f t="shared" si="1467"/>
        <v>45705</v>
      </c>
      <c r="J3414" s="1">
        <f t="shared" si="1468"/>
        <v>23</v>
      </c>
      <c r="K3414" s="1">
        <f t="shared" si="1469"/>
        <v>18</v>
      </c>
      <c r="L3414" s="8">
        <f t="shared" si="1470"/>
        <v>1.00125186</v>
      </c>
      <c r="M3414" s="14">
        <f t="shared" si="1471"/>
        <v>1.0051997699999999</v>
      </c>
      <c r="N3414" s="14">
        <f t="shared" si="1472"/>
        <v>1.6247828935750803</v>
      </c>
      <c r="O3414" s="8">
        <f t="shared" si="1473"/>
        <v>1.62681689</v>
      </c>
      <c r="P3414" s="8">
        <f t="shared" si="1474"/>
        <v>15379.54339248</v>
      </c>
      <c r="Q3414" s="13">
        <f t="shared" si="1475"/>
        <v>0</v>
      </c>
      <c r="R3414" s="21">
        <v>0</v>
      </c>
      <c r="S3414" s="8">
        <f t="shared" si="1476"/>
        <v>0</v>
      </c>
      <c r="T3414" s="10">
        <v>6.5000000000000002E-2</v>
      </c>
      <c r="U3414" s="13">
        <f t="shared" si="1477"/>
        <v>24</v>
      </c>
      <c r="V3414" s="13">
        <v>252</v>
      </c>
      <c r="W3414" s="14">
        <f t="shared" si="1480"/>
        <v>1.0060156220000001</v>
      </c>
      <c r="X3414" s="85">
        <f t="shared" si="1479"/>
        <v>152.25807823157265</v>
      </c>
      <c r="Y3414" s="8">
        <v>0</v>
      </c>
      <c r="Z3414" s="9">
        <f t="shared" si="1478"/>
        <v>0</v>
      </c>
      <c r="AA3414" s="26" t="str">
        <f t="shared" si="1482"/>
        <v>AMEX=</v>
      </c>
      <c r="AB3414" s="70">
        <f t="shared" si="1483"/>
        <v>45699</v>
      </c>
      <c r="AC3414" s="4"/>
      <c r="AD3414" s="1"/>
      <c r="AE3414" s="11"/>
      <c r="AF3414" s="5"/>
      <c r="AG3414" s="1"/>
      <c r="AH3414" s="1"/>
      <c r="AI3414" s="1"/>
      <c r="AJ3414" s="1"/>
      <c r="AK3414" s="10"/>
      <c r="AL3414" s="1"/>
      <c r="AM3414" s="1"/>
      <c r="AN3414" s="1"/>
      <c r="AO3414" s="1"/>
      <c r="AP3414" s="1"/>
      <c r="AQ3414" s="1"/>
    </row>
    <row r="3415" spans="1:43" ht="15.75" x14ac:dyDescent="0.2">
      <c r="A3415" s="67">
        <f t="shared" si="1481"/>
        <v>45697</v>
      </c>
      <c r="B3415" s="8">
        <f t="shared" si="1461"/>
        <v>15531.801470711573</v>
      </c>
      <c r="C3415" s="224">
        <f t="shared" si="1462"/>
        <v>9453.7642724434554</v>
      </c>
      <c r="D3415" s="28">
        <f t="shared" si="1463"/>
        <v>7100.5</v>
      </c>
      <c r="E3415" s="9">
        <f>IF(K3415=1,VLOOKUP(A3414,[1]Plan1!$AY$117:$BA$314,3),E3414)</f>
        <v>7111.86</v>
      </c>
      <c r="F3415" s="110">
        <f t="shared" si="1464"/>
        <v>45673</v>
      </c>
      <c r="G3415" s="12">
        <f t="shared" si="1465"/>
        <v>1.5998873318778806E-3</v>
      </c>
      <c r="H3415" s="11">
        <f t="shared" si="1466"/>
        <v>45705</v>
      </c>
      <c r="I3415" s="11">
        <f t="shared" si="1467"/>
        <v>45705</v>
      </c>
      <c r="J3415" s="1">
        <f t="shared" si="1468"/>
        <v>23</v>
      </c>
      <c r="K3415" s="1">
        <f t="shared" si="1469"/>
        <v>18</v>
      </c>
      <c r="L3415" s="8">
        <f t="shared" si="1470"/>
        <v>1.00125186</v>
      </c>
      <c r="M3415" s="14">
        <f t="shared" si="1471"/>
        <v>1.0051997699999999</v>
      </c>
      <c r="N3415" s="14">
        <f t="shared" si="1472"/>
        <v>1.6247828935750803</v>
      </c>
      <c r="O3415" s="8">
        <f t="shared" si="1473"/>
        <v>1.62681689</v>
      </c>
      <c r="P3415" s="8">
        <f t="shared" si="1474"/>
        <v>15379.54339248</v>
      </c>
      <c r="Q3415" s="13">
        <f t="shared" si="1475"/>
        <v>0</v>
      </c>
      <c r="R3415" s="21">
        <v>0</v>
      </c>
      <c r="S3415" s="8">
        <f t="shared" si="1476"/>
        <v>0</v>
      </c>
      <c r="T3415" s="10">
        <v>6.5000000000000002E-2</v>
      </c>
      <c r="U3415" s="13">
        <f t="shared" si="1477"/>
        <v>24</v>
      </c>
      <c r="V3415" s="13">
        <v>252</v>
      </c>
      <c r="W3415" s="14">
        <f t="shared" si="1480"/>
        <v>1.0060156220000001</v>
      </c>
      <c r="X3415" s="85">
        <f t="shared" si="1479"/>
        <v>152.25807823157265</v>
      </c>
      <c r="Y3415" s="8">
        <v>0</v>
      </c>
      <c r="Z3415" s="9">
        <f t="shared" si="1478"/>
        <v>0</v>
      </c>
      <c r="AA3415" s="26" t="str">
        <f t="shared" si="1482"/>
        <v>AMEX=</v>
      </c>
      <c r="AB3415" s="70">
        <f t="shared" si="1483"/>
        <v>45699</v>
      </c>
      <c r="AC3415" s="4"/>
      <c r="AD3415" s="1"/>
      <c r="AE3415" s="11"/>
      <c r="AF3415" s="5"/>
      <c r="AG3415" s="1"/>
      <c r="AH3415" s="1"/>
      <c r="AI3415" s="1"/>
      <c r="AJ3415" s="1"/>
      <c r="AK3415" s="10"/>
      <c r="AL3415" s="1"/>
      <c r="AM3415" s="1"/>
      <c r="AN3415" s="1"/>
      <c r="AO3415" s="1"/>
      <c r="AP3415" s="1"/>
      <c r="AQ3415" s="1"/>
    </row>
    <row r="3416" spans="1:43" ht="15.75" x14ac:dyDescent="0.2">
      <c r="A3416" s="67">
        <f t="shared" si="1481"/>
        <v>45698</v>
      </c>
      <c r="B3416" s="8">
        <f t="shared" si="1461"/>
        <v>15531.801470711573</v>
      </c>
      <c r="C3416" s="224">
        <f t="shared" si="1462"/>
        <v>9453.7642724434554</v>
      </c>
      <c r="D3416" s="28">
        <f t="shared" si="1463"/>
        <v>7100.5</v>
      </c>
      <c r="E3416" s="9">
        <f>IF(K3416=1,VLOOKUP(A3415,[1]Plan1!$AY$117:$BA$314,3),E3415)</f>
        <v>7111.86</v>
      </c>
      <c r="F3416" s="110">
        <f t="shared" si="1464"/>
        <v>45673</v>
      </c>
      <c r="G3416" s="12">
        <f t="shared" si="1465"/>
        <v>1.5998873318778806E-3</v>
      </c>
      <c r="H3416" s="11">
        <f t="shared" si="1466"/>
        <v>45705</v>
      </c>
      <c r="I3416" s="11">
        <f t="shared" si="1467"/>
        <v>45705</v>
      </c>
      <c r="J3416" s="1">
        <f t="shared" si="1468"/>
        <v>23</v>
      </c>
      <c r="K3416" s="1">
        <f t="shared" si="1469"/>
        <v>18</v>
      </c>
      <c r="L3416" s="8">
        <f t="shared" si="1470"/>
        <v>1.00125186</v>
      </c>
      <c r="M3416" s="14">
        <f t="shared" si="1471"/>
        <v>1.0051997699999999</v>
      </c>
      <c r="N3416" s="14">
        <f t="shared" si="1472"/>
        <v>1.6247828935750803</v>
      </c>
      <c r="O3416" s="8">
        <f t="shared" si="1473"/>
        <v>1.62681689</v>
      </c>
      <c r="P3416" s="8">
        <f t="shared" si="1474"/>
        <v>15379.54339248</v>
      </c>
      <c r="Q3416" s="13">
        <f t="shared" si="1475"/>
        <v>0</v>
      </c>
      <c r="R3416" s="21">
        <v>0</v>
      </c>
      <c r="S3416" s="8">
        <f t="shared" si="1476"/>
        <v>0</v>
      </c>
      <c r="T3416" s="10">
        <v>6.5000000000000002E-2</v>
      </c>
      <c r="U3416" s="13">
        <f t="shared" si="1477"/>
        <v>24</v>
      </c>
      <c r="V3416" s="13">
        <v>252</v>
      </c>
      <c r="W3416" s="14">
        <f t="shared" si="1480"/>
        <v>1.0060156220000001</v>
      </c>
      <c r="X3416" s="85">
        <f t="shared" si="1479"/>
        <v>152.25807823157265</v>
      </c>
      <c r="Y3416" s="8">
        <v>0</v>
      </c>
      <c r="Z3416" s="9">
        <f t="shared" si="1478"/>
        <v>0</v>
      </c>
      <c r="AA3416" s="26" t="str">
        <f t="shared" si="1482"/>
        <v>AMEX=</v>
      </c>
      <c r="AB3416" s="70">
        <f t="shared" si="1483"/>
        <v>45699</v>
      </c>
      <c r="AC3416" s="232" t="s">
        <v>209</v>
      </c>
      <c r="AD3416" s="232" t="s">
        <v>209</v>
      </c>
      <c r="AE3416" s="11"/>
      <c r="AF3416" s="5"/>
      <c r="AG3416" s="1"/>
      <c r="AH3416" s="1"/>
      <c r="AI3416" s="1"/>
      <c r="AJ3416" s="1"/>
      <c r="AK3416" s="10"/>
      <c r="AL3416" s="1"/>
      <c r="AM3416" s="1"/>
      <c r="AN3416" s="1"/>
      <c r="AO3416" s="1"/>
      <c r="AP3416" s="1"/>
      <c r="AQ3416" s="1"/>
    </row>
    <row r="3417" spans="1:43" ht="18.75" x14ac:dyDescent="0.25">
      <c r="A3417" s="268">
        <f t="shared" si="1481"/>
        <v>45699</v>
      </c>
      <c r="B3417" s="269">
        <f t="shared" si="1461"/>
        <v>15536.763226762556</v>
      </c>
      <c r="C3417" s="269">
        <f t="shared" si="1462"/>
        <v>9453.7642724434554</v>
      </c>
      <c r="D3417" s="270">
        <f t="shared" si="1463"/>
        <v>7100.5</v>
      </c>
      <c r="E3417" s="271">
        <f>IF(K3417=1,VLOOKUP(A3416,[1]Plan1!$AY$117:$BA$314,3),E3416)</f>
        <v>7111.86</v>
      </c>
      <c r="F3417" s="272">
        <f t="shared" si="1464"/>
        <v>45673</v>
      </c>
      <c r="G3417" s="273">
        <f t="shared" si="1465"/>
        <v>1.5998873318778806E-3</v>
      </c>
      <c r="H3417" s="274">
        <f t="shared" si="1466"/>
        <v>45705</v>
      </c>
      <c r="I3417" s="274">
        <f t="shared" si="1467"/>
        <v>45705</v>
      </c>
      <c r="J3417" s="275">
        <f t="shared" si="1468"/>
        <v>23</v>
      </c>
      <c r="K3417" s="275">
        <f t="shared" si="1469"/>
        <v>19</v>
      </c>
      <c r="L3417" s="269">
        <f t="shared" si="1470"/>
        <v>1.00132146</v>
      </c>
      <c r="M3417" s="276">
        <f t="shared" si="1471"/>
        <v>1.0051997699999999</v>
      </c>
      <c r="N3417" s="276">
        <f t="shared" si="1472"/>
        <v>1.6247828935750803</v>
      </c>
      <c r="O3417" s="269">
        <f t="shared" si="1473"/>
        <v>1.6269299699999999</v>
      </c>
      <c r="P3417" s="269">
        <f t="shared" si="1474"/>
        <v>15380.61242415</v>
      </c>
      <c r="Q3417" s="277">
        <v>26</v>
      </c>
      <c r="R3417" s="278">
        <v>0</v>
      </c>
      <c r="S3417" s="269">
        <f t="shared" si="1476"/>
        <v>0</v>
      </c>
      <c r="T3417" s="279">
        <v>6.5000000000000002E-2</v>
      </c>
      <c r="U3417" s="277">
        <f t="shared" si="1477"/>
        <v>25</v>
      </c>
      <c r="V3417" s="277">
        <v>252</v>
      </c>
      <c r="W3417" s="276">
        <f t="shared" si="1480"/>
        <v>1.006267056</v>
      </c>
      <c r="X3417" s="269">
        <f t="shared" si="1479"/>
        <v>156.15080261255537</v>
      </c>
      <c r="Y3417" s="269">
        <v>0</v>
      </c>
      <c r="Z3417" s="271">
        <f t="shared" si="1478"/>
        <v>0</v>
      </c>
      <c r="AA3417" s="280" t="str">
        <f t="shared" ref="AA3417:AA3466" si="1484">IF($Q3416&gt;0,VLOOKUP($A3416,$AE$10:$AO$114,($AN$7)+1),AA3416)</f>
        <v>AMEX=</v>
      </c>
      <c r="AB3417" s="281">
        <f t="shared" ref="AB3417:AB3466" si="1485">IF($Q3416&gt;0,VLOOKUP($A3416,$AE$10:$AO$114,($AO$7)+1),AB3416)</f>
        <v>45699</v>
      </c>
      <c r="AC3417" s="234">
        <f>ROUND(AD3426*AD3435,2)</f>
        <v>1210015.81</v>
      </c>
      <c r="AD3417" s="246" t="s">
        <v>210</v>
      </c>
      <c r="AE3417" s="11"/>
      <c r="AF3417" s="5"/>
      <c r="AG3417" s="1"/>
      <c r="AH3417" s="1"/>
      <c r="AI3417" s="1"/>
      <c r="AJ3417" s="1"/>
      <c r="AK3417" s="10"/>
      <c r="AL3417" s="1"/>
      <c r="AM3417" s="1"/>
      <c r="AN3417" s="1"/>
      <c r="AO3417" s="1"/>
      <c r="AP3417" s="1"/>
      <c r="AQ3417" s="1"/>
    </row>
    <row r="3418" spans="1:43" ht="15.75" x14ac:dyDescent="0.2">
      <c r="A3418" s="67">
        <f t="shared" si="1481"/>
        <v>45700</v>
      </c>
      <c r="B3418" s="8">
        <f t="shared" si="1461"/>
        <v>15420.029193797496</v>
      </c>
      <c r="C3418" s="224">
        <f t="shared" si="1462"/>
        <v>9453.7642724434554</v>
      </c>
      <c r="D3418" s="28">
        <f t="shared" si="1463"/>
        <v>7100.5</v>
      </c>
      <c r="E3418" s="9">
        <f>IF(K3418=1,VLOOKUP(A3417,[1]Plan1!$AY$117:$BA$314,3),E3417)</f>
        <v>7111.86</v>
      </c>
      <c r="F3418" s="110">
        <f t="shared" si="1464"/>
        <v>45673</v>
      </c>
      <c r="G3418" s="12">
        <f t="shared" si="1465"/>
        <v>1.5998873318778806E-3</v>
      </c>
      <c r="H3418" s="11">
        <f t="shared" si="1466"/>
        <v>45705</v>
      </c>
      <c r="I3418" s="11">
        <f t="shared" si="1467"/>
        <v>45705</v>
      </c>
      <c r="J3418" s="1">
        <f t="shared" si="1468"/>
        <v>23</v>
      </c>
      <c r="K3418" s="1">
        <f t="shared" si="1469"/>
        <v>20</v>
      </c>
      <c r="L3418" s="8">
        <f t="shared" si="1470"/>
        <v>1.00139106</v>
      </c>
      <c r="M3418" s="14">
        <f t="shared" si="1471"/>
        <v>1.0051997699999999</v>
      </c>
      <c r="N3418" s="14">
        <f t="shared" si="1472"/>
        <v>1.6247828935750803</v>
      </c>
      <c r="O3418" s="8">
        <f t="shared" si="1473"/>
        <v>1.6270430600000001</v>
      </c>
      <c r="P3418" s="8">
        <f t="shared" si="1474"/>
        <v>15381.68155035</v>
      </c>
      <c r="Q3418" s="13">
        <f t="shared" si="1475"/>
        <v>0</v>
      </c>
      <c r="R3418" s="21">
        <v>0</v>
      </c>
      <c r="S3418" s="8">
        <f t="shared" si="1476"/>
        <v>0</v>
      </c>
      <c r="T3418" s="10">
        <v>6.5000000000000002E-2</v>
      </c>
      <c r="U3418" s="13">
        <f t="shared" si="1477"/>
        <v>1</v>
      </c>
      <c r="V3418" s="13">
        <v>252</v>
      </c>
      <c r="W3418" s="14">
        <f t="shared" si="1480"/>
        <v>1.0002499309999999</v>
      </c>
      <c r="X3418" s="85">
        <f>TRUNC((P3418*(W3418-1)),8)+(-AC$3427*(O3418/O$3417)*W3418)</f>
        <v>38.347643447496608</v>
      </c>
      <c r="Y3418" s="8">
        <v>0</v>
      </c>
      <c r="Z3418" s="9">
        <f t="shared" si="1478"/>
        <v>0</v>
      </c>
      <c r="AA3418" s="26" t="s">
        <v>89</v>
      </c>
      <c r="AB3418" s="70">
        <v>45716</v>
      </c>
      <c r="AC3418" s="219" t="s">
        <v>96</v>
      </c>
      <c r="AD3418" s="221">
        <v>15596818.32</v>
      </c>
      <c r="AE3418" s="11"/>
      <c r="AF3418" s="5"/>
      <c r="AG3418" s="1"/>
      <c r="AH3418" s="1"/>
      <c r="AI3418" s="1"/>
      <c r="AJ3418" s="1"/>
      <c r="AK3418" s="10"/>
      <c r="AL3418" s="1"/>
      <c r="AM3418" s="1"/>
      <c r="AN3418" s="1"/>
      <c r="AO3418" s="1"/>
      <c r="AP3418" s="1"/>
      <c r="AQ3418" s="1"/>
    </row>
    <row r="3419" spans="1:43" ht="15.75" x14ac:dyDescent="0.2">
      <c r="A3419" s="67">
        <f t="shared" si="1481"/>
        <v>45701</v>
      </c>
      <c r="B3419" s="8">
        <f t="shared" si="1461"/>
        <v>15424.955110034663</v>
      </c>
      <c r="C3419" s="224">
        <f t="shared" si="1462"/>
        <v>9453.7642724434554</v>
      </c>
      <c r="D3419" s="28">
        <f t="shared" si="1463"/>
        <v>7100.5</v>
      </c>
      <c r="E3419" s="9">
        <f>IF(K3419=1,VLOOKUP(A3418,[1]Plan1!$AY$117:$BA$314,3),E3418)</f>
        <v>7111.86</v>
      </c>
      <c r="F3419" s="110">
        <f t="shared" si="1464"/>
        <v>45673</v>
      </c>
      <c r="G3419" s="12">
        <f t="shared" si="1465"/>
        <v>1.5998873318778806E-3</v>
      </c>
      <c r="H3419" s="11">
        <f t="shared" si="1466"/>
        <v>45705</v>
      </c>
      <c r="I3419" s="11">
        <f t="shared" si="1467"/>
        <v>45705</v>
      </c>
      <c r="J3419" s="1">
        <f t="shared" si="1468"/>
        <v>23</v>
      </c>
      <c r="K3419" s="1">
        <f t="shared" si="1469"/>
        <v>21</v>
      </c>
      <c r="L3419" s="8">
        <f t="shared" si="1470"/>
        <v>1.00146066</v>
      </c>
      <c r="M3419" s="14">
        <f t="shared" si="1471"/>
        <v>1.0051997699999999</v>
      </c>
      <c r="N3419" s="14">
        <f t="shared" si="1472"/>
        <v>1.6247828935750803</v>
      </c>
      <c r="O3419" s="8">
        <f t="shared" si="1473"/>
        <v>1.6271561400000001</v>
      </c>
      <c r="P3419" s="8">
        <f t="shared" si="1474"/>
        <v>15382.75058201</v>
      </c>
      <c r="Q3419" s="13">
        <f t="shared" si="1475"/>
        <v>0</v>
      </c>
      <c r="R3419" s="21">
        <v>0</v>
      </c>
      <c r="S3419" s="8">
        <f t="shared" si="1476"/>
        <v>0</v>
      </c>
      <c r="T3419" s="10">
        <v>6.5000000000000002E-2</v>
      </c>
      <c r="U3419" s="13">
        <f t="shared" si="1477"/>
        <v>2</v>
      </c>
      <c r="V3419" s="13">
        <v>252</v>
      </c>
      <c r="W3419" s="14">
        <f t="shared" si="1480"/>
        <v>1.000499925</v>
      </c>
      <c r="X3419" s="85">
        <f t="shared" ref="X3419:X3434" si="1486">TRUNC((P3419*(W3419-1)),8)+(-AC$3427*(O3419/O$3417)*W3419)</f>
        <v>42.204528024663787</v>
      </c>
      <c r="Y3419" s="8">
        <v>0</v>
      </c>
      <c r="Z3419" s="9">
        <f t="shared" si="1478"/>
        <v>0</v>
      </c>
      <c r="AA3419" s="26" t="str">
        <f t="shared" si="1484"/>
        <v>INCORPJ=</v>
      </c>
      <c r="AB3419" s="70">
        <f t="shared" si="1485"/>
        <v>45716</v>
      </c>
      <c r="AC3419" s="220">
        <v>9946</v>
      </c>
      <c r="AD3419" s="219" t="s">
        <v>133</v>
      </c>
      <c r="AE3419" s="11"/>
      <c r="AF3419" s="5"/>
      <c r="AG3419" s="1"/>
      <c r="AH3419" s="1"/>
      <c r="AI3419" s="1"/>
      <c r="AJ3419" s="1"/>
      <c r="AK3419" s="10"/>
      <c r="AL3419" s="1"/>
      <c r="AM3419" s="1"/>
      <c r="AN3419" s="1"/>
      <c r="AO3419" s="1"/>
      <c r="AP3419" s="1"/>
      <c r="AQ3419" s="1"/>
    </row>
    <row r="3420" spans="1:43" ht="15.75" x14ac:dyDescent="0.2">
      <c r="A3420" s="67">
        <f t="shared" si="1481"/>
        <v>45702</v>
      </c>
      <c r="B3420" s="8">
        <f t="shared" si="1461"/>
        <v>15429.882802385966</v>
      </c>
      <c r="C3420" s="224">
        <f t="shared" si="1462"/>
        <v>9453.7642724434554</v>
      </c>
      <c r="D3420" s="28">
        <f t="shared" si="1463"/>
        <v>7100.5</v>
      </c>
      <c r="E3420" s="9">
        <f>IF(K3420=1,VLOOKUP(A3419,[1]Plan1!$AY$117:$BA$314,3),E3419)</f>
        <v>7111.86</v>
      </c>
      <c r="F3420" s="110">
        <f t="shared" si="1464"/>
        <v>45673</v>
      </c>
      <c r="G3420" s="12">
        <f t="shared" si="1465"/>
        <v>1.5998873318778806E-3</v>
      </c>
      <c r="H3420" s="11">
        <f t="shared" si="1466"/>
        <v>45705</v>
      </c>
      <c r="I3420" s="11">
        <f t="shared" si="1467"/>
        <v>45705</v>
      </c>
      <c r="J3420" s="1">
        <f t="shared" si="1468"/>
        <v>23</v>
      </c>
      <c r="K3420" s="1">
        <f t="shared" si="1469"/>
        <v>22</v>
      </c>
      <c r="L3420" s="8">
        <f t="shared" si="1470"/>
        <v>1.0015302699999999</v>
      </c>
      <c r="M3420" s="14">
        <f t="shared" si="1471"/>
        <v>1.0051997699999999</v>
      </c>
      <c r="N3420" s="14">
        <f t="shared" si="1472"/>
        <v>1.6247828935750803</v>
      </c>
      <c r="O3420" s="8">
        <f t="shared" si="1473"/>
        <v>1.6272692499999999</v>
      </c>
      <c r="P3420" s="8">
        <f t="shared" si="1474"/>
        <v>15383.819897290001</v>
      </c>
      <c r="Q3420" s="13">
        <f t="shared" si="1475"/>
        <v>0</v>
      </c>
      <c r="R3420" s="21">
        <v>0</v>
      </c>
      <c r="S3420" s="8">
        <f t="shared" si="1476"/>
        <v>0</v>
      </c>
      <c r="T3420" s="10">
        <v>6.5000000000000002E-2</v>
      </c>
      <c r="U3420" s="13">
        <f t="shared" si="1477"/>
        <v>3</v>
      </c>
      <c r="V3420" s="13">
        <v>252</v>
      </c>
      <c r="W3420" s="14">
        <f t="shared" si="1480"/>
        <v>1.000749981</v>
      </c>
      <c r="X3420" s="85">
        <f t="shared" si="1486"/>
        <v>46.062905095965426</v>
      </c>
      <c r="Y3420" s="8">
        <v>0</v>
      </c>
      <c r="Z3420" s="9">
        <f t="shared" si="1478"/>
        <v>0</v>
      </c>
      <c r="AA3420" s="26" t="str">
        <f t="shared" si="1484"/>
        <v>INCORPJ=</v>
      </c>
      <c r="AB3420" s="70">
        <f t="shared" si="1485"/>
        <v>45716</v>
      </c>
      <c r="AC3420" s="219" t="s">
        <v>127</v>
      </c>
      <c r="AD3420" s="221">
        <v>10451733.9</v>
      </c>
      <c r="AE3420" s="11"/>
      <c r="AF3420" s="5"/>
      <c r="AG3420" s="1"/>
      <c r="AH3420" s="1"/>
      <c r="AI3420" s="1"/>
      <c r="AJ3420" s="1"/>
      <c r="AK3420" s="10"/>
      <c r="AL3420" s="1"/>
      <c r="AM3420" s="1"/>
      <c r="AN3420" s="1"/>
      <c r="AO3420" s="1"/>
      <c r="AP3420" s="1"/>
      <c r="AQ3420" s="1"/>
    </row>
    <row r="3421" spans="1:43" ht="15.75" x14ac:dyDescent="0.2">
      <c r="A3421" s="67">
        <f t="shared" si="1481"/>
        <v>45703</v>
      </c>
      <c r="B3421" s="8">
        <f t="shared" si="1461"/>
        <v>15434.811907277945</v>
      </c>
      <c r="C3421" s="224">
        <f t="shared" si="1462"/>
        <v>9453.7642724434554</v>
      </c>
      <c r="D3421" s="28">
        <f t="shared" si="1463"/>
        <v>7100.5</v>
      </c>
      <c r="E3421" s="9">
        <f>IF(K3421=1,VLOOKUP(A3420,[1]Plan1!$AY$117:$BA$314,3),E3420)</f>
        <v>7111.86</v>
      </c>
      <c r="F3421" s="110">
        <f t="shared" si="1464"/>
        <v>45673</v>
      </c>
      <c r="G3421" s="12">
        <f t="shared" si="1465"/>
        <v>1.5998873318778806E-3</v>
      </c>
      <c r="H3421" s="11">
        <f t="shared" si="1466"/>
        <v>45733</v>
      </c>
      <c r="I3421" s="11">
        <f t="shared" si="1467"/>
        <v>45705</v>
      </c>
      <c r="J3421" s="1">
        <f t="shared" si="1468"/>
        <v>23</v>
      </c>
      <c r="K3421" s="1">
        <f t="shared" si="1469"/>
        <v>23</v>
      </c>
      <c r="L3421" s="8">
        <f t="shared" si="1470"/>
        <v>1.0015998800000001</v>
      </c>
      <c r="M3421" s="14">
        <f t="shared" si="1471"/>
        <v>1.0051997699999999</v>
      </c>
      <c r="N3421" s="14">
        <f t="shared" si="1472"/>
        <v>1.6247828935750803</v>
      </c>
      <c r="O3421" s="8">
        <f t="shared" si="1473"/>
        <v>1.62738235</v>
      </c>
      <c r="P3421" s="8">
        <f t="shared" si="1474"/>
        <v>15384.88911803</v>
      </c>
      <c r="Q3421" s="13">
        <f t="shared" si="1475"/>
        <v>0</v>
      </c>
      <c r="R3421" s="21">
        <v>0</v>
      </c>
      <c r="S3421" s="8">
        <f t="shared" si="1476"/>
        <v>0</v>
      </c>
      <c r="T3421" s="10">
        <v>6.5000000000000002E-2</v>
      </c>
      <c r="U3421" s="13">
        <f t="shared" si="1477"/>
        <v>4</v>
      </c>
      <c r="V3421" s="13">
        <v>252</v>
      </c>
      <c r="W3421" s="14">
        <f t="shared" si="1480"/>
        <v>1.0010000999999999</v>
      </c>
      <c r="X3421" s="85">
        <f t="shared" si="1486"/>
        <v>49.922789247945211</v>
      </c>
      <c r="Y3421" s="8">
        <v>0</v>
      </c>
      <c r="Z3421" s="9">
        <f t="shared" si="1478"/>
        <v>0</v>
      </c>
      <c r="AA3421" s="26" t="str">
        <f t="shared" si="1484"/>
        <v>INCORPJ=</v>
      </c>
      <c r="AB3421" s="70">
        <f t="shared" si="1485"/>
        <v>45716</v>
      </c>
      <c r="AC3421" s="222">
        <f>X3417</f>
        <v>156.15080261255537</v>
      </c>
      <c r="AD3421" s="219" t="s">
        <v>144</v>
      </c>
      <c r="AE3421" s="11"/>
      <c r="AF3421" s="5"/>
      <c r="AG3421" s="1"/>
      <c r="AH3421" s="1"/>
      <c r="AI3421" s="1"/>
      <c r="AJ3421" s="1"/>
      <c r="AK3421" s="10"/>
      <c r="AL3421" s="1"/>
      <c r="AM3421" s="1"/>
      <c r="AN3421" s="1"/>
      <c r="AO3421" s="1"/>
      <c r="AP3421" s="1"/>
      <c r="AQ3421" s="1"/>
    </row>
    <row r="3422" spans="1:43" ht="15.75" x14ac:dyDescent="0.2">
      <c r="A3422" s="67">
        <f t="shared" si="1481"/>
        <v>45704</v>
      </c>
      <c r="B3422" s="8">
        <f t="shared" si="1461"/>
        <v>15434.811907277945</v>
      </c>
      <c r="C3422" s="224">
        <f t="shared" si="1462"/>
        <v>9453.7642724434554</v>
      </c>
      <c r="D3422" s="28">
        <f t="shared" si="1463"/>
        <v>7100.5</v>
      </c>
      <c r="E3422" s="9">
        <f>IF(K3422=1,VLOOKUP(A3421,[1]Plan1!$AY$117:$BA$314,3),E3421)</f>
        <v>7111.86</v>
      </c>
      <c r="F3422" s="110">
        <f t="shared" si="1464"/>
        <v>45673</v>
      </c>
      <c r="G3422" s="12">
        <f t="shared" si="1465"/>
        <v>1.5998873318778806E-3</v>
      </c>
      <c r="H3422" s="11">
        <f t="shared" si="1466"/>
        <v>45733</v>
      </c>
      <c r="I3422" s="11">
        <f t="shared" si="1467"/>
        <v>45705</v>
      </c>
      <c r="J3422" s="1">
        <f t="shared" si="1468"/>
        <v>23</v>
      </c>
      <c r="K3422" s="1">
        <f t="shared" si="1469"/>
        <v>23</v>
      </c>
      <c r="L3422" s="8">
        <f t="shared" si="1470"/>
        <v>1.0015998800000001</v>
      </c>
      <c r="M3422" s="14">
        <f t="shared" si="1471"/>
        <v>1.0051997699999999</v>
      </c>
      <c r="N3422" s="14">
        <f t="shared" si="1472"/>
        <v>1.6247828935750803</v>
      </c>
      <c r="O3422" s="8">
        <f t="shared" si="1473"/>
        <v>1.62738235</v>
      </c>
      <c r="P3422" s="8">
        <f t="shared" si="1474"/>
        <v>15384.88911803</v>
      </c>
      <c r="Q3422" s="13">
        <f t="shared" si="1475"/>
        <v>0</v>
      </c>
      <c r="R3422" s="21">
        <v>0</v>
      </c>
      <c r="S3422" s="8">
        <f t="shared" si="1476"/>
        <v>0</v>
      </c>
      <c r="T3422" s="10">
        <v>6.5000000000000002E-2</v>
      </c>
      <c r="U3422" s="13">
        <f t="shared" si="1477"/>
        <v>4</v>
      </c>
      <c r="V3422" s="13">
        <v>252</v>
      </c>
      <c r="W3422" s="14">
        <f t="shared" si="1480"/>
        <v>1.0010000999999999</v>
      </c>
      <c r="X3422" s="85">
        <f t="shared" si="1486"/>
        <v>49.922789247945211</v>
      </c>
      <c r="Y3422" s="8">
        <v>0</v>
      </c>
      <c r="Z3422" s="9">
        <f t="shared" si="1478"/>
        <v>0</v>
      </c>
      <c r="AA3422" s="26" t="str">
        <f t="shared" si="1484"/>
        <v>INCORPJ=</v>
      </c>
      <c r="AB3422" s="70">
        <f t="shared" si="1485"/>
        <v>45716</v>
      </c>
      <c r="AC3422" s="219" t="s">
        <v>95</v>
      </c>
      <c r="AD3422" s="221">
        <f>AD3418-AD3420</f>
        <v>5145084.42</v>
      </c>
      <c r="AE3422" s="11"/>
      <c r="AF3422" s="5"/>
      <c r="AG3422" s="1"/>
      <c r="AH3422" s="1"/>
      <c r="AI3422" s="1"/>
      <c r="AJ3422" s="1"/>
      <c r="AK3422" s="10"/>
      <c r="AL3422" s="1"/>
      <c r="AM3422" s="1"/>
      <c r="AN3422" s="1"/>
      <c r="AO3422" s="1"/>
      <c r="AP3422" s="1"/>
      <c r="AQ3422" s="1"/>
    </row>
    <row r="3423" spans="1:43" ht="15.75" x14ac:dyDescent="0.2">
      <c r="A3423" s="67">
        <f t="shared" si="1481"/>
        <v>45705</v>
      </c>
      <c r="B3423" s="8">
        <f t="shared" si="1461"/>
        <v>15434.811907277945</v>
      </c>
      <c r="C3423" s="224">
        <f t="shared" si="1462"/>
        <v>9453.7642724434554</v>
      </c>
      <c r="D3423" s="28">
        <f t="shared" si="1463"/>
        <v>7100.5</v>
      </c>
      <c r="E3423" s="9">
        <f>IF(K3423=1,VLOOKUP(A3422,[1]Plan1!$AY$117:$BA$314,3),E3422)</f>
        <v>7111.86</v>
      </c>
      <c r="F3423" s="110">
        <f t="shared" si="1464"/>
        <v>45673</v>
      </c>
      <c r="G3423" s="12">
        <f t="shared" si="1465"/>
        <v>1.5998873318778806E-3</v>
      </c>
      <c r="H3423" s="11">
        <f t="shared" si="1466"/>
        <v>45733</v>
      </c>
      <c r="I3423" s="11">
        <f t="shared" si="1467"/>
        <v>45705</v>
      </c>
      <c r="J3423" s="1">
        <f t="shared" si="1468"/>
        <v>23</v>
      </c>
      <c r="K3423" s="1">
        <f t="shared" si="1469"/>
        <v>23</v>
      </c>
      <c r="L3423" s="8">
        <f t="shared" si="1470"/>
        <v>1.0015998800000001</v>
      </c>
      <c r="M3423" s="14">
        <f t="shared" si="1471"/>
        <v>1.0051997699999999</v>
      </c>
      <c r="N3423" s="14">
        <f t="shared" si="1472"/>
        <v>1.6247828935750803</v>
      </c>
      <c r="O3423" s="8">
        <f t="shared" si="1473"/>
        <v>1.62738235</v>
      </c>
      <c r="P3423" s="8">
        <f t="shared" si="1474"/>
        <v>15384.88911803</v>
      </c>
      <c r="Q3423" s="13">
        <f t="shared" si="1475"/>
        <v>0</v>
      </c>
      <c r="R3423" s="21">
        <v>0</v>
      </c>
      <c r="S3423" s="8">
        <f t="shared" si="1476"/>
        <v>0</v>
      </c>
      <c r="T3423" s="10">
        <v>6.5000000000000002E-2</v>
      </c>
      <c r="U3423" s="13">
        <f t="shared" si="1477"/>
        <v>4</v>
      </c>
      <c r="V3423" s="13">
        <v>252</v>
      </c>
      <c r="W3423" s="14">
        <f t="shared" si="1480"/>
        <v>1.0010000999999999</v>
      </c>
      <c r="X3423" s="85">
        <f t="shared" si="1486"/>
        <v>49.922789247945211</v>
      </c>
      <c r="Y3423" s="8">
        <v>0</v>
      </c>
      <c r="Z3423" s="9">
        <f t="shared" si="1478"/>
        <v>0</v>
      </c>
      <c r="AA3423" s="26" t="str">
        <f t="shared" si="1484"/>
        <v>INCORPJ=</v>
      </c>
      <c r="AB3423" s="70">
        <f t="shared" si="1485"/>
        <v>45716</v>
      </c>
      <c r="AC3423" s="221">
        <f>AC3421*AC3419</f>
        <v>1553075.8827844756</v>
      </c>
      <c r="AD3423" s="219" t="s">
        <v>140</v>
      </c>
      <c r="AE3423" s="11"/>
      <c r="AF3423" s="5"/>
      <c r="AG3423" s="1"/>
      <c r="AH3423" s="1"/>
      <c r="AI3423" s="1"/>
      <c r="AJ3423" s="1"/>
      <c r="AK3423" s="10"/>
      <c r="AL3423" s="1"/>
      <c r="AM3423" s="1"/>
      <c r="AN3423" s="1"/>
      <c r="AO3423" s="1"/>
      <c r="AP3423" s="1"/>
      <c r="AQ3423" s="1"/>
    </row>
    <row r="3424" spans="1:43" ht="15.75" x14ac:dyDescent="0.2">
      <c r="A3424" s="67">
        <f t="shared" si="1481"/>
        <v>45706</v>
      </c>
      <c r="B3424" s="8">
        <f t="shared" si="1461"/>
        <v>15449.836946056461</v>
      </c>
      <c r="C3424" s="224">
        <f t="shared" si="1462"/>
        <v>9453.7642724434554</v>
      </c>
      <c r="D3424" s="28">
        <f t="shared" si="1463"/>
        <v>7111.86</v>
      </c>
      <c r="E3424" s="9">
        <f>IF(K3424=1,VLOOKUP(A3423,[1]Plan1!$AY$117:$BA$314,3),E3423)</f>
        <v>7205.03</v>
      </c>
      <c r="F3424" s="110">
        <f t="shared" si="1464"/>
        <v>45706</v>
      </c>
      <c r="G3424" s="12">
        <f t="shared" si="1465"/>
        <v>1.3100651587629741E-2</v>
      </c>
      <c r="H3424" s="11">
        <f t="shared" si="1466"/>
        <v>45733</v>
      </c>
      <c r="I3424" s="11">
        <f t="shared" si="1467"/>
        <v>45733</v>
      </c>
      <c r="J3424" s="1">
        <f t="shared" si="1468"/>
        <v>18</v>
      </c>
      <c r="K3424" s="1">
        <f t="shared" si="1469"/>
        <v>1</v>
      </c>
      <c r="L3424" s="8">
        <f t="shared" si="1470"/>
        <v>1.00072334</v>
      </c>
      <c r="M3424" s="14">
        <f t="shared" si="1471"/>
        <v>1.0015998800000001</v>
      </c>
      <c r="N3424" s="14">
        <f t="shared" si="1472"/>
        <v>1.6273823512308534</v>
      </c>
      <c r="O3424" s="8">
        <f t="shared" si="1473"/>
        <v>1.6285594999999999</v>
      </c>
      <c r="P3424" s="8">
        <f t="shared" si="1474"/>
        <v>15396.01761664</v>
      </c>
      <c r="Q3424" s="13">
        <f t="shared" si="1475"/>
        <v>0</v>
      </c>
      <c r="R3424" s="21">
        <v>0</v>
      </c>
      <c r="S3424" s="8">
        <f t="shared" si="1476"/>
        <v>0</v>
      </c>
      <c r="T3424" s="10">
        <v>6.5000000000000002E-2</v>
      </c>
      <c r="U3424" s="13">
        <f t="shared" si="1477"/>
        <v>5</v>
      </c>
      <c r="V3424" s="13">
        <v>252</v>
      </c>
      <c r="W3424" s="14">
        <f t="shared" si="1480"/>
        <v>1.0012502809999999</v>
      </c>
      <c r="X3424" s="85">
        <f t="shared" si="1486"/>
        <v>53.819329416460995</v>
      </c>
      <c r="Y3424" s="8">
        <v>0</v>
      </c>
      <c r="Z3424" s="9">
        <f t="shared" si="1478"/>
        <v>0</v>
      </c>
      <c r="AA3424" s="26" t="str">
        <f t="shared" si="1484"/>
        <v>INCORPJ=</v>
      </c>
      <c r="AB3424" s="70">
        <f t="shared" si="1485"/>
        <v>45716</v>
      </c>
      <c r="AC3424" s="77" t="s">
        <v>128</v>
      </c>
      <c r="AD3424" s="243">
        <v>1</v>
      </c>
      <c r="AE3424" s="11"/>
      <c r="AF3424" s="5"/>
      <c r="AG3424" s="1"/>
      <c r="AH3424" s="1"/>
      <c r="AI3424" s="1"/>
      <c r="AJ3424" s="1"/>
      <c r="AK3424" s="10"/>
      <c r="AL3424" s="1"/>
      <c r="AM3424" s="1"/>
      <c r="AN3424" s="1"/>
      <c r="AO3424" s="1"/>
      <c r="AP3424" s="1"/>
      <c r="AQ3424" s="1"/>
    </row>
    <row r="3425" spans="1:43" ht="15.75" x14ac:dyDescent="0.2">
      <c r="A3425" s="67">
        <f t="shared" si="1481"/>
        <v>45707</v>
      </c>
      <c r="B3425" s="8">
        <f t="shared" si="1461"/>
        <v>15464.876888903776</v>
      </c>
      <c r="C3425" s="224">
        <f t="shared" si="1462"/>
        <v>9453.7642724434554</v>
      </c>
      <c r="D3425" s="28">
        <f t="shared" si="1463"/>
        <v>7111.86</v>
      </c>
      <c r="E3425" s="9">
        <f>IF(K3425=1,VLOOKUP(A3424,[1]Plan1!$AY$117:$BA$314,3),E3424)</f>
        <v>7205.03</v>
      </c>
      <c r="F3425" s="110">
        <f t="shared" si="1464"/>
        <v>45706</v>
      </c>
      <c r="G3425" s="12">
        <f t="shared" si="1465"/>
        <v>1.3100651587629741E-2</v>
      </c>
      <c r="H3425" s="11">
        <f t="shared" si="1466"/>
        <v>45733</v>
      </c>
      <c r="I3425" s="11">
        <f t="shared" si="1467"/>
        <v>45733</v>
      </c>
      <c r="J3425" s="1">
        <f t="shared" si="1468"/>
        <v>18</v>
      </c>
      <c r="K3425" s="1">
        <f t="shared" si="1469"/>
        <v>2</v>
      </c>
      <c r="L3425" s="8">
        <f t="shared" si="1470"/>
        <v>1.00144722</v>
      </c>
      <c r="M3425" s="14">
        <f t="shared" si="1471"/>
        <v>1.0015998800000001</v>
      </c>
      <c r="N3425" s="14">
        <f t="shared" si="1472"/>
        <v>1.6273823512308534</v>
      </c>
      <c r="O3425" s="8">
        <f t="shared" si="1473"/>
        <v>1.6297375300000001</v>
      </c>
      <c r="P3425" s="8">
        <f t="shared" si="1474"/>
        <v>15407.15443457</v>
      </c>
      <c r="Q3425" s="13">
        <f t="shared" si="1475"/>
        <v>0</v>
      </c>
      <c r="R3425" s="21">
        <v>0</v>
      </c>
      <c r="S3425" s="8">
        <f t="shared" si="1476"/>
        <v>0</v>
      </c>
      <c r="T3425" s="10">
        <v>6.5000000000000002E-2</v>
      </c>
      <c r="U3425" s="13">
        <f t="shared" si="1477"/>
        <v>6</v>
      </c>
      <c r="V3425" s="13">
        <v>252</v>
      </c>
      <c r="W3425" s="14">
        <f t="shared" si="1480"/>
        <v>1.001500525</v>
      </c>
      <c r="X3425" s="85">
        <f t="shared" si="1486"/>
        <v>57.72245433377617</v>
      </c>
      <c r="Y3425" s="8">
        <v>0</v>
      </c>
      <c r="Z3425" s="9">
        <f t="shared" si="1478"/>
        <v>0</v>
      </c>
      <c r="AA3425" s="26" t="str">
        <f t="shared" si="1484"/>
        <v>INCORPJ=</v>
      </c>
      <c r="AB3425" s="70">
        <f t="shared" si="1485"/>
        <v>45716</v>
      </c>
      <c r="AC3425" s="238">
        <f>IF(AC3417&gt;AC3423,AC3421,TRUNC(AC3417/AC3419,8))</f>
        <v>121.6585371</v>
      </c>
      <c r="AD3425" s="219" t="s">
        <v>140</v>
      </c>
      <c r="AE3425" s="11"/>
      <c r="AF3425" s="5"/>
      <c r="AG3425" s="1"/>
      <c r="AH3425" s="1"/>
      <c r="AI3425" s="1"/>
      <c r="AJ3425" s="1"/>
      <c r="AK3425" s="10"/>
      <c r="AL3425" s="1"/>
      <c r="AM3425" s="1"/>
      <c r="AN3425" s="1"/>
      <c r="AO3425" s="1"/>
      <c r="AP3425" s="1"/>
      <c r="AQ3425" s="1"/>
    </row>
    <row r="3426" spans="1:43" ht="15.75" x14ac:dyDescent="0.2">
      <c r="A3426" s="67">
        <f t="shared" si="1481"/>
        <v>45708</v>
      </c>
      <c r="B3426" s="8">
        <f t="shared" ref="B3426:B3489" si="1487">(P3426+X3426)</f>
        <v>15479.931254172143</v>
      </c>
      <c r="C3426" s="224">
        <f t="shared" ref="C3426:C3489" si="1488">IF(Q3425&gt;0,C3425-(S3425/O3425),C3425)</f>
        <v>9453.7642724434554</v>
      </c>
      <c r="D3426" s="28">
        <f t="shared" ref="D3426:D3489" si="1489">IF(E3426=E3425,D3425,E3425)</f>
        <v>7111.86</v>
      </c>
      <c r="E3426" s="9">
        <f>IF(K3426=1,VLOOKUP(A3425,[1]Plan1!$AY$117:$BA$314,3),E3425)</f>
        <v>7205.03</v>
      </c>
      <c r="F3426" s="110">
        <f t="shared" ref="F3426:F3489" si="1490">IF(D3426=D3425,F3425,A3426)</f>
        <v>45706</v>
      </c>
      <c r="G3426" s="12">
        <f t="shared" ref="G3426:G3489" si="1491">(E3426/D3426)-1</f>
        <v>1.3100651587629741E-2</v>
      </c>
      <c r="H3426" s="11">
        <f t="shared" ref="H3426:H3489" si="1492">IF(DAY(A3426)=15,VLOOKUP(A3426,AJ$118:AP$450,4),H3425)</f>
        <v>45733</v>
      </c>
      <c r="I3426" s="11">
        <f t="shared" ref="I3426:I3489" si="1493">IF(A3426&gt;I3425,H3426,I3425)</f>
        <v>45733</v>
      </c>
      <c r="J3426" s="1">
        <f t="shared" ref="J3426:J3489" si="1494">IF(I3426=I3425,J3425,NETWORKDAYS(I3425,I3426,$AE$118:$AE$502)-1)</f>
        <v>18</v>
      </c>
      <c r="K3426" s="1">
        <f t="shared" ref="K3426:K3489" si="1495">(J3426-(NETWORKDAYS(A3426,I3426,AE$118:AE$502)-1))</f>
        <v>3</v>
      </c>
      <c r="L3426" s="8">
        <f t="shared" ref="L3426:L3489" si="1496">TRUNC((E3426/D3426)^TRUNC((K3426/J3426),9),8)</f>
        <v>1.00217161</v>
      </c>
      <c r="M3426" s="14">
        <f t="shared" ref="M3426:M3489" si="1497">IF(I3426&gt;I3425,L3425,M3425)</f>
        <v>1.0015998800000001</v>
      </c>
      <c r="N3426" s="14">
        <f t="shared" ref="N3426:N3489" si="1498">IF(I3426&gt;I3425,N3425*M3426,N3425)</f>
        <v>1.6273823512308534</v>
      </c>
      <c r="O3426" s="8">
        <f t="shared" ref="O3426:O3489" si="1499">TRUNC(TRUNC((L3426*N3426),15),8)</f>
        <v>1.6309163900000001</v>
      </c>
      <c r="P3426" s="8">
        <f t="shared" ref="P3426:P3489" si="1500">TRUNC(C3426*O3426,8)</f>
        <v>15418.29909912</v>
      </c>
      <c r="Q3426" s="13">
        <f t="shared" ref="Q3426:Q3489" si="1501">IF(VLOOKUP(A3426,AE$10:AM$114,9)=VLOOKUP(A3425,AE$10:AM$114,9),0,VLOOKUP(A3426,AE$10:AM$114,9))</f>
        <v>0</v>
      </c>
      <c r="R3426" s="21">
        <v>0</v>
      </c>
      <c r="S3426" s="8">
        <f t="shared" ref="S3426:S3489" si="1502">IF(R3426&gt;0,TRUNC(R3426*P3426,8),0)</f>
        <v>0</v>
      </c>
      <c r="T3426" s="10">
        <v>6.5000000000000002E-2</v>
      </c>
      <c r="U3426" s="13">
        <f t="shared" ref="U3426:U3489" si="1503">IF(Q3425&gt;0,1,IF(K3426=K3425,U3425,U3425+1))</f>
        <v>7</v>
      </c>
      <c r="V3426" s="13">
        <v>252</v>
      </c>
      <c r="W3426" s="14">
        <f t="shared" si="1480"/>
        <v>1.0017508310000001</v>
      </c>
      <c r="X3426" s="85">
        <f t="shared" si="1486"/>
        <v>61.632155052143005</v>
      </c>
      <c r="Y3426" s="8">
        <v>0</v>
      </c>
      <c r="Z3426" s="9">
        <f t="shared" ref="Z3426:Z3489" si="1504">IF(S3426&gt;0,S3426+X3426,0)</f>
        <v>0</v>
      </c>
      <c r="AA3426" s="26" t="str">
        <f t="shared" si="1484"/>
        <v>INCORPJ=</v>
      </c>
      <c r="AB3426" s="70">
        <f t="shared" si="1485"/>
        <v>45716</v>
      </c>
      <c r="AC3426" s="219" t="s">
        <v>106</v>
      </c>
      <c r="AD3426" s="221">
        <f>AD3422*AD3424</f>
        <v>5145084.42</v>
      </c>
      <c r="AE3426" s="11"/>
      <c r="AF3426" s="5"/>
      <c r="AG3426" s="1"/>
      <c r="AH3426" s="1"/>
      <c r="AI3426" s="1"/>
      <c r="AJ3426" s="1"/>
      <c r="AK3426" s="10"/>
      <c r="AL3426" s="1"/>
      <c r="AM3426" s="1"/>
      <c r="AN3426" s="1"/>
      <c r="AO3426" s="1"/>
      <c r="AP3426" s="1"/>
      <c r="AQ3426" s="1"/>
    </row>
    <row r="3427" spans="1:43" ht="15.75" x14ac:dyDescent="0.2">
      <c r="A3427" s="67">
        <f t="shared" si="1481"/>
        <v>45709</v>
      </c>
      <c r="B3427" s="8">
        <f t="shared" si="1487"/>
        <v>15495.000350111322</v>
      </c>
      <c r="C3427" s="224">
        <f t="shared" si="1488"/>
        <v>9453.7642724434554</v>
      </c>
      <c r="D3427" s="28">
        <f t="shared" si="1489"/>
        <v>7111.86</v>
      </c>
      <c r="E3427" s="9">
        <f>IF(K3427=1,VLOOKUP(A3426,[1]Plan1!$AY$117:$BA$314,3),E3426)</f>
        <v>7205.03</v>
      </c>
      <c r="F3427" s="110">
        <f t="shared" si="1490"/>
        <v>45706</v>
      </c>
      <c r="G3427" s="12">
        <f t="shared" si="1491"/>
        <v>1.3100651587629741E-2</v>
      </c>
      <c r="H3427" s="11">
        <f t="shared" si="1492"/>
        <v>45733</v>
      </c>
      <c r="I3427" s="11">
        <f t="shared" si="1493"/>
        <v>45733</v>
      </c>
      <c r="J3427" s="1">
        <f t="shared" si="1494"/>
        <v>18</v>
      </c>
      <c r="K3427" s="1">
        <f t="shared" si="1495"/>
        <v>4</v>
      </c>
      <c r="L3427" s="8">
        <f t="shared" si="1496"/>
        <v>1.0028965299999999</v>
      </c>
      <c r="M3427" s="14">
        <f t="shared" si="1497"/>
        <v>1.0015998800000001</v>
      </c>
      <c r="N3427" s="14">
        <f t="shared" si="1498"/>
        <v>1.6273823512308534</v>
      </c>
      <c r="O3427" s="8">
        <f t="shared" si="1499"/>
        <v>1.63209611</v>
      </c>
      <c r="P3427" s="8">
        <f t="shared" si="1500"/>
        <v>15429.45189391</v>
      </c>
      <c r="Q3427" s="13">
        <f t="shared" si="1501"/>
        <v>0</v>
      </c>
      <c r="R3427" s="21">
        <v>0</v>
      </c>
      <c r="S3427" s="8">
        <f t="shared" si="1502"/>
        <v>0</v>
      </c>
      <c r="T3427" s="10">
        <v>6.5000000000000002E-2</v>
      </c>
      <c r="U3427" s="13">
        <f t="shared" si="1503"/>
        <v>8</v>
      </c>
      <c r="V3427" s="13">
        <v>252</v>
      </c>
      <c r="W3427" s="14">
        <f t="shared" si="1480"/>
        <v>1.0020012</v>
      </c>
      <c r="X3427" s="85">
        <f t="shared" si="1486"/>
        <v>65.548456201323319</v>
      </c>
      <c r="Y3427" s="8">
        <v>0</v>
      </c>
      <c r="Z3427" s="9">
        <f t="shared" si="1504"/>
        <v>0</v>
      </c>
      <c r="AA3427" s="26" t="str">
        <f t="shared" si="1484"/>
        <v>INCORPJ=</v>
      </c>
      <c r="AB3427" s="70">
        <f t="shared" si="1485"/>
        <v>45716</v>
      </c>
      <c r="AC3427" s="222">
        <f>IF(AC3417&gt;AC3423,0,TRUNC((AC3417-AC3423)/AC3419,8))</f>
        <v>-34.492265510000003</v>
      </c>
      <c r="AD3427" s="219" t="s">
        <v>141</v>
      </c>
      <c r="AE3427" s="11"/>
      <c r="AF3427" s="5"/>
      <c r="AG3427" s="1"/>
      <c r="AH3427" s="1"/>
      <c r="AI3427" s="1"/>
      <c r="AJ3427" s="1"/>
      <c r="AK3427" s="10"/>
      <c r="AL3427" s="1"/>
      <c r="AM3427" s="1"/>
      <c r="AN3427" s="1"/>
      <c r="AO3427" s="1"/>
      <c r="AP3427" s="1"/>
      <c r="AQ3427" s="1"/>
    </row>
    <row r="3428" spans="1:43" ht="15.75" x14ac:dyDescent="0.2">
      <c r="A3428" s="67">
        <f t="shared" si="1481"/>
        <v>45710</v>
      </c>
      <c r="B3428" s="8">
        <f t="shared" si="1487"/>
        <v>15510.084169475113</v>
      </c>
      <c r="C3428" s="224">
        <f t="shared" si="1488"/>
        <v>9453.7642724434554</v>
      </c>
      <c r="D3428" s="28">
        <f t="shared" si="1489"/>
        <v>7111.86</v>
      </c>
      <c r="E3428" s="9">
        <f>IF(K3428=1,VLOOKUP(A3427,[1]Plan1!$AY$117:$BA$314,3),E3427)</f>
        <v>7205.03</v>
      </c>
      <c r="F3428" s="110">
        <f t="shared" si="1490"/>
        <v>45706</v>
      </c>
      <c r="G3428" s="12">
        <f t="shared" si="1491"/>
        <v>1.3100651587629741E-2</v>
      </c>
      <c r="H3428" s="11">
        <f t="shared" si="1492"/>
        <v>45733</v>
      </c>
      <c r="I3428" s="11">
        <f t="shared" si="1493"/>
        <v>45733</v>
      </c>
      <c r="J3428" s="1">
        <f t="shared" si="1494"/>
        <v>18</v>
      </c>
      <c r="K3428" s="1">
        <f t="shared" si="1495"/>
        <v>5</v>
      </c>
      <c r="L3428" s="8">
        <f t="shared" si="1496"/>
        <v>1.0036219799999999</v>
      </c>
      <c r="M3428" s="14">
        <f t="shared" si="1497"/>
        <v>1.0015998800000001</v>
      </c>
      <c r="N3428" s="14">
        <f t="shared" si="1498"/>
        <v>1.6273823512308534</v>
      </c>
      <c r="O3428" s="8">
        <f t="shared" si="1499"/>
        <v>1.63327669</v>
      </c>
      <c r="P3428" s="8">
        <f t="shared" si="1500"/>
        <v>15440.61281893</v>
      </c>
      <c r="Q3428" s="13">
        <f t="shared" si="1501"/>
        <v>0</v>
      </c>
      <c r="R3428" s="21">
        <v>0</v>
      </c>
      <c r="S3428" s="8">
        <f t="shared" si="1502"/>
        <v>0</v>
      </c>
      <c r="T3428" s="10">
        <v>6.5000000000000002E-2</v>
      </c>
      <c r="U3428" s="13">
        <f t="shared" si="1503"/>
        <v>9</v>
      </c>
      <c r="V3428" s="13">
        <v>252</v>
      </c>
      <c r="W3428" s="14">
        <f t="shared" si="1480"/>
        <v>1.002251631</v>
      </c>
      <c r="X3428" s="85">
        <f t="shared" si="1486"/>
        <v>69.471350545112116</v>
      </c>
      <c r="Y3428" s="8">
        <v>0</v>
      </c>
      <c r="Z3428" s="9">
        <f t="shared" si="1504"/>
        <v>0</v>
      </c>
      <c r="AA3428" s="26" t="str">
        <f t="shared" si="1484"/>
        <v>INCORPJ=</v>
      </c>
      <c r="AB3428" s="70">
        <f t="shared" si="1485"/>
        <v>45716</v>
      </c>
      <c r="AC3428" s="77" t="s">
        <v>162</v>
      </c>
      <c r="AD3428" s="243">
        <v>0</v>
      </c>
      <c r="AE3428" s="11"/>
      <c r="AF3428" s="5"/>
      <c r="AG3428" s="1"/>
      <c r="AH3428" s="1"/>
      <c r="AI3428" s="1"/>
      <c r="AJ3428" s="1"/>
      <c r="AK3428" s="10"/>
      <c r="AL3428" s="1"/>
      <c r="AM3428" s="1"/>
      <c r="AN3428" s="1"/>
      <c r="AO3428" s="1"/>
      <c r="AP3428" s="1"/>
      <c r="AQ3428" s="1"/>
    </row>
    <row r="3429" spans="1:43" ht="15.75" x14ac:dyDescent="0.2">
      <c r="A3429" s="67">
        <f t="shared" si="1481"/>
        <v>45711</v>
      </c>
      <c r="B3429" s="8">
        <f t="shared" si="1487"/>
        <v>15510.084169475113</v>
      </c>
      <c r="C3429" s="224">
        <f t="shared" si="1488"/>
        <v>9453.7642724434554</v>
      </c>
      <c r="D3429" s="28">
        <f t="shared" si="1489"/>
        <v>7111.86</v>
      </c>
      <c r="E3429" s="9">
        <f>IF(K3429=1,VLOOKUP(A3428,[1]Plan1!$AY$117:$BA$314,3),E3428)</f>
        <v>7205.03</v>
      </c>
      <c r="F3429" s="110">
        <f t="shared" si="1490"/>
        <v>45706</v>
      </c>
      <c r="G3429" s="12">
        <f t="shared" si="1491"/>
        <v>1.3100651587629741E-2</v>
      </c>
      <c r="H3429" s="11">
        <f t="shared" si="1492"/>
        <v>45733</v>
      </c>
      <c r="I3429" s="11">
        <f t="shared" si="1493"/>
        <v>45733</v>
      </c>
      <c r="J3429" s="1">
        <f t="shared" si="1494"/>
        <v>18</v>
      </c>
      <c r="K3429" s="1">
        <f t="shared" si="1495"/>
        <v>5</v>
      </c>
      <c r="L3429" s="8">
        <f t="shared" si="1496"/>
        <v>1.0036219799999999</v>
      </c>
      <c r="M3429" s="14">
        <f t="shared" si="1497"/>
        <v>1.0015998800000001</v>
      </c>
      <c r="N3429" s="14">
        <f t="shared" si="1498"/>
        <v>1.6273823512308534</v>
      </c>
      <c r="O3429" s="8">
        <f t="shared" si="1499"/>
        <v>1.63327669</v>
      </c>
      <c r="P3429" s="8">
        <f t="shared" si="1500"/>
        <v>15440.61281893</v>
      </c>
      <c r="Q3429" s="13">
        <f t="shared" si="1501"/>
        <v>0</v>
      </c>
      <c r="R3429" s="21">
        <v>0</v>
      </c>
      <c r="S3429" s="8">
        <f t="shared" si="1502"/>
        <v>0</v>
      </c>
      <c r="T3429" s="10">
        <v>6.5000000000000002E-2</v>
      </c>
      <c r="U3429" s="13">
        <f t="shared" si="1503"/>
        <v>9</v>
      </c>
      <c r="V3429" s="13">
        <v>252</v>
      </c>
      <c r="W3429" s="14">
        <f t="shared" si="1480"/>
        <v>1.002251631</v>
      </c>
      <c r="X3429" s="85">
        <f t="shared" si="1486"/>
        <v>69.471350545112116</v>
      </c>
      <c r="Y3429" s="8">
        <v>0</v>
      </c>
      <c r="Z3429" s="9">
        <f t="shared" si="1504"/>
        <v>0</v>
      </c>
      <c r="AA3429" s="26" t="str">
        <f t="shared" si="1484"/>
        <v>INCORPJ=</v>
      </c>
      <c r="AB3429" s="70">
        <f t="shared" si="1485"/>
        <v>45716</v>
      </c>
      <c r="AC3429" s="238">
        <f>IF(AC3417&gt;AC3423,TRUNC((AC3417-AC3423)/AC3419,8),0)</f>
        <v>0</v>
      </c>
      <c r="AD3429" s="221">
        <f>AD3422-AD3426</f>
        <v>0</v>
      </c>
      <c r="AE3429" s="11"/>
      <c r="AF3429" s="5"/>
      <c r="AG3429" s="1"/>
      <c r="AH3429" s="1"/>
      <c r="AI3429" s="1"/>
      <c r="AJ3429" s="1"/>
      <c r="AK3429" s="10"/>
      <c r="AL3429" s="1"/>
      <c r="AM3429" s="1"/>
      <c r="AN3429" s="1"/>
      <c r="AO3429" s="1"/>
      <c r="AP3429" s="1"/>
      <c r="AQ3429" s="1"/>
    </row>
    <row r="3430" spans="1:43" ht="15.75" x14ac:dyDescent="0.2">
      <c r="A3430" s="67">
        <f t="shared" si="1481"/>
        <v>45712</v>
      </c>
      <c r="B3430" s="8">
        <f t="shared" si="1487"/>
        <v>15510.084169475113</v>
      </c>
      <c r="C3430" s="224">
        <f t="shared" si="1488"/>
        <v>9453.7642724434554</v>
      </c>
      <c r="D3430" s="28">
        <f t="shared" si="1489"/>
        <v>7111.86</v>
      </c>
      <c r="E3430" s="9">
        <f>IF(K3430=1,VLOOKUP(A3429,[1]Plan1!$AY$117:$BA$314,3),E3429)</f>
        <v>7205.03</v>
      </c>
      <c r="F3430" s="110">
        <f t="shared" si="1490"/>
        <v>45706</v>
      </c>
      <c r="G3430" s="12">
        <f t="shared" si="1491"/>
        <v>1.3100651587629741E-2</v>
      </c>
      <c r="H3430" s="11">
        <f t="shared" si="1492"/>
        <v>45733</v>
      </c>
      <c r="I3430" s="11">
        <f t="shared" si="1493"/>
        <v>45733</v>
      </c>
      <c r="J3430" s="1">
        <f t="shared" si="1494"/>
        <v>18</v>
      </c>
      <c r="K3430" s="1">
        <f t="shared" si="1495"/>
        <v>5</v>
      </c>
      <c r="L3430" s="8">
        <f t="shared" si="1496"/>
        <v>1.0036219799999999</v>
      </c>
      <c r="M3430" s="14">
        <f t="shared" si="1497"/>
        <v>1.0015998800000001</v>
      </c>
      <c r="N3430" s="14">
        <f t="shared" si="1498"/>
        <v>1.6273823512308534</v>
      </c>
      <c r="O3430" s="8">
        <f t="shared" si="1499"/>
        <v>1.63327669</v>
      </c>
      <c r="P3430" s="8">
        <f t="shared" si="1500"/>
        <v>15440.61281893</v>
      </c>
      <c r="Q3430" s="13">
        <f t="shared" si="1501"/>
        <v>0</v>
      </c>
      <c r="R3430" s="21">
        <v>0</v>
      </c>
      <c r="S3430" s="8">
        <f t="shared" si="1502"/>
        <v>0</v>
      </c>
      <c r="T3430" s="10">
        <v>6.5000000000000002E-2</v>
      </c>
      <c r="U3430" s="13">
        <f t="shared" si="1503"/>
        <v>9</v>
      </c>
      <c r="V3430" s="13">
        <v>252</v>
      </c>
      <c r="W3430" s="14">
        <f t="shared" si="1480"/>
        <v>1.002251631</v>
      </c>
      <c r="X3430" s="85">
        <f t="shared" si="1486"/>
        <v>69.471350545112116</v>
      </c>
      <c r="Y3430" s="8">
        <v>0</v>
      </c>
      <c r="Z3430" s="9">
        <f t="shared" si="1504"/>
        <v>0</v>
      </c>
      <c r="AA3430" s="26" t="str">
        <f t="shared" si="1484"/>
        <v>INCORPJ=</v>
      </c>
      <c r="AB3430" s="70">
        <f t="shared" si="1485"/>
        <v>45716</v>
      </c>
      <c r="AC3430" s="219" t="s">
        <v>112</v>
      </c>
      <c r="AD3430" s="244" t="s">
        <v>211</v>
      </c>
      <c r="AE3430" s="11"/>
      <c r="AF3430" s="5"/>
      <c r="AG3430" s="1"/>
      <c r="AH3430" s="1"/>
      <c r="AI3430" s="1"/>
      <c r="AJ3430" s="1"/>
      <c r="AK3430" s="10"/>
      <c r="AL3430" s="1"/>
      <c r="AM3430" s="1"/>
      <c r="AN3430" s="1"/>
      <c r="AO3430" s="1"/>
      <c r="AP3430" s="1"/>
      <c r="AQ3430" s="1"/>
    </row>
    <row r="3431" spans="1:43" ht="15.75" x14ac:dyDescent="0.2">
      <c r="A3431" s="67">
        <f t="shared" si="1481"/>
        <v>45713</v>
      </c>
      <c r="B3431" s="8">
        <f t="shared" si="1487"/>
        <v>15525.182640983976</v>
      </c>
      <c r="C3431" s="224">
        <f t="shared" si="1488"/>
        <v>9453.7642724434554</v>
      </c>
      <c r="D3431" s="28">
        <f t="shared" si="1489"/>
        <v>7111.86</v>
      </c>
      <c r="E3431" s="9">
        <f>IF(K3431=1,VLOOKUP(A3430,[1]Plan1!$AY$117:$BA$314,3),E3430)</f>
        <v>7205.03</v>
      </c>
      <c r="F3431" s="110">
        <f t="shared" si="1490"/>
        <v>45706</v>
      </c>
      <c r="G3431" s="12">
        <f t="shared" si="1491"/>
        <v>1.3100651587629741E-2</v>
      </c>
      <c r="H3431" s="11">
        <f t="shared" si="1492"/>
        <v>45733</v>
      </c>
      <c r="I3431" s="11">
        <f t="shared" si="1493"/>
        <v>45733</v>
      </c>
      <c r="J3431" s="1">
        <f t="shared" si="1494"/>
        <v>18</v>
      </c>
      <c r="K3431" s="1">
        <f t="shared" si="1495"/>
        <v>6</v>
      </c>
      <c r="L3431" s="8">
        <f t="shared" si="1496"/>
        <v>1.0043479500000001</v>
      </c>
      <c r="M3431" s="14">
        <f t="shared" si="1497"/>
        <v>1.0015998800000001</v>
      </c>
      <c r="N3431" s="14">
        <f t="shared" si="1498"/>
        <v>1.6273823512308534</v>
      </c>
      <c r="O3431" s="8">
        <f t="shared" si="1499"/>
        <v>1.6344581199999999</v>
      </c>
      <c r="P3431" s="8">
        <f t="shared" si="1500"/>
        <v>15451.781779659999</v>
      </c>
      <c r="Q3431" s="13">
        <f t="shared" si="1501"/>
        <v>0</v>
      </c>
      <c r="R3431" s="21">
        <v>0</v>
      </c>
      <c r="S3431" s="8">
        <f t="shared" si="1502"/>
        <v>0</v>
      </c>
      <c r="T3431" s="10">
        <v>6.5000000000000002E-2</v>
      </c>
      <c r="U3431" s="13">
        <f t="shared" si="1503"/>
        <v>10</v>
      </c>
      <c r="V3431" s="13">
        <v>252</v>
      </c>
      <c r="W3431" s="14">
        <f t="shared" si="1480"/>
        <v>1.0025021249999999</v>
      </c>
      <c r="X3431" s="85">
        <f t="shared" si="1486"/>
        <v>73.400861323976045</v>
      </c>
      <c r="Y3431" s="8">
        <v>0</v>
      </c>
      <c r="Z3431" s="9">
        <f t="shared" si="1504"/>
        <v>0</v>
      </c>
      <c r="AA3431" s="26" t="str">
        <f t="shared" si="1484"/>
        <v>INCORPJ=</v>
      </c>
      <c r="AB3431" s="70">
        <f t="shared" si="1485"/>
        <v>45716</v>
      </c>
      <c r="AC3431" s="222">
        <f>B3417-AC3425-AC3429</f>
        <v>15415.104689662556</v>
      </c>
      <c r="AD3431" s="221">
        <v>154183533.03999999</v>
      </c>
      <c r="AE3431" s="11"/>
      <c r="AF3431" s="5"/>
      <c r="AG3431" s="1"/>
      <c r="AH3431" s="1"/>
      <c r="AI3431" s="1"/>
      <c r="AJ3431" s="1"/>
      <c r="AK3431" s="10"/>
      <c r="AL3431" s="1"/>
      <c r="AM3431" s="1"/>
      <c r="AN3431" s="1"/>
      <c r="AO3431" s="1"/>
      <c r="AP3431" s="1"/>
      <c r="AQ3431" s="1"/>
    </row>
    <row r="3432" spans="1:43" ht="15.75" x14ac:dyDescent="0.2">
      <c r="A3432" s="67">
        <f t="shared" si="1481"/>
        <v>45714</v>
      </c>
      <c r="B3432" s="8">
        <f t="shared" si="1487"/>
        <v>15540.295772786192</v>
      </c>
      <c r="C3432" s="224">
        <f t="shared" si="1488"/>
        <v>9453.7642724434554</v>
      </c>
      <c r="D3432" s="28">
        <f t="shared" si="1489"/>
        <v>7111.86</v>
      </c>
      <c r="E3432" s="9">
        <f>IF(K3432=1,VLOOKUP(A3431,[1]Plan1!$AY$117:$BA$314,3),E3431)</f>
        <v>7205.03</v>
      </c>
      <c r="F3432" s="110">
        <f t="shared" si="1490"/>
        <v>45706</v>
      </c>
      <c r="G3432" s="12">
        <f t="shared" si="1491"/>
        <v>1.3100651587629741E-2</v>
      </c>
      <c r="H3432" s="11">
        <f t="shared" si="1492"/>
        <v>45733</v>
      </c>
      <c r="I3432" s="11">
        <f t="shared" si="1493"/>
        <v>45733</v>
      </c>
      <c r="J3432" s="1">
        <f t="shared" si="1494"/>
        <v>18</v>
      </c>
      <c r="K3432" s="1">
        <f t="shared" si="1495"/>
        <v>7</v>
      </c>
      <c r="L3432" s="8">
        <f t="shared" si="1496"/>
        <v>1.00507444</v>
      </c>
      <c r="M3432" s="14">
        <f t="shared" si="1497"/>
        <v>1.0015998800000001</v>
      </c>
      <c r="N3432" s="14">
        <f t="shared" si="1498"/>
        <v>1.6273823512308534</v>
      </c>
      <c r="O3432" s="8">
        <f t="shared" si="1499"/>
        <v>1.6356404</v>
      </c>
      <c r="P3432" s="8">
        <f t="shared" si="1500"/>
        <v>15462.95877608</v>
      </c>
      <c r="Q3432" s="13">
        <f t="shared" si="1501"/>
        <v>0</v>
      </c>
      <c r="R3432" s="21">
        <v>0</v>
      </c>
      <c r="S3432" s="8">
        <f t="shared" si="1502"/>
        <v>0</v>
      </c>
      <c r="T3432" s="10">
        <v>6.5000000000000002E-2</v>
      </c>
      <c r="U3432" s="13">
        <f t="shared" si="1503"/>
        <v>11</v>
      </c>
      <c r="V3432" s="13">
        <v>252</v>
      </c>
      <c r="W3432" s="14">
        <f t="shared" si="1480"/>
        <v>1.0027526819999999</v>
      </c>
      <c r="X3432" s="85">
        <f t="shared" si="1486"/>
        <v>77.336996706191286</v>
      </c>
      <c r="Y3432" s="8">
        <v>0</v>
      </c>
      <c r="Z3432" s="9">
        <f t="shared" si="1504"/>
        <v>0</v>
      </c>
      <c r="AA3432" s="26" t="str">
        <f t="shared" si="1484"/>
        <v>INCORPJ=</v>
      </c>
      <c r="AB3432" s="70">
        <f t="shared" si="1485"/>
        <v>45716</v>
      </c>
      <c r="AC3432" s="219" t="s">
        <v>168</v>
      </c>
      <c r="AD3432" s="244" t="s">
        <v>212</v>
      </c>
      <c r="AE3432" s="11"/>
      <c r="AF3432" s="5"/>
      <c r="AG3432" s="1"/>
      <c r="AH3432" s="1"/>
      <c r="AI3432" s="1"/>
      <c r="AJ3432" s="1"/>
      <c r="AK3432" s="10"/>
      <c r="AL3432" s="1"/>
      <c r="AM3432" s="1"/>
      <c r="AN3432" s="1"/>
      <c r="AO3432" s="1"/>
      <c r="AP3432" s="1"/>
      <c r="AQ3432" s="1"/>
    </row>
    <row r="3433" spans="1:43" ht="15.75" x14ac:dyDescent="0.2">
      <c r="A3433" s="67">
        <f t="shared" si="1481"/>
        <v>45715</v>
      </c>
      <c r="B3433" s="8">
        <f t="shared" si="1487"/>
        <v>15555.423652597983</v>
      </c>
      <c r="C3433" s="224">
        <f t="shared" si="1488"/>
        <v>9453.7642724434554</v>
      </c>
      <c r="D3433" s="28">
        <f t="shared" si="1489"/>
        <v>7111.86</v>
      </c>
      <c r="E3433" s="9">
        <f>IF(K3433=1,VLOOKUP(A3432,[1]Plan1!$AY$117:$BA$314,3),E3432)</f>
        <v>7205.03</v>
      </c>
      <c r="F3433" s="110">
        <f t="shared" si="1490"/>
        <v>45706</v>
      </c>
      <c r="G3433" s="12">
        <f t="shared" si="1491"/>
        <v>1.3100651587629741E-2</v>
      </c>
      <c r="H3433" s="11">
        <f t="shared" si="1492"/>
        <v>45733</v>
      </c>
      <c r="I3433" s="11">
        <f t="shared" si="1493"/>
        <v>45733</v>
      </c>
      <c r="J3433" s="1">
        <f t="shared" si="1494"/>
        <v>18</v>
      </c>
      <c r="K3433" s="1">
        <f t="shared" si="1495"/>
        <v>8</v>
      </c>
      <c r="L3433" s="8">
        <f t="shared" si="1496"/>
        <v>1.00580146</v>
      </c>
      <c r="M3433" s="14">
        <f t="shared" si="1497"/>
        <v>1.0015998800000001</v>
      </c>
      <c r="N3433" s="14">
        <f t="shared" si="1498"/>
        <v>1.6273823512308534</v>
      </c>
      <c r="O3433" s="8">
        <f t="shared" si="1499"/>
        <v>1.63682354</v>
      </c>
      <c r="P3433" s="8">
        <f t="shared" si="1500"/>
        <v>15474.143902739999</v>
      </c>
      <c r="Q3433" s="13">
        <f t="shared" si="1501"/>
        <v>0</v>
      </c>
      <c r="R3433" s="21">
        <v>0</v>
      </c>
      <c r="S3433" s="8">
        <f t="shared" si="1502"/>
        <v>0</v>
      </c>
      <c r="T3433" s="10">
        <v>6.5000000000000002E-2</v>
      </c>
      <c r="U3433" s="13">
        <f t="shared" si="1503"/>
        <v>12</v>
      </c>
      <c r="V3433" s="13">
        <v>252</v>
      </c>
      <c r="W3433" s="14">
        <f t="shared" si="1480"/>
        <v>1.0030033009999999</v>
      </c>
      <c r="X3433" s="85">
        <f t="shared" si="1486"/>
        <v>81.27974985798383</v>
      </c>
      <c r="Y3433" s="8">
        <v>0</v>
      </c>
      <c r="Z3433" s="9">
        <f t="shared" si="1504"/>
        <v>0</v>
      </c>
      <c r="AA3433" s="26" t="str">
        <f t="shared" si="1484"/>
        <v>INCORPJ=</v>
      </c>
      <c r="AB3433" s="70">
        <f t="shared" si="1485"/>
        <v>45716</v>
      </c>
      <c r="AC3433" s="221">
        <f>AC3431*AC3419</f>
        <v>153318631.24338377</v>
      </c>
      <c r="AD3433" s="221">
        <v>501416755.64999998</v>
      </c>
      <c r="AE3433" s="11"/>
      <c r="AF3433" s="5"/>
      <c r="AG3433" s="1"/>
      <c r="AH3433" s="1"/>
      <c r="AI3433" s="1"/>
      <c r="AJ3433" s="1"/>
      <c r="AK3433" s="10"/>
      <c r="AL3433" s="1"/>
      <c r="AM3433" s="1"/>
      <c r="AN3433" s="1"/>
      <c r="AO3433" s="1"/>
      <c r="AP3433" s="1"/>
      <c r="AQ3433" s="1"/>
    </row>
    <row r="3434" spans="1:43" ht="15.75" x14ac:dyDescent="0.25">
      <c r="A3434" s="196">
        <f t="shared" si="1481"/>
        <v>45716</v>
      </c>
      <c r="B3434" s="85">
        <f t="shared" si="1487"/>
        <v>15570.566304142454</v>
      </c>
      <c r="C3434" s="85">
        <f t="shared" si="1488"/>
        <v>9453.7642724434554</v>
      </c>
      <c r="D3434" s="197">
        <f t="shared" si="1489"/>
        <v>7111.86</v>
      </c>
      <c r="E3434" s="249">
        <f>IF(K3434=1,VLOOKUP(A3433,[1]Plan1!$AY$117:$BA$314,3),E3433)</f>
        <v>7205.03</v>
      </c>
      <c r="F3434" s="198">
        <f t="shared" si="1490"/>
        <v>45706</v>
      </c>
      <c r="G3434" s="199">
        <f t="shared" si="1491"/>
        <v>1.3100651587629741E-2</v>
      </c>
      <c r="H3434" s="200">
        <f t="shared" si="1492"/>
        <v>45733</v>
      </c>
      <c r="I3434" s="200">
        <f t="shared" si="1493"/>
        <v>45733</v>
      </c>
      <c r="J3434" s="83">
        <f t="shared" si="1494"/>
        <v>18</v>
      </c>
      <c r="K3434" s="83">
        <f t="shared" si="1495"/>
        <v>9</v>
      </c>
      <c r="L3434" s="85">
        <f t="shared" si="1496"/>
        <v>1.0065290099999999</v>
      </c>
      <c r="M3434" s="201">
        <f t="shared" si="1497"/>
        <v>1.0015998800000001</v>
      </c>
      <c r="N3434" s="201">
        <f t="shared" si="1498"/>
        <v>1.6273823512308534</v>
      </c>
      <c r="O3434" s="85">
        <f t="shared" si="1499"/>
        <v>1.63800754</v>
      </c>
      <c r="P3434" s="85">
        <f t="shared" si="1500"/>
        <v>15485.337159639999</v>
      </c>
      <c r="Q3434" s="202">
        <v>9</v>
      </c>
      <c r="R3434" s="203">
        <v>0</v>
      </c>
      <c r="S3434" s="85">
        <f t="shared" si="1502"/>
        <v>0</v>
      </c>
      <c r="T3434" s="245">
        <v>6.5000000000000002E-2</v>
      </c>
      <c r="U3434" s="202">
        <f t="shared" si="1503"/>
        <v>13</v>
      </c>
      <c r="V3434" s="202">
        <v>252</v>
      </c>
      <c r="W3434" s="201">
        <f t="shared" si="1480"/>
        <v>1.003253983</v>
      </c>
      <c r="X3434" s="85">
        <f t="shared" si="1486"/>
        <v>85.229144502454744</v>
      </c>
      <c r="Y3434" s="85">
        <v>0</v>
      </c>
      <c r="Z3434" s="106">
        <f t="shared" si="1504"/>
        <v>0</v>
      </c>
      <c r="AA3434" s="107" t="str">
        <f t="shared" si="1484"/>
        <v>INCORPJ=</v>
      </c>
      <c r="AB3434" s="152">
        <f t="shared" si="1485"/>
        <v>45716</v>
      </c>
      <c r="AC3434" s="233"/>
      <c r="AD3434" s="244" t="s">
        <v>199</v>
      </c>
      <c r="AE3434" s="11"/>
      <c r="AF3434" s="5"/>
      <c r="AG3434" s="1"/>
      <c r="AH3434" s="1"/>
      <c r="AI3434" s="1"/>
      <c r="AJ3434" s="1"/>
      <c r="AK3434" s="10"/>
      <c r="AL3434" s="1"/>
      <c r="AM3434" s="1"/>
      <c r="AN3434" s="1"/>
      <c r="AO3434" s="1"/>
      <c r="AP3434" s="1"/>
      <c r="AQ3434" s="1"/>
    </row>
    <row r="3435" spans="1:43" ht="18.75" x14ac:dyDescent="0.2">
      <c r="A3435" s="67">
        <f t="shared" si="1481"/>
        <v>45717</v>
      </c>
      <c r="B3435" s="8">
        <f t="shared" si="1487"/>
        <v>15589.186332430001</v>
      </c>
      <c r="C3435" s="223">
        <f>C3434-(S3434/O3434)+(X3434/O3434)</f>
        <v>9505.7964776813224</v>
      </c>
      <c r="D3435" s="28">
        <f t="shared" si="1489"/>
        <v>7111.86</v>
      </c>
      <c r="E3435" s="9">
        <f>IF(K3435=1,VLOOKUP(A3434,[1]Plan1!$AY$117:$BA$314,3),E3434)</f>
        <v>7205.03</v>
      </c>
      <c r="F3435" s="110">
        <f t="shared" si="1490"/>
        <v>45706</v>
      </c>
      <c r="G3435" s="12">
        <f t="shared" si="1491"/>
        <v>1.3100651587629741E-2</v>
      </c>
      <c r="H3435" s="11">
        <f t="shared" si="1492"/>
        <v>45733</v>
      </c>
      <c r="I3435" s="11">
        <f t="shared" si="1493"/>
        <v>45733</v>
      </c>
      <c r="J3435" s="1">
        <f t="shared" si="1494"/>
        <v>18</v>
      </c>
      <c r="K3435" s="1">
        <f t="shared" si="1495"/>
        <v>10</v>
      </c>
      <c r="L3435" s="8">
        <f t="shared" si="1496"/>
        <v>1.00725708</v>
      </c>
      <c r="M3435" s="14">
        <f t="shared" si="1497"/>
        <v>1.0015998800000001</v>
      </c>
      <c r="N3435" s="14">
        <f t="shared" si="1498"/>
        <v>1.6273823512308534</v>
      </c>
      <c r="O3435" s="8">
        <f t="shared" si="1499"/>
        <v>1.6391923900000001</v>
      </c>
      <c r="P3435" s="8">
        <f t="shared" si="1500"/>
        <v>15581.8292471</v>
      </c>
      <c r="Q3435" s="13">
        <f t="shared" si="1501"/>
        <v>0</v>
      </c>
      <c r="R3435" s="21">
        <v>0</v>
      </c>
      <c r="S3435" s="8">
        <f t="shared" si="1502"/>
        <v>0</v>
      </c>
      <c r="T3435" s="195">
        <v>0.12631999999999999</v>
      </c>
      <c r="U3435" s="13">
        <f t="shared" si="1503"/>
        <v>1</v>
      </c>
      <c r="V3435" s="13">
        <v>252</v>
      </c>
      <c r="W3435" s="14">
        <f t="shared" si="1480"/>
        <v>1.000472158</v>
      </c>
      <c r="X3435" s="224">
        <f t="shared" ref="X3435:X3469" si="1505">TRUNC((P3435*(W3435-1)),8)</f>
        <v>7.3570853300000003</v>
      </c>
      <c r="Y3435" s="8">
        <v>0</v>
      </c>
      <c r="Z3435" s="9">
        <f t="shared" si="1504"/>
        <v>0</v>
      </c>
      <c r="AA3435" s="26" t="s">
        <v>116</v>
      </c>
      <c r="AB3435" s="70">
        <v>45727</v>
      </c>
      <c r="AC3435" s="233"/>
      <c r="AD3435" s="245">
        <f>ROUND(AD3431/(AD3431+AD3433),6)</f>
        <v>0.235179</v>
      </c>
      <c r="AE3435" s="11"/>
      <c r="AF3435" s="5"/>
      <c r="AG3435" s="1"/>
      <c r="AH3435" s="1"/>
      <c r="AI3435" s="1"/>
      <c r="AJ3435" s="1"/>
      <c r="AK3435" s="10"/>
      <c r="AL3435" s="1"/>
      <c r="AM3435" s="1"/>
      <c r="AN3435" s="1"/>
      <c r="AO3435" s="1"/>
      <c r="AP3435" s="1"/>
      <c r="AQ3435" s="1"/>
    </row>
    <row r="3436" spans="1:43" ht="15" x14ac:dyDescent="0.2">
      <c r="A3436" s="67">
        <f t="shared" si="1481"/>
        <v>45718</v>
      </c>
      <c r="B3436" s="8">
        <f t="shared" si="1487"/>
        <v>15589.186332430001</v>
      </c>
      <c r="C3436" s="224">
        <f t="shared" si="1488"/>
        <v>9505.7964776813224</v>
      </c>
      <c r="D3436" s="28">
        <f t="shared" si="1489"/>
        <v>7111.86</v>
      </c>
      <c r="E3436" s="9">
        <f>IF(K3436=1,VLOOKUP(A3435,[1]Plan1!$AY$117:$BA$314,3),E3435)</f>
        <v>7205.03</v>
      </c>
      <c r="F3436" s="110">
        <f t="shared" si="1490"/>
        <v>45706</v>
      </c>
      <c r="G3436" s="12">
        <f t="shared" si="1491"/>
        <v>1.3100651587629741E-2</v>
      </c>
      <c r="H3436" s="11">
        <f t="shared" si="1492"/>
        <v>45733</v>
      </c>
      <c r="I3436" s="11">
        <f t="shared" si="1493"/>
        <v>45733</v>
      </c>
      <c r="J3436" s="1">
        <f t="shared" si="1494"/>
        <v>18</v>
      </c>
      <c r="K3436" s="1">
        <f t="shared" si="1495"/>
        <v>10</v>
      </c>
      <c r="L3436" s="8">
        <f t="shared" si="1496"/>
        <v>1.00725708</v>
      </c>
      <c r="M3436" s="14">
        <f t="shared" si="1497"/>
        <v>1.0015998800000001</v>
      </c>
      <c r="N3436" s="14">
        <f t="shared" si="1498"/>
        <v>1.6273823512308534</v>
      </c>
      <c r="O3436" s="8">
        <f t="shared" si="1499"/>
        <v>1.6391923900000001</v>
      </c>
      <c r="P3436" s="8">
        <f t="shared" si="1500"/>
        <v>15581.8292471</v>
      </c>
      <c r="Q3436" s="13">
        <f t="shared" si="1501"/>
        <v>0</v>
      </c>
      <c r="R3436" s="21">
        <v>0</v>
      </c>
      <c r="S3436" s="8">
        <f t="shared" si="1502"/>
        <v>0</v>
      </c>
      <c r="T3436" s="10">
        <f t="shared" ref="T3436:T3489" si="1506">IF(Q3435&gt;0,VLOOKUP(A3435,$AE$11:$AH$20,4),T3435)</f>
        <v>0.12631999999999999</v>
      </c>
      <c r="U3436" s="13">
        <f t="shared" si="1503"/>
        <v>1</v>
      </c>
      <c r="V3436" s="13">
        <v>252</v>
      </c>
      <c r="W3436" s="14">
        <f t="shared" si="1480"/>
        <v>1.000472158</v>
      </c>
      <c r="X3436" s="224">
        <f t="shared" si="1505"/>
        <v>7.3570853300000003</v>
      </c>
      <c r="Y3436" s="8">
        <v>0</v>
      </c>
      <c r="Z3436" s="9">
        <f t="shared" si="1504"/>
        <v>0</v>
      </c>
      <c r="AA3436" s="26" t="str">
        <f t="shared" si="1484"/>
        <v>AMEX=</v>
      </c>
      <c r="AB3436" s="70">
        <f t="shared" si="1485"/>
        <v>45727</v>
      </c>
      <c r="AC3436" s="233"/>
      <c r="AD3436" s="244" t="s">
        <v>200</v>
      </c>
      <c r="AE3436" s="11"/>
      <c r="AF3436" s="5"/>
      <c r="AG3436" s="1"/>
      <c r="AH3436" s="1"/>
      <c r="AI3436" s="1"/>
      <c r="AJ3436" s="1"/>
      <c r="AK3436" s="10"/>
      <c r="AL3436" s="1"/>
      <c r="AM3436" s="1"/>
      <c r="AN3436" s="1"/>
      <c r="AO3436" s="1"/>
      <c r="AP3436" s="1"/>
      <c r="AQ3436" s="1"/>
    </row>
    <row r="3437" spans="1:43" ht="15" x14ac:dyDescent="0.2">
      <c r="A3437" s="67">
        <f t="shared" si="1481"/>
        <v>45719</v>
      </c>
      <c r="B3437" s="8">
        <f t="shared" si="1487"/>
        <v>15589.186332430001</v>
      </c>
      <c r="C3437" s="224">
        <f t="shared" si="1488"/>
        <v>9505.7964776813224</v>
      </c>
      <c r="D3437" s="28">
        <f t="shared" si="1489"/>
        <v>7111.86</v>
      </c>
      <c r="E3437" s="9">
        <f>IF(K3437=1,VLOOKUP(A3436,[1]Plan1!$AY$117:$BA$314,3),E3436)</f>
        <v>7205.03</v>
      </c>
      <c r="F3437" s="110">
        <f t="shared" si="1490"/>
        <v>45706</v>
      </c>
      <c r="G3437" s="12">
        <f t="shared" si="1491"/>
        <v>1.3100651587629741E-2</v>
      </c>
      <c r="H3437" s="11">
        <f t="shared" si="1492"/>
        <v>45733</v>
      </c>
      <c r="I3437" s="11">
        <f t="shared" si="1493"/>
        <v>45733</v>
      </c>
      <c r="J3437" s="1">
        <f t="shared" si="1494"/>
        <v>18</v>
      </c>
      <c r="K3437" s="1">
        <f t="shared" si="1495"/>
        <v>10</v>
      </c>
      <c r="L3437" s="8">
        <f t="shared" si="1496"/>
        <v>1.00725708</v>
      </c>
      <c r="M3437" s="14">
        <f t="shared" si="1497"/>
        <v>1.0015998800000001</v>
      </c>
      <c r="N3437" s="14">
        <f t="shared" si="1498"/>
        <v>1.6273823512308534</v>
      </c>
      <c r="O3437" s="8">
        <f t="shared" si="1499"/>
        <v>1.6391923900000001</v>
      </c>
      <c r="P3437" s="8">
        <f t="shared" si="1500"/>
        <v>15581.8292471</v>
      </c>
      <c r="Q3437" s="13">
        <f t="shared" si="1501"/>
        <v>0</v>
      </c>
      <c r="R3437" s="21">
        <v>0</v>
      </c>
      <c r="S3437" s="8">
        <f t="shared" si="1502"/>
        <v>0</v>
      </c>
      <c r="T3437" s="10">
        <f t="shared" si="1506"/>
        <v>0.12631999999999999</v>
      </c>
      <c r="U3437" s="13">
        <f t="shared" si="1503"/>
        <v>1</v>
      </c>
      <c r="V3437" s="13">
        <v>252</v>
      </c>
      <c r="W3437" s="14">
        <f t="shared" si="1480"/>
        <v>1.000472158</v>
      </c>
      <c r="X3437" s="224">
        <f t="shared" si="1505"/>
        <v>7.3570853300000003</v>
      </c>
      <c r="Y3437" s="8">
        <v>0</v>
      </c>
      <c r="Z3437" s="9">
        <f t="shared" si="1504"/>
        <v>0</v>
      </c>
      <c r="AA3437" s="26" t="str">
        <f t="shared" si="1484"/>
        <v>AMEX=</v>
      </c>
      <c r="AB3437" s="70">
        <f t="shared" si="1485"/>
        <v>45727</v>
      </c>
      <c r="AC3437" s="233"/>
      <c r="AD3437" s="245">
        <f>1-AD3435</f>
        <v>0.76482099999999997</v>
      </c>
      <c r="AE3437" s="11"/>
      <c r="AF3437" s="5"/>
      <c r="AG3437" s="1"/>
      <c r="AH3437" s="1"/>
      <c r="AI3437" s="1"/>
      <c r="AJ3437" s="1"/>
      <c r="AK3437" s="10"/>
      <c r="AL3437" s="1"/>
      <c r="AM3437" s="1"/>
      <c r="AN3437" s="1"/>
      <c r="AO3437" s="1"/>
      <c r="AP3437" s="1"/>
      <c r="AQ3437" s="1"/>
    </row>
    <row r="3438" spans="1:43" x14ac:dyDescent="0.2">
      <c r="A3438" s="67">
        <f t="shared" si="1481"/>
        <v>45720</v>
      </c>
      <c r="B3438" s="8">
        <f t="shared" si="1487"/>
        <v>15589.186332430001</v>
      </c>
      <c r="C3438" s="224">
        <f t="shared" si="1488"/>
        <v>9505.7964776813224</v>
      </c>
      <c r="D3438" s="28">
        <f t="shared" si="1489"/>
        <v>7111.86</v>
      </c>
      <c r="E3438" s="9">
        <f>IF(K3438=1,VLOOKUP(A3437,[1]Plan1!$AY$117:$BA$314,3),E3437)</f>
        <v>7205.03</v>
      </c>
      <c r="F3438" s="110">
        <f t="shared" si="1490"/>
        <v>45706</v>
      </c>
      <c r="G3438" s="12">
        <f t="shared" si="1491"/>
        <v>1.3100651587629741E-2</v>
      </c>
      <c r="H3438" s="11">
        <f t="shared" si="1492"/>
        <v>45733</v>
      </c>
      <c r="I3438" s="11">
        <f t="shared" si="1493"/>
        <v>45733</v>
      </c>
      <c r="J3438" s="1">
        <f t="shared" si="1494"/>
        <v>18</v>
      </c>
      <c r="K3438" s="1">
        <f t="shared" si="1495"/>
        <v>10</v>
      </c>
      <c r="L3438" s="8">
        <f t="shared" si="1496"/>
        <v>1.00725708</v>
      </c>
      <c r="M3438" s="14">
        <f t="shared" si="1497"/>
        <v>1.0015998800000001</v>
      </c>
      <c r="N3438" s="14">
        <f t="shared" si="1498"/>
        <v>1.6273823512308534</v>
      </c>
      <c r="O3438" s="8">
        <f t="shared" si="1499"/>
        <v>1.6391923900000001</v>
      </c>
      <c r="P3438" s="8">
        <f t="shared" si="1500"/>
        <v>15581.8292471</v>
      </c>
      <c r="Q3438" s="13">
        <f t="shared" si="1501"/>
        <v>0</v>
      </c>
      <c r="R3438" s="21">
        <v>0</v>
      </c>
      <c r="S3438" s="8">
        <f t="shared" si="1502"/>
        <v>0</v>
      </c>
      <c r="T3438" s="10">
        <f t="shared" si="1506"/>
        <v>0.12631999999999999</v>
      </c>
      <c r="U3438" s="13">
        <f t="shared" si="1503"/>
        <v>1</v>
      </c>
      <c r="V3438" s="13">
        <v>252</v>
      </c>
      <c r="W3438" s="14">
        <f t="shared" si="1480"/>
        <v>1.000472158</v>
      </c>
      <c r="X3438" s="224">
        <f t="shared" si="1505"/>
        <v>7.3570853300000003</v>
      </c>
      <c r="Y3438" s="8">
        <v>0</v>
      </c>
      <c r="Z3438" s="9">
        <f t="shared" si="1504"/>
        <v>0</v>
      </c>
      <c r="AA3438" s="26" t="str">
        <f t="shared" si="1484"/>
        <v>AMEX=</v>
      </c>
      <c r="AB3438" s="70">
        <f t="shared" si="1485"/>
        <v>45727</v>
      </c>
      <c r="AC3438" s="4"/>
      <c r="AD3438" s="1"/>
      <c r="AE3438" s="11"/>
      <c r="AF3438" s="5"/>
      <c r="AG3438" s="1"/>
      <c r="AH3438" s="1"/>
      <c r="AI3438" s="1"/>
      <c r="AJ3438" s="1"/>
      <c r="AK3438" s="10"/>
      <c r="AL3438" s="1"/>
      <c r="AM3438" s="1"/>
      <c r="AN3438" s="1"/>
      <c r="AO3438" s="1"/>
      <c r="AP3438" s="1"/>
      <c r="AQ3438" s="1"/>
    </row>
    <row r="3439" spans="1:43" x14ac:dyDescent="0.2">
      <c r="A3439" s="67">
        <f t="shared" si="1481"/>
        <v>45721</v>
      </c>
      <c r="B3439" s="8">
        <f t="shared" si="1487"/>
        <v>15589.186332430001</v>
      </c>
      <c r="C3439" s="224">
        <f t="shared" si="1488"/>
        <v>9505.7964776813224</v>
      </c>
      <c r="D3439" s="28">
        <f t="shared" si="1489"/>
        <v>7111.86</v>
      </c>
      <c r="E3439" s="9">
        <f>IF(K3439=1,VLOOKUP(A3438,[1]Plan1!$AY$117:$BA$314,3),E3438)</f>
        <v>7205.03</v>
      </c>
      <c r="F3439" s="110">
        <f t="shared" si="1490"/>
        <v>45706</v>
      </c>
      <c r="G3439" s="12">
        <f t="shared" si="1491"/>
        <v>1.3100651587629741E-2</v>
      </c>
      <c r="H3439" s="11">
        <f t="shared" si="1492"/>
        <v>45733</v>
      </c>
      <c r="I3439" s="11">
        <f t="shared" si="1493"/>
        <v>45733</v>
      </c>
      <c r="J3439" s="1">
        <f t="shared" si="1494"/>
        <v>18</v>
      </c>
      <c r="K3439" s="1">
        <f t="shared" si="1495"/>
        <v>10</v>
      </c>
      <c r="L3439" s="8">
        <f t="shared" si="1496"/>
        <v>1.00725708</v>
      </c>
      <c r="M3439" s="14">
        <f t="shared" si="1497"/>
        <v>1.0015998800000001</v>
      </c>
      <c r="N3439" s="14">
        <f t="shared" si="1498"/>
        <v>1.6273823512308534</v>
      </c>
      <c r="O3439" s="8">
        <f t="shared" si="1499"/>
        <v>1.6391923900000001</v>
      </c>
      <c r="P3439" s="8">
        <f t="shared" si="1500"/>
        <v>15581.8292471</v>
      </c>
      <c r="Q3439" s="13">
        <f t="shared" si="1501"/>
        <v>0</v>
      </c>
      <c r="R3439" s="21">
        <v>0</v>
      </c>
      <c r="S3439" s="8">
        <f t="shared" si="1502"/>
        <v>0</v>
      </c>
      <c r="T3439" s="10">
        <f t="shared" si="1506"/>
        <v>0.12631999999999999</v>
      </c>
      <c r="U3439" s="13">
        <f t="shared" si="1503"/>
        <v>1</v>
      </c>
      <c r="V3439" s="13">
        <v>252</v>
      </c>
      <c r="W3439" s="14">
        <f t="shared" si="1480"/>
        <v>1.000472158</v>
      </c>
      <c r="X3439" s="224">
        <f t="shared" si="1505"/>
        <v>7.3570853300000003</v>
      </c>
      <c r="Y3439" s="8">
        <v>0</v>
      </c>
      <c r="Z3439" s="9">
        <f t="shared" si="1504"/>
        <v>0</v>
      </c>
      <c r="AA3439" s="26" t="str">
        <f t="shared" si="1484"/>
        <v>AMEX=</v>
      </c>
      <c r="AB3439" s="70">
        <f t="shared" si="1485"/>
        <v>45727</v>
      </c>
      <c r="AC3439" s="4"/>
      <c r="AD3439" s="1"/>
      <c r="AE3439" s="11"/>
      <c r="AF3439" s="5"/>
      <c r="AG3439" s="1"/>
      <c r="AH3439" s="1"/>
      <c r="AI3439" s="1"/>
      <c r="AJ3439" s="1"/>
      <c r="AK3439" s="10"/>
      <c r="AL3439" s="1"/>
      <c r="AM3439" s="1"/>
      <c r="AN3439" s="1"/>
      <c r="AO3439" s="1"/>
      <c r="AP3439" s="1"/>
      <c r="AQ3439" s="1"/>
    </row>
    <row r="3440" spans="1:43" x14ac:dyDescent="0.2">
      <c r="A3440" s="67">
        <f t="shared" si="1481"/>
        <v>45722</v>
      </c>
      <c r="B3440" s="8">
        <f t="shared" si="1487"/>
        <v>15607.828640870001</v>
      </c>
      <c r="C3440" s="224">
        <f t="shared" si="1488"/>
        <v>9505.7964776813224</v>
      </c>
      <c r="D3440" s="28">
        <f t="shared" si="1489"/>
        <v>7111.86</v>
      </c>
      <c r="E3440" s="9">
        <f>IF(K3440=1,VLOOKUP(A3439,[1]Plan1!$AY$117:$BA$314,3),E3439)</f>
        <v>7205.03</v>
      </c>
      <c r="F3440" s="110">
        <f t="shared" si="1490"/>
        <v>45706</v>
      </c>
      <c r="G3440" s="12">
        <f t="shared" si="1491"/>
        <v>1.3100651587629741E-2</v>
      </c>
      <c r="H3440" s="11">
        <f t="shared" si="1492"/>
        <v>45733</v>
      </c>
      <c r="I3440" s="11">
        <f t="shared" si="1493"/>
        <v>45733</v>
      </c>
      <c r="J3440" s="1">
        <f t="shared" si="1494"/>
        <v>18</v>
      </c>
      <c r="K3440" s="1">
        <f t="shared" si="1495"/>
        <v>11</v>
      </c>
      <c r="L3440" s="8">
        <f t="shared" si="1496"/>
        <v>1.00798568</v>
      </c>
      <c r="M3440" s="14">
        <f t="shared" si="1497"/>
        <v>1.0015998800000001</v>
      </c>
      <c r="N3440" s="14">
        <f t="shared" si="1498"/>
        <v>1.6273823512308534</v>
      </c>
      <c r="O3440" s="8">
        <f t="shared" si="1499"/>
        <v>1.6403781</v>
      </c>
      <c r="P3440" s="8">
        <f t="shared" si="1500"/>
        <v>15593.10036504</v>
      </c>
      <c r="Q3440" s="13">
        <f t="shared" si="1501"/>
        <v>0</v>
      </c>
      <c r="R3440" s="21">
        <v>0</v>
      </c>
      <c r="S3440" s="8">
        <f t="shared" si="1502"/>
        <v>0</v>
      </c>
      <c r="T3440" s="10">
        <f t="shared" si="1506"/>
        <v>0.12631999999999999</v>
      </c>
      <c r="U3440" s="13">
        <f t="shared" si="1503"/>
        <v>2</v>
      </c>
      <c r="V3440" s="13">
        <v>252</v>
      </c>
      <c r="W3440" s="14">
        <f t="shared" si="1480"/>
        <v>1.0009445379999999</v>
      </c>
      <c r="X3440" s="224">
        <f t="shared" si="1505"/>
        <v>14.728275829999999</v>
      </c>
      <c r="Y3440" s="8">
        <v>0</v>
      </c>
      <c r="Z3440" s="9">
        <f t="shared" si="1504"/>
        <v>0</v>
      </c>
      <c r="AA3440" s="26" t="str">
        <f t="shared" si="1484"/>
        <v>AMEX=</v>
      </c>
      <c r="AB3440" s="70">
        <f t="shared" si="1485"/>
        <v>45727</v>
      </c>
      <c r="AC3440" s="4"/>
      <c r="AD3440" s="1"/>
      <c r="AE3440" s="11"/>
      <c r="AF3440" s="5"/>
      <c r="AG3440" s="1"/>
      <c r="AH3440" s="1"/>
      <c r="AI3440" s="1"/>
      <c r="AJ3440" s="1"/>
      <c r="AK3440" s="10"/>
      <c r="AL3440" s="1"/>
      <c r="AM3440" s="1"/>
      <c r="AN3440" s="1"/>
      <c r="AO3440" s="1"/>
      <c r="AP3440" s="1"/>
      <c r="AQ3440" s="1"/>
    </row>
    <row r="3441" spans="1:43" x14ac:dyDescent="0.2">
      <c r="A3441" s="67">
        <f t="shared" si="1481"/>
        <v>45723</v>
      </c>
      <c r="B3441" s="8">
        <f t="shared" si="1487"/>
        <v>15626.493184570001</v>
      </c>
      <c r="C3441" s="224">
        <f t="shared" si="1488"/>
        <v>9505.7964776813224</v>
      </c>
      <c r="D3441" s="28">
        <f t="shared" si="1489"/>
        <v>7111.86</v>
      </c>
      <c r="E3441" s="9">
        <f>IF(K3441=1,VLOOKUP(A3440,[1]Plan1!$AY$117:$BA$314,3),E3440)</f>
        <v>7205.03</v>
      </c>
      <c r="F3441" s="110">
        <f t="shared" si="1490"/>
        <v>45706</v>
      </c>
      <c r="G3441" s="12">
        <f t="shared" si="1491"/>
        <v>1.3100651587629741E-2</v>
      </c>
      <c r="H3441" s="11">
        <f t="shared" si="1492"/>
        <v>45733</v>
      </c>
      <c r="I3441" s="11">
        <f t="shared" si="1493"/>
        <v>45733</v>
      </c>
      <c r="J3441" s="1">
        <f t="shared" si="1494"/>
        <v>18</v>
      </c>
      <c r="K3441" s="1">
        <f t="shared" si="1495"/>
        <v>12</v>
      </c>
      <c r="L3441" s="8">
        <f t="shared" si="1496"/>
        <v>1.0087147999999999</v>
      </c>
      <c r="M3441" s="14">
        <f t="shared" si="1497"/>
        <v>1.0015998800000001</v>
      </c>
      <c r="N3441" s="14">
        <f t="shared" si="1498"/>
        <v>1.6273823512308534</v>
      </c>
      <c r="O3441" s="8">
        <f t="shared" si="1499"/>
        <v>1.64156466</v>
      </c>
      <c r="P3441" s="8">
        <f t="shared" si="1500"/>
        <v>15604.37956291</v>
      </c>
      <c r="Q3441" s="13">
        <f t="shared" si="1501"/>
        <v>0</v>
      </c>
      <c r="R3441" s="21">
        <v>0</v>
      </c>
      <c r="S3441" s="8">
        <f t="shared" si="1502"/>
        <v>0</v>
      </c>
      <c r="T3441" s="10">
        <f t="shared" si="1506"/>
        <v>0.12631999999999999</v>
      </c>
      <c r="U3441" s="13">
        <f t="shared" si="1503"/>
        <v>3</v>
      </c>
      <c r="V3441" s="13">
        <v>252</v>
      </c>
      <c r="W3441" s="14">
        <f t="shared" si="1480"/>
        <v>1.001417142</v>
      </c>
      <c r="X3441" s="224">
        <f t="shared" si="1505"/>
        <v>22.11362166</v>
      </c>
      <c r="Y3441" s="8">
        <v>0</v>
      </c>
      <c r="Z3441" s="9">
        <f t="shared" si="1504"/>
        <v>0</v>
      </c>
      <c r="AA3441" s="26" t="str">
        <f t="shared" si="1484"/>
        <v>AMEX=</v>
      </c>
      <c r="AB3441" s="70">
        <f t="shared" si="1485"/>
        <v>45727</v>
      </c>
      <c r="AC3441" s="4"/>
      <c r="AD3441" s="1"/>
      <c r="AE3441" s="11"/>
      <c r="AF3441" s="5"/>
      <c r="AG3441" s="1"/>
      <c r="AH3441" s="1"/>
      <c r="AI3441" s="1"/>
      <c r="AJ3441" s="1"/>
      <c r="AK3441" s="10"/>
      <c r="AL3441" s="1"/>
      <c r="AM3441" s="1"/>
      <c r="AN3441" s="1"/>
      <c r="AO3441" s="1"/>
      <c r="AP3441" s="1"/>
      <c r="AQ3441" s="1"/>
    </row>
    <row r="3442" spans="1:43" x14ac:dyDescent="0.2">
      <c r="A3442" s="67">
        <f t="shared" si="1481"/>
        <v>45724</v>
      </c>
      <c r="B3442" s="8">
        <f t="shared" si="1487"/>
        <v>15645.18015742</v>
      </c>
      <c r="C3442" s="224">
        <f t="shared" si="1488"/>
        <v>9505.7964776813224</v>
      </c>
      <c r="D3442" s="28">
        <f t="shared" si="1489"/>
        <v>7111.86</v>
      </c>
      <c r="E3442" s="9">
        <f>IF(K3442=1,VLOOKUP(A3441,[1]Plan1!$AY$117:$BA$314,3),E3441)</f>
        <v>7205.03</v>
      </c>
      <c r="F3442" s="110">
        <f t="shared" si="1490"/>
        <v>45706</v>
      </c>
      <c r="G3442" s="12">
        <f t="shared" si="1491"/>
        <v>1.3100651587629741E-2</v>
      </c>
      <c r="H3442" s="11">
        <f t="shared" si="1492"/>
        <v>45733</v>
      </c>
      <c r="I3442" s="11">
        <f t="shared" si="1493"/>
        <v>45733</v>
      </c>
      <c r="J3442" s="1">
        <f t="shared" si="1494"/>
        <v>18</v>
      </c>
      <c r="K3442" s="1">
        <f t="shared" si="1495"/>
        <v>13</v>
      </c>
      <c r="L3442" s="8">
        <f t="shared" si="1496"/>
        <v>1.0094444600000001</v>
      </c>
      <c r="M3442" s="14">
        <f t="shared" si="1497"/>
        <v>1.0015998800000001</v>
      </c>
      <c r="N3442" s="14">
        <f t="shared" si="1498"/>
        <v>1.6273823512308534</v>
      </c>
      <c r="O3442" s="8">
        <f t="shared" si="1499"/>
        <v>1.6427520900000001</v>
      </c>
      <c r="P3442" s="8">
        <f t="shared" si="1500"/>
        <v>15615.667030819999</v>
      </c>
      <c r="Q3442" s="13">
        <f t="shared" si="1501"/>
        <v>0</v>
      </c>
      <c r="R3442" s="21">
        <v>0</v>
      </c>
      <c r="S3442" s="8">
        <f t="shared" si="1502"/>
        <v>0</v>
      </c>
      <c r="T3442" s="10">
        <f t="shared" si="1506"/>
        <v>0.12631999999999999</v>
      </c>
      <c r="U3442" s="13">
        <f t="shared" si="1503"/>
        <v>4</v>
      </c>
      <c r="V3442" s="13">
        <v>252</v>
      </c>
      <c r="W3442" s="14">
        <f t="shared" si="1480"/>
        <v>1.001889969</v>
      </c>
      <c r="X3442" s="224">
        <f t="shared" si="1505"/>
        <v>29.5131266</v>
      </c>
      <c r="Y3442" s="8">
        <v>0</v>
      </c>
      <c r="Z3442" s="9">
        <f t="shared" si="1504"/>
        <v>0</v>
      </c>
      <c r="AA3442" s="26" t="str">
        <f t="shared" si="1484"/>
        <v>AMEX=</v>
      </c>
      <c r="AB3442" s="70">
        <f t="shared" si="1485"/>
        <v>45727</v>
      </c>
      <c r="AC3442" s="4"/>
      <c r="AD3442" s="1"/>
      <c r="AE3442" s="11"/>
      <c r="AF3442" s="5"/>
      <c r="AG3442" s="1"/>
      <c r="AH3442" s="1"/>
      <c r="AI3442" s="1"/>
      <c r="AJ3442" s="1"/>
      <c r="AK3442" s="10"/>
      <c r="AL3442" s="1"/>
      <c r="AM3442" s="1"/>
      <c r="AN3442" s="1"/>
      <c r="AO3442" s="1"/>
      <c r="AP3442" s="1"/>
      <c r="AQ3442" s="1"/>
    </row>
    <row r="3443" spans="1:43" x14ac:dyDescent="0.2">
      <c r="A3443" s="67">
        <f t="shared" si="1481"/>
        <v>45725</v>
      </c>
      <c r="B3443" s="8">
        <f t="shared" si="1487"/>
        <v>15645.18015742</v>
      </c>
      <c r="C3443" s="224">
        <f t="shared" si="1488"/>
        <v>9505.7964776813224</v>
      </c>
      <c r="D3443" s="28">
        <f t="shared" si="1489"/>
        <v>7111.86</v>
      </c>
      <c r="E3443" s="9">
        <f>IF(K3443=1,VLOOKUP(A3442,[1]Plan1!$AY$117:$BA$314,3),E3442)</f>
        <v>7205.03</v>
      </c>
      <c r="F3443" s="110">
        <f t="shared" si="1490"/>
        <v>45706</v>
      </c>
      <c r="G3443" s="12">
        <f t="shared" si="1491"/>
        <v>1.3100651587629741E-2</v>
      </c>
      <c r="H3443" s="11">
        <f t="shared" si="1492"/>
        <v>45733</v>
      </c>
      <c r="I3443" s="11">
        <f t="shared" si="1493"/>
        <v>45733</v>
      </c>
      <c r="J3443" s="1">
        <f t="shared" si="1494"/>
        <v>18</v>
      </c>
      <c r="K3443" s="1">
        <f t="shared" si="1495"/>
        <v>13</v>
      </c>
      <c r="L3443" s="8">
        <f t="shared" si="1496"/>
        <v>1.0094444600000001</v>
      </c>
      <c r="M3443" s="14">
        <f t="shared" si="1497"/>
        <v>1.0015998800000001</v>
      </c>
      <c r="N3443" s="14">
        <f t="shared" si="1498"/>
        <v>1.6273823512308534</v>
      </c>
      <c r="O3443" s="8">
        <f t="shared" si="1499"/>
        <v>1.6427520900000001</v>
      </c>
      <c r="P3443" s="8">
        <f t="shared" si="1500"/>
        <v>15615.667030819999</v>
      </c>
      <c r="Q3443" s="13">
        <f t="shared" si="1501"/>
        <v>0</v>
      </c>
      <c r="R3443" s="21">
        <v>0</v>
      </c>
      <c r="S3443" s="8">
        <f t="shared" si="1502"/>
        <v>0</v>
      </c>
      <c r="T3443" s="10">
        <f t="shared" si="1506"/>
        <v>0.12631999999999999</v>
      </c>
      <c r="U3443" s="13">
        <f t="shared" si="1503"/>
        <v>4</v>
      </c>
      <c r="V3443" s="13">
        <v>252</v>
      </c>
      <c r="W3443" s="14">
        <f t="shared" si="1480"/>
        <v>1.001889969</v>
      </c>
      <c r="X3443" s="224">
        <f t="shared" si="1505"/>
        <v>29.5131266</v>
      </c>
      <c r="Y3443" s="8">
        <v>0</v>
      </c>
      <c r="Z3443" s="9">
        <f t="shared" si="1504"/>
        <v>0</v>
      </c>
      <c r="AA3443" s="26" t="str">
        <f t="shared" si="1484"/>
        <v>AMEX=</v>
      </c>
      <c r="AB3443" s="70">
        <f t="shared" si="1485"/>
        <v>45727</v>
      </c>
      <c r="AC3443" s="4"/>
      <c r="AD3443" s="1"/>
      <c r="AE3443" s="11"/>
      <c r="AF3443" s="5"/>
      <c r="AG3443" s="1"/>
      <c r="AH3443" s="1"/>
      <c r="AI3443" s="1"/>
      <c r="AJ3443" s="1"/>
      <c r="AK3443" s="10"/>
      <c r="AL3443" s="1"/>
      <c r="AM3443" s="1"/>
      <c r="AN3443" s="1"/>
      <c r="AO3443" s="1"/>
      <c r="AP3443" s="1"/>
      <c r="AQ3443" s="1"/>
    </row>
    <row r="3444" spans="1:43" ht="15" x14ac:dyDescent="0.2">
      <c r="A3444" s="67">
        <f t="shared" si="1481"/>
        <v>45726</v>
      </c>
      <c r="B3444" s="8">
        <f t="shared" si="1487"/>
        <v>15645.18015742</v>
      </c>
      <c r="C3444" s="224">
        <f t="shared" si="1488"/>
        <v>9505.7964776813224</v>
      </c>
      <c r="D3444" s="28">
        <f t="shared" si="1489"/>
        <v>7111.86</v>
      </c>
      <c r="E3444" s="9">
        <f>IF(K3444=1,VLOOKUP(A3443,[1]Plan1!$AY$117:$BA$314,3),E3443)</f>
        <v>7205.03</v>
      </c>
      <c r="F3444" s="110">
        <f t="shared" si="1490"/>
        <v>45706</v>
      </c>
      <c r="G3444" s="12">
        <f t="shared" si="1491"/>
        <v>1.3100651587629741E-2</v>
      </c>
      <c r="H3444" s="11">
        <f t="shared" si="1492"/>
        <v>45733</v>
      </c>
      <c r="I3444" s="11">
        <f t="shared" si="1493"/>
        <v>45733</v>
      </c>
      <c r="J3444" s="1">
        <f t="shared" si="1494"/>
        <v>18</v>
      </c>
      <c r="K3444" s="1">
        <f t="shared" si="1495"/>
        <v>13</v>
      </c>
      <c r="L3444" s="8">
        <f t="shared" si="1496"/>
        <v>1.0094444600000001</v>
      </c>
      <c r="M3444" s="14">
        <f t="shared" si="1497"/>
        <v>1.0015998800000001</v>
      </c>
      <c r="N3444" s="14">
        <f t="shared" si="1498"/>
        <v>1.6273823512308534</v>
      </c>
      <c r="O3444" s="8">
        <f t="shared" si="1499"/>
        <v>1.6427520900000001</v>
      </c>
      <c r="P3444" s="8">
        <f t="shared" si="1500"/>
        <v>15615.667030819999</v>
      </c>
      <c r="Q3444" s="13">
        <f t="shared" si="1501"/>
        <v>0</v>
      </c>
      <c r="R3444" s="21">
        <v>0</v>
      </c>
      <c r="S3444" s="8">
        <f t="shared" si="1502"/>
        <v>0</v>
      </c>
      <c r="T3444" s="10">
        <f t="shared" si="1506"/>
        <v>0.12631999999999999</v>
      </c>
      <c r="U3444" s="13">
        <f t="shared" si="1503"/>
        <v>4</v>
      </c>
      <c r="V3444" s="13">
        <v>252</v>
      </c>
      <c r="W3444" s="14">
        <f t="shared" si="1480"/>
        <v>1.001889969</v>
      </c>
      <c r="X3444" s="224">
        <f t="shared" si="1505"/>
        <v>29.5131266</v>
      </c>
      <c r="Y3444" s="8">
        <v>0</v>
      </c>
      <c r="Z3444" s="9">
        <f t="shared" si="1504"/>
        <v>0</v>
      </c>
      <c r="AA3444" s="26" t="str">
        <f t="shared" si="1484"/>
        <v>AMEX=</v>
      </c>
      <c r="AB3444" s="70">
        <f t="shared" si="1485"/>
        <v>45727</v>
      </c>
      <c r="AC3444" s="232" t="s">
        <v>213</v>
      </c>
      <c r="AD3444" s="232" t="s">
        <v>213</v>
      </c>
      <c r="AE3444" s="11"/>
      <c r="AF3444" s="5"/>
      <c r="AG3444" s="1"/>
      <c r="AH3444" s="1"/>
      <c r="AI3444" s="1"/>
      <c r="AJ3444" s="1"/>
      <c r="AK3444" s="10"/>
      <c r="AL3444" s="1"/>
      <c r="AM3444" s="1"/>
      <c r="AN3444" s="1"/>
      <c r="AO3444" s="1"/>
      <c r="AP3444" s="1"/>
      <c r="AQ3444" s="1"/>
    </row>
    <row r="3445" spans="1:43" ht="18.75" x14ac:dyDescent="0.25">
      <c r="A3445" s="196">
        <f t="shared" si="1481"/>
        <v>45727</v>
      </c>
      <c r="B3445" s="85">
        <f t="shared" si="1487"/>
        <v>15663.889483429999</v>
      </c>
      <c r="C3445" s="85">
        <f t="shared" si="1488"/>
        <v>9505.7964776813224</v>
      </c>
      <c r="D3445" s="197">
        <f t="shared" si="1489"/>
        <v>7111.86</v>
      </c>
      <c r="E3445" s="106">
        <f>IF(K3445=1,VLOOKUP(A3444,[1]Plan1!$AY$117:$BA$314,3),E3444)</f>
        <v>7205.03</v>
      </c>
      <c r="F3445" s="198">
        <f t="shared" si="1490"/>
        <v>45706</v>
      </c>
      <c r="G3445" s="199">
        <f t="shared" si="1491"/>
        <v>1.3100651587629741E-2</v>
      </c>
      <c r="H3445" s="200">
        <f t="shared" si="1492"/>
        <v>45733</v>
      </c>
      <c r="I3445" s="200">
        <f t="shared" si="1493"/>
        <v>45733</v>
      </c>
      <c r="J3445" s="83">
        <f t="shared" si="1494"/>
        <v>18</v>
      </c>
      <c r="K3445" s="83">
        <f t="shared" si="1495"/>
        <v>14</v>
      </c>
      <c r="L3445" s="85">
        <f t="shared" si="1496"/>
        <v>1.01017464</v>
      </c>
      <c r="M3445" s="201">
        <f t="shared" si="1497"/>
        <v>1.0015998800000001</v>
      </c>
      <c r="N3445" s="201">
        <f t="shared" si="1498"/>
        <v>1.6273823512308534</v>
      </c>
      <c r="O3445" s="85">
        <f t="shared" si="1499"/>
        <v>1.6439403800000001</v>
      </c>
      <c r="P3445" s="85">
        <f t="shared" si="1500"/>
        <v>15626.96267372</v>
      </c>
      <c r="Q3445" s="202">
        <v>10</v>
      </c>
      <c r="R3445" s="278">
        <f>S3445/P3445</f>
        <v>5.9965416349006266E-4</v>
      </c>
      <c r="S3445" s="269">
        <f>AC3457</f>
        <v>9.3707732299999993</v>
      </c>
      <c r="T3445" s="204">
        <f t="shared" si="1506"/>
        <v>0.12631999999999999</v>
      </c>
      <c r="U3445" s="202">
        <f t="shared" si="1503"/>
        <v>5</v>
      </c>
      <c r="V3445" s="202">
        <v>252</v>
      </c>
      <c r="W3445" s="201">
        <f t="shared" si="1480"/>
        <v>1.0023630189999999</v>
      </c>
      <c r="X3445" s="85">
        <f t="shared" si="1505"/>
        <v>36.926809710000001</v>
      </c>
      <c r="Y3445" s="85">
        <v>0</v>
      </c>
      <c r="Z3445" s="106">
        <f t="shared" si="1504"/>
        <v>46.297582939999998</v>
      </c>
      <c r="AA3445" s="107" t="str">
        <f t="shared" si="1484"/>
        <v>AMEX=</v>
      </c>
      <c r="AB3445" s="152">
        <f t="shared" si="1485"/>
        <v>45727</v>
      </c>
      <c r="AC3445" s="234">
        <f>ROUND(AD3454*AD3463,2)</f>
        <v>460475.76</v>
      </c>
      <c r="AD3445" s="246" t="s">
        <v>214</v>
      </c>
      <c r="AE3445" s="11"/>
      <c r="AF3445" s="5"/>
      <c r="AG3445" s="1"/>
      <c r="AH3445" s="1"/>
      <c r="AI3445" s="1"/>
      <c r="AJ3445" s="1"/>
      <c r="AK3445" s="10"/>
      <c r="AL3445" s="1"/>
      <c r="AM3445" s="1"/>
      <c r="AN3445" s="1"/>
      <c r="AO3445" s="1"/>
      <c r="AP3445" s="1"/>
      <c r="AQ3445" s="1"/>
    </row>
    <row r="3446" spans="1:43" ht="15" x14ac:dyDescent="0.2">
      <c r="A3446" s="67">
        <f t="shared" si="1481"/>
        <v>45728</v>
      </c>
      <c r="B3446" s="8">
        <f t="shared" si="1487"/>
        <v>15636.268149880001</v>
      </c>
      <c r="C3446" s="224">
        <f t="shared" si="1488"/>
        <v>9500.0962872461932</v>
      </c>
      <c r="D3446" s="28">
        <f t="shared" si="1489"/>
        <v>7111.86</v>
      </c>
      <c r="E3446" s="9">
        <f>IF(K3446=1,VLOOKUP(A3445,[1]Plan1!$AY$117:$BA$314,3),E3445)</f>
        <v>7205.03</v>
      </c>
      <c r="F3446" s="110">
        <f t="shared" si="1490"/>
        <v>45706</v>
      </c>
      <c r="G3446" s="12">
        <f t="shared" si="1491"/>
        <v>1.3100651587629741E-2</v>
      </c>
      <c r="H3446" s="11">
        <f t="shared" si="1492"/>
        <v>45733</v>
      </c>
      <c r="I3446" s="11">
        <f t="shared" si="1493"/>
        <v>45733</v>
      </c>
      <c r="J3446" s="1">
        <f t="shared" si="1494"/>
        <v>18</v>
      </c>
      <c r="K3446" s="1">
        <f t="shared" si="1495"/>
        <v>15</v>
      </c>
      <c r="L3446" s="8">
        <f t="shared" si="1496"/>
        <v>1.01090535</v>
      </c>
      <c r="M3446" s="14">
        <f t="shared" si="1497"/>
        <v>1.0015998800000001</v>
      </c>
      <c r="N3446" s="14">
        <f t="shared" si="1498"/>
        <v>1.6273823512308534</v>
      </c>
      <c r="O3446" s="8">
        <f t="shared" si="1499"/>
        <v>1.64512952</v>
      </c>
      <c r="P3446" s="8">
        <f t="shared" si="1500"/>
        <v>15628.888844990001</v>
      </c>
      <c r="Q3446" s="13">
        <f t="shared" si="1501"/>
        <v>0</v>
      </c>
      <c r="R3446" s="21">
        <v>0</v>
      </c>
      <c r="S3446" s="8">
        <f t="shared" si="1502"/>
        <v>0</v>
      </c>
      <c r="T3446" s="10">
        <v>0.12631999999999999</v>
      </c>
      <c r="U3446" s="13">
        <f t="shared" si="1503"/>
        <v>1</v>
      </c>
      <c r="V3446" s="13">
        <v>252</v>
      </c>
      <c r="W3446" s="14">
        <f t="shared" si="1480"/>
        <v>1.000472158</v>
      </c>
      <c r="X3446" s="224">
        <f t="shared" si="1505"/>
        <v>7.3793048900000002</v>
      </c>
      <c r="Y3446" s="8">
        <v>0</v>
      </c>
      <c r="Z3446" s="9">
        <f t="shared" si="1504"/>
        <v>0</v>
      </c>
      <c r="AA3446" s="26" t="s">
        <v>116</v>
      </c>
      <c r="AB3446" s="70">
        <v>45751</v>
      </c>
      <c r="AC3446" s="219" t="s">
        <v>96</v>
      </c>
      <c r="AD3446" s="301">
        <v>12409713.83</v>
      </c>
      <c r="AE3446" s="11"/>
      <c r="AF3446" s="5"/>
      <c r="AG3446" s="1"/>
      <c r="AH3446" s="1"/>
      <c r="AI3446" s="1"/>
      <c r="AJ3446" s="1"/>
      <c r="AK3446" s="10"/>
      <c r="AL3446" s="1"/>
      <c r="AM3446" s="1"/>
      <c r="AN3446" s="1"/>
      <c r="AO3446" s="1"/>
      <c r="AP3446" s="1"/>
      <c r="AQ3446" s="1"/>
    </row>
    <row r="3447" spans="1:43" ht="15" x14ac:dyDescent="0.2">
      <c r="A3447" s="67">
        <f t="shared" si="1481"/>
        <v>45729</v>
      </c>
      <c r="B3447" s="8">
        <f t="shared" si="1487"/>
        <v>15654.966622</v>
      </c>
      <c r="C3447" s="224">
        <f t="shared" si="1488"/>
        <v>9500.0962872461932</v>
      </c>
      <c r="D3447" s="28">
        <f t="shared" si="1489"/>
        <v>7111.86</v>
      </c>
      <c r="E3447" s="9">
        <f>IF(K3447=1,VLOOKUP(A3446,[1]Plan1!$AY$117:$BA$314,3),E3446)</f>
        <v>7205.03</v>
      </c>
      <c r="F3447" s="110">
        <f t="shared" si="1490"/>
        <v>45706</v>
      </c>
      <c r="G3447" s="12">
        <f t="shared" si="1491"/>
        <v>1.3100651587629741E-2</v>
      </c>
      <c r="H3447" s="11">
        <f t="shared" si="1492"/>
        <v>45733</v>
      </c>
      <c r="I3447" s="11">
        <f t="shared" si="1493"/>
        <v>45733</v>
      </c>
      <c r="J3447" s="1">
        <f t="shared" si="1494"/>
        <v>18</v>
      </c>
      <c r="K3447" s="1">
        <f t="shared" si="1495"/>
        <v>16</v>
      </c>
      <c r="L3447" s="8">
        <f t="shared" si="1496"/>
        <v>1.01163658</v>
      </c>
      <c r="M3447" s="14">
        <f t="shared" si="1497"/>
        <v>1.0015998800000001</v>
      </c>
      <c r="N3447" s="14">
        <f t="shared" si="1498"/>
        <v>1.6273823512308534</v>
      </c>
      <c r="O3447" s="8">
        <f t="shared" si="1499"/>
        <v>1.6463195100000001</v>
      </c>
      <c r="P3447" s="8">
        <f t="shared" si="1500"/>
        <v>15640.193864569999</v>
      </c>
      <c r="Q3447" s="13">
        <f t="shared" si="1501"/>
        <v>0</v>
      </c>
      <c r="R3447" s="21">
        <v>0</v>
      </c>
      <c r="S3447" s="8">
        <f t="shared" si="1502"/>
        <v>0</v>
      </c>
      <c r="T3447" s="10">
        <f t="shared" si="1506"/>
        <v>0.12631999999999999</v>
      </c>
      <c r="U3447" s="13">
        <f t="shared" si="1503"/>
        <v>2</v>
      </c>
      <c r="V3447" s="13">
        <v>252</v>
      </c>
      <c r="W3447" s="14">
        <f t="shared" si="1480"/>
        <v>1.0009445379999999</v>
      </c>
      <c r="X3447" s="224">
        <f t="shared" si="1505"/>
        <v>14.77275743</v>
      </c>
      <c r="Y3447" s="8">
        <v>0</v>
      </c>
      <c r="Z3447" s="9">
        <f t="shared" si="1504"/>
        <v>0</v>
      </c>
      <c r="AA3447" s="26" t="str">
        <f t="shared" si="1484"/>
        <v>AMEX=</v>
      </c>
      <c r="AB3447" s="70">
        <f t="shared" si="1485"/>
        <v>45751</v>
      </c>
      <c r="AC3447" s="220">
        <v>9946</v>
      </c>
      <c r="AD3447" s="219" t="s">
        <v>133</v>
      </c>
      <c r="AE3447" s="11"/>
      <c r="AF3447" s="5"/>
      <c r="AG3447" s="1"/>
      <c r="AH3447" s="1"/>
      <c r="AI3447" s="1"/>
      <c r="AJ3447" s="1"/>
      <c r="AK3447" s="10"/>
      <c r="AL3447" s="1"/>
      <c r="AM3447" s="1"/>
      <c r="AN3447" s="1"/>
      <c r="AO3447" s="1"/>
      <c r="AP3447" s="1"/>
      <c r="AQ3447" s="1"/>
    </row>
    <row r="3448" spans="1:43" ht="15" x14ac:dyDescent="0.2">
      <c r="A3448" s="67">
        <f t="shared" si="1481"/>
        <v>45730</v>
      </c>
      <c r="B3448" s="8">
        <f t="shared" si="1487"/>
        <v>15673.687652500001</v>
      </c>
      <c r="C3448" s="224">
        <f t="shared" si="1488"/>
        <v>9500.0962872461932</v>
      </c>
      <c r="D3448" s="28">
        <f t="shared" si="1489"/>
        <v>7111.86</v>
      </c>
      <c r="E3448" s="9">
        <f>IF(K3448=1,VLOOKUP(A3447,[1]Plan1!$AY$117:$BA$314,3),E3447)</f>
        <v>7205.03</v>
      </c>
      <c r="F3448" s="110">
        <f t="shared" si="1490"/>
        <v>45706</v>
      </c>
      <c r="G3448" s="12">
        <f t="shared" si="1491"/>
        <v>1.3100651587629741E-2</v>
      </c>
      <c r="H3448" s="11">
        <f t="shared" si="1492"/>
        <v>45733</v>
      </c>
      <c r="I3448" s="11">
        <f t="shared" si="1493"/>
        <v>45733</v>
      </c>
      <c r="J3448" s="1">
        <f t="shared" si="1494"/>
        <v>18</v>
      </c>
      <c r="K3448" s="1">
        <f t="shared" si="1495"/>
        <v>17</v>
      </c>
      <c r="L3448" s="8">
        <f t="shared" si="1496"/>
        <v>1.01236835</v>
      </c>
      <c r="M3448" s="14">
        <f t="shared" si="1497"/>
        <v>1.0015998800000001</v>
      </c>
      <c r="N3448" s="14">
        <f t="shared" si="1498"/>
        <v>1.6273823512308534</v>
      </c>
      <c r="O3448" s="8">
        <f t="shared" si="1499"/>
        <v>1.6475103799999999</v>
      </c>
      <c r="P3448" s="8">
        <f t="shared" si="1500"/>
        <v>15651.507244230001</v>
      </c>
      <c r="Q3448" s="13">
        <f t="shared" si="1501"/>
        <v>0</v>
      </c>
      <c r="R3448" s="21">
        <v>0</v>
      </c>
      <c r="S3448" s="8">
        <f t="shared" si="1502"/>
        <v>0</v>
      </c>
      <c r="T3448" s="10">
        <f t="shared" si="1506"/>
        <v>0.12631999999999999</v>
      </c>
      <c r="U3448" s="13">
        <f t="shared" si="1503"/>
        <v>3</v>
      </c>
      <c r="V3448" s="13">
        <v>252</v>
      </c>
      <c r="W3448" s="14">
        <f t="shared" si="1480"/>
        <v>1.001417142</v>
      </c>
      <c r="X3448" s="224">
        <f t="shared" si="1505"/>
        <v>22.180408270000001</v>
      </c>
      <c r="Y3448" s="8">
        <v>0</v>
      </c>
      <c r="Z3448" s="9">
        <f t="shared" si="1504"/>
        <v>0</v>
      </c>
      <c r="AA3448" s="26" t="str">
        <f t="shared" si="1484"/>
        <v>AMEX=</v>
      </c>
      <c r="AB3448" s="70">
        <f t="shared" si="1485"/>
        <v>45751</v>
      </c>
      <c r="AC3448" s="219" t="s">
        <v>127</v>
      </c>
      <c r="AD3448" s="221">
        <v>10451733.9</v>
      </c>
      <c r="AE3448" s="11"/>
      <c r="AF3448" s="5"/>
      <c r="AG3448" s="1"/>
      <c r="AH3448" s="1"/>
      <c r="AI3448" s="1"/>
      <c r="AJ3448" s="1"/>
      <c r="AK3448" s="10"/>
      <c r="AL3448" s="1"/>
      <c r="AM3448" s="1"/>
      <c r="AN3448" s="1"/>
      <c r="AO3448" s="1"/>
      <c r="AP3448" s="1"/>
      <c r="AQ3448" s="1"/>
    </row>
    <row r="3449" spans="1:43" ht="15" x14ac:dyDescent="0.2">
      <c r="A3449" s="67">
        <f t="shared" si="1481"/>
        <v>45731</v>
      </c>
      <c r="B3449" s="8">
        <f t="shared" si="1487"/>
        <v>15692.43105485</v>
      </c>
      <c r="C3449" s="224">
        <f t="shared" si="1488"/>
        <v>9500.0962872461932</v>
      </c>
      <c r="D3449" s="28">
        <f t="shared" si="1489"/>
        <v>7111.86</v>
      </c>
      <c r="E3449" s="9">
        <f>IF(K3449=1,VLOOKUP(A3448,[1]Plan1!$AY$117:$BA$314,3),E3448)</f>
        <v>7205.03</v>
      </c>
      <c r="F3449" s="110">
        <f t="shared" si="1490"/>
        <v>45706</v>
      </c>
      <c r="G3449" s="12">
        <f t="shared" si="1491"/>
        <v>1.3100651587629741E-2</v>
      </c>
      <c r="H3449" s="11">
        <f t="shared" si="1492"/>
        <v>45762</v>
      </c>
      <c r="I3449" s="11">
        <f t="shared" si="1493"/>
        <v>45733</v>
      </c>
      <c r="J3449" s="1">
        <f t="shared" si="1494"/>
        <v>18</v>
      </c>
      <c r="K3449" s="1">
        <f t="shared" si="1495"/>
        <v>18</v>
      </c>
      <c r="L3449" s="8">
        <f t="shared" si="1496"/>
        <v>1.0131006499999999</v>
      </c>
      <c r="M3449" s="14">
        <f t="shared" si="1497"/>
        <v>1.0015998800000001</v>
      </c>
      <c r="N3449" s="14">
        <f t="shared" si="1498"/>
        <v>1.6273823512308534</v>
      </c>
      <c r="O3449" s="8">
        <f t="shared" si="1499"/>
        <v>1.6487021100000001</v>
      </c>
      <c r="P3449" s="8">
        <f t="shared" si="1500"/>
        <v>15662.828793979999</v>
      </c>
      <c r="Q3449" s="13">
        <f t="shared" si="1501"/>
        <v>0</v>
      </c>
      <c r="R3449" s="21">
        <v>0</v>
      </c>
      <c r="S3449" s="8">
        <f t="shared" si="1502"/>
        <v>0</v>
      </c>
      <c r="T3449" s="10">
        <f t="shared" si="1506"/>
        <v>0.12631999999999999</v>
      </c>
      <c r="U3449" s="13">
        <f t="shared" si="1503"/>
        <v>4</v>
      </c>
      <c r="V3449" s="13">
        <v>252</v>
      </c>
      <c r="W3449" s="14">
        <f t="shared" si="1480"/>
        <v>1.001889969</v>
      </c>
      <c r="X3449" s="224">
        <f t="shared" si="1505"/>
        <v>29.602260869999999</v>
      </c>
      <c r="Y3449" s="8">
        <v>0</v>
      </c>
      <c r="Z3449" s="9">
        <f t="shared" si="1504"/>
        <v>0</v>
      </c>
      <c r="AA3449" s="26" t="str">
        <f t="shared" si="1484"/>
        <v>AMEX=</v>
      </c>
      <c r="AB3449" s="70">
        <f t="shared" si="1485"/>
        <v>45751</v>
      </c>
      <c r="AC3449" s="222">
        <f>X3445</f>
        <v>36.926809710000001</v>
      </c>
      <c r="AD3449" s="219" t="s">
        <v>144</v>
      </c>
      <c r="AE3449" s="11"/>
      <c r="AF3449" s="5"/>
      <c r="AG3449" s="1"/>
      <c r="AH3449" s="1"/>
      <c r="AI3449" s="1"/>
      <c r="AJ3449" s="1"/>
      <c r="AK3449" s="10"/>
      <c r="AL3449" s="1"/>
      <c r="AM3449" s="1"/>
      <c r="AN3449" s="1"/>
      <c r="AO3449" s="1"/>
      <c r="AP3449" s="1"/>
      <c r="AQ3449" s="1"/>
    </row>
    <row r="3450" spans="1:43" ht="15" x14ac:dyDescent="0.2">
      <c r="A3450" s="67">
        <f t="shared" si="1481"/>
        <v>45732</v>
      </c>
      <c r="B3450" s="8">
        <f t="shared" si="1487"/>
        <v>15692.43105485</v>
      </c>
      <c r="C3450" s="224">
        <f t="shared" si="1488"/>
        <v>9500.0962872461932</v>
      </c>
      <c r="D3450" s="28">
        <f t="shared" si="1489"/>
        <v>7111.86</v>
      </c>
      <c r="E3450" s="9">
        <f>IF(K3450=1,VLOOKUP(A3449,[1]Plan1!$AY$117:$BA$314,3),E3449)</f>
        <v>7205.03</v>
      </c>
      <c r="F3450" s="110">
        <f t="shared" si="1490"/>
        <v>45706</v>
      </c>
      <c r="G3450" s="12">
        <f t="shared" si="1491"/>
        <v>1.3100651587629741E-2</v>
      </c>
      <c r="H3450" s="11">
        <f t="shared" si="1492"/>
        <v>45762</v>
      </c>
      <c r="I3450" s="11">
        <f t="shared" si="1493"/>
        <v>45733</v>
      </c>
      <c r="J3450" s="1">
        <f t="shared" si="1494"/>
        <v>18</v>
      </c>
      <c r="K3450" s="1">
        <f t="shared" si="1495"/>
        <v>18</v>
      </c>
      <c r="L3450" s="8">
        <f t="shared" si="1496"/>
        <v>1.0131006499999999</v>
      </c>
      <c r="M3450" s="14">
        <f t="shared" si="1497"/>
        <v>1.0015998800000001</v>
      </c>
      <c r="N3450" s="14">
        <f t="shared" si="1498"/>
        <v>1.6273823512308534</v>
      </c>
      <c r="O3450" s="8">
        <f t="shared" si="1499"/>
        <v>1.6487021100000001</v>
      </c>
      <c r="P3450" s="8">
        <f t="shared" si="1500"/>
        <v>15662.828793979999</v>
      </c>
      <c r="Q3450" s="13">
        <f t="shared" si="1501"/>
        <v>0</v>
      </c>
      <c r="R3450" s="21">
        <v>0</v>
      </c>
      <c r="S3450" s="8">
        <f t="shared" si="1502"/>
        <v>0</v>
      </c>
      <c r="T3450" s="10">
        <f t="shared" si="1506"/>
        <v>0.12631999999999999</v>
      </c>
      <c r="U3450" s="13">
        <f t="shared" si="1503"/>
        <v>4</v>
      </c>
      <c r="V3450" s="13">
        <v>252</v>
      </c>
      <c r="W3450" s="14">
        <f t="shared" si="1480"/>
        <v>1.001889969</v>
      </c>
      <c r="X3450" s="224">
        <f t="shared" si="1505"/>
        <v>29.602260869999999</v>
      </c>
      <c r="Y3450" s="8">
        <v>0</v>
      </c>
      <c r="Z3450" s="9">
        <f t="shared" si="1504"/>
        <v>0</v>
      </c>
      <c r="AA3450" s="26" t="str">
        <f t="shared" si="1484"/>
        <v>AMEX=</v>
      </c>
      <c r="AB3450" s="70">
        <f t="shared" si="1485"/>
        <v>45751</v>
      </c>
      <c r="AC3450" s="219" t="s">
        <v>95</v>
      </c>
      <c r="AD3450" s="221">
        <f>AD3446-AD3448</f>
        <v>1957979.9299999997</v>
      </c>
      <c r="AE3450" s="11"/>
      <c r="AF3450" s="5"/>
      <c r="AG3450" s="1"/>
      <c r="AH3450" s="1"/>
      <c r="AI3450" s="1"/>
      <c r="AJ3450" s="1"/>
      <c r="AK3450" s="10"/>
      <c r="AL3450" s="1"/>
      <c r="AM3450" s="1"/>
      <c r="AN3450" s="1"/>
      <c r="AO3450" s="1"/>
      <c r="AP3450" s="1"/>
      <c r="AQ3450" s="1"/>
    </row>
    <row r="3451" spans="1:43" ht="15" x14ac:dyDescent="0.2">
      <c r="A3451" s="67">
        <f t="shared" si="1481"/>
        <v>45733</v>
      </c>
      <c r="B3451" s="8">
        <f t="shared" si="1487"/>
        <v>15692.43105485</v>
      </c>
      <c r="C3451" s="224">
        <f t="shared" si="1488"/>
        <v>9500.0962872461932</v>
      </c>
      <c r="D3451" s="28">
        <f t="shared" si="1489"/>
        <v>7111.86</v>
      </c>
      <c r="E3451" s="9">
        <f>IF(K3451=1,VLOOKUP(A3450,[1]Plan1!$AY$117:$BA$314,3),E3450)</f>
        <v>7205.03</v>
      </c>
      <c r="F3451" s="110">
        <f t="shared" si="1490"/>
        <v>45706</v>
      </c>
      <c r="G3451" s="12">
        <f t="shared" si="1491"/>
        <v>1.3100651587629741E-2</v>
      </c>
      <c r="H3451" s="11">
        <f t="shared" si="1492"/>
        <v>45762</v>
      </c>
      <c r="I3451" s="11">
        <f t="shared" si="1493"/>
        <v>45733</v>
      </c>
      <c r="J3451" s="1">
        <f t="shared" si="1494"/>
        <v>18</v>
      </c>
      <c r="K3451" s="1">
        <f t="shared" si="1495"/>
        <v>18</v>
      </c>
      <c r="L3451" s="8">
        <f t="shared" si="1496"/>
        <v>1.0131006499999999</v>
      </c>
      <c r="M3451" s="14">
        <f t="shared" si="1497"/>
        <v>1.0015998800000001</v>
      </c>
      <c r="N3451" s="14">
        <f t="shared" si="1498"/>
        <v>1.6273823512308534</v>
      </c>
      <c r="O3451" s="8">
        <f t="shared" si="1499"/>
        <v>1.6487021100000001</v>
      </c>
      <c r="P3451" s="8">
        <f t="shared" si="1500"/>
        <v>15662.828793979999</v>
      </c>
      <c r="Q3451" s="13">
        <f t="shared" si="1501"/>
        <v>0</v>
      </c>
      <c r="R3451" s="21">
        <v>0</v>
      </c>
      <c r="S3451" s="8">
        <f t="shared" si="1502"/>
        <v>0</v>
      </c>
      <c r="T3451" s="10">
        <f t="shared" si="1506"/>
        <v>0.12631999999999999</v>
      </c>
      <c r="U3451" s="13">
        <f t="shared" si="1503"/>
        <v>4</v>
      </c>
      <c r="V3451" s="13">
        <v>252</v>
      </c>
      <c r="W3451" s="14">
        <f t="shared" si="1480"/>
        <v>1.001889969</v>
      </c>
      <c r="X3451" s="224">
        <f t="shared" si="1505"/>
        <v>29.602260869999999</v>
      </c>
      <c r="Y3451" s="8">
        <v>0</v>
      </c>
      <c r="Z3451" s="9">
        <f t="shared" si="1504"/>
        <v>0</v>
      </c>
      <c r="AA3451" s="26" t="str">
        <f t="shared" si="1484"/>
        <v>AMEX=</v>
      </c>
      <c r="AB3451" s="70">
        <f t="shared" si="1485"/>
        <v>45751</v>
      </c>
      <c r="AC3451" s="221">
        <f>AC3449*AC3447</f>
        <v>367274.04937566002</v>
      </c>
      <c r="AD3451" s="219" t="s">
        <v>140</v>
      </c>
      <c r="AE3451" s="11"/>
      <c r="AF3451" s="5"/>
      <c r="AG3451" s="1"/>
      <c r="AH3451" s="1"/>
      <c r="AI3451" s="1"/>
      <c r="AJ3451" s="1"/>
      <c r="AK3451" s="10"/>
      <c r="AL3451" s="1"/>
      <c r="AM3451" s="1"/>
      <c r="AN3451" s="1"/>
      <c r="AO3451" s="1"/>
      <c r="AP3451" s="1"/>
      <c r="AQ3451" s="1"/>
    </row>
    <row r="3452" spans="1:43" ht="15.75" x14ac:dyDescent="0.2">
      <c r="A3452" s="67">
        <f t="shared" si="1481"/>
        <v>45734</v>
      </c>
      <c r="B3452" s="8">
        <f t="shared" si="1487"/>
        <v>15704.0160873</v>
      </c>
      <c r="C3452" s="224">
        <f t="shared" si="1488"/>
        <v>9500.0962872461932</v>
      </c>
      <c r="D3452" s="28">
        <f t="shared" si="1489"/>
        <v>7205.03</v>
      </c>
      <c r="E3452" s="9">
        <f>IF(K3452=1,VLOOKUP(A3451,[1]Plan1!$AY$117:$BA$314,3),E3451)</f>
        <v>7245.38</v>
      </c>
      <c r="F3452" s="110">
        <f t="shared" si="1490"/>
        <v>45734</v>
      </c>
      <c r="G3452" s="12">
        <f t="shared" si="1491"/>
        <v>5.6002542668107669E-3</v>
      </c>
      <c r="H3452" s="11">
        <f t="shared" si="1492"/>
        <v>45762</v>
      </c>
      <c r="I3452" s="11">
        <f t="shared" si="1493"/>
        <v>45762</v>
      </c>
      <c r="J3452" s="1">
        <f t="shared" si="1494"/>
        <v>21</v>
      </c>
      <c r="K3452" s="1">
        <f t="shared" si="1495"/>
        <v>1</v>
      </c>
      <c r="L3452" s="8">
        <f t="shared" si="1496"/>
        <v>1.0002659700000001</v>
      </c>
      <c r="M3452" s="14">
        <f t="shared" si="1497"/>
        <v>1.0131006499999999</v>
      </c>
      <c r="N3452" s="14">
        <f t="shared" si="1498"/>
        <v>1.6487021178305057</v>
      </c>
      <c r="O3452" s="8">
        <f t="shared" si="1499"/>
        <v>1.6491406200000001</v>
      </c>
      <c r="P3452" s="8">
        <f t="shared" si="1500"/>
        <v>15666.9946812</v>
      </c>
      <c r="Q3452" s="13">
        <f t="shared" si="1501"/>
        <v>0</v>
      </c>
      <c r="R3452" s="21">
        <v>0</v>
      </c>
      <c r="S3452" s="8">
        <f t="shared" si="1502"/>
        <v>0</v>
      </c>
      <c r="T3452" s="10">
        <f t="shared" si="1506"/>
        <v>0.12631999999999999</v>
      </c>
      <c r="U3452" s="13">
        <f t="shared" si="1503"/>
        <v>5</v>
      </c>
      <c r="V3452" s="13">
        <v>252</v>
      </c>
      <c r="W3452" s="14">
        <f t="shared" ref="W3452:W3515" si="1507">ROUND((1+T3452)^TRUNC((U3452/V3452),9),9)</f>
        <v>1.0023630189999999</v>
      </c>
      <c r="X3452" s="224">
        <f t="shared" si="1505"/>
        <v>37.0214061</v>
      </c>
      <c r="Y3452" s="8">
        <v>0</v>
      </c>
      <c r="Z3452" s="9">
        <f t="shared" si="1504"/>
        <v>0</v>
      </c>
      <c r="AA3452" s="26" t="str">
        <f t="shared" si="1484"/>
        <v>AMEX=</v>
      </c>
      <c r="AB3452" s="70">
        <f t="shared" si="1485"/>
        <v>45751</v>
      </c>
      <c r="AC3452" s="77" t="s">
        <v>128</v>
      </c>
      <c r="AD3452" s="243">
        <v>1</v>
      </c>
      <c r="AE3452" s="11"/>
      <c r="AF3452" s="5"/>
      <c r="AG3452" s="1"/>
      <c r="AH3452" s="1"/>
      <c r="AI3452" s="1"/>
      <c r="AJ3452" s="1"/>
      <c r="AK3452" s="10"/>
      <c r="AL3452" s="1"/>
      <c r="AM3452" s="1"/>
      <c r="AN3452" s="1"/>
      <c r="AO3452" s="1"/>
      <c r="AP3452" s="1"/>
      <c r="AQ3452" s="1"/>
    </row>
    <row r="3453" spans="1:43" ht="15.75" x14ac:dyDescent="0.2">
      <c r="A3453" s="67">
        <f t="shared" si="1481"/>
        <v>45735</v>
      </c>
      <c r="B3453" s="8">
        <f t="shared" si="1487"/>
        <v>15715.60961942</v>
      </c>
      <c r="C3453" s="224">
        <f t="shared" si="1488"/>
        <v>9500.0962872461932</v>
      </c>
      <c r="D3453" s="28">
        <f t="shared" si="1489"/>
        <v>7205.03</v>
      </c>
      <c r="E3453" s="9">
        <f>IF(K3453=1,VLOOKUP(A3452,[1]Plan1!$AY$117:$BA$314,3),E3452)</f>
        <v>7245.38</v>
      </c>
      <c r="F3453" s="110">
        <f t="shared" si="1490"/>
        <v>45734</v>
      </c>
      <c r="G3453" s="12">
        <f t="shared" si="1491"/>
        <v>5.6002542668107669E-3</v>
      </c>
      <c r="H3453" s="11">
        <f t="shared" si="1492"/>
        <v>45762</v>
      </c>
      <c r="I3453" s="11">
        <f t="shared" si="1493"/>
        <v>45762</v>
      </c>
      <c r="J3453" s="1">
        <f t="shared" si="1494"/>
        <v>21</v>
      </c>
      <c r="K3453" s="1">
        <f t="shared" si="1495"/>
        <v>2</v>
      </c>
      <c r="L3453" s="8">
        <f t="shared" si="1496"/>
        <v>1.0005320099999999</v>
      </c>
      <c r="M3453" s="14">
        <f t="shared" si="1497"/>
        <v>1.0131006499999999</v>
      </c>
      <c r="N3453" s="14">
        <f t="shared" si="1498"/>
        <v>1.6487021178305057</v>
      </c>
      <c r="O3453" s="8">
        <f t="shared" si="1499"/>
        <v>1.64957924</v>
      </c>
      <c r="P3453" s="8">
        <f t="shared" si="1500"/>
        <v>15671.161613439999</v>
      </c>
      <c r="Q3453" s="13">
        <f t="shared" si="1501"/>
        <v>0</v>
      </c>
      <c r="R3453" s="21">
        <v>0</v>
      </c>
      <c r="S3453" s="8">
        <f t="shared" si="1502"/>
        <v>0</v>
      </c>
      <c r="T3453" s="10">
        <f t="shared" si="1506"/>
        <v>0.12631999999999999</v>
      </c>
      <c r="U3453" s="13">
        <f t="shared" si="1503"/>
        <v>6</v>
      </c>
      <c r="V3453" s="13">
        <v>252</v>
      </c>
      <c r="W3453" s="14">
        <f t="shared" si="1507"/>
        <v>1.0028362930000001</v>
      </c>
      <c r="X3453" s="224">
        <f t="shared" si="1505"/>
        <v>44.448005979999998</v>
      </c>
      <c r="Y3453" s="8">
        <v>0</v>
      </c>
      <c r="Z3453" s="9">
        <f t="shared" si="1504"/>
        <v>0</v>
      </c>
      <c r="AA3453" s="26" t="str">
        <f t="shared" si="1484"/>
        <v>AMEX=</v>
      </c>
      <c r="AB3453" s="70">
        <f t="shared" si="1485"/>
        <v>45751</v>
      </c>
      <c r="AC3453" s="238">
        <f>IF(AC3445&gt;AC3451,AC3449,TRUNC(AC3445/AC3447,8))</f>
        <v>36.926809710000001</v>
      </c>
      <c r="AD3453" s="219" t="s">
        <v>140</v>
      </c>
      <c r="AE3453" s="11"/>
      <c r="AF3453" s="5"/>
      <c r="AG3453" s="1"/>
      <c r="AH3453" s="1"/>
      <c r="AI3453" s="1"/>
      <c r="AJ3453" s="1"/>
      <c r="AK3453" s="10"/>
      <c r="AL3453" s="1"/>
      <c r="AM3453" s="1"/>
      <c r="AN3453" s="1"/>
      <c r="AO3453" s="1"/>
      <c r="AP3453" s="1"/>
      <c r="AQ3453" s="1"/>
    </row>
    <row r="3454" spans="1:43" ht="15" x14ac:dyDescent="0.2">
      <c r="A3454" s="67">
        <f t="shared" si="1481"/>
        <v>45736</v>
      </c>
      <c r="B3454" s="8">
        <f t="shared" si="1487"/>
        <v>15727.2116398</v>
      </c>
      <c r="C3454" s="224">
        <f t="shared" si="1488"/>
        <v>9500.0962872461932</v>
      </c>
      <c r="D3454" s="28">
        <f t="shared" si="1489"/>
        <v>7205.03</v>
      </c>
      <c r="E3454" s="9">
        <f>IF(K3454=1,VLOOKUP(A3453,[1]Plan1!$AY$117:$BA$314,3),E3453)</f>
        <v>7245.38</v>
      </c>
      <c r="F3454" s="110">
        <f t="shared" si="1490"/>
        <v>45734</v>
      </c>
      <c r="G3454" s="12">
        <f t="shared" si="1491"/>
        <v>5.6002542668107669E-3</v>
      </c>
      <c r="H3454" s="11">
        <f t="shared" si="1492"/>
        <v>45762</v>
      </c>
      <c r="I3454" s="11">
        <f t="shared" si="1493"/>
        <v>45762</v>
      </c>
      <c r="J3454" s="1">
        <f t="shared" si="1494"/>
        <v>21</v>
      </c>
      <c r="K3454" s="1">
        <f t="shared" si="1495"/>
        <v>3</v>
      </c>
      <c r="L3454" s="8">
        <f t="shared" si="1496"/>
        <v>1.00079812</v>
      </c>
      <c r="M3454" s="14">
        <f t="shared" si="1497"/>
        <v>1.0131006499999999</v>
      </c>
      <c r="N3454" s="14">
        <f t="shared" si="1498"/>
        <v>1.6487021178305057</v>
      </c>
      <c r="O3454" s="8">
        <f t="shared" si="1499"/>
        <v>1.6500179699999999</v>
      </c>
      <c r="P3454" s="8">
        <f t="shared" si="1500"/>
        <v>15675.329590679999</v>
      </c>
      <c r="Q3454" s="13">
        <f t="shared" si="1501"/>
        <v>0</v>
      </c>
      <c r="R3454" s="21">
        <v>0</v>
      </c>
      <c r="S3454" s="8">
        <f t="shared" si="1502"/>
        <v>0</v>
      </c>
      <c r="T3454" s="10">
        <f t="shared" si="1506"/>
        <v>0.12631999999999999</v>
      </c>
      <c r="U3454" s="13">
        <f t="shared" si="1503"/>
        <v>7</v>
      </c>
      <c r="V3454" s="13">
        <v>252</v>
      </c>
      <c r="W3454" s="14">
        <f t="shared" si="1507"/>
        <v>1.0033097900000001</v>
      </c>
      <c r="X3454" s="224">
        <f t="shared" si="1505"/>
        <v>51.882049119999998</v>
      </c>
      <c r="Y3454" s="8">
        <v>0</v>
      </c>
      <c r="Z3454" s="9">
        <f t="shared" si="1504"/>
        <v>0</v>
      </c>
      <c r="AA3454" s="26" t="str">
        <f t="shared" si="1484"/>
        <v>AMEX=</v>
      </c>
      <c r="AB3454" s="70">
        <f t="shared" si="1485"/>
        <v>45751</v>
      </c>
      <c r="AC3454" s="219" t="s">
        <v>106</v>
      </c>
      <c r="AD3454" s="221">
        <f>AD3450*AD3452</f>
        <v>1957979.9299999997</v>
      </c>
      <c r="AE3454" s="11"/>
      <c r="AF3454" s="5"/>
      <c r="AG3454" s="1"/>
      <c r="AH3454" s="1"/>
      <c r="AI3454" s="1"/>
      <c r="AJ3454" s="1"/>
      <c r="AK3454" s="10"/>
      <c r="AL3454" s="1"/>
      <c r="AM3454" s="1"/>
      <c r="AN3454" s="1"/>
      <c r="AO3454" s="1"/>
      <c r="AP3454" s="1"/>
      <c r="AQ3454" s="1"/>
    </row>
    <row r="3455" spans="1:43" ht="15" x14ac:dyDescent="0.2">
      <c r="A3455" s="67">
        <f t="shared" si="1481"/>
        <v>45737</v>
      </c>
      <c r="B3455" s="8">
        <f t="shared" si="1487"/>
        <v>15738.82234345</v>
      </c>
      <c r="C3455" s="224">
        <f t="shared" si="1488"/>
        <v>9500.0962872461932</v>
      </c>
      <c r="D3455" s="28">
        <f t="shared" si="1489"/>
        <v>7205.03</v>
      </c>
      <c r="E3455" s="9">
        <f>IF(K3455=1,VLOOKUP(A3454,[1]Plan1!$AY$117:$BA$314,3),E3454)</f>
        <v>7245.38</v>
      </c>
      <c r="F3455" s="110">
        <f t="shared" si="1490"/>
        <v>45734</v>
      </c>
      <c r="G3455" s="12">
        <f t="shared" si="1491"/>
        <v>5.6002542668107669E-3</v>
      </c>
      <c r="H3455" s="11">
        <f t="shared" si="1492"/>
        <v>45762</v>
      </c>
      <c r="I3455" s="11">
        <f t="shared" si="1493"/>
        <v>45762</v>
      </c>
      <c r="J3455" s="1">
        <f t="shared" si="1494"/>
        <v>21</v>
      </c>
      <c r="K3455" s="1">
        <f t="shared" si="1495"/>
        <v>4</v>
      </c>
      <c r="L3455" s="8">
        <f t="shared" si="1496"/>
        <v>1.0010642999999999</v>
      </c>
      <c r="M3455" s="14">
        <f t="shared" si="1497"/>
        <v>1.0131006499999999</v>
      </c>
      <c r="N3455" s="14">
        <f t="shared" si="1498"/>
        <v>1.6487021178305057</v>
      </c>
      <c r="O3455" s="8">
        <f t="shared" si="1499"/>
        <v>1.65045683</v>
      </c>
      <c r="P3455" s="8">
        <f t="shared" si="1500"/>
        <v>15679.498802939999</v>
      </c>
      <c r="Q3455" s="13">
        <f t="shared" si="1501"/>
        <v>0</v>
      </c>
      <c r="R3455" s="21">
        <v>0</v>
      </c>
      <c r="S3455" s="8">
        <f t="shared" si="1502"/>
        <v>0</v>
      </c>
      <c r="T3455" s="10">
        <f t="shared" si="1506"/>
        <v>0.12631999999999999</v>
      </c>
      <c r="U3455" s="13">
        <f t="shared" si="1503"/>
        <v>8</v>
      </c>
      <c r="V3455" s="13">
        <v>252</v>
      </c>
      <c r="W3455" s="14">
        <f t="shared" si="1507"/>
        <v>1.0037835100000001</v>
      </c>
      <c r="X3455" s="224">
        <f t="shared" si="1505"/>
        <v>59.323540510000001</v>
      </c>
      <c r="Y3455" s="8">
        <v>0</v>
      </c>
      <c r="Z3455" s="9">
        <f t="shared" si="1504"/>
        <v>0</v>
      </c>
      <c r="AA3455" s="26" t="str">
        <f t="shared" si="1484"/>
        <v>AMEX=</v>
      </c>
      <c r="AB3455" s="70">
        <f t="shared" si="1485"/>
        <v>45751</v>
      </c>
      <c r="AC3455" s="222">
        <f>IF(AC3445&gt;AC3451,0,TRUNC((AC3445-AC3451)/AC3447,8))</f>
        <v>0</v>
      </c>
      <c r="AD3455" s="219" t="s">
        <v>141</v>
      </c>
      <c r="AE3455" s="11"/>
      <c r="AF3455" s="5"/>
      <c r="AG3455" s="1"/>
      <c r="AH3455" s="1"/>
      <c r="AI3455" s="1"/>
      <c r="AJ3455" s="1"/>
      <c r="AK3455" s="10"/>
      <c r="AL3455" s="1"/>
      <c r="AM3455" s="1"/>
      <c r="AN3455" s="1"/>
      <c r="AO3455" s="1"/>
      <c r="AP3455" s="1"/>
      <c r="AQ3455" s="1"/>
    </row>
    <row r="3456" spans="1:43" ht="15.75" x14ac:dyDescent="0.2">
      <c r="A3456" s="67">
        <f t="shared" si="1481"/>
        <v>45738</v>
      </c>
      <c r="B3456" s="8">
        <f t="shared" si="1487"/>
        <v>15750.44146437</v>
      </c>
      <c r="C3456" s="224">
        <f t="shared" si="1488"/>
        <v>9500.0962872461932</v>
      </c>
      <c r="D3456" s="28">
        <f t="shared" si="1489"/>
        <v>7205.03</v>
      </c>
      <c r="E3456" s="9">
        <f>IF(K3456=1,VLOOKUP(A3455,[1]Plan1!$AY$117:$BA$314,3),E3455)</f>
        <v>7245.38</v>
      </c>
      <c r="F3456" s="110">
        <f t="shared" si="1490"/>
        <v>45734</v>
      </c>
      <c r="G3456" s="12">
        <f t="shared" si="1491"/>
        <v>5.6002542668107669E-3</v>
      </c>
      <c r="H3456" s="11">
        <f t="shared" si="1492"/>
        <v>45762</v>
      </c>
      <c r="I3456" s="11">
        <f t="shared" si="1493"/>
        <v>45762</v>
      </c>
      <c r="J3456" s="1">
        <f t="shared" si="1494"/>
        <v>21</v>
      </c>
      <c r="K3456" s="1">
        <f t="shared" si="1495"/>
        <v>5</v>
      </c>
      <c r="L3456" s="8">
        <f t="shared" si="1496"/>
        <v>1.00133055</v>
      </c>
      <c r="M3456" s="14">
        <f t="shared" si="1497"/>
        <v>1.0131006499999999</v>
      </c>
      <c r="N3456" s="14">
        <f t="shared" si="1498"/>
        <v>1.6487021178305057</v>
      </c>
      <c r="O3456" s="8">
        <f t="shared" si="1499"/>
        <v>1.6508957900000001</v>
      </c>
      <c r="P3456" s="8">
        <f t="shared" si="1500"/>
        <v>15683.6689652</v>
      </c>
      <c r="Q3456" s="13">
        <f t="shared" si="1501"/>
        <v>0</v>
      </c>
      <c r="R3456" s="21">
        <v>0</v>
      </c>
      <c r="S3456" s="8">
        <f t="shared" si="1502"/>
        <v>0</v>
      </c>
      <c r="T3456" s="10">
        <f t="shared" si="1506"/>
        <v>0.12631999999999999</v>
      </c>
      <c r="U3456" s="13">
        <f t="shared" si="1503"/>
        <v>9</v>
      </c>
      <c r="V3456" s="13">
        <v>252</v>
      </c>
      <c r="W3456" s="14">
        <f t="shared" si="1507"/>
        <v>1.004257454</v>
      </c>
      <c r="X3456" s="224">
        <f t="shared" si="1505"/>
        <v>66.772499170000003</v>
      </c>
      <c r="Y3456" s="8">
        <v>0</v>
      </c>
      <c r="Z3456" s="9">
        <f t="shared" si="1504"/>
        <v>0</v>
      </c>
      <c r="AA3456" s="26" t="str">
        <f t="shared" si="1484"/>
        <v>AMEX=</v>
      </c>
      <c r="AB3456" s="70">
        <f t="shared" si="1485"/>
        <v>45751</v>
      </c>
      <c r="AC3456" s="77" t="s">
        <v>162</v>
      </c>
      <c r="AD3456" s="243">
        <v>0</v>
      </c>
      <c r="AE3456" s="11"/>
      <c r="AF3456" s="5"/>
      <c r="AG3456" s="1"/>
      <c r="AH3456" s="1"/>
      <c r="AI3456" s="1"/>
      <c r="AJ3456" s="1"/>
      <c r="AK3456" s="10"/>
      <c r="AL3456" s="1"/>
      <c r="AM3456" s="1"/>
      <c r="AN3456" s="1"/>
      <c r="AO3456" s="1"/>
      <c r="AP3456" s="1"/>
      <c r="AQ3456" s="1"/>
    </row>
    <row r="3457" spans="1:43" ht="15.75" x14ac:dyDescent="0.2">
      <c r="A3457" s="67">
        <f t="shared" si="1481"/>
        <v>45739</v>
      </c>
      <c r="B3457" s="8">
        <f t="shared" si="1487"/>
        <v>15750.44146437</v>
      </c>
      <c r="C3457" s="224">
        <f t="shared" si="1488"/>
        <v>9500.0962872461932</v>
      </c>
      <c r="D3457" s="28">
        <f t="shared" si="1489"/>
        <v>7205.03</v>
      </c>
      <c r="E3457" s="9">
        <f>IF(K3457=1,VLOOKUP(A3456,[1]Plan1!$AY$117:$BA$314,3),E3456)</f>
        <v>7245.38</v>
      </c>
      <c r="F3457" s="110">
        <f t="shared" si="1490"/>
        <v>45734</v>
      </c>
      <c r="G3457" s="12">
        <f t="shared" si="1491"/>
        <v>5.6002542668107669E-3</v>
      </c>
      <c r="H3457" s="11">
        <f t="shared" si="1492"/>
        <v>45762</v>
      </c>
      <c r="I3457" s="11">
        <f t="shared" si="1493"/>
        <v>45762</v>
      </c>
      <c r="J3457" s="1">
        <f t="shared" si="1494"/>
        <v>21</v>
      </c>
      <c r="K3457" s="1">
        <f t="shared" si="1495"/>
        <v>5</v>
      </c>
      <c r="L3457" s="8">
        <f t="shared" si="1496"/>
        <v>1.00133055</v>
      </c>
      <c r="M3457" s="14">
        <f t="shared" si="1497"/>
        <v>1.0131006499999999</v>
      </c>
      <c r="N3457" s="14">
        <f t="shared" si="1498"/>
        <v>1.6487021178305057</v>
      </c>
      <c r="O3457" s="8">
        <f t="shared" si="1499"/>
        <v>1.6508957900000001</v>
      </c>
      <c r="P3457" s="8">
        <f t="shared" si="1500"/>
        <v>15683.6689652</v>
      </c>
      <c r="Q3457" s="13">
        <f t="shared" si="1501"/>
        <v>0</v>
      </c>
      <c r="R3457" s="21">
        <v>0</v>
      </c>
      <c r="S3457" s="8">
        <f t="shared" si="1502"/>
        <v>0</v>
      </c>
      <c r="T3457" s="10">
        <f t="shared" si="1506"/>
        <v>0.12631999999999999</v>
      </c>
      <c r="U3457" s="13">
        <f t="shared" si="1503"/>
        <v>9</v>
      </c>
      <c r="V3457" s="13">
        <v>252</v>
      </c>
      <c r="W3457" s="14">
        <f t="shared" si="1507"/>
        <v>1.004257454</v>
      </c>
      <c r="X3457" s="224">
        <f t="shared" si="1505"/>
        <v>66.772499170000003</v>
      </c>
      <c r="Y3457" s="8">
        <v>0</v>
      </c>
      <c r="Z3457" s="9">
        <f t="shared" si="1504"/>
        <v>0</v>
      </c>
      <c r="AA3457" s="26" t="str">
        <f t="shared" si="1484"/>
        <v>AMEX=</v>
      </c>
      <c r="AB3457" s="70">
        <f t="shared" si="1485"/>
        <v>45751</v>
      </c>
      <c r="AC3457" s="238">
        <f>IF(AC3445&gt;AC3451,TRUNC((AC3445-AC3451)/AC3447,8),0)</f>
        <v>9.3707732299999993</v>
      </c>
      <c r="AD3457" s="221">
        <f>AD3450-AD3454</f>
        <v>0</v>
      </c>
      <c r="AE3457" s="11"/>
      <c r="AF3457" s="5"/>
      <c r="AG3457" s="1"/>
      <c r="AH3457" s="1"/>
      <c r="AI3457" s="1"/>
      <c r="AJ3457" s="1"/>
      <c r="AK3457" s="10"/>
      <c r="AL3457" s="1"/>
      <c r="AM3457" s="1"/>
      <c r="AN3457" s="1"/>
      <c r="AO3457" s="1"/>
      <c r="AP3457" s="1"/>
      <c r="AQ3457" s="1"/>
    </row>
    <row r="3458" spans="1:43" ht="15" x14ac:dyDescent="0.2">
      <c r="A3458" s="67">
        <f t="shared" si="1481"/>
        <v>45740</v>
      </c>
      <c r="B3458" s="8">
        <f t="shared" si="1487"/>
        <v>15750.44146437</v>
      </c>
      <c r="C3458" s="224">
        <f t="shared" si="1488"/>
        <v>9500.0962872461932</v>
      </c>
      <c r="D3458" s="28">
        <f t="shared" si="1489"/>
        <v>7205.03</v>
      </c>
      <c r="E3458" s="9">
        <f>IF(K3458=1,VLOOKUP(A3457,[1]Plan1!$AY$117:$BA$314,3),E3457)</f>
        <v>7245.38</v>
      </c>
      <c r="F3458" s="110">
        <f t="shared" si="1490"/>
        <v>45734</v>
      </c>
      <c r="G3458" s="12">
        <f t="shared" si="1491"/>
        <v>5.6002542668107669E-3</v>
      </c>
      <c r="H3458" s="11">
        <f t="shared" si="1492"/>
        <v>45762</v>
      </c>
      <c r="I3458" s="11">
        <f t="shared" si="1493"/>
        <v>45762</v>
      </c>
      <c r="J3458" s="1">
        <f t="shared" si="1494"/>
        <v>21</v>
      </c>
      <c r="K3458" s="1">
        <f t="shared" si="1495"/>
        <v>5</v>
      </c>
      <c r="L3458" s="8">
        <f t="shared" si="1496"/>
        <v>1.00133055</v>
      </c>
      <c r="M3458" s="14">
        <f t="shared" si="1497"/>
        <v>1.0131006499999999</v>
      </c>
      <c r="N3458" s="14">
        <f t="shared" si="1498"/>
        <v>1.6487021178305057</v>
      </c>
      <c r="O3458" s="8">
        <f t="shared" si="1499"/>
        <v>1.6508957900000001</v>
      </c>
      <c r="P3458" s="8">
        <f t="shared" si="1500"/>
        <v>15683.6689652</v>
      </c>
      <c r="Q3458" s="13">
        <f t="shared" si="1501"/>
        <v>0</v>
      </c>
      <c r="R3458" s="21">
        <v>0</v>
      </c>
      <c r="S3458" s="8">
        <f t="shared" si="1502"/>
        <v>0</v>
      </c>
      <c r="T3458" s="10">
        <f t="shared" si="1506"/>
        <v>0.12631999999999999</v>
      </c>
      <c r="U3458" s="13">
        <f t="shared" si="1503"/>
        <v>9</v>
      </c>
      <c r="V3458" s="13">
        <v>252</v>
      </c>
      <c r="W3458" s="14">
        <f t="shared" si="1507"/>
        <v>1.004257454</v>
      </c>
      <c r="X3458" s="224">
        <f t="shared" si="1505"/>
        <v>66.772499170000003</v>
      </c>
      <c r="Y3458" s="8">
        <v>0</v>
      </c>
      <c r="Z3458" s="9">
        <f t="shared" si="1504"/>
        <v>0</v>
      </c>
      <c r="AA3458" s="26" t="str">
        <f t="shared" si="1484"/>
        <v>AMEX=</v>
      </c>
      <c r="AB3458" s="70">
        <f t="shared" si="1485"/>
        <v>45751</v>
      </c>
      <c r="AC3458" s="219" t="s">
        <v>112</v>
      </c>
      <c r="AD3458" s="244" t="s">
        <v>215</v>
      </c>
      <c r="AE3458" s="11"/>
      <c r="AF3458" s="5"/>
      <c r="AG3458" s="1"/>
      <c r="AH3458" s="1"/>
      <c r="AI3458" s="1"/>
      <c r="AJ3458" s="1"/>
      <c r="AK3458" s="10"/>
      <c r="AL3458" s="1"/>
      <c r="AM3458" s="1"/>
      <c r="AN3458" s="1"/>
      <c r="AO3458" s="1"/>
      <c r="AP3458" s="1"/>
      <c r="AQ3458" s="1"/>
    </row>
    <row r="3459" spans="1:43" ht="15" x14ac:dyDescent="0.2">
      <c r="A3459" s="67">
        <f t="shared" si="1481"/>
        <v>45741</v>
      </c>
      <c r="B3459" s="8">
        <f t="shared" si="1487"/>
        <v>15762.06938852</v>
      </c>
      <c r="C3459" s="224">
        <f t="shared" si="1488"/>
        <v>9500.0962872461932</v>
      </c>
      <c r="D3459" s="28">
        <f t="shared" si="1489"/>
        <v>7205.03</v>
      </c>
      <c r="E3459" s="9">
        <f>IF(K3459=1,VLOOKUP(A3458,[1]Plan1!$AY$117:$BA$314,3),E3458)</f>
        <v>7245.38</v>
      </c>
      <c r="F3459" s="110">
        <f t="shared" si="1490"/>
        <v>45734</v>
      </c>
      <c r="G3459" s="12">
        <f t="shared" si="1491"/>
        <v>5.6002542668107669E-3</v>
      </c>
      <c r="H3459" s="11">
        <f t="shared" si="1492"/>
        <v>45762</v>
      </c>
      <c r="I3459" s="11">
        <f t="shared" si="1493"/>
        <v>45762</v>
      </c>
      <c r="J3459" s="1">
        <f t="shared" si="1494"/>
        <v>21</v>
      </c>
      <c r="K3459" s="1">
        <f t="shared" si="1495"/>
        <v>6</v>
      </c>
      <c r="L3459" s="8">
        <f t="shared" si="1496"/>
        <v>1.0015968799999999</v>
      </c>
      <c r="M3459" s="14">
        <f t="shared" si="1497"/>
        <v>1.0131006499999999</v>
      </c>
      <c r="N3459" s="14">
        <f t="shared" si="1498"/>
        <v>1.6487021178305057</v>
      </c>
      <c r="O3459" s="8">
        <f t="shared" si="1499"/>
        <v>1.65133489</v>
      </c>
      <c r="P3459" s="8">
        <f t="shared" si="1500"/>
        <v>15687.840457480001</v>
      </c>
      <c r="Q3459" s="13">
        <f t="shared" si="1501"/>
        <v>0</v>
      </c>
      <c r="R3459" s="21">
        <v>0</v>
      </c>
      <c r="S3459" s="8">
        <f t="shared" si="1502"/>
        <v>0</v>
      </c>
      <c r="T3459" s="10">
        <f t="shared" si="1506"/>
        <v>0.12631999999999999</v>
      </c>
      <c r="U3459" s="13">
        <f t="shared" si="1503"/>
        <v>10</v>
      </c>
      <c r="V3459" s="13">
        <v>252</v>
      </c>
      <c r="W3459" s="14">
        <f t="shared" si="1507"/>
        <v>1.004731622</v>
      </c>
      <c r="X3459" s="224">
        <f t="shared" si="1505"/>
        <v>74.228931040000006</v>
      </c>
      <c r="Y3459" s="8">
        <v>0</v>
      </c>
      <c r="Z3459" s="9">
        <f t="shared" si="1504"/>
        <v>0</v>
      </c>
      <c r="AA3459" s="26" t="str">
        <f t="shared" si="1484"/>
        <v>AMEX=</v>
      </c>
      <c r="AB3459" s="70">
        <f t="shared" si="1485"/>
        <v>45751</v>
      </c>
      <c r="AC3459" s="222">
        <f>B3445-AC3453-AC3457</f>
        <v>15617.591900489999</v>
      </c>
      <c r="AD3459" s="221">
        <v>154849483.28</v>
      </c>
      <c r="AE3459" s="11"/>
      <c r="AF3459" s="5"/>
      <c r="AG3459" s="1"/>
      <c r="AH3459" s="1"/>
      <c r="AI3459" s="1"/>
      <c r="AJ3459" s="1"/>
      <c r="AK3459" s="10"/>
      <c r="AL3459" s="1"/>
      <c r="AM3459" s="1"/>
      <c r="AN3459" s="1"/>
      <c r="AO3459" s="1"/>
      <c r="AP3459" s="1"/>
      <c r="AQ3459" s="1"/>
    </row>
    <row r="3460" spans="1:43" ht="15" x14ac:dyDescent="0.2">
      <c r="A3460" s="67">
        <f t="shared" si="1481"/>
        <v>45742</v>
      </c>
      <c r="B3460" s="8">
        <f t="shared" si="1487"/>
        <v>15773.705738609999</v>
      </c>
      <c r="C3460" s="224">
        <f t="shared" si="1488"/>
        <v>9500.0962872461932</v>
      </c>
      <c r="D3460" s="28">
        <f t="shared" si="1489"/>
        <v>7205.03</v>
      </c>
      <c r="E3460" s="9">
        <f>IF(K3460=1,VLOOKUP(A3459,[1]Plan1!$AY$117:$BA$314,3),E3459)</f>
        <v>7245.38</v>
      </c>
      <c r="F3460" s="110">
        <f t="shared" si="1490"/>
        <v>45734</v>
      </c>
      <c r="G3460" s="12">
        <f t="shared" si="1491"/>
        <v>5.6002542668107669E-3</v>
      </c>
      <c r="H3460" s="11">
        <f t="shared" si="1492"/>
        <v>45762</v>
      </c>
      <c r="I3460" s="11">
        <f t="shared" si="1493"/>
        <v>45762</v>
      </c>
      <c r="J3460" s="1">
        <f t="shared" si="1494"/>
        <v>21</v>
      </c>
      <c r="K3460" s="1">
        <f t="shared" si="1495"/>
        <v>7</v>
      </c>
      <c r="L3460" s="8">
        <f t="shared" si="1496"/>
        <v>1.0018632700000001</v>
      </c>
      <c r="M3460" s="14">
        <f t="shared" si="1497"/>
        <v>1.0131006499999999</v>
      </c>
      <c r="N3460" s="14">
        <f t="shared" si="1498"/>
        <v>1.6487021178305057</v>
      </c>
      <c r="O3460" s="8">
        <f t="shared" si="1499"/>
        <v>1.65177409</v>
      </c>
      <c r="P3460" s="8">
        <f t="shared" si="1500"/>
        <v>15692.012899769999</v>
      </c>
      <c r="Q3460" s="13">
        <f t="shared" si="1501"/>
        <v>0</v>
      </c>
      <c r="R3460" s="21">
        <v>0</v>
      </c>
      <c r="S3460" s="8">
        <f t="shared" si="1502"/>
        <v>0</v>
      </c>
      <c r="T3460" s="10">
        <f t="shared" si="1506"/>
        <v>0.12631999999999999</v>
      </c>
      <c r="U3460" s="13">
        <f t="shared" si="1503"/>
        <v>11</v>
      </c>
      <c r="V3460" s="13">
        <v>252</v>
      </c>
      <c r="W3460" s="14">
        <f t="shared" si="1507"/>
        <v>1.0052060140000001</v>
      </c>
      <c r="X3460" s="224">
        <f t="shared" si="1505"/>
        <v>81.692838839999993</v>
      </c>
      <c r="Y3460" s="8">
        <v>0</v>
      </c>
      <c r="Z3460" s="9">
        <f t="shared" si="1504"/>
        <v>0</v>
      </c>
      <c r="AA3460" s="26" t="str">
        <f t="shared" si="1484"/>
        <v>AMEX=</v>
      </c>
      <c r="AB3460" s="70">
        <f t="shared" si="1485"/>
        <v>45751</v>
      </c>
      <c r="AC3460" s="219" t="s">
        <v>168</v>
      </c>
      <c r="AD3460" s="244" t="s">
        <v>216</v>
      </c>
      <c r="AE3460" s="11"/>
      <c r="AF3460" s="5"/>
      <c r="AG3460" s="1"/>
      <c r="AH3460" s="1"/>
      <c r="AI3460" s="1"/>
      <c r="AJ3460" s="1"/>
      <c r="AK3460" s="10"/>
      <c r="AL3460" s="1"/>
      <c r="AM3460" s="1"/>
      <c r="AN3460" s="1"/>
      <c r="AO3460" s="1"/>
      <c r="AP3460" s="1"/>
      <c r="AQ3460" s="1"/>
    </row>
    <row r="3461" spans="1:43" ht="15" x14ac:dyDescent="0.2">
      <c r="A3461" s="67">
        <f t="shared" si="1481"/>
        <v>45743</v>
      </c>
      <c r="B3461" s="8">
        <f t="shared" si="1487"/>
        <v>15785.35080543</v>
      </c>
      <c r="C3461" s="224">
        <f t="shared" si="1488"/>
        <v>9500.0962872461932</v>
      </c>
      <c r="D3461" s="28">
        <f t="shared" si="1489"/>
        <v>7205.03</v>
      </c>
      <c r="E3461" s="9">
        <f>IF(K3461=1,VLOOKUP(A3460,[1]Plan1!$AY$117:$BA$314,3),E3460)</f>
        <v>7245.38</v>
      </c>
      <c r="F3461" s="110">
        <f t="shared" si="1490"/>
        <v>45734</v>
      </c>
      <c r="G3461" s="12">
        <f t="shared" si="1491"/>
        <v>5.6002542668107669E-3</v>
      </c>
      <c r="H3461" s="11">
        <f t="shared" si="1492"/>
        <v>45762</v>
      </c>
      <c r="I3461" s="11">
        <f t="shared" si="1493"/>
        <v>45762</v>
      </c>
      <c r="J3461" s="1">
        <f t="shared" si="1494"/>
        <v>21</v>
      </c>
      <c r="K3461" s="1">
        <f t="shared" si="1495"/>
        <v>8</v>
      </c>
      <c r="L3461" s="8">
        <f t="shared" si="1496"/>
        <v>1.00212974</v>
      </c>
      <c r="M3461" s="14">
        <f t="shared" si="1497"/>
        <v>1.0131006499999999</v>
      </c>
      <c r="N3461" s="14">
        <f t="shared" si="1498"/>
        <v>1.6487021178305057</v>
      </c>
      <c r="O3461" s="8">
        <f t="shared" si="1499"/>
        <v>1.65221342</v>
      </c>
      <c r="P3461" s="8">
        <f t="shared" si="1500"/>
        <v>15696.18657708</v>
      </c>
      <c r="Q3461" s="13">
        <f t="shared" si="1501"/>
        <v>0</v>
      </c>
      <c r="R3461" s="21">
        <v>0</v>
      </c>
      <c r="S3461" s="8">
        <f t="shared" si="1502"/>
        <v>0</v>
      </c>
      <c r="T3461" s="10">
        <f t="shared" si="1506"/>
        <v>0.12631999999999999</v>
      </c>
      <c r="U3461" s="13">
        <f t="shared" si="1503"/>
        <v>12</v>
      </c>
      <c r="V3461" s="13">
        <v>252</v>
      </c>
      <c r="W3461" s="14">
        <f t="shared" si="1507"/>
        <v>1.0056806300000001</v>
      </c>
      <c r="X3461" s="224">
        <f t="shared" si="1505"/>
        <v>89.164228350000002</v>
      </c>
      <c r="Y3461" s="8">
        <v>0</v>
      </c>
      <c r="Z3461" s="9">
        <f t="shared" si="1504"/>
        <v>0</v>
      </c>
      <c r="AA3461" s="26" t="str">
        <f t="shared" si="1484"/>
        <v>AMEX=</v>
      </c>
      <c r="AB3461" s="70">
        <f t="shared" si="1485"/>
        <v>45751</v>
      </c>
      <c r="AC3461" s="221">
        <f>AC3459*AC3447</f>
        <v>155332569.04227352</v>
      </c>
      <c r="AD3461" s="221">
        <v>503582470.74000001</v>
      </c>
      <c r="AE3461" s="11"/>
      <c r="AF3461" s="5"/>
      <c r="AG3461" s="1"/>
      <c r="AH3461" s="1"/>
      <c r="AI3461" s="1"/>
      <c r="AJ3461" s="1"/>
      <c r="AK3461" s="10"/>
      <c r="AL3461" s="1"/>
      <c r="AM3461" s="1"/>
      <c r="AN3461" s="1"/>
      <c r="AO3461" s="1"/>
      <c r="AP3461" s="1"/>
      <c r="AQ3461" s="1"/>
    </row>
    <row r="3462" spans="1:43" ht="15" x14ac:dyDescent="0.2">
      <c r="A3462" s="67">
        <f t="shared" si="1481"/>
        <v>45744</v>
      </c>
      <c r="B3462" s="8">
        <f t="shared" si="1487"/>
        <v>15797.004306769999</v>
      </c>
      <c r="C3462" s="224">
        <f t="shared" si="1488"/>
        <v>9500.0962872461932</v>
      </c>
      <c r="D3462" s="28">
        <f t="shared" si="1489"/>
        <v>7205.03</v>
      </c>
      <c r="E3462" s="9">
        <f>IF(K3462=1,VLOOKUP(A3461,[1]Plan1!$AY$117:$BA$314,3),E3461)</f>
        <v>7245.38</v>
      </c>
      <c r="F3462" s="110">
        <f t="shared" si="1490"/>
        <v>45734</v>
      </c>
      <c r="G3462" s="12">
        <f t="shared" si="1491"/>
        <v>5.6002542668107669E-3</v>
      </c>
      <c r="H3462" s="11">
        <f t="shared" si="1492"/>
        <v>45762</v>
      </c>
      <c r="I3462" s="11">
        <f t="shared" si="1493"/>
        <v>45762</v>
      </c>
      <c r="J3462" s="1">
        <f t="shared" si="1494"/>
        <v>21</v>
      </c>
      <c r="K3462" s="1">
        <f t="shared" si="1495"/>
        <v>9</v>
      </c>
      <c r="L3462" s="8">
        <f t="shared" si="1496"/>
        <v>1.00239627</v>
      </c>
      <c r="M3462" s="14">
        <f t="shared" si="1497"/>
        <v>1.0131006499999999</v>
      </c>
      <c r="N3462" s="14">
        <f t="shared" si="1498"/>
        <v>1.6487021178305057</v>
      </c>
      <c r="O3462" s="8">
        <f t="shared" si="1499"/>
        <v>1.65265285</v>
      </c>
      <c r="P3462" s="8">
        <f t="shared" si="1500"/>
        <v>15700.361204389999</v>
      </c>
      <c r="Q3462" s="13">
        <f t="shared" si="1501"/>
        <v>0</v>
      </c>
      <c r="R3462" s="21">
        <v>0</v>
      </c>
      <c r="S3462" s="8">
        <f t="shared" si="1502"/>
        <v>0</v>
      </c>
      <c r="T3462" s="10">
        <f t="shared" si="1506"/>
        <v>0.12631999999999999</v>
      </c>
      <c r="U3462" s="13">
        <f t="shared" si="1503"/>
        <v>13</v>
      </c>
      <c r="V3462" s="13">
        <v>252</v>
      </c>
      <c r="W3462" s="14">
        <f t="shared" si="1507"/>
        <v>1.0061554699999999</v>
      </c>
      <c r="X3462" s="224">
        <f t="shared" si="1505"/>
        <v>96.643102380000002</v>
      </c>
      <c r="Y3462" s="8">
        <v>0</v>
      </c>
      <c r="Z3462" s="9">
        <f t="shared" si="1504"/>
        <v>0</v>
      </c>
      <c r="AA3462" s="26" t="str">
        <f t="shared" si="1484"/>
        <v>AMEX=</v>
      </c>
      <c r="AB3462" s="70">
        <f t="shared" si="1485"/>
        <v>45751</v>
      </c>
      <c r="AC3462" s="233"/>
      <c r="AD3462" s="244" t="s">
        <v>199</v>
      </c>
      <c r="AE3462" s="11"/>
      <c r="AF3462" s="5"/>
      <c r="AG3462" s="1"/>
      <c r="AH3462" s="1"/>
      <c r="AI3462" s="1"/>
      <c r="AJ3462" s="1"/>
      <c r="AK3462" s="10"/>
      <c r="AL3462" s="1"/>
      <c r="AM3462" s="1"/>
      <c r="AN3462" s="1"/>
      <c r="AO3462" s="1"/>
      <c r="AP3462" s="1"/>
      <c r="AQ3462" s="1"/>
    </row>
    <row r="3463" spans="1:43" ht="15" x14ac:dyDescent="0.2">
      <c r="A3463" s="67">
        <f t="shared" si="1481"/>
        <v>45745</v>
      </c>
      <c r="B3463" s="8">
        <f t="shared" si="1487"/>
        <v>15808.66653368</v>
      </c>
      <c r="C3463" s="224">
        <f t="shared" si="1488"/>
        <v>9500.0962872461932</v>
      </c>
      <c r="D3463" s="28">
        <f t="shared" si="1489"/>
        <v>7205.03</v>
      </c>
      <c r="E3463" s="9">
        <f>IF(K3463=1,VLOOKUP(A3462,[1]Plan1!$AY$117:$BA$314,3),E3462)</f>
        <v>7245.38</v>
      </c>
      <c r="F3463" s="110">
        <f t="shared" si="1490"/>
        <v>45734</v>
      </c>
      <c r="G3463" s="12">
        <f t="shared" si="1491"/>
        <v>5.6002542668107669E-3</v>
      </c>
      <c r="H3463" s="11">
        <f t="shared" si="1492"/>
        <v>45762</v>
      </c>
      <c r="I3463" s="11">
        <f t="shared" si="1493"/>
        <v>45762</v>
      </c>
      <c r="J3463" s="1">
        <f t="shared" si="1494"/>
        <v>21</v>
      </c>
      <c r="K3463" s="1">
        <f t="shared" si="1495"/>
        <v>10</v>
      </c>
      <c r="L3463" s="8">
        <f t="shared" si="1496"/>
        <v>1.0026628799999999</v>
      </c>
      <c r="M3463" s="14">
        <f t="shared" si="1497"/>
        <v>1.0131006499999999</v>
      </c>
      <c r="N3463" s="14">
        <f t="shared" si="1498"/>
        <v>1.6487021178305057</v>
      </c>
      <c r="O3463" s="8">
        <f t="shared" si="1499"/>
        <v>1.65309241</v>
      </c>
      <c r="P3463" s="8">
        <f t="shared" si="1500"/>
        <v>15704.53706671</v>
      </c>
      <c r="Q3463" s="13">
        <f t="shared" si="1501"/>
        <v>0</v>
      </c>
      <c r="R3463" s="21">
        <v>0</v>
      </c>
      <c r="S3463" s="8">
        <f t="shared" si="1502"/>
        <v>0</v>
      </c>
      <c r="T3463" s="10">
        <f t="shared" si="1506"/>
        <v>0.12631999999999999</v>
      </c>
      <c r="U3463" s="13">
        <f t="shared" si="1503"/>
        <v>14</v>
      </c>
      <c r="V3463" s="13">
        <v>252</v>
      </c>
      <c r="W3463" s="14">
        <f t="shared" si="1507"/>
        <v>1.0066305339999999</v>
      </c>
      <c r="X3463" s="224">
        <f t="shared" si="1505"/>
        <v>104.12946697</v>
      </c>
      <c r="Y3463" s="8">
        <v>0</v>
      </c>
      <c r="Z3463" s="9">
        <f t="shared" si="1504"/>
        <v>0</v>
      </c>
      <c r="AA3463" s="26" t="str">
        <f t="shared" si="1484"/>
        <v>AMEX=</v>
      </c>
      <c r="AB3463" s="70">
        <f t="shared" si="1485"/>
        <v>45751</v>
      </c>
      <c r="AC3463" s="233"/>
      <c r="AD3463" s="245">
        <f>ROUND(AD3459/(AD3459+AD3461),6)</f>
        <v>0.235179</v>
      </c>
      <c r="AE3463" s="11"/>
      <c r="AF3463" s="5"/>
      <c r="AG3463" s="1"/>
      <c r="AH3463" s="1"/>
      <c r="AI3463" s="1"/>
      <c r="AJ3463" s="1"/>
      <c r="AK3463" s="10"/>
      <c r="AL3463" s="1"/>
      <c r="AM3463" s="1"/>
      <c r="AN3463" s="1"/>
      <c r="AO3463" s="1"/>
      <c r="AP3463" s="1"/>
      <c r="AQ3463" s="1"/>
    </row>
    <row r="3464" spans="1:43" ht="15" x14ac:dyDescent="0.2">
      <c r="A3464" s="67">
        <f t="shared" si="1481"/>
        <v>45746</v>
      </c>
      <c r="B3464" s="8">
        <f t="shared" si="1487"/>
        <v>15808.66653368</v>
      </c>
      <c r="C3464" s="224">
        <f t="shared" si="1488"/>
        <v>9500.0962872461932</v>
      </c>
      <c r="D3464" s="28">
        <f t="shared" si="1489"/>
        <v>7205.03</v>
      </c>
      <c r="E3464" s="9">
        <f>IF(K3464=1,VLOOKUP(A3463,[1]Plan1!$AY$117:$BA$314,3),E3463)</f>
        <v>7245.38</v>
      </c>
      <c r="F3464" s="110">
        <f t="shared" si="1490"/>
        <v>45734</v>
      </c>
      <c r="G3464" s="12">
        <f t="shared" si="1491"/>
        <v>5.6002542668107669E-3</v>
      </c>
      <c r="H3464" s="11">
        <f t="shared" si="1492"/>
        <v>45762</v>
      </c>
      <c r="I3464" s="11">
        <f t="shared" si="1493"/>
        <v>45762</v>
      </c>
      <c r="J3464" s="1">
        <f t="shared" si="1494"/>
        <v>21</v>
      </c>
      <c r="K3464" s="1">
        <f t="shared" si="1495"/>
        <v>10</v>
      </c>
      <c r="L3464" s="8">
        <f t="shared" si="1496"/>
        <v>1.0026628799999999</v>
      </c>
      <c r="M3464" s="14">
        <f t="shared" si="1497"/>
        <v>1.0131006499999999</v>
      </c>
      <c r="N3464" s="14">
        <f t="shared" si="1498"/>
        <v>1.6487021178305057</v>
      </c>
      <c r="O3464" s="8">
        <f t="shared" si="1499"/>
        <v>1.65309241</v>
      </c>
      <c r="P3464" s="8">
        <f t="shared" si="1500"/>
        <v>15704.53706671</v>
      </c>
      <c r="Q3464" s="13">
        <f t="shared" si="1501"/>
        <v>0</v>
      </c>
      <c r="R3464" s="21">
        <v>0</v>
      </c>
      <c r="S3464" s="8">
        <f t="shared" si="1502"/>
        <v>0</v>
      </c>
      <c r="T3464" s="10">
        <f t="shared" si="1506"/>
        <v>0.12631999999999999</v>
      </c>
      <c r="U3464" s="13">
        <f t="shared" si="1503"/>
        <v>14</v>
      </c>
      <c r="V3464" s="13">
        <v>252</v>
      </c>
      <c r="W3464" s="14">
        <f t="shared" si="1507"/>
        <v>1.0066305339999999</v>
      </c>
      <c r="X3464" s="224">
        <f t="shared" si="1505"/>
        <v>104.12946697</v>
      </c>
      <c r="Y3464" s="8">
        <v>0</v>
      </c>
      <c r="Z3464" s="9">
        <f t="shared" si="1504"/>
        <v>0</v>
      </c>
      <c r="AA3464" s="26" t="str">
        <f t="shared" si="1484"/>
        <v>AMEX=</v>
      </c>
      <c r="AB3464" s="70">
        <f t="shared" si="1485"/>
        <v>45751</v>
      </c>
      <c r="AC3464" s="233"/>
      <c r="AD3464" s="244" t="s">
        <v>200</v>
      </c>
      <c r="AE3464" s="11"/>
      <c r="AF3464" s="5"/>
      <c r="AG3464" s="1"/>
      <c r="AH3464" s="1"/>
      <c r="AI3464" s="1"/>
      <c r="AJ3464" s="1"/>
      <c r="AK3464" s="10"/>
      <c r="AL3464" s="1"/>
      <c r="AM3464" s="1"/>
      <c r="AN3464" s="1"/>
      <c r="AO3464" s="1"/>
      <c r="AP3464" s="1"/>
      <c r="AQ3464" s="1"/>
    </row>
    <row r="3465" spans="1:43" ht="15" x14ac:dyDescent="0.2">
      <c r="A3465" s="67">
        <f t="shared" si="1481"/>
        <v>45747</v>
      </c>
      <c r="B3465" s="8">
        <f t="shared" si="1487"/>
        <v>15808.66653368</v>
      </c>
      <c r="C3465" s="224">
        <f t="shared" si="1488"/>
        <v>9500.0962872461932</v>
      </c>
      <c r="D3465" s="28">
        <f t="shared" si="1489"/>
        <v>7205.03</v>
      </c>
      <c r="E3465" s="9">
        <f>IF(K3465=1,VLOOKUP(A3464,[1]Plan1!$AY$117:$BA$314,3),E3464)</f>
        <v>7245.38</v>
      </c>
      <c r="F3465" s="110">
        <f t="shared" si="1490"/>
        <v>45734</v>
      </c>
      <c r="G3465" s="12">
        <f t="shared" si="1491"/>
        <v>5.6002542668107669E-3</v>
      </c>
      <c r="H3465" s="11">
        <f t="shared" si="1492"/>
        <v>45762</v>
      </c>
      <c r="I3465" s="11">
        <f t="shared" si="1493"/>
        <v>45762</v>
      </c>
      <c r="J3465" s="1">
        <f t="shared" si="1494"/>
        <v>21</v>
      </c>
      <c r="K3465" s="1">
        <f t="shared" si="1495"/>
        <v>10</v>
      </c>
      <c r="L3465" s="8">
        <f t="shared" si="1496"/>
        <v>1.0026628799999999</v>
      </c>
      <c r="M3465" s="14">
        <f t="shared" si="1497"/>
        <v>1.0131006499999999</v>
      </c>
      <c r="N3465" s="14">
        <f t="shared" si="1498"/>
        <v>1.6487021178305057</v>
      </c>
      <c r="O3465" s="8">
        <f t="shared" si="1499"/>
        <v>1.65309241</v>
      </c>
      <c r="P3465" s="8">
        <f t="shared" si="1500"/>
        <v>15704.53706671</v>
      </c>
      <c r="Q3465" s="13">
        <f t="shared" si="1501"/>
        <v>0</v>
      </c>
      <c r="R3465" s="21">
        <v>0</v>
      </c>
      <c r="S3465" s="8">
        <f t="shared" si="1502"/>
        <v>0</v>
      </c>
      <c r="T3465" s="10">
        <f t="shared" si="1506"/>
        <v>0.12631999999999999</v>
      </c>
      <c r="U3465" s="13">
        <f t="shared" si="1503"/>
        <v>14</v>
      </c>
      <c r="V3465" s="13">
        <v>252</v>
      </c>
      <c r="W3465" s="14">
        <f t="shared" si="1507"/>
        <v>1.0066305339999999</v>
      </c>
      <c r="X3465" s="224">
        <f t="shared" si="1505"/>
        <v>104.12946697</v>
      </c>
      <c r="Y3465" s="8">
        <v>0</v>
      </c>
      <c r="Z3465" s="9">
        <f t="shared" si="1504"/>
        <v>0</v>
      </c>
      <c r="AA3465" s="26" t="str">
        <f t="shared" si="1484"/>
        <v>AMEX=</v>
      </c>
      <c r="AB3465" s="70">
        <f t="shared" si="1485"/>
        <v>45751</v>
      </c>
      <c r="AC3465" s="233"/>
      <c r="AD3465" s="245">
        <f>1-AD3463</f>
        <v>0.76482099999999997</v>
      </c>
      <c r="AE3465" s="11"/>
      <c r="AF3465" s="5"/>
      <c r="AG3465" s="1"/>
      <c r="AH3465" s="1"/>
      <c r="AI3465" s="1"/>
      <c r="AJ3465" s="1"/>
      <c r="AK3465" s="10"/>
      <c r="AL3465" s="1"/>
      <c r="AM3465" s="1"/>
      <c r="AN3465" s="1"/>
      <c r="AO3465" s="1"/>
      <c r="AP3465" s="1"/>
      <c r="AQ3465" s="1"/>
    </row>
    <row r="3466" spans="1:43" x14ac:dyDescent="0.2">
      <c r="A3466" s="67">
        <f t="shared" si="1481"/>
        <v>45748</v>
      </c>
      <c r="B3466" s="8">
        <f t="shared" si="1487"/>
        <v>15820.337315100001</v>
      </c>
      <c r="C3466" s="224">
        <f t="shared" si="1488"/>
        <v>9500.0962872461932</v>
      </c>
      <c r="D3466" s="28">
        <f t="shared" si="1489"/>
        <v>7205.03</v>
      </c>
      <c r="E3466" s="9">
        <f>IF(K3466=1,VLOOKUP(A3465,[1]Plan1!$AY$117:$BA$314,3),E3465)</f>
        <v>7245.38</v>
      </c>
      <c r="F3466" s="110">
        <f t="shared" si="1490"/>
        <v>45734</v>
      </c>
      <c r="G3466" s="12">
        <f t="shared" si="1491"/>
        <v>5.6002542668107669E-3</v>
      </c>
      <c r="H3466" s="11">
        <f t="shared" si="1492"/>
        <v>45762</v>
      </c>
      <c r="I3466" s="11">
        <f t="shared" si="1493"/>
        <v>45762</v>
      </c>
      <c r="J3466" s="1">
        <f t="shared" si="1494"/>
        <v>21</v>
      </c>
      <c r="K3466" s="1">
        <f t="shared" si="1495"/>
        <v>11</v>
      </c>
      <c r="L3466" s="8">
        <f t="shared" si="1496"/>
        <v>1.0029295600000001</v>
      </c>
      <c r="M3466" s="14">
        <f t="shared" si="1497"/>
        <v>1.0131006499999999</v>
      </c>
      <c r="N3466" s="14">
        <f t="shared" si="1498"/>
        <v>1.6487021178305057</v>
      </c>
      <c r="O3466" s="8">
        <f t="shared" si="1499"/>
        <v>1.65353208</v>
      </c>
      <c r="P3466" s="8">
        <f t="shared" si="1500"/>
        <v>15708.713974050001</v>
      </c>
      <c r="Q3466" s="13">
        <f t="shared" si="1501"/>
        <v>0</v>
      </c>
      <c r="R3466" s="21">
        <v>0</v>
      </c>
      <c r="S3466" s="8">
        <f t="shared" si="1502"/>
        <v>0</v>
      </c>
      <c r="T3466" s="10">
        <f t="shared" si="1506"/>
        <v>0.12631999999999999</v>
      </c>
      <c r="U3466" s="13">
        <f t="shared" si="1503"/>
        <v>15</v>
      </c>
      <c r="V3466" s="13">
        <v>252</v>
      </c>
      <c r="W3466" s="14">
        <f t="shared" si="1507"/>
        <v>1.0071058230000001</v>
      </c>
      <c r="X3466" s="224">
        <f t="shared" si="1505"/>
        <v>111.62334104999999</v>
      </c>
      <c r="Y3466" s="8">
        <v>0</v>
      </c>
      <c r="Z3466" s="9">
        <f t="shared" si="1504"/>
        <v>0</v>
      </c>
      <c r="AA3466" s="26" t="str">
        <f t="shared" si="1484"/>
        <v>AMEX=</v>
      </c>
      <c r="AB3466" s="70">
        <f t="shared" si="1485"/>
        <v>45751</v>
      </c>
      <c r="AC3466" s="4"/>
      <c r="AD3466" s="1"/>
      <c r="AE3466" s="11"/>
      <c r="AF3466" s="5"/>
      <c r="AG3466" s="1"/>
      <c r="AH3466" s="1"/>
      <c r="AI3466" s="1"/>
      <c r="AJ3466" s="1"/>
      <c r="AK3466" s="10"/>
      <c r="AL3466" s="1"/>
      <c r="AM3466" s="1"/>
      <c r="AN3466" s="1"/>
      <c r="AO3466" s="1"/>
      <c r="AP3466" s="1"/>
      <c r="AQ3466" s="1"/>
    </row>
    <row r="3467" spans="1:43" x14ac:dyDescent="0.2">
      <c r="A3467" s="67">
        <f t="shared" ref="A3467:A3530" si="1508">(A3466+1)</f>
        <v>45749</v>
      </c>
      <c r="B3467" s="8">
        <f t="shared" si="1487"/>
        <v>15832.016815339999</v>
      </c>
      <c r="C3467" s="224">
        <f t="shared" si="1488"/>
        <v>9500.0962872461932</v>
      </c>
      <c r="D3467" s="28">
        <f t="shared" si="1489"/>
        <v>7205.03</v>
      </c>
      <c r="E3467" s="9">
        <f>IF(K3467=1,VLOOKUP(A3466,[1]Plan1!$AY$117:$BA$314,3),E3466)</f>
        <v>7245.38</v>
      </c>
      <c r="F3467" s="110">
        <f t="shared" si="1490"/>
        <v>45734</v>
      </c>
      <c r="G3467" s="12">
        <f t="shared" si="1491"/>
        <v>5.6002542668107669E-3</v>
      </c>
      <c r="H3467" s="11">
        <f t="shared" si="1492"/>
        <v>45762</v>
      </c>
      <c r="I3467" s="11">
        <f t="shared" si="1493"/>
        <v>45762</v>
      </c>
      <c r="J3467" s="1">
        <f t="shared" si="1494"/>
        <v>21</v>
      </c>
      <c r="K3467" s="1">
        <f t="shared" si="1495"/>
        <v>12</v>
      </c>
      <c r="L3467" s="8">
        <f t="shared" si="1496"/>
        <v>1.0031963100000001</v>
      </c>
      <c r="M3467" s="14">
        <f t="shared" si="1497"/>
        <v>1.0131006499999999</v>
      </c>
      <c r="N3467" s="14">
        <f t="shared" si="1498"/>
        <v>1.6487021178305057</v>
      </c>
      <c r="O3467" s="8">
        <f t="shared" si="1499"/>
        <v>1.6539718800000001</v>
      </c>
      <c r="P3467" s="8">
        <f t="shared" si="1500"/>
        <v>15712.89211639</v>
      </c>
      <c r="Q3467" s="13">
        <f t="shared" si="1501"/>
        <v>0</v>
      </c>
      <c r="R3467" s="21">
        <v>0</v>
      </c>
      <c r="S3467" s="8">
        <f t="shared" si="1502"/>
        <v>0</v>
      </c>
      <c r="T3467" s="10">
        <f t="shared" si="1506"/>
        <v>0.12631999999999999</v>
      </c>
      <c r="U3467" s="13">
        <f t="shared" si="1503"/>
        <v>16</v>
      </c>
      <c r="V3467" s="13">
        <v>252</v>
      </c>
      <c r="W3467" s="14">
        <f t="shared" si="1507"/>
        <v>1.007581335</v>
      </c>
      <c r="X3467" s="224">
        <f t="shared" si="1505"/>
        <v>119.12469895</v>
      </c>
      <c r="Y3467" s="8">
        <v>0</v>
      </c>
      <c r="Z3467" s="9">
        <f t="shared" si="1504"/>
        <v>0</v>
      </c>
      <c r="AA3467" s="26" t="str">
        <f t="shared" ref="AA3467:AA3530" si="1509">IF($Q3466&gt;0,VLOOKUP($A3466,$AE$10:$AO$114,($AN$7)+1),AA3466)</f>
        <v>AMEX=</v>
      </c>
      <c r="AB3467" s="70">
        <f t="shared" ref="AB3467:AB3530" si="1510">IF($Q3466&gt;0,VLOOKUP($A3466,$AE$10:$AO$114,($AO$7)+1),AB3466)</f>
        <v>45751</v>
      </c>
      <c r="AC3467" s="4"/>
      <c r="AD3467" s="1"/>
      <c r="AE3467" s="11"/>
      <c r="AF3467" s="5"/>
      <c r="AG3467" s="1"/>
      <c r="AH3467" s="1"/>
      <c r="AI3467" s="1"/>
      <c r="AJ3467" s="1"/>
      <c r="AK3467" s="10"/>
      <c r="AL3467" s="1"/>
      <c r="AM3467" s="1"/>
      <c r="AN3467" s="1"/>
      <c r="AO3467" s="1"/>
      <c r="AP3467" s="1"/>
      <c r="AQ3467" s="1"/>
    </row>
    <row r="3468" spans="1:43" ht="15" x14ac:dyDescent="0.2">
      <c r="A3468" s="67">
        <f t="shared" si="1508"/>
        <v>45750</v>
      </c>
      <c r="B3468" s="8">
        <f t="shared" si="1487"/>
        <v>15843.704798819999</v>
      </c>
      <c r="C3468" s="224">
        <f t="shared" si="1488"/>
        <v>9500.0962872461932</v>
      </c>
      <c r="D3468" s="28">
        <f t="shared" si="1489"/>
        <v>7205.03</v>
      </c>
      <c r="E3468" s="9">
        <f>IF(K3468=1,VLOOKUP(A3467,[1]Plan1!$AY$117:$BA$314,3),E3467)</f>
        <v>7245.38</v>
      </c>
      <c r="F3468" s="110">
        <f t="shared" si="1490"/>
        <v>45734</v>
      </c>
      <c r="G3468" s="12">
        <f t="shared" si="1491"/>
        <v>5.6002542668107669E-3</v>
      </c>
      <c r="H3468" s="11">
        <f t="shared" si="1492"/>
        <v>45762</v>
      </c>
      <c r="I3468" s="11">
        <f t="shared" si="1493"/>
        <v>45762</v>
      </c>
      <c r="J3468" s="1">
        <f t="shared" si="1494"/>
        <v>21</v>
      </c>
      <c r="K3468" s="1">
        <f t="shared" si="1495"/>
        <v>13</v>
      </c>
      <c r="L3468" s="8">
        <f t="shared" si="1496"/>
        <v>1.0034631300000001</v>
      </c>
      <c r="M3468" s="14">
        <f t="shared" si="1497"/>
        <v>1.0131006499999999</v>
      </c>
      <c r="N3468" s="14">
        <f t="shared" si="1498"/>
        <v>1.6487021178305057</v>
      </c>
      <c r="O3468" s="8">
        <f t="shared" si="1499"/>
        <v>1.65441178</v>
      </c>
      <c r="P3468" s="8">
        <f t="shared" si="1500"/>
        <v>15717.07120875</v>
      </c>
      <c r="Q3468" s="13">
        <f t="shared" si="1501"/>
        <v>0</v>
      </c>
      <c r="R3468" s="21">
        <v>0</v>
      </c>
      <c r="S3468" s="8">
        <f t="shared" si="1502"/>
        <v>0</v>
      </c>
      <c r="T3468" s="10">
        <f t="shared" si="1506"/>
        <v>0.12631999999999999</v>
      </c>
      <c r="U3468" s="13">
        <f t="shared" si="1503"/>
        <v>17</v>
      </c>
      <c r="V3468" s="13">
        <v>252</v>
      </c>
      <c r="W3468" s="14">
        <f t="shared" si="1507"/>
        <v>1.008057073</v>
      </c>
      <c r="X3468" s="224">
        <f t="shared" si="1505"/>
        <v>126.63359007</v>
      </c>
      <c r="Y3468" s="8">
        <v>0</v>
      </c>
      <c r="Z3468" s="9">
        <f t="shared" si="1504"/>
        <v>0</v>
      </c>
      <c r="AA3468" s="26" t="str">
        <f t="shared" si="1509"/>
        <v>AMEX=</v>
      </c>
      <c r="AB3468" s="70">
        <f t="shared" si="1510"/>
        <v>45751</v>
      </c>
      <c r="AC3468" s="232" t="s">
        <v>217</v>
      </c>
      <c r="AD3468" s="232" t="s">
        <v>217</v>
      </c>
      <c r="AE3468" s="11"/>
      <c r="AF3468" s="5"/>
      <c r="AG3468" s="1"/>
      <c r="AH3468" s="1"/>
      <c r="AI3468" s="1"/>
      <c r="AJ3468" s="1"/>
      <c r="AK3468" s="10"/>
      <c r="AL3468" s="1"/>
      <c r="AM3468" s="1"/>
      <c r="AN3468" s="1"/>
      <c r="AO3468" s="1"/>
      <c r="AP3468" s="1"/>
      <c r="AQ3468" s="1"/>
    </row>
    <row r="3469" spans="1:43" ht="18.75" x14ac:dyDescent="0.25">
      <c r="A3469" s="196">
        <f t="shared" si="1508"/>
        <v>45751</v>
      </c>
      <c r="B3469" s="85">
        <f t="shared" si="1487"/>
        <v>15855.401429910002</v>
      </c>
      <c r="C3469" s="85">
        <f t="shared" si="1488"/>
        <v>9500.0962872461932</v>
      </c>
      <c r="D3469" s="197">
        <f t="shared" si="1489"/>
        <v>7205.03</v>
      </c>
      <c r="E3469" s="106">
        <f>IF(K3469=1,VLOOKUP(A3468,[1]Plan1!$AY$117:$BA$314,3),E3468)</f>
        <v>7245.38</v>
      </c>
      <c r="F3469" s="198">
        <f t="shared" si="1490"/>
        <v>45734</v>
      </c>
      <c r="G3469" s="199">
        <f t="shared" si="1491"/>
        <v>5.6002542668107669E-3</v>
      </c>
      <c r="H3469" s="200">
        <f t="shared" si="1492"/>
        <v>45762</v>
      </c>
      <c r="I3469" s="200">
        <f t="shared" si="1493"/>
        <v>45762</v>
      </c>
      <c r="J3469" s="83">
        <f t="shared" si="1494"/>
        <v>21</v>
      </c>
      <c r="K3469" s="83">
        <f t="shared" si="1495"/>
        <v>14</v>
      </c>
      <c r="L3469" s="85">
        <f t="shared" si="1496"/>
        <v>1.0037300199999999</v>
      </c>
      <c r="M3469" s="201">
        <f t="shared" si="1497"/>
        <v>1.0131006499999999</v>
      </c>
      <c r="N3469" s="201">
        <f t="shared" si="1498"/>
        <v>1.6487021178305057</v>
      </c>
      <c r="O3469" s="85">
        <f t="shared" si="1499"/>
        <v>1.6548518000000001</v>
      </c>
      <c r="P3469" s="85">
        <f t="shared" si="1500"/>
        <v>15721.251441120001</v>
      </c>
      <c r="Q3469" s="202">
        <v>11</v>
      </c>
      <c r="R3469" s="203">
        <v>0</v>
      </c>
      <c r="S3469" s="85">
        <f t="shared" si="1502"/>
        <v>0</v>
      </c>
      <c r="T3469" s="204">
        <f t="shared" si="1506"/>
        <v>0.12631999999999999</v>
      </c>
      <c r="U3469" s="202">
        <f t="shared" si="1503"/>
        <v>18</v>
      </c>
      <c r="V3469" s="202">
        <v>252</v>
      </c>
      <c r="W3469" s="201">
        <f t="shared" si="1507"/>
        <v>1.0085330349999999</v>
      </c>
      <c r="X3469" s="85">
        <f t="shared" si="1505"/>
        <v>134.14998879000001</v>
      </c>
      <c r="Y3469" s="85">
        <v>0</v>
      </c>
      <c r="Z3469" s="106">
        <f t="shared" si="1504"/>
        <v>0</v>
      </c>
      <c r="AA3469" s="107" t="str">
        <f t="shared" si="1509"/>
        <v>AMEX=</v>
      </c>
      <c r="AB3469" s="152">
        <f t="shared" si="1510"/>
        <v>45751</v>
      </c>
      <c r="AC3469" s="234">
        <f>ROUND(AD3478*AD3487,2)</f>
        <v>956459.57</v>
      </c>
      <c r="AD3469" s="246" t="s">
        <v>218</v>
      </c>
      <c r="AE3469" s="11"/>
      <c r="AF3469" s="5"/>
      <c r="AG3469" s="1"/>
      <c r="AH3469" s="1"/>
      <c r="AI3469" s="1"/>
      <c r="AJ3469" s="1"/>
      <c r="AK3469" s="10"/>
      <c r="AL3469" s="1"/>
      <c r="AM3469" s="1"/>
      <c r="AN3469" s="1"/>
      <c r="AO3469" s="1"/>
      <c r="AP3469" s="1"/>
      <c r="AQ3469" s="1"/>
    </row>
    <row r="3470" spans="1:43" ht="15.75" x14ac:dyDescent="0.2">
      <c r="A3470" s="67">
        <f t="shared" si="1508"/>
        <v>45752</v>
      </c>
      <c r="B3470" s="8">
        <f t="shared" si="1487"/>
        <v>15770.870484188439</v>
      </c>
      <c r="C3470" s="224">
        <f t="shared" si="1488"/>
        <v>9500.0962872461932</v>
      </c>
      <c r="D3470" s="28">
        <f t="shared" si="1489"/>
        <v>7205.03</v>
      </c>
      <c r="E3470" s="9">
        <f>IF(K3470=1,VLOOKUP(A3469,[1]Plan1!$AY$117:$BA$314,3),E3469)</f>
        <v>7245.38</v>
      </c>
      <c r="F3470" s="110">
        <f t="shared" si="1490"/>
        <v>45734</v>
      </c>
      <c r="G3470" s="12">
        <f t="shared" si="1491"/>
        <v>5.6002542668107669E-3</v>
      </c>
      <c r="H3470" s="11">
        <f t="shared" si="1492"/>
        <v>45762</v>
      </c>
      <c r="I3470" s="11">
        <f t="shared" si="1493"/>
        <v>45762</v>
      </c>
      <c r="J3470" s="1">
        <f t="shared" si="1494"/>
        <v>21</v>
      </c>
      <c r="K3470" s="1">
        <f t="shared" si="1495"/>
        <v>15</v>
      </c>
      <c r="L3470" s="8">
        <f t="shared" si="1496"/>
        <v>1.0039969799999999</v>
      </c>
      <c r="M3470" s="14">
        <f t="shared" si="1497"/>
        <v>1.0131006499999999</v>
      </c>
      <c r="N3470" s="14">
        <f t="shared" si="1498"/>
        <v>1.6487021178305057</v>
      </c>
      <c r="O3470" s="8">
        <f t="shared" si="1499"/>
        <v>1.6552919399999999</v>
      </c>
      <c r="P3470" s="8">
        <f t="shared" si="1500"/>
        <v>15725.4328135</v>
      </c>
      <c r="Q3470" s="13">
        <f t="shared" si="1501"/>
        <v>0</v>
      </c>
      <c r="R3470" s="21">
        <v>0</v>
      </c>
      <c r="S3470" s="8">
        <f t="shared" si="1502"/>
        <v>0</v>
      </c>
      <c r="T3470" s="10">
        <v>0.12631999999999999</v>
      </c>
      <c r="U3470" s="13">
        <f t="shared" si="1503"/>
        <v>1</v>
      </c>
      <c r="V3470" s="13">
        <v>252</v>
      </c>
      <c r="W3470" s="14">
        <f t="shared" si="1507"/>
        <v>1.000472158</v>
      </c>
      <c r="X3470" s="85">
        <f>TRUNC((P3470*(W3470-1)),8)+(-AC$3479*(O3470/O$3469)*W3470)</f>
        <v>45.437670688440313</v>
      </c>
      <c r="Y3470" s="8">
        <v>0</v>
      </c>
      <c r="Z3470" s="9">
        <f t="shared" si="1504"/>
        <v>0</v>
      </c>
      <c r="AA3470" s="26">
        <f t="shared" si="1509"/>
        <v>0</v>
      </c>
      <c r="AB3470" s="70">
        <f t="shared" si="1510"/>
        <v>0</v>
      </c>
      <c r="AC3470" s="219" t="s">
        <v>96</v>
      </c>
      <c r="AD3470" s="301">
        <v>14527723.83</v>
      </c>
      <c r="AE3470" s="11"/>
      <c r="AF3470" s="5"/>
      <c r="AG3470" s="1"/>
      <c r="AH3470" s="1"/>
      <c r="AI3470" s="1"/>
      <c r="AJ3470" s="1"/>
      <c r="AK3470" s="10"/>
      <c r="AL3470" s="1"/>
      <c r="AM3470" s="1"/>
      <c r="AN3470" s="1"/>
      <c r="AO3470" s="1"/>
      <c r="AP3470" s="1"/>
      <c r="AQ3470" s="1"/>
    </row>
    <row r="3471" spans="1:43" ht="15.75" x14ac:dyDescent="0.2">
      <c r="A3471" s="67">
        <f t="shared" si="1508"/>
        <v>45753</v>
      </c>
      <c r="B3471" s="8">
        <f t="shared" si="1487"/>
        <v>15770.870484188439</v>
      </c>
      <c r="C3471" s="224">
        <f t="shared" si="1488"/>
        <v>9500.0962872461932</v>
      </c>
      <c r="D3471" s="28">
        <f t="shared" si="1489"/>
        <v>7205.03</v>
      </c>
      <c r="E3471" s="9">
        <f>IF(K3471=1,VLOOKUP(A3470,[1]Plan1!$AY$117:$BA$314,3),E3470)</f>
        <v>7245.38</v>
      </c>
      <c r="F3471" s="110">
        <f t="shared" si="1490"/>
        <v>45734</v>
      </c>
      <c r="G3471" s="12">
        <f t="shared" si="1491"/>
        <v>5.6002542668107669E-3</v>
      </c>
      <c r="H3471" s="11">
        <f t="shared" si="1492"/>
        <v>45762</v>
      </c>
      <c r="I3471" s="11">
        <f t="shared" si="1493"/>
        <v>45762</v>
      </c>
      <c r="J3471" s="1">
        <f t="shared" si="1494"/>
        <v>21</v>
      </c>
      <c r="K3471" s="1">
        <f t="shared" si="1495"/>
        <v>15</v>
      </c>
      <c r="L3471" s="8">
        <f t="shared" si="1496"/>
        <v>1.0039969799999999</v>
      </c>
      <c r="M3471" s="14">
        <f t="shared" si="1497"/>
        <v>1.0131006499999999</v>
      </c>
      <c r="N3471" s="14">
        <f t="shared" si="1498"/>
        <v>1.6487021178305057</v>
      </c>
      <c r="O3471" s="8">
        <f t="shared" si="1499"/>
        <v>1.6552919399999999</v>
      </c>
      <c r="P3471" s="8">
        <f t="shared" si="1500"/>
        <v>15725.4328135</v>
      </c>
      <c r="Q3471" s="13">
        <f t="shared" si="1501"/>
        <v>0</v>
      </c>
      <c r="R3471" s="21">
        <v>0</v>
      </c>
      <c r="S3471" s="8">
        <f t="shared" si="1502"/>
        <v>0</v>
      </c>
      <c r="T3471" s="10">
        <f t="shared" si="1506"/>
        <v>0.12631999999999999</v>
      </c>
      <c r="U3471" s="13">
        <f t="shared" si="1503"/>
        <v>1</v>
      </c>
      <c r="V3471" s="13">
        <v>252</v>
      </c>
      <c r="W3471" s="14">
        <f t="shared" si="1507"/>
        <v>1.000472158</v>
      </c>
      <c r="X3471" s="85">
        <f t="shared" ref="X3471:X3534" si="1511">TRUNC((P3471*(W3471-1)),8)+(-AC$3479*(O3471/O$3469)*W3471)</f>
        <v>45.437670688440313</v>
      </c>
      <c r="Y3471" s="8">
        <v>0</v>
      </c>
      <c r="Z3471" s="9">
        <f t="shared" si="1504"/>
        <v>0</v>
      </c>
      <c r="AA3471" s="26">
        <f t="shared" si="1509"/>
        <v>0</v>
      </c>
      <c r="AB3471" s="70">
        <f t="shared" si="1510"/>
        <v>0</v>
      </c>
      <c r="AC3471" s="220">
        <v>9946</v>
      </c>
      <c r="AD3471" s="219" t="s">
        <v>133</v>
      </c>
      <c r="AE3471" s="11"/>
      <c r="AF3471" s="5"/>
      <c r="AG3471" s="1"/>
      <c r="AH3471" s="1"/>
      <c r="AI3471" s="1"/>
      <c r="AJ3471" s="1"/>
      <c r="AK3471" s="10"/>
      <c r="AL3471" s="1"/>
      <c r="AM3471" s="1"/>
      <c r="AN3471" s="1"/>
      <c r="AO3471" s="1"/>
      <c r="AP3471" s="1"/>
      <c r="AQ3471" s="1"/>
    </row>
    <row r="3472" spans="1:43" ht="15.75" x14ac:dyDescent="0.2">
      <c r="A3472" s="67">
        <f t="shared" si="1508"/>
        <v>45754</v>
      </c>
      <c r="B3472" s="8">
        <f t="shared" si="1487"/>
        <v>15770.870484188439</v>
      </c>
      <c r="C3472" s="224">
        <f t="shared" si="1488"/>
        <v>9500.0962872461932</v>
      </c>
      <c r="D3472" s="28">
        <f t="shared" si="1489"/>
        <v>7205.03</v>
      </c>
      <c r="E3472" s="9">
        <f>IF(K3472=1,VLOOKUP(A3471,[1]Plan1!$AY$117:$BA$314,3),E3471)</f>
        <v>7245.38</v>
      </c>
      <c r="F3472" s="110">
        <f t="shared" si="1490"/>
        <v>45734</v>
      </c>
      <c r="G3472" s="12">
        <f t="shared" si="1491"/>
        <v>5.6002542668107669E-3</v>
      </c>
      <c r="H3472" s="11">
        <f t="shared" si="1492"/>
        <v>45762</v>
      </c>
      <c r="I3472" s="11">
        <f t="shared" si="1493"/>
        <v>45762</v>
      </c>
      <c r="J3472" s="1">
        <f t="shared" si="1494"/>
        <v>21</v>
      </c>
      <c r="K3472" s="1">
        <f t="shared" si="1495"/>
        <v>15</v>
      </c>
      <c r="L3472" s="8">
        <f t="shared" si="1496"/>
        <v>1.0039969799999999</v>
      </c>
      <c r="M3472" s="14">
        <f t="shared" si="1497"/>
        <v>1.0131006499999999</v>
      </c>
      <c r="N3472" s="14">
        <f t="shared" si="1498"/>
        <v>1.6487021178305057</v>
      </c>
      <c r="O3472" s="8">
        <f t="shared" si="1499"/>
        <v>1.6552919399999999</v>
      </c>
      <c r="P3472" s="8">
        <f t="shared" si="1500"/>
        <v>15725.4328135</v>
      </c>
      <c r="Q3472" s="13">
        <f t="shared" si="1501"/>
        <v>0</v>
      </c>
      <c r="R3472" s="21">
        <v>0</v>
      </c>
      <c r="S3472" s="8">
        <f t="shared" si="1502"/>
        <v>0</v>
      </c>
      <c r="T3472" s="10">
        <f t="shared" si="1506"/>
        <v>0.12631999999999999</v>
      </c>
      <c r="U3472" s="13">
        <f t="shared" si="1503"/>
        <v>1</v>
      </c>
      <c r="V3472" s="13">
        <v>252</v>
      </c>
      <c r="W3472" s="14">
        <f t="shared" si="1507"/>
        <v>1.000472158</v>
      </c>
      <c r="X3472" s="85">
        <f t="shared" si="1511"/>
        <v>45.437670688440313</v>
      </c>
      <c r="Y3472" s="8">
        <v>0</v>
      </c>
      <c r="Z3472" s="9">
        <f t="shared" si="1504"/>
        <v>0</v>
      </c>
      <c r="AA3472" s="26">
        <f t="shared" si="1509"/>
        <v>0</v>
      </c>
      <c r="AB3472" s="70">
        <f t="shared" si="1510"/>
        <v>0</v>
      </c>
      <c r="AC3472" s="219" t="s">
        <v>127</v>
      </c>
      <c r="AD3472" s="221">
        <v>10451733.9</v>
      </c>
      <c r="AE3472" s="11"/>
      <c r="AF3472" s="5"/>
      <c r="AG3472" s="1"/>
      <c r="AH3472" s="1"/>
      <c r="AI3472" s="1"/>
      <c r="AJ3472" s="1"/>
      <c r="AK3472" s="10"/>
      <c r="AL3472" s="1"/>
      <c r="AM3472" s="1"/>
      <c r="AN3472" s="1"/>
      <c r="AO3472" s="1"/>
      <c r="AP3472" s="1"/>
      <c r="AQ3472" s="1"/>
    </row>
    <row r="3473" spans="1:43" ht="15.75" x14ac:dyDescent="0.2">
      <c r="A3473" s="67">
        <f t="shared" si="1508"/>
        <v>45755</v>
      </c>
      <c r="B3473" s="8">
        <f t="shared" si="1487"/>
        <v>15782.513485480977</v>
      </c>
      <c r="C3473" s="224">
        <f t="shared" si="1488"/>
        <v>9500.0962872461932</v>
      </c>
      <c r="D3473" s="28">
        <f t="shared" si="1489"/>
        <v>7205.03</v>
      </c>
      <c r="E3473" s="9">
        <f>IF(K3473=1,VLOOKUP(A3472,[1]Plan1!$AY$117:$BA$314,3),E3472)</f>
        <v>7245.38</v>
      </c>
      <c r="F3473" s="110">
        <f t="shared" si="1490"/>
        <v>45734</v>
      </c>
      <c r="G3473" s="12">
        <f t="shared" si="1491"/>
        <v>5.6002542668107669E-3</v>
      </c>
      <c r="H3473" s="11">
        <f t="shared" si="1492"/>
        <v>45762</v>
      </c>
      <c r="I3473" s="11">
        <f t="shared" si="1493"/>
        <v>45762</v>
      </c>
      <c r="J3473" s="1">
        <f t="shared" si="1494"/>
        <v>21</v>
      </c>
      <c r="K3473" s="1">
        <f t="shared" si="1495"/>
        <v>16</v>
      </c>
      <c r="L3473" s="8">
        <f t="shared" si="1496"/>
        <v>1.0042640199999999</v>
      </c>
      <c r="M3473" s="14">
        <f t="shared" si="1497"/>
        <v>1.0131006499999999</v>
      </c>
      <c r="N3473" s="14">
        <f t="shared" si="1498"/>
        <v>1.6487021178305057</v>
      </c>
      <c r="O3473" s="8">
        <f t="shared" si="1499"/>
        <v>1.65573221</v>
      </c>
      <c r="P3473" s="8">
        <f t="shared" si="1500"/>
        <v>15729.615420890001</v>
      </c>
      <c r="Q3473" s="13">
        <f t="shared" si="1501"/>
        <v>0</v>
      </c>
      <c r="R3473" s="21">
        <v>0</v>
      </c>
      <c r="S3473" s="8">
        <f t="shared" si="1502"/>
        <v>0</v>
      </c>
      <c r="T3473" s="10">
        <f t="shared" si="1506"/>
        <v>0.12631999999999999</v>
      </c>
      <c r="U3473" s="13">
        <f t="shared" si="1503"/>
        <v>2</v>
      </c>
      <c r="V3473" s="13">
        <v>252</v>
      </c>
      <c r="W3473" s="14">
        <f t="shared" si="1507"/>
        <v>1.0009445379999999</v>
      </c>
      <c r="X3473" s="85">
        <f t="shared" si="1511"/>
        <v>52.898064590976176</v>
      </c>
      <c r="Y3473" s="8">
        <v>0</v>
      </c>
      <c r="Z3473" s="9">
        <f t="shared" si="1504"/>
        <v>0</v>
      </c>
      <c r="AA3473" s="26">
        <f t="shared" si="1509"/>
        <v>0</v>
      </c>
      <c r="AB3473" s="70">
        <f t="shared" si="1510"/>
        <v>0</v>
      </c>
      <c r="AC3473" s="222">
        <f>X3469</f>
        <v>134.14998879000001</v>
      </c>
      <c r="AD3473" s="219" t="s">
        <v>144</v>
      </c>
      <c r="AE3473" s="11"/>
      <c r="AF3473" s="5"/>
      <c r="AG3473" s="1"/>
      <c r="AH3473" s="1"/>
      <c r="AI3473" s="1"/>
      <c r="AJ3473" s="1"/>
      <c r="AK3473" s="10"/>
      <c r="AL3473" s="1"/>
      <c r="AM3473" s="1"/>
      <c r="AN3473" s="1"/>
      <c r="AO3473" s="1"/>
      <c r="AP3473" s="1"/>
      <c r="AQ3473" s="1"/>
    </row>
    <row r="3474" spans="1:43" ht="15.75" x14ac:dyDescent="0.2">
      <c r="A3474" s="67">
        <f t="shared" si="1508"/>
        <v>45756</v>
      </c>
      <c r="B3474" s="8">
        <f t="shared" si="1487"/>
        <v>15794.164934415014</v>
      </c>
      <c r="C3474" s="224">
        <f t="shared" si="1488"/>
        <v>9500.0962872461932</v>
      </c>
      <c r="D3474" s="28">
        <f t="shared" si="1489"/>
        <v>7205.03</v>
      </c>
      <c r="E3474" s="9">
        <f>IF(K3474=1,VLOOKUP(A3473,[1]Plan1!$AY$117:$BA$314,3),E3473)</f>
        <v>7245.38</v>
      </c>
      <c r="F3474" s="110">
        <f t="shared" si="1490"/>
        <v>45734</v>
      </c>
      <c r="G3474" s="12">
        <f t="shared" si="1491"/>
        <v>5.6002542668107669E-3</v>
      </c>
      <c r="H3474" s="11">
        <f t="shared" si="1492"/>
        <v>45762</v>
      </c>
      <c r="I3474" s="11">
        <f t="shared" si="1493"/>
        <v>45762</v>
      </c>
      <c r="J3474" s="1">
        <f t="shared" si="1494"/>
        <v>21</v>
      </c>
      <c r="K3474" s="1">
        <f t="shared" si="1495"/>
        <v>17</v>
      </c>
      <c r="L3474" s="8">
        <f t="shared" si="1496"/>
        <v>1.00453112</v>
      </c>
      <c r="M3474" s="14">
        <f t="shared" si="1497"/>
        <v>1.0131006499999999</v>
      </c>
      <c r="N3474" s="14">
        <f t="shared" si="1498"/>
        <v>1.6487021178305057</v>
      </c>
      <c r="O3474" s="8">
        <f t="shared" si="1499"/>
        <v>1.65617258</v>
      </c>
      <c r="P3474" s="8">
        <f t="shared" si="1500"/>
        <v>15733.79897829</v>
      </c>
      <c r="Q3474" s="13">
        <f t="shared" si="1501"/>
        <v>0</v>
      </c>
      <c r="R3474" s="21">
        <v>0</v>
      </c>
      <c r="S3474" s="8">
        <f t="shared" si="1502"/>
        <v>0</v>
      </c>
      <c r="T3474" s="10">
        <f t="shared" si="1506"/>
        <v>0.12631999999999999</v>
      </c>
      <c r="U3474" s="13">
        <f t="shared" si="1503"/>
        <v>3</v>
      </c>
      <c r="V3474" s="13">
        <v>252</v>
      </c>
      <c r="W3474" s="14">
        <f t="shared" si="1507"/>
        <v>1.001417142</v>
      </c>
      <c r="X3474" s="85">
        <f t="shared" si="1511"/>
        <v>60.3659561250142</v>
      </c>
      <c r="Y3474" s="8">
        <v>0</v>
      </c>
      <c r="Z3474" s="9">
        <f t="shared" si="1504"/>
        <v>0</v>
      </c>
      <c r="AA3474" s="26">
        <f t="shared" si="1509"/>
        <v>0</v>
      </c>
      <c r="AB3474" s="70">
        <f t="shared" si="1510"/>
        <v>0</v>
      </c>
      <c r="AC3474" s="219" t="s">
        <v>95</v>
      </c>
      <c r="AD3474" s="221">
        <f>AD3470-AD3472</f>
        <v>4075989.9299999997</v>
      </c>
      <c r="AE3474" s="11"/>
      <c r="AF3474" s="5"/>
      <c r="AG3474" s="1"/>
      <c r="AH3474" s="1"/>
      <c r="AI3474" s="1"/>
      <c r="AJ3474" s="1"/>
      <c r="AK3474" s="10"/>
      <c r="AL3474" s="1"/>
      <c r="AM3474" s="1"/>
      <c r="AN3474" s="1"/>
      <c r="AO3474" s="1"/>
      <c r="AP3474" s="1"/>
      <c r="AQ3474" s="1"/>
    </row>
    <row r="3475" spans="1:43" ht="15.75" x14ac:dyDescent="0.2">
      <c r="A3475" s="67">
        <f t="shared" si="1508"/>
        <v>45757</v>
      </c>
      <c r="B3475" s="8">
        <f t="shared" si="1487"/>
        <v>15805.825105622484</v>
      </c>
      <c r="C3475" s="224">
        <f t="shared" si="1488"/>
        <v>9500.0962872461932</v>
      </c>
      <c r="D3475" s="28">
        <f t="shared" si="1489"/>
        <v>7205.03</v>
      </c>
      <c r="E3475" s="9">
        <f>IF(K3475=1,VLOOKUP(A3474,[1]Plan1!$AY$117:$BA$314,3),E3474)</f>
        <v>7245.38</v>
      </c>
      <c r="F3475" s="110">
        <f t="shared" si="1490"/>
        <v>45734</v>
      </c>
      <c r="G3475" s="12">
        <f t="shared" si="1491"/>
        <v>5.6002542668107669E-3</v>
      </c>
      <c r="H3475" s="11">
        <f t="shared" si="1492"/>
        <v>45762</v>
      </c>
      <c r="I3475" s="11">
        <f t="shared" si="1493"/>
        <v>45762</v>
      </c>
      <c r="J3475" s="1">
        <f t="shared" si="1494"/>
        <v>21</v>
      </c>
      <c r="K3475" s="1">
        <f t="shared" si="1495"/>
        <v>18</v>
      </c>
      <c r="L3475" s="8">
        <f t="shared" si="1496"/>
        <v>1.0047983</v>
      </c>
      <c r="M3475" s="14">
        <f t="shared" si="1497"/>
        <v>1.0131006499999999</v>
      </c>
      <c r="N3475" s="14">
        <f t="shared" si="1498"/>
        <v>1.6487021178305057</v>
      </c>
      <c r="O3475" s="8">
        <f t="shared" si="1499"/>
        <v>1.6566130800000001</v>
      </c>
      <c r="P3475" s="8">
        <f t="shared" si="1500"/>
        <v>15737.98377071</v>
      </c>
      <c r="Q3475" s="13">
        <f t="shared" si="1501"/>
        <v>0</v>
      </c>
      <c r="R3475" s="21">
        <v>0</v>
      </c>
      <c r="S3475" s="8">
        <f t="shared" si="1502"/>
        <v>0</v>
      </c>
      <c r="T3475" s="10">
        <f t="shared" si="1506"/>
        <v>0.12631999999999999</v>
      </c>
      <c r="U3475" s="13">
        <f t="shared" si="1503"/>
        <v>4</v>
      </c>
      <c r="V3475" s="13">
        <v>252</v>
      </c>
      <c r="W3475" s="14">
        <f t="shared" si="1507"/>
        <v>1.001889969</v>
      </c>
      <c r="X3475" s="85">
        <f t="shared" si="1511"/>
        <v>67.841334912484442</v>
      </c>
      <c r="Y3475" s="8">
        <v>0</v>
      </c>
      <c r="Z3475" s="9">
        <f t="shared" si="1504"/>
        <v>0</v>
      </c>
      <c r="AA3475" s="26">
        <f t="shared" si="1509"/>
        <v>0</v>
      </c>
      <c r="AB3475" s="70">
        <f t="shared" si="1510"/>
        <v>0</v>
      </c>
      <c r="AC3475" s="221">
        <f>AC3473*AC3471</f>
        <v>1334255.78850534</v>
      </c>
      <c r="AD3475" s="219" t="s">
        <v>140</v>
      </c>
      <c r="AE3475" s="11"/>
      <c r="AF3475" s="5"/>
      <c r="AG3475" s="1"/>
      <c r="AH3475" s="1"/>
      <c r="AI3475" s="1"/>
      <c r="AJ3475" s="1"/>
      <c r="AK3475" s="10"/>
      <c r="AL3475" s="1"/>
      <c r="AM3475" s="1"/>
      <c r="AN3475" s="1"/>
      <c r="AO3475" s="1"/>
      <c r="AP3475" s="1"/>
      <c r="AQ3475" s="1"/>
    </row>
    <row r="3476" spans="1:43" ht="15.75" x14ac:dyDescent="0.2">
      <c r="A3476" s="67">
        <f t="shared" si="1508"/>
        <v>45758</v>
      </c>
      <c r="B3476" s="8">
        <f t="shared" si="1487"/>
        <v>15817.493717304151</v>
      </c>
      <c r="C3476" s="224">
        <f t="shared" si="1488"/>
        <v>9500.0962872461932</v>
      </c>
      <c r="D3476" s="28">
        <f t="shared" si="1489"/>
        <v>7205.03</v>
      </c>
      <c r="E3476" s="9">
        <f>IF(K3476=1,VLOOKUP(A3475,[1]Plan1!$AY$117:$BA$314,3),E3475)</f>
        <v>7245.38</v>
      </c>
      <c r="F3476" s="110">
        <f t="shared" si="1490"/>
        <v>45734</v>
      </c>
      <c r="G3476" s="12">
        <f t="shared" si="1491"/>
        <v>5.6002542668107669E-3</v>
      </c>
      <c r="H3476" s="11">
        <f t="shared" si="1492"/>
        <v>45762</v>
      </c>
      <c r="I3476" s="11">
        <f t="shared" si="1493"/>
        <v>45762</v>
      </c>
      <c r="J3476" s="1">
        <f t="shared" si="1494"/>
        <v>21</v>
      </c>
      <c r="K3476" s="1">
        <f t="shared" si="1495"/>
        <v>19</v>
      </c>
      <c r="L3476" s="8">
        <f t="shared" si="1496"/>
        <v>1.0050655399999999</v>
      </c>
      <c r="M3476" s="14">
        <f t="shared" si="1497"/>
        <v>1.0131006499999999</v>
      </c>
      <c r="N3476" s="14">
        <f t="shared" si="1498"/>
        <v>1.6487021178305057</v>
      </c>
      <c r="O3476" s="8">
        <f t="shared" si="1499"/>
        <v>1.65705368</v>
      </c>
      <c r="P3476" s="8">
        <f t="shared" si="1500"/>
        <v>15742.16951313</v>
      </c>
      <c r="Q3476" s="13">
        <f t="shared" si="1501"/>
        <v>0</v>
      </c>
      <c r="R3476" s="21">
        <v>0</v>
      </c>
      <c r="S3476" s="8">
        <f t="shared" si="1502"/>
        <v>0</v>
      </c>
      <c r="T3476" s="10">
        <f t="shared" si="1506"/>
        <v>0.12631999999999999</v>
      </c>
      <c r="U3476" s="13">
        <f t="shared" si="1503"/>
        <v>5</v>
      </c>
      <c r="V3476" s="13">
        <v>252</v>
      </c>
      <c r="W3476" s="14">
        <f t="shared" si="1507"/>
        <v>1.0023630189999999</v>
      </c>
      <c r="X3476" s="85">
        <f t="shared" si="1511"/>
        <v>75.324204174149884</v>
      </c>
      <c r="Y3476" s="8">
        <v>0</v>
      </c>
      <c r="Z3476" s="9">
        <f t="shared" si="1504"/>
        <v>0</v>
      </c>
      <c r="AA3476" s="26">
        <f t="shared" si="1509"/>
        <v>0</v>
      </c>
      <c r="AB3476" s="70">
        <f t="shared" si="1510"/>
        <v>0</v>
      </c>
      <c r="AC3476" s="77" t="s">
        <v>128</v>
      </c>
      <c r="AD3476" s="243">
        <v>1</v>
      </c>
      <c r="AE3476" s="11"/>
      <c r="AF3476" s="5"/>
      <c r="AG3476" s="1"/>
      <c r="AH3476" s="1"/>
      <c r="AI3476" s="1"/>
      <c r="AJ3476" s="1"/>
      <c r="AK3476" s="10"/>
      <c r="AL3476" s="1"/>
      <c r="AM3476" s="1"/>
      <c r="AN3476" s="1"/>
      <c r="AO3476" s="1"/>
      <c r="AP3476" s="1"/>
      <c r="AQ3476" s="1"/>
    </row>
    <row r="3477" spans="1:43" ht="15.75" x14ac:dyDescent="0.2">
      <c r="A3477" s="67">
        <f t="shared" si="1508"/>
        <v>45759</v>
      </c>
      <c r="B3477" s="8">
        <f t="shared" si="1487"/>
        <v>15829.17107588864</v>
      </c>
      <c r="C3477" s="224">
        <f t="shared" si="1488"/>
        <v>9500.0962872461932</v>
      </c>
      <c r="D3477" s="28">
        <f t="shared" si="1489"/>
        <v>7205.03</v>
      </c>
      <c r="E3477" s="9">
        <f>IF(K3477=1,VLOOKUP(A3476,[1]Plan1!$AY$117:$BA$314,3),E3476)</f>
        <v>7245.38</v>
      </c>
      <c r="F3477" s="110">
        <f t="shared" si="1490"/>
        <v>45734</v>
      </c>
      <c r="G3477" s="12">
        <f t="shared" si="1491"/>
        <v>5.6002542668107669E-3</v>
      </c>
      <c r="H3477" s="11">
        <f t="shared" si="1492"/>
        <v>45762</v>
      </c>
      <c r="I3477" s="11">
        <f t="shared" si="1493"/>
        <v>45762</v>
      </c>
      <c r="J3477" s="1">
        <f t="shared" si="1494"/>
        <v>21</v>
      </c>
      <c r="K3477" s="1">
        <f t="shared" si="1495"/>
        <v>20</v>
      </c>
      <c r="L3477" s="8">
        <f t="shared" si="1496"/>
        <v>1.00533286</v>
      </c>
      <c r="M3477" s="14">
        <f t="shared" si="1497"/>
        <v>1.0131006499999999</v>
      </c>
      <c r="N3477" s="14">
        <f t="shared" si="1498"/>
        <v>1.6487021178305057</v>
      </c>
      <c r="O3477" s="8">
        <f t="shared" si="1499"/>
        <v>1.65749441</v>
      </c>
      <c r="P3477" s="8">
        <f t="shared" si="1500"/>
        <v>15746.35649057</v>
      </c>
      <c r="Q3477" s="13">
        <f t="shared" si="1501"/>
        <v>0</v>
      </c>
      <c r="R3477" s="21">
        <v>0</v>
      </c>
      <c r="S3477" s="8">
        <f t="shared" si="1502"/>
        <v>0</v>
      </c>
      <c r="T3477" s="10">
        <f t="shared" si="1506"/>
        <v>0.12631999999999999</v>
      </c>
      <c r="U3477" s="13">
        <f t="shared" si="1503"/>
        <v>6</v>
      </c>
      <c r="V3477" s="13">
        <v>252</v>
      </c>
      <c r="W3477" s="14">
        <f t="shared" si="1507"/>
        <v>1.0028362930000001</v>
      </c>
      <c r="X3477" s="85">
        <f t="shared" si="1511"/>
        <v>82.814585318639118</v>
      </c>
      <c r="Y3477" s="8">
        <v>0</v>
      </c>
      <c r="Z3477" s="9">
        <f t="shared" si="1504"/>
        <v>0</v>
      </c>
      <c r="AA3477" s="26">
        <f t="shared" si="1509"/>
        <v>0</v>
      </c>
      <c r="AB3477" s="70">
        <f t="shared" si="1510"/>
        <v>0</v>
      </c>
      <c r="AC3477" s="238">
        <f>IF(AC3469&gt;AC3475,AC3473,TRUNC(AC3469/AC3471,8))</f>
        <v>96.165249340000003</v>
      </c>
      <c r="AD3477" s="219" t="s">
        <v>140</v>
      </c>
      <c r="AE3477" s="11"/>
      <c r="AF3477" s="5"/>
      <c r="AG3477" s="1"/>
      <c r="AH3477" s="1"/>
      <c r="AI3477" s="1"/>
      <c r="AJ3477" s="1"/>
      <c r="AK3477" s="10"/>
      <c r="AL3477" s="1"/>
      <c r="AM3477" s="1"/>
      <c r="AN3477" s="1"/>
      <c r="AO3477" s="1"/>
      <c r="AP3477" s="1"/>
      <c r="AQ3477" s="1"/>
    </row>
    <row r="3478" spans="1:43" ht="15.75" x14ac:dyDescent="0.2">
      <c r="A3478" s="67">
        <f t="shared" si="1508"/>
        <v>45760</v>
      </c>
      <c r="B3478" s="8">
        <f t="shared" si="1487"/>
        <v>15829.17107588864</v>
      </c>
      <c r="C3478" s="224">
        <f t="shared" si="1488"/>
        <v>9500.0962872461932</v>
      </c>
      <c r="D3478" s="28">
        <f t="shared" si="1489"/>
        <v>7205.03</v>
      </c>
      <c r="E3478" s="9">
        <f>IF(K3478=1,VLOOKUP(A3477,[1]Plan1!$AY$117:$BA$314,3),E3477)</f>
        <v>7245.38</v>
      </c>
      <c r="F3478" s="110">
        <f t="shared" si="1490"/>
        <v>45734</v>
      </c>
      <c r="G3478" s="12">
        <f t="shared" si="1491"/>
        <v>5.6002542668107669E-3</v>
      </c>
      <c r="H3478" s="11">
        <f t="shared" si="1492"/>
        <v>45762</v>
      </c>
      <c r="I3478" s="11">
        <f t="shared" si="1493"/>
        <v>45762</v>
      </c>
      <c r="J3478" s="1">
        <f t="shared" si="1494"/>
        <v>21</v>
      </c>
      <c r="K3478" s="1">
        <f t="shared" si="1495"/>
        <v>20</v>
      </c>
      <c r="L3478" s="8">
        <f t="shared" si="1496"/>
        <v>1.00533286</v>
      </c>
      <c r="M3478" s="14">
        <f t="shared" si="1497"/>
        <v>1.0131006499999999</v>
      </c>
      <c r="N3478" s="14">
        <f t="shared" si="1498"/>
        <v>1.6487021178305057</v>
      </c>
      <c r="O3478" s="8">
        <f t="shared" si="1499"/>
        <v>1.65749441</v>
      </c>
      <c r="P3478" s="8">
        <f t="shared" si="1500"/>
        <v>15746.35649057</v>
      </c>
      <c r="Q3478" s="13">
        <f t="shared" si="1501"/>
        <v>0</v>
      </c>
      <c r="R3478" s="21">
        <v>0</v>
      </c>
      <c r="S3478" s="8">
        <f t="shared" si="1502"/>
        <v>0</v>
      </c>
      <c r="T3478" s="10">
        <f t="shared" si="1506"/>
        <v>0.12631999999999999</v>
      </c>
      <c r="U3478" s="13">
        <f t="shared" si="1503"/>
        <v>6</v>
      </c>
      <c r="V3478" s="13">
        <v>252</v>
      </c>
      <c r="W3478" s="14">
        <f t="shared" si="1507"/>
        <v>1.0028362930000001</v>
      </c>
      <c r="X3478" s="85">
        <f t="shared" si="1511"/>
        <v>82.814585318639118</v>
      </c>
      <c r="Y3478" s="8">
        <v>0</v>
      </c>
      <c r="Z3478" s="9">
        <f t="shared" si="1504"/>
        <v>0</v>
      </c>
      <c r="AA3478" s="26">
        <f t="shared" si="1509"/>
        <v>0</v>
      </c>
      <c r="AB3478" s="70">
        <f t="shared" si="1510"/>
        <v>0</v>
      </c>
      <c r="AC3478" s="219" t="s">
        <v>106</v>
      </c>
      <c r="AD3478" s="221">
        <f>AD3474*AD3476</f>
        <v>4075989.9299999997</v>
      </c>
      <c r="AE3478" s="11"/>
      <c r="AF3478" s="5"/>
      <c r="AG3478" s="1"/>
      <c r="AH3478" s="1"/>
      <c r="AI3478" s="1"/>
      <c r="AJ3478" s="1"/>
      <c r="AK3478" s="10"/>
      <c r="AL3478" s="1"/>
      <c r="AM3478" s="1"/>
      <c r="AN3478" s="1"/>
      <c r="AO3478" s="1"/>
      <c r="AP3478" s="1"/>
      <c r="AQ3478" s="1"/>
    </row>
    <row r="3479" spans="1:43" ht="15.75" x14ac:dyDescent="0.2">
      <c r="A3479" s="67">
        <f t="shared" si="1508"/>
        <v>45761</v>
      </c>
      <c r="B3479" s="8">
        <f t="shared" si="1487"/>
        <v>15829.17107588864</v>
      </c>
      <c r="C3479" s="224">
        <f t="shared" si="1488"/>
        <v>9500.0962872461932</v>
      </c>
      <c r="D3479" s="28">
        <f t="shared" si="1489"/>
        <v>7205.03</v>
      </c>
      <c r="E3479" s="9">
        <f>IF(K3479=1,VLOOKUP(A3478,[1]Plan1!$AY$117:$BA$314,3),E3478)</f>
        <v>7245.38</v>
      </c>
      <c r="F3479" s="110">
        <f t="shared" si="1490"/>
        <v>45734</v>
      </c>
      <c r="G3479" s="12">
        <f t="shared" si="1491"/>
        <v>5.6002542668107669E-3</v>
      </c>
      <c r="H3479" s="11">
        <f t="shared" si="1492"/>
        <v>45762</v>
      </c>
      <c r="I3479" s="11">
        <f t="shared" si="1493"/>
        <v>45762</v>
      </c>
      <c r="J3479" s="1">
        <f t="shared" si="1494"/>
        <v>21</v>
      </c>
      <c r="K3479" s="1">
        <f t="shared" si="1495"/>
        <v>20</v>
      </c>
      <c r="L3479" s="8">
        <f t="shared" si="1496"/>
        <v>1.00533286</v>
      </c>
      <c r="M3479" s="14">
        <f t="shared" si="1497"/>
        <v>1.0131006499999999</v>
      </c>
      <c r="N3479" s="14">
        <f t="shared" si="1498"/>
        <v>1.6487021178305057</v>
      </c>
      <c r="O3479" s="8">
        <f t="shared" si="1499"/>
        <v>1.65749441</v>
      </c>
      <c r="P3479" s="8">
        <f t="shared" si="1500"/>
        <v>15746.35649057</v>
      </c>
      <c r="Q3479" s="13">
        <f t="shared" si="1501"/>
        <v>0</v>
      </c>
      <c r="R3479" s="21">
        <v>0</v>
      </c>
      <c r="S3479" s="8">
        <f t="shared" si="1502"/>
        <v>0</v>
      </c>
      <c r="T3479" s="10">
        <f t="shared" si="1506"/>
        <v>0.12631999999999999</v>
      </c>
      <c r="U3479" s="13">
        <f t="shared" si="1503"/>
        <v>6</v>
      </c>
      <c r="V3479" s="13">
        <v>252</v>
      </c>
      <c r="W3479" s="14">
        <f t="shared" si="1507"/>
        <v>1.0028362930000001</v>
      </c>
      <c r="X3479" s="85">
        <f t="shared" si="1511"/>
        <v>82.814585318639118</v>
      </c>
      <c r="Y3479" s="8">
        <v>0</v>
      </c>
      <c r="Z3479" s="9">
        <f t="shared" si="1504"/>
        <v>0</v>
      </c>
      <c r="AA3479" s="26">
        <f t="shared" si="1509"/>
        <v>0</v>
      </c>
      <c r="AB3479" s="70">
        <f t="shared" si="1510"/>
        <v>0</v>
      </c>
      <c r="AC3479" s="222">
        <f>IF(AC3469&gt;AC3475,0,TRUNC((AC3469-AC3475)/AC3471,8))</f>
        <v>-37.984739439999998</v>
      </c>
      <c r="AD3479" s="219" t="s">
        <v>141</v>
      </c>
      <c r="AE3479" s="11"/>
      <c r="AF3479" s="5"/>
      <c r="AG3479" s="1"/>
      <c r="AH3479" s="1"/>
      <c r="AI3479" s="1"/>
      <c r="AJ3479" s="1"/>
      <c r="AK3479" s="10"/>
      <c r="AL3479" s="1"/>
      <c r="AM3479" s="1"/>
      <c r="AN3479" s="1"/>
      <c r="AO3479" s="1"/>
      <c r="AP3479" s="1"/>
      <c r="AQ3479" s="1"/>
    </row>
    <row r="3480" spans="1:43" ht="15.75" x14ac:dyDescent="0.2">
      <c r="A3480" s="67">
        <f t="shared" si="1508"/>
        <v>45762</v>
      </c>
      <c r="B3480" s="8">
        <f t="shared" si="1487"/>
        <v>15840.857074638636</v>
      </c>
      <c r="C3480" s="224">
        <f t="shared" si="1488"/>
        <v>9500.0962872461932</v>
      </c>
      <c r="D3480" s="28">
        <f t="shared" si="1489"/>
        <v>7205.03</v>
      </c>
      <c r="E3480" s="9">
        <f>IF(K3480=1,VLOOKUP(A3479,[1]Plan1!$AY$117:$BA$314,3),E3479)</f>
        <v>7245.38</v>
      </c>
      <c r="F3480" s="110">
        <f t="shared" si="1490"/>
        <v>45734</v>
      </c>
      <c r="G3480" s="12">
        <f t="shared" si="1491"/>
        <v>5.6002542668107669E-3</v>
      </c>
      <c r="H3480" s="11">
        <f t="shared" si="1492"/>
        <v>45792</v>
      </c>
      <c r="I3480" s="11">
        <f t="shared" si="1493"/>
        <v>45762</v>
      </c>
      <c r="J3480" s="1">
        <f t="shared" si="1494"/>
        <v>21</v>
      </c>
      <c r="K3480" s="1">
        <f t="shared" si="1495"/>
        <v>21</v>
      </c>
      <c r="L3480" s="8">
        <f t="shared" si="1496"/>
        <v>1.0056002500000001</v>
      </c>
      <c r="M3480" s="14">
        <f t="shared" si="1497"/>
        <v>1.0131006499999999</v>
      </c>
      <c r="N3480" s="14">
        <f t="shared" si="1498"/>
        <v>1.6487021178305057</v>
      </c>
      <c r="O3480" s="8">
        <f t="shared" si="1499"/>
        <v>1.6579352599999999</v>
      </c>
      <c r="P3480" s="8">
        <f t="shared" si="1500"/>
        <v>15750.54460802</v>
      </c>
      <c r="Q3480" s="13">
        <f t="shared" si="1501"/>
        <v>0</v>
      </c>
      <c r="R3480" s="21">
        <v>0</v>
      </c>
      <c r="S3480" s="8">
        <f t="shared" si="1502"/>
        <v>0</v>
      </c>
      <c r="T3480" s="10">
        <f t="shared" si="1506"/>
        <v>0.12631999999999999</v>
      </c>
      <c r="U3480" s="13">
        <f t="shared" si="1503"/>
        <v>7</v>
      </c>
      <c r="V3480" s="13">
        <v>252</v>
      </c>
      <c r="W3480" s="14">
        <f t="shared" si="1507"/>
        <v>1.0033097900000001</v>
      </c>
      <c r="X3480" s="85">
        <f t="shared" si="1511"/>
        <v>90.312466618636151</v>
      </c>
      <c r="Y3480" s="8">
        <v>0</v>
      </c>
      <c r="Z3480" s="9">
        <f t="shared" si="1504"/>
        <v>0</v>
      </c>
      <c r="AA3480" s="26">
        <f t="shared" si="1509"/>
        <v>0</v>
      </c>
      <c r="AB3480" s="70">
        <f t="shared" si="1510"/>
        <v>0</v>
      </c>
      <c r="AC3480" s="77" t="s">
        <v>162</v>
      </c>
      <c r="AD3480" s="243">
        <v>0</v>
      </c>
      <c r="AE3480" s="11"/>
      <c r="AF3480" s="5"/>
      <c r="AG3480" s="1"/>
      <c r="AH3480" s="1"/>
      <c r="AI3480" s="1"/>
      <c r="AJ3480" s="1"/>
      <c r="AK3480" s="10"/>
      <c r="AL3480" s="1"/>
      <c r="AM3480" s="1"/>
      <c r="AN3480" s="1"/>
      <c r="AO3480" s="1"/>
      <c r="AP3480" s="1"/>
      <c r="AQ3480" s="1"/>
    </row>
    <row r="3481" spans="1:43" ht="15.75" x14ac:dyDescent="0.2">
      <c r="A3481" s="67">
        <f t="shared" si="1508"/>
        <v>45763</v>
      </c>
      <c r="B3481" s="8">
        <f t="shared" si="1487"/>
        <v>15851.916421489532</v>
      </c>
      <c r="C3481" s="224">
        <f t="shared" si="1488"/>
        <v>9500.0962872461932</v>
      </c>
      <c r="D3481" s="28">
        <f t="shared" si="1489"/>
        <v>7245.38</v>
      </c>
      <c r="E3481" s="9">
        <f>IF(K3481=1,VLOOKUP(A3480,[1]Plan1!$AY$117:$BA$314,3),E3480)</f>
        <v>7276.54</v>
      </c>
      <c r="F3481" s="110">
        <f t="shared" si="1490"/>
        <v>45763</v>
      </c>
      <c r="G3481" s="12">
        <f t="shared" si="1491"/>
        <v>4.3006716003852752E-3</v>
      </c>
      <c r="H3481" s="11">
        <f t="shared" si="1492"/>
        <v>45792</v>
      </c>
      <c r="I3481" s="11">
        <f t="shared" si="1493"/>
        <v>45792</v>
      </c>
      <c r="J3481" s="1">
        <f t="shared" si="1494"/>
        <v>19</v>
      </c>
      <c r="K3481" s="1">
        <f t="shared" si="1495"/>
        <v>1</v>
      </c>
      <c r="L3481" s="8">
        <f t="shared" si="1496"/>
        <v>1.0002258900000001</v>
      </c>
      <c r="M3481" s="14">
        <f t="shared" si="1497"/>
        <v>1.0056002500000001</v>
      </c>
      <c r="N3481" s="14">
        <f t="shared" si="1498"/>
        <v>1.657935261865886</v>
      </c>
      <c r="O3481" s="8">
        <f t="shared" si="1499"/>
        <v>1.65830977</v>
      </c>
      <c r="P3481" s="8">
        <f t="shared" si="1500"/>
        <v>15754.10248908</v>
      </c>
      <c r="Q3481" s="13">
        <f t="shared" si="1501"/>
        <v>0</v>
      </c>
      <c r="R3481" s="21">
        <v>0</v>
      </c>
      <c r="S3481" s="8">
        <f t="shared" si="1502"/>
        <v>0</v>
      </c>
      <c r="T3481" s="10">
        <f t="shared" si="1506"/>
        <v>0.12631999999999999</v>
      </c>
      <c r="U3481" s="13">
        <f t="shared" si="1503"/>
        <v>8</v>
      </c>
      <c r="V3481" s="13">
        <v>252</v>
      </c>
      <c r="W3481" s="14">
        <f t="shared" si="1507"/>
        <v>1.0037835100000001</v>
      </c>
      <c r="X3481" s="85">
        <f t="shared" si="1511"/>
        <v>97.813932409531333</v>
      </c>
      <c r="Y3481" s="8">
        <v>0</v>
      </c>
      <c r="Z3481" s="9">
        <f t="shared" si="1504"/>
        <v>0</v>
      </c>
      <c r="AA3481" s="26">
        <f t="shared" si="1509"/>
        <v>0</v>
      </c>
      <c r="AB3481" s="70">
        <f t="shared" si="1510"/>
        <v>0</v>
      </c>
      <c r="AC3481" s="238">
        <f>IF(AC3469&gt;AC3475,TRUNC((AC3469-AC3475)/AC3471,8),0)</f>
        <v>0</v>
      </c>
      <c r="AD3481" s="221">
        <f>AD3474-AD3478</f>
        <v>0</v>
      </c>
      <c r="AE3481" s="11"/>
      <c r="AF3481" s="5"/>
      <c r="AG3481" s="1"/>
      <c r="AH3481" s="1"/>
      <c r="AI3481" s="1"/>
      <c r="AJ3481" s="1"/>
      <c r="AK3481" s="10"/>
      <c r="AL3481" s="1"/>
      <c r="AM3481" s="1"/>
      <c r="AN3481" s="1"/>
      <c r="AO3481" s="1"/>
      <c r="AP3481" s="1"/>
      <c r="AQ3481" s="1"/>
    </row>
    <row r="3482" spans="1:43" ht="15.75" x14ac:dyDescent="0.2">
      <c r="A3482" s="67">
        <f t="shared" si="1508"/>
        <v>45764</v>
      </c>
      <c r="B3482" s="8">
        <f t="shared" si="1487"/>
        <v>15862.98345068733</v>
      </c>
      <c r="C3482" s="224">
        <f t="shared" si="1488"/>
        <v>9500.0962872461932</v>
      </c>
      <c r="D3482" s="28">
        <f t="shared" si="1489"/>
        <v>7245.38</v>
      </c>
      <c r="E3482" s="9">
        <f>IF(K3482=1,VLOOKUP(A3481,[1]Plan1!$AY$117:$BA$314,3),E3481)</f>
        <v>7276.54</v>
      </c>
      <c r="F3482" s="110">
        <f t="shared" si="1490"/>
        <v>45763</v>
      </c>
      <c r="G3482" s="12">
        <f t="shared" si="1491"/>
        <v>4.3006716003852752E-3</v>
      </c>
      <c r="H3482" s="11">
        <f t="shared" si="1492"/>
        <v>45792</v>
      </c>
      <c r="I3482" s="11">
        <f t="shared" si="1493"/>
        <v>45792</v>
      </c>
      <c r="J3482" s="1">
        <f t="shared" si="1494"/>
        <v>19</v>
      </c>
      <c r="K3482" s="1">
        <f t="shared" si="1495"/>
        <v>2</v>
      </c>
      <c r="L3482" s="8">
        <f t="shared" si="1496"/>
        <v>1.00045183</v>
      </c>
      <c r="M3482" s="14">
        <f t="shared" si="1497"/>
        <v>1.0056002500000001</v>
      </c>
      <c r="N3482" s="14">
        <f t="shared" si="1498"/>
        <v>1.657935261865886</v>
      </c>
      <c r="O3482" s="8">
        <f t="shared" si="1499"/>
        <v>1.6586843600000001</v>
      </c>
      <c r="P3482" s="8">
        <f t="shared" si="1500"/>
        <v>15757.661130140001</v>
      </c>
      <c r="Q3482" s="13">
        <f t="shared" si="1501"/>
        <v>0</v>
      </c>
      <c r="R3482" s="21">
        <v>0</v>
      </c>
      <c r="S3482" s="8">
        <f t="shared" si="1502"/>
        <v>0</v>
      </c>
      <c r="T3482" s="10">
        <f t="shared" si="1506"/>
        <v>0.12631999999999999</v>
      </c>
      <c r="U3482" s="13">
        <f t="shared" si="1503"/>
        <v>9</v>
      </c>
      <c r="V3482" s="13">
        <v>252</v>
      </c>
      <c r="W3482" s="14">
        <f t="shared" si="1507"/>
        <v>1.004257454</v>
      </c>
      <c r="X3482" s="85">
        <f t="shared" si="1511"/>
        <v>105.32232054732995</v>
      </c>
      <c r="Y3482" s="8">
        <v>0</v>
      </c>
      <c r="Z3482" s="9">
        <f t="shared" si="1504"/>
        <v>0</v>
      </c>
      <c r="AA3482" s="26">
        <f t="shared" si="1509"/>
        <v>0</v>
      </c>
      <c r="AB3482" s="70">
        <f t="shared" si="1510"/>
        <v>0</v>
      </c>
      <c r="AC3482" s="219" t="s">
        <v>112</v>
      </c>
      <c r="AD3482" s="244" t="s">
        <v>219</v>
      </c>
      <c r="AE3482" s="11"/>
      <c r="AF3482" s="5"/>
      <c r="AG3482" s="1"/>
      <c r="AH3482" s="1"/>
      <c r="AI3482" s="1"/>
      <c r="AJ3482" s="1"/>
      <c r="AK3482" s="10"/>
      <c r="AL3482" s="1"/>
      <c r="AM3482" s="1"/>
      <c r="AN3482" s="1"/>
      <c r="AO3482" s="1"/>
      <c r="AP3482" s="1"/>
      <c r="AQ3482" s="1"/>
    </row>
    <row r="3483" spans="1:43" ht="15.75" x14ac:dyDescent="0.2">
      <c r="A3483" s="67">
        <f t="shared" si="1508"/>
        <v>45765</v>
      </c>
      <c r="B3483" s="8">
        <f t="shared" si="1487"/>
        <v>15874.058261421042</v>
      </c>
      <c r="C3483" s="224">
        <f t="shared" si="1488"/>
        <v>9500.0962872461932</v>
      </c>
      <c r="D3483" s="28">
        <f t="shared" si="1489"/>
        <v>7245.38</v>
      </c>
      <c r="E3483" s="9">
        <f>IF(K3483=1,VLOOKUP(A3482,[1]Plan1!$AY$117:$BA$314,3),E3482)</f>
        <v>7276.54</v>
      </c>
      <c r="F3483" s="110">
        <f t="shared" si="1490"/>
        <v>45763</v>
      </c>
      <c r="G3483" s="12">
        <f t="shared" si="1491"/>
        <v>4.3006716003852752E-3</v>
      </c>
      <c r="H3483" s="11">
        <f t="shared" si="1492"/>
        <v>45792</v>
      </c>
      <c r="I3483" s="11">
        <f t="shared" si="1493"/>
        <v>45792</v>
      </c>
      <c r="J3483" s="1">
        <f t="shared" si="1494"/>
        <v>19</v>
      </c>
      <c r="K3483" s="1">
        <f t="shared" si="1495"/>
        <v>3</v>
      </c>
      <c r="L3483" s="8">
        <f t="shared" si="1496"/>
        <v>1.0006778199999999</v>
      </c>
      <c r="M3483" s="14">
        <f t="shared" si="1497"/>
        <v>1.0056002500000001</v>
      </c>
      <c r="N3483" s="14">
        <f t="shared" si="1498"/>
        <v>1.657935261865886</v>
      </c>
      <c r="O3483" s="8">
        <f t="shared" si="1499"/>
        <v>1.65905904</v>
      </c>
      <c r="P3483" s="8">
        <f t="shared" si="1500"/>
        <v>15761.22062622</v>
      </c>
      <c r="Q3483" s="13">
        <f t="shared" si="1501"/>
        <v>0</v>
      </c>
      <c r="R3483" s="21">
        <v>0</v>
      </c>
      <c r="S3483" s="8">
        <f t="shared" si="1502"/>
        <v>0</v>
      </c>
      <c r="T3483" s="10">
        <f t="shared" si="1506"/>
        <v>0.12631999999999999</v>
      </c>
      <c r="U3483" s="13">
        <f t="shared" si="1503"/>
        <v>10</v>
      </c>
      <c r="V3483" s="13">
        <v>252</v>
      </c>
      <c r="W3483" s="14">
        <f t="shared" si="1507"/>
        <v>1.004731622</v>
      </c>
      <c r="X3483" s="85">
        <f t="shared" si="1511"/>
        <v>112.83763520104259</v>
      </c>
      <c r="Y3483" s="8">
        <v>0</v>
      </c>
      <c r="Z3483" s="9">
        <f t="shared" si="1504"/>
        <v>0</v>
      </c>
      <c r="AA3483" s="26">
        <f t="shared" si="1509"/>
        <v>0</v>
      </c>
      <c r="AB3483" s="70">
        <f t="shared" si="1510"/>
        <v>0</v>
      </c>
      <c r="AC3483" s="222">
        <f>B3469-AC3477-AC3481</f>
        <v>15759.236180570002</v>
      </c>
      <c r="AD3483" s="221">
        <v>157225556.53999999</v>
      </c>
      <c r="AE3483" s="11"/>
      <c r="AF3483" s="5"/>
      <c r="AG3483" s="1"/>
      <c r="AH3483" s="1"/>
      <c r="AI3483" s="1"/>
      <c r="AJ3483" s="1"/>
      <c r="AK3483" s="10"/>
      <c r="AL3483" s="1"/>
      <c r="AM3483" s="1"/>
      <c r="AN3483" s="1"/>
      <c r="AO3483" s="1"/>
      <c r="AP3483" s="1"/>
      <c r="AQ3483" s="1"/>
    </row>
    <row r="3484" spans="1:43" ht="15.75" x14ac:dyDescent="0.2">
      <c r="A3484" s="67">
        <f t="shared" si="1508"/>
        <v>45766</v>
      </c>
      <c r="B3484" s="8">
        <f t="shared" si="1487"/>
        <v>15874.058261421042</v>
      </c>
      <c r="C3484" s="224">
        <f t="shared" si="1488"/>
        <v>9500.0962872461932</v>
      </c>
      <c r="D3484" s="28">
        <f t="shared" si="1489"/>
        <v>7245.38</v>
      </c>
      <c r="E3484" s="9">
        <f>IF(K3484=1,VLOOKUP(A3483,[1]Plan1!$AY$117:$BA$314,3),E3483)</f>
        <v>7276.54</v>
      </c>
      <c r="F3484" s="110">
        <f t="shared" si="1490"/>
        <v>45763</v>
      </c>
      <c r="G3484" s="12">
        <f t="shared" si="1491"/>
        <v>4.3006716003852752E-3</v>
      </c>
      <c r="H3484" s="11">
        <f t="shared" si="1492"/>
        <v>45792</v>
      </c>
      <c r="I3484" s="11">
        <f t="shared" si="1493"/>
        <v>45792</v>
      </c>
      <c r="J3484" s="1">
        <f t="shared" si="1494"/>
        <v>19</v>
      </c>
      <c r="K3484" s="1">
        <f t="shared" si="1495"/>
        <v>3</v>
      </c>
      <c r="L3484" s="8">
        <f t="shared" si="1496"/>
        <v>1.0006778199999999</v>
      </c>
      <c r="M3484" s="14">
        <f t="shared" si="1497"/>
        <v>1.0056002500000001</v>
      </c>
      <c r="N3484" s="14">
        <f t="shared" si="1498"/>
        <v>1.657935261865886</v>
      </c>
      <c r="O3484" s="8">
        <f t="shared" si="1499"/>
        <v>1.65905904</v>
      </c>
      <c r="P3484" s="8">
        <f t="shared" si="1500"/>
        <v>15761.22062622</v>
      </c>
      <c r="Q3484" s="13">
        <f t="shared" si="1501"/>
        <v>0</v>
      </c>
      <c r="R3484" s="21">
        <v>0</v>
      </c>
      <c r="S3484" s="8">
        <f t="shared" si="1502"/>
        <v>0</v>
      </c>
      <c r="T3484" s="10">
        <f t="shared" si="1506"/>
        <v>0.12631999999999999</v>
      </c>
      <c r="U3484" s="13">
        <f t="shared" si="1503"/>
        <v>10</v>
      </c>
      <c r="V3484" s="13">
        <v>252</v>
      </c>
      <c r="W3484" s="14">
        <f t="shared" si="1507"/>
        <v>1.004731622</v>
      </c>
      <c r="X3484" s="85">
        <f t="shared" si="1511"/>
        <v>112.83763520104259</v>
      </c>
      <c r="Y3484" s="8">
        <v>0</v>
      </c>
      <c r="Z3484" s="9">
        <f t="shared" si="1504"/>
        <v>0</v>
      </c>
      <c r="AA3484" s="26">
        <f t="shared" si="1509"/>
        <v>0</v>
      </c>
      <c r="AB3484" s="70">
        <f t="shared" si="1510"/>
        <v>0</v>
      </c>
      <c r="AC3484" s="219" t="s">
        <v>168</v>
      </c>
      <c r="AD3484" s="244" t="s">
        <v>220</v>
      </c>
      <c r="AE3484" s="11"/>
      <c r="AF3484" s="5"/>
      <c r="AG3484" s="1"/>
      <c r="AH3484" s="1"/>
      <c r="AI3484" s="1"/>
      <c r="AJ3484" s="1"/>
      <c r="AK3484" s="10"/>
      <c r="AL3484" s="1"/>
      <c r="AM3484" s="1"/>
      <c r="AN3484" s="1"/>
      <c r="AO3484" s="1"/>
      <c r="AP3484" s="1"/>
      <c r="AQ3484" s="1"/>
    </row>
    <row r="3485" spans="1:43" ht="15.75" x14ac:dyDescent="0.2">
      <c r="A3485" s="67">
        <f t="shared" si="1508"/>
        <v>45767</v>
      </c>
      <c r="B3485" s="8">
        <f t="shared" si="1487"/>
        <v>15874.058261421042</v>
      </c>
      <c r="C3485" s="224">
        <f t="shared" si="1488"/>
        <v>9500.0962872461932</v>
      </c>
      <c r="D3485" s="28">
        <f t="shared" si="1489"/>
        <v>7245.38</v>
      </c>
      <c r="E3485" s="9">
        <f>IF(K3485=1,VLOOKUP(A3484,[1]Plan1!$AY$117:$BA$314,3),E3484)</f>
        <v>7276.54</v>
      </c>
      <c r="F3485" s="110">
        <f t="shared" si="1490"/>
        <v>45763</v>
      </c>
      <c r="G3485" s="12">
        <f t="shared" si="1491"/>
        <v>4.3006716003852752E-3</v>
      </c>
      <c r="H3485" s="11">
        <f t="shared" si="1492"/>
        <v>45792</v>
      </c>
      <c r="I3485" s="11">
        <f t="shared" si="1493"/>
        <v>45792</v>
      </c>
      <c r="J3485" s="1">
        <f t="shared" si="1494"/>
        <v>19</v>
      </c>
      <c r="K3485" s="1">
        <f t="shared" si="1495"/>
        <v>3</v>
      </c>
      <c r="L3485" s="8">
        <f t="shared" si="1496"/>
        <v>1.0006778199999999</v>
      </c>
      <c r="M3485" s="14">
        <f t="shared" si="1497"/>
        <v>1.0056002500000001</v>
      </c>
      <c r="N3485" s="14">
        <f t="shared" si="1498"/>
        <v>1.657935261865886</v>
      </c>
      <c r="O3485" s="8">
        <f t="shared" si="1499"/>
        <v>1.65905904</v>
      </c>
      <c r="P3485" s="8">
        <f t="shared" si="1500"/>
        <v>15761.22062622</v>
      </c>
      <c r="Q3485" s="13">
        <f t="shared" si="1501"/>
        <v>0</v>
      </c>
      <c r="R3485" s="21">
        <v>0</v>
      </c>
      <c r="S3485" s="8">
        <f t="shared" si="1502"/>
        <v>0</v>
      </c>
      <c r="T3485" s="10">
        <f t="shared" si="1506"/>
        <v>0.12631999999999999</v>
      </c>
      <c r="U3485" s="13">
        <f t="shared" si="1503"/>
        <v>10</v>
      </c>
      <c r="V3485" s="13">
        <v>252</v>
      </c>
      <c r="W3485" s="14">
        <f t="shared" si="1507"/>
        <v>1.004731622</v>
      </c>
      <c r="X3485" s="85">
        <f t="shared" si="1511"/>
        <v>112.83763520104259</v>
      </c>
      <c r="Y3485" s="8">
        <v>0</v>
      </c>
      <c r="Z3485" s="9">
        <f t="shared" si="1504"/>
        <v>0</v>
      </c>
      <c r="AA3485" s="26">
        <f t="shared" si="1509"/>
        <v>0</v>
      </c>
      <c r="AB3485" s="70">
        <f t="shared" si="1510"/>
        <v>0</v>
      </c>
      <c r="AC3485" s="221">
        <f>AC3483*AC3471</f>
        <v>156741363.05194923</v>
      </c>
      <c r="AD3485" s="221">
        <v>512797400.26999998</v>
      </c>
      <c r="AE3485" s="11"/>
      <c r="AF3485" s="5"/>
      <c r="AG3485" s="1"/>
      <c r="AH3485" s="1"/>
      <c r="AI3485" s="1"/>
      <c r="AJ3485" s="1"/>
      <c r="AK3485" s="10"/>
      <c r="AL3485" s="1"/>
      <c r="AM3485" s="1"/>
      <c r="AN3485" s="1"/>
      <c r="AO3485" s="1"/>
      <c r="AP3485" s="1"/>
      <c r="AQ3485" s="1"/>
    </row>
    <row r="3486" spans="1:43" ht="15.75" x14ac:dyDescent="0.2">
      <c r="A3486" s="67">
        <f t="shared" si="1508"/>
        <v>45768</v>
      </c>
      <c r="B3486" s="8">
        <f t="shared" si="1487"/>
        <v>15874.058261421042</v>
      </c>
      <c r="C3486" s="224">
        <f t="shared" si="1488"/>
        <v>9500.0962872461932</v>
      </c>
      <c r="D3486" s="28">
        <f t="shared" si="1489"/>
        <v>7245.38</v>
      </c>
      <c r="E3486" s="9">
        <f>IF(K3486=1,VLOOKUP(A3485,[1]Plan1!$AY$117:$BA$314,3),E3485)</f>
        <v>7276.54</v>
      </c>
      <c r="F3486" s="110">
        <f t="shared" si="1490"/>
        <v>45763</v>
      </c>
      <c r="G3486" s="12">
        <f t="shared" si="1491"/>
        <v>4.3006716003852752E-3</v>
      </c>
      <c r="H3486" s="11">
        <f t="shared" si="1492"/>
        <v>45792</v>
      </c>
      <c r="I3486" s="11">
        <f t="shared" si="1493"/>
        <v>45792</v>
      </c>
      <c r="J3486" s="1">
        <f t="shared" si="1494"/>
        <v>19</v>
      </c>
      <c r="K3486" s="1">
        <f t="shared" si="1495"/>
        <v>3</v>
      </c>
      <c r="L3486" s="8">
        <f t="shared" si="1496"/>
        <v>1.0006778199999999</v>
      </c>
      <c r="M3486" s="14">
        <f t="shared" si="1497"/>
        <v>1.0056002500000001</v>
      </c>
      <c r="N3486" s="14">
        <f t="shared" si="1498"/>
        <v>1.657935261865886</v>
      </c>
      <c r="O3486" s="8">
        <f t="shared" si="1499"/>
        <v>1.65905904</v>
      </c>
      <c r="P3486" s="8">
        <f t="shared" si="1500"/>
        <v>15761.22062622</v>
      </c>
      <c r="Q3486" s="13">
        <f t="shared" si="1501"/>
        <v>0</v>
      </c>
      <c r="R3486" s="21">
        <v>0</v>
      </c>
      <c r="S3486" s="8">
        <f t="shared" si="1502"/>
        <v>0</v>
      </c>
      <c r="T3486" s="10">
        <f t="shared" si="1506"/>
        <v>0.12631999999999999</v>
      </c>
      <c r="U3486" s="13">
        <f t="shared" si="1503"/>
        <v>10</v>
      </c>
      <c r="V3486" s="13">
        <v>252</v>
      </c>
      <c r="W3486" s="14">
        <f t="shared" si="1507"/>
        <v>1.004731622</v>
      </c>
      <c r="X3486" s="85">
        <f t="shared" si="1511"/>
        <v>112.83763520104259</v>
      </c>
      <c r="Y3486" s="8">
        <v>0</v>
      </c>
      <c r="Z3486" s="9">
        <f t="shared" si="1504"/>
        <v>0</v>
      </c>
      <c r="AA3486" s="26">
        <f t="shared" si="1509"/>
        <v>0</v>
      </c>
      <c r="AB3486" s="70">
        <f t="shared" si="1510"/>
        <v>0</v>
      </c>
      <c r="AC3486" s="233"/>
      <c r="AD3486" s="244" t="s">
        <v>199</v>
      </c>
      <c r="AE3486" s="11"/>
      <c r="AF3486" s="5"/>
      <c r="AG3486" s="1"/>
      <c r="AH3486" s="1"/>
      <c r="AI3486" s="1"/>
      <c r="AJ3486" s="1"/>
      <c r="AK3486" s="10"/>
      <c r="AL3486" s="1"/>
      <c r="AM3486" s="1"/>
      <c r="AN3486" s="1"/>
      <c r="AO3486" s="1"/>
      <c r="AP3486" s="1"/>
      <c r="AQ3486" s="1"/>
    </row>
    <row r="3487" spans="1:43" ht="15.75" x14ac:dyDescent="0.2">
      <c r="A3487" s="67">
        <f t="shared" si="1508"/>
        <v>45769</v>
      </c>
      <c r="B3487" s="8">
        <f t="shared" si="1487"/>
        <v>15874.058261421042</v>
      </c>
      <c r="C3487" s="224">
        <f t="shared" si="1488"/>
        <v>9500.0962872461932</v>
      </c>
      <c r="D3487" s="28">
        <f t="shared" si="1489"/>
        <v>7245.38</v>
      </c>
      <c r="E3487" s="9">
        <f>IF(K3487=1,VLOOKUP(A3486,[1]Plan1!$AY$117:$BA$314,3),E3486)</f>
        <v>7276.54</v>
      </c>
      <c r="F3487" s="110">
        <f t="shared" si="1490"/>
        <v>45763</v>
      </c>
      <c r="G3487" s="12">
        <f t="shared" si="1491"/>
        <v>4.3006716003852752E-3</v>
      </c>
      <c r="H3487" s="11">
        <f t="shared" si="1492"/>
        <v>45792</v>
      </c>
      <c r="I3487" s="11">
        <f t="shared" si="1493"/>
        <v>45792</v>
      </c>
      <c r="J3487" s="1">
        <f t="shared" si="1494"/>
        <v>19</v>
      </c>
      <c r="K3487" s="1">
        <f t="shared" si="1495"/>
        <v>3</v>
      </c>
      <c r="L3487" s="8">
        <f t="shared" si="1496"/>
        <v>1.0006778199999999</v>
      </c>
      <c r="M3487" s="14">
        <f t="shared" si="1497"/>
        <v>1.0056002500000001</v>
      </c>
      <c r="N3487" s="14">
        <f t="shared" si="1498"/>
        <v>1.657935261865886</v>
      </c>
      <c r="O3487" s="8">
        <f t="shared" si="1499"/>
        <v>1.65905904</v>
      </c>
      <c r="P3487" s="8">
        <f t="shared" si="1500"/>
        <v>15761.22062622</v>
      </c>
      <c r="Q3487" s="13">
        <f t="shared" si="1501"/>
        <v>0</v>
      </c>
      <c r="R3487" s="21">
        <v>0</v>
      </c>
      <c r="S3487" s="8">
        <f t="shared" si="1502"/>
        <v>0</v>
      </c>
      <c r="T3487" s="10">
        <f t="shared" si="1506"/>
        <v>0.12631999999999999</v>
      </c>
      <c r="U3487" s="13">
        <f t="shared" si="1503"/>
        <v>10</v>
      </c>
      <c r="V3487" s="13">
        <v>252</v>
      </c>
      <c r="W3487" s="14">
        <f t="shared" si="1507"/>
        <v>1.004731622</v>
      </c>
      <c r="X3487" s="85">
        <f t="shared" si="1511"/>
        <v>112.83763520104259</v>
      </c>
      <c r="Y3487" s="8">
        <v>0</v>
      </c>
      <c r="Z3487" s="9">
        <f t="shared" si="1504"/>
        <v>0</v>
      </c>
      <c r="AA3487" s="26">
        <f t="shared" si="1509"/>
        <v>0</v>
      </c>
      <c r="AB3487" s="70">
        <f t="shared" si="1510"/>
        <v>0</v>
      </c>
      <c r="AC3487" s="233"/>
      <c r="AD3487" s="245">
        <f>ROUND(AD3483/(AD3483+AD3485),6)</f>
        <v>0.234657</v>
      </c>
      <c r="AE3487" s="11"/>
      <c r="AF3487" s="5"/>
      <c r="AG3487" s="1"/>
      <c r="AH3487" s="1"/>
      <c r="AI3487" s="1"/>
      <c r="AJ3487" s="1"/>
      <c r="AK3487" s="10"/>
      <c r="AL3487" s="1"/>
      <c r="AM3487" s="1"/>
      <c r="AN3487" s="1"/>
      <c r="AO3487" s="1"/>
      <c r="AP3487" s="1"/>
      <c r="AQ3487" s="1"/>
    </row>
    <row r="3488" spans="1:43" ht="15.75" x14ac:dyDescent="0.2">
      <c r="A3488" s="67">
        <f t="shared" si="1508"/>
        <v>45770</v>
      </c>
      <c r="B3488" s="8">
        <f t="shared" si="1487"/>
        <v>15885.140857279386</v>
      </c>
      <c r="C3488" s="224">
        <f t="shared" si="1488"/>
        <v>9500.0962872461932</v>
      </c>
      <c r="D3488" s="28">
        <f t="shared" si="1489"/>
        <v>7245.38</v>
      </c>
      <c r="E3488" s="9">
        <f>IF(K3488=1,VLOOKUP(A3487,[1]Plan1!$AY$117:$BA$314,3),E3487)</f>
        <v>7276.54</v>
      </c>
      <c r="F3488" s="110">
        <f t="shared" si="1490"/>
        <v>45763</v>
      </c>
      <c r="G3488" s="12">
        <f t="shared" si="1491"/>
        <v>4.3006716003852752E-3</v>
      </c>
      <c r="H3488" s="11">
        <f t="shared" si="1492"/>
        <v>45792</v>
      </c>
      <c r="I3488" s="11">
        <f t="shared" si="1493"/>
        <v>45792</v>
      </c>
      <c r="J3488" s="1">
        <f t="shared" si="1494"/>
        <v>19</v>
      </c>
      <c r="K3488" s="1">
        <f t="shared" si="1495"/>
        <v>4</v>
      </c>
      <c r="L3488" s="8">
        <f t="shared" si="1496"/>
        <v>1.0009038699999999</v>
      </c>
      <c r="M3488" s="14">
        <f t="shared" si="1497"/>
        <v>1.0056002500000001</v>
      </c>
      <c r="N3488" s="14">
        <f t="shared" si="1498"/>
        <v>1.657935261865886</v>
      </c>
      <c r="O3488" s="8">
        <f t="shared" si="1499"/>
        <v>1.6594338099999999</v>
      </c>
      <c r="P3488" s="8">
        <f t="shared" si="1500"/>
        <v>15764.78097731</v>
      </c>
      <c r="Q3488" s="13">
        <f t="shared" si="1501"/>
        <v>0</v>
      </c>
      <c r="R3488" s="21">
        <v>0</v>
      </c>
      <c r="S3488" s="8">
        <f t="shared" si="1502"/>
        <v>0</v>
      </c>
      <c r="T3488" s="10">
        <f t="shared" si="1506"/>
        <v>0.12631999999999999</v>
      </c>
      <c r="U3488" s="13">
        <f t="shared" si="1503"/>
        <v>11</v>
      </c>
      <c r="V3488" s="13">
        <v>252</v>
      </c>
      <c r="W3488" s="14">
        <f t="shared" si="1507"/>
        <v>1.0052060140000001</v>
      </c>
      <c r="X3488" s="85">
        <f t="shared" si="1511"/>
        <v>120.35987996938725</v>
      </c>
      <c r="Y3488" s="8">
        <v>0</v>
      </c>
      <c r="Z3488" s="9">
        <f t="shared" si="1504"/>
        <v>0</v>
      </c>
      <c r="AA3488" s="26">
        <f t="shared" si="1509"/>
        <v>0</v>
      </c>
      <c r="AB3488" s="70">
        <f t="shared" si="1510"/>
        <v>0</v>
      </c>
      <c r="AC3488" s="233"/>
      <c r="AD3488" s="244" t="s">
        <v>200</v>
      </c>
      <c r="AE3488" s="11"/>
      <c r="AF3488" s="5"/>
      <c r="AG3488" s="1"/>
      <c r="AH3488" s="1"/>
      <c r="AI3488" s="1"/>
      <c r="AJ3488" s="1"/>
      <c r="AK3488" s="10"/>
      <c r="AL3488" s="1"/>
      <c r="AM3488" s="1"/>
      <c r="AN3488" s="1"/>
      <c r="AO3488" s="1"/>
      <c r="AP3488" s="1"/>
      <c r="AQ3488" s="1"/>
    </row>
    <row r="3489" spans="1:43" ht="15.75" x14ac:dyDescent="0.2">
      <c r="A3489" s="67">
        <f t="shared" si="1508"/>
        <v>45771</v>
      </c>
      <c r="B3489" s="8">
        <f t="shared" si="1487"/>
        <v>15896.231146110245</v>
      </c>
      <c r="C3489" s="224">
        <f t="shared" si="1488"/>
        <v>9500.0962872461932</v>
      </c>
      <c r="D3489" s="28">
        <f t="shared" si="1489"/>
        <v>7245.38</v>
      </c>
      <c r="E3489" s="9">
        <f>IF(K3489=1,VLOOKUP(A3488,[1]Plan1!$AY$117:$BA$314,3),E3488)</f>
        <v>7276.54</v>
      </c>
      <c r="F3489" s="110">
        <f t="shared" si="1490"/>
        <v>45763</v>
      </c>
      <c r="G3489" s="12">
        <f t="shared" si="1491"/>
        <v>4.3006716003852752E-3</v>
      </c>
      <c r="H3489" s="11">
        <f t="shared" si="1492"/>
        <v>45792</v>
      </c>
      <c r="I3489" s="11">
        <f t="shared" si="1493"/>
        <v>45792</v>
      </c>
      <c r="J3489" s="1">
        <f t="shared" si="1494"/>
        <v>19</v>
      </c>
      <c r="K3489" s="1">
        <f t="shared" si="1495"/>
        <v>5</v>
      </c>
      <c r="L3489" s="8">
        <f t="shared" si="1496"/>
        <v>1.0011299600000001</v>
      </c>
      <c r="M3489" s="14">
        <f t="shared" si="1497"/>
        <v>1.0056002500000001</v>
      </c>
      <c r="N3489" s="14">
        <f t="shared" si="1498"/>
        <v>1.657935261865886</v>
      </c>
      <c r="O3489" s="8">
        <f t="shared" si="1499"/>
        <v>1.6598086599999999</v>
      </c>
      <c r="P3489" s="8">
        <f t="shared" si="1500"/>
        <v>15768.342088400001</v>
      </c>
      <c r="Q3489" s="13">
        <f t="shared" si="1501"/>
        <v>0</v>
      </c>
      <c r="R3489" s="21">
        <v>0</v>
      </c>
      <c r="S3489" s="8">
        <f t="shared" si="1502"/>
        <v>0</v>
      </c>
      <c r="T3489" s="10">
        <f t="shared" si="1506"/>
        <v>0.12631999999999999</v>
      </c>
      <c r="U3489" s="13">
        <f t="shared" si="1503"/>
        <v>12</v>
      </c>
      <c r="V3489" s="13">
        <v>252</v>
      </c>
      <c r="W3489" s="14">
        <f t="shared" si="1507"/>
        <v>1.0056806300000001</v>
      </c>
      <c r="X3489" s="85">
        <f t="shared" si="1511"/>
        <v>127.8890577102452</v>
      </c>
      <c r="Y3489" s="8">
        <v>0</v>
      </c>
      <c r="Z3489" s="9">
        <f t="shared" si="1504"/>
        <v>0</v>
      </c>
      <c r="AA3489" s="26">
        <f t="shared" si="1509"/>
        <v>0</v>
      </c>
      <c r="AB3489" s="70">
        <f t="shared" si="1510"/>
        <v>0</v>
      </c>
      <c r="AC3489" s="233"/>
      <c r="AD3489" s="245">
        <f>1-AD3487</f>
        <v>0.765343</v>
      </c>
      <c r="AE3489" s="11"/>
      <c r="AF3489" s="5"/>
      <c r="AG3489" s="1"/>
      <c r="AH3489" s="1"/>
      <c r="AI3489" s="1"/>
      <c r="AJ3489" s="1"/>
      <c r="AK3489" s="10"/>
      <c r="AL3489" s="1"/>
      <c r="AM3489" s="1"/>
      <c r="AN3489" s="1"/>
      <c r="AO3489" s="1"/>
      <c r="AP3489" s="1"/>
      <c r="AQ3489" s="1"/>
    </row>
    <row r="3490" spans="1:43" ht="15.75" x14ac:dyDescent="0.2">
      <c r="A3490" s="67">
        <f t="shared" si="1508"/>
        <v>45772</v>
      </c>
      <c r="B3490" s="8">
        <f t="shared" ref="B3490:B3553" si="1512">(P3490+X3490)</f>
        <v>15907.329227232962</v>
      </c>
      <c r="C3490" s="224">
        <f t="shared" ref="C3490:C3553" si="1513">IF(Q3489&gt;0,C3489-(S3489/O3489),C3489)</f>
        <v>9500.0962872461932</v>
      </c>
      <c r="D3490" s="28">
        <f t="shared" ref="D3490:D3553" si="1514">IF(E3490=E3489,D3489,E3489)</f>
        <v>7245.38</v>
      </c>
      <c r="E3490" s="9">
        <f>IF(K3490=1,VLOOKUP(A3489,[1]Plan1!$AY$117:$BA$314,3),E3489)</f>
        <v>7276.54</v>
      </c>
      <c r="F3490" s="110">
        <f t="shared" ref="F3490:F3553" si="1515">IF(D3490=D3489,F3489,A3490)</f>
        <v>45763</v>
      </c>
      <c r="G3490" s="12">
        <f t="shared" ref="G3490:G3553" si="1516">(E3490/D3490)-1</f>
        <v>4.3006716003852752E-3</v>
      </c>
      <c r="H3490" s="11">
        <f t="shared" ref="H3490:H3553" si="1517">IF(DAY(A3490)=15,VLOOKUP(A3490,AJ$118:AP$450,4),H3489)</f>
        <v>45792</v>
      </c>
      <c r="I3490" s="11">
        <f t="shared" ref="I3490:I3553" si="1518">IF(A3490&gt;I3489,H3490,I3489)</f>
        <v>45792</v>
      </c>
      <c r="J3490" s="1">
        <f t="shared" ref="J3490:J3553" si="1519">IF(I3490=I3489,J3489,NETWORKDAYS(I3489,I3490,$AE$118:$AE$502)-1)</f>
        <v>19</v>
      </c>
      <c r="K3490" s="1">
        <f t="shared" ref="K3490:K3553" si="1520">(J3490-(NETWORKDAYS(A3490,I3490,AE$118:AE$502)-1))</f>
        <v>6</v>
      </c>
      <c r="L3490" s="8">
        <f t="shared" ref="L3490:L3553" si="1521">TRUNC((E3490/D3490)^TRUNC((K3490/J3490),9),8)</f>
        <v>1.0013561099999999</v>
      </c>
      <c r="M3490" s="14">
        <f t="shared" ref="M3490:M3553" si="1522">IF(I3490&gt;I3489,L3489,M3489)</f>
        <v>1.0056002500000001</v>
      </c>
      <c r="N3490" s="14">
        <f t="shared" ref="N3490:N3553" si="1523">IF(I3490&gt;I3489,N3489*M3490,N3489)</f>
        <v>1.657935261865886</v>
      </c>
      <c r="O3490" s="8">
        <f t="shared" ref="O3490:O3553" si="1524">TRUNC(TRUNC((L3490*N3490),15),8)</f>
        <v>1.6601836000000001</v>
      </c>
      <c r="P3490" s="8">
        <f t="shared" ref="P3490:P3553" si="1525">TRUNC(C3490*O3490,8)</f>
        <v>15771.904054500001</v>
      </c>
      <c r="Q3490" s="13">
        <f t="shared" ref="Q3490:Q3553" si="1526">IF(VLOOKUP(A3490,AE$10:AM$114,9)=VLOOKUP(A3489,AE$10:AM$114,9),0,VLOOKUP(A3490,AE$10:AM$114,9))</f>
        <v>0</v>
      </c>
      <c r="R3490" s="21">
        <v>0</v>
      </c>
      <c r="S3490" s="8">
        <f t="shared" ref="S3490:S3553" si="1527">IF(R3490&gt;0,TRUNC(R3490*P3490,8),0)</f>
        <v>0</v>
      </c>
      <c r="T3490" s="10">
        <f t="shared" ref="T3490:T3553" si="1528">IF(Q3489&gt;0,VLOOKUP(A3489,$AE$11:$AH$20,4),T3489)</f>
        <v>0.12631999999999999</v>
      </c>
      <c r="U3490" s="13">
        <f t="shared" ref="U3490:U3553" si="1529">IF(Q3489&gt;0,1,IF(K3490=K3489,U3489,U3489+1))</f>
        <v>13</v>
      </c>
      <c r="V3490" s="13">
        <v>252</v>
      </c>
      <c r="W3490" s="14">
        <f t="shared" si="1507"/>
        <v>1.0061554699999999</v>
      </c>
      <c r="X3490" s="85">
        <f t="shared" si="1511"/>
        <v>135.42517273296147</v>
      </c>
      <c r="Y3490" s="8">
        <v>0</v>
      </c>
      <c r="Z3490" s="9">
        <f t="shared" ref="Z3490:Z3553" si="1530">IF(S3490&gt;0,S3490+X3490,0)</f>
        <v>0</v>
      </c>
      <c r="AA3490" s="26">
        <f t="shared" si="1509"/>
        <v>0</v>
      </c>
      <c r="AB3490" s="70">
        <f t="shared" si="1510"/>
        <v>0</v>
      </c>
      <c r="AC3490" s="4"/>
      <c r="AD3490" s="1"/>
      <c r="AE3490" s="11"/>
      <c r="AF3490" s="5"/>
      <c r="AG3490" s="1"/>
      <c r="AH3490" s="1"/>
      <c r="AI3490" s="1"/>
      <c r="AJ3490" s="1"/>
      <c r="AK3490" s="10"/>
      <c r="AL3490" s="1"/>
      <c r="AM3490" s="1"/>
      <c r="AN3490" s="1"/>
      <c r="AO3490" s="1"/>
      <c r="AP3490" s="1"/>
      <c r="AQ3490" s="1"/>
    </row>
    <row r="3491" spans="1:43" ht="15.75" x14ac:dyDescent="0.2">
      <c r="A3491" s="67">
        <f t="shared" si="1508"/>
        <v>45773</v>
      </c>
      <c r="B3491" s="8">
        <f t="shared" si="1512"/>
        <v>15918.435008385206</v>
      </c>
      <c r="C3491" s="224">
        <f t="shared" si="1513"/>
        <v>9500.0962872461932</v>
      </c>
      <c r="D3491" s="28">
        <f t="shared" si="1514"/>
        <v>7245.38</v>
      </c>
      <c r="E3491" s="9">
        <f>IF(K3491=1,VLOOKUP(A3490,[1]Plan1!$AY$117:$BA$314,3),E3490)</f>
        <v>7276.54</v>
      </c>
      <c r="F3491" s="110">
        <f t="shared" si="1515"/>
        <v>45763</v>
      </c>
      <c r="G3491" s="12">
        <f t="shared" si="1516"/>
        <v>4.3006716003852752E-3</v>
      </c>
      <c r="H3491" s="11">
        <f t="shared" si="1517"/>
        <v>45792</v>
      </c>
      <c r="I3491" s="11">
        <f t="shared" si="1518"/>
        <v>45792</v>
      </c>
      <c r="J3491" s="1">
        <f t="shared" si="1519"/>
        <v>19</v>
      </c>
      <c r="K3491" s="1">
        <f t="shared" si="1520"/>
        <v>7</v>
      </c>
      <c r="L3491" s="8">
        <f t="shared" si="1521"/>
        <v>1.0015823100000001</v>
      </c>
      <c r="M3491" s="14">
        <f t="shared" si="1522"/>
        <v>1.0056002500000001</v>
      </c>
      <c r="N3491" s="14">
        <f t="shared" si="1523"/>
        <v>1.657935261865886</v>
      </c>
      <c r="O3491" s="8">
        <f t="shared" si="1524"/>
        <v>1.66055862</v>
      </c>
      <c r="P3491" s="8">
        <f t="shared" si="1525"/>
        <v>15775.466780610001</v>
      </c>
      <c r="Q3491" s="13">
        <f t="shared" si="1526"/>
        <v>0</v>
      </c>
      <c r="R3491" s="21">
        <v>0</v>
      </c>
      <c r="S3491" s="8">
        <f t="shared" si="1527"/>
        <v>0</v>
      </c>
      <c r="T3491" s="10">
        <f t="shared" si="1528"/>
        <v>0.12631999999999999</v>
      </c>
      <c r="U3491" s="13">
        <f t="shared" si="1529"/>
        <v>14</v>
      </c>
      <c r="V3491" s="13">
        <v>252</v>
      </c>
      <c r="W3491" s="14">
        <f t="shared" si="1507"/>
        <v>1.0066305339999999</v>
      </c>
      <c r="X3491" s="85">
        <f t="shared" si="1511"/>
        <v>142.96822777520475</v>
      </c>
      <c r="Y3491" s="8">
        <v>0</v>
      </c>
      <c r="Z3491" s="9">
        <f t="shared" si="1530"/>
        <v>0</v>
      </c>
      <c r="AA3491" s="26">
        <f t="shared" si="1509"/>
        <v>0</v>
      </c>
      <c r="AB3491" s="70">
        <f t="shared" si="1510"/>
        <v>0</v>
      </c>
      <c r="AC3491" s="4"/>
      <c r="AD3491" s="1"/>
      <c r="AE3491" s="11"/>
      <c r="AF3491" s="5"/>
      <c r="AG3491" s="1"/>
      <c r="AH3491" s="1"/>
      <c r="AI3491" s="1"/>
      <c r="AJ3491" s="1"/>
      <c r="AK3491" s="10"/>
      <c r="AL3491" s="1"/>
      <c r="AM3491" s="1"/>
      <c r="AN3491" s="1"/>
      <c r="AO3491" s="1"/>
      <c r="AP3491" s="1"/>
      <c r="AQ3491" s="1"/>
    </row>
    <row r="3492" spans="1:43" ht="15.75" x14ac:dyDescent="0.2">
      <c r="A3492" s="67">
        <f t="shared" si="1508"/>
        <v>45774</v>
      </c>
      <c r="B3492" s="8">
        <f t="shared" si="1512"/>
        <v>15918.435008385206</v>
      </c>
      <c r="C3492" s="224">
        <f t="shared" si="1513"/>
        <v>9500.0962872461932</v>
      </c>
      <c r="D3492" s="28">
        <f t="shared" si="1514"/>
        <v>7245.38</v>
      </c>
      <c r="E3492" s="9">
        <f>IF(K3492=1,VLOOKUP(A3491,[1]Plan1!$AY$117:$BA$314,3),E3491)</f>
        <v>7276.54</v>
      </c>
      <c r="F3492" s="110">
        <f t="shared" si="1515"/>
        <v>45763</v>
      </c>
      <c r="G3492" s="12">
        <f t="shared" si="1516"/>
        <v>4.3006716003852752E-3</v>
      </c>
      <c r="H3492" s="11">
        <f t="shared" si="1517"/>
        <v>45792</v>
      </c>
      <c r="I3492" s="11">
        <f t="shared" si="1518"/>
        <v>45792</v>
      </c>
      <c r="J3492" s="1">
        <f t="shared" si="1519"/>
        <v>19</v>
      </c>
      <c r="K3492" s="1">
        <f t="shared" si="1520"/>
        <v>7</v>
      </c>
      <c r="L3492" s="8">
        <f t="shared" si="1521"/>
        <v>1.0015823100000001</v>
      </c>
      <c r="M3492" s="14">
        <f t="shared" si="1522"/>
        <v>1.0056002500000001</v>
      </c>
      <c r="N3492" s="14">
        <f t="shared" si="1523"/>
        <v>1.657935261865886</v>
      </c>
      <c r="O3492" s="8">
        <f t="shared" si="1524"/>
        <v>1.66055862</v>
      </c>
      <c r="P3492" s="8">
        <f t="shared" si="1525"/>
        <v>15775.466780610001</v>
      </c>
      <c r="Q3492" s="13">
        <f t="shared" si="1526"/>
        <v>0</v>
      </c>
      <c r="R3492" s="21">
        <v>0</v>
      </c>
      <c r="S3492" s="8">
        <f t="shared" si="1527"/>
        <v>0</v>
      </c>
      <c r="T3492" s="10">
        <f t="shared" si="1528"/>
        <v>0.12631999999999999</v>
      </c>
      <c r="U3492" s="13">
        <f t="shared" si="1529"/>
        <v>14</v>
      </c>
      <c r="V3492" s="13">
        <v>252</v>
      </c>
      <c r="W3492" s="14">
        <f t="shared" si="1507"/>
        <v>1.0066305339999999</v>
      </c>
      <c r="X3492" s="85">
        <f t="shared" si="1511"/>
        <v>142.96822777520475</v>
      </c>
      <c r="Y3492" s="8">
        <v>0</v>
      </c>
      <c r="Z3492" s="9">
        <f t="shared" si="1530"/>
        <v>0</v>
      </c>
      <c r="AA3492" s="26">
        <f t="shared" si="1509"/>
        <v>0</v>
      </c>
      <c r="AB3492" s="70">
        <f t="shared" si="1510"/>
        <v>0</v>
      </c>
      <c r="AC3492" s="4"/>
      <c r="AD3492" s="1"/>
      <c r="AE3492" s="11"/>
      <c r="AF3492" s="5"/>
      <c r="AG3492" s="1"/>
      <c r="AH3492" s="1"/>
      <c r="AI3492" s="1"/>
      <c r="AJ3492" s="1"/>
      <c r="AK3492" s="10"/>
      <c r="AL3492" s="1"/>
      <c r="AM3492" s="1"/>
      <c r="AN3492" s="1"/>
      <c r="AO3492" s="1"/>
      <c r="AP3492" s="1"/>
      <c r="AQ3492" s="1"/>
    </row>
    <row r="3493" spans="1:43" ht="15.75" x14ac:dyDescent="0.2">
      <c r="A3493" s="67">
        <f t="shared" si="1508"/>
        <v>45775</v>
      </c>
      <c r="B3493" s="8">
        <f t="shared" si="1512"/>
        <v>15918.435008385206</v>
      </c>
      <c r="C3493" s="224">
        <f t="shared" si="1513"/>
        <v>9500.0962872461932</v>
      </c>
      <c r="D3493" s="28">
        <f t="shared" si="1514"/>
        <v>7245.38</v>
      </c>
      <c r="E3493" s="9">
        <f>IF(K3493=1,VLOOKUP(A3492,[1]Plan1!$AY$117:$BA$314,3),E3492)</f>
        <v>7276.54</v>
      </c>
      <c r="F3493" s="110">
        <f t="shared" si="1515"/>
        <v>45763</v>
      </c>
      <c r="G3493" s="12">
        <f t="shared" si="1516"/>
        <v>4.3006716003852752E-3</v>
      </c>
      <c r="H3493" s="11">
        <f t="shared" si="1517"/>
        <v>45792</v>
      </c>
      <c r="I3493" s="11">
        <f t="shared" si="1518"/>
        <v>45792</v>
      </c>
      <c r="J3493" s="1">
        <f t="shared" si="1519"/>
        <v>19</v>
      </c>
      <c r="K3493" s="1">
        <f t="shared" si="1520"/>
        <v>7</v>
      </c>
      <c r="L3493" s="8">
        <f t="shared" si="1521"/>
        <v>1.0015823100000001</v>
      </c>
      <c r="M3493" s="14">
        <f t="shared" si="1522"/>
        <v>1.0056002500000001</v>
      </c>
      <c r="N3493" s="14">
        <f t="shared" si="1523"/>
        <v>1.657935261865886</v>
      </c>
      <c r="O3493" s="8">
        <f t="shared" si="1524"/>
        <v>1.66055862</v>
      </c>
      <c r="P3493" s="8">
        <f t="shared" si="1525"/>
        <v>15775.466780610001</v>
      </c>
      <c r="Q3493" s="13">
        <f t="shared" si="1526"/>
        <v>0</v>
      </c>
      <c r="R3493" s="21">
        <v>0</v>
      </c>
      <c r="S3493" s="8">
        <f t="shared" si="1527"/>
        <v>0</v>
      </c>
      <c r="T3493" s="10">
        <f t="shared" si="1528"/>
        <v>0.12631999999999999</v>
      </c>
      <c r="U3493" s="13">
        <f t="shared" si="1529"/>
        <v>14</v>
      </c>
      <c r="V3493" s="13">
        <v>252</v>
      </c>
      <c r="W3493" s="14">
        <f t="shared" si="1507"/>
        <v>1.0066305339999999</v>
      </c>
      <c r="X3493" s="85">
        <f t="shared" si="1511"/>
        <v>142.96822777520475</v>
      </c>
      <c r="Y3493" s="8">
        <v>0</v>
      </c>
      <c r="Z3493" s="9">
        <f t="shared" si="1530"/>
        <v>0</v>
      </c>
      <c r="AA3493" s="26">
        <f t="shared" si="1509"/>
        <v>0</v>
      </c>
      <c r="AB3493" s="70">
        <f t="shared" si="1510"/>
        <v>0</v>
      </c>
      <c r="AC3493" s="4"/>
      <c r="AD3493" s="1"/>
      <c r="AE3493" s="11"/>
      <c r="AF3493" s="5"/>
      <c r="AG3493" s="1"/>
      <c r="AH3493" s="1"/>
      <c r="AI3493" s="1"/>
      <c r="AJ3493" s="1"/>
      <c r="AK3493" s="10"/>
      <c r="AL3493" s="1"/>
      <c r="AM3493" s="1"/>
      <c r="AN3493" s="1"/>
      <c r="AO3493" s="1"/>
      <c r="AP3493" s="1"/>
      <c r="AQ3493" s="1"/>
    </row>
    <row r="3494" spans="1:43" ht="15.75" x14ac:dyDescent="0.2">
      <c r="A3494" s="67">
        <f t="shared" si="1508"/>
        <v>45776</v>
      </c>
      <c r="B3494" s="8">
        <f t="shared" si="1512"/>
        <v>15929.548508883501</v>
      </c>
      <c r="C3494" s="224">
        <f t="shared" si="1513"/>
        <v>9500.0962872461932</v>
      </c>
      <c r="D3494" s="28">
        <f t="shared" si="1514"/>
        <v>7245.38</v>
      </c>
      <c r="E3494" s="9">
        <f>IF(K3494=1,VLOOKUP(A3493,[1]Plan1!$AY$117:$BA$314,3),E3493)</f>
        <v>7276.54</v>
      </c>
      <c r="F3494" s="110">
        <f t="shared" si="1515"/>
        <v>45763</v>
      </c>
      <c r="G3494" s="12">
        <f t="shared" si="1516"/>
        <v>4.3006716003852752E-3</v>
      </c>
      <c r="H3494" s="11">
        <f t="shared" si="1517"/>
        <v>45792</v>
      </c>
      <c r="I3494" s="11">
        <f t="shared" si="1518"/>
        <v>45792</v>
      </c>
      <c r="J3494" s="1">
        <f t="shared" si="1519"/>
        <v>19</v>
      </c>
      <c r="K3494" s="1">
        <f t="shared" si="1520"/>
        <v>8</v>
      </c>
      <c r="L3494" s="8">
        <f t="shared" si="1521"/>
        <v>1.00180855</v>
      </c>
      <c r="M3494" s="14">
        <f t="shared" si="1522"/>
        <v>1.0056002500000001</v>
      </c>
      <c r="N3494" s="14">
        <f t="shared" si="1523"/>
        <v>1.657935261865886</v>
      </c>
      <c r="O3494" s="8">
        <f t="shared" si="1524"/>
        <v>1.6609337200000001</v>
      </c>
      <c r="P3494" s="8">
        <f t="shared" si="1525"/>
        <v>15779.03026673</v>
      </c>
      <c r="Q3494" s="13">
        <f t="shared" si="1526"/>
        <v>0</v>
      </c>
      <c r="R3494" s="21">
        <v>0</v>
      </c>
      <c r="S3494" s="8">
        <f t="shared" si="1527"/>
        <v>0</v>
      </c>
      <c r="T3494" s="10">
        <f t="shared" si="1528"/>
        <v>0.12631999999999999</v>
      </c>
      <c r="U3494" s="13">
        <f t="shared" si="1529"/>
        <v>15</v>
      </c>
      <c r="V3494" s="13">
        <v>252</v>
      </c>
      <c r="W3494" s="14">
        <f t="shared" si="1507"/>
        <v>1.0071058230000001</v>
      </c>
      <c r="X3494" s="85">
        <f t="shared" si="1511"/>
        <v>150.51824215350101</v>
      </c>
      <c r="Y3494" s="8">
        <v>0</v>
      </c>
      <c r="Z3494" s="9">
        <f t="shared" si="1530"/>
        <v>0</v>
      </c>
      <c r="AA3494" s="26">
        <f t="shared" si="1509"/>
        <v>0</v>
      </c>
      <c r="AB3494" s="70">
        <f t="shared" si="1510"/>
        <v>0</v>
      </c>
      <c r="AC3494" s="4"/>
      <c r="AD3494" s="1"/>
      <c r="AE3494" s="11"/>
      <c r="AF3494" s="5"/>
      <c r="AG3494" s="1"/>
      <c r="AH3494" s="1"/>
      <c r="AI3494" s="1"/>
      <c r="AJ3494" s="1"/>
      <c r="AK3494" s="10"/>
      <c r="AL3494" s="1"/>
      <c r="AM3494" s="1"/>
      <c r="AN3494" s="1"/>
      <c r="AO3494" s="1"/>
      <c r="AP3494" s="1"/>
      <c r="AQ3494" s="1"/>
    </row>
    <row r="3495" spans="1:43" ht="15.75" x14ac:dyDescent="0.2">
      <c r="A3495" s="67">
        <f t="shared" si="1508"/>
        <v>45777</v>
      </c>
      <c r="B3495" s="8">
        <f t="shared" si="1512"/>
        <v>15940.669796541291</v>
      </c>
      <c r="C3495" s="224">
        <f t="shared" si="1513"/>
        <v>9500.0962872461932</v>
      </c>
      <c r="D3495" s="28">
        <f t="shared" si="1514"/>
        <v>7245.38</v>
      </c>
      <c r="E3495" s="9">
        <f>IF(K3495=1,VLOOKUP(A3494,[1]Plan1!$AY$117:$BA$314,3),E3494)</f>
        <v>7276.54</v>
      </c>
      <c r="F3495" s="110">
        <f t="shared" si="1515"/>
        <v>45763</v>
      </c>
      <c r="G3495" s="12">
        <f t="shared" si="1516"/>
        <v>4.3006716003852752E-3</v>
      </c>
      <c r="H3495" s="11">
        <f t="shared" si="1517"/>
        <v>45792</v>
      </c>
      <c r="I3495" s="11">
        <f t="shared" si="1518"/>
        <v>45792</v>
      </c>
      <c r="J3495" s="1">
        <f t="shared" si="1519"/>
        <v>19</v>
      </c>
      <c r="K3495" s="1">
        <f t="shared" si="1520"/>
        <v>9</v>
      </c>
      <c r="L3495" s="8">
        <f t="shared" si="1521"/>
        <v>1.00203485</v>
      </c>
      <c r="M3495" s="14">
        <f t="shared" si="1522"/>
        <v>1.0056002500000001</v>
      </c>
      <c r="N3495" s="14">
        <f t="shared" si="1523"/>
        <v>1.657935261865886</v>
      </c>
      <c r="O3495" s="8">
        <f t="shared" si="1524"/>
        <v>1.66130891</v>
      </c>
      <c r="P3495" s="8">
        <f t="shared" si="1525"/>
        <v>15782.594607860001</v>
      </c>
      <c r="Q3495" s="13">
        <f t="shared" si="1526"/>
        <v>0</v>
      </c>
      <c r="R3495" s="21">
        <v>0</v>
      </c>
      <c r="S3495" s="8">
        <f t="shared" si="1527"/>
        <v>0</v>
      </c>
      <c r="T3495" s="10">
        <f t="shared" si="1528"/>
        <v>0.12631999999999999</v>
      </c>
      <c r="U3495" s="13">
        <f t="shared" si="1529"/>
        <v>16</v>
      </c>
      <c r="V3495" s="13">
        <v>252</v>
      </c>
      <c r="W3495" s="14">
        <f t="shared" si="1507"/>
        <v>1.007581335</v>
      </c>
      <c r="X3495" s="85">
        <f t="shared" si="1511"/>
        <v>158.07518868129009</v>
      </c>
      <c r="Y3495" s="8">
        <v>0</v>
      </c>
      <c r="Z3495" s="9">
        <f t="shared" si="1530"/>
        <v>0</v>
      </c>
      <c r="AA3495" s="26">
        <f t="shared" si="1509"/>
        <v>0</v>
      </c>
      <c r="AB3495" s="70">
        <f t="shared" si="1510"/>
        <v>0</v>
      </c>
      <c r="AC3495" s="4"/>
      <c r="AD3495" s="1"/>
      <c r="AE3495" s="11"/>
      <c r="AF3495" s="5"/>
      <c r="AG3495" s="1"/>
      <c r="AH3495" s="1"/>
      <c r="AI3495" s="1"/>
      <c r="AJ3495" s="1"/>
      <c r="AK3495" s="10"/>
      <c r="AL3495" s="1"/>
      <c r="AM3495" s="1"/>
      <c r="AN3495" s="1"/>
      <c r="AO3495" s="1"/>
      <c r="AP3495" s="1"/>
      <c r="AQ3495" s="1"/>
    </row>
    <row r="3496" spans="1:43" ht="15.75" x14ac:dyDescent="0.2">
      <c r="A3496" s="67">
        <f t="shared" si="1508"/>
        <v>45778</v>
      </c>
      <c r="B3496" s="8">
        <f t="shared" si="1512"/>
        <v>15951.79901841309</v>
      </c>
      <c r="C3496" s="224">
        <f t="shared" si="1513"/>
        <v>9500.0962872461932</v>
      </c>
      <c r="D3496" s="28">
        <f t="shared" si="1514"/>
        <v>7245.38</v>
      </c>
      <c r="E3496" s="9">
        <f>IF(K3496=1,VLOOKUP(A3495,[1]Plan1!$AY$117:$BA$314,3),E3495)</f>
        <v>7276.54</v>
      </c>
      <c r="F3496" s="110">
        <f t="shared" si="1515"/>
        <v>45763</v>
      </c>
      <c r="G3496" s="12">
        <f t="shared" si="1516"/>
        <v>4.3006716003852752E-3</v>
      </c>
      <c r="H3496" s="11">
        <f t="shared" si="1517"/>
        <v>45792</v>
      </c>
      <c r="I3496" s="11">
        <f t="shared" si="1518"/>
        <v>45792</v>
      </c>
      <c r="J3496" s="1">
        <f t="shared" si="1519"/>
        <v>19</v>
      </c>
      <c r="K3496" s="1">
        <f t="shared" si="1520"/>
        <v>10</v>
      </c>
      <c r="L3496" s="8">
        <f t="shared" si="1521"/>
        <v>1.0022612099999999</v>
      </c>
      <c r="M3496" s="14">
        <f t="shared" si="1522"/>
        <v>1.0056002500000001</v>
      </c>
      <c r="N3496" s="14">
        <f t="shared" si="1523"/>
        <v>1.657935261865886</v>
      </c>
      <c r="O3496" s="8">
        <f t="shared" si="1524"/>
        <v>1.6616842000000001</v>
      </c>
      <c r="P3496" s="8">
        <f t="shared" si="1525"/>
        <v>15786.159898989999</v>
      </c>
      <c r="Q3496" s="13">
        <f t="shared" si="1526"/>
        <v>0</v>
      </c>
      <c r="R3496" s="21">
        <v>0</v>
      </c>
      <c r="S3496" s="8">
        <f t="shared" si="1527"/>
        <v>0</v>
      </c>
      <c r="T3496" s="10">
        <f t="shared" si="1528"/>
        <v>0.12631999999999999</v>
      </c>
      <c r="U3496" s="13">
        <f t="shared" si="1529"/>
        <v>17</v>
      </c>
      <c r="V3496" s="13">
        <v>252</v>
      </c>
      <c r="W3496" s="14">
        <f t="shared" si="1507"/>
        <v>1.008057073</v>
      </c>
      <c r="X3496" s="85">
        <f t="shared" si="1511"/>
        <v>165.63911942309005</v>
      </c>
      <c r="Y3496" s="8">
        <v>0</v>
      </c>
      <c r="Z3496" s="9">
        <f t="shared" si="1530"/>
        <v>0</v>
      </c>
      <c r="AA3496" s="26">
        <f t="shared" si="1509"/>
        <v>0</v>
      </c>
      <c r="AB3496" s="70">
        <f t="shared" si="1510"/>
        <v>0</v>
      </c>
      <c r="AC3496" s="4"/>
      <c r="AD3496" s="1"/>
      <c r="AE3496" s="11"/>
      <c r="AF3496" s="5"/>
      <c r="AG3496" s="1"/>
      <c r="AH3496" s="1"/>
      <c r="AI3496" s="1"/>
      <c r="AJ3496" s="1"/>
      <c r="AK3496" s="10"/>
      <c r="AL3496" s="1"/>
      <c r="AM3496" s="1"/>
      <c r="AN3496" s="1"/>
      <c r="AO3496" s="1"/>
      <c r="AP3496" s="1"/>
      <c r="AQ3496" s="1"/>
    </row>
    <row r="3497" spans="1:43" ht="15.75" x14ac:dyDescent="0.2">
      <c r="A3497" s="67">
        <f t="shared" si="1508"/>
        <v>45779</v>
      </c>
      <c r="B3497" s="8">
        <f t="shared" si="1512"/>
        <v>15951.79901841309</v>
      </c>
      <c r="C3497" s="224">
        <f t="shared" si="1513"/>
        <v>9500.0962872461932</v>
      </c>
      <c r="D3497" s="28">
        <f t="shared" si="1514"/>
        <v>7245.38</v>
      </c>
      <c r="E3497" s="9">
        <f>IF(K3497=1,VLOOKUP(A3496,[1]Plan1!$AY$117:$BA$314,3),E3496)</f>
        <v>7276.54</v>
      </c>
      <c r="F3497" s="110">
        <f t="shared" si="1515"/>
        <v>45763</v>
      </c>
      <c r="G3497" s="12">
        <f t="shared" si="1516"/>
        <v>4.3006716003852752E-3</v>
      </c>
      <c r="H3497" s="11">
        <f t="shared" si="1517"/>
        <v>45792</v>
      </c>
      <c r="I3497" s="11">
        <f t="shared" si="1518"/>
        <v>45792</v>
      </c>
      <c r="J3497" s="1">
        <f t="shared" si="1519"/>
        <v>19</v>
      </c>
      <c r="K3497" s="1">
        <f t="shared" si="1520"/>
        <v>10</v>
      </c>
      <c r="L3497" s="8">
        <f t="shared" si="1521"/>
        <v>1.0022612099999999</v>
      </c>
      <c r="M3497" s="14">
        <f t="shared" si="1522"/>
        <v>1.0056002500000001</v>
      </c>
      <c r="N3497" s="14">
        <f t="shared" si="1523"/>
        <v>1.657935261865886</v>
      </c>
      <c r="O3497" s="8">
        <f t="shared" si="1524"/>
        <v>1.6616842000000001</v>
      </c>
      <c r="P3497" s="8">
        <f t="shared" si="1525"/>
        <v>15786.159898989999</v>
      </c>
      <c r="Q3497" s="13">
        <f t="shared" si="1526"/>
        <v>0</v>
      </c>
      <c r="R3497" s="21">
        <v>0</v>
      </c>
      <c r="S3497" s="8">
        <f t="shared" si="1527"/>
        <v>0</v>
      </c>
      <c r="T3497" s="10">
        <f t="shared" si="1528"/>
        <v>0.12631999999999999</v>
      </c>
      <c r="U3497" s="13">
        <f t="shared" si="1529"/>
        <v>17</v>
      </c>
      <c r="V3497" s="13">
        <v>252</v>
      </c>
      <c r="W3497" s="14">
        <f t="shared" si="1507"/>
        <v>1.008057073</v>
      </c>
      <c r="X3497" s="85">
        <f t="shared" si="1511"/>
        <v>165.63911942309005</v>
      </c>
      <c r="Y3497" s="8">
        <v>0</v>
      </c>
      <c r="Z3497" s="9">
        <f t="shared" si="1530"/>
        <v>0</v>
      </c>
      <c r="AA3497" s="26">
        <f t="shared" si="1509"/>
        <v>0</v>
      </c>
      <c r="AB3497" s="70">
        <f t="shared" si="1510"/>
        <v>0</v>
      </c>
      <c r="AC3497" s="4"/>
      <c r="AD3497" s="1"/>
      <c r="AE3497" s="11"/>
      <c r="AF3497" s="5"/>
      <c r="AG3497" s="1"/>
      <c r="AH3497" s="1"/>
      <c r="AI3497" s="1"/>
      <c r="AJ3497" s="1"/>
      <c r="AK3497" s="10"/>
      <c r="AL3497" s="1"/>
      <c r="AM3497" s="1"/>
      <c r="AN3497" s="1"/>
      <c r="AO3497" s="1"/>
      <c r="AP3497" s="1"/>
      <c r="AQ3497" s="1"/>
    </row>
    <row r="3498" spans="1:43" ht="15.75" x14ac:dyDescent="0.2">
      <c r="A3498" s="67">
        <f t="shared" si="1508"/>
        <v>45780</v>
      </c>
      <c r="B3498" s="8">
        <f t="shared" si="1512"/>
        <v>15962.93576248574</v>
      </c>
      <c r="C3498" s="224">
        <f t="shared" si="1513"/>
        <v>9500.0962872461932</v>
      </c>
      <c r="D3498" s="28">
        <f t="shared" si="1514"/>
        <v>7245.38</v>
      </c>
      <c r="E3498" s="9">
        <f>IF(K3498=1,VLOOKUP(A3497,[1]Plan1!$AY$117:$BA$314,3),E3497)</f>
        <v>7276.54</v>
      </c>
      <c r="F3498" s="110">
        <f t="shared" si="1515"/>
        <v>45763</v>
      </c>
      <c r="G3498" s="12">
        <f t="shared" si="1516"/>
        <v>4.3006716003852752E-3</v>
      </c>
      <c r="H3498" s="11">
        <f t="shared" si="1517"/>
        <v>45792</v>
      </c>
      <c r="I3498" s="11">
        <f t="shared" si="1518"/>
        <v>45792</v>
      </c>
      <c r="J3498" s="1">
        <f t="shared" si="1519"/>
        <v>19</v>
      </c>
      <c r="K3498" s="1">
        <f t="shared" si="1520"/>
        <v>11</v>
      </c>
      <c r="L3498" s="8">
        <f t="shared" si="1521"/>
        <v>1.00248761</v>
      </c>
      <c r="M3498" s="14">
        <f t="shared" si="1522"/>
        <v>1.0056002500000001</v>
      </c>
      <c r="N3498" s="14">
        <f t="shared" si="1523"/>
        <v>1.657935261865886</v>
      </c>
      <c r="O3498" s="8">
        <f t="shared" si="1524"/>
        <v>1.6620595499999999</v>
      </c>
      <c r="P3498" s="8">
        <f t="shared" si="1525"/>
        <v>15789.725760130001</v>
      </c>
      <c r="Q3498" s="13">
        <f t="shared" si="1526"/>
        <v>0</v>
      </c>
      <c r="R3498" s="21">
        <v>0</v>
      </c>
      <c r="S3498" s="8">
        <f t="shared" si="1527"/>
        <v>0</v>
      </c>
      <c r="T3498" s="10">
        <f t="shared" si="1528"/>
        <v>0.12631999999999999</v>
      </c>
      <c r="U3498" s="13">
        <f t="shared" si="1529"/>
        <v>18</v>
      </c>
      <c r="V3498" s="13">
        <v>252</v>
      </c>
      <c r="W3498" s="14">
        <f t="shared" si="1507"/>
        <v>1.0085330349999999</v>
      </c>
      <c r="X3498" s="85">
        <f t="shared" si="1511"/>
        <v>173.21000235573999</v>
      </c>
      <c r="Y3498" s="8">
        <v>0</v>
      </c>
      <c r="Z3498" s="9">
        <f t="shared" si="1530"/>
        <v>0</v>
      </c>
      <c r="AA3498" s="26">
        <f t="shared" si="1509"/>
        <v>0</v>
      </c>
      <c r="AB3498" s="70">
        <f t="shared" si="1510"/>
        <v>0</v>
      </c>
      <c r="AC3498" s="4"/>
      <c r="AD3498" s="1"/>
      <c r="AE3498" s="11"/>
      <c r="AF3498" s="5"/>
      <c r="AG3498" s="1"/>
      <c r="AH3498" s="1"/>
      <c r="AI3498" s="1"/>
      <c r="AJ3498" s="1"/>
      <c r="AK3498" s="10"/>
      <c r="AL3498" s="1"/>
      <c r="AM3498" s="1"/>
      <c r="AN3498" s="1"/>
      <c r="AO3498" s="1"/>
      <c r="AP3498" s="1"/>
      <c r="AQ3498" s="1"/>
    </row>
    <row r="3499" spans="1:43" ht="15.75" x14ac:dyDescent="0.2">
      <c r="A3499" s="67">
        <f t="shared" si="1508"/>
        <v>45781</v>
      </c>
      <c r="B3499" s="8">
        <f t="shared" si="1512"/>
        <v>15962.93576248574</v>
      </c>
      <c r="C3499" s="224">
        <f t="shared" si="1513"/>
        <v>9500.0962872461932</v>
      </c>
      <c r="D3499" s="28">
        <f t="shared" si="1514"/>
        <v>7245.38</v>
      </c>
      <c r="E3499" s="9">
        <f>IF(K3499=1,VLOOKUP(A3498,[1]Plan1!$AY$117:$BA$314,3),E3498)</f>
        <v>7276.54</v>
      </c>
      <c r="F3499" s="110">
        <f t="shared" si="1515"/>
        <v>45763</v>
      </c>
      <c r="G3499" s="12">
        <f t="shared" si="1516"/>
        <v>4.3006716003852752E-3</v>
      </c>
      <c r="H3499" s="11">
        <f t="shared" si="1517"/>
        <v>45792</v>
      </c>
      <c r="I3499" s="11">
        <f t="shared" si="1518"/>
        <v>45792</v>
      </c>
      <c r="J3499" s="1">
        <f t="shared" si="1519"/>
        <v>19</v>
      </c>
      <c r="K3499" s="1">
        <f t="shared" si="1520"/>
        <v>11</v>
      </c>
      <c r="L3499" s="8">
        <f t="shared" si="1521"/>
        <v>1.00248761</v>
      </c>
      <c r="M3499" s="14">
        <f t="shared" si="1522"/>
        <v>1.0056002500000001</v>
      </c>
      <c r="N3499" s="14">
        <f t="shared" si="1523"/>
        <v>1.657935261865886</v>
      </c>
      <c r="O3499" s="8">
        <f t="shared" si="1524"/>
        <v>1.6620595499999999</v>
      </c>
      <c r="P3499" s="8">
        <f t="shared" si="1525"/>
        <v>15789.725760130001</v>
      </c>
      <c r="Q3499" s="13">
        <f t="shared" si="1526"/>
        <v>0</v>
      </c>
      <c r="R3499" s="21">
        <v>0</v>
      </c>
      <c r="S3499" s="8">
        <f t="shared" si="1527"/>
        <v>0</v>
      </c>
      <c r="T3499" s="10">
        <f t="shared" si="1528"/>
        <v>0.12631999999999999</v>
      </c>
      <c r="U3499" s="13">
        <f t="shared" si="1529"/>
        <v>18</v>
      </c>
      <c r="V3499" s="13">
        <v>252</v>
      </c>
      <c r="W3499" s="14">
        <f t="shared" si="1507"/>
        <v>1.0085330349999999</v>
      </c>
      <c r="X3499" s="85">
        <f t="shared" si="1511"/>
        <v>173.21000235573999</v>
      </c>
      <c r="Y3499" s="8">
        <v>0</v>
      </c>
      <c r="Z3499" s="9">
        <f t="shared" si="1530"/>
        <v>0</v>
      </c>
      <c r="AA3499" s="26">
        <f t="shared" si="1509"/>
        <v>0</v>
      </c>
      <c r="AB3499" s="70">
        <f t="shared" si="1510"/>
        <v>0</v>
      </c>
      <c r="AC3499" s="4"/>
      <c r="AD3499" s="1"/>
      <c r="AE3499" s="11"/>
      <c r="AF3499" s="5"/>
      <c r="AG3499" s="1"/>
      <c r="AH3499" s="1"/>
      <c r="AI3499" s="1"/>
      <c r="AJ3499" s="1"/>
      <c r="AK3499" s="10"/>
      <c r="AL3499" s="1"/>
      <c r="AM3499" s="1"/>
      <c r="AN3499" s="1"/>
      <c r="AO3499" s="1"/>
      <c r="AP3499" s="1"/>
      <c r="AQ3499" s="1"/>
    </row>
    <row r="3500" spans="1:43" ht="15.75" x14ac:dyDescent="0.2">
      <c r="A3500" s="67">
        <f t="shared" si="1508"/>
        <v>45782</v>
      </c>
      <c r="B3500" s="8">
        <f t="shared" si="1512"/>
        <v>15962.93576248574</v>
      </c>
      <c r="C3500" s="224">
        <f t="shared" si="1513"/>
        <v>9500.0962872461932</v>
      </c>
      <c r="D3500" s="28">
        <f t="shared" si="1514"/>
        <v>7245.38</v>
      </c>
      <c r="E3500" s="9">
        <f>IF(K3500=1,VLOOKUP(A3499,[1]Plan1!$AY$117:$BA$314,3),E3499)</f>
        <v>7276.54</v>
      </c>
      <c r="F3500" s="110">
        <f t="shared" si="1515"/>
        <v>45763</v>
      </c>
      <c r="G3500" s="12">
        <f t="shared" si="1516"/>
        <v>4.3006716003852752E-3</v>
      </c>
      <c r="H3500" s="11">
        <f t="shared" si="1517"/>
        <v>45792</v>
      </c>
      <c r="I3500" s="11">
        <f t="shared" si="1518"/>
        <v>45792</v>
      </c>
      <c r="J3500" s="1">
        <f t="shared" si="1519"/>
        <v>19</v>
      </c>
      <c r="K3500" s="1">
        <f t="shared" si="1520"/>
        <v>11</v>
      </c>
      <c r="L3500" s="8">
        <f t="shared" si="1521"/>
        <v>1.00248761</v>
      </c>
      <c r="M3500" s="14">
        <f t="shared" si="1522"/>
        <v>1.0056002500000001</v>
      </c>
      <c r="N3500" s="14">
        <f t="shared" si="1523"/>
        <v>1.657935261865886</v>
      </c>
      <c r="O3500" s="8">
        <f t="shared" si="1524"/>
        <v>1.6620595499999999</v>
      </c>
      <c r="P3500" s="8">
        <f t="shared" si="1525"/>
        <v>15789.725760130001</v>
      </c>
      <c r="Q3500" s="13">
        <f t="shared" si="1526"/>
        <v>0</v>
      </c>
      <c r="R3500" s="21">
        <v>0</v>
      </c>
      <c r="S3500" s="8">
        <f t="shared" si="1527"/>
        <v>0</v>
      </c>
      <c r="T3500" s="10">
        <f t="shared" si="1528"/>
        <v>0.12631999999999999</v>
      </c>
      <c r="U3500" s="13">
        <f t="shared" si="1529"/>
        <v>18</v>
      </c>
      <c r="V3500" s="13">
        <v>252</v>
      </c>
      <c r="W3500" s="14">
        <f t="shared" si="1507"/>
        <v>1.0085330349999999</v>
      </c>
      <c r="X3500" s="85">
        <f t="shared" si="1511"/>
        <v>173.21000235573999</v>
      </c>
      <c r="Y3500" s="8">
        <v>0</v>
      </c>
      <c r="Z3500" s="9">
        <f t="shared" si="1530"/>
        <v>0</v>
      </c>
      <c r="AA3500" s="26">
        <f t="shared" si="1509"/>
        <v>0</v>
      </c>
      <c r="AB3500" s="70">
        <f t="shared" si="1510"/>
        <v>0</v>
      </c>
      <c r="AC3500" s="4"/>
      <c r="AD3500" s="1"/>
      <c r="AE3500" s="11"/>
      <c r="AF3500" s="5"/>
      <c r="AG3500" s="1"/>
      <c r="AH3500" s="1"/>
      <c r="AI3500" s="1"/>
      <c r="AJ3500" s="1"/>
      <c r="AK3500" s="10"/>
      <c r="AL3500" s="1"/>
      <c r="AM3500" s="1"/>
      <c r="AN3500" s="1"/>
      <c r="AO3500" s="1"/>
      <c r="AP3500" s="1"/>
      <c r="AQ3500" s="1"/>
    </row>
    <row r="3501" spans="1:43" ht="15.75" x14ac:dyDescent="0.2">
      <c r="A3501" s="67">
        <f t="shared" si="1508"/>
        <v>45783</v>
      </c>
      <c r="B3501" s="8">
        <f t="shared" si="1512"/>
        <v>15974.080336049965</v>
      </c>
      <c r="C3501" s="224">
        <f t="shared" si="1513"/>
        <v>9500.0962872461932</v>
      </c>
      <c r="D3501" s="28">
        <f t="shared" si="1514"/>
        <v>7245.38</v>
      </c>
      <c r="E3501" s="9">
        <f>IF(K3501=1,VLOOKUP(A3500,[1]Plan1!$AY$117:$BA$314,3),E3500)</f>
        <v>7276.54</v>
      </c>
      <c r="F3501" s="110">
        <f t="shared" si="1515"/>
        <v>45763</v>
      </c>
      <c r="G3501" s="12">
        <f t="shared" si="1516"/>
        <v>4.3006716003852752E-3</v>
      </c>
      <c r="H3501" s="11">
        <f t="shared" si="1517"/>
        <v>45792</v>
      </c>
      <c r="I3501" s="11">
        <f t="shared" si="1518"/>
        <v>45792</v>
      </c>
      <c r="J3501" s="1">
        <f t="shared" si="1519"/>
        <v>19</v>
      </c>
      <c r="K3501" s="1">
        <f t="shared" si="1520"/>
        <v>12</v>
      </c>
      <c r="L3501" s="8">
        <f t="shared" si="1521"/>
        <v>1.00271406</v>
      </c>
      <c r="M3501" s="14">
        <f t="shared" si="1522"/>
        <v>1.0056002500000001</v>
      </c>
      <c r="N3501" s="14">
        <f t="shared" si="1523"/>
        <v>1.657935261865886</v>
      </c>
      <c r="O3501" s="8">
        <f t="shared" si="1524"/>
        <v>1.6624349899999999</v>
      </c>
      <c r="P3501" s="8">
        <f t="shared" si="1525"/>
        <v>15793.292476279999</v>
      </c>
      <c r="Q3501" s="13">
        <f t="shared" si="1526"/>
        <v>0</v>
      </c>
      <c r="R3501" s="21">
        <v>0</v>
      </c>
      <c r="S3501" s="8">
        <f t="shared" si="1527"/>
        <v>0</v>
      </c>
      <c r="T3501" s="10">
        <f t="shared" si="1528"/>
        <v>0.12631999999999999</v>
      </c>
      <c r="U3501" s="13">
        <f t="shared" si="1529"/>
        <v>19</v>
      </c>
      <c r="V3501" s="13">
        <v>252</v>
      </c>
      <c r="W3501" s="14">
        <f t="shared" si="1507"/>
        <v>1.009009222</v>
      </c>
      <c r="X3501" s="85">
        <f t="shared" si="1511"/>
        <v>180.78785976996556</v>
      </c>
      <c r="Y3501" s="8">
        <v>0</v>
      </c>
      <c r="Z3501" s="9">
        <f t="shared" si="1530"/>
        <v>0</v>
      </c>
      <c r="AA3501" s="26">
        <f t="shared" si="1509"/>
        <v>0</v>
      </c>
      <c r="AB3501" s="70">
        <f t="shared" si="1510"/>
        <v>0</v>
      </c>
      <c r="AC3501" s="4"/>
      <c r="AD3501" s="1"/>
      <c r="AE3501" s="11"/>
      <c r="AF3501" s="5"/>
      <c r="AG3501" s="1"/>
      <c r="AH3501" s="1"/>
      <c r="AI3501" s="1"/>
      <c r="AJ3501" s="1"/>
      <c r="AK3501" s="10"/>
      <c r="AL3501" s="1"/>
      <c r="AM3501" s="1"/>
      <c r="AN3501" s="1"/>
      <c r="AO3501" s="1"/>
      <c r="AP3501" s="1"/>
      <c r="AQ3501" s="1"/>
    </row>
    <row r="3502" spans="1:43" ht="15.75" x14ac:dyDescent="0.2">
      <c r="A3502" s="67">
        <f t="shared" si="1508"/>
        <v>45784</v>
      </c>
      <c r="B3502" s="8">
        <f t="shared" si="1512"/>
        <v>15985.232823068081</v>
      </c>
      <c r="C3502" s="224">
        <f t="shared" si="1513"/>
        <v>9500.0962872461932</v>
      </c>
      <c r="D3502" s="28">
        <f t="shared" si="1514"/>
        <v>7245.38</v>
      </c>
      <c r="E3502" s="9">
        <f>IF(K3502=1,VLOOKUP(A3501,[1]Plan1!$AY$117:$BA$314,3),E3501)</f>
        <v>7276.54</v>
      </c>
      <c r="F3502" s="110">
        <f t="shared" si="1515"/>
        <v>45763</v>
      </c>
      <c r="G3502" s="12">
        <f t="shared" si="1516"/>
        <v>4.3006716003852752E-3</v>
      </c>
      <c r="H3502" s="11">
        <f t="shared" si="1517"/>
        <v>45792</v>
      </c>
      <c r="I3502" s="11">
        <f t="shared" si="1518"/>
        <v>45792</v>
      </c>
      <c r="J3502" s="1">
        <f t="shared" si="1519"/>
        <v>19</v>
      </c>
      <c r="K3502" s="1">
        <f t="shared" si="1520"/>
        <v>13</v>
      </c>
      <c r="L3502" s="8">
        <f t="shared" si="1521"/>
        <v>1.00294057</v>
      </c>
      <c r="M3502" s="14">
        <f t="shared" si="1522"/>
        <v>1.0056002500000001</v>
      </c>
      <c r="N3502" s="14">
        <f t="shared" si="1523"/>
        <v>1.657935261865886</v>
      </c>
      <c r="O3502" s="8">
        <f t="shared" si="1524"/>
        <v>1.66281053</v>
      </c>
      <c r="P3502" s="8">
        <f t="shared" si="1525"/>
        <v>15796.86014244</v>
      </c>
      <c r="Q3502" s="13">
        <f t="shared" si="1526"/>
        <v>0</v>
      </c>
      <c r="R3502" s="21">
        <v>0</v>
      </c>
      <c r="S3502" s="8">
        <f t="shared" si="1527"/>
        <v>0</v>
      </c>
      <c r="T3502" s="10">
        <f t="shared" si="1528"/>
        <v>0.12631999999999999</v>
      </c>
      <c r="U3502" s="13">
        <f t="shared" si="1529"/>
        <v>20</v>
      </c>
      <c r="V3502" s="13">
        <v>252</v>
      </c>
      <c r="W3502" s="14">
        <f t="shared" si="1507"/>
        <v>1.0094856329999999</v>
      </c>
      <c r="X3502" s="85">
        <f t="shared" si="1511"/>
        <v>188.3726806280803</v>
      </c>
      <c r="Y3502" s="8">
        <v>0</v>
      </c>
      <c r="Z3502" s="9">
        <f t="shared" si="1530"/>
        <v>0</v>
      </c>
      <c r="AA3502" s="26">
        <f t="shared" si="1509"/>
        <v>0</v>
      </c>
      <c r="AB3502" s="70">
        <f t="shared" si="1510"/>
        <v>0</v>
      </c>
      <c r="AC3502" s="4"/>
      <c r="AD3502" s="1"/>
      <c r="AE3502" s="11"/>
      <c r="AF3502" s="5"/>
      <c r="AG3502" s="1"/>
      <c r="AH3502" s="1"/>
      <c r="AI3502" s="1"/>
      <c r="AJ3502" s="1"/>
      <c r="AK3502" s="10"/>
      <c r="AL3502" s="1"/>
      <c r="AM3502" s="1"/>
      <c r="AN3502" s="1"/>
      <c r="AO3502" s="1"/>
      <c r="AP3502" s="1"/>
      <c r="AQ3502" s="1"/>
    </row>
    <row r="3503" spans="1:43" ht="15.75" x14ac:dyDescent="0.2">
      <c r="A3503" s="67">
        <f t="shared" si="1508"/>
        <v>45785</v>
      </c>
      <c r="B3503" s="8">
        <f t="shared" si="1512"/>
        <v>15996.392970420042</v>
      </c>
      <c r="C3503" s="224">
        <f t="shared" si="1513"/>
        <v>9500.0962872461932</v>
      </c>
      <c r="D3503" s="28">
        <f t="shared" si="1514"/>
        <v>7245.38</v>
      </c>
      <c r="E3503" s="9">
        <f>IF(K3503=1,VLOOKUP(A3502,[1]Plan1!$AY$117:$BA$314,3),E3502)</f>
        <v>7276.54</v>
      </c>
      <c r="F3503" s="110">
        <f t="shared" si="1515"/>
        <v>45763</v>
      </c>
      <c r="G3503" s="12">
        <f t="shared" si="1516"/>
        <v>4.3006716003852752E-3</v>
      </c>
      <c r="H3503" s="11">
        <f t="shared" si="1517"/>
        <v>45792</v>
      </c>
      <c r="I3503" s="11">
        <f t="shared" si="1518"/>
        <v>45792</v>
      </c>
      <c r="J3503" s="1">
        <f t="shared" si="1519"/>
        <v>19</v>
      </c>
      <c r="K3503" s="1">
        <f t="shared" si="1520"/>
        <v>14</v>
      </c>
      <c r="L3503" s="8">
        <f t="shared" si="1521"/>
        <v>1.0031671200000001</v>
      </c>
      <c r="M3503" s="14">
        <f t="shared" si="1522"/>
        <v>1.0056002500000001</v>
      </c>
      <c r="N3503" s="14">
        <f t="shared" si="1523"/>
        <v>1.657935261865886</v>
      </c>
      <c r="O3503" s="8">
        <f t="shared" si="1524"/>
        <v>1.6631861400000001</v>
      </c>
      <c r="P3503" s="8">
        <f t="shared" si="1525"/>
        <v>15800.42847361</v>
      </c>
      <c r="Q3503" s="13">
        <f t="shared" si="1526"/>
        <v>0</v>
      </c>
      <c r="R3503" s="21">
        <v>0</v>
      </c>
      <c r="S3503" s="8">
        <f t="shared" si="1527"/>
        <v>0</v>
      </c>
      <c r="T3503" s="10">
        <f t="shared" si="1528"/>
        <v>0.12631999999999999</v>
      </c>
      <c r="U3503" s="13">
        <f t="shared" si="1529"/>
        <v>21</v>
      </c>
      <c r="V3503" s="13">
        <v>252</v>
      </c>
      <c r="W3503" s="14">
        <f t="shared" si="1507"/>
        <v>1.0099622699999999</v>
      </c>
      <c r="X3503" s="85">
        <f t="shared" si="1511"/>
        <v>195.96449681004259</v>
      </c>
      <c r="Y3503" s="8">
        <v>0</v>
      </c>
      <c r="Z3503" s="9">
        <f t="shared" si="1530"/>
        <v>0</v>
      </c>
      <c r="AA3503" s="26">
        <f t="shared" si="1509"/>
        <v>0</v>
      </c>
      <c r="AB3503" s="70">
        <f t="shared" si="1510"/>
        <v>0</v>
      </c>
      <c r="AC3503" s="4"/>
      <c r="AD3503" s="1"/>
      <c r="AE3503" s="11"/>
      <c r="AF3503" s="5"/>
      <c r="AG3503" s="1"/>
      <c r="AH3503" s="1"/>
      <c r="AI3503" s="1"/>
      <c r="AJ3503" s="1"/>
      <c r="AK3503" s="10"/>
      <c r="AL3503" s="1"/>
      <c r="AM3503" s="1"/>
      <c r="AN3503" s="1"/>
      <c r="AO3503" s="1"/>
      <c r="AP3503" s="1"/>
      <c r="AQ3503" s="1"/>
    </row>
    <row r="3504" spans="1:43" ht="15.75" x14ac:dyDescent="0.2">
      <c r="A3504" s="67">
        <f t="shared" si="1508"/>
        <v>45786</v>
      </c>
      <c r="B3504" s="8">
        <f t="shared" si="1512"/>
        <v>16007.560942261489</v>
      </c>
      <c r="C3504" s="224">
        <f t="shared" si="1513"/>
        <v>9500.0962872461932</v>
      </c>
      <c r="D3504" s="28">
        <f t="shared" si="1514"/>
        <v>7245.38</v>
      </c>
      <c r="E3504" s="9">
        <f>IF(K3504=1,VLOOKUP(A3503,[1]Plan1!$AY$117:$BA$314,3),E3503)</f>
        <v>7276.54</v>
      </c>
      <c r="F3504" s="110">
        <f t="shared" si="1515"/>
        <v>45763</v>
      </c>
      <c r="G3504" s="12">
        <f t="shared" si="1516"/>
        <v>4.3006716003852752E-3</v>
      </c>
      <c r="H3504" s="11">
        <f t="shared" si="1517"/>
        <v>45792</v>
      </c>
      <c r="I3504" s="11">
        <f t="shared" si="1518"/>
        <v>45792</v>
      </c>
      <c r="J3504" s="1">
        <f t="shared" si="1519"/>
        <v>19</v>
      </c>
      <c r="K3504" s="1">
        <f t="shared" si="1520"/>
        <v>15</v>
      </c>
      <c r="L3504" s="8">
        <f t="shared" si="1521"/>
        <v>1.00339373</v>
      </c>
      <c r="M3504" s="14">
        <f t="shared" si="1522"/>
        <v>1.0056002500000001</v>
      </c>
      <c r="N3504" s="14">
        <f t="shared" si="1523"/>
        <v>1.657935261865886</v>
      </c>
      <c r="O3504" s="8">
        <f t="shared" si="1524"/>
        <v>1.6635618400000001</v>
      </c>
      <c r="P3504" s="8">
        <f t="shared" si="1525"/>
        <v>15803.99765978</v>
      </c>
      <c r="Q3504" s="13">
        <f t="shared" si="1526"/>
        <v>0</v>
      </c>
      <c r="R3504" s="21">
        <v>0</v>
      </c>
      <c r="S3504" s="8">
        <f t="shared" si="1527"/>
        <v>0</v>
      </c>
      <c r="T3504" s="10">
        <f t="shared" si="1528"/>
        <v>0.12631999999999999</v>
      </c>
      <c r="U3504" s="13">
        <f t="shared" si="1529"/>
        <v>22</v>
      </c>
      <c r="V3504" s="13">
        <v>252</v>
      </c>
      <c r="W3504" s="14">
        <f t="shared" si="1507"/>
        <v>1.010439131</v>
      </c>
      <c r="X3504" s="85">
        <f t="shared" si="1511"/>
        <v>203.56328248148964</v>
      </c>
      <c r="Y3504" s="8">
        <v>0</v>
      </c>
      <c r="Z3504" s="9">
        <f t="shared" si="1530"/>
        <v>0</v>
      </c>
      <c r="AA3504" s="26">
        <f t="shared" si="1509"/>
        <v>0</v>
      </c>
      <c r="AB3504" s="70">
        <f t="shared" si="1510"/>
        <v>0</v>
      </c>
      <c r="AC3504" s="4"/>
      <c r="AD3504" s="1"/>
      <c r="AE3504" s="11"/>
      <c r="AF3504" s="5"/>
      <c r="AG3504" s="1"/>
      <c r="AH3504" s="1"/>
      <c r="AI3504" s="1"/>
      <c r="AJ3504" s="1"/>
      <c r="AK3504" s="10"/>
      <c r="AL3504" s="1"/>
      <c r="AM3504" s="1"/>
      <c r="AN3504" s="1"/>
      <c r="AO3504" s="1"/>
      <c r="AP3504" s="1"/>
      <c r="AQ3504" s="1"/>
    </row>
    <row r="3505" spans="1:43" ht="15.75" x14ac:dyDescent="0.2">
      <c r="A3505" s="67">
        <f t="shared" si="1508"/>
        <v>45787</v>
      </c>
      <c r="B3505" s="8">
        <f t="shared" si="1512"/>
        <v>16018.736773917557</v>
      </c>
      <c r="C3505" s="224">
        <f t="shared" si="1513"/>
        <v>9500.0962872461932</v>
      </c>
      <c r="D3505" s="28">
        <f t="shared" si="1514"/>
        <v>7245.38</v>
      </c>
      <c r="E3505" s="9">
        <f>IF(K3505=1,VLOOKUP(A3504,[1]Plan1!$AY$117:$BA$314,3),E3504)</f>
        <v>7276.54</v>
      </c>
      <c r="F3505" s="110">
        <f t="shared" si="1515"/>
        <v>45763</v>
      </c>
      <c r="G3505" s="12">
        <f t="shared" si="1516"/>
        <v>4.3006716003852752E-3</v>
      </c>
      <c r="H3505" s="11">
        <f t="shared" si="1517"/>
        <v>45792</v>
      </c>
      <c r="I3505" s="11">
        <f t="shared" si="1518"/>
        <v>45792</v>
      </c>
      <c r="J3505" s="1">
        <f t="shared" si="1519"/>
        <v>19</v>
      </c>
      <c r="K3505" s="1">
        <f t="shared" si="1520"/>
        <v>16</v>
      </c>
      <c r="L3505" s="8">
        <f t="shared" si="1521"/>
        <v>1.00362039</v>
      </c>
      <c r="M3505" s="14">
        <f t="shared" si="1522"/>
        <v>1.0056002500000001</v>
      </c>
      <c r="N3505" s="14">
        <f t="shared" si="1523"/>
        <v>1.657935261865886</v>
      </c>
      <c r="O3505" s="8">
        <f t="shared" si="1524"/>
        <v>1.6639376299999999</v>
      </c>
      <c r="P3505" s="8">
        <f t="shared" si="1525"/>
        <v>15807.567700969999</v>
      </c>
      <c r="Q3505" s="13">
        <f t="shared" si="1526"/>
        <v>0</v>
      </c>
      <c r="R3505" s="21">
        <v>0</v>
      </c>
      <c r="S3505" s="8">
        <f t="shared" si="1527"/>
        <v>0</v>
      </c>
      <c r="T3505" s="10">
        <f t="shared" si="1528"/>
        <v>0.12631999999999999</v>
      </c>
      <c r="U3505" s="13">
        <f t="shared" si="1529"/>
        <v>23</v>
      </c>
      <c r="V3505" s="13">
        <v>252</v>
      </c>
      <c r="W3505" s="14">
        <f t="shared" si="1507"/>
        <v>1.010916218</v>
      </c>
      <c r="X3505" s="85">
        <f t="shared" si="1511"/>
        <v>211.16907294755831</v>
      </c>
      <c r="Y3505" s="8">
        <v>0</v>
      </c>
      <c r="Z3505" s="9">
        <f t="shared" si="1530"/>
        <v>0</v>
      </c>
      <c r="AA3505" s="26">
        <f t="shared" si="1509"/>
        <v>0</v>
      </c>
      <c r="AB3505" s="70">
        <f t="shared" si="1510"/>
        <v>0</v>
      </c>
      <c r="AC3505" s="4"/>
      <c r="AD3505" s="1"/>
      <c r="AE3505" s="11"/>
      <c r="AF3505" s="5"/>
      <c r="AG3505" s="1"/>
      <c r="AH3505" s="1"/>
      <c r="AI3505" s="1"/>
      <c r="AJ3505" s="1"/>
      <c r="AK3505" s="10"/>
      <c r="AL3505" s="1"/>
      <c r="AM3505" s="1"/>
      <c r="AN3505" s="1"/>
      <c r="AO3505" s="1"/>
      <c r="AP3505" s="1"/>
      <c r="AQ3505" s="1"/>
    </row>
    <row r="3506" spans="1:43" ht="15.75" x14ac:dyDescent="0.2">
      <c r="A3506" s="67">
        <f t="shared" si="1508"/>
        <v>45788</v>
      </c>
      <c r="B3506" s="8">
        <f t="shared" si="1512"/>
        <v>16018.736773917557</v>
      </c>
      <c r="C3506" s="224">
        <f t="shared" si="1513"/>
        <v>9500.0962872461932</v>
      </c>
      <c r="D3506" s="28">
        <f t="shared" si="1514"/>
        <v>7245.38</v>
      </c>
      <c r="E3506" s="9">
        <f>IF(K3506=1,VLOOKUP(A3505,[1]Plan1!$AY$117:$BA$314,3),E3505)</f>
        <v>7276.54</v>
      </c>
      <c r="F3506" s="110">
        <f t="shared" si="1515"/>
        <v>45763</v>
      </c>
      <c r="G3506" s="12">
        <f t="shared" si="1516"/>
        <v>4.3006716003852752E-3</v>
      </c>
      <c r="H3506" s="11">
        <f t="shared" si="1517"/>
        <v>45792</v>
      </c>
      <c r="I3506" s="11">
        <f t="shared" si="1518"/>
        <v>45792</v>
      </c>
      <c r="J3506" s="1">
        <f t="shared" si="1519"/>
        <v>19</v>
      </c>
      <c r="K3506" s="1">
        <f t="shared" si="1520"/>
        <v>16</v>
      </c>
      <c r="L3506" s="8">
        <f t="shared" si="1521"/>
        <v>1.00362039</v>
      </c>
      <c r="M3506" s="14">
        <f t="shared" si="1522"/>
        <v>1.0056002500000001</v>
      </c>
      <c r="N3506" s="14">
        <f t="shared" si="1523"/>
        <v>1.657935261865886</v>
      </c>
      <c r="O3506" s="8">
        <f t="shared" si="1524"/>
        <v>1.6639376299999999</v>
      </c>
      <c r="P3506" s="8">
        <f t="shared" si="1525"/>
        <v>15807.567700969999</v>
      </c>
      <c r="Q3506" s="13">
        <f t="shared" si="1526"/>
        <v>0</v>
      </c>
      <c r="R3506" s="21">
        <v>0</v>
      </c>
      <c r="S3506" s="8">
        <f t="shared" si="1527"/>
        <v>0</v>
      </c>
      <c r="T3506" s="10">
        <f t="shared" si="1528"/>
        <v>0.12631999999999999</v>
      </c>
      <c r="U3506" s="13">
        <f t="shared" si="1529"/>
        <v>23</v>
      </c>
      <c r="V3506" s="13">
        <v>252</v>
      </c>
      <c r="W3506" s="14">
        <f t="shared" si="1507"/>
        <v>1.010916218</v>
      </c>
      <c r="X3506" s="85">
        <f t="shared" si="1511"/>
        <v>211.16907294755831</v>
      </c>
      <c r="Y3506" s="8">
        <v>0</v>
      </c>
      <c r="Z3506" s="9">
        <f t="shared" si="1530"/>
        <v>0</v>
      </c>
      <c r="AA3506" s="26">
        <f t="shared" si="1509"/>
        <v>0</v>
      </c>
      <c r="AB3506" s="70">
        <f t="shared" si="1510"/>
        <v>0</v>
      </c>
      <c r="AC3506" s="4"/>
      <c r="AD3506" s="1"/>
      <c r="AE3506" s="11"/>
      <c r="AF3506" s="5"/>
      <c r="AG3506" s="1"/>
      <c r="AH3506" s="1"/>
      <c r="AI3506" s="1"/>
      <c r="AJ3506" s="1"/>
      <c r="AK3506" s="10"/>
      <c r="AL3506" s="1"/>
      <c r="AM3506" s="1"/>
      <c r="AN3506" s="1"/>
      <c r="AO3506" s="1"/>
      <c r="AP3506" s="1"/>
      <c r="AQ3506" s="1"/>
    </row>
    <row r="3507" spans="1:43" ht="15.75" x14ac:dyDescent="0.2">
      <c r="A3507" s="67">
        <f t="shared" si="1508"/>
        <v>45789</v>
      </c>
      <c r="B3507" s="8">
        <f t="shared" si="1512"/>
        <v>16018.736773917557</v>
      </c>
      <c r="C3507" s="224">
        <f t="shared" si="1513"/>
        <v>9500.0962872461932</v>
      </c>
      <c r="D3507" s="28">
        <f t="shared" si="1514"/>
        <v>7245.38</v>
      </c>
      <c r="E3507" s="9">
        <f>IF(K3507=1,VLOOKUP(A3506,[1]Plan1!$AY$117:$BA$314,3),E3506)</f>
        <v>7276.54</v>
      </c>
      <c r="F3507" s="110">
        <f t="shared" si="1515"/>
        <v>45763</v>
      </c>
      <c r="G3507" s="12">
        <f t="shared" si="1516"/>
        <v>4.3006716003852752E-3</v>
      </c>
      <c r="H3507" s="11">
        <f t="shared" si="1517"/>
        <v>45792</v>
      </c>
      <c r="I3507" s="11">
        <f t="shared" si="1518"/>
        <v>45792</v>
      </c>
      <c r="J3507" s="1">
        <f t="shared" si="1519"/>
        <v>19</v>
      </c>
      <c r="K3507" s="1">
        <f t="shared" si="1520"/>
        <v>16</v>
      </c>
      <c r="L3507" s="8">
        <f t="shared" si="1521"/>
        <v>1.00362039</v>
      </c>
      <c r="M3507" s="14">
        <f t="shared" si="1522"/>
        <v>1.0056002500000001</v>
      </c>
      <c r="N3507" s="14">
        <f t="shared" si="1523"/>
        <v>1.657935261865886</v>
      </c>
      <c r="O3507" s="8">
        <f t="shared" si="1524"/>
        <v>1.6639376299999999</v>
      </c>
      <c r="P3507" s="8">
        <f t="shared" si="1525"/>
        <v>15807.567700969999</v>
      </c>
      <c r="Q3507" s="13">
        <f t="shared" si="1526"/>
        <v>0</v>
      </c>
      <c r="R3507" s="21">
        <v>0</v>
      </c>
      <c r="S3507" s="8">
        <f t="shared" si="1527"/>
        <v>0</v>
      </c>
      <c r="T3507" s="10">
        <f t="shared" si="1528"/>
        <v>0.12631999999999999</v>
      </c>
      <c r="U3507" s="13">
        <f t="shared" si="1529"/>
        <v>23</v>
      </c>
      <c r="V3507" s="13">
        <v>252</v>
      </c>
      <c r="W3507" s="14">
        <f t="shared" si="1507"/>
        <v>1.010916218</v>
      </c>
      <c r="X3507" s="85">
        <f t="shared" si="1511"/>
        <v>211.16907294755831</v>
      </c>
      <c r="Y3507" s="8">
        <v>0</v>
      </c>
      <c r="Z3507" s="9">
        <f t="shared" si="1530"/>
        <v>0</v>
      </c>
      <c r="AA3507" s="26">
        <f t="shared" si="1509"/>
        <v>0</v>
      </c>
      <c r="AB3507" s="70">
        <f t="shared" si="1510"/>
        <v>0</v>
      </c>
      <c r="AC3507" s="4"/>
      <c r="AD3507" s="1"/>
      <c r="AE3507" s="11"/>
      <c r="AF3507" s="5"/>
      <c r="AG3507" s="1"/>
      <c r="AH3507" s="1"/>
      <c r="AI3507" s="1"/>
      <c r="AJ3507" s="1"/>
      <c r="AK3507" s="10"/>
      <c r="AL3507" s="1"/>
      <c r="AM3507" s="1"/>
      <c r="AN3507" s="1"/>
      <c r="AO3507" s="1"/>
      <c r="AP3507" s="1"/>
      <c r="AQ3507" s="1"/>
    </row>
    <row r="3508" spans="1:43" ht="15.75" x14ac:dyDescent="0.2">
      <c r="A3508" s="67">
        <f t="shared" si="1508"/>
        <v>45790</v>
      </c>
      <c r="B3508" s="8">
        <f t="shared" si="1512"/>
        <v>16029.920164232399</v>
      </c>
      <c r="C3508" s="224">
        <f t="shared" si="1513"/>
        <v>9500.0962872461932</v>
      </c>
      <c r="D3508" s="28">
        <f t="shared" si="1514"/>
        <v>7245.38</v>
      </c>
      <c r="E3508" s="9">
        <f>IF(K3508=1,VLOOKUP(A3507,[1]Plan1!$AY$117:$BA$314,3),E3507)</f>
        <v>7276.54</v>
      </c>
      <c r="F3508" s="110">
        <f t="shared" si="1515"/>
        <v>45763</v>
      </c>
      <c r="G3508" s="12">
        <f t="shared" si="1516"/>
        <v>4.3006716003852752E-3</v>
      </c>
      <c r="H3508" s="11">
        <f t="shared" si="1517"/>
        <v>45792</v>
      </c>
      <c r="I3508" s="11">
        <f t="shared" si="1518"/>
        <v>45792</v>
      </c>
      <c r="J3508" s="1">
        <f t="shared" si="1519"/>
        <v>19</v>
      </c>
      <c r="K3508" s="1">
        <f t="shared" si="1520"/>
        <v>17</v>
      </c>
      <c r="L3508" s="8">
        <f t="shared" si="1521"/>
        <v>1.0038470900000001</v>
      </c>
      <c r="M3508" s="14">
        <f t="shared" si="1522"/>
        <v>1.0056002500000001</v>
      </c>
      <c r="N3508" s="14">
        <f t="shared" si="1523"/>
        <v>1.657935261865886</v>
      </c>
      <c r="O3508" s="8">
        <f t="shared" si="1524"/>
        <v>1.6643134799999999</v>
      </c>
      <c r="P3508" s="8">
        <f t="shared" si="1525"/>
        <v>15811.138312159999</v>
      </c>
      <c r="Q3508" s="13">
        <f t="shared" si="1526"/>
        <v>0</v>
      </c>
      <c r="R3508" s="21">
        <v>0</v>
      </c>
      <c r="S3508" s="8">
        <f t="shared" si="1527"/>
        <v>0</v>
      </c>
      <c r="T3508" s="10">
        <f t="shared" si="1528"/>
        <v>0.12631999999999999</v>
      </c>
      <c r="U3508" s="13">
        <f t="shared" si="1529"/>
        <v>24</v>
      </c>
      <c r="V3508" s="13">
        <v>252</v>
      </c>
      <c r="W3508" s="14">
        <f t="shared" si="1507"/>
        <v>1.0113935300000001</v>
      </c>
      <c r="X3508" s="85">
        <f t="shared" si="1511"/>
        <v>218.78185207239932</v>
      </c>
      <c r="Y3508" s="8">
        <v>0</v>
      </c>
      <c r="Z3508" s="9">
        <f t="shared" si="1530"/>
        <v>0</v>
      </c>
      <c r="AA3508" s="26">
        <f t="shared" si="1509"/>
        <v>0</v>
      </c>
      <c r="AB3508" s="70">
        <f t="shared" si="1510"/>
        <v>0</v>
      </c>
      <c r="AC3508" s="4"/>
      <c r="AD3508" s="1"/>
      <c r="AE3508" s="11"/>
      <c r="AF3508" s="5"/>
      <c r="AG3508" s="1"/>
      <c r="AH3508" s="1"/>
      <c r="AI3508" s="1"/>
      <c r="AJ3508" s="1"/>
      <c r="AK3508" s="10"/>
      <c r="AL3508" s="1"/>
      <c r="AM3508" s="1"/>
      <c r="AN3508" s="1"/>
      <c r="AO3508" s="1"/>
      <c r="AP3508" s="1"/>
      <c r="AQ3508" s="1"/>
    </row>
    <row r="3509" spans="1:43" ht="15.75" x14ac:dyDescent="0.2">
      <c r="A3509" s="67">
        <f t="shared" si="1508"/>
        <v>45791</v>
      </c>
      <c r="B3509" s="8">
        <f t="shared" si="1512"/>
        <v>16041.111694607371</v>
      </c>
      <c r="C3509" s="224">
        <f t="shared" si="1513"/>
        <v>9500.0962872461932</v>
      </c>
      <c r="D3509" s="28">
        <f t="shared" si="1514"/>
        <v>7245.38</v>
      </c>
      <c r="E3509" s="9">
        <f>IF(K3509=1,VLOOKUP(A3508,[1]Plan1!$AY$117:$BA$314,3),E3508)</f>
        <v>7276.54</v>
      </c>
      <c r="F3509" s="110">
        <f t="shared" si="1515"/>
        <v>45763</v>
      </c>
      <c r="G3509" s="12">
        <f t="shared" si="1516"/>
        <v>4.3006716003852752E-3</v>
      </c>
      <c r="H3509" s="11">
        <f t="shared" si="1517"/>
        <v>45792</v>
      </c>
      <c r="I3509" s="11">
        <f t="shared" si="1518"/>
        <v>45792</v>
      </c>
      <c r="J3509" s="1">
        <f t="shared" si="1519"/>
        <v>19</v>
      </c>
      <c r="K3509" s="1">
        <f t="shared" si="1520"/>
        <v>18</v>
      </c>
      <c r="L3509" s="8">
        <f t="shared" si="1521"/>
        <v>1.0040738600000001</v>
      </c>
      <c r="M3509" s="14">
        <f t="shared" si="1522"/>
        <v>1.0056002500000001</v>
      </c>
      <c r="N3509" s="14">
        <f t="shared" si="1523"/>
        <v>1.657935261865886</v>
      </c>
      <c r="O3509" s="8">
        <f t="shared" si="1524"/>
        <v>1.66468945</v>
      </c>
      <c r="P3509" s="8">
        <f t="shared" si="1525"/>
        <v>15814.71006336</v>
      </c>
      <c r="Q3509" s="13">
        <f t="shared" si="1526"/>
        <v>0</v>
      </c>
      <c r="R3509" s="21">
        <v>0</v>
      </c>
      <c r="S3509" s="8">
        <f t="shared" si="1527"/>
        <v>0</v>
      </c>
      <c r="T3509" s="10">
        <f t="shared" si="1528"/>
        <v>0.12631999999999999</v>
      </c>
      <c r="U3509" s="13">
        <f t="shared" si="1529"/>
        <v>25</v>
      </c>
      <c r="V3509" s="13">
        <v>252</v>
      </c>
      <c r="W3509" s="14">
        <f t="shared" si="1507"/>
        <v>1.011871067</v>
      </c>
      <c r="X3509" s="85">
        <f t="shared" si="1511"/>
        <v>226.40163124737057</v>
      </c>
      <c r="Y3509" s="8">
        <v>0</v>
      </c>
      <c r="Z3509" s="9">
        <f t="shared" si="1530"/>
        <v>0</v>
      </c>
      <c r="AA3509" s="26">
        <f t="shared" si="1509"/>
        <v>0</v>
      </c>
      <c r="AB3509" s="70">
        <f t="shared" si="1510"/>
        <v>0</v>
      </c>
      <c r="AC3509" s="4"/>
      <c r="AD3509" s="1"/>
      <c r="AE3509" s="11"/>
      <c r="AF3509" s="5"/>
      <c r="AG3509" s="1"/>
      <c r="AH3509" s="1"/>
      <c r="AI3509" s="1"/>
      <c r="AJ3509" s="1"/>
      <c r="AK3509" s="10"/>
      <c r="AL3509" s="1"/>
      <c r="AM3509" s="1"/>
      <c r="AN3509" s="1"/>
      <c r="AO3509" s="1"/>
      <c r="AP3509" s="1"/>
      <c r="AQ3509" s="1"/>
    </row>
    <row r="3510" spans="1:43" ht="15.75" x14ac:dyDescent="0.2">
      <c r="A3510" s="67">
        <f t="shared" si="1508"/>
        <v>45792</v>
      </c>
      <c r="B3510" s="8">
        <f t="shared" si="1512"/>
        <v>16052.310902938612</v>
      </c>
      <c r="C3510" s="224">
        <f t="shared" si="1513"/>
        <v>9500.0962872461932</v>
      </c>
      <c r="D3510" s="28">
        <f t="shared" si="1514"/>
        <v>7245.38</v>
      </c>
      <c r="E3510" s="9">
        <f>IF(K3510=1,VLOOKUP(A3509,[1]Plan1!$AY$117:$BA$314,3),E3509)</f>
        <v>7276.54</v>
      </c>
      <c r="F3510" s="110">
        <f t="shared" si="1515"/>
        <v>45763</v>
      </c>
      <c r="G3510" s="12">
        <f t="shared" si="1516"/>
        <v>4.3006716003852752E-3</v>
      </c>
      <c r="H3510" s="11">
        <f t="shared" si="1517"/>
        <v>45824</v>
      </c>
      <c r="I3510" s="11">
        <f t="shared" si="1518"/>
        <v>45792</v>
      </c>
      <c r="J3510" s="1">
        <f t="shared" si="1519"/>
        <v>19</v>
      </c>
      <c r="K3510" s="1">
        <f t="shared" si="1520"/>
        <v>19</v>
      </c>
      <c r="L3510" s="8">
        <f t="shared" si="1521"/>
        <v>1.0043006699999999</v>
      </c>
      <c r="M3510" s="14">
        <f t="shared" si="1522"/>
        <v>1.0056002500000001</v>
      </c>
      <c r="N3510" s="14">
        <f t="shared" si="1523"/>
        <v>1.657935261865886</v>
      </c>
      <c r="O3510" s="8">
        <f t="shared" si="1524"/>
        <v>1.6650654899999999</v>
      </c>
      <c r="P3510" s="8">
        <f t="shared" si="1525"/>
        <v>15818.28247957</v>
      </c>
      <c r="Q3510" s="13">
        <f t="shared" si="1526"/>
        <v>0</v>
      </c>
      <c r="R3510" s="21">
        <v>0</v>
      </c>
      <c r="S3510" s="8">
        <f t="shared" si="1527"/>
        <v>0</v>
      </c>
      <c r="T3510" s="10">
        <f t="shared" si="1528"/>
        <v>0.12631999999999999</v>
      </c>
      <c r="U3510" s="13">
        <f t="shared" si="1529"/>
        <v>26</v>
      </c>
      <c r="V3510" s="13">
        <v>252</v>
      </c>
      <c r="W3510" s="14">
        <f t="shared" si="1507"/>
        <v>1.0123488300000001</v>
      </c>
      <c r="X3510" s="85">
        <f t="shared" si="1511"/>
        <v>234.02842336861195</v>
      </c>
      <c r="Y3510" s="8">
        <v>0</v>
      </c>
      <c r="Z3510" s="9">
        <f t="shared" si="1530"/>
        <v>0</v>
      </c>
      <c r="AA3510" s="26">
        <f t="shared" si="1509"/>
        <v>0</v>
      </c>
      <c r="AB3510" s="70">
        <f t="shared" si="1510"/>
        <v>0</v>
      </c>
      <c r="AC3510" s="4"/>
      <c r="AD3510" s="1"/>
      <c r="AE3510" s="11"/>
      <c r="AF3510" s="5"/>
      <c r="AG3510" s="1"/>
      <c r="AH3510" s="1"/>
      <c r="AI3510" s="1"/>
      <c r="AJ3510" s="1"/>
      <c r="AK3510" s="10"/>
      <c r="AL3510" s="1"/>
      <c r="AM3510" s="1"/>
      <c r="AN3510" s="1"/>
      <c r="AO3510" s="1"/>
      <c r="AP3510" s="1"/>
      <c r="AQ3510" s="1"/>
    </row>
    <row r="3511" spans="1:43" ht="15.75" x14ac:dyDescent="0.2">
      <c r="A3511" s="67">
        <f t="shared" si="1508"/>
        <v>45793</v>
      </c>
      <c r="B3511" s="8">
        <f t="shared" si="1512"/>
        <v>16063.023074397119</v>
      </c>
      <c r="C3511" s="224">
        <f t="shared" si="1513"/>
        <v>9500.0962872461932</v>
      </c>
      <c r="D3511" s="28">
        <f t="shared" si="1514"/>
        <v>7245.38</v>
      </c>
      <c r="E3511" s="9">
        <f>IF(K3511=1,VLOOKUP(A3510,[1]Plan1!$AY$117:$BA$314,3),E3510)</f>
        <v>7276.54</v>
      </c>
      <c r="F3511" s="110">
        <f t="shared" si="1515"/>
        <v>45763</v>
      </c>
      <c r="G3511" s="12">
        <f t="shared" si="1516"/>
        <v>4.3006716003852752E-3</v>
      </c>
      <c r="H3511" s="11">
        <f t="shared" si="1517"/>
        <v>45824</v>
      </c>
      <c r="I3511" s="11">
        <f t="shared" si="1518"/>
        <v>45824</v>
      </c>
      <c r="J3511" s="1">
        <f t="shared" si="1519"/>
        <v>22</v>
      </c>
      <c r="K3511" s="1">
        <f t="shared" si="1520"/>
        <v>1</v>
      </c>
      <c r="L3511" s="8">
        <f t="shared" si="1521"/>
        <v>1.0001950799999999</v>
      </c>
      <c r="M3511" s="14">
        <f t="shared" si="1522"/>
        <v>1.0043006699999999</v>
      </c>
      <c r="N3511" s="14">
        <f t="shared" si="1523"/>
        <v>1.6650654943085346</v>
      </c>
      <c r="O3511" s="8">
        <f t="shared" si="1524"/>
        <v>1.66539031</v>
      </c>
      <c r="P3511" s="8">
        <f t="shared" si="1525"/>
        <v>15821.36830084</v>
      </c>
      <c r="Q3511" s="13">
        <f t="shared" si="1526"/>
        <v>0</v>
      </c>
      <c r="R3511" s="21">
        <v>0</v>
      </c>
      <c r="S3511" s="8">
        <f t="shared" si="1527"/>
        <v>0</v>
      </c>
      <c r="T3511" s="10">
        <f t="shared" si="1528"/>
        <v>0.12631999999999999</v>
      </c>
      <c r="U3511" s="13">
        <f t="shared" si="1529"/>
        <v>27</v>
      </c>
      <c r="V3511" s="13">
        <v>252</v>
      </c>
      <c r="W3511" s="14">
        <f t="shared" si="1507"/>
        <v>1.012826818</v>
      </c>
      <c r="X3511" s="85">
        <f t="shared" si="1511"/>
        <v>241.65477355711838</v>
      </c>
      <c r="Y3511" s="8">
        <v>0</v>
      </c>
      <c r="Z3511" s="9">
        <f t="shared" si="1530"/>
        <v>0</v>
      </c>
      <c r="AA3511" s="26">
        <f t="shared" si="1509"/>
        <v>0</v>
      </c>
      <c r="AB3511" s="70">
        <f t="shared" si="1510"/>
        <v>0</v>
      </c>
      <c r="AC3511" s="4"/>
      <c r="AD3511" s="1"/>
      <c r="AE3511" s="11"/>
      <c r="AF3511" s="5"/>
      <c r="AG3511" s="1"/>
      <c r="AH3511" s="1"/>
      <c r="AI3511" s="1"/>
      <c r="AJ3511" s="1"/>
      <c r="AK3511" s="10"/>
      <c r="AL3511" s="1"/>
      <c r="AM3511" s="1"/>
      <c r="AN3511" s="1"/>
      <c r="AO3511" s="1"/>
      <c r="AP3511" s="1"/>
      <c r="AQ3511" s="1"/>
    </row>
    <row r="3512" spans="1:43" ht="15.75" x14ac:dyDescent="0.2">
      <c r="A3512" s="67">
        <f t="shared" si="1508"/>
        <v>45794</v>
      </c>
      <c r="B3512" s="8">
        <f t="shared" si="1512"/>
        <v>16073.742463412198</v>
      </c>
      <c r="C3512" s="224">
        <f t="shared" si="1513"/>
        <v>9500.0962872461932</v>
      </c>
      <c r="D3512" s="28">
        <f t="shared" si="1514"/>
        <v>7245.38</v>
      </c>
      <c r="E3512" s="9">
        <f>IF(K3512=1,VLOOKUP(A3511,[1]Plan1!$AY$117:$BA$314,3),E3511)</f>
        <v>7276.54</v>
      </c>
      <c r="F3512" s="110">
        <f t="shared" si="1515"/>
        <v>45763</v>
      </c>
      <c r="G3512" s="12">
        <f t="shared" si="1516"/>
        <v>4.3006716003852752E-3</v>
      </c>
      <c r="H3512" s="11">
        <f t="shared" si="1517"/>
        <v>45824</v>
      </c>
      <c r="I3512" s="11">
        <f t="shared" si="1518"/>
        <v>45824</v>
      </c>
      <c r="J3512" s="1">
        <f t="shared" si="1519"/>
        <v>22</v>
      </c>
      <c r="K3512" s="1">
        <f t="shared" si="1520"/>
        <v>2</v>
      </c>
      <c r="L3512" s="8">
        <f t="shared" si="1521"/>
        <v>1.0003902</v>
      </c>
      <c r="M3512" s="14">
        <f t="shared" si="1522"/>
        <v>1.0043006699999999</v>
      </c>
      <c r="N3512" s="14">
        <f t="shared" si="1523"/>
        <v>1.6650654943085346</v>
      </c>
      <c r="O3512" s="8">
        <f t="shared" si="1524"/>
        <v>1.6657152</v>
      </c>
      <c r="P3512" s="8">
        <f t="shared" si="1525"/>
        <v>15824.454787119999</v>
      </c>
      <c r="Q3512" s="13">
        <f t="shared" si="1526"/>
        <v>0</v>
      </c>
      <c r="R3512" s="21">
        <v>0</v>
      </c>
      <c r="S3512" s="8">
        <f t="shared" si="1527"/>
        <v>0</v>
      </c>
      <c r="T3512" s="10">
        <f t="shared" si="1528"/>
        <v>0.12631999999999999</v>
      </c>
      <c r="U3512" s="13">
        <f t="shared" si="1529"/>
        <v>28</v>
      </c>
      <c r="V3512" s="13">
        <v>252</v>
      </c>
      <c r="W3512" s="14">
        <f t="shared" si="1507"/>
        <v>1.0133050320000001</v>
      </c>
      <c r="X3512" s="85">
        <f t="shared" si="1511"/>
        <v>249.28767629219874</v>
      </c>
      <c r="Y3512" s="8">
        <v>0</v>
      </c>
      <c r="Z3512" s="9">
        <f t="shared" si="1530"/>
        <v>0</v>
      </c>
      <c r="AA3512" s="26">
        <f t="shared" si="1509"/>
        <v>0</v>
      </c>
      <c r="AB3512" s="70">
        <f t="shared" si="1510"/>
        <v>0</v>
      </c>
      <c r="AC3512" s="4"/>
      <c r="AD3512" s="1"/>
      <c r="AE3512" s="11"/>
      <c r="AF3512" s="5"/>
      <c r="AG3512" s="1"/>
      <c r="AH3512" s="1"/>
      <c r="AI3512" s="1"/>
      <c r="AJ3512" s="1"/>
      <c r="AK3512" s="10"/>
      <c r="AL3512" s="1"/>
      <c r="AM3512" s="1"/>
      <c r="AN3512" s="1"/>
      <c r="AO3512" s="1"/>
      <c r="AP3512" s="1"/>
      <c r="AQ3512" s="1"/>
    </row>
    <row r="3513" spans="1:43" ht="15.75" x14ac:dyDescent="0.2">
      <c r="A3513" s="67">
        <f t="shared" si="1508"/>
        <v>45795</v>
      </c>
      <c r="B3513" s="8">
        <f t="shared" si="1512"/>
        <v>16073.742463412198</v>
      </c>
      <c r="C3513" s="224">
        <f t="shared" si="1513"/>
        <v>9500.0962872461932</v>
      </c>
      <c r="D3513" s="28">
        <f t="shared" si="1514"/>
        <v>7245.38</v>
      </c>
      <c r="E3513" s="9">
        <f>IF(K3513=1,VLOOKUP(A3512,[1]Plan1!$AY$117:$BA$314,3),E3512)</f>
        <v>7276.54</v>
      </c>
      <c r="F3513" s="110">
        <f t="shared" si="1515"/>
        <v>45763</v>
      </c>
      <c r="G3513" s="12">
        <f t="shared" si="1516"/>
        <v>4.3006716003852752E-3</v>
      </c>
      <c r="H3513" s="11">
        <f t="shared" si="1517"/>
        <v>45824</v>
      </c>
      <c r="I3513" s="11">
        <f t="shared" si="1518"/>
        <v>45824</v>
      </c>
      <c r="J3513" s="1">
        <f t="shared" si="1519"/>
        <v>22</v>
      </c>
      <c r="K3513" s="1">
        <f t="shared" si="1520"/>
        <v>2</v>
      </c>
      <c r="L3513" s="8">
        <f t="shared" si="1521"/>
        <v>1.0003902</v>
      </c>
      <c r="M3513" s="14">
        <f t="shared" si="1522"/>
        <v>1.0043006699999999</v>
      </c>
      <c r="N3513" s="14">
        <f t="shared" si="1523"/>
        <v>1.6650654943085346</v>
      </c>
      <c r="O3513" s="8">
        <f t="shared" si="1524"/>
        <v>1.6657152</v>
      </c>
      <c r="P3513" s="8">
        <f t="shared" si="1525"/>
        <v>15824.454787119999</v>
      </c>
      <c r="Q3513" s="13">
        <f t="shared" si="1526"/>
        <v>0</v>
      </c>
      <c r="R3513" s="21">
        <v>0</v>
      </c>
      <c r="S3513" s="8">
        <f t="shared" si="1527"/>
        <v>0</v>
      </c>
      <c r="T3513" s="10">
        <f t="shared" si="1528"/>
        <v>0.12631999999999999</v>
      </c>
      <c r="U3513" s="13">
        <f t="shared" si="1529"/>
        <v>28</v>
      </c>
      <c r="V3513" s="13">
        <v>252</v>
      </c>
      <c r="W3513" s="14">
        <f t="shared" si="1507"/>
        <v>1.0133050320000001</v>
      </c>
      <c r="X3513" s="85">
        <f t="shared" si="1511"/>
        <v>249.28767629219874</v>
      </c>
      <c r="Y3513" s="8">
        <v>0</v>
      </c>
      <c r="Z3513" s="9">
        <f t="shared" si="1530"/>
        <v>0</v>
      </c>
      <c r="AA3513" s="26">
        <f t="shared" si="1509"/>
        <v>0</v>
      </c>
      <c r="AB3513" s="70">
        <f t="shared" si="1510"/>
        <v>0</v>
      </c>
      <c r="AC3513" s="4"/>
      <c r="AD3513" s="1"/>
      <c r="AE3513" s="11"/>
      <c r="AF3513" s="5"/>
      <c r="AG3513" s="1"/>
      <c r="AH3513" s="1"/>
      <c r="AI3513" s="1"/>
      <c r="AJ3513" s="1"/>
      <c r="AK3513" s="10"/>
      <c r="AL3513" s="1"/>
      <c r="AM3513" s="1"/>
      <c r="AN3513" s="1"/>
      <c r="AO3513" s="1"/>
      <c r="AP3513" s="1"/>
      <c r="AQ3513" s="1"/>
    </row>
    <row r="3514" spans="1:43" ht="15.75" x14ac:dyDescent="0.2">
      <c r="A3514" s="67">
        <f t="shared" si="1508"/>
        <v>45796</v>
      </c>
      <c r="B3514" s="8">
        <f t="shared" si="1512"/>
        <v>16073.742463412198</v>
      </c>
      <c r="C3514" s="224">
        <f t="shared" si="1513"/>
        <v>9500.0962872461932</v>
      </c>
      <c r="D3514" s="28">
        <f t="shared" si="1514"/>
        <v>7245.38</v>
      </c>
      <c r="E3514" s="9">
        <f>IF(K3514=1,VLOOKUP(A3513,[1]Plan1!$AY$117:$BA$314,3),E3513)</f>
        <v>7276.54</v>
      </c>
      <c r="F3514" s="110">
        <f t="shared" si="1515"/>
        <v>45763</v>
      </c>
      <c r="G3514" s="12">
        <f t="shared" si="1516"/>
        <v>4.3006716003852752E-3</v>
      </c>
      <c r="H3514" s="11">
        <f t="shared" si="1517"/>
        <v>45824</v>
      </c>
      <c r="I3514" s="11">
        <f t="shared" si="1518"/>
        <v>45824</v>
      </c>
      <c r="J3514" s="1">
        <f t="shared" si="1519"/>
        <v>22</v>
      </c>
      <c r="K3514" s="1">
        <f t="shared" si="1520"/>
        <v>2</v>
      </c>
      <c r="L3514" s="8">
        <f t="shared" si="1521"/>
        <v>1.0003902</v>
      </c>
      <c r="M3514" s="14">
        <f t="shared" si="1522"/>
        <v>1.0043006699999999</v>
      </c>
      <c r="N3514" s="14">
        <f t="shared" si="1523"/>
        <v>1.6650654943085346</v>
      </c>
      <c r="O3514" s="8">
        <f t="shared" si="1524"/>
        <v>1.6657152</v>
      </c>
      <c r="P3514" s="8">
        <f t="shared" si="1525"/>
        <v>15824.454787119999</v>
      </c>
      <c r="Q3514" s="13">
        <f t="shared" si="1526"/>
        <v>0</v>
      </c>
      <c r="R3514" s="21">
        <v>0</v>
      </c>
      <c r="S3514" s="8">
        <f t="shared" si="1527"/>
        <v>0</v>
      </c>
      <c r="T3514" s="10">
        <f t="shared" si="1528"/>
        <v>0.12631999999999999</v>
      </c>
      <c r="U3514" s="13">
        <f t="shared" si="1529"/>
        <v>28</v>
      </c>
      <c r="V3514" s="13">
        <v>252</v>
      </c>
      <c r="W3514" s="14">
        <f t="shared" si="1507"/>
        <v>1.0133050320000001</v>
      </c>
      <c r="X3514" s="85">
        <f t="shared" si="1511"/>
        <v>249.28767629219874</v>
      </c>
      <c r="Y3514" s="8">
        <v>0</v>
      </c>
      <c r="Z3514" s="9">
        <f t="shared" si="1530"/>
        <v>0</v>
      </c>
      <c r="AA3514" s="26">
        <f t="shared" si="1509"/>
        <v>0</v>
      </c>
      <c r="AB3514" s="70">
        <f t="shared" si="1510"/>
        <v>0</v>
      </c>
      <c r="AC3514" s="4"/>
      <c r="AD3514" s="1"/>
      <c r="AE3514" s="11"/>
      <c r="AF3514" s="5"/>
      <c r="AG3514" s="1"/>
      <c r="AH3514" s="1"/>
      <c r="AI3514" s="1"/>
      <c r="AJ3514" s="1"/>
      <c r="AK3514" s="10"/>
      <c r="AL3514" s="1"/>
      <c r="AM3514" s="1"/>
      <c r="AN3514" s="1"/>
      <c r="AO3514" s="1"/>
      <c r="AP3514" s="1"/>
      <c r="AQ3514" s="1"/>
    </row>
    <row r="3515" spans="1:43" ht="15.75" x14ac:dyDescent="0.2">
      <c r="A3515" s="67">
        <f t="shared" si="1508"/>
        <v>45797</v>
      </c>
      <c r="B3515" s="8">
        <f t="shared" si="1512"/>
        <v>16084.468976488513</v>
      </c>
      <c r="C3515" s="224">
        <f t="shared" si="1513"/>
        <v>9500.0962872461932</v>
      </c>
      <c r="D3515" s="28">
        <f t="shared" si="1514"/>
        <v>7245.38</v>
      </c>
      <c r="E3515" s="9">
        <f>IF(K3515=1,VLOOKUP(A3514,[1]Plan1!$AY$117:$BA$314,3),E3514)</f>
        <v>7276.54</v>
      </c>
      <c r="F3515" s="110">
        <f t="shared" si="1515"/>
        <v>45763</v>
      </c>
      <c r="G3515" s="12">
        <f t="shared" si="1516"/>
        <v>4.3006716003852752E-3</v>
      </c>
      <c r="H3515" s="11">
        <f t="shared" si="1517"/>
        <v>45824</v>
      </c>
      <c r="I3515" s="11">
        <f t="shared" si="1518"/>
        <v>45824</v>
      </c>
      <c r="J3515" s="1">
        <f t="shared" si="1519"/>
        <v>22</v>
      </c>
      <c r="K3515" s="1">
        <f t="shared" si="1520"/>
        <v>3</v>
      </c>
      <c r="L3515" s="8">
        <f t="shared" si="1521"/>
        <v>1.0005853600000001</v>
      </c>
      <c r="M3515" s="14">
        <f t="shared" si="1522"/>
        <v>1.0043006699999999</v>
      </c>
      <c r="N3515" s="14">
        <f t="shared" si="1523"/>
        <v>1.6650654943085346</v>
      </c>
      <c r="O3515" s="8">
        <f t="shared" si="1524"/>
        <v>1.6660401499999999</v>
      </c>
      <c r="P3515" s="8">
        <f t="shared" si="1525"/>
        <v>15827.541843409999</v>
      </c>
      <c r="Q3515" s="13">
        <f t="shared" si="1526"/>
        <v>0</v>
      </c>
      <c r="R3515" s="21">
        <v>0</v>
      </c>
      <c r="S3515" s="8">
        <f t="shared" si="1527"/>
        <v>0</v>
      </c>
      <c r="T3515" s="10">
        <f t="shared" si="1528"/>
        <v>0.12631999999999999</v>
      </c>
      <c r="U3515" s="13">
        <f t="shared" si="1529"/>
        <v>29</v>
      </c>
      <c r="V3515" s="13">
        <v>252</v>
      </c>
      <c r="W3515" s="14">
        <f t="shared" si="1507"/>
        <v>1.0137834720000001</v>
      </c>
      <c r="X3515" s="85">
        <f t="shared" si="1511"/>
        <v>256.92713307851477</v>
      </c>
      <c r="Y3515" s="8">
        <v>0</v>
      </c>
      <c r="Z3515" s="9">
        <f t="shared" si="1530"/>
        <v>0</v>
      </c>
      <c r="AA3515" s="26">
        <f t="shared" si="1509"/>
        <v>0</v>
      </c>
      <c r="AB3515" s="70">
        <f t="shared" si="1510"/>
        <v>0</v>
      </c>
      <c r="AC3515" s="4"/>
      <c r="AD3515" s="1"/>
      <c r="AE3515" s="11"/>
      <c r="AF3515" s="5"/>
      <c r="AG3515" s="1"/>
      <c r="AH3515" s="1"/>
      <c r="AI3515" s="1"/>
      <c r="AJ3515" s="1"/>
      <c r="AK3515" s="10"/>
      <c r="AL3515" s="1"/>
      <c r="AM3515" s="1"/>
      <c r="AN3515" s="1"/>
      <c r="AO3515" s="1"/>
      <c r="AP3515" s="1"/>
      <c r="AQ3515" s="1"/>
    </row>
    <row r="3516" spans="1:43" ht="15.75" x14ac:dyDescent="0.2">
      <c r="A3516" s="67">
        <f t="shared" si="1508"/>
        <v>45798</v>
      </c>
      <c r="B3516" s="8">
        <f t="shared" si="1512"/>
        <v>16095.20271313591</v>
      </c>
      <c r="C3516" s="224">
        <f t="shared" si="1513"/>
        <v>9500.0962872461932</v>
      </c>
      <c r="D3516" s="28">
        <f t="shared" si="1514"/>
        <v>7245.38</v>
      </c>
      <c r="E3516" s="9">
        <f>IF(K3516=1,VLOOKUP(A3515,[1]Plan1!$AY$117:$BA$314,3),E3515)</f>
        <v>7276.54</v>
      </c>
      <c r="F3516" s="110">
        <f t="shared" si="1515"/>
        <v>45763</v>
      </c>
      <c r="G3516" s="12">
        <f t="shared" si="1516"/>
        <v>4.3006716003852752E-3</v>
      </c>
      <c r="H3516" s="11">
        <f t="shared" si="1517"/>
        <v>45824</v>
      </c>
      <c r="I3516" s="11">
        <f t="shared" si="1518"/>
        <v>45824</v>
      </c>
      <c r="J3516" s="1">
        <f t="shared" si="1519"/>
        <v>22</v>
      </c>
      <c r="K3516" s="1">
        <f t="shared" si="1520"/>
        <v>4</v>
      </c>
      <c r="L3516" s="8">
        <f t="shared" si="1521"/>
        <v>1.0007805599999999</v>
      </c>
      <c r="M3516" s="14">
        <f t="shared" si="1522"/>
        <v>1.0043006699999999</v>
      </c>
      <c r="N3516" s="14">
        <f t="shared" si="1523"/>
        <v>1.6650654943085346</v>
      </c>
      <c r="O3516" s="8">
        <f t="shared" si="1524"/>
        <v>1.66636517</v>
      </c>
      <c r="P3516" s="8">
        <f t="shared" si="1525"/>
        <v>15830.62956471</v>
      </c>
      <c r="Q3516" s="13">
        <f t="shared" si="1526"/>
        <v>0</v>
      </c>
      <c r="R3516" s="21">
        <v>0</v>
      </c>
      <c r="S3516" s="8">
        <f t="shared" si="1527"/>
        <v>0</v>
      </c>
      <c r="T3516" s="10">
        <f t="shared" si="1528"/>
        <v>0.12631999999999999</v>
      </c>
      <c r="U3516" s="13">
        <f t="shared" si="1529"/>
        <v>30</v>
      </c>
      <c r="V3516" s="13">
        <v>252</v>
      </c>
      <c r="W3516" s="14">
        <f t="shared" ref="W3516:W3579" si="1531">ROUND((1+T3516)^TRUNC((U3516/V3516),9),9)</f>
        <v>1.0142621380000001</v>
      </c>
      <c r="X3516" s="85">
        <f t="shared" si="1511"/>
        <v>264.57314842590955</v>
      </c>
      <c r="Y3516" s="8">
        <v>0</v>
      </c>
      <c r="Z3516" s="9">
        <f t="shared" si="1530"/>
        <v>0</v>
      </c>
      <c r="AA3516" s="26">
        <f t="shared" si="1509"/>
        <v>0</v>
      </c>
      <c r="AB3516" s="70">
        <f t="shared" si="1510"/>
        <v>0</v>
      </c>
      <c r="AC3516" s="4"/>
      <c r="AD3516" s="1"/>
      <c r="AE3516" s="11"/>
      <c r="AF3516" s="5"/>
      <c r="AG3516" s="1"/>
      <c r="AH3516" s="1"/>
      <c r="AI3516" s="1"/>
      <c r="AJ3516" s="1"/>
      <c r="AK3516" s="10"/>
      <c r="AL3516" s="1"/>
      <c r="AM3516" s="1"/>
      <c r="AN3516" s="1"/>
      <c r="AO3516" s="1"/>
      <c r="AP3516" s="1"/>
      <c r="AQ3516" s="1"/>
    </row>
    <row r="3517" spans="1:43" ht="15.75" x14ac:dyDescent="0.2">
      <c r="A3517" s="67">
        <f t="shared" si="1508"/>
        <v>45799</v>
      </c>
      <c r="B3517" s="8">
        <f t="shared" si="1512"/>
        <v>16105.943676401748</v>
      </c>
      <c r="C3517" s="224">
        <f t="shared" si="1513"/>
        <v>9500.0962872461932</v>
      </c>
      <c r="D3517" s="28">
        <f t="shared" si="1514"/>
        <v>7245.38</v>
      </c>
      <c r="E3517" s="9">
        <f>IF(K3517=1,VLOOKUP(A3516,[1]Plan1!$AY$117:$BA$314,3),E3516)</f>
        <v>7276.54</v>
      </c>
      <c r="F3517" s="110">
        <f t="shared" si="1515"/>
        <v>45763</v>
      </c>
      <c r="G3517" s="12">
        <f t="shared" si="1516"/>
        <v>4.3006716003852752E-3</v>
      </c>
      <c r="H3517" s="11">
        <f t="shared" si="1517"/>
        <v>45824</v>
      </c>
      <c r="I3517" s="11">
        <f t="shared" si="1518"/>
        <v>45824</v>
      </c>
      <c r="J3517" s="1">
        <f t="shared" si="1519"/>
        <v>22</v>
      </c>
      <c r="K3517" s="1">
        <f t="shared" si="1520"/>
        <v>5</v>
      </c>
      <c r="L3517" s="8">
        <f t="shared" si="1521"/>
        <v>1.0009758</v>
      </c>
      <c r="M3517" s="14">
        <f t="shared" si="1522"/>
        <v>1.0043006699999999</v>
      </c>
      <c r="N3517" s="14">
        <f t="shared" si="1523"/>
        <v>1.6650654943085346</v>
      </c>
      <c r="O3517" s="8">
        <f t="shared" si="1524"/>
        <v>1.66669026</v>
      </c>
      <c r="P3517" s="8">
        <f t="shared" si="1525"/>
        <v>15833.71795101</v>
      </c>
      <c r="Q3517" s="13">
        <f t="shared" si="1526"/>
        <v>0</v>
      </c>
      <c r="R3517" s="21">
        <v>0</v>
      </c>
      <c r="S3517" s="8">
        <f t="shared" si="1527"/>
        <v>0</v>
      </c>
      <c r="T3517" s="10">
        <f t="shared" si="1528"/>
        <v>0.12631999999999999</v>
      </c>
      <c r="U3517" s="13">
        <f t="shared" si="1529"/>
        <v>31</v>
      </c>
      <c r="V3517" s="13">
        <v>252</v>
      </c>
      <c r="W3517" s="14">
        <f t="shared" si="1531"/>
        <v>1.0147410299999999</v>
      </c>
      <c r="X3517" s="85">
        <f t="shared" si="1511"/>
        <v>272.22572539174854</v>
      </c>
      <c r="Y3517" s="8">
        <v>0</v>
      </c>
      <c r="Z3517" s="9">
        <f t="shared" si="1530"/>
        <v>0</v>
      </c>
      <c r="AA3517" s="26">
        <f t="shared" si="1509"/>
        <v>0</v>
      </c>
      <c r="AB3517" s="70">
        <f t="shared" si="1510"/>
        <v>0</v>
      </c>
      <c r="AC3517" s="4"/>
      <c r="AD3517" s="1"/>
      <c r="AE3517" s="11"/>
      <c r="AF3517" s="5"/>
      <c r="AG3517" s="1"/>
      <c r="AH3517" s="1"/>
      <c r="AI3517" s="1"/>
      <c r="AJ3517" s="1"/>
      <c r="AK3517" s="10"/>
      <c r="AL3517" s="1"/>
      <c r="AM3517" s="1"/>
      <c r="AN3517" s="1"/>
      <c r="AO3517" s="1"/>
      <c r="AP3517" s="1"/>
      <c r="AQ3517" s="1"/>
    </row>
    <row r="3518" spans="1:43" ht="15.75" x14ac:dyDescent="0.2">
      <c r="A3518" s="67">
        <f t="shared" si="1508"/>
        <v>45800</v>
      </c>
      <c r="B3518" s="8">
        <f t="shared" si="1512"/>
        <v>16116.69177267037</v>
      </c>
      <c r="C3518" s="224">
        <f t="shared" si="1513"/>
        <v>9500.0962872461932</v>
      </c>
      <c r="D3518" s="28">
        <f t="shared" si="1514"/>
        <v>7245.38</v>
      </c>
      <c r="E3518" s="9">
        <f>IF(K3518=1,VLOOKUP(A3517,[1]Plan1!$AY$117:$BA$314,3),E3517)</f>
        <v>7276.54</v>
      </c>
      <c r="F3518" s="110">
        <f t="shared" si="1515"/>
        <v>45763</v>
      </c>
      <c r="G3518" s="12">
        <f t="shared" si="1516"/>
        <v>4.3006716003852752E-3</v>
      </c>
      <c r="H3518" s="11">
        <f t="shared" si="1517"/>
        <v>45824</v>
      </c>
      <c r="I3518" s="11">
        <f t="shared" si="1518"/>
        <v>45824</v>
      </c>
      <c r="J3518" s="1">
        <f t="shared" si="1519"/>
        <v>22</v>
      </c>
      <c r="K3518" s="1">
        <f t="shared" si="1520"/>
        <v>6</v>
      </c>
      <c r="L3518" s="8">
        <f t="shared" si="1521"/>
        <v>1.00117108</v>
      </c>
      <c r="M3518" s="14">
        <f t="shared" si="1522"/>
        <v>1.0043006699999999</v>
      </c>
      <c r="N3518" s="14">
        <f t="shared" si="1523"/>
        <v>1.6650654943085346</v>
      </c>
      <c r="O3518" s="8">
        <f t="shared" si="1524"/>
        <v>1.6670154100000001</v>
      </c>
      <c r="P3518" s="8">
        <f t="shared" si="1525"/>
        <v>15836.80690732</v>
      </c>
      <c r="Q3518" s="13">
        <f t="shared" si="1526"/>
        <v>0</v>
      </c>
      <c r="R3518" s="21">
        <v>0</v>
      </c>
      <c r="S3518" s="8">
        <f t="shared" si="1527"/>
        <v>0</v>
      </c>
      <c r="T3518" s="10">
        <f t="shared" si="1528"/>
        <v>0.12631999999999999</v>
      </c>
      <c r="U3518" s="13">
        <f t="shared" si="1529"/>
        <v>32</v>
      </c>
      <c r="V3518" s="13">
        <v>252</v>
      </c>
      <c r="W3518" s="14">
        <f t="shared" si="1531"/>
        <v>1.015220148</v>
      </c>
      <c r="X3518" s="85">
        <f t="shared" si="1511"/>
        <v>279.88486535037015</v>
      </c>
      <c r="Y3518" s="8">
        <v>0</v>
      </c>
      <c r="Z3518" s="9">
        <f t="shared" si="1530"/>
        <v>0</v>
      </c>
      <c r="AA3518" s="26">
        <f t="shared" si="1509"/>
        <v>0</v>
      </c>
      <c r="AB3518" s="70">
        <f t="shared" si="1510"/>
        <v>0</v>
      </c>
      <c r="AC3518" s="4"/>
      <c r="AD3518" s="1"/>
      <c r="AE3518" s="11"/>
      <c r="AF3518" s="5"/>
      <c r="AG3518" s="1"/>
      <c r="AH3518" s="1"/>
      <c r="AI3518" s="1"/>
      <c r="AJ3518" s="1"/>
      <c r="AK3518" s="10"/>
      <c r="AL3518" s="1"/>
      <c r="AM3518" s="1"/>
      <c r="AN3518" s="1"/>
      <c r="AO3518" s="1"/>
      <c r="AP3518" s="1"/>
      <c r="AQ3518" s="1"/>
    </row>
    <row r="3519" spans="1:43" ht="15.75" x14ac:dyDescent="0.2">
      <c r="A3519" s="67">
        <f t="shared" si="1508"/>
        <v>45801</v>
      </c>
      <c r="B3519" s="8">
        <f t="shared" si="1512"/>
        <v>16127.447004858814</v>
      </c>
      <c r="C3519" s="224">
        <f t="shared" si="1513"/>
        <v>9500.0962872461932</v>
      </c>
      <c r="D3519" s="28">
        <f t="shared" si="1514"/>
        <v>7245.38</v>
      </c>
      <c r="E3519" s="9">
        <f>IF(K3519=1,VLOOKUP(A3518,[1]Plan1!$AY$117:$BA$314,3),E3518)</f>
        <v>7276.54</v>
      </c>
      <c r="F3519" s="110">
        <f t="shared" si="1515"/>
        <v>45763</v>
      </c>
      <c r="G3519" s="12">
        <f t="shared" si="1516"/>
        <v>4.3006716003852752E-3</v>
      </c>
      <c r="H3519" s="11">
        <f t="shared" si="1517"/>
        <v>45824</v>
      </c>
      <c r="I3519" s="11">
        <f t="shared" si="1518"/>
        <v>45824</v>
      </c>
      <c r="J3519" s="1">
        <f t="shared" si="1519"/>
        <v>22</v>
      </c>
      <c r="K3519" s="1">
        <f t="shared" si="1520"/>
        <v>7</v>
      </c>
      <c r="L3519" s="8">
        <f t="shared" si="1521"/>
        <v>1.0013663900000001</v>
      </c>
      <c r="M3519" s="14">
        <f t="shared" si="1522"/>
        <v>1.0043006699999999</v>
      </c>
      <c r="N3519" s="14">
        <f t="shared" si="1523"/>
        <v>1.6650654943085346</v>
      </c>
      <c r="O3519" s="8">
        <f t="shared" si="1524"/>
        <v>1.6673406200000001</v>
      </c>
      <c r="P3519" s="8">
        <f t="shared" si="1525"/>
        <v>15839.89643363</v>
      </c>
      <c r="Q3519" s="13">
        <f t="shared" si="1526"/>
        <v>0</v>
      </c>
      <c r="R3519" s="21">
        <v>0</v>
      </c>
      <c r="S3519" s="8">
        <f t="shared" si="1527"/>
        <v>0</v>
      </c>
      <c r="T3519" s="10">
        <f t="shared" si="1528"/>
        <v>0.12631999999999999</v>
      </c>
      <c r="U3519" s="13">
        <f t="shared" si="1529"/>
        <v>33</v>
      </c>
      <c r="V3519" s="13">
        <v>252</v>
      </c>
      <c r="W3519" s="14">
        <f t="shared" si="1531"/>
        <v>1.015699492</v>
      </c>
      <c r="X3519" s="85">
        <f t="shared" si="1511"/>
        <v>287.55057122881402</v>
      </c>
      <c r="Y3519" s="8">
        <v>0</v>
      </c>
      <c r="Z3519" s="9">
        <f t="shared" si="1530"/>
        <v>0</v>
      </c>
      <c r="AA3519" s="26">
        <f t="shared" si="1509"/>
        <v>0</v>
      </c>
      <c r="AB3519" s="70">
        <f t="shared" si="1510"/>
        <v>0</v>
      </c>
      <c r="AC3519" s="4"/>
      <c r="AD3519" s="1"/>
      <c r="AE3519" s="11"/>
      <c r="AF3519" s="5"/>
      <c r="AG3519" s="1"/>
      <c r="AH3519" s="1"/>
      <c r="AI3519" s="1"/>
      <c r="AJ3519" s="1"/>
      <c r="AK3519" s="10"/>
      <c r="AL3519" s="1"/>
      <c r="AM3519" s="1"/>
      <c r="AN3519" s="1"/>
      <c r="AO3519" s="1"/>
      <c r="AP3519" s="1"/>
      <c r="AQ3519" s="1"/>
    </row>
    <row r="3520" spans="1:43" ht="15.75" x14ac:dyDescent="0.2">
      <c r="A3520" s="67">
        <f t="shared" si="1508"/>
        <v>45802</v>
      </c>
      <c r="B3520" s="8">
        <f t="shared" si="1512"/>
        <v>16127.447004858814</v>
      </c>
      <c r="C3520" s="224">
        <f t="shared" si="1513"/>
        <v>9500.0962872461932</v>
      </c>
      <c r="D3520" s="28">
        <f t="shared" si="1514"/>
        <v>7245.38</v>
      </c>
      <c r="E3520" s="9">
        <f>IF(K3520=1,VLOOKUP(A3519,[1]Plan1!$AY$117:$BA$314,3),E3519)</f>
        <v>7276.54</v>
      </c>
      <c r="F3520" s="110">
        <f t="shared" si="1515"/>
        <v>45763</v>
      </c>
      <c r="G3520" s="12">
        <f t="shared" si="1516"/>
        <v>4.3006716003852752E-3</v>
      </c>
      <c r="H3520" s="11">
        <f t="shared" si="1517"/>
        <v>45824</v>
      </c>
      <c r="I3520" s="11">
        <f t="shared" si="1518"/>
        <v>45824</v>
      </c>
      <c r="J3520" s="1">
        <f t="shared" si="1519"/>
        <v>22</v>
      </c>
      <c r="K3520" s="1">
        <f t="shared" si="1520"/>
        <v>7</v>
      </c>
      <c r="L3520" s="8">
        <f t="shared" si="1521"/>
        <v>1.0013663900000001</v>
      </c>
      <c r="M3520" s="14">
        <f t="shared" si="1522"/>
        <v>1.0043006699999999</v>
      </c>
      <c r="N3520" s="14">
        <f t="shared" si="1523"/>
        <v>1.6650654943085346</v>
      </c>
      <c r="O3520" s="8">
        <f t="shared" si="1524"/>
        <v>1.6673406200000001</v>
      </c>
      <c r="P3520" s="8">
        <f t="shared" si="1525"/>
        <v>15839.89643363</v>
      </c>
      <c r="Q3520" s="13">
        <f t="shared" si="1526"/>
        <v>0</v>
      </c>
      <c r="R3520" s="21">
        <v>0</v>
      </c>
      <c r="S3520" s="8">
        <f t="shared" si="1527"/>
        <v>0</v>
      </c>
      <c r="T3520" s="10">
        <f t="shared" si="1528"/>
        <v>0.12631999999999999</v>
      </c>
      <c r="U3520" s="13">
        <f t="shared" si="1529"/>
        <v>33</v>
      </c>
      <c r="V3520" s="13">
        <v>252</v>
      </c>
      <c r="W3520" s="14">
        <f t="shared" si="1531"/>
        <v>1.015699492</v>
      </c>
      <c r="X3520" s="85">
        <f t="shared" si="1511"/>
        <v>287.55057122881402</v>
      </c>
      <c r="Y3520" s="8">
        <v>0</v>
      </c>
      <c r="Z3520" s="9">
        <f t="shared" si="1530"/>
        <v>0</v>
      </c>
      <c r="AA3520" s="26">
        <f t="shared" si="1509"/>
        <v>0</v>
      </c>
      <c r="AB3520" s="70">
        <f t="shared" si="1510"/>
        <v>0</v>
      </c>
      <c r="AC3520" s="4"/>
      <c r="AD3520" s="1"/>
      <c r="AE3520" s="11"/>
      <c r="AF3520" s="5"/>
      <c r="AG3520" s="1"/>
      <c r="AH3520" s="1"/>
      <c r="AI3520" s="1"/>
      <c r="AJ3520" s="1"/>
      <c r="AK3520" s="10"/>
      <c r="AL3520" s="1"/>
      <c r="AM3520" s="1"/>
      <c r="AN3520" s="1"/>
      <c r="AO3520" s="1"/>
      <c r="AP3520" s="1"/>
      <c r="AQ3520" s="1"/>
    </row>
    <row r="3521" spans="1:43" ht="15.75" x14ac:dyDescent="0.2">
      <c r="A3521" s="67">
        <f t="shared" si="1508"/>
        <v>45803</v>
      </c>
      <c r="B3521" s="8">
        <f t="shared" si="1512"/>
        <v>16127.447004858814</v>
      </c>
      <c r="C3521" s="224">
        <f t="shared" si="1513"/>
        <v>9500.0962872461932</v>
      </c>
      <c r="D3521" s="28">
        <f t="shared" si="1514"/>
        <v>7245.38</v>
      </c>
      <c r="E3521" s="9">
        <f>IF(K3521=1,VLOOKUP(A3520,[1]Plan1!$AY$117:$BA$314,3),E3520)</f>
        <v>7276.54</v>
      </c>
      <c r="F3521" s="110">
        <f t="shared" si="1515"/>
        <v>45763</v>
      </c>
      <c r="G3521" s="12">
        <f t="shared" si="1516"/>
        <v>4.3006716003852752E-3</v>
      </c>
      <c r="H3521" s="11">
        <f t="shared" si="1517"/>
        <v>45824</v>
      </c>
      <c r="I3521" s="11">
        <f t="shared" si="1518"/>
        <v>45824</v>
      </c>
      <c r="J3521" s="1">
        <f t="shared" si="1519"/>
        <v>22</v>
      </c>
      <c r="K3521" s="1">
        <f t="shared" si="1520"/>
        <v>7</v>
      </c>
      <c r="L3521" s="8">
        <f t="shared" si="1521"/>
        <v>1.0013663900000001</v>
      </c>
      <c r="M3521" s="14">
        <f t="shared" si="1522"/>
        <v>1.0043006699999999</v>
      </c>
      <c r="N3521" s="14">
        <f t="shared" si="1523"/>
        <v>1.6650654943085346</v>
      </c>
      <c r="O3521" s="8">
        <f t="shared" si="1524"/>
        <v>1.6673406200000001</v>
      </c>
      <c r="P3521" s="8">
        <f t="shared" si="1525"/>
        <v>15839.89643363</v>
      </c>
      <c r="Q3521" s="13">
        <f t="shared" si="1526"/>
        <v>0</v>
      </c>
      <c r="R3521" s="21">
        <v>0</v>
      </c>
      <c r="S3521" s="8">
        <f t="shared" si="1527"/>
        <v>0</v>
      </c>
      <c r="T3521" s="10">
        <f t="shared" si="1528"/>
        <v>0.12631999999999999</v>
      </c>
      <c r="U3521" s="13">
        <f t="shared" si="1529"/>
        <v>33</v>
      </c>
      <c r="V3521" s="13">
        <v>252</v>
      </c>
      <c r="W3521" s="14">
        <f t="shared" si="1531"/>
        <v>1.015699492</v>
      </c>
      <c r="X3521" s="85">
        <f t="shared" si="1511"/>
        <v>287.55057122881402</v>
      </c>
      <c r="Y3521" s="8">
        <v>0</v>
      </c>
      <c r="Z3521" s="9">
        <f t="shared" si="1530"/>
        <v>0</v>
      </c>
      <c r="AA3521" s="26">
        <f t="shared" si="1509"/>
        <v>0</v>
      </c>
      <c r="AB3521" s="70">
        <f t="shared" si="1510"/>
        <v>0</v>
      </c>
      <c r="AC3521" s="4"/>
      <c r="AD3521" s="1"/>
      <c r="AE3521" s="11"/>
      <c r="AF3521" s="5"/>
      <c r="AG3521" s="1"/>
      <c r="AH3521" s="1"/>
      <c r="AI3521" s="1"/>
      <c r="AJ3521" s="1"/>
      <c r="AK3521" s="10"/>
      <c r="AL3521" s="1"/>
      <c r="AM3521" s="1"/>
      <c r="AN3521" s="1"/>
      <c r="AO3521" s="1"/>
      <c r="AP3521" s="1"/>
      <c r="AQ3521" s="1"/>
    </row>
    <row r="3522" spans="1:43" ht="15.75" x14ac:dyDescent="0.2">
      <c r="A3522" s="67">
        <f t="shared" si="1508"/>
        <v>45804</v>
      </c>
      <c r="B3522" s="8">
        <f t="shared" si="1512"/>
        <v>16138.209375884122</v>
      </c>
      <c r="C3522" s="224">
        <f t="shared" si="1513"/>
        <v>9500.0962872461932</v>
      </c>
      <c r="D3522" s="28">
        <f t="shared" si="1514"/>
        <v>7245.38</v>
      </c>
      <c r="E3522" s="9">
        <f>IF(K3522=1,VLOOKUP(A3521,[1]Plan1!$AY$117:$BA$314,3),E3521)</f>
        <v>7276.54</v>
      </c>
      <c r="F3522" s="110">
        <f t="shared" si="1515"/>
        <v>45763</v>
      </c>
      <c r="G3522" s="12">
        <f t="shared" si="1516"/>
        <v>4.3006716003852752E-3</v>
      </c>
      <c r="H3522" s="11">
        <f t="shared" si="1517"/>
        <v>45824</v>
      </c>
      <c r="I3522" s="11">
        <f t="shared" si="1518"/>
        <v>45824</v>
      </c>
      <c r="J3522" s="1">
        <f t="shared" si="1519"/>
        <v>22</v>
      </c>
      <c r="K3522" s="1">
        <f t="shared" si="1520"/>
        <v>8</v>
      </c>
      <c r="L3522" s="8">
        <f t="shared" si="1521"/>
        <v>1.0015617400000001</v>
      </c>
      <c r="M3522" s="14">
        <f t="shared" si="1522"/>
        <v>1.0043006699999999</v>
      </c>
      <c r="N3522" s="14">
        <f t="shared" si="1523"/>
        <v>1.6650654943085346</v>
      </c>
      <c r="O3522" s="8">
        <f t="shared" si="1524"/>
        <v>1.6676658900000001</v>
      </c>
      <c r="P3522" s="8">
        <f t="shared" si="1525"/>
        <v>15842.98652995</v>
      </c>
      <c r="Q3522" s="13">
        <f t="shared" si="1526"/>
        <v>0</v>
      </c>
      <c r="R3522" s="21">
        <v>0</v>
      </c>
      <c r="S3522" s="8">
        <f t="shared" si="1527"/>
        <v>0</v>
      </c>
      <c r="T3522" s="10">
        <f t="shared" si="1528"/>
        <v>0.12631999999999999</v>
      </c>
      <c r="U3522" s="13">
        <f t="shared" si="1529"/>
        <v>34</v>
      </c>
      <c r="V3522" s="13">
        <v>252</v>
      </c>
      <c r="W3522" s="14">
        <f t="shared" si="1531"/>
        <v>1.016179062</v>
      </c>
      <c r="X3522" s="85">
        <f t="shared" si="1511"/>
        <v>295.22284593412178</v>
      </c>
      <c r="Y3522" s="8">
        <v>0</v>
      </c>
      <c r="Z3522" s="9">
        <f t="shared" si="1530"/>
        <v>0</v>
      </c>
      <c r="AA3522" s="26">
        <f t="shared" si="1509"/>
        <v>0</v>
      </c>
      <c r="AB3522" s="70">
        <f t="shared" si="1510"/>
        <v>0</v>
      </c>
      <c r="AC3522" s="4"/>
      <c r="AD3522" s="1"/>
      <c r="AE3522" s="11"/>
      <c r="AF3522" s="5"/>
      <c r="AG3522" s="1"/>
      <c r="AH3522" s="1"/>
      <c r="AI3522" s="1"/>
      <c r="AJ3522" s="1"/>
      <c r="AK3522" s="10"/>
      <c r="AL3522" s="1"/>
      <c r="AM3522" s="1"/>
      <c r="AN3522" s="1"/>
      <c r="AO3522" s="1"/>
      <c r="AP3522" s="1"/>
      <c r="AQ3522" s="1"/>
    </row>
    <row r="3523" spans="1:43" ht="15.75" x14ac:dyDescent="0.2">
      <c r="A3523" s="67">
        <f t="shared" si="1508"/>
        <v>45805</v>
      </c>
      <c r="B3523" s="8">
        <f t="shared" si="1512"/>
        <v>16148.979001374983</v>
      </c>
      <c r="C3523" s="224">
        <f t="shared" si="1513"/>
        <v>9500.0962872461932</v>
      </c>
      <c r="D3523" s="28">
        <f t="shared" si="1514"/>
        <v>7245.38</v>
      </c>
      <c r="E3523" s="9">
        <f>IF(K3523=1,VLOOKUP(A3522,[1]Plan1!$AY$117:$BA$314,3),E3522)</f>
        <v>7276.54</v>
      </c>
      <c r="F3523" s="110">
        <f t="shared" si="1515"/>
        <v>45763</v>
      </c>
      <c r="G3523" s="12">
        <f t="shared" si="1516"/>
        <v>4.3006716003852752E-3</v>
      </c>
      <c r="H3523" s="11">
        <f t="shared" si="1517"/>
        <v>45824</v>
      </c>
      <c r="I3523" s="11">
        <f t="shared" si="1518"/>
        <v>45824</v>
      </c>
      <c r="J3523" s="1">
        <f t="shared" si="1519"/>
        <v>22</v>
      </c>
      <c r="K3523" s="1">
        <f t="shared" si="1520"/>
        <v>9</v>
      </c>
      <c r="L3523" s="8">
        <f t="shared" si="1521"/>
        <v>1.0017571300000001</v>
      </c>
      <c r="M3523" s="14">
        <f t="shared" si="1522"/>
        <v>1.0043006699999999</v>
      </c>
      <c r="N3523" s="14">
        <f t="shared" si="1523"/>
        <v>1.6650654943085346</v>
      </c>
      <c r="O3523" s="8">
        <f t="shared" si="1524"/>
        <v>1.6679912299999999</v>
      </c>
      <c r="P3523" s="8">
        <f t="shared" si="1525"/>
        <v>15846.07729128</v>
      </c>
      <c r="Q3523" s="13">
        <f t="shared" si="1526"/>
        <v>0</v>
      </c>
      <c r="R3523" s="21">
        <v>0</v>
      </c>
      <c r="S3523" s="8">
        <f t="shared" si="1527"/>
        <v>0</v>
      </c>
      <c r="T3523" s="10">
        <f t="shared" si="1528"/>
        <v>0.12631999999999999</v>
      </c>
      <c r="U3523" s="13">
        <f t="shared" si="1529"/>
        <v>35</v>
      </c>
      <c r="V3523" s="13">
        <v>252</v>
      </c>
      <c r="W3523" s="14">
        <f t="shared" si="1531"/>
        <v>1.0166588590000001</v>
      </c>
      <c r="X3523" s="85">
        <f t="shared" si="1511"/>
        <v>302.9017100949826</v>
      </c>
      <c r="Y3523" s="8">
        <v>0</v>
      </c>
      <c r="Z3523" s="9">
        <f t="shared" si="1530"/>
        <v>0</v>
      </c>
      <c r="AA3523" s="26">
        <f t="shared" si="1509"/>
        <v>0</v>
      </c>
      <c r="AB3523" s="70">
        <f t="shared" si="1510"/>
        <v>0</v>
      </c>
      <c r="AC3523" s="4"/>
      <c r="AD3523" s="1"/>
      <c r="AE3523" s="11"/>
      <c r="AF3523" s="5"/>
      <c r="AG3523" s="1"/>
      <c r="AH3523" s="1"/>
      <c r="AI3523" s="1"/>
      <c r="AJ3523" s="1"/>
      <c r="AK3523" s="10"/>
      <c r="AL3523" s="1"/>
      <c r="AM3523" s="1"/>
      <c r="AN3523" s="1"/>
      <c r="AO3523" s="1"/>
      <c r="AP3523" s="1"/>
      <c r="AQ3523" s="1"/>
    </row>
    <row r="3524" spans="1:43" ht="15.75" x14ac:dyDescent="0.2">
      <c r="A3524" s="67">
        <f t="shared" si="1508"/>
        <v>45806</v>
      </c>
      <c r="B3524" s="8">
        <f t="shared" si="1512"/>
        <v>16159.75577165703</v>
      </c>
      <c r="C3524" s="224">
        <f t="shared" si="1513"/>
        <v>9500.0962872461932</v>
      </c>
      <c r="D3524" s="28">
        <f t="shared" si="1514"/>
        <v>7245.38</v>
      </c>
      <c r="E3524" s="9">
        <f>IF(K3524=1,VLOOKUP(A3523,[1]Plan1!$AY$117:$BA$314,3),E3523)</f>
        <v>7276.54</v>
      </c>
      <c r="F3524" s="110">
        <f t="shared" si="1515"/>
        <v>45763</v>
      </c>
      <c r="G3524" s="12">
        <f t="shared" si="1516"/>
        <v>4.3006716003852752E-3</v>
      </c>
      <c r="H3524" s="11">
        <f t="shared" si="1517"/>
        <v>45824</v>
      </c>
      <c r="I3524" s="11">
        <f t="shared" si="1518"/>
        <v>45824</v>
      </c>
      <c r="J3524" s="1">
        <f t="shared" si="1519"/>
        <v>22</v>
      </c>
      <c r="K3524" s="1">
        <f t="shared" si="1520"/>
        <v>10</v>
      </c>
      <c r="L3524" s="8">
        <f t="shared" si="1521"/>
        <v>1.0019525600000001</v>
      </c>
      <c r="M3524" s="14">
        <f t="shared" si="1522"/>
        <v>1.0043006699999999</v>
      </c>
      <c r="N3524" s="14">
        <f t="shared" si="1523"/>
        <v>1.6650654943085346</v>
      </c>
      <c r="O3524" s="8">
        <f t="shared" si="1524"/>
        <v>1.6683166300000001</v>
      </c>
      <c r="P3524" s="8">
        <f t="shared" si="1525"/>
        <v>15849.168622609999</v>
      </c>
      <c r="Q3524" s="13">
        <f t="shared" si="1526"/>
        <v>0</v>
      </c>
      <c r="R3524" s="21">
        <v>0</v>
      </c>
      <c r="S3524" s="8">
        <f t="shared" si="1527"/>
        <v>0</v>
      </c>
      <c r="T3524" s="10">
        <f t="shared" si="1528"/>
        <v>0.12631999999999999</v>
      </c>
      <c r="U3524" s="13">
        <f t="shared" si="1529"/>
        <v>36</v>
      </c>
      <c r="V3524" s="13">
        <v>252</v>
      </c>
      <c r="W3524" s="14">
        <f t="shared" si="1531"/>
        <v>1.017138882</v>
      </c>
      <c r="X3524" s="85">
        <f t="shared" si="1511"/>
        <v>310.58714904703123</v>
      </c>
      <c r="Y3524" s="8">
        <v>0</v>
      </c>
      <c r="Z3524" s="9">
        <f t="shared" si="1530"/>
        <v>0</v>
      </c>
      <c r="AA3524" s="26">
        <f t="shared" si="1509"/>
        <v>0</v>
      </c>
      <c r="AB3524" s="70">
        <f t="shared" si="1510"/>
        <v>0</v>
      </c>
      <c r="AC3524" s="4"/>
      <c r="AD3524" s="1"/>
      <c r="AE3524" s="11"/>
      <c r="AF3524" s="5"/>
      <c r="AG3524" s="1"/>
      <c r="AH3524" s="1"/>
      <c r="AI3524" s="1"/>
      <c r="AJ3524" s="1"/>
      <c r="AK3524" s="10"/>
      <c r="AL3524" s="1"/>
      <c r="AM3524" s="1"/>
      <c r="AN3524" s="1"/>
      <c r="AO3524" s="1"/>
      <c r="AP3524" s="1"/>
      <c r="AQ3524" s="1"/>
    </row>
    <row r="3525" spans="1:43" ht="15.75" x14ac:dyDescent="0.2">
      <c r="A3525" s="67">
        <f t="shared" si="1508"/>
        <v>45807</v>
      </c>
      <c r="B3525" s="8">
        <f t="shared" si="1512"/>
        <v>16170.539608622035</v>
      </c>
      <c r="C3525" s="224">
        <f t="shared" si="1513"/>
        <v>9500.0962872461932</v>
      </c>
      <c r="D3525" s="28">
        <f t="shared" si="1514"/>
        <v>7245.38</v>
      </c>
      <c r="E3525" s="9">
        <f>IF(K3525=1,VLOOKUP(A3524,[1]Plan1!$AY$117:$BA$314,3),E3524)</f>
        <v>7276.54</v>
      </c>
      <c r="F3525" s="110">
        <f t="shared" si="1515"/>
        <v>45763</v>
      </c>
      <c r="G3525" s="12">
        <f t="shared" si="1516"/>
        <v>4.3006716003852752E-3</v>
      </c>
      <c r="H3525" s="11">
        <f t="shared" si="1517"/>
        <v>45824</v>
      </c>
      <c r="I3525" s="11">
        <f t="shared" si="1518"/>
        <v>45824</v>
      </c>
      <c r="J3525" s="1">
        <f t="shared" si="1519"/>
        <v>22</v>
      </c>
      <c r="K3525" s="1">
        <f t="shared" si="1520"/>
        <v>11</v>
      </c>
      <c r="L3525" s="8">
        <f t="shared" si="1521"/>
        <v>1.0021480199999999</v>
      </c>
      <c r="M3525" s="14">
        <f t="shared" si="1522"/>
        <v>1.0043006699999999</v>
      </c>
      <c r="N3525" s="14">
        <f t="shared" si="1523"/>
        <v>1.6650654943085346</v>
      </c>
      <c r="O3525" s="8">
        <f t="shared" si="1524"/>
        <v>1.6686420799999999</v>
      </c>
      <c r="P3525" s="8">
        <f t="shared" si="1525"/>
        <v>15852.26042895</v>
      </c>
      <c r="Q3525" s="13">
        <f t="shared" si="1526"/>
        <v>0</v>
      </c>
      <c r="R3525" s="21">
        <v>0</v>
      </c>
      <c r="S3525" s="8">
        <f t="shared" si="1527"/>
        <v>0</v>
      </c>
      <c r="T3525" s="10">
        <f t="shared" si="1528"/>
        <v>0.12631999999999999</v>
      </c>
      <c r="U3525" s="13">
        <f t="shared" si="1529"/>
        <v>37</v>
      </c>
      <c r="V3525" s="13">
        <v>252</v>
      </c>
      <c r="W3525" s="14">
        <f t="shared" si="1531"/>
        <v>1.0176191320000001</v>
      </c>
      <c r="X3525" s="85">
        <f t="shared" si="1511"/>
        <v>318.27917967203661</v>
      </c>
      <c r="Y3525" s="8">
        <v>0</v>
      </c>
      <c r="Z3525" s="9">
        <f t="shared" si="1530"/>
        <v>0</v>
      </c>
      <c r="AA3525" s="26">
        <f t="shared" si="1509"/>
        <v>0</v>
      </c>
      <c r="AB3525" s="70">
        <f t="shared" si="1510"/>
        <v>0</v>
      </c>
      <c r="AC3525" s="4"/>
      <c r="AD3525" s="1"/>
      <c r="AE3525" s="11"/>
      <c r="AF3525" s="5"/>
      <c r="AG3525" s="1"/>
      <c r="AH3525" s="1"/>
      <c r="AI3525" s="1"/>
      <c r="AJ3525" s="1"/>
      <c r="AK3525" s="10"/>
      <c r="AL3525" s="1"/>
      <c r="AM3525" s="1"/>
      <c r="AN3525" s="1"/>
      <c r="AO3525" s="1"/>
      <c r="AP3525" s="1"/>
      <c r="AQ3525" s="1"/>
    </row>
    <row r="3526" spans="1:43" ht="15.75" x14ac:dyDescent="0.2">
      <c r="A3526" s="67">
        <f t="shared" si="1508"/>
        <v>45808</v>
      </c>
      <c r="B3526" s="8">
        <f t="shared" si="1512"/>
        <v>16181.330902891499</v>
      </c>
      <c r="C3526" s="224">
        <f t="shared" si="1513"/>
        <v>9500.0962872461932</v>
      </c>
      <c r="D3526" s="28">
        <f t="shared" si="1514"/>
        <v>7245.38</v>
      </c>
      <c r="E3526" s="9">
        <f>IF(K3526=1,VLOOKUP(A3525,[1]Plan1!$AY$117:$BA$314,3),E3525)</f>
        <v>7276.54</v>
      </c>
      <c r="F3526" s="110">
        <f t="shared" si="1515"/>
        <v>45763</v>
      </c>
      <c r="G3526" s="12">
        <f t="shared" si="1516"/>
        <v>4.3006716003852752E-3</v>
      </c>
      <c r="H3526" s="11">
        <f t="shared" si="1517"/>
        <v>45824</v>
      </c>
      <c r="I3526" s="11">
        <f t="shared" si="1518"/>
        <v>45824</v>
      </c>
      <c r="J3526" s="1">
        <f t="shared" si="1519"/>
        <v>22</v>
      </c>
      <c r="K3526" s="1">
        <f t="shared" si="1520"/>
        <v>12</v>
      </c>
      <c r="L3526" s="8">
        <f t="shared" si="1521"/>
        <v>1.0023435300000001</v>
      </c>
      <c r="M3526" s="14">
        <f t="shared" si="1522"/>
        <v>1.0043006699999999</v>
      </c>
      <c r="N3526" s="14">
        <f t="shared" si="1523"/>
        <v>1.6650654943085346</v>
      </c>
      <c r="O3526" s="8">
        <f t="shared" si="1524"/>
        <v>1.6689676200000001</v>
      </c>
      <c r="P3526" s="8">
        <f t="shared" si="1525"/>
        <v>15855.35309029</v>
      </c>
      <c r="Q3526" s="13">
        <f t="shared" si="1526"/>
        <v>0</v>
      </c>
      <c r="R3526" s="21">
        <v>0</v>
      </c>
      <c r="S3526" s="8">
        <f t="shared" si="1527"/>
        <v>0</v>
      </c>
      <c r="T3526" s="10">
        <f t="shared" si="1528"/>
        <v>0.12631999999999999</v>
      </c>
      <c r="U3526" s="13">
        <f t="shared" si="1529"/>
        <v>38</v>
      </c>
      <c r="V3526" s="13">
        <v>252</v>
      </c>
      <c r="W3526" s="14">
        <f t="shared" si="1531"/>
        <v>1.0180996090000001</v>
      </c>
      <c r="X3526" s="85">
        <f t="shared" si="1511"/>
        <v>325.97781260149981</v>
      </c>
      <c r="Y3526" s="8">
        <v>0</v>
      </c>
      <c r="Z3526" s="9">
        <f t="shared" si="1530"/>
        <v>0</v>
      </c>
      <c r="AA3526" s="26">
        <f t="shared" si="1509"/>
        <v>0</v>
      </c>
      <c r="AB3526" s="70">
        <f t="shared" si="1510"/>
        <v>0</v>
      </c>
      <c r="AC3526" s="4"/>
      <c r="AD3526" s="1"/>
      <c r="AE3526" s="11"/>
      <c r="AF3526" s="5"/>
      <c r="AG3526" s="1"/>
      <c r="AH3526" s="1"/>
      <c r="AI3526" s="1"/>
      <c r="AJ3526" s="1"/>
      <c r="AK3526" s="10"/>
      <c r="AL3526" s="1"/>
      <c r="AM3526" s="1"/>
      <c r="AN3526" s="1"/>
      <c r="AO3526" s="1"/>
      <c r="AP3526" s="1"/>
      <c r="AQ3526" s="1"/>
    </row>
    <row r="3527" spans="1:43" ht="15.75" x14ac:dyDescent="0.2">
      <c r="A3527" s="67">
        <f t="shared" si="1508"/>
        <v>45809</v>
      </c>
      <c r="B3527" s="8">
        <f t="shared" si="1512"/>
        <v>16181.330902891499</v>
      </c>
      <c r="C3527" s="224">
        <f t="shared" si="1513"/>
        <v>9500.0962872461932</v>
      </c>
      <c r="D3527" s="28">
        <f t="shared" si="1514"/>
        <v>7245.38</v>
      </c>
      <c r="E3527" s="9">
        <f>IF(K3527=1,VLOOKUP(A3526,[1]Plan1!$AY$117:$BA$314,3),E3526)</f>
        <v>7276.54</v>
      </c>
      <c r="F3527" s="110">
        <f t="shared" si="1515"/>
        <v>45763</v>
      </c>
      <c r="G3527" s="12">
        <f t="shared" si="1516"/>
        <v>4.3006716003852752E-3</v>
      </c>
      <c r="H3527" s="11">
        <f t="shared" si="1517"/>
        <v>45824</v>
      </c>
      <c r="I3527" s="11">
        <f t="shared" si="1518"/>
        <v>45824</v>
      </c>
      <c r="J3527" s="1">
        <f t="shared" si="1519"/>
        <v>22</v>
      </c>
      <c r="K3527" s="1">
        <f t="shared" si="1520"/>
        <v>12</v>
      </c>
      <c r="L3527" s="8">
        <f t="shared" si="1521"/>
        <v>1.0023435300000001</v>
      </c>
      <c r="M3527" s="14">
        <f t="shared" si="1522"/>
        <v>1.0043006699999999</v>
      </c>
      <c r="N3527" s="14">
        <f t="shared" si="1523"/>
        <v>1.6650654943085346</v>
      </c>
      <c r="O3527" s="8">
        <f t="shared" si="1524"/>
        <v>1.6689676200000001</v>
      </c>
      <c r="P3527" s="8">
        <f t="shared" si="1525"/>
        <v>15855.35309029</v>
      </c>
      <c r="Q3527" s="13">
        <f t="shared" si="1526"/>
        <v>0</v>
      </c>
      <c r="R3527" s="21">
        <v>0</v>
      </c>
      <c r="S3527" s="8">
        <f t="shared" si="1527"/>
        <v>0</v>
      </c>
      <c r="T3527" s="10">
        <f t="shared" si="1528"/>
        <v>0.12631999999999999</v>
      </c>
      <c r="U3527" s="13">
        <f t="shared" si="1529"/>
        <v>38</v>
      </c>
      <c r="V3527" s="13">
        <v>252</v>
      </c>
      <c r="W3527" s="14">
        <f t="shared" si="1531"/>
        <v>1.0180996090000001</v>
      </c>
      <c r="X3527" s="85">
        <f t="shared" si="1511"/>
        <v>325.97781260149981</v>
      </c>
      <c r="Y3527" s="8">
        <v>0</v>
      </c>
      <c r="Z3527" s="9">
        <f t="shared" si="1530"/>
        <v>0</v>
      </c>
      <c r="AA3527" s="26">
        <f t="shared" si="1509"/>
        <v>0</v>
      </c>
      <c r="AB3527" s="70">
        <f t="shared" si="1510"/>
        <v>0</v>
      </c>
      <c r="AC3527" s="4"/>
      <c r="AD3527" s="1"/>
      <c r="AE3527" s="11"/>
      <c r="AF3527" s="5"/>
      <c r="AG3527" s="1"/>
      <c r="AH3527" s="1"/>
      <c r="AI3527" s="1"/>
      <c r="AJ3527" s="1"/>
      <c r="AK3527" s="10"/>
      <c r="AL3527" s="1"/>
      <c r="AM3527" s="1"/>
      <c r="AN3527" s="1"/>
      <c r="AO3527" s="1"/>
      <c r="AP3527" s="1"/>
      <c r="AQ3527" s="1"/>
    </row>
    <row r="3528" spans="1:43" ht="15.75" x14ac:dyDescent="0.2">
      <c r="A3528" s="67">
        <f t="shared" si="1508"/>
        <v>45810</v>
      </c>
      <c r="B3528" s="8">
        <f t="shared" si="1512"/>
        <v>16181.330902891499</v>
      </c>
      <c r="C3528" s="224">
        <f t="shared" si="1513"/>
        <v>9500.0962872461932</v>
      </c>
      <c r="D3528" s="28">
        <f t="shared" si="1514"/>
        <v>7245.38</v>
      </c>
      <c r="E3528" s="9">
        <f>IF(K3528=1,VLOOKUP(A3527,[1]Plan1!$AY$117:$BA$314,3),E3527)</f>
        <v>7276.54</v>
      </c>
      <c r="F3528" s="110">
        <f t="shared" si="1515"/>
        <v>45763</v>
      </c>
      <c r="G3528" s="12">
        <f t="shared" si="1516"/>
        <v>4.3006716003852752E-3</v>
      </c>
      <c r="H3528" s="11">
        <f t="shared" si="1517"/>
        <v>45824</v>
      </c>
      <c r="I3528" s="11">
        <f t="shared" si="1518"/>
        <v>45824</v>
      </c>
      <c r="J3528" s="1">
        <f t="shared" si="1519"/>
        <v>22</v>
      </c>
      <c r="K3528" s="1">
        <f t="shared" si="1520"/>
        <v>12</v>
      </c>
      <c r="L3528" s="8">
        <f t="shared" si="1521"/>
        <v>1.0023435300000001</v>
      </c>
      <c r="M3528" s="14">
        <f t="shared" si="1522"/>
        <v>1.0043006699999999</v>
      </c>
      <c r="N3528" s="14">
        <f t="shared" si="1523"/>
        <v>1.6650654943085346</v>
      </c>
      <c r="O3528" s="8">
        <f t="shared" si="1524"/>
        <v>1.6689676200000001</v>
      </c>
      <c r="P3528" s="8">
        <f t="shared" si="1525"/>
        <v>15855.35309029</v>
      </c>
      <c r="Q3528" s="13">
        <f t="shared" si="1526"/>
        <v>0</v>
      </c>
      <c r="R3528" s="21">
        <v>0</v>
      </c>
      <c r="S3528" s="8">
        <f t="shared" si="1527"/>
        <v>0</v>
      </c>
      <c r="T3528" s="10">
        <f t="shared" si="1528"/>
        <v>0.12631999999999999</v>
      </c>
      <c r="U3528" s="13">
        <f t="shared" si="1529"/>
        <v>38</v>
      </c>
      <c r="V3528" s="13">
        <v>252</v>
      </c>
      <c r="W3528" s="14">
        <f t="shared" si="1531"/>
        <v>1.0180996090000001</v>
      </c>
      <c r="X3528" s="85">
        <f t="shared" si="1511"/>
        <v>325.97781260149981</v>
      </c>
      <c r="Y3528" s="8">
        <v>0</v>
      </c>
      <c r="Z3528" s="9">
        <f t="shared" si="1530"/>
        <v>0</v>
      </c>
      <c r="AA3528" s="26">
        <f t="shared" si="1509"/>
        <v>0</v>
      </c>
      <c r="AB3528" s="70">
        <f t="shared" si="1510"/>
        <v>0</v>
      </c>
      <c r="AC3528" s="4"/>
      <c r="AD3528" s="1"/>
      <c r="AE3528" s="11"/>
      <c r="AF3528" s="5"/>
      <c r="AG3528" s="1"/>
      <c r="AH3528" s="1"/>
      <c r="AI3528" s="1"/>
      <c r="AJ3528" s="1"/>
      <c r="AK3528" s="10"/>
      <c r="AL3528" s="1"/>
      <c r="AM3528" s="1"/>
      <c r="AN3528" s="1"/>
      <c r="AO3528" s="1"/>
      <c r="AP3528" s="1"/>
      <c r="AQ3528" s="1"/>
    </row>
    <row r="3529" spans="1:43" ht="15.75" x14ac:dyDescent="0.2">
      <c r="A3529" s="67">
        <f t="shared" si="1508"/>
        <v>45811</v>
      </c>
      <c r="B3529" s="8">
        <f t="shared" si="1512"/>
        <v>16192.129269808285</v>
      </c>
      <c r="C3529" s="224">
        <f t="shared" si="1513"/>
        <v>9500.0962872461932</v>
      </c>
      <c r="D3529" s="28">
        <f t="shared" si="1514"/>
        <v>7245.38</v>
      </c>
      <c r="E3529" s="9">
        <f>IF(K3529=1,VLOOKUP(A3528,[1]Plan1!$AY$117:$BA$314,3),E3528)</f>
        <v>7276.54</v>
      </c>
      <c r="F3529" s="110">
        <f t="shared" si="1515"/>
        <v>45763</v>
      </c>
      <c r="G3529" s="12">
        <f t="shared" si="1516"/>
        <v>4.3006716003852752E-3</v>
      </c>
      <c r="H3529" s="11">
        <f t="shared" si="1517"/>
        <v>45824</v>
      </c>
      <c r="I3529" s="11">
        <f t="shared" si="1518"/>
        <v>45824</v>
      </c>
      <c r="J3529" s="1">
        <f t="shared" si="1519"/>
        <v>22</v>
      </c>
      <c r="K3529" s="1">
        <f t="shared" si="1520"/>
        <v>13</v>
      </c>
      <c r="L3529" s="8">
        <f t="shared" si="1521"/>
        <v>1.0025390700000001</v>
      </c>
      <c r="M3529" s="14">
        <f t="shared" si="1522"/>
        <v>1.0043006699999999</v>
      </c>
      <c r="N3529" s="14">
        <f t="shared" si="1523"/>
        <v>1.6650654943085346</v>
      </c>
      <c r="O3529" s="8">
        <f t="shared" si="1524"/>
        <v>1.66929321</v>
      </c>
      <c r="P3529" s="8">
        <f t="shared" si="1525"/>
        <v>15858.446226640001</v>
      </c>
      <c r="Q3529" s="13">
        <f t="shared" si="1526"/>
        <v>0</v>
      </c>
      <c r="R3529" s="21">
        <v>0</v>
      </c>
      <c r="S3529" s="8">
        <f t="shared" si="1527"/>
        <v>0</v>
      </c>
      <c r="T3529" s="10">
        <f t="shared" si="1528"/>
        <v>0.12631999999999999</v>
      </c>
      <c r="U3529" s="13">
        <f t="shared" si="1529"/>
        <v>39</v>
      </c>
      <c r="V3529" s="13">
        <v>252</v>
      </c>
      <c r="W3529" s="14">
        <f t="shared" si="1531"/>
        <v>1.018580313</v>
      </c>
      <c r="X3529" s="85">
        <f t="shared" si="1511"/>
        <v>333.68304316828545</v>
      </c>
      <c r="Y3529" s="8">
        <v>0</v>
      </c>
      <c r="Z3529" s="9">
        <f t="shared" si="1530"/>
        <v>0</v>
      </c>
      <c r="AA3529" s="26">
        <f t="shared" si="1509"/>
        <v>0</v>
      </c>
      <c r="AB3529" s="70">
        <f t="shared" si="1510"/>
        <v>0</v>
      </c>
      <c r="AC3529" s="4"/>
      <c r="AD3529" s="1"/>
      <c r="AE3529" s="11"/>
      <c r="AF3529" s="5"/>
      <c r="AG3529" s="1"/>
      <c r="AH3529" s="1"/>
      <c r="AI3529" s="1"/>
      <c r="AJ3529" s="1"/>
      <c r="AK3529" s="10"/>
      <c r="AL3529" s="1"/>
      <c r="AM3529" s="1"/>
      <c r="AN3529" s="1"/>
      <c r="AO3529" s="1"/>
      <c r="AP3529" s="1"/>
      <c r="AQ3529" s="1"/>
    </row>
    <row r="3530" spans="1:43" ht="15.75" x14ac:dyDescent="0.2">
      <c r="A3530" s="67">
        <f t="shared" si="1508"/>
        <v>45812</v>
      </c>
      <c r="B3530" s="8">
        <f t="shared" si="1512"/>
        <v>16202.934809223048</v>
      </c>
      <c r="C3530" s="224">
        <f t="shared" si="1513"/>
        <v>9500.0962872461932</v>
      </c>
      <c r="D3530" s="28">
        <f t="shared" si="1514"/>
        <v>7245.38</v>
      </c>
      <c r="E3530" s="9">
        <f>IF(K3530=1,VLOOKUP(A3529,[1]Plan1!$AY$117:$BA$314,3),E3529)</f>
        <v>7276.54</v>
      </c>
      <c r="F3530" s="110">
        <f t="shared" si="1515"/>
        <v>45763</v>
      </c>
      <c r="G3530" s="12">
        <f t="shared" si="1516"/>
        <v>4.3006716003852752E-3</v>
      </c>
      <c r="H3530" s="11">
        <f t="shared" si="1517"/>
        <v>45824</v>
      </c>
      <c r="I3530" s="11">
        <f t="shared" si="1518"/>
        <v>45824</v>
      </c>
      <c r="J3530" s="1">
        <f t="shared" si="1519"/>
        <v>22</v>
      </c>
      <c r="K3530" s="1">
        <f t="shared" si="1520"/>
        <v>14</v>
      </c>
      <c r="L3530" s="8">
        <f t="shared" si="1521"/>
        <v>1.0027346500000001</v>
      </c>
      <c r="M3530" s="14">
        <f t="shared" si="1522"/>
        <v>1.0043006699999999</v>
      </c>
      <c r="N3530" s="14">
        <f t="shared" si="1523"/>
        <v>1.6650654943085346</v>
      </c>
      <c r="O3530" s="8">
        <f t="shared" si="1524"/>
        <v>1.6696188599999999</v>
      </c>
      <c r="P3530" s="8">
        <f t="shared" si="1525"/>
        <v>15861.539933</v>
      </c>
      <c r="Q3530" s="13">
        <f t="shared" si="1526"/>
        <v>0</v>
      </c>
      <c r="R3530" s="21">
        <v>0</v>
      </c>
      <c r="S3530" s="8">
        <f t="shared" si="1527"/>
        <v>0</v>
      </c>
      <c r="T3530" s="10">
        <f t="shared" si="1528"/>
        <v>0.12631999999999999</v>
      </c>
      <c r="U3530" s="13">
        <f t="shared" si="1529"/>
        <v>40</v>
      </c>
      <c r="V3530" s="13">
        <v>252</v>
      </c>
      <c r="W3530" s="14">
        <f t="shared" si="1531"/>
        <v>1.019061244</v>
      </c>
      <c r="X3530" s="85">
        <f t="shared" si="1511"/>
        <v>341.39487622304893</v>
      </c>
      <c r="Y3530" s="8">
        <v>0</v>
      </c>
      <c r="Z3530" s="9">
        <f t="shared" si="1530"/>
        <v>0</v>
      </c>
      <c r="AA3530" s="26">
        <f t="shared" si="1509"/>
        <v>0</v>
      </c>
      <c r="AB3530" s="70">
        <f t="shared" si="1510"/>
        <v>0</v>
      </c>
      <c r="AC3530" s="4"/>
      <c r="AD3530" s="1"/>
      <c r="AE3530" s="11"/>
      <c r="AF3530" s="5"/>
      <c r="AG3530" s="1"/>
      <c r="AH3530" s="1"/>
      <c r="AI3530" s="1"/>
      <c r="AJ3530" s="1"/>
      <c r="AK3530" s="10"/>
      <c r="AL3530" s="1"/>
      <c r="AM3530" s="1"/>
      <c r="AN3530" s="1"/>
      <c r="AO3530" s="1"/>
      <c r="AP3530" s="1"/>
      <c r="AQ3530" s="1"/>
    </row>
    <row r="3531" spans="1:43" ht="15.75" x14ac:dyDescent="0.2">
      <c r="A3531" s="67">
        <f t="shared" ref="A3531:A3594" si="1532">(A3530+1)</f>
        <v>45813</v>
      </c>
      <c r="B3531" s="8">
        <f t="shared" si="1512"/>
        <v>16213.747605258559</v>
      </c>
      <c r="C3531" s="224">
        <f t="shared" si="1513"/>
        <v>9500.0962872461932</v>
      </c>
      <c r="D3531" s="28">
        <f t="shared" si="1514"/>
        <v>7245.38</v>
      </c>
      <c r="E3531" s="9">
        <f>IF(K3531=1,VLOOKUP(A3530,[1]Plan1!$AY$117:$BA$314,3),E3530)</f>
        <v>7276.54</v>
      </c>
      <c r="F3531" s="110">
        <f t="shared" si="1515"/>
        <v>45763</v>
      </c>
      <c r="G3531" s="12">
        <f t="shared" si="1516"/>
        <v>4.3006716003852752E-3</v>
      </c>
      <c r="H3531" s="11">
        <f t="shared" si="1517"/>
        <v>45824</v>
      </c>
      <c r="I3531" s="11">
        <f t="shared" si="1518"/>
        <v>45824</v>
      </c>
      <c r="J3531" s="1">
        <f t="shared" si="1519"/>
        <v>22</v>
      </c>
      <c r="K3531" s="1">
        <f t="shared" si="1520"/>
        <v>15</v>
      </c>
      <c r="L3531" s="8">
        <f t="shared" si="1521"/>
        <v>1.00293027</v>
      </c>
      <c r="M3531" s="14">
        <f t="shared" si="1522"/>
        <v>1.0043006699999999</v>
      </c>
      <c r="N3531" s="14">
        <f t="shared" si="1523"/>
        <v>1.6650654943085346</v>
      </c>
      <c r="O3531" s="8">
        <f t="shared" si="1524"/>
        <v>1.6699445799999999</v>
      </c>
      <c r="P3531" s="8">
        <f t="shared" si="1525"/>
        <v>15864.634304360001</v>
      </c>
      <c r="Q3531" s="13">
        <f t="shared" si="1526"/>
        <v>0</v>
      </c>
      <c r="R3531" s="21">
        <v>0</v>
      </c>
      <c r="S3531" s="8">
        <f t="shared" si="1527"/>
        <v>0</v>
      </c>
      <c r="T3531" s="10">
        <f t="shared" si="1528"/>
        <v>0.12631999999999999</v>
      </c>
      <c r="U3531" s="13">
        <f t="shared" si="1529"/>
        <v>41</v>
      </c>
      <c r="V3531" s="13">
        <v>252</v>
      </c>
      <c r="W3531" s="14">
        <f t="shared" si="1531"/>
        <v>1.019542401</v>
      </c>
      <c r="X3531" s="85">
        <f t="shared" si="1511"/>
        <v>349.11330089855761</v>
      </c>
      <c r="Y3531" s="8">
        <v>0</v>
      </c>
      <c r="Z3531" s="9">
        <f t="shared" si="1530"/>
        <v>0</v>
      </c>
      <c r="AA3531" s="26">
        <f t="shared" ref="AA3531:AA3594" si="1533">IF($Q3530&gt;0,VLOOKUP($A3530,$AE$10:$AO$114,($AN$7)+1),AA3530)</f>
        <v>0</v>
      </c>
      <c r="AB3531" s="70">
        <f t="shared" ref="AB3531:AB3594" si="1534">IF($Q3530&gt;0,VLOOKUP($A3530,$AE$10:$AO$114,($AO$7)+1),AB3530)</f>
        <v>0</v>
      </c>
      <c r="AC3531" s="4"/>
      <c r="AD3531" s="1"/>
      <c r="AE3531" s="11"/>
      <c r="AF3531" s="5"/>
      <c r="AG3531" s="1"/>
      <c r="AH3531" s="1"/>
      <c r="AI3531" s="1"/>
      <c r="AJ3531" s="1"/>
      <c r="AK3531" s="10"/>
      <c r="AL3531" s="1"/>
      <c r="AM3531" s="1"/>
      <c r="AN3531" s="1"/>
      <c r="AO3531" s="1"/>
      <c r="AP3531" s="1"/>
      <c r="AQ3531" s="1"/>
    </row>
    <row r="3532" spans="1:43" ht="15.75" x14ac:dyDescent="0.2">
      <c r="A3532" s="67">
        <f t="shared" si="1532"/>
        <v>45814</v>
      </c>
      <c r="B3532" s="8">
        <f t="shared" si="1512"/>
        <v>16224.567692788878</v>
      </c>
      <c r="C3532" s="224">
        <f t="shared" si="1513"/>
        <v>9500.0962872461932</v>
      </c>
      <c r="D3532" s="28">
        <f t="shared" si="1514"/>
        <v>7245.38</v>
      </c>
      <c r="E3532" s="9">
        <f>IF(K3532=1,VLOOKUP(A3531,[1]Plan1!$AY$117:$BA$314,3),E3531)</f>
        <v>7276.54</v>
      </c>
      <c r="F3532" s="110">
        <f t="shared" si="1515"/>
        <v>45763</v>
      </c>
      <c r="G3532" s="12">
        <f t="shared" si="1516"/>
        <v>4.3006716003852752E-3</v>
      </c>
      <c r="H3532" s="11">
        <f t="shared" si="1517"/>
        <v>45824</v>
      </c>
      <c r="I3532" s="11">
        <f t="shared" si="1518"/>
        <v>45824</v>
      </c>
      <c r="J3532" s="1">
        <f t="shared" si="1519"/>
        <v>22</v>
      </c>
      <c r="K3532" s="1">
        <f t="shared" si="1520"/>
        <v>16</v>
      </c>
      <c r="L3532" s="8">
        <f t="shared" si="1521"/>
        <v>1.0031259299999999</v>
      </c>
      <c r="M3532" s="14">
        <f t="shared" si="1522"/>
        <v>1.0043006699999999</v>
      </c>
      <c r="N3532" s="14">
        <f t="shared" si="1523"/>
        <v>1.6650654943085346</v>
      </c>
      <c r="O3532" s="8">
        <f t="shared" si="1524"/>
        <v>1.6702703699999999</v>
      </c>
      <c r="P3532" s="8">
        <f t="shared" si="1525"/>
        <v>15867.72934073</v>
      </c>
      <c r="Q3532" s="13">
        <f t="shared" si="1526"/>
        <v>0</v>
      </c>
      <c r="R3532" s="21">
        <v>0</v>
      </c>
      <c r="S3532" s="8">
        <f t="shared" si="1527"/>
        <v>0</v>
      </c>
      <c r="T3532" s="10">
        <f t="shared" si="1528"/>
        <v>0.12631999999999999</v>
      </c>
      <c r="U3532" s="13">
        <f t="shared" si="1529"/>
        <v>42</v>
      </c>
      <c r="V3532" s="13">
        <v>252</v>
      </c>
      <c r="W3532" s="14">
        <f t="shared" si="1531"/>
        <v>1.0200237860000001</v>
      </c>
      <c r="X3532" s="85">
        <f t="shared" si="1511"/>
        <v>356.83835205887721</v>
      </c>
      <c r="Y3532" s="8">
        <v>0</v>
      </c>
      <c r="Z3532" s="9">
        <f t="shared" si="1530"/>
        <v>0</v>
      </c>
      <c r="AA3532" s="26">
        <f t="shared" si="1533"/>
        <v>0</v>
      </c>
      <c r="AB3532" s="70">
        <f t="shared" si="1534"/>
        <v>0</v>
      </c>
      <c r="AC3532" s="4"/>
      <c r="AD3532" s="1"/>
      <c r="AE3532" s="11"/>
      <c r="AF3532" s="5"/>
      <c r="AG3532" s="1"/>
      <c r="AH3532" s="1"/>
      <c r="AI3532" s="1"/>
      <c r="AJ3532" s="1"/>
      <c r="AK3532" s="10"/>
      <c r="AL3532" s="1"/>
      <c r="AM3532" s="1"/>
      <c r="AN3532" s="1"/>
      <c r="AO3532" s="1"/>
      <c r="AP3532" s="1"/>
      <c r="AQ3532" s="1"/>
    </row>
    <row r="3533" spans="1:43" ht="15.75" x14ac:dyDescent="0.2">
      <c r="A3533" s="67">
        <f t="shared" si="1532"/>
        <v>45815</v>
      </c>
      <c r="B3533" s="8">
        <f t="shared" si="1512"/>
        <v>16235.39476744037</v>
      </c>
      <c r="C3533" s="224">
        <f t="shared" si="1513"/>
        <v>9500.0962872461932</v>
      </c>
      <c r="D3533" s="28">
        <f t="shared" si="1514"/>
        <v>7245.38</v>
      </c>
      <c r="E3533" s="9">
        <f>IF(K3533=1,VLOOKUP(A3532,[1]Plan1!$AY$117:$BA$314,3),E3532)</f>
        <v>7276.54</v>
      </c>
      <c r="F3533" s="110">
        <f t="shared" si="1515"/>
        <v>45763</v>
      </c>
      <c r="G3533" s="12">
        <f t="shared" si="1516"/>
        <v>4.3006716003852752E-3</v>
      </c>
      <c r="H3533" s="11">
        <f t="shared" si="1517"/>
        <v>45824</v>
      </c>
      <c r="I3533" s="11">
        <f t="shared" si="1518"/>
        <v>45824</v>
      </c>
      <c r="J3533" s="1">
        <f t="shared" si="1519"/>
        <v>22</v>
      </c>
      <c r="K3533" s="1">
        <f t="shared" si="1520"/>
        <v>17</v>
      </c>
      <c r="L3533" s="8">
        <f t="shared" si="1521"/>
        <v>1.0033216199999999</v>
      </c>
      <c r="M3533" s="14">
        <f t="shared" si="1522"/>
        <v>1.0043006699999999</v>
      </c>
      <c r="N3533" s="14">
        <f t="shared" si="1523"/>
        <v>1.6650654943085346</v>
      </c>
      <c r="O3533" s="8">
        <f t="shared" si="1524"/>
        <v>1.6705962000000001</v>
      </c>
      <c r="P3533" s="8">
        <f t="shared" si="1525"/>
        <v>15870.824757099999</v>
      </c>
      <c r="Q3533" s="13">
        <f t="shared" si="1526"/>
        <v>0</v>
      </c>
      <c r="R3533" s="21">
        <v>0</v>
      </c>
      <c r="S3533" s="8">
        <f t="shared" si="1527"/>
        <v>0</v>
      </c>
      <c r="T3533" s="10">
        <f t="shared" si="1528"/>
        <v>0.12631999999999999</v>
      </c>
      <c r="U3533" s="13">
        <f t="shared" si="1529"/>
        <v>43</v>
      </c>
      <c r="V3533" s="13">
        <v>252</v>
      </c>
      <c r="W3533" s="14">
        <f t="shared" si="1531"/>
        <v>1.0205053980000001</v>
      </c>
      <c r="X3533" s="85">
        <f t="shared" si="1511"/>
        <v>364.57001034036995</v>
      </c>
      <c r="Y3533" s="8">
        <v>0</v>
      </c>
      <c r="Z3533" s="9">
        <f t="shared" si="1530"/>
        <v>0</v>
      </c>
      <c r="AA3533" s="26">
        <f t="shared" si="1533"/>
        <v>0</v>
      </c>
      <c r="AB3533" s="70">
        <f t="shared" si="1534"/>
        <v>0</v>
      </c>
      <c r="AC3533" s="4"/>
      <c r="AD3533" s="1"/>
      <c r="AE3533" s="11"/>
      <c r="AF3533" s="5"/>
      <c r="AG3533" s="1"/>
      <c r="AH3533" s="1"/>
      <c r="AI3533" s="1"/>
      <c r="AJ3533" s="1"/>
      <c r="AK3533" s="10"/>
      <c r="AL3533" s="1"/>
      <c r="AM3533" s="1"/>
      <c r="AN3533" s="1"/>
      <c r="AO3533" s="1"/>
      <c r="AP3533" s="1"/>
      <c r="AQ3533" s="1"/>
    </row>
    <row r="3534" spans="1:43" ht="15.75" x14ac:dyDescent="0.2">
      <c r="A3534" s="67">
        <f t="shared" si="1532"/>
        <v>45816</v>
      </c>
      <c r="B3534" s="8">
        <f t="shared" si="1512"/>
        <v>16235.39476744037</v>
      </c>
      <c r="C3534" s="224">
        <f t="shared" si="1513"/>
        <v>9500.0962872461932</v>
      </c>
      <c r="D3534" s="28">
        <f t="shared" si="1514"/>
        <v>7245.38</v>
      </c>
      <c r="E3534" s="9">
        <f>IF(K3534=1,VLOOKUP(A3533,[1]Plan1!$AY$117:$BA$314,3),E3533)</f>
        <v>7276.54</v>
      </c>
      <c r="F3534" s="110">
        <f t="shared" si="1515"/>
        <v>45763</v>
      </c>
      <c r="G3534" s="12">
        <f t="shared" si="1516"/>
        <v>4.3006716003852752E-3</v>
      </c>
      <c r="H3534" s="11">
        <f t="shared" si="1517"/>
        <v>45824</v>
      </c>
      <c r="I3534" s="11">
        <f t="shared" si="1518"/>
        <v>45824</v>
      </c>
      <c r="J3534" s="1">
        <f t="shared" si="1519"/>
        <v>22</v>
      </c>
      <c r="K3534" s="1">
        <f t="shared" si="1520"/>
        <v>17</v>
      </c>
      <c r="L3534" s="8">
        <f t="shared" si="1521"/>
        <v>1.0033216199999999</v>
      </c>
      <c r="M3534" s="14">
        <f t="shared" si="1522"/>
        <v>1.0043006699999999</v>
      </c>
      <c r="N3534" s="14">
        <f t="shared" si="1523"/>
        <v>1.6650654943085346</v>
      </c>
      <c r="O3534" s="8">
        <f t="shared" si="1524"/>
        <v>1.6705962000000001</v>
      </c>
      <c r="P3534" s="8">
        <f t="shared" si="1525"/>
        <v>15870.824757099999</v>
      </c>
      <c r="Q3534" s="13">
        <f t="shared" si="1526"/>
        <v>0</v>
      </c>
      <c r="R3534" s="21">
        <v>0</v>
      </c>
      <c r="S3534" s="8">
        <f t="shared" si="1527"/>
        <v>0</v>
      </c>
      <c r="T3534" s="10">
        <f t="shared" si="1528"/>
        <v>0.12631999999999999</v>
      </c>
      <c r="U3534" s="13">
        <f t="shared" si="1529"/>
        <v>43</v>
      </c>
      <c r="V3534" s="13">
        <v>252</v>
      </c>
      <c r="W3534" s="14">
        <f t="shared" si="1531"/>
        <v>1.0205053980000001</v>
      </c>
      <c r="X3534" s="85">
        <f t="shared" si="1511"/>
        <v>364.57001034036995</v>
      </c>
      <c r="Y3534" s="8">
        <v>0</v>
      </c>
      <c r="Z3534" s="9">
        <f t="shared" si="1530"/>
        <v>0</v>
      </c>
      <c r="AA3534" s="26">
        <f t="shared" si="1533"/>
        <v>0</v>
      </c>
      <c r="AB3534" s="70">
        <f t="shared" si="1534"/>
        <v>0</v>
      </c>
      <c r="AC3534" s="4"/>
      <c r="AD3534" s="1"/>
      <c r="AE3534" s="11"/>
      <c r="AF3534" s="5"/>
      <c r="AG3534" s="1"/>
      <c r="AH3534" s="1"/>
      <c r="AI3534" s="1"/>
      <c r="AJ3534" s="1"/>
      <c r="AK3534" s="10"/>
      <c r="AL3534" s="1"/>
      <c r="AM3534" s="1"/>
      <c r="AN3534" s="1"/>
      <c r="AO3534" s="1"/>
      <c r="AP3534" s="1"/>
      <c r="AQ3534" s="1"/>
    </row>
    <row r="3535" spans="1:43" ht="15.75" x14ac:dyDescent="0.2">
      <c r="A3535" s="67">
        <f t="shared" si="1532"/>
        <v>45817</v>
      </c>
      <c r="B3535" s="8">
        <f t="shared" si="1512"/>
        <v>16235.39476744037</v>
      </c>
      <c r="C3535" s="224">
        <f t="shared" si="1513"/>
        <v>9500.0962872461932</v>
      </c>
      <c r="D3535" s="28">
        <f t="shared" si="1514"/>
        <v>7245.38</v>
      </c>
      <c r="E3535" s="9">
        <f>IF(K3535=1,VLOOKUP(A3534,[1]Plan1!$AY$117:$BA$314,3),E3534)</f>
        <v>7276.54</v>
      </c>
      <c r="F3535" s="110">
        <f t="shared" si="1515"/>
        <v>45763</v>
      </c>
      <c r="G3535" s="12">
        <f t="shared" si="1516"/>
        <v>4.3006716003852752E-3</v>
      </c>
      <c r="H3535" s="11">
        <f t="shared" si="1517"/>
        <v>45824</v>
      </c>
      <c r="I3535" s="11">
        <f t="shared" si="1518"/>
        <v>45824</v>
      </c>
      <c r="J3535" s="1">
        <f t="shared" si="1519"/>
        <v>22</v>
      </c>
      <c r="K3535" s="1">
        <f t="shared" si="1520"/>
        <v>17</v>
      </c>
      <c r="L3535" s="8">
        <f t="shared" si="1521"/>
        <v>1.0033216199999999</v>
      </c>
      <c r="M3535" s="14">
        <f t="shared" si="1522"/>
        <v>1.0043006699999999</v>
      </c>
      <c r="N3535" s="14">
        <f t="shared" si="1523"/>
        <v>1.6650654943085346</v>
      </c>
      <c r="O3535" s="8">
        <f t="shared" si="1524"/>
        <v>1.6705962000000001</v>
      </c>
      <c r="P3535" s="8">
        <f t="shared" si="1525"/>
        <v>15870.824757099999</v>
      </c>
      <c r="Q3535" s="13">
        <f t="shared" si="1526"/>
        <v>0</v>
      </c>
      <c r="R3535" s="21">
        <v>0</v>
      </c>
      <c r="S3535" s="8">
        <f t="shared" si="1527"/>
        <v>0</v>
      </c>
      <c r="T3535" s="10">
        <f t="shared" si="1528"/>
        <v>0.12631999999999999</v>
      </c>
      <c r="U3535" s="13">
        <f t="shared" si="1529"/>
        <v>43</v>
      </c>
      <c r="V3535" s="13">
        <v>252</v>
      </c>
      <c r="W3535" s="14">
        <f t="shared" si="1531"/>
        <v>1.0205053980000001</v>
      </c>
      <c r="X3535" s="85">
        <f t="shared" ref="X3535:X3598" si="1535">TRUNC((P3535*(W3535-1)),8)+(-AC$3479*(O3535/O$3469)*W3535)</f>
        <v>364.57001034036995</v>
      </c>
      <c r="Y3535" s="8">
        <v>0</v>
      </c>
      <c r="Z3535" s="9">
        <f t="shared" si="1530"/>
        <v>0</v>
      </c>
      <c r="AA3535" s="26">
        <f t="shared" si="1533"/>
        <v>0</v>
      </c>
      <c r="AB3535" s="70">
        <f t="shared" si="1534"/>
        <v>0</v>
      </c>
      <c r="AC3535" s="4"/>
      <c r="AD3535" s="1"/>
      <c r="AE3535" s="11"/>
      <c r="AF3535" s="5"/>
      <c r="AG3535" s="1"/>
      <c r="AH3535" s="1"/>
      <c r="AI3535" s="1"/>
      <c r="AJ3535" s="1"/>
      <c r="AK3535" s="10"/>
      <c r="AL3535" s="1"/>
      <c r="AM3535" s="1"/>
      <c r="AN3535" s="1"/>
      <c r="AO3535" s="1"/>
      <c r="AP3535" s="1"/>
      <c r="AQ3535" s="1"/>
    </row>
    <row r="3536" spans="1:43" ht="15.75" x14ac:dyDescent="0.2">
      <c r="A3536" s="67">
        <f t="shared" si="1532"/>
        <v>45818</v>
      </c>
      <c r="B3536" s="8">
        <f t="shared" si="1512"/>
        <v>16246.229236705221</v>
      </c>
      <c r="C3536" s="224">
        <f t="shared" si="1513"/>
        <v>9500.0962872461932</v>
      </c>
      <c r="D3536" s="28">
        <f t="shared" si="1514"/>
        <v>7245.38</v>
      </c>
      <c r="E3536" s="9">
        <f>IF(K3536=1,VLOOKUP(A3535,[1]Plan1!$AY$117:$BA$314,3),E3535)</f>
        <v>7276.54</v>
      </c>
      <c r="F3536" s="110">
        <f t="shared" si="1515"/>
        <v>45763</v>
      </c>
      <c r="G3536" s="12">
        <f t="shared" si="1516"/>
        <v>4.3006716003852752E-3</v>
      </c>
      <c r="H3536" s="11">
        <f t="shared" si="1517"/>
        <v>45824</v>
      </c>
      <c r="I3536" s="11">
        <f t="shared" si="1518"/>
        <v>45824</v>
      </c>
      <c r="J3536" s="1">
        <f t="shared" si="1519"/>
        <v>22</v>
      </c>
      <c r="K3536" s="1">
        <f t="shared" si="1520"/>
        <v>18</v>
      </c>
      <c r="L3536" s="8">
        <f t="shared" si="1521"/>
        <v>1.0035173500000001</v>
      </c>
      <c r="M3536" s="14">
        <f t="shared" si="1522"/>
        <v>1.0043006699999999</v>
      </c>
      <c r="N3536" s="14">
        <f t="shared" si="1523"/>
        <v>1.6650654943085346</v>
      </c>
      <c r="O3536" s="8">
        <f t="shared" si="1524"/>
        <v>1.67092211</v>
      </c>
      <c r="P3536" s="8">
        <f t="shared" si="1525"/>
        <v>15873.92093348</v>
      </c>
      <c r="Q3536" s="13">
        <f t="shared" si="1526"/>
        <v>0</v>
      </c>
      <c r="R3536" s="21">
        <v>0</v>
      </c>
      <c r="S3536" s="8">
        <f t="shared" si="1527"/>
        <v>0</v>
      </c>
      <c r="T3536" s="10">
        <f t="shared" si="1528"/>
        <v>0.12631999999999999</v>
      </c>
      <c r="U3536" s="13">
        <f t="shared" si="1529"/>
        <v>44</v>
      </c>
      <c r="V3536" s="13">
        <v>252</v>
      </c>
      <c r="W3536" s="14">
        <f t="shared" si="1531"/>
        <v>1.020987238</v>
      </c>
      <c r="X3536" s="85">
        <f t="shared" si="1535"/>
        <v>372.30830322522093</v>
      </c>
      <c r="Y3536" s="8">
        <v>0</v>
      </c>
      <c r="Z3536" s="9">
        <f t="shared" si="1530"/>
        <v>0</v>
      </c>
      <c r="AA3536" s="26">
        <f t="shared" si="1533"/>
        <v>0</v>
      </c>
      <c r="AB3536" s="70">
        <f t="shared" si="1534"/>
        <v>0</v>
      </c>
      <c r="AC3536" s="4"/>
      <c r="AD3536" s="1"/>
      <c r="AE3536" s="11"/>
      <c r="AF3536" s="5"/>
      <c r="AG3536" s="1"/>
      <c r="AH3536" s="1"/>
      <c r="AI3536" s="1"/>
      <c r="AJ3536" s="1"/>
      <c r="AK3536" s="10"/>
      <c r="AL3536" s="1"/>
      <c r="AM3536" s="1"/>
      <c r="AN3536" s="1"/>
      <c r="AO3536" s="1"/>
      <c r="AP3536" s="1"/>
      <c r="AQ3536" s="1"/>
    </row>
    <row r="3537" spans="1:43" ht="15.75" x14ac:dyDescent="0.2">
      <c r="A3537" s="67">
        <f t="shared" si="1532"/>
        <v>45819</v>
      </c>
      <c r="B3537" s="8">
        <f t="shared" si="1512"/>
        <v>16257.070893343913</v>
      </c>
      <c r="C3537" s="224">
        <f t="shared" si="1513"/>
        <v>9500.0962872461932</v>
      </c>
      <c r="D3537" s="28">
        <f t="shared" si="1514"/>
        <v>7245.38</v>
      </c>
      <c r="E3537" s="9">
        <f>IF(K3537=1,VLOOKUP(A3536,[1]Plan1!$AY$117:$BA$314,3),E3536)</f>
        <v>7276.54</v>
      </c>
      <c r="F3537" s="110">
        <f t="shared" si="1515"/>
        <v>45763</v>
      </c>
      <c r="G3537" s="12">
        <f t="shared" si="1516"/>
        <v>4.3006716003852752E-3</v>
      </c>
      <c r="H3537" s="11">
        <f t="shared" si="1517"/>
        <v>45824</v>
      </c>
      <c r="I3537" s="11">
        <f t="shared" si="1518"/>
        <v>45824</v>
      </c>
      <c r="J3537" s="1">
        <f t="shared" si="1519"/>
        <v>22</v>
      </c>
      <c r="K3537" s="1">
        <f t="shared" si="1520"/>
        <v>19</v>
      </c>
      <c r="L3537" s="8">
        <f t="shared" si="1521"/>
        <v>1.00371312</v>
      </c>
      <c r="M3537" s="14">
        <f t="shared" si="1522"/>
        <v>1.0043006699999999</v>
      </c>
      <c r="N3537" s="14">
        <f t="shared" si="1523"/>
        <v>1.6650654943085346</v>
      </c>
      <c r="O3537" s="8">
        <f t="shared" si="1524"/>
        <v>1.67124808</v>
      </c>
      <c r="P3537" s="8">
        <f t="shared" si="1525"/>
        <v>15877.017679869999</v>
      </c>
      <c r="Q3537" s="13">
        <f t="shared" si="1526"/>
        <v>0</v>
      </c>
      <c r="R3537" s="21">
        <v>0</v>
      </c>
      <c r="S3537" s="8">
        <f t="shared" si="1527"/>
        <v>0</v>
      </c>
      <c r="T3537" s="10">
        <f t="shared" si="1528"/>
        <v>0.12631999999999999</v>
      </c>
      <c r="U3537" s="13">
        <f t="shared" si="1529"/>
        <v>45</v>
      </c>
      <c r="V3537" s="13">
        <v>252</v>
      </c>
      <c r="W3537" s="14">
        <f t="shared" si="1531"/>
        <v>1.0214693050000001</v>
      </c>
      <c r="X3537" s="85">
        <f t="shared" si="1535"/>
        <v>380.0532134739131</v>
      </c>
      <c r="Y3537" s="8">
        <v>0</v>
      </c>
      <c r="Z3537" s="9">
        <f t="shared" si="1530"/>
        <v>0</v>
      </c>
      <c r="AA3537" s="26">
        <f t="shared" si="1533"/>
        <v>0</v>
      </c>
      <c r="AB3537" s="70">
        <f t="shared" si="1534"/>
        <v>0</v>
      </c>
      <c r="AC3537" s="4"/>
      <c r="AD3537" s="1"/>
      <c r="AE3537" s="11"/>
      <c r="AF3537" s="5"/>
      <c r="AG3537" s="1"/>
      <c r="AH3537" s="1"/>
      <c r="AI3537" s="1"/>
      <c r="AJ3537" s="1"/>
      <c r="AK3537" s="10"/>
      <c r="AL3537" s="1"/>
      <c r="AM3537" s="1"/>
      <c r="AN3537" s="1"/>
      <c r="AO3537" s="1"/>
      <c r="AP3537" s="1"/>
      <c r="AQ3537" s="1"/>
    </row>
    <row r="3538" spans="1:43" ht="15.75" x14ac:dyDescent="0.2">
      <c r="A3538" s="67">
        <f t="shared" si="1532"/>
        <v>45820</v>
      </c>
      <c r="B3538" s="8">
        <f t="shared" si="1512"/>
        <v>16267.919756221901</v>
      </c>
      <c r="C3538" s="224">
        <f t="shared" si="1513"/>
        <v>9500.0962872461932</v>
      </c>
      <c r="D3538" s="28">
        <f t="shared" si="1514"/>
        <v>7245.38</v>
      </c>
      <c r="E3538" s="9">
        <f>IF(K3538=1,VLOOKUP(A3537,[1]Plan1!$AY$117:$BA$314,3),E3537)</f>
        <v>7276.54</v>
      </c>
      <c r="F3538" s="110">
        <f t="shared" si="1515"/>
        <v>45763</v>
      </c>
      <c r="G3538" s="12">
        <f t="shared" si="1516"/>
        <v>4.3006716003852752E-3</v>
      </c>
      <c r="H3538" s="11">
        <f t="shared" si="1517"/>
        <v>45824</v>
      </c>
      <c r="I3538" s="11">
        <f t="shared" si="1518"/>
        <v>45824</v>
      </c>
      <c r="J3538" s="1">
        <f t="shared" si="1519"/>
        <v>22</v>
      </c>
      <c r="K3538" s="1">
        <f t="shared" si="1520"/>
        <v>20</v>
      </c>
      <c r="L3538" s="8">
        <f t="shared" si="1521"/>
        <v>1.0039089299999999</v>
      </c>
      <c r="M3538" s="14">
        <f t="shared" si="1522"/>
        <v>1.0043006699999999</v>
      </c>
      <c r="N3538" s="14">
        <f t="shared" si="1523"/>
        <v>1.6650654943085346</v>
      </c>
      <c r="O3538" s="8">
        <f t="shared" si="1524"/>
        <v>1.6715741099999999</v>
      </c>
      <c r="P3538" s="8">
        <f t="shared" si="1525"/>
        <v>15880.114996259999</v>
      </c>
      <c r="Q3538" s="13">
        <f t="shared" si="1526"/>
        <v>0</v>
      </c>
      <c r="R3538" s="21">
        <v>0</v>
      </c>
      <c r="S3538" s="8">
        <f t="shared" si="1527"/>
        <v>0</v>
      </c>
      <c r="T3538" s="10">
        <f t="shared" si="1528"/>
        <v>0.12631999999999999</v>
      </c>
      <c r="U3538" s="13">
        <f t="shared" si="1529"/>
        <v>46</v>
      </c>
      <c r="V3538" s="13">
        <v>252</v>
      </c>
      <c r="W3538" s="14">
        <f t="shared" si="1531"/>
        <v>1.0219516</v>
      </c>
      <c r="X3538" s="85">
        <f t="shared" si="1535"/>
        <v>387.80475996190216</v>
      </c>
      <c r="Y3538" s="8">
        <v>0</v>
      </c>
      <c r="Z3538" s="9">
        <f t="shared" si="1530"/>
        <v>0</v>
      </c>
      <c r="AA3538" s="26">
        <f t="shared" si="1533"/>
        <v>0</v>
      </c>
      <c r="AB3538" s="70">
        <f t="shared" si="1534"/>
        <v>0</v>
      </c>
      <c r="AC3538" s="4"/>
      <c r="AD3538" s="1"/>
      <c r="AE3538" s="11"/>
      <c r="AF3538" s="5"/>
      <c r="AG3538" s="1"/>
      <c r="AH3538" s="1"/>
      <c r="AI3538" s="1"/>
      <c r="AJ3538" s="1"/>
      <c r="AK3538" s="10"/>
      <c r="AL3538" s="1"/>
      <c r="AM3538" s="1"/>
      <c r="AN3538" s="1"/>
      <c r="AO3538" s="1"/>
      <c r="AP3538" s="1"/>
      <c r="AQ3538" s="1"/>
    </row>
    <row r="3539" spans="1:43" ht="15.75" x14ac:dyDescent="0.2">
      <c r="A3539" s="67">
        <f t="shared" si="1532"/>
        <v>45821</v>
      </c>
      <c r="B3539" s="8">
        <f t="shared" si="1512"/>
        <v>16278.776007087294</v>
      </c>
      <c r="C3539" s="224">
        <f t="shared" si="1513"/>
        <v>9500.0962872461932</v>
      </c>
      <c r="D3539" s="28">
        <f t="shared" si="1514"/>
        <v>7245.38</v>
      </c>
      <c r="E3539" s="9">
        <f>IF(K3539=1,VLOOKUP(A3538,[1]Plan1!$AY$117:$BA$314,3),E3538)</f>
        <v>7276.54</v>
      </c>
      <c r="F3539" s="110">
        <f t="shared" si="1515"/>
        <v>45763</v>
      </c>
      <c r="G3539" s="12">
        <f t="shared" si="1516"/>
        <v>4.3006716003852752E-3</v>
      </c>
      <c r="H3539" s="11">
        <f t="shared" si="1517"/>
        <v>45824</v>
      </c>
      <c r="I3539" s="11">
        <f t="shared" si="1518"/>
        <v>45824</v>
      </c>
      <c r="J3539" s="1">
        <f t="shared" si="1519"/>
        <v>22</v>
      </c>
      <c r="K3539" s="1">
        <f t="shared" si="1520"/>
        <v>21</v>
      </c>
      <c r="L3539" s="8">
        <f t="shared" si="1521"/>
        <v>1.00410478</v>
      </c>
      <c r="M3539" s="14">
        <f t="shared" si="1522"/>
        <v>1.0043006699999999</v>
      </c>
      <c r="N3539" s="14">
        <f t="shared" si="1523"/>
        <v>1.6650654943085346</v>
      </c>
      <c r="O3539" s="8">
        <f t="shared" si="1524"/>
        <v>1.6719002199999999</v>
      </c>
      <c r="P3539" s="8">
        <f t="shared" si="1525"/>
        <v>15883.213072660001</v>
      </c>
      <c r="Q3539" s="13">
        <f t="shared" si="1526"/>
        <v>0</v>
      </c>
      <c r="R3539" s="21">
        <v>0</v>
      </c>
      <c r="S3539" s="8">
        <f t="shared" si="1527"/>
        <v>0</v>
      </c>
      <c r="T3539" s="10">
        <f t="shared" si="1528"/>
        <v>0.12631999999999999</v>
      </c>
      <c r="U3539" s="13">
        <f t="shared" si="1529"/>
        <v>47</v>
      </c>
      <c r="V3539" s="13">
        <v>252</v>
      </c>
      <c r="W3539" s="14">
        <f t="shared" si="1531"/>
        <v>1.0224341219999999</v>
      </c>
      <c r="X3539" s="85">
        <f t="shared" si="1535"/>
        <v>395.5629344272935</v>
      </c>
      <c r="Y3539" s="8">
        <v>0</v>
      </c>
      <c r="Z3539" s="9">
        <f t="shared" si="1530"/>
        <v>0</v>
      </c>
      <c r="AA3539" s="26">
        <f t="shared" si="1533"/>
        <v>0</v>
      </c>
      <c r="AB3539" s="70">
        <f t="shared" si="1534"/>
        <v>0</v>
      </c>
      <c r="AC3539" s="4"/>
      <c r="AD3539" s="1"/>
      <c r="AE3539" s="11"/>
      <c r="AF3539" s="5"/>
      <c r="AG3539" s="1"/>
      <c r="AH3539" s="1"/>
      <c r="AI3539" s="1"/>
      <c r="AJ3539" s="1"/>
      <c r="AK3539" s="10"/>
      <c r="AL3539" s="1"/>
      <c r="AM3539" s="1"/>
      <c r="AN3539" s="1"/>
      <c r="AO3539" s="1"/>
      <c r="AP3539" s="1"/>
      <c r="AQ3539" s="1"/>
    </row>
    <row r="3540" spans="1:43" ht="15.75" x14ac:dyDescent="0.2">
      <c r="A3540" s="67">
        <f t="shared" si="1532"/>
        <v>45822</v>
      </c>
      <c r="B3540" s="8">
        <f t="shared" si="1512"/>
        <v>16289.639470266635</v>
      </c>
      <c r="C3540" s="224">
        <f t="shared" si="1513"/>
        <v>9500.0962872461932</v>
      </c>
      <c r="D3540" s="28">
        <f t="shared" si="1514"/>
        <v>7245.38</v>
      </c>
      <c r="E3540" s="9">
        <f>IF(K3540=1,VLOOKUP(A3539,[1]Plan1!$AY$117:$BA$314,3),E3539)</f>
        <v>7276.54</v>
      </c>
      <c r="F3540" s="110">
        <f t="shared" si="1515"/>
        <v>45763</v>
      </c>
      <c r="G3540" s="12">
        <f t="shared" si="1516"/>
        <v>4.3006716003852752E-3</v>
      </c>
      <c r="H3540" s="11">
        <f t="shared" si="1517"/>
        <v>45824</v>
      </c>
      <c r="I3540" s="11">
        <f t="shared" si="1518"/>
        <v>45824</v>
      </c>
      <c r="J3540" s="1">
        <f t="shared" si="1519"/>
        <v>22</v>
      </c>
      <c r="K3540" s="1">
        <f t="shared" si="1520"/>
        <v>22</v>
      </c>
      <c r="L3540" s="8">
        <f t="shared" si="1521"/>
        <v>1.0043006699999999</v>
      </c>
      <c r="M3540" s="14">
        <f t="shared" si="1522"/>
        <v>1.0043006699999999</v>
      </c>
      <c r="N3540" s="14">
        <f t="shared" si="1523"/>
        <v>1.6650654943085346</v>
      </c>
      <c r="O3540" s="8">
        <f t="shared" si="1524"/>
        <v>1.6722263900000001</v>
      </c>
      <c r="P3540" s="8">
        <f t="shared" si="1525"/>
        <v>15886.31171907</v>
      </c>
      <c r="Q3540" s="13">
        <f t="shared" si="1526"/>
        <v>0</v>
      </c>
      <c r="R3540" s="21">
        <v>0</v>
      </c>
      <c r="S3540" s="8">
        <f t="shared" si="1527"/>
        <v>0</v>
      </c>
      <c r="T3540" s="10">
        <f t="shared" si="1528"/>
        <v>0.12631999999999999</v>
      </c>
      <c r="U3540" s="13">
        <f t="shared" si="1529"/>
        <v>48</v>
      </c>
      <c r="V3540" s="13">
        <v>252</v>
      </c>
      <c r="W3540" s="14">
        <f t="shared" si="1531"/>
        <v>1.0229168719999999</v>
      </c>
      <c r="X3540" s="85">
        <f t="shared" si="1535"/>
        <v>403.32775119663472</v>
      </c>
      <c r="Y3540" s="8">
        <v>0</v>
      </c>
      <c r="Z3540" s="9">
        <f t="shared" si="1530"/>
        <v>0</v>
      </c>
      <c r="AA3540" s="26">
        <f t="shared" si="1533"/>
        <v>0</v>
      </c>
      <c r="AB3540" s="70">
        <f t="shared" si="1534"/>
        <v>0</v>
      </c>
      <c r="AC3540" s="4"/>
      <c r="AD3540" s="1"/>
      <c r="AE3540" s="11"/>
      <c r="AF3540" s="5"/>
      <c r="AG3540" s="1"/>
      <c r="AH3540" s="1"/>
      <c r="AI3540" s="1"/>
      <c r="AJ3540" s="1"/>
      <c r="AK3540" s="10"/>
      <c r="AL3540" s="1"/>
      <c r="AM3540" s="1"/>
      <c r="AN3540" s="1"/>
      <c r="AO3540" s="1"/>
      <c r="AP3540" s="1"/>
      <c r="AQ3540" s="1"/>
    </row>
    <row r="3541" spans="1:43" ht="15.75" x14ac:dyDescent="0.2">
      <c r="A3541" s="67">
        <f t="shared" si="1532"/>
        <v>45823</v>
      </c>
      <c r="B3541" s="8">
        <f t="shared" si="1512"/>
        <v>16289.639470266635</v>
      </c>
      <c r="C3541" s="224">
        <f t="shared" si="1513"/>
        <v>9500.0962872461932</v>
      </c>
      <c r="D3541" s="28">
        <f t="shared" si="1514"/>
        <v>7245.38</v>
      </c>
      <c r="E3541" s="9">
        <f>IF(K3541=1,VLOOKUP(A3540,[1]Plan1!$AY$117:$BA$314,3),E3540)</f>
        <v>7276.54</v>
      </c>
      <c r="F3541" s="110">
        <f t="shared" si="1515"/>
        <v>45763</v>
      </c>
      <c r="G3541" s="12">
        <f t="shared" si="1516"/>
        <v>4.3006716003852752E-3</v>
      </c>
      <c r="H3541" s="11">
        <f t="shared" si="1517"/>
        <v>45853</v>
      </c>
      <c r="I3541" s="11">
        <f t="shared" si="1518"/>
        <v>45824</v>
      </c>
      <c r="J3541" s="1">
        <f t="shared" si="1519"/>
        <v>22</v>
      </c>
      <c r="K3541" s="1">
        <f t="shared" si="1520"/>
        <v>22</v>
      </c>
      <c r="L3541" s="8">
        <f t="shared" si="1521"/>
        <v>1.0043006699999999</v>
      </c>
      <c r="M3541" s="14">
        <f t="shared" si="1522"/>
        <v>1.0043006699999999</v>
      </c>
      <c r="N3541" s="14">
        <f t="shared" si="1523"/>
        <v>1.6650654943085346</v>
      </c>
      <c r="O3541" s="8">
        <f t="shared" si="1524"/>
        <v>1.6722263900000001</v>
      </c>
      <c r="P3541" s="8">
        <f t="shared" si="1525"/>
        <v>15886.31171907</v>
      </c>
      <c r="Q3541" s="13">
        <f t="shared" si="1526"/>
        <v>0</v>
      </c>
      <c r="R3541" s="21">
        <v>0</v>
      </c>
      <c r="S3541" s="8">
        <f t="shared" si="1527"/>
        <v>0</v>
      </c>
      <c r="T3541" s="10">
        <f t="shared" si="1528"/>
        <v>0.12631999999999999</v>
      </c>
      <c r="U3541" s="13">
        <f t="shared" si="1529"/>
        <v>48</v>
      </c>
      <c r="V3541" s="13">
        <v>252</v>
      </c>
      <c r="W3541" s="14">
        <f t="shared" si="1531"/>
        <v>1.0229168719999999</v>
      </c>
      <c r="X3541" s="85">
        <f t="shared" si="1535"/>
        <v>403.32775119663472</v>
      </c>
      <c r="Y3541" s="8">
        <v>0</v>
      </c>
      <c r="Z3541" s="9">
        <f t="shared" si="1530"/>
        <v>0</v>
      </c>
      <c r="AA3541" s="26">
        <f t="shared" si="1533"/>
        <v>0</v>
      </c>
      <c r="AB3541" s="70">
        <f t="shared" si="1534"/>
        <v>0</v>
      </c>
      <c r="AC3541" s="4"/>
      <c r="AD3541" s="1"/>
      <c r="AE3541" s="11"/>
      <c r="AF3541" s="5"/>
      <c r="AG3541" s="1"/>
      <c r="AH3541" s="1"/>
      <c r="AI3541" s="1"/>
      <c r="AJ3541" s="1"/>
      <c r="AK3541" s="10"/>
      <c r="AL3541" s="1"/>
      <c r="AM3541" s="1"/>
      <c r="AN3541" s="1"/>
      <c r="AO3541" s="1"/>
      <c r="AP3541" s="1"/>
      <c r="AQ3541" s="1"/>
    </row>
    <row r="3542" spans="1:43" ht="15.75" x14ac:dyDescent="0.2">
      <c r="A3542" s="67">
        <f t="shared" si="1532"/>
        <v>45824</v>
      </c>
      <c r="B3542" s="8">
        <f t="shared" si="1512"/>
        <v>16289.639470266635</v>
      </c>
      <c r="C3542" s="224">
        <f t="shared" si="1513"/>
        <v>9500.0962872461932</v>
      </c>
      <c r="D3542" s="28">
        <f t="shared" si="1514"/>
        <v>7245.38</v>
      </c>
      <c r="E3542" s="9">
        <f>IF(K3542=1,VLOOKUP(A3541,[1]Plan1!$AY$117:$BA$314,3),E3541)</f>
        <v>7276.54</v>
      </c>
      <c r="F3542" s="110">
        <f t="shared" si="1515"/>
        <v>45763</v>
      </c>
      <c r="G3542" s="12">
        <f t="shared" si="1516"/>
        <v>4.3006716003852752E-3</v>
      </c>
      <c r="H3542" s="11">
        <f t="shared" si="1517"/>
        <v>45853</v>
      </c>
      <c r="I3542" s="11">
        <f t="shared" si="1518"/>
        <v>45824</v>
      </c>
      <c r="J3542" s="1">
        <f t="shared" si="1519"/>
        <v>22</v>
      </c>
      <c r="K3542" s="1">
        <f t="shared" si="1520"/>
        <v>22</v>
      </c>
      <c r="L3542" s="8">
        <f t="shared" si="1521"/>
        <v>1.0043006699999999</v>
      </c>
      <c r="M3542" s="14">
        <f t="shared" si="1522"/>
        <v>1.0043006699999999</v>
      </c>
      <c r="N3542" s="14">
        <f t="shared" si="1523"/>
        <v>1.6650654943085346</v>
      </c>
      <c r="O3542" s="8">
        <f t="shared" si="1524"/>
        <v>1.6722263900000001</v>
      </c>
      <c r="P3542" s="8">
        <f t="shared" si="1525"/>
        <v>15886.31171907</v>
      </c>
      <c r="Q3542" s="13">
        <f t="shared" si="1526"/>
        <v>0</v>
      </c>
      <c r="R3542" s="21">
        <v>0</v>
      </c>
      <c r="S3542" s="8">
        <f t="shared" si="1527"/>
        <v>0</v>
      </c>
      <c r="T3542" s="10">
        <f t="shared" si="1528"/>
        <v>0.12631999999999999</v>
      </c>
      <c r="U3542" s="13">
        <f t="shared" si="1529"/>
        <v>48</v>
      </c>
      <c r="V3542" s="13">
        <v>252</v>
      </c>
      <c r="W3542" s="14">
        <f t="shared" si="1531"/>
        <v>1.0229168719999999</v>
      </c>
      <c r="X3542" s="85">
        <f t="shared" si="1535"/>
        <v>403.32775119663472</v>
      </c>
      <c r="Y3542" s="8">
        <v>0</v>
      </c>
      <c r="Z3542" s="9">
        <f t="shared" si="1530"/>
        <v>0</v>
      </c>
      <c r="AA3542" s="26">
        <f t="shared" si="1533"/>
        <v>0</v>
      </c>
      <c r="AB3542" s="70">
        <f t="shared" si="1534"/>
        <v>0</v>
      </c>
      <c r="AC3542" s="4"/>
      <c r="AD3542" s="1"/>
      <c r="AE3542" s="11"/>
      <c r="AF3542" s="5"/>
      <c r="AG3542" s="1"/>
      <c r="AH3542" s="1"/>
      <c r="AI3542" s="1"/>
      <c r="AJ3542" s="1"/>
      <c r="AK3542" s="10"/>
      <c r="AL3542" s="1"/>
      <c r="AM3542" s="1"/>
      <c r="AN3542" s="1"/>
      <c r="AO3542" s="1"/>
      <c r="AP3542" s="1"/>
      <c r="AQ3542" s="1"/>
    </row>
    <row r="3543" spans="1:43" ht="15.75" x14ac:dyDescent="0.2">
      <c r="A3543" s="67">
        <f t="shared" si="1532"/>
        <v>45825</v>
      </c>
      <c r="B3543" s="8">
        <f t="shared" si="1512"/>
        <v>16300.827962107773</v>
      </c>
      <c r="C3543" s="224">
        <f t="shared" si="1513"/>
        <v>9500.0962872461932</v>
      </c>
      <c r="D3543" s="28">
        <f t="shared" si="1514"/>
        <v>7245.38</v>
      </c>
      <c r="E3543" s="9">
        <f>IF(K3543=1,VLOOKUP(A3542,[1]Plan1!$AY$117:$BA$314,3),E3542)</f>
        <v>7276.54</v>
      </c>
      <c r="F3543" s="110">
        <f t="shared" si="1515"/>
        <v>45763</v>
      </c>
      <c r="G3543" s="12">
        <f t="shared" si="1516"/>
        <v>4.3006716003852752E-3</v>
      </c>
      <c r="H3543" s="11">
        <f t="shared" si="1517"/>
        <v>45853</v>
      </c>
      <c r="I3543" s="11">
        <f t="shared" si="1518"/>
        <v>45853</v>
      </c>
      <c r="J3543" s="1">
        <f t="shared" si="1519"/>
        <v>20</v>
      </c>
      <c r="K3543" s="1">
        <f t="shared" si="1520"/>
        <v>1</v>
      </c>
      <c r="L3543" s="8">
        <f t="shared" si="1521"/>
        <v>1.0002145899999999</v>
      </c>
      <c r="M3543" s="14">
        <f t="shared" si="1522"/>
        <v>1.0043006699999999</v>
      </c>
      <c r="N3543" s="14">
        <f t="shared" si="1523"/>
        <v>1.6722263915279423</v>
      </c>
      <c r="O3543" s="8">
        <f t="shared" si="1524"/>
        <v>1.6725852299999999</v>
      </c>
      <c r="P3543" s="8">
        <f t="shared" si="1525"/>
        <v>15889.720733620001</v>
      </c>
      <c r="Q3543" s="13">
        <f t="shared" si="1526"/>
        <v>0</v>
      </c>
      <c r="R3543" s="21">
        <v>0</v>
      </c>
      <c r="S3543" s="8">
        <f t="shared" si="1527"/>
        <v>0</v>
      </c>
      <c r="T3543" s="10">
        <f t="shared" si="1528"/>
        <v>0.12631999999999999</v>
      </c>
      <c r="U3543" s="13">
        <f t="shared" si="1529"/>
        <v>49</v>
      </c>
      <c r="V3543" s="13">
        <v>252</v>
      </c>
      <c r="W3543" s="14">
        <f t="shared" si="1531"/>
        <v>1.0233998500000001</v>
      </c>
      <c r="X3543" s="85">
        <f t="shared" si="1535"/>
        <v>411.10722848777249</v>
      </c>
      <c r="Y3543" s="8">
        <v>0</v>
      </c>
      <c r="Z3543" s="9">
        <f t="shared" si="1530"/>
        <v>0</v>
      </c>
      <c r="AA3543" s="26">
        <f t="shared" si="1533"/>
        <v>0</v>
      </c>
      <c r="AB3543" s="70">
        <f t="shared" si="1534"/>
        <v>0</v>
      </c>
      <c r="AC3543" s="4"/>
      <c r="AD3543" s="1"/>
      <c r="AE3543" s="11"/>
      <c r="AF3543" s="5"/>
      <c r="AG3543" s="1"/>
      <c r="AH3543" s="1"/>
      <c r="AI3543" s="1"/>
      <c r="AJ3543" s="1"/>
      <c r="AK3543" s="10"/>
      <c r="AL3543" s="1"/>
      <c r="AM3543" s="1"/>
      <c r="AN3543" s="1"/>
      <c r="AO3543" s="1"/>
      <c r="AP3543" s="1"/>
      <c r="AQ3543" s="1"/>
    </row>
    <row r="3544" spans="1:43" ht="15.75" x14ac:dyDescent="0.2">
      <c r="A3544" s="67">
        <f t="shared" si="1532"/>
        <v>45826</v>
      </c>
      <c r="B3544" s="8">
        <f t="shared" si="1512"/>
        <v>16312.02428073392</v>
      </c>
      <c r="C3544" s="224">
        <f t="shared" si="1513"/>
        <v>9500.0962872461932</v>
      </c>
      <c r="D3544" s="28">
        <f t="shared" si="1514"/>
        <v>7245.38</v>
      </c>
      <c r="E3544" s="9">
        <f>IF(K3544=1,VLOOKUP(A3543,[1]Plan1!$AY$117:$BA$314,3),E3543)</f>
        <v>7276.54</v>
      </c>
      <c r="F3544" s="110">
        <f t="shared" si="1515"/>
        <v>45763</v>
      </c>
      <c r="G3544" s="12">
        <f t="shared" si="1516"/>
        <v>4.3006716003852752E-3</v>
      </c>
      <c r="H3544" s="11">
        <f t="shared" si="1517"/>
        <v>45853</v>
      </c>
      <c r="I3544" s="11">
        <f t="shared" si="1518"/>
        <v>45853</v>
      </c>
      <c r="J3544" s="1">
        <f t="shared" si="1519"/>
        <v>20</v>
      </c>
      <c r="K3544" s="1">
        <f t="shared" si="1520"/>
        <v>2</v>
      </c>
      <c r="L3544" s="8">
        <f t="shared" si="1521"/>
        <v>1.0004292299999999</v>
      </c>
      <c r="M3544" s="14">
        <f t="shared" si="1522"/>
        <v>1.0043006699999999</v>
      </c>
      <c r="N3544" s="14">
        <f t="shared" si="1523"/>
        <v>1.6722263915279423</v>
      </c>
      <c r="O3544" s="8">
        <f t="shared" si="1524"/>
        <v>1.6729441599999999</v>
      </c>
      <c r="P3544" s="8">
        <f t="shared" si="1525"/>
        <v>15893.13060318</v>
      </c>
      <c r="Q3544" s="13">
        <f t="shared" si="1526"/>
        <v>0</v>
      </c>
      <c r="R3544" s="21">
        <v>0</v>
      </c>
      <c r="S3544" s="8">
        <f t="shared" si="1527"/>
        <v>0</v>
      </c>
      <c r="T3544" s="10">
        <f t="shared" si="1528"/>
        <v>0.12631999999999999</v>
      </c>
      <c r="U3544" s="13">
        <f t="shared" si="1529"/>
        <v>50</v>
      </c>
      <c r="V3544" s="13">
        <v>252</v>
      </c>
      <c r="W3544" s="14">
        <f t="shared" si="1531"/>
        <v>1.0238830569999999</v>
      </c>
      <c r="X3544" s="85">
        <f t="shared" si="1535"/>
        <v>418.89367755392027</v>
      </c>
      <c r="Y3544" s="8">
        <v>0</v>
      </c>
      <c r="Z3544" s="9">
        <f t="shared" si="1530"/>
        <v>0</v>
      </c>
      <c r="AA3544" s="26">
        <f t="shared" si="1533"/>
        <v>0</v>
      </c>
      <c r="AB3544" s="70">
        <f t="shared" si="1534"/>
        <v>0</v>
      </c>
      <c r="AC3544" s="4"/>
      <c r="AD3544" s="1"/>
      <c r="AE3544" s="11"/>
      <c r="AF3544" s="5"/>
      <c r="AG3544" s="1"/>
      <c r="AH3544" s="1"/>
      <c r="AI3544" s="1"/>
      <c r="AJ3544" s="1"/>
      <c r="AK3544" s="10"/>
      <c r="AL3544" s="1"/>
      <c r="AM3544" s="1"/>
      <c r="AN3544" s="1"/>
      <c r="AO3544" s="1"/>
      <c r="AP3544" s="1"/>
      <c r="AQ3544" s="1"/>
    </row>
    <row r="3545" spans="1:43" ht="15.75" x14ac:dyDescent="0.2">
      <c r="A3545" s="67">
        <f t="shared" si="1532"/>
        <v>45827</v>
      </c>
      <c r="B3545" s="8">
        <f t="shared" si="1512"/>
        <v>16323.228300301787</v>
      </c>
      <c r="C3545" s="224">
        <f t="shared" si="1513"/>
        <v>9500.0962872461932</v>
      </c>
      <c r="D3545" s="28">
        <f t="shared" si="1514"/>
        <v>7245.38</v>
      </c>
      <c r="E3545" s="9">
        <f>IF(K3545=1,VLOOKUP(A3544,[1]Plan1!$AY$117:$BA$314,3),E3544)</f>
        <v>7276.54</v>
      </c>
      <c r="F3545" s="110">
        <f t="shared" si="1515"/>
        <v>45763</v>
      </c>
      <c r="G3545" s="12">
        <f t="shared" si="1516"/>
        <v>4.3006716003852752E-3</v>
      </c>
      <c r="H3545" s="11">
        <f t="shared" si="1517"/>
        <v>45853</v>
      </c>
      <c r="I3545" s="11">
        <f t="shared" si="1518"/>
        <v>45853</v>
      </c>
      <c r="J3545" s="1">
        <f t="shared" si="1519"/>
        <v>20</v>
      </c>
      <c r="K3545" s="1">
        <f t="shared" si="1520"/>
        <v>3</v>
      </c>
      <c r="L3545" s="8">
        <f t="shared" si="1521"/>
        <v>1.0006439199999999</v>
      </c>
      <c r="M3545" s="14">
        <f t="shared" si="1522"/>
        <v>1.0043006699999999</v>
      </c>
      <c r="N3545" s="14">
        <f t="shared" si="1523"/>
        <v>1.6722263915279423</v>
      </c>
      <c r="O3545" s="8">
        <f t="shared" si="1524"/>
        <v>1.6733031700000001</v>
      </c>
      <c r="P3545" s="8">
        <f t="shared" si="1525"/>
        <v>15896.54123275</v>
      </c>
      <c r="Q3545" s="13">
        <f t="shared" si="1526"/>
        <v>0</v>
      </c>
      <c r="R3545" s="21">
        <v>0</v>
      </c>
      <c r="S3545" s="8">
        <f t="shared" si="1527"/>
        <v>0</v>
      </c>
      <c r="T3545" s="10">
        <f t="shared" si="1528"/>
        <v>0.12631999999999999</v>
      </c>
      <c r="U3545" s="13">
        <f t="shared" si="1529"/>
        <v>51</v>
      </c>
      <c r="V3545" s="13">
        <v>252</v>
      </c>
      <c r="W3545" s="14">
        <f t="shared" si="1531"/>
        <v>1.0243664910000001</v>
      </c>
      <c r="X3545" s="85">
        <f t="shared" si="1535"/>
        <v>426.68706755178761</v>
      </c>
      <c r="Y3545" s="8">
        <v>0</v>
      </c>
      <c r="Z3545" s="9">
        <f t="shared" si="1530"/>
        <v>0</v>
      </c>
      <c r="AA3545" s="26">
        <f t="shared" si="1533"/>
        <v>0</v>
      </c>
      <c r="AB3545" s="70">
        <f t="shared" si="1534"/>
        <v>0</v>
      </c>
      <c r="AC3545" s="4"/>
      <c r="AD3545" s="1"/>
      <c r="AE3545" s="11"/>
      <c r="AF3545" s="5"/>
      <c r="AG3545" s="1"/>
      <c r="AH3545" s="1"/>
      <c r="AI3545" s="1"/>
      <c r="AJ3545" s="1"/>
      <c r="AK3545" s="10"/>
      <c r="AL3545" s="1"/>
      <c r="AM3545" s="1"/>
      <c r="AN3545" s="1"/>
      <c r="AO3545" s="1"/>
      <c r="AP3545" s="1"/>
      <c r="AQ3545" s="1"/>
    </row>
    <row r="3546" spans="1:43" ht="15.75" x14ac:dyDescent="0.2">
      <c r="A3546" s="67">
        <f t="shared" si="1532"/>
        <v>45828</v>
      </c>
      <c r="B3546" s="8">
        <f t="shared" si="1512"/>
        <v>16323.228300301787</v>
      </c>
      <c r="C3546" s="224">
        <f t="shared" si="1513"/>
        <v>9500.0962872461932</v>
      </c>
      <c r="D3546" s="28">
        <f t="shared" si="1514"/>
        <v>7245.38</v>
      </c>
      <c r="E3546" s="9">
        <f>IF(K3546=1,VLOOKUP(A3545,[1]Plan1!$AY$117:$BA$314,3),E3545)</f>
        <v>7276.54</v>
      </c>
      <c r="F3546" s="110">
        <f t="shared" si="1515"/>
        <v>45763</v>
      </c>
      <c r="G3546" s="12">
        <f t="shared" si="1516"/>
        <v>4.3006716003852752E-3</v>
      </c>
      <c r="H3546" s="11">
        <f t="shared" si="1517"/>
        <v>45853</v>
      </c>
      <c r="I3546" s="11">
        <f t="shared" si="1518"/>
        <v>45853</v>
      </c>
      <c r="J3546" s="1">
        <f t="shared" si="1519"/>
        <v>20</v>
      </c>
      <c r="K3546" s="1">
        <f t="shared" si="1520"/>
        <v>3</v>
      </c>
      <c r="L3546" s="8">
        <f t="shared" si="1521"/>
        <v>1.0006439199999999</v>
      </c>
      <c r="M3546" s="14">
        <f t="shared" si="1522"/>
        <v>1.0043006699999999</v>
      </c>
      <c r="N3546" s="14">
        <f t="shared" si="1523"/>
        <v>1.6722263915279423</v>
      </c>
      <c r="O3546" s="8">
        <f t="shared" si="1524"/>
        <v>1.6733031700000001</v>
      </c>
      <c r="P3546" s="8">
        <f t="shared" si="1525"/>
        <v>15896.54123275</v>
      </c>
      <c r="Q3546" s="13">
        <f t="shared" si="1526"/>
        <v>0</v>
      </c>
      <c r="R3546" s="21">
        <v>0</v>
      </c>
      <c r="S3546" s="8">
        <f t="shared" si="1527"/>
        <v>0</v>
      </c>
      <c r="T3546" s="10">
        <f t="shared" si="1528"/>
        <v>0.12631999999999999</v>
      </c>
      <c r="U3546" s="13">
        <f t="shared" si="1529"/>
        <v>51</v>
      </c>
      <c r="V3546" s="13">
        <v>252</v>
      </c>
      <c r="W3546" s="14">
        <f t="shared" si="1531"/>
        <v>1.0243664910000001</v>
      </c>
      <c r="X3546" s="85">
        <f t="shared" si="1535"/>
        <v>426.68706755178761</v>
      </c>
      <c r="Y3546" s="8">
        <v>0</v>
      </c>
      <c r="Z3546" s="9">
        <f t="shared" si="1530"/>
        <v>0</v>
      </c>
      <c r="AA3546" s="26">
        <f t="shared" si="1533"/>
        <v>0</v>
      </c>
      <c r="AB3546" s="70">
        <f t="shared" si="1534"/>
        <v>0</v>
      </c>
      <c r="AC3546" s="4"/>
      <c r="AD3546" s="1"/>
      <c r="AE3546" s="11"/>
      <c r="AF3546" s="5"/>
      <c r="AG3546" s="1"/>
      <c r="AH3546" s="1"/>
      <c r="AI3546" s="1"/>
      <c r="AJ3546" s="1"/>
      <c r="AK3546" s="10"/>
      <c r="AL3546" s="1"/>
      <c r="AM3546" s="1"/>
      <c r="AN3546" s="1"/>
      <c r="AO3546" s="1"/>
      <c r="AP3546" s="1"/>
      <c r="AQ3546" s="1"/>
    </row>
    <row r="3547" spans="1:43" ht="15.75" x14ac:dyDescent="0.2">
      <c r="A3547" s="67">
        <f t="shared" si="1532"/>
        <v>45829</v>
      </c>
      <c r="B3547" s="8">
        <f t="shared" si="1512"/>
        <v>16334.439860936003</v>
      </c>
      <c r="C3547" s="224">
        <f t="shared" si="1513"/>
        <v>9500.0962872461932</v>
      </c>
      <c r="D3547" s="28">
        <f t="shared" si="1514"/>
        <v>7245.38</v>
      </c>
      <c r="E3547" s="9">
        <f>IF(K3547=1,VLOOKUP(A3546,[1]Plan1!$AY$117:$BA$314,3),E3546)</f>
        <v>7276.54</v>
      </c>
      <c r="F3547" s="110">
        <f t="shared" si="1515"/>
        <v>45763</v>
      </c>
      <c r="G3547" s="12">
        <f t="shared" si="1516"/>
        <v>4.3006716003852752E-3</v>
      </c>
      <c r="H3547" s="11">
        <f t="shared" si="1517"/>
        <v>45853</v>
      </c>
      <c r="I3547" s="11">
        <f t="shared" si="1518"/>
        <v>45853</v>
      </c>
      <c r="J3547" s="1">
        <f t="shared" si="1519"/>
        <v>20</v>
      </c>
      <c r="K3547" s="1">
        <f t="shared" si="1520"/>
        <v>4</v>
      </c>
      <c r="L3547" s="8">
        <f t="shared" si="1521"/>
        <v>1.0008586500000001</v>
      </c>
      <c r="M3547" s="14">
        <f t="shared" si="1522"/>
        <v>1.0043006699999999</v>
      </c>
      <c r="N3547" s="14">
        <f t="shared" si="1523"/>
        <v>1.6722263915279423</v>
      </c>
      <c r="O3547" s="8">
        <f t="shared" si="1524"/>
        <v>1.6736622400000001</v>
      </c>
      <c r="P3547" s="8">
        <f t="shared" si="1525"/>
        <v>15899.95243232</v>
      </c>
      <c r="Q3547" s="13">
        <f t="shared" si="1526"/>
        <v>0</v>
      </c>
      <c r="R3547" s="21">
        <v>0</v>
      </c>
      <c r="S3547" s="8">
        <f t="shared" si="1527"/>
        <v>0</v>
      </c>
      <c r="T3547" s="10">
        <f t="shared" si="1528"/>
        <v>0.12631999999999999</v>
      </c>
      <c r="U3547" s="13">
        <f t="shared" si="1529"/>
        <v>52</v>
      </c>
      <c r="V3547" s="13">
        <v>252</v>
      </c>
      <c r="W3547" s="14">
        <f t="shared" si="1531"/>
        <v>1.0248501539999999</v>
      </c>
      <c r="X3547" s="85">
        <f t="shared" si="1535"/>
        <v>434.4874286160034</v>
      </c>
      <c r="Y3547" s="8">
        <v>0</v>
      </c>
      <c r="Z3547" s="9">
        <f t="shared" si="1530"/>
        <v>0</v>
      </c>
      <c r="AA3547" s="26">
        <f t="shared" si="1533"/>
        <v>0</v>
      </c>
      <c r="AB3547" s="70">
        <f t="shared" si="1534"/>
        <v>0</v>
      </c>
      <c r="AC3547" s="4"/>
      <c r="AD3547" s="1"/>
      <c r="AE3547" s="11"/>
      <c r="AF3547" s="5"/>
      <c r="AG3547" s="1"/>
      <c r="AH3547" s="1"/>
      <c r="AI3547" s="1"/>
      <c r="AJ3547" s="1"/>
      <c r="AK3547" s="10"/>
      <c r="AL3547" s="1"/>
      <c r="AM3547" s="1"/>
      <c r="AN3547" s="1"/>
      <c r="AO3547" s="1"/>
      <c r="AP3547" s="1"/>
      <c r="AQ3547" s="1"/>
    </row>
    <row r="3548" spans="1:43" ht="15.75" x14ac:dyDescent="0.2">
      <c r="A3548" s="67">
        <f t="shared" si="1532"/>
        <v>45830</v>
      </c>
      <c r="B3548" s="8">
        <f t="shared" si="1512"/>
        <v>16334.439860936003</v>
      </c>
      <c r="C3548" s="224">
        <f t="shared" si="1513"/>
        <v>9500.0962872461932</v>
      </c>
      <c r="D3548" s="28">
        <f t="shared" si="1514"/>
        <v>7245.38</v>
      </c>
      <c r="E3548" s="9">
        <f>IF(K3548=1,VLOOKUP(A3547,[1]Plan1!$AY$117:$BA$314,3),E3547)</f>
        <v>7276.54</v>
      </c>
      <c r="F3548" s="110">
        <f t="shared" si="1515"/>
        <v>45763</v>
      </c>
      <c r="G3548" s="12">
        <f t="shared" si="1516"/>
        <v>4.3006716003852752E-3</v>
      </c>
      <c r="H3548" s="11">
        <f t="shared" si="1517"/>
        <v>45853</v>
      </c>
      <c r="I3548" s="11">
        <f t="shared" si="1518"/>
        <v>45853</v>
      </c>
      <c r="J3548" s="1">
        <f t="shared" si="1519"/>
        <v>20</v>
      </c>
      <c r="K3548" s="1">
        <f t="shared" si="1520"/>
        <v>4</v>
      </c>
      <c r="L3548" s="8">
        <f t="shared" si="1521"/>
        <v>1.0008586500000001</v>
      </c>
      <c r="M3548" s="14">
        <f t="shared" si="1522"/>
        <v>1.0043006699999999</v>
      </c>
      <c r="N3548" s="14">
        <f t="shared" si="1523"/>
        <v>1.6722263915279423</v>
      </c>
      <c r="O3548" s="8">
        <f t="shared" si="1524"/>
        <v>1.6736622400000001</v>
      </c>
      <c r="P3548" s="8">
        <f t="shared" si="1525"/>
        <v>15899.95243232</v>
      </c>
      <c r="Q3548" s="13">
        <f t="shared" si="1526"/>
        <v>0</v>
      </c>
      <c r="R3548" s="21">
        <v>0</v>
      </c>
      <c r="S3548" s="8">
        <f t="shared" si="1527"/>
        <v>0</v>
      </c>
      <c r="T3548" s="10">
        <f t="shared" si="1528"/>
        <v>0.12631999999999999</v>
      </c>
      <c r="U3548" s="13">
        <f t="shared" si="1529"/>
        <v>52</v>
      </c>
      <c r="V3548" s="13">
        <v>252</v>
      </c>
      <c r="W3548" s="14">
        <f t="shared" si="1531"/>
        <v>1.0248501539999999</v>
      </c>
      <c r="X3548" s="85">
        <f t="shared" si="1535"/>
        <v>434.4874286160034</v>
      </c>
      <c r="Y3548" s="8">
        <v>0</v>
      </c>
      <c r="Z3548" s="9">
        <f t="shared" si="1530"/>
        <v>0</v>
      </c>
      <c r="AA3548" s="26">
        <f t="shared" si="1533"/>
        <v>0</v>
      </c>
      <c r="AB3548" s="70">
        <f t="shared" si="1534"/>
        <v>0</v>
      </c>
      <c r="AC3548" s="4"/>
      <c r="AD3548" s="1"/>
      <c r="AE3548" s="11"/>
      <c r="AF3548" s="5"/>
      <c r="AG3548" s="1"/>
      <c r="AH3548" s="1"/>
      <c r="AI3548" s="1"/>
      <c r="AJ3548" s="1"/>
      <c r="AK3548" s="10"/>
      <c r="AL3548" s="1"/>
      <c r="AM3548" s="1"/>
      <c r="AN3548" s="1"/>
      <c r="AO3548" s="1"/>
      <c r="AP3548" s="1"/>
      <c r="AQ3548" s="1"/>
    </row>
    <row r="3549" spans="1:43" ht="15.75" x14ac:dyDescent="0.2">
      <c r="A3549" s="67">
        <f t="shared" si="1532"/>
        <v>45831</v>
      </c>
      <c r="B3549" s="8">
        <f t="shared" si="1512"/>
        <v>16334.439860936003</v>
      </c>
      <c r="C3549" s="224">
        <f t="shared" si="1513"/>
        <v>9500.0962872461932</v>
      </c>
      <c r="D3549" s="28">
        <f t="shared" si="1514"/>
        <v>7245.38</v>
      </c>
      <c r="E3549" s="9">
        <f>IF(K3549=1,VLOOKUP(A3548,[1]Plan1!$AY$117:$BA$314,3),E3548)</f>
        <v>7276.54</v>
      </c>
      <c r="F3549" s="110">
        <f t="shared" si="1515"/>
        <v>45763</v>
      </c>
      <c r="G3549" s="12">
        <f t="shared" si="1516"/>
        <v>4.3006716003852752E-3</v>
      </c>
      <c r="H3549" s="11">
        <f t="shared" si="1517"/>
        <v>45853</v>
      </c>
      <c r="I3549" s="11">
        <f t="shared" si="1518"/>
        <v>45853</v>
      </c>
      <c r="J3549" s="1">
        <f t="shared" si="1519"/>
        <v>20</v>
      </c>
      <c r="K3549" s="1">
        <f t="shared" si="1520"/>
        <v>4</v>
      </c>
      <c r="L3549" s="8">
        <f t="shared" si="1521"/>
        <v>1.0008586500000001</v>
      </c>
      <c r="M3549" s="14">
        <f t="shared" si="1522"/>
        <v>1.0043006699999999</v>
      </c>
      <c r="N3549" s="14">
        <f t="shared" si="1523"/>
        <v>1.6722263915279423</v>
      </c>
      <c r="O3549" s="8">
        <f t="shared" si="1524"/>
        <v>1.6736622400000001</v>
      </c>
      <c r="P3549" s="8">
        <f t="shared" si="1525"/>
        <v>15899.95243232</v>
      </c>
      <c r="Q3549" s="13">
        <f t="shared" si="1526"/>
        <v>0</v>
      </c>
      <c r="R3549" s="21">
        <v>0</v>
      </c>
      <c r="S3549" s="8">
        <f t="shared" si="1527"/>
        <v>0</v>
      </c>
      <c r="T3549" s="10">
        <f t="shared" si="1528"/>
        <v>0.12631999999999999</v>
      </c>
      <c r="U3549" s="13">
        <f t="shared" si="1529"/>
        <v>52</v>
      </c>
      <c r="V3549" s="13">
        <v>252</v>
      </c>
      <c r="W3549" s="14">
        <f t="shared" si="1531"/>
        <v>1.0248501539999999</v>
      </c>
      <c r="X3549" s="85">
        <f t="shared" si="1535"/>
        <v>434.4874286160034</v>
      </c>
      <c r="Y3549" s="8">
        <v>0</v>
      </c>
      <c r="Z3549" s="9">
        <f t="shared" si="1530"/>
        <v>0</v>
      </c>
      <c r="AA3549" s="26">
        <f t="shared" si="1533"/>
        <v>0</v>
      </c>
      <c r="AB3549" s="70">
        <f t="shared" si="1534"/>
        <v>0</v>
      </c>
      <c r="AC3549" s="4"/>
      <c r="AD3549" s="1"/>
      <c r="AE3549" s="11"/>
      <c r="AF3549" s="5"/>
      <c r="AG3549" s="1"/>
      <c r="AH3549" s="1"/>
      <c r="AI3549" s="1"/>
      <c r="AJ3549" s="1"/>
      <c r="AK3549" s="10"/>
      <c r="AL3549" s="1"/>
      <c r="AM3549" s="1"/>
      <c r="AN3549" s="1"/>
      <c r="AO3549" s="1"/>
      <c r="AP3549" s="1"/>
      <c r="AQ3549" s="1"/>
    </row>
    <row r="3550" spans="1:43" ht="15.75" x14ac:dyDescent="0.2">
      <c r="A3550" s="67">
        <f t="shared" si="1532"/>
        <v>45832</v>
      </c>
      <c r="B3550" s="8">
        <f t="shared" si="1512"/>
        <v>16345.659242811857</v>
      </c>
      <c r="C3550" s="224">
        <f t="shared" si="1513"/>
        <v>9500.0962872461932</v>
      </c>
      <c r="D3550" s="28">
        <f t="shared" si="1514"/>
        <v>7245.38</v>
      </c>
      <c r="E3550" s="9">
        <f>IF(K3550=1,VLOOKUP(A3549,[1]Plan1!$AY$117:$BA$314,3),E3549)</f>
        <v>7276.54</v>
      </c>
      <c r="F3550" s="110">
        <f t="shared" si="1515"/>
        <v>45763</v>
      </c>
      <c r="G3550" s="12">
        <f t="shared" si="1516"/>
        <v>4.3006716003852752E-3</v>
      </c>
      <c r="H3550" s="11">
        <f t="shared" si="1517"/>
        <v>45853</v>
      </c>
      <c r="I3550" s="11">
        <f t="shared" si="1518"/>
        <v>45853</v>
      </c>
      <c r="J3550" s="1">
        <f t="shared" si="1519"/>
        <v>20</v>
      </c>
      <c r="K3550" s="1">
        <f t="shared" si="1520"/>
        <v>5</v>
      </c>
      <c r="L3550" s="8">
        <f t="shared" si="1521"/>
        <v>1.0010734299999999</v>
      </c>
      <c r="M3550" s="14">
        <f t="shared" si="1522"/>
        <v>1.0043006699999999</v>
      </c>
      <c r="N3550" s="14">
        <f t="shared" si="1523"/>
        <v>1.6722263915279423</v>
      </c>
      <c r="O3550" s="8">
        <f t="shared" si="1524"/>
        <v>1.6740214</v>
      </c>
      <c r="P3550" s="8">
        <f t="shared" si="1525"/>
        <v>15903.364486910001</v>
      </c>
      <c r="Q3550" s="13">
        <f t="shared" si="1526"/>
        <v>0</v>
      </c>
      <c r="R3550" s="21">
        <v>0</v>
      </c>
      <c r="S3550" s="8">
        <f t="shared" si="1527"/>
        <v>0</v>
      </c>
      <c r="T3550" s="10">
        <f t="shared" si="1528"/>
        <v>0.12631999999999999</v>
      </c>
      <c r="U3550" s="13">
        <f t="shared" si="1529"/>
        <v>53</v>
      </c>
      <c r="V3550" s="13">
        <v>252</v>
      </c>
      <c r="W3550" s="14">
        <f t="shared" si="1531"/>
        <v>1.0253340449999999</v>
      </c>
      <c r="X3550" s="85">
        <f t="shared" si="1535"/>
        <v>442.2947559018553</v>
      </c>
      <c r="Y3550" s="8">
        <v>0</v>
      </c>
      <c r="Z3550" s="9">
        <f t="shared" si="1530"/>
        <v>0</v>
      </c>
      <c r="AA3550" s="26">
        <f t="shared" si="1533"/>
        <v>0</v>
      </c>
      <c r="AB3550" s="70">
        <f t="shared" si="1534"/>
        <v>0</v>
      </c>
      <c r="AC3550" s="4"/>
      <c r="AD3550" s="1"/>
      <c r="AE3550" s="11"/>
      <c r="AF3550" s="5"/>
      <c r="AG3550" s="1"/>
      <c r="AH3550" s="1"/>
      <c r="AI3550" s="1"/>
      <c r="AJ3550" s="1"/>
      <c r="AK3550" s="10"/>
      <c r="AL3550" s="1"/>
      <c r="AM3550" s="1"/>
      <c r="AN3550" s="1"/>
      <c r="AO3550" s="1"/>
      <c r="AP3550" s="1"/>
      <c r="AQ3550" s="1"/>
    </row>
    <row r="3551" spans="1:43" ht="15.75" x14ac:dyDescent="0.2">
      <c r="A3551" s="67">
        <f t="shared" si="1532"/>
        <v>45833</v>
      </c>
      <c r="B3551" s="8">
        <f t="shared" si="1512"/>
        <v>16356.886449487982</v>
      </c>
      <c r="C3551" s="224">
        <f t="shared" si="1513"/>
        <v>9500.0962872461932</v>
      </c>
      <c r="D3551" s="28">
        <f t="shared" si="1514"/>
        <v>7245.38</v>
      </c>
      <c r="E3551" s="9">
        <f>IF(K3551=1,VLOOKUP(A3550,[1]Plan1!$AY$117:$BA$314,3),E3550)</f>
        <v>7276.54</v>
      </c>
      <c r="F3551" s="110">
        <f t="shared" si="1515"/>
        <v>45763</v>
      </c>
      <c r="G3551" s="12">
        <f t="shared" si="1516"/>
        <v>4.3006716003852752E-3</v>
      </c>
      <c r="H3551" s="11">
        <f t="shared" si="1517"/>
        <v>45853</v>
      </c>
      <c r="I3551" s="11">
        <f t="shared" si="1518"/>
        <v>45853</v>
      </c>
      <c r="J3551" s="1">
        <f t="shared" si="1519"/>
        <v>20</v>
      </c>
      <c r="K3551" s="1">
        <f t="shared" si="1520"/>
        <v>6</v>
      </c>
      <c r="L3551" s="8">
        <f t="shared" si="1521"/>
        <v>1.0012882599999999</v>
      </c>
      <c r="M3551" s="14">
        <f t="shared" si="1522"/>
        <v>1.0043006699999999</v>
      </c>
      <c r="N3551" s="14">
        <f t="shared" si="1523"/>
        <v>1.6722263915279423</v>
      </c>
      <c r="O3551" s="8">
        <f t="shared" si="1524"/>
        <v>1.67438065</v>
      </c>
      <c r="P3551" s="8">
        <f t="shared" si="1525"/>
        <v>15906.7773965</v>
      </c>
      <c r="Q3551" s="13">
        <f t="shared" si="1526"/>
        <v>0</v>
      </c>
      <c r="R3551" s="21">
        <v>0</v>
      </c>
      <c r="S3551" s="8">
        <f t="shared" si="1527"/>
        <v>0</v>
      </c>
      <c r="T3551" s="10">
        <f t="shared" si="1528"/>
        <v>0.12631999999999999</v>
      </c>
      <c r="U3551" s="13">
        <f t="shared" si="1529"/>
        <v>54</v>
      </c>
      <c r="V3551" s="13">
        <v>252</v>
      </c>
      <c r="W3551" s="14">
        <f t="shared" si="1531"/>
        <v>1.0258181639999999</v>
      </c>
      <c r="X3551" s="85">
        <f t="shared" si="1535"/>
        <v>450.10905298798116</v>
      </c>
      <c r="Y3551" s="8">
        <v>0</v>
      </c>
      <c r="Z3551" s="9">
        <f t="shared" si="1530"/>
        <v>0</v>
      </c>
      <c r="AA3551" s="26">
        <f t="shared" si="1533"/>
        <v>0</v>
      </c>
      <c r="AB3551" s="70">
        <f t="shared" si="1534"/>
        <v>0</v>
      </c>
      <c r="AC3551" s="4"/>
      <c r="AD3551" s="1"/>
      <c r="AE3551" s="11"/>
      <c r="AF3551" s="5"/>
      <c r="AG3551" s="1"/>
      <c r="AH3551" s="1"/>
      <c r="AI3551" s="1"/>
      <c r="AJ3551" s="1"/>
      <c r="AK3551" s="10"/>
      <c r="AL3551" s="1"/>
      <c r="AM3551" s="1"/>
      <c r="AN3551" s="1"/>
      <c r="AO3551" s="1"/>
      <c r="AP3551" s="1"/>
      <c r="AQ3551" s="1"/>
    </row>
    <row r="3552" spans="1:43" ht="15.75" x14ac:dyDescent="0.2">
      <c r="A3552" s="67">
        <f t="shared" si="1532"/>
        <v>45834</v>
      </c>
      <c r="B3552" s="8">
        <f t="shared" si="1512"/>
        <v>16368.121207304745</v>
      </c>
      <c r="C3552" s="224">
        <f t="shared" si="1513"/>
        <v>9500.0962872461932</v>
      </c>
      <c r="D3552" s="28">
        <f t="shared" si="1514"/>
        <v>7245.38</v>
      </c>
      <c r="E3552" s="9">
        <f>IF(K3552=1,VLOOKUP(A3551,[1]Plan1!$AY$117:$BA$314,3),E3551)</f>
        <v>7276.54</v>
      </c>
      <c r="F3552" s="110">
        <f t="shared" si="1515"/>
        <v>45763</v>
      </c>
      <c r="G3552" s="12">
        <f t="shared" si="1516"/>
        <v>4.3006716003852752E-3</v>
      </c>
      <c r="H3552" s="11">
        <f t="shared" si="1517"/>
        <v>45853</v>
      </c>
      <c r="I3552" s="11">
        <f t="shared" si="1518"/>
        <v>45853</v>
      </c>
      <c r="J3552" s="1">
        <f t="shared" si="1519"/>
        <v>20</v>
      </c>
      <c r="K3552" s="1">
        <f t="shared" si="1520"/>
        <v>7</v>
      </c>
      <c r="L3552" s="8">
        <f t="shared" si="1521"/>
        <v>1.0015031299999999</v>
      </c>
      <c r="M3552" s="14">
        <f t="shared" si="1522"/>
        <v>1.0043006699999999</v>
      </c>
      <c r="N3552" s="14">
        <f t="shared" si="1523"/>
        <v>1.6722263915279423</v>
      </c>
      <c r="O3552" s="8">
        <f t="shared" si="1524"/>
        <v>1.6747399599999999</v>
      </c>
      <c r="P3552" s="8">
        <f t="shared" si="1525"/>
        <v>15910.190876090001</v>
      </c>
      <c r="Q3552" s="13">
        <f t="shared" si="1526"/>
        <v>0</v>
      </c>
      <c r="R3552" s="21">
        <v>0</v>
      </c>
      <c r="S3552" s="8">
        <f t="shared" si="1527"/>
        <v>0</v>
      </c>
      <c r="T3552" s="10">
        <f t="shared" si="1528"/>
        <v>0.12631999999999999</v>
      </c>
      <c r="U3552" s="13">
        <f t="shared" si="1529"/>
        <v>55</v>
      </c>
      <c r="V3552" s="13">
        <v>252</v>
      </c>
      <c r="W3552" s="14">
        <f t="shared" si="1531"/>
        <v>1.026302512</v>
      </c>
      <c r="X3552" s="85">
        <f t="shared" si="1535"/>
        <v>457.93033121474394</v>
      </c>
      <c r="Y3552" s="8">
        <v>0</v>
      </c>
      <c r="Z3552" s="9">
        <f t="shared" si="1530"/>
        <v>0</v>
      </c>
      <c r="AA3552" s="26">
        <f t="shared" si="1533"/>
        <v>0</v>
      </c>
      <c r="AB3552" s="70">
        <f t="shared" si="1534"/>
        <v>0</v>
      </c>
      <c r="AC3552" s="4"/>
      <c r="AD3552" s="1"/>
      <c r="AE3552" s="11"/>
      <c r="AF3552" s="5"/>
      <c r="AG3552" s="1"/>
      <c r="AH3552" s="1"/>
      <c r="AI3552" s="1"/>
      <c r="AJ3552" s="1"/>
      <c r="AK3552" s="10"/>
      <c r="AL3552" s="1"/>
      <c r="AM3552" s="1"/>
      <c r="AN3552" s="1"/>
      <c r="AO3552" s="1"/>
      <c r="AP3552" s="1"/>
      <c r="AQ3552" s="1"/>
    </row>
    <row r="3553" spans="1:43" ht="15.75" x14ac:dyDescent="0.2">
      <c r="A3553" s="67">
        <f t="shared" si="1532"/>
        <v>45835</v>
      </c>
      <c r="B3553" s="8">
        <f t="shared" si="1512"/>
        <v>16379.363812786863</v>
      </c>
      <c r="C3553" s="224">
        <f t="shared" si="1513"/>
        <v>9500.0962872461932</v>
      </c>
      <c r="D3553" s="28">
        <f t="shared" si="1514"/>
        <v>7245.38</v>
      </c>
      <c r="E3553" s="9">
        <f>IF(K3553=1,VLOOKUP(A3552,[1]Plan1!$AY$117:$BA$314,3),E3552)</f>
        <v>7276.54</v>
      </c>
      <c r="F3553" s="110">
        <f t="shared" si="1515"/>
        <v>45763</v>
      </c>
      <c r="G3553" s="12">
        <f t="shared" si="1516"/>
        <v>4.3006716003852752E-3</v>
      </c>
      <c r="H3553" s="11">
        <f t="shared" si="1517"/>
        <v>45853</v>
      </c>
      <c r="I3553" s="11">
        <f t="shared" si="1518"/>
        <v>45853</v>
      </c>
      <c r="J3553" s="1">
        <f t="shared" si="1519"/>
        <v>20</v>
      </c>
      <c r="K3553" s="1">
        <f t="shared" si="1520"/>
        <v>8</v>
      </c>
      <c r="L3553" s="8">
        <f t="shared" si="1521"/>
        <v>1.00171805</v>
      </c>
      <c r="M3553" s="14">
        <f t="shared" si="1522"/>
        <v>1.0043006699999999</v>
      </c>
      <c r="N3553" s="14">
        <f t="shared" si="1523"/>
        <v>1.6722263915279423</v>
      </c>
      <c r="O3553" s="8">
        <f t="shared" si="1524"/>
        <v>1.6750993599999999</v>
      </c>
      <c r="P3553" s="8">
        <f t="shared" si="1525"/>
        <v>15913.6052107</v>
      </c>
      <c r="Q3553" s="13">
        <f t="shared" si="1526"/>
        <v>0</v>
      </c>
      <c r="R3553" s="21">
        <v>0</v>
      </c>
      <c r="S3553" s="8">
        <f t="shared" si="1527"/>
        <v>0</v>
      </c>
      <c r="T3553" s="10">
        <f t="shared" si="1528"/>
        <v>0.12631999999999999</v>
      </c>
      <c r="U3553" s="13">
        <f t="shared" si="1529"/>
        <v>56</v>
      </c>
      <c r="V3553" s="13">
        <v>252</v>
      </c>
      <c r="W3553" s="14">
        <f t="shared" si="1531"/>
        <v>1.0267870889999999</v>
      </c>
      <c r="X3553" s="85">
        <f t="shared" si="1535"/>
        <v>465.75860208686339</v>
      </c>
      <c r="Y3553" s="8">
        <v>0</v>
      </c>
      <c r="Z3553" s="9">
        <f t="shared" si="1530"/>
        <v>0</v>
      </c>
      <c r="AA3553" s="26">
        <f t="shared" si="1533"/>
        <v>0</v>
      </c>
      <c r="AB3553" s="70">
        <f t="shared" si="1534"/>
        <v>0</v>
      </c>
      <c r="AC3553" s="4"/>
      <c r="AD3553" s="1"/>
      <c r="AE3553" s="11"/>
      <c r="AF3553" s="5"/>
      <c r="AG3553" s="1"/>
      <c r="AH3553" s="1"/>
      <c r="AI3553" s="1"/>
      <c r="AJ3553" s="1"/>
      <c r="AK3553" s="10"/>
      <c r="AL3553" s="1"/>
      <c r="AM3553" s="1"/>
      <c r="AN3553" s="1"/>
      <c r="AO3553" s="1"/>
      <c r="AP3553" s="1"/>
      <c r="AQ3553" s="1"/>
    </row>
    <row r="3554" spans="1:43" ht="15.75" x14ac:dyDescent="0.2">
      <c r="A3554" s="67">
        <f t="shared" si="1532"/>
        <v>45836</v>
      </c>
      <c r="B3554" s="8">
        <f t="shared" ref="B3554:B3617" si="1536">(P3554+X3554)</f>
        <v>16390.613960107166</v>
      </c>
      <c r="C3554" s="224">
        <f t="shared" ref="C3554:C3617" si="1537">IF(Q3553&gt;0,C3553-(S3553/O3553),C3553)</f>
        <v>9500.0962872461932</v>
      </c>
      <c r="D3554" s="28">
        <f t="shared" ref="D3554:D3617" si="1538">IF(E3554=E3553,D3553,E3553)</f>
        <v>7245.38</v>
      </c>
      <c r="E3554" s="9">
        <f>IF(K3554=1,VLOOKUP(A3553,[1]Plan1!$AY$117:$BA$314,3),E3553)</f>
        <v>7276.54</v>
      </c>
      <c r="F3554" s="110">
        <f t="shared" ref="F3554:F3617" si="1539">IF(D3554=D3553,F3553,A3554)</f>
        <v>45763</v>
      </c>
      <c r="G3554" s="12">
        <f t="shared" ref="G3554:G3617" si="1540">(E3554/D3554)-1</f>
        <v>4.3006716003852752E-3</v>
      </c>
      <c r="H3554" s="11">
        <f t="shared" ref="H3554:H3617" si="1541">IF(DAY(A3554)=15,VLOOKUP(A3554,AJ$118:AP$450,4),H3553)</f>
        <v>45853</v>
      </c>
      <c r="I3554" s="11">
        <f t="shared" ref="I3554:I3617" si="1542">IF(A3554&gt;I3553,H3554,I3553)</f>
        <v>45853</v>
      </c>
      <c r="J3554" s="1">
        <f t="shared" ref="J3554:J3617" si="1543">IF(I3554=I3553,J3553,NETWORKDAYS(I3553,I3554,$AE$118:$AE$502)-1)</f>
        <v>20</v>
      </c>
      <c r="K3554" s="1">
        <f t="shared" ref="K3554:K3617" si="1544">(J3554-(NETWORKDAYS(A3554,I3554,AE$118:AE$502)-1))</f>
        <v>9</v>
      </c>
      <c r="L3554" s="8">
        <f t="shared" ref="L3554:L3617" si="1545">TRUNC((E3554/D3554)^TRUNC((K3554/J3554),9),8)</f>
        <v>1.0019330099999999</v>
      </c>
      <c r="M3554" s="14">
        <f t="shared" ref="M3554:M3617" si="1546">IF(I3554&gt;I3553,L3553,M3553)</f>
        <v>1.0043006699999999</v>
      </c>
      <c r="N3554" s="14">
        <f t="shared" ref="N3554:N3617" si="1547">IF(I3554&gt;I3553,N3553*M3554,N3553)</f>
        <v>1.6722263915279423</v>
      </c>
      <c r="O3554" s="8">
        <f t="shared" ref="O3554:O3617" si="1548">TRUNC(TRUNC((L3554*N3554),15),8)</f>
        <v>1.67545882</v>
      </c>
      <c r="P3554" s="8">
        <f t="shared" ref="P3554:P3617" si="1549">TRUNC(C3554*O3554,8)</f>
        <v>15917.020115310001</v>
      </c>
      <c r="Q3554" s="13">
        <f t="shared" ref="Q3554:Q3617" si="1550">IF(VLOOKUP(A3554,AE$10:AM$114,9)=VLOOKUP(A3553,AE$10:AM$114,9),0,VLOOKUP(A3554,AE$10:AM$114,9))</f>
        <v>0</v>
      </c>
      <c r="R3554" s="21">
        <v>0</v>
      </c>
      <c r="S3554" s="8">
        <f t="shared" ref="S3554:S3617" si="1551">IF(R3554&gt;0,TRUNC(R3554*P3554,8),0)</f>
        <v>0</v>
      </c>
      <c r="T3554" s="10">
        <f t="shared" ref="T3554:T3617" si="1552">IF(Q3553&gt;0,VLOOKUP(A3553,$AE$11:$AH$20,4),T3553)</f>
        <v>0.12631999999999999</v>
      </c>
      <c r="U3554" s="13">
        <f t="shared" ref="U3554:U3617" si="1553">IF(Q3553&gt;0,1,IF(K3554=K3553,U3553,U3553+1))</f>
        <v>57</v>
      </c>
      <c r="V3554" s="13">
        <v>252</v>
      </c>
      <c r="W3554" s="14">
        <f t="shared" si="1531"/>
        <v>1.0272718940000001</v>
      </c>
      <c r="X3554" s="85">
        <f t="shared" si="1535"/>
        <v>473.5938447971659</v>
      </c>
      <c r="Y3554" s="8">
        <v>0</v>
      </c>
      <c r="Z3554" s="9">
        <f t="shared" ref="Z3554:Z3617" si="1554">IF(S3554&gt;0,S3554+X3554,0)</f>
        <v>0</v>
      </c>
      <c r="AA3554" s="26">
        <f t="shared" si="1533"/>
        <v>0</v>
      </c>
      <c r="AB3554" s="70">
        <f t="shared" si="1534"/>
        <v>0</v>
      </c>
      <c r="AC3554" s="4"/>
      <c r="AD3554" s="1"/>
      <c r="AE3554" s="11"/>
      <c r="AF3554" s="5"/>
      <c r="AG3554" s="1"/>
      <c r="AH3554" s="1"/>
      <c r="AI3554" s="1"/>
      <c r="AJ3554" s="1"/>
      <c r="AK3554" s="10"/>
      <c r="AL3554" s="1"/>
      <c r="AM3554" s="1"/>
      <c r="AN3554" s="1"/>
      <c r="AO3554" s="1"/>
      <c r="AP3554" s="1"/>
      <c r="AQ3554" s="1"/>
    </row>
    <row r="3555" spans="1:43" ht="15.75" x14ac:dyDescent="0.2">
      <c r="A3555" s="67">
        <f t="shared" si="1532"/>
        <v>45837</v>
      </c>
      <c r="B3555" s="8">
        <f t="shared" si="1536"/>
        <v>16390.613960107166</v>
      </c>
      <c r="C3555" s="224">
        <f t="shared" si="1537"/>
        <v>9500.0962872461932</v>
      </c>
      <c r="D3555" s="28">
        <f t="shared" si="1538"/>
        <v>7245.38</v>
      </c>
      <c r="E3555" s="9">
        <f>IF(K3555=1,VLOOKUP(A3554,[1]Plan1!$AY$117:$BA$314,3),E3554)</f>
        <v>7276.54</v>
      </c>
      <c r="F3555" s="110">
        <f t="shared" si="1539"/>
        <v>45763</v>
      </c>
      <c r="G3555" s="12">
        <f t="shared" si="1540"/>
        <v>4.3006716003852752E-3</v>
      </c>
      <c r="H3555" s="11">
        <f t="shared" si="1541"/>
        <v>45853</v>
      </c>
      <c r="I3555" s="11">
        <f t="shared" si="1542"/>
        <v>45853</v>
      </c>
      <c r="J3555" s="1">
        <f t="shared" si="1543"/>
        <v>20</v>
      </c>
      <c r="K3555" s="1">
        <f t="shared" si="1544"/>
        <v>9</v>
      </c>
      <c r="L3555" s="8">
        <f t="shared" si="1545"/>
        <v>1.0019330099999999</v>
      </c>
      <c r="M3555" s="14">
        <f t="shared" si="1546"/>
        <v>1.0043006699999999</v>
      </c>
      <c r="N3555" s="14">
        <f t="shared" si="1547"/>
        <v>1.6722263915279423</v>
      </c>
      <c r="O3555" s="8">
        <f t="shared" si="1548"/>
        <v>1.67545882</v>
      </c>
      <c r="P3555" s="8">
        <f t="shared" si="1549"/>
        <v>15917.020115310001</v>
      </c>
      <c r="Q3555" s="13">
        <f t="shared" si="1550"/>
        <v>0</v>
      </c>
      <c r="R3555" s="21">
        <v>0</v>
      </c>
      <c r="S3555" s="8">
        <f t="shared" si="1551"/>
        <v>0</v>
      </c>
      <c r="T3555" s="10">
        <f t="shared" si="1552"/>
        <v>0.12631999999999999</v>
      </c>
      <c r="U3555" s="13">
        <f t="shared" si="1553"/>
        <v>57</v>
      </c>
      <c r="V3555" s="13">
        <v>252</v>
      </c>
      <c r="W3555" s="14">
        <f t="shared" si="1531"/>
        <v>1.0272718940000001</v>
      </c>
      <c r="X3555" s="85">
        <f t="shared" si="1535"/>
        <v>473.5938447971659</v>
      </c>
      <c r="Y3555" s="8">
        <v>0</v>
      </c>
      <c r="Z3555" s="9">
        <f t="shared" si="1554"/>
        <v>0</v>
      </c>
      <c r="AA3555" s="26">
        <f t="shared" si="1533"/>
        <v>0</v>
      </c>
      <c r="AB3555" s="70">
        <f t="shared" si="1534"/>
        <v>0</v>
      </c>
      <c r="AC3555" s="4"/>
      <c r="AD3555" s="1"/>
      <c r="AE3555" s="11"/>
      <c r="AF3555" s="5"/>
      <c r="AG3555" s="1"/>
      <c r="AH3555" s="1"/>
      <c r="AI3555" s="1"/>
      <c r="AJ3555" s="1"/>
      <c r="AK3555" s="10"/>
      <c r="AL3555" s="1"/>
      <c r="AM3555" s="1"/>
      <c r="AN3555" s="1"/>
      <c r="AO3555" s="1"/>
      <c r="AP3555" s="1"/>
      <c r="AQ3555" s="1"/>
    </row>
    <row r="3556" spans="1:43" ht="15.75" x14ac:dyDescent="0.2">
      <c r="A3556" s="67">
        <f t="shared" si="1532"/>
        <v>45838</v>
      </c>
      <c r="B3556" s="8">
        <f t="shared" si="1536"/>
        <v>16390.613960107166</v>
      </c>
      <c r="C3556" s="224">
        <f t="shared" si="1537"/>
        <v>9500.0962872461932</v>
      </c>
      <c r="D3556" s="28">
        <f t="shared" si="1538"/>
        <v>7245.38</v>
      </c>
      <c r="E3556" s="9">
        <f>IF(K3556=1,VLOOKUP(A3555,[1]Plan1!$AY$117:$BA$314,3),E3555)</f>
        <v>7276.54</v>
      </c>
      <c r="F3556" s="110">
        <f t="shared" si="1539"/>
        <v>45763</v>
      </c>
      <c r="G3556" s="12">
        <f t="shared" si="1540"/>
        <v>4.3006716003852752E-3</v>
      </c>
      <c r="H3556" s="11">
        <f t="shared" si="1541"/>
        <v>45853</v>
      </c>
      <c r="I3556" s="11">
        <f t="shared" si="1542"/>
        <v>45853</v>
      </c>
      <c r="J3556" s="1">
        <f t="shared" si="1543"/>
        <v>20</v>
      </c>
      <c r="K3556" s="1">
        <f t="shared" si="1544"/>
        <v>9</v>
      </c>
      <c r="L3556" s="8">
        <f t="shared" si="1545"/>
        <v>1.0019330099999999</v>
      </c>
      <c r="M3556" s="14">
        <f t="shared" si="1546"/>
        <v>1.0043006699999999</v>
      </c>
      <c r="N3556" s="14">
        <f t="shared" si="1547"/>
        <v>1.6722263915279423</v>
      </c>
      <c r="O3556" s="8">
        <f t="shared" si="1548"/>
        <v>1.67545882</v>
      </c>
      <c r="P3556" s="8">
        <f t="shared" si="1549"/>
        <v>15917.020115310001</v>
      </c>
      <c r="Q3556" s="13">
        <f t="shared" si="1550"/>
        <v>0</v>
      </c>
      <c r="R3556" s="21">
        <v>0</v>
      </c>
      <c r="S3556" s="8">
        <f t="shared" si="1551"/>
        <v>0</v>
      </c>
      <c r="T3556" s="10">
        <f t="shared" si="1552"/>
        <v>0.12631999999999999</v>
      </c>
      <c r="U3556" s="13">
        <f t="shared" si="1553"/>
        <v>57</v>
      </c>
      <c r="V3556" s="13">
        <v>252</v>
      </c>
      <c r="W3556" s="14">
        <f t="shared" si="1531"/>
        <v>1.0272718940000001</v>
      </c>
      <c r="X3556" s="85">
        <f t="shared" si="1535"/>
        <v>473.5938447971659</v>
      </c>
      <c r="Y3556" s="8">
        <v>0</v>
      </c>
      <c r="Z3556" s="9">
        <f t="shared" si="1554"/>
        <v>0</v>
      </c>
      <c r="AA3556" s="26">
        <f t="shared" si="1533"/>
        <v>0</v>
      </c>
      <c r="AB3556" s="70">
        <f t="shared" si="1534"/>
        <v>0</v>
      </c>
      <c r="AC3556" s="4"/>
      <c r="AD3556" s="1"/>
      <c r="AE3556" s="11"/>
      <c r="AF3556" s="5"/>
      <c r="AG3556" s="1"/>
      <c r="AH3556" s="1"/>
      <c r="AI3556" s="1"/>
      <c r="AJ3556" s="1"/>
      <c r="AK3556" s="10"/>
      <c r="AL3556" s="1"/>
      <c r="AM3556" s="1"/>
      <c r="AN3556" s="1"/>
      <c r="AO3556" s="1"/>
      <c r="AP3556" s="1"/>
      <c r="AQ3556" s="1"/>
    </row>
    <row r="3557" spans="1:43" ht="15.75" x14ac:dyDescent="0.2">
      <c r="A3557" s="67">
        <f t="shared" si="1532"/>
        <v>45839</v>
      </c>
      <c r="B3557" s="8">
        <f t="shared" si="1536"/>
        <v>16401.871880082042</v>
      </c>
      <c r="C3557" s="224">
        <f t="shared" si="1537"/>
        <v>9500.0962872461932</v>
      </c>
      <c r="D3557" s="28">
        <f t="shared" si="1538"/>
        <v>7245.38</v>
      </c>
      <c r="E3557" s="9">
        <f>IF(K3557=1,VLOOKUP(A3556,[1]Plan1!$AY$117:$BA$314,3),E3556)</f>
        <v>7276.54</v>
      </c>
      <c r="F3557" s="110">
        <f t="shared" si="1539"/>
        <v>45763</v>
      </c>
      <c r="G3557" s="12">
        <f t="shared" si="1540"/>
        <v>4.3006716003852752E-3</v>
      </c>
      <c r="H3557" s="11">
        <f t="shared" si="1541"/>
        <v>45853</v>
      </c>
      <c r="I3557" s="11">
        <f t="shared" si="1542"/>
        <v>45853</v>
      </c>
      <c r="J3557" s="1">
        <f t="shared" si="1543"/>
        <v>20</v>
      </c>
      <c r="K3557" s="1">
        <f t="shared" si="1544"/>
        <v>10</v>
      </c>
      <c r="L3557" s="8">
        <f t="shared" si="1545"/>
        <v>1.0021480199999999</v>
      </c>
      <c r="M3557" s="14">
        <f t="shared" si="1546"/>
        <v>1.0043006699999999</v>
      </c>
      <c r="N3557" s="14">
        <f t="shared" si="1547"/>
        <v>1.6722263915279423</v>
      </c>
      <c r="O3557" s="8">
        <f t="shared" si="1548"/>
        <v>1.6758183600000001</v>
      </c>
      <c r="P3557" s="8">
        <f t="shared" si="1549"/>
        <v>15920.43577993</v>
      </c>
      <c r="Q3557" s="13">
        <f t="shared" si="1550"/>
        <v>0</v>
      </c>
      <c r="R3557" s="21">
        <v>0</v>
      </c>
      <c r="S3557" s="8">
        <f t="shared" si="1551"/>
        <v>0</v>
      </c>
      <c r="T3557" s="10">
        <f t="shared" si="1552"/>
        <v>0.12631999999999999</v>
      </c>
      <c r="U3557" s="13">
        <f t="shared" si="1553"/>
        <v>58</v>
      </c>
      <c r="V3557" s="13">
        <v>252</v>
      </c>
      <c r="W3557" s="14">
        <f t="shared" si="1531"/>
        <v>1.0277569289999999</v>
      </c>
      <c r="X3557" s="85">
        <f t="shared" si="1535"/>
        <v>481.43610015204365</v>
      </c>
      <c r="Y3557" s="8">
        <v>0</v>
      </c>
      <c r="Z3557" s="9">
        <f t="shared" si="1554"/>
        <v>0</v>
      </c>
      <c r="AA3557" s="26">
        <f t="shared" si="1533"/>
        <v>0</v>
      </c>
      <c r="AB3557" s="70">
        <f t="shared" si="1534"/>
        <v>0</v>
      </c>
      <c r="AC3557" s="4"/>
      <c r="AD3557" s="1"/>
      <c r="AE3557" s="11"/>
      <c r="AF3557" s="5"/>
      <c r="AG3557" s="1"/>
      <c r="AH3557" s="1"/>
      <c r="AI3557" s="1"/>
      <c r="AJ3557" s="1"/>
      <c r="AK3557" s="10"/>
      <c r="AL3557" s="1"/>
      <c r="AM3557" s="1"/>
      <c r="AN3557" s="1"/>
      <c r="AO3557" s="1"/>
      <c r="AP3557" s="1"/>
      <c r="AQ3557" s="1"/>
    </row>
    <row r="3558" spans="1:43" ht="15.75" x14ac:dyDescent="0.2">
      <c r="A3558" s="67">
        <f t="shared" si="1532"/>
        <v>45840</v>
      </c>
      <c r="B3558" s="8">
        <f t="shared" si="1536"/>
        <v>16413.137642188933</v>
      </c>
      <c r="C3558" s="224">
        <f t="shared" si="1537"/>
        <v>9500.0962872461932</v>
      </c>
      <c r="D3558" s="28">
        <f t="shared" si="1538"/>
        <v>7245.38</v>
      </c>
      <c r="E3558" s="9">
        <f>IF(K3558=1,VLOOKUP(A3557,[1]Plan1!$AY$117:$BA$314,3),E3557)</f>
        <v>7276.54</v>
      </c>
      <c r="F3558" s="110">
        <f t="shared" si="1539"/>
        <v>45763</v>
      </c>
      <c r="G3558" s="12">
        <f t="shared" si="1540"/>
        <v>4.3006716003852752E-3</v>
      </c>
      <c r="H3558" s="11">
        <f t="shared" si="1541"/>
        <v>45853</v>
      </c>
      <c r="I3558" s="11">
        <f t="shared" si="1542"/>
        <v>45853</v>
      </c>
      <c r="J3558" s="1">
        <f t="shared" si="1543"/>
        <v>20</v>
      </c>
      <c r="K3558" s="1">
        <f t="shared" si="1544"/>
        <v>11</v>
      </c>
      <c r="L3558" s="8">
        <f t="shared" si="1545"/>
        <v>1.0023630800000001</v>
      </c>
      <c r="M3558" s="14">
        <f t="shared" si="1546"/>
        <v>1.0043006699999999</v>
      </c>
      <c r="N3558" s="14">
        <f t="shared" si="1547"/>
        <v>1.6722263915279423</v>
      </c>
      <c r="O3558" s="8">
        <f t="shared" si="1548"/>
        <v>1.67617799</v>
      </c>
      <c r="P3558" s="8">
        <f t="shared" si="1549"/>
        <v>15923.85229956</v>
      </c>
      <c r="Q3558" s="13">
        <f t="shared" si="1550"/>
        <v>0</v>
      </c>
      <c r="R3558" s="21">
        <v>0</v>
      </c>
      <c r="S3558" s="8">
        <f t="shared" si="1551"/>
        <v>0</v>
      </c>
      <c r="T3558" s="10">
        <f t="shared" si="1552"/>
        <v>0.12631999999999999</v>
      </c>
      <c r="U3558" s="13">
        <f t="shared" si="1553"/>
        <v>59</v>
      </c>
      <c r="V3558" s="13">
        <v>252</v>
      </c>
      <c r="W3558" s="14">
        <f t="shared" si="1531"/>
        <v>1.028242192</v>
      </c>
      <c r="X3558" s="85">
        <f t="shared" si="1535"/>
        <v>489.28534262893277</v>
      </c>
      <c r="Y3558" s="8">
        <v>0</v>
      </c>
      <c r="Z3558" s="9">
        <f t="shared" si="1554"/>
        <v>0</v>
      </c>
      <c r="AA3558" s="26">
        <f t="shared" si="1533"/>
        <v>0</v>
      </c>
      <c r="AB3558" s="70">
        <f t="shared" si="1534"/>
        <v>0</v>
      </c>
      <c r="AC3558" s="4"/>
      <c r="AD3558" s="1"/>
      <c r="AE3558" s="11"/>
      <c r="AF3558" s="5"/>
      <c r="AG3558" s="1"/>
      <c r="AH3558" s="1"/>
      <c r="AI3558" s="1"/>
      <c r="AJ3558" s="1"/>
      <c r="AK3558" s="10"/>
      <c r="AL3558" s="1"/>
      <c r="AM3558" s="1"/>
      <c r="AN3558" s="1"/>
      <c r="AO3558" s="1"/>
      <c r="AP3558" s="1"/>
      <c r="AQ3558" s="1"/>
    </row>
    <row r="3559" spans="1:43" ht="15.75" x14ac:dyDescent="0.2">
      <c r="A3559" s="67">
        <f t="shared" si="1532"/>
        <v>45841</v>
      </c>
      <c r="B3559" s="8">
        <f t="shared" si="1536"/>
        <v>16424.41108601119</v>
      </c>
      <c r="C3559" s="224">
        <f t="shared" si="1537"/>
        <v>9500.0962872461932</v>
      </c>
      <c r="D3559" s="28">
        <f t="shared" si="1538"/>
        <v>7245.38</v>
      </c>
      <c r="E3559" s="9">
        <f>IF(K3559=1,VLOOKUP(A3558,[1]Plan1!$AY$117:$BA$314,3),E3558)</f>
        <v>7276.54</v>
      </c>
      <c r="F3559" s="110">
        <f t="shared" si="1539"/>
        <v>45763</v>
      </c>
      <c r="G3559" s="12">
        <f t="shared" si="1540"/>
        <v>4.3006716003852752E-3</v>
      </c>
      <c r="H3559" s="11">
        <f t="shared" si="1541"/>
        <v>45853</v>
      </c>
      <c r="I3559" s="11">
        <f t="shared" si="1542"/>
        <v>45853</v>
      </c>
      <c r="J3559" s="1">
        <f t="shared" si="1543"/>
        <v>20</v>
      </c>
      <c r="K3559" s="1">
        <f t="shared" si="1544"/>
        <v>12</v>
      </c>
      <c r="L3559" s="8">
        <f t="shared" si="1545"/>
        <v>1.00257818</v>
      </c>
      <c r="M3559" s="14">
        <f t="shared" si="1546"/>
        <v>1.0043006699999999</v>
      </c>
      <c r="N3559" s="14">
        <f t="shared" si="1547"/>
        <v>1.6722263915279423</v>
      </c>
      <c r="O3559" s="8">
        <f t="shared" si="1548"/>
        <v>1.67653769</v>
      </c>
      <c r="P3559" s="8">
        <f t="shared" si="1549"/>
        <v>15927.269484189999</v>
      </c>
      <c r="Q3559" s="13">
        <f t="shared" si="1550"/>
        <v>0</v>
      </c>
      <c r="R3559" s="21">
        <v>0</v>
      </c>
      <c r="S3559" s="8">
        <f t="shared" si="1551"/>
        <v>0</v>
      </c>
      <c r="T3559" s="10">
        <f t="shared" si="1552"/>
        <v>0.12631999999999999</v>
      </c>
      <c r="U3559" s="13">
        <f t="shared" si="1553"/>
        <v>60</v>
      </c>
      <c r="V3559" s="13">
        <v>252</v>
      </c>
      <c r="W3559" s="14">
        <f t="shared" si="1531"/>
        <v>1.028727685</v>
      </c>
      <c r="X3559" s="85">
        <f t="shared" si="1535"/>
        <v>497.14160182119269</v>
      </c>
      <c r="Y3559" s="8">
        <v>0</v>
      </c>
      <c r="Z3559" s="9">
        <f t="shared" si="1554"/>
        <v>0</v>
      </c>
      <c r="AA3559" s="26">
        <f t="shared" si="1533"/>
        <v>0</v>
      </c>
      <c r="AB3559" s="70">
        <f t="shared" si="1534"/>
        <v>0</v>
      </c>
      <c r="AC3559" s="4"/>
      <c r="AD3559" s="1"/>
      <c r="AE3559" s="11"/>
      <c r="AF3559" s="5"/>
      <c r="AG3559" s="1"/>
      <c r="AH3559" s="1"/>
      <c r="AI3559" s="1"/>
      <c r="AJ3559" s="1"/>
      <c r="AK3559" s="10"/>
      <c r="AL3559" s="1"/>
      <c r="AM3559" s="1"/>
      <c r="AN3559" s="1"/>
      <c r="AO3559" s="1"/>
      <c r="AP3559" s="1"/>
      <c r="AQ3559" s="1"/>
    </row>
    <row r="3560" spans="1:43" ht="15.75" x14ac:dyDescent="0.2">
      <c r="A3560" s="67">
        <f t="shared" si="1532"/>
        <v>45842</v>
      </c>
      <c r="B3560" s="8">
        <f t="shared" si="1536"/>
        <v>16435.692296924612</v>
      </c>
      <c r="C3560" s="224">
        <f t="shared" si="1537"/>
        <v>9500.0962872461932</v>
      </c>
      <c r="D3560" s="28">
        <f t="shared" si="1538"/>
        <v>7245.38</v>
      </c>
      <c r="E3560" s="9">
        <f>IF(K3560=1,VLOOKUP(A3559,[1]Plan1!$AY$117:$BA$314,3),E3559)</f>
        <v>7276.54</v>
      </c>
      <c r="F3560" s="110">
        <f t="shared" si="1539"/>
        <v>45763</v>
      </c>
      <c r="G3560" s="12">
        <f t="shared" si="1540"/>
        <v>4.3006716003852752E-3</v>
      </c>
      <c r="H3560" s="11">
        <f t="shared" si="1541"/>
        <v>45853</v>
      </c>
      <c r="I3560" s="11">
        <f t="shared" si="1542"/>
        <v>45853</v>
      </c>
      <c r="J3560" s="1">
        <f t="shared" si="1543"/>
        <v>20</v>
      </c>
      <c r="K3560" s="1">
        <f t="shared" si="1544"/>
        <v>13</v>
      </c>
      <c r="L3560" s="8">
        <f t="shared" si="1545"/>
        <v>1.00279333</v>
      </c>
      <c r="M3560" s="14">
        <f t="shared" si="1546"/>
        <v>1.0043006699999999</v>
      </c>
      <c r="N3560" s="14">
        <f t="shared" si="1547"/>
        <v>1.6722263915279423</v>
      </c>
      <c r="O3560" s="8">
        <f t="shared" si="1548"/>
        <v>1.6768974699999999</v>
      </c>
      <c r="P3560" s="8">
        <f t="shared" si="1549"/>
        <v>15930.68742883</v>
      </c>
      <c r="Q3560" s="13">
        <f t="shared" si="1550"/>
        <v>0</v>
      </c>
      <c r="R3560" s="21">
        <v>0</v>
      </c>
      <c r="S3560" s="8">
        <f t="shared" si="1551"/>
        <v>0</v>
      </c>
      <c r="T3560" s="10">
        <f t="shared" si="1552"/>
        <v>0.12631999999999999</v>
      </c>
      <c r="U3560" s="13">
        <f t="shared" si="1553"/>
        <v>61</v>
      </c>
      <c r="V3560" s="13">
        <v>252</v>
      </c>
      <c r="W3560" s="14">
        <f t="shared" si="1531"/>
        <v>1.0292134070000001</v>
      </c>
      <c r="X3560" s="85">
        <f t="shared" si="1535"/>
        <v>505.00486809461086</v>
      </c>
      <c r="Y3560" s="8">
        <v>0</v>
      </c>
      <c r="Z3560" s="9">
        <f t="shared" si="1554"/>
        <v>0</v>
      </c>
      <c r="AA3560" s="26">
        <f t="shared" si="1533"/>
        <v>0</v>
      </c>
      <c r="AB3560" s="70">
        <f t="shared" si="1534"/>
        <v>0</v>
      </c>
      <c r="AC3560" s="4"/>
      <c r="AD3560" s="1"/>
      <c r="AE3560" s="11"/>
      <c r="AF3560" s="5"/>
      <c r="AG3560" s="1"/>
      <c r="AH3560" s="1"/>
      <c r="AI3560" s="1"/>
      <c r="AJ3560" s="1"/>
      <c r="AK3560" s="10"/>
      <c r="AL3560" s="1"/>
      <c r="AM3560" s="1"/>
      <c r="AN3560" s="1"/>
      <c r="AO3560" s="1"/>
      <c r="AP3560" s="1"/>
      <c r="AQ3560" s="1"/>
    </row>
    <row r="3561" spans="1:43" ht="15.75" x14ac:dyDescent="0.2">
      <c r="A3561" s="67">
        <f t="shared" si="1532"/>
        <v>45843</v>
      </c>
      <c r="B3561" s="8">
        <f t="shared" si="1536"/>
        <v>16446.981278407537</v>
      </c>
      <c r="C3561" s="224">
        <f t="shared" si="1537"/>
        <v>9500.0962872461932</v>
      </c>
      <c r="D3561" s="28">
        <f t="shared" si="1538"/>
        <v>7245.38</v>
      </c>
      <c r="E3561" s="9">
        <f>IF(K3561=1,VLOOKUP(A3560,[1]Plan1!$AY$117:$BA$314,3),E3560)</f>
        <v>7276.54</v>
      </c>
      <c r="F3561" s="110">
        <f t="shared" si="1539"/>
        <v>45763</v>
      </c>
      <c r="G3561" s="12">
        <f t="shared" si="1540"/>
        <v>4.3006716003852752E-3</v>
      </c>
      <c r="H3561" s="11">
        <f t="shared" si="1541"/>
        <v>45853</v>
      </c>
      <c r="I3561" s="11">
        <f t="shared" si="1542"/>
        <v>45853</v>
      </c>
      <c r="J3561" s="1">
        <f t="shared" si="1543"/>
        <v>20</v>
      </c>
      <c r="K3561" s="1">
        <f t="shared" si="1544"/>
        <v>14</v>
      </c>
      <c r="L3561" s="8">
        <f t="shared" si="1545"/>
        <v>1.00300853</v>
      </c>
      <c r="M3561" s="14">
        <f t="shared" si="1546"/>
        <v>1.0043006699999999</v>
      </c>
      <c r="N3561" s="14">
        <f t="shared" si="1547"/>
        <v>1.6722263915279423</v>
      </c>
      <c r="O3561" s="8">
        <f t="shared" si="1548"/>
        <v>1.67725733</v>
      </c>
      <c r="P3561" s="8">
        <f t="shared" si="1549"/>
        <v>15934.10613348</v>
      </c>
      <c r="Q3561" s="13">
        <f t="shared" si="1550"/>
        <v>0</v>
      </c>
      <c r="R3561" s="21">
        <v>0</v>
      </c>
      <c r="S3561" s="8">
        <f t="shared" si="1551"/>
        <v>0</v>
      </c>
      <c r="T3561" s="10">
        <f t="shared" si="1552"/>
        <v>0.12631999999999999</v>
      </c>
      <c r="U3561" s="13">
        <f t="shared" si="1553"/>
        <v>62</v>
      </c>
      <c r="V3561" s="13">
        <v>252</v>
      </c>
      <c r="W3561" s="14">
        <f t="shared" si="1531"/>
        <v>1.029699358</v>
      </c>
      <c r="X3561" s="85">
        <f t="shared" si="1535"/>
        <v>512.87514492753644</v>
      </c>
      <c r="Y3561" s="8">
        <v>0</v>
      </c>
      <c r="Z3561" s="9">
        <f t="shared" si="1554"/>
        <v>0</v>
      </c>
      <c r="AA3561" s="26">
        <f t="shared" si="1533"/>
        <v>0</v>
      </c>
      <c r="AB3561" s="70">
        <f t="shared" si="1534"/>
        <v>0</v>
      </c>
      <c r="AC3561" s="4"/>
      <c r="AD3561" s="1"/>
      <c r="AE3561" s="11"/>
      <c r="AF3561" s="5"/>
      <c r="AG3561" s="1"/>
      <c r="AH3561" s="1"/>
      <c r="AI3561" s="1"/>
      <c r="AJ3561" s="1"/>
      <c r="AK3561" s="10"/>
      <c r="AL3561" s="1"/>
      <c r="AM3561" s="1"/>
      <c r="AN3561" s="1"/>
      <c r="AO3561" s="1"/>
      <c r="AP3561" s="1"/>
      <c r="AQ3561" s="1"/>
    </row>
    <row r="3562" spans="1:43" ht="15.75" x14ac:dyDescent="0.2">
      <c r="A3562" s="67">
        <f t="shared" si="1532"/>
        <v>45844</v>
      </c>
      <c r="B3562" s="8">
        <f t="shared" si="1536"/>
        <v>16446.981278407537</v>
      </c>
      <c r="C3562" s="224">
        <f t="shared" si="1537"/>
        <v>9500.0962872461932</v>
      </c>
      <c r="D3562" s="28">
        <f t="shared" si="1538"/>
        <v>7245.38</v>
      </c>
      <c r="E3562" s="9">
        <f>IF(K3562=1,VLOOKUP(A3561,[1]Plan1!$AY$117:$BA$314,3),E3561)</f>
        <v>7276.54</v>
      </c>
      <c r="F3562" s="110">
        <f t="shared" si="1539"/>
        <v>45763</v>
      </c>
      <c r="G3562" s="12">
        <f t="shared" si="1540"/>
        <v>4.3006716003852752E-3</v>
      </c>
      <c r="H3562" s="11">
        <f t="shared" si="1541"/>
        <v>45853</v>
      </c>
      <c r="I3562" s="11">
        <f t="shared" si="1542"/>
        <v>45853</v>
      </c>
      <c r="J3562" s="1">
        <f t="shared" si="1543"/>
        <v>20</v>
      </c>
      <c r="K3562" s="1">
        <f t="shared" si="1544"/>
        <v>14</v>
      </c>
      <c r="L3562" s="8">
        <f t="shared" si="1545"/>
        <v>1.00300853</v>
      </c>
      <c r="M3562" s="14">
        <f t="shared" si="1546"/>
        <v>1.0043006699999999</v>
      </c>
      <c r="N3562" s="14">
        <f t="shared" si="1547"/>
        <v>1.6722263915279423</v>
      </c>
      <c r="O3562" s="8">
        <f t="shared" si="1548"/>
        <v>1.67725733</v>
      </c>
      <c r="P3562" s="8">
        <f t="shared" si="1549"/>
        <v>15934.10613348</v>
      </c>
      <c r="Q3562" s="13">
        <f t="shared" si="1550"/>
        <v>0</v>
      </c>
      <c r="R3562" s="21">
        <v>0</v>
      </c>
      <c r="S3562" s="8">
        <f t="shared" si="1551"/>
        <v>0</v>
      </c>
      <c r="T3562" s="10">
        <f t="shared" si="1552"/>
        <v>0.12631999999999999</v>
      </c>
      <c r="U3562" s="13">
        <f t="shared" si="1553"/>
        <v>62</v>
      </c>
      <c r="V3562" s="13">
        <v>252</v>
      </c>
      <c r="W3562" s="14">
        <f t="shared" si="1531"/>
        <v>1.029699358</v>
      </c>
      <c r="X3562" s="85">
        <f t="shared" si="1535"/>
        <v>512.87514492753644</v>
      </c>
      <c r="Y3562" s="8">
        <v>0</v>
      </c>
      <c r="Z3562" s="9">
        <f t="shared" si="1554"/>
        <v>0</v>
      </c>
      <c r="AA3562" s="26">
        <f t="shared" si="1533"/>
        <v>0</v>
      </c>
      <c r="AB3562" s="70">
        <f t="shared" si="1534"/>
        <v>0</v>
      </c>
      <c r="AC3562" s="4"/>
      <c r="AD3562" s="1"/>
      <c r="AE3562" s="11"/>
      <c r="AF3562" s="5"/>
      <c r="AG3562" s="1"/>
      <c r="AH3562" s="1"/>
      <c r="AI3562" s="1"/>
      <c r="AJ3562" s="1"/>
      <c r="AK3562" s="10"/>
      <c r="AL3562" s="1"/>
      <c r="AM3562" s="1"/>
      <c r="AN3562" s="1"/>
      <c r="AO3562" s="1"/>
      <c r="AP3562" s="1"/>
      <c r="AQ3562" s="1"/>
    </row>
    <row r="3563" spans="1:43" ht="15.75" x14ac:dyDescent="0.2">
      <c r="A3563" s="67">
        <f t="shared" si="1532"/>
        <v>45845</v>
      </c>
      <c r="B3563" s="8">
        <f t="shared" si="1536"/>
        <v>16446.981278407537</v>
      </c>
      <c r="C3563" s="224">
        <f t="shared" si="1537"/>
        <v>9500.0962872461932</v>
      </c>
      <c r="D3563" s="28">
        <f t="shared" si="1538"/>
        <v>7245.38</v>
      </c>
      <c r="E3563" s="9">
        <f>IF(K3563=1,VLOOKUP(A3562,[1]Plan1!$AY$117:$BA$314,3),E3562)</f>
        <v>7276.54</v>
      </c>
      <c r="F3563" s="110">
        <f t="shared" si="1539"/>
        <v>45763</v>
      </c>
      <c r="G3563" s="12">
        <f t="shared" si="1540"/>
        <v>4.3006716003852752E-3</v>
      </c>
      <c r="H3563" s="11">
        <f t="shared" si="1541"/>
        <v>45853</v>
      </c>
      <c r="I3563" s="11">
        <f t="shared" si="1542"/>
        <v>45853</v>
      </c>
      <c r="J3563" s="1">
        <f t="shared" si="1543"/>
        <v>20</v>
      </c>
      <c r="K3563" s="1">
        <f t="shared" si="1544"/>
        <v>14</v>
      </c>
      <c r="L3563" s="8">
        <f t="shared" si="1545"/>
        <v>1.00300853</v>
      </c>
      <c r="M3563" s="14">
        <f t="shared" si="1546"/>
        <v>1.0043006699999999</v>
      </c>
      <c r="N3563" s="14">
        <f t="shared" si="1547"/>
        <v>1.6722263915279423</v>
      </c>
      <c r="O3563" s="8">
        <f t="shared" si="1548"/>
        <v>1.67725733</v>
      </c>
      <c r="P3563" s="8">
        <f t="shared" si="1549"/>
        <v>15934.10613348</v>
      </c>
      <c r="Q3563" s="13">
        <f t="shared" si="1550"/>
        <v>0</v>
      </c>
      <c r="R3563" s="21">
        <v>0</v>
      </c>
      <c r="S3563" s="8">
        <f t="shared" si="1551"/>
        <v>0</v>
      </c>
      <c r="T3563" s="10">
        <f t="shared" si="1552"/>
        <v>0.12631999999999999</v>
      </c>
      <c r="U3563" s="13">
        <f t="shared" si="1553"/>
        <v>62</v>
      </c>
      <c r="V3563" s="13">
        <v>252</v>
      </c>
      <c r="W3563" s="14">
        <f t="shared" si="1531"/>
        <v>1.029699358</v>
      </c>
      <c r="X3563" s="85">
        <f t="shared" si="1535"/>
        <v>512.87514492753644</v>
      </c>
      <c r="Y3563" s="8">
        <v>0</v>
      </c>
      <c r="Z3563" s="9">
        <f t="shared" si="1554"/>
        <v>0</v>
      </c>
      <c r="AA3563" s="26">
        <f t="shared" si="1533"/>
        <v>0</v>
      </c>
      <c r="AB3563" s="70">
        <f t="shared" si="1534"/>
        <v>0</v>
      </c>
      <c r="AC3563" s="4"/>
      <c r="AD3563" s="1"/>
      <c r="AE3563" s="11"/>
      <c r="AF3563" s="5"/>
      <c r="AG3563" s="1"/>
      <c r="AH3563" s="1"/>
      <c r="AI3563" s="1"/>
      <c r="AJ3563" s="1"/>
      <c r="AK3563" s="10"/>
      <c r="AL3563" s="1"/>
      <c r="AM3563" s="1"/>
      <c r="AN3563" s="1"/>
      <c r="AO3563" s="1"/>
      <c r="AP3563" s="1"/>
      <c r="AQ3563" s="1"/>
    </row>
    <row r="3564" spans="1:43" ht="15.75" x14ac:dyDescent="0.2">
      <c r="A3564" s="67">
        <f t="shared" si="1532"/>
        <v>45846</v>
      </c>
      <c r="B3564" s="8">
        <f t="shared" si="1536"/>
        <v>16458.277935821858</v>
      </c>
      <c r="C3564" s="224">
        <f t="shared" si="1537"/>
        <v>9500.0962872461932</v>
      </c>
      <c r="D3564" s="28">
        <f t="shared" si="1538"/>
        <v>7245.38</v>
      </c>
      <c r="E3564" s="9">
        <f>IF(K3564=1,VLOOKUP(A3563,[1]Plan1!$AY$117:$BA$314,3),E3563)</f>
        <v>7276.54</v>
      </c>
      <c r="F3564" s="110">
        <f t="shared" si="1539"/>
        <v>45763</v>
      </c>
      <c r="G3564" s="12">
        <f t="shared" si="1540"/>
        <v>4.3006716003852752E-3</v>
      </c>
      <c r="H3564" s="11">
        <f t="shared" si="1541"/>
        <v>45853</v>
      </c>
      <c r="I3564" s="11">
        <f t="shared" si="1542"/>
        <v>45853</v>
      </c>
      <c r="J3564" s="1">
        <f t="shared" si="1543"/>
        <v>20</v>
      </c>
      <c r="K3564" s="1">
        <f t="shared" si="1544"/>
        <v>15</v>
      </c>
      <c r="L3564" s="8">
        <f t="shared" si="1545"/>
        <v>1.00322377</v>
      </c>
      <c r="M3564" s="14">
        <f t="shared" si="1546"/>
        <v>1.0043006699999999</v>
      </c>
      <c r="N3564" s="14">
        <f t="shared" si="1547"/>
        <v>1.6722263915279423</v>
      </c>
      <c r="O3564" s="8">
        <f t="shared" si="1548"/>
        <v>1.6776172600000001</v>
      </c>
      <c r="P3564" s="8">
        <f t="shared" si="1549"/>
        <v>15937.525503139999</v>
      </c>
      <c r="Q3564" s="13">
        <f t="shared" si="1550"/>
        <v>0</v>
      </c>
      <c r="R3564" s="21">
        <v>0</v>
      </c>
      <c r="S3564" s="8">
        <f t="shared" si="1551"/>
        <v>0</v>
      </c>
      <c r="T3564" s="10">
        <f t="shared" si="1552"/>
        <v>0.12631999999999999</v>
      </c>
      <c r="U3564" s="13">
        <f t="shared" si="1553"/>
        <v>63</v>
      </c>
      <c r="V3564" s="13">
        <v>252</v>
      </c>
      <c r="W3564" s="14">
        <f t="shared" si="1531"/>
        <v>1.030185538</v>
      </c>
      <c r="X3564" s="85">
        <f t="shared" si="1535"/>
        <v>520.75243268185682</v>
      </c>
      <c r="Y3564" s="8">
        <v>0</v>
      </c>
      <c r="Z3564" s="9">
        <f t="shared" si="1554"/>
        <v>0</v>
      </c>
      <c r="AA3564" s="26">
        <f t="shared" si="1533"/>
        <v>0</v>
      </c>
      <c r="AB3564" s="70">
        <f t="shared" si="1534"/>
        <v>0</v>
      </c>
      <c r="AC3564" s="4"/>
      <c r="AD3564" s="1"/>
      <c r="AE3564" s="11"/>
      <c r="AF3564" s="5"/>
      <c r="AG3564" s="1"/>
      <c r="AH3564" s="1"/>
      <c r="AI3564" s="1"/>
      <c r="AJ3564" s="1"/>
      <c r="AK3564" s="10"/>
      <c r="AL3564" s="1"/>
      <c r="AM3564" s="1"/>
      <c r="AN3564" s="1"/>
      <c r="AO3564" s="1"/>
      <c r="AP3564" s="1"/>
      <c r="AQ3564" s="1"/>
    </row>
    <row r="3565" spans="1:43" ht="15.75" x14ac:dyDescent="0.2">
      <c r="A3565" s="67">
        <f t="shared" si="1532"/>
        <v>45847</v>
      </c>
      <c r="B3565" s="8">
        <f t="shared" si="1536"/>
        <v>16469.582386610684</v>
      </c>
      <c r="C3565" s="224">
        <f t="shared" si="1537"/>
        <v>9500.0962872461932</v>
      </c>
      <c r="D3565" s="28">
        <f t="shared" si="1538"/>
        <v>7245.38</v>
      </c>
      <c r="E3565" s="9">
        <f>IF(K3565=1,VLOOKUP(A3564,[1]Plan1!$AY$117:$BA$314,3),E3564)</f>
        <v>7276.54</v>
      </c>
      <c r="F3565" s="110">
        <f t="shared" si="1539"/>
        <v>45763</v>
      </c>
      <c r="G3565" s="12">
        <f t="shared" si="1540"/>
        <v>4.3006716003852752E-3</v>
      </c>
      <c r="H3565" s="11">
        <f t="shared" si="1541"/>
        <v>45853</v>
      </c>
      <c r="I3565" s="11">
        <f t="shared" si="1542"/>
        <v>45853</v>
      </c>
      <c r="J3565" s="1">
        <f t="shared" si="1543"/>
        <v>20</v>
      </c>
      <c r="K3565" s="1">
        <f t="shared" si="1544"/>
        <v>16</v>
      </c>
      <c r="L3565" s="8">
        <f t="shared" si="1545"/>
        <v>1.00343906</v>
      </c>
      <c r="M3565" s="14">
        <f t="shared" si="1546"/>
        <v>1.0043006699999999</v>
      </c>
      <c r="N3565" s="14">
        <f t="shared" si="1547"/>
        <v>1.6722263915279423</v>
      </c>
      <c r="O3565" s="8">
        <f t="shared" si="1548"/>
        <v>1.67797727</v>
      </c>
      <c r="P3565" s="8">
        <f t="shared" si="1549"/>
        <v>15940.94563281</v>
      </c>
      <c r="Q3565" s="13">
        <f t="shared" si="1550"/>
        <v>0</v>
      </c>
      <c r="R3565" s="21">
        <v>0</v>
      </c>
      <c r="S3565" s="8">
        <f t="shared" si="1551"/>
        <v>0</v>
      </c>
      <c r="T3565" s="10">
        <f t="shared" si="1552"/>
        <v>0.12631999999999999</v>
      </c>
      <c r="U3565" s="13">
        <f t="shared" si="1553"/>
        <v>64</v>
      </c>
      <c r="V3565" s="13">
        <v>252</v>
      </c>
      <c r="W3565" s="14">
        <f t="shared" si="1531"/>
        <v>1.0306719479999999</v>
      </c>
      <c r="X3565" s="85">
        <f t="shared" si="1535"/>
        <v>528.63675380068287</v>
      </c>
      <c r="Y3565" s="8">
        <v>0</v>
      </c>
      <c r="Z3565" s="9">
        <f t="shared" si="1554"/>
        <v>0</v>
      </c>
      <c r="AA3565" s="26">
        <f t="shared" si="1533"/>
        <v>0</v>
      </c>
      <c r="AB3565" s="70">
        <f t="shared" si="1534"/>
        <v>0</v>
      </c>
      <c r="AC3565" s="4"/>
      <c r="AD3565" s="1"/>
      <c r="AE3565" s="11"/>
      <c r="AF3565" s="5"/>
      <c r="AG3565" s="1"/>
      <c r="AH3565" s="1"/>
      <c r="AI3565" s="1"/>
      <c r="AJ3565" s="1"/>
      <c r="AK3565" s="10"/>
      <c r="AL3565" s="1"/>
      <c r="AM3565" s="1"/>
      <c r="AN3565" s="1"/>
      <c r="AO3565" s="1"/>
      <c r="AP3565" s="1"/>
      <c r="AQ3565" s="1"/>
    </row>
    <row r="3566" spans="1:43" ht="15.75" x14ac:dyDescent="0.2">
      <c r="A3566" s="67">
        <f t="shared" si="1532"/>
        <v>45848</v>
      </c>
      <c r="B3566" s="8">
        <f t="shared" si="1536"/>
        <v>16480.894536045707</v>
      </c>
      <c r="C3566" s="224">
        <f t="shared" si="1537"/>
        <v>9500.0962872461932</v>
      </c>
      <c r="D3566" s="28">
        <f t="shared" si="1538"/>
        <v>7245.38</v>
      </c>
      <c r="E3566" s="9">
        <f>IF(K3566=1,VLOOKUP(A3565,[1]Plan1!$AY$117:$BA$314,3),E3565)</f>
        <v>7276.54</v>
      </c>
      <c r="F3566" s="110">
        <f t="shared" si="1539"/>
        <v>45763</v>
      </c>
      <c r="G3566" s="12">
        <f t="shared" si="1540"/>
        <v>4.3006716003852752E-3</v>
      </c>
      <c r="H3566" s="11">
        <f t="shared" si="1541"/>
        <v>45853</v>
      </c>
      <c r="I3566" s="11">
        <f t="shared" si="1542"/>
        <v>45853</v>
      </c>
      <c r="J3566" s="1">
        <f t="shared" si="1543"/>
        <v>20</v>
      </c>
      <c r="K3566" s="1">
        <f t="shared" si="1544"/>
        <v>17</v>
      </c>
      <c r="L3566" s="8">
        <f t="shared" si="1545"/>
        <v>1.0036543899999999</v>
      </c>
      <c r="M3566" s="14">
        <f t="shared" si="1546"/>
        <v>1.0043006699999999</v>
      </c>
      <c r="N3566" s="14">
        <f t="shared" si="1547"/>
        <v>1.6722263915279423</v>
      </c>
      <c r="O3566" s="8">
        <f t="shared" si="1548"/>
        <v>1.6783373500000001</v>
      </c>
      <c r="P3566" s="8">
        <f t="shared" si="1549"/>
        <v>15944.366427479999</v>
      </c>
      <c r="Q3566" s="13">
        <f t="shared" si="1550"/>
        <v>0</v>
      </c>
      <c r="R3566" s="21">
        <v>0</v>
      </c>
      <c r="S3566" s="8">
        <f t="shared" si="1551"/>
        <v>0</v>
      </c>
      <c r="T3566" s="10">
        <f t="shared" si="1552"/>
        <v>0.12631999999999999</v>
      </c>
      <c r="U3566" s="13">
        <f t="shared" si="1553"/>
        <v>65</v>
      </c>
      <c r="V3566" s="13">
        <v>252</v>
      </c>
      <c r="W3566" s="14">
        <f t="shared" si="1531"/>
        <v>1.031158588</v>
      </c>
      <c r="X3566" s="85">
        <f t="shared" si="1535"/>
        <v>536.52810856570829</v>
      </c>
      <c r="Y3566" s="8">
        <v>0</v>
      </c>
      <c r="Z3566" s="9">
        <f t="shared" si="1554"/>
        <v>0</v>
      </c>
      <c r="AA3566" s="26">
        <f t="shared" si="1533"/>
        <v>0</v>
      </c>
      <c r="AB3566" s="70">
        <f t="shared" si="1534"/>
        <v>0</v>
      </c>
      <c r="AC3566" s="4"/>
      <c r="AD3566" s="1"/>
      <c r="AE3566" s="11"/>
      <c r="AF3566" s="5"/>
      <c r="AG3566" s="1"/>
      <c r="AH3566" s="1"/>
      <c r="AI3566" s="1"/>
      <c r="AJ3566" s="1"/>
      <c r="AK3566" s="10"/>
      <c r="AL3566" s="1"/>
      <c r="AM3566" s="1"/>
      <c r="AN3566" s="1"/>
      <c r="AO3566" s="1"/>
      <c r="AP3566" s="1"/>
      <c r="AQ3566" s="1"/>
    </row>
    <row r="3567" spans="1:43" ht="15.75" x14ac:dyDescent="0.2">
      <c r="A3567" s="67">
        <f t="shared" si="1532"/>
        <v>45849</v>
      </c>
      <c r="B3567" s="8">
        <f t="shared" si="1536"/>
        <v>16492.21458396858</v>
      </c>
      <c r="C3567" s="224">
        <f t="shared" si="1537"/>
        <v>9500.0962872461932</v>
      </c>
      <c r="D3567" s="28">
        <f t="shared" si="1538"/>
        <v>7245.38</v>
      </c>
      <c r="E3567" s="9">
        <f>IF(K3567=1,VLOOKUP(A3566,[1]Plan1!$AY$117:$BA$314,3),E3566)</f>
        <v>7276.54</v>
      </c>
      <c r="F3567" s="110">
        <f t="shared" si="1539"/>
        <v>45763</v>
      </c>
      <c r="G3567" s="12">
        <f t="shared" si="1540"/>
        <v>4.3006716003852752E-3</v>
      </c>
      <c r="H3567" s="11">
        <f t="shared" si="1541"/>
        <v>45853</v>
      </c>
      <c r="I3567" s="11">
        <f t="shared" si="1542"/>
        <v>45853</v>
      </c>
      <c r="J3567" s="1">
        <f t="shared" si="1543"/>
        <v>20</v>
      </c>
      <c r="K3567" s="1">
        <f t="shared" si="1544"/>
        <v>18</v>
      </c>
      <c r="L3567" s="8">
        <f t="shared" si="1545"/>
        <v>1.0038697700000001</v>
      </c>
      <c r="M3567" s="14">
        <f t="shared" si="1546"/>
        <v>1.0043006699999999</v>
      </c>
      <c r="N3567" s="14">
        <f t="shared" si="1547"/>
        <v>1.6722263915279423</v>
      </c>
      <c r="O3567" s="8">
        <f t="shared" si="1548"/>
        <v>1.6786975200000001</v>
      </c>
      <c r="P3567" s="8">
        <f t="shared" si="1549"/>
        <v>15947.788077159999</v>
      </c>
      <c r="Q3567" s="13">
        <f t="shared" si="1550"/>
        <v>0</v>
      </c>
      <c r="R3567" s="21">
        <v>0</v>
      </c>
      <c r="S3567" s="8">
        <f t="shared" si="1551"/>
        <v>0</v>
      </c>
      <c r="T3567" s="10">
        <f t="shared" si="1552"/>
        <v>0.12631999999999999</v>
      </c>
      <c r="U3567" s="13">
        <f t="shared" si="1553"/>
        <v>66</v>
      </c>
      <c r="V3567" s="13">
        <v>252</v>
      </c>
      <c r="W3567" s="14">
        <f t="shared" si="1531"/>
        <v>1.0316454580000001</v>
      </c>
      <c r="X3567" s="85">
        <f t="shared" si="1535"/>
        <v>544.42650680858037</v>
      </c>
      <c r="Y3567" s="8">
        <v>0</v>
      </c>
      <c r="Z3567" s="9">
        <f t="shared" si="1554"/>
        <v>0</v>
      </c>
      <c r="AA3567" s="26">
        <f t="shared" si="1533"/>
        <v>0</v>
      </c>
      <c r="AB3567" s="70">
        <f t="shared" si="1534"/>
        <v>0</v>
      </c>
      <c r="AC3567" s="4"/>
      <c r="AD3567" s="1"/>
      <c r="AE3567" s="11"/>
      <c r="AF3567" s="5"/>
      <c r="AG3567" s="1"/>
      <c r="AH3567" s="1"/>
      <c r="AI3567" s="1"/>
      <c r="AJ3567" s="1"/>
      <c r="AK3567" s="10"/>
      <c r="AL3567" s="1"/>
      <c r="AM3567" s="1"/>
      <c r="AN3567" s="1"/>
      <c r="AO3567" s="1"/>
      <c r="AP3567" s="1"/>
      <c r="AQ3567" s="1"/>
    </row>
    <row r="3568" spans="1:43" ht="15.75" x14ac:dyDescent="0.2">
      <c r="A3568" s="67">
        <f t="shared" si="1532"/>
        <v>45850</v>
      </c>
      <c r="B3568" s="8">
        <f t="shared" si="1536"/>
        <v>16503.542223138746</v>
      </c>
      <c r="C3568" s="224">
        <f t="shared" si="1537"/>
        <v>9500.0962872461932</v>
      </c>
      <c r="D3568" s="28">
        <f t="shared" si="1538"/>
        <v>7245.38</v>
      </c>
      <c r="E3568" s="9">
        <f>IF(K3568=1,VLOOKUP(A3567,[1]Plan1!$AY$117:$BA$314,3),E3567)</f>
        <v>7276.54</v>
      </c>
      <c r="F3568" s="110">
        <f t="shared" si="1539"/>
        <v>45763</v>
      </c>
      <c r="G3568" s="12">
        <f t="shared" si="1540"/>
        <v>4.3006716003852752E-3</v>
      </c>
      <c r="H3568" s="11">
        <f t="shared" si="1541"/>
        <v>45853</v>
      </c>
      <c r="I3568" s="11">
        <f t="shared" si="1542"/>
        <v>45853</v>
      </c>
      <c r="J3568" s="1">
        <f t="shared" si="1543"/>
        <v>20</v>
      </c>
      <c r="K3568" s="1">
        <f t="shared" si="1544"/>
        <v>19</v>
      </c>
      <c r="L3568" s="8">
        <f t="shared" si="1545"/>
        <v>1.0040851900000001</v>
      </c>
      <c r="M3568" s="14">
        <f t="shared" si="1546"/>
        <v>1.0043006699999999</v>
      </c>
      <c r="N3568" s="14">
        <f t="shared" si="1547"/>
        <v>1.6722263915279423</v>
      </c>
      <c r="O3568" s="8">
        <f t="shared" si="1548"/>
        <v>1.6790577499999999</v>
      </c>
      <c r="P3568" s="8">
        <f t="shared" si="1549"/>
        <v>15951.21029684</v>
      </c>
      <c r="Q3568" s="13">
        <f t="shared" si="1550"/>
        <v>0</v>
      </c>
      <c r="R3568" s="21">
        <v>0</v>
      </c>
      <c r="S3568" s="8">
        <f t="shared" si="1551"/>
        <v>0</v>
      </c>
      <c r="T3568" s="10">
        <f t="shared" si="1552"/>
        <v>0.12631999999999999</v>
      </c>
      <c r="U3568" s="13">
        <f t="shared" si="1553"/>
        <v>67</v>
      </c>
      <c r="V3568" s="13">
        <v>252</v>
      </c>
      <c r="W3568" s="14">
        <f t="shared" si="1531"/>
        <v>1.032132557</v>
      </c>
      <c r="X3568" s="85">
        <f t="shared" si="1535"/>
        <v>552.33192629874725</v>
      </c>
      <c r="Y3568" s="8">
        <v>0</v>
      </c>
      <c r="Z3568" s="9">
        <f t="shared" si="1554"/>
        <v>0</v>
      </c>
      <c r="AA3568" s="26">
        <f t="shared" si="1533"/>
        <v>0</v>
      </c>
      <c r="AB3568" s="70">
        <f t="shared" si="1534"/>
        <v>0</v>
      </c>
      <c r="AC3568" s="4"/>
      <c r="AD3568" s="1"/>
      <c r="AE3568" s="11"/>
      <c r="AF3568" s="5"/>
      <c r="AG3568" s="1"/>
      <c r="AH3568" s="1"/>
      <c r="AI3568" s="1"/>
      <c r="AJ3568" s="1"/>
      <c r="AK3568" s="10"/>
      <c r="AL3568" s="1"/>
      <c r="AM3568" s="1"/>
      <c r="AN3568" s="1"/>
      <c r="AO3568" s="1"/>
      <c r="AP3568" s="1"/>
      <c r="AQ3568" s="1"/>
    </row>
    <row r="3569" spans="1:43" ht="15.75" x14ac:dyDescent="0.2">
      <c r="A3569" s="67">
        <f t="shared" si="1532"/>
        <v>45851</v>
      </c>
      <c r="B3569" s="8">
        <f t="shared" si="1536"/>
        <v>16503.542223138746</v>
      </c>
      <c r="C3569" s="224">
        <f t="shared" si="1537"/>
        <v>9500.0962872461932</v>
      </c>
      <c r="D3569" s="28">
        <f t="shared" si="1538"/>
        <v>7245.38</v>
      </c>
      <c r="E3569" s="9">
        <f>IF(K3569=1,VLOOKUP(A3568,[1]Plan1!$AY$117:$BA$314,3),E3568)</f>
        <v>7276.54</v>
      </c>
      <c r="F3569" s="110">
        <f t="shared" si="1539"/>
        <v>45763</v>
      </c>
      <c r="G3569" s="12">
        <f t="shared" si="1540"/>
        <v>4.3006716003852752E-3</v>
      </c>
      <c r="H3569" s="11">
        <f t="shared" si="1541"/>
        <v>45853</v>
      </c>
      <c r="I3569" s="11">
        <f t="shared" si="1542"/>
        <v>45853</v>
      </c>
      <c r="J3569" s="1">
        <f t="shared" si="1543"/>
        <v>20</v>
      </c>
      <c r="K3569" s="1">
        <f t="shared" si="1544"/>
        <v>19</v>
      </c>
      <c r="L3569" s="8">
        <f t="shared" si="1545"/>
        <v>1.0040851900000001</v>
      </c>
      <c r="M3569" s="14">
        <f t="shared" si="1546"/>
        <v>1.0043006699999999</v>
      </c>
      <c r="N3569" s="14">
        <f t="shared" si="1547"/>
        <v>1.6722263915279423</v>
      </c>
      <c r="O3569" s="8">
        <f t="shared" si="1548"/>
        <v>1.6790577499999999</v>
      </c>
      <c r="P3569" s="8">
        <f t="shared" si="1549"/>
        <v>15951.21029684</v>
      </c>
      <c r="Q3569" s="13">
        <f t="shared" si="1550"/>
        <v>0</v>
      </c>
      <c r="R3569" s="21">
        <v>0</v>
      </c>
      <c r="S3569" s="8">
        <f t="shared" si="1551"/>
        <v>0</v>
      </c>
      <c r="T3569" s="10">
        <f t="shared" si="1552"/>
        <v>0.12631999999999999</v>
      </c>
      <c r="U3569" s="13">
        <f t="shared" si="1553"/>
        <v>67</v>
      </c>
      <c r="V3569" s="13">
        <v>252</v>
      </c>
      <c r="W3569" s="14">
        <f t="shared" si="1531"/>
        <v>1.032132557</v>
      </c>
      <c r="X3569" s="85">
        <f t="shared" si="1535"/>
        <v>552.33192629874725</v>
      </c>
      <c r="Y3569" s="8">
        <v>0</v>
      </c>
      <c r="Z3569" s="9">
        <f t="shared" si="1554"/>
        <v>0</v>
      </c>
      <c r="AA3569" s="26">
        <f t="shared" si="1533"/>
        <v>0</v>
      </c>
      <c r="AB3569" s="70">
        <f t="shared" si="1534"/>
        <v>0</v>
      </c>
      <c r="AC3569" s="4"/>
      <c r="AD3569" s="1"/>
      <c r="AE3569" s="11"/>
      <c r="AF3569" s="5"/>
      <c r="AG3569" s="1"/>
      <c r="AH3569" s="1"/>
      <c r="AI3569" s="1"/>
      <c r="AJ3569" s="1"/>
      <c r="AK3569" s="10"/>
      <c r="AL3569" s="1"/>
      <c r="AM3569" s="1"/>
      <c r="AN3569" s="1"/>
      <c r="AO3569" s="1"/>
      <c r="AP3569" s="1"/>
      <c r="AQ3569" s="1"/>
    </row>
    <row r="3570" spans="1:43" ht="15.75" x14ac:dyDescent="0.2">
      <c r="A3570" s="67">
        <f t="shared" si="1532"/>
        <v>45852</v>
      </c>
      <c r="B3570" s="8">
        <f t="shared" si="1536"/>
        <v>16503.542223138746</v>
      </c>
      <c r="C3570" s="224">
        <f t="shared" si="1537"/>
        <v>9500.0962872461932</v>
      </c>
      <c r="D3570" s="28">
        <f t="shared" si="1538"/>
        <v>7245.38</v>
      </c>
      <c r="E3570" s="9">
        <f>IF(K3570=1,VLOOKUP(A3569,[1]Plan1!$AY$117:$BA$314,3),E3569)</f>
        <v>7276.54</v>
      </c>
      <c r="F3570" s="110">
        <f t="shared" si="1539"/>
        <v>45763</v>
      </c>
      <c r="G3570" s="12">
        <f t="shared" si="1540"/>
        <v>4.3006716003852752E-3</v>
      </c>
      <c r="H3570" s="11">
        <f t="shared" si="1541"/>
        <v>45853</v>
      </c>
      <c r="I3570" s="11">
        <f t="shared" si="1542"/>
        <v>45853</v>
      </c>
      <c r="J3570" s="1">
        <f t="shared" si="1543"/>
        <v>20</v>
      </c>
      <c r="K3570" s="1">
        <f t="shared" si="1544"/>
        <v>19</v>
      </c>
      <c r="L3570" s="8">
        <f t="shared" si="1545"/>
        <v>1.0040851900000001</v>
      </c>
      <c r="M3570" s="14">
        <f t="shared" si="1546"/>
        <v>1.0043006699999999</v>
      </c>
      <c r="N3570" s="14">
        <f t="shared" si="1547"/>
        <v>1.6722263915279423</v>
      </c>
      <c r="O3570" s="8">
        <f t="shared" si="1548"/>
        <v>1.6790577499999999</v>
      </c>
      <c r="P3570" s="8">
        <f t="shared" si="1549"/>
        <v>15951.21029684</v>
      </c>
      <c r="Q3570" s="13">
        <f t="shared" si="1550"/>
        <v>0</v>
      </c>
      <c r="R3570" s="21">
        <v>0</v>
      </c>
      <c r="S3570" s="8">
        <f t="shared" si="1551"/>
        <v>0</v>
      </c>
      <c r="T3570" s="10">
        <f t="shared" si="1552"/>
        <v>0.12631999999999999</v>
      </c>
      <c r="U3570" s="13">
        <f t="shared" si="1553"/>
        <v>67</v>
      </c>
      <c r="V3570" s="13">
        <v>252</v>
      </c>
      <c r="W3570" s="14">
        <f t="shared" si="1531"/>
        <v>1.032132557</v>
      </c>
      <c r="X3570" s="85">
        <f t="shared" si="1535"/>
        <v>552.33192629874725</v>
      </c>
      <c r="Y3570" s="8">
        <v>0</v>
      </c>
      <c r="Z3570" s="9">
        <f t="shared" si="1554"/>
        <v>0</v>
      </c>
      <c r="AA3570" s="26">
        <f t="shared" si="1533"/>
        <v>0</v>
      </c>
      <c r="AB3570" s="70">
        <f t="shared" si="1534"/>
        <v>0</v>
      </c>
      <c r="AC3570" s="4"/>
      <c r="AD3570" s="1"/>
      <c r="AE3570" s="11"/>
      <c r="AF3570" s="5"/>
      <c r="AG3570" s="1"/>
      <c r="AH3570" s="1"/>
      <c r="AI3570" s="1"/>
      <c r="AJ3570" s="1"/>
      <c r="AK3570" s="10"/>
      <c r="AL3570" s="1"/>
      <c r="AM3570" s="1"/>
      <c r="AN3570" s="1"/>
      <c r="AO3570" s="1"/>
      <c r="AP3570" s="1"/>
      <c r="AQ3570" s="1"/>
    </row>
    <row r="3571" spans="1:43" ht="15.75" x14ac:dyDescent="0.2">
      <c r="A3571" s="67">
        <f t="shared" si="1532"/>
        <v>45853</v>
      </c>
      <c r="B3571" s="8">
        <f t="shared" si="1536"/>
        <v>16514.87788207909</v>
      </c>
      <c r="C3571" s="224">
        <f t="shared" si="1537"/>
        <v>9500.0962872461932</v>
      </c>
      <c r="D3571" s="28">
        <f t="shared" si="1538"/>
        <v>7245.38</v>
      </c>
      <c r="E3571" s="9">
        <f>IF(K3571=1,VLOOKUP(A3570,[1]Plan1!$AY$117:$BA$314,3),E3570)</f>
        <v>7276.54</v>
      </c>
      <c r="F3571" s="110">
        <f t="shared" si="1539"/>
        <v>45763</v>
      </c>
      <c r="G3571" s="12">
        <f t="shared" si="1540"/>
        <v>4.3006716003852752E-3</v>
      </c>
      <c r="H3571" s="11">
        <f t="shared" si="1541"/>
        <v>45884</v>
      </c>
      <c r="I3571" s="11">
        <f t="shared" si="1542"/>
        <v>45853</v>
      </c>
      <c r="J3571" s="1">
        <f t="shared" si="1543"/>
        <v>20</v>
      </c>
      <c r="K3571" s="1">
        <f t="shared" si="1544"/>
        <v>20</v>
      </c>
      <c r="L3571" s="8">
        <f t="shared" si="1545"/>
        <v>1.0043006699999999</v>
      </c>
      <c r="M3571" s="14">
        <f t="shared" si="1546"/>
        <v>1.0043006699999999</v>
      </c>
      <c r="N3571" s="14">
        <f t="shared" si="1547"/>
        <v>1.6722263915279423</v>
      </c>
      <c r="O3571" s="8">
        <f t="shared" si="1548"/>
        <v>1.67941808</v>
      </c>
      <c r="P3571" s="8">
        <f t="shared" si="1549"/>
        <v>15954.633466540001</v>
      </c>
      <c r="Q3571" s="13">
        <f t="shared" si="1550"/>
        <v>0</v>
      </c>
      <c r="R3571" s="21">
        <v>0</v>
      </c>
      <c r="S3571" s="8">
        <f t="shared" si="1551"/>
        <v>0</v>
      </c>
      <c r="T3571" s="10">
        <f t="shared" si="1552"/>
        <v>0.12631999999999999</v>
      </c>
      <c r="U3571" s="13">
        <f t="shared" si="1553"/>
        <v>68</v>
      </c>
      <c r="V3571" s="13">
        <v>252</v>
      </c>
      <c r="W3571" s="14">
        <f t="shared" si="1531"/>
        <v>1.0326198870000001</v>
      </c>
      <c r="X3571" s="85">
        <f t="shared" si="1535"/>
        <v>560.24441553909105</v>
      </c>
      <c r="Y3571" s="8">
        <v>0</v>
      </c>
      <c r="Z3571" s="9">
        <f t="shared" si="1554"/>
        <v>0</v>
      </c>
      <c r="AA3571" s="26">
        <f t="shared" si="1533"/>
        <v>0</v>
      </c>
      <c r="AB3571" s="70">
        <f t="shared" si="1534"/>
        <v>0</v>
      </c>
      <c r="AC3571" s="4"/>
      <c r="AD3571" s="1"/>
      <c r="AE3571" s="11"/>
      <c r="AF3571" s="5"/>
      <c r="AG3571" s="1"/>
      <c r="AH3571" s="1"/>
      <c r="AI3571" s="1"/>
      <c r="AJ3571" s="1"/>
      <c r="AK3571" s="10"/>
      <c r="AL3571" s="1"/>
      <c r="AM3571" s="1"/>
      <c r="AN3571" s="1"/>
      <c r="AO3571" s="1"/>
      <c r="AP3571" s="1"/>
      <c r="AQ3571" s="1"/>
    </row>
    <row r="3572" spans="1:43" ht="15.75" x14ac:dyDescent="0.2">
      <c r="A3572" s="67">
        <f t="shared" si="1532"/>
        <v>45854</v>
      </c>
      <c r="B3572" s="8">
        <f t="shared" si="1536"/>
        <v>16525.758638961725</v>
      </c>
      <c r="C3572" s="224">
        <f t="shared" si="1537"/>
        <v>9500.0962872461932</v>
      </c>
      <c r="D3572" s="28">
        <f t="shared" si="1538"/>
        <v>7245.38</v>
      </c>
      <c r="E3572" s="9">
        <f>IF(K3572=1,VLOOKUP(A3571,[1]Plan1!$AY$117:$BA$314,3),E3571)</f>
        <v>7276.54</v>
      </c>
      <c r="F3572" s="110">
        <f t="shared" si="1539"/>
        <v>45763</v>
      </c>
      <c r="G3572" s="12">
        <f t="shared" si="1540"/>
        <v>4.3006716003852752E-3</v>
      </c>
      <c r="H3572" s="11">
        <f t="shared" si="1541"/>
        <v>45884</v>
      </c>
      <c r="I3572" s="11">
        <f t="shared" si="1542"/>
        <v>45884</v>
      </c>
      <c r="J3572" s="1">
        <f t="shared" si="1543"/>
        <v>23</v>
      </c>
      <c r="K3572" s="1">
        <f t="shared" si="1544"/>
        <v>1</v>
      </c>
      <c r="L3572" s="8">
        <f t="shared" si="1545"/>
        <v>1.0001865999999999</v>
      </c>
      <c r="M3572" s="14">
        <f t="shared" si="1546"/>
        <v>1.0043006699999999</v>
      </c>
      <c r="N3572" s="14">
        <f t="shared" si="1547"/>
        <v>1.6794180854031946</v>
      </c>
      <c r="O3572" s="8">
        <f t="shared" si="1548"/>
        <v>1.67973146</v>
      </c>
      <c r="P3572" s="8">
        <f t="shared" si="1549"/>
        <v>15957.610606710001</v>
      </c>
      <c r="Q3572" s="13">
        <f t="shared" si="1550"/>
        <v>0</v>
      </c>
      <c r="R3572" s="21">
        <v>0</v>
      </c>
      <c r="S3572" s="8">
        <f t="shared" si="1551"/>
        <v>0</v>
      </c>
      <c r="T3572" s="10">
        <f t="shared" si="1552"/>
        <v>0.12631999999999999</v>
      </c>
      <c r="U3572" s="13">
        <f t="shared" si="1553"/>
        <v>69</v>
      </c>
      <c r="V3572" s="13">
        <v>252</v>
      </c>
      <c r="W3572" s="14">
        <f t="shared" si="1531"/>
        <v>1.033107446</v>
      </c>
      <c r="X3572" s="85">
        <f t="shared" si="1535"/>
        <v>568.14803225172352</v>
      </c>
      <c r="Y3572" s="8">
        <v>0</v>
      </c>
      <c r="Z3572" s="9">
        <f t="shared" si="1554"/>
        <v>0</v>
      </c>
      <c r="AA3572" s="26">
        <f t="shared" si="1533"/>
        <v>0</v>
      </c>
      <c r="AB3572" s="70">
        <f t="shared" si="1534"/>
        <v>0</v>
      </c>
      <c r="AC3572" s="4"/>
      <c r="AD3572" s="1"/>
      <c r="AE3572" s="11"/>
      <c r="AF3572" s="5"/>
      <c r="AG3572" s="1"/>
      <c r="AH3572" s="1"/>
      <c r="AI3572" s="1"/>
      <c r="AJ3572" s="1"/>
      <c r="AK3572" s="10"/>
      <c r="AL3572" s="1"/>
      <c r="AM3572" s="1"/>
      <c r="AN3572" s="1"/>
      <c r="AO3572" s="1"/>
      <c r="AP3572" s="1"/>
      <c r="AQ3572" s="1"/>
    </row>
    <row r="3573" spans="1:43" ht="15.75" x14ac:dyDescent="0.2">
      <c r="A3573" s="67">
        <f t="shared" si="1532"/>
        <v>45855</v>
      </c>
      <c r="B3573" s="8">
        <f t="shared" si="1536"/>
        <v>16536.646493872853</v>
      </c>
      <c r="C3573" s="224">
        <f t="shared" si="1537"/>
        <v>9500.0962872461932</v>
      </c>
      <c r="D3573" s="28">
        <f t="shared" si="1538"/>
        <v>7245.38</v>
      </c>
      <c r="E3573" s="9">
        <f>IF(K3573=1,VLOOKUP(A3572,[1]Plan1!$AY$117:$BA$314,3),E3572)</f>
        <v>7276.54</v>
      </c>
      <c r="F3573" s="110">
        <f t="shared" si="1539"/>
        <v>45763</v>
      </c>
      <c r="G3573" s="12">
        <f t="shared" si="1540"/>
        <v>4.3006716003852752E-3</v>
      </c>
      <c r="H3573" s="11">
        <f t="shared" si="1541"/>
        <v>45884</v>
      </c>
      <c r="I3573" s="11">
        <f t="shared" si="1542"/>
        <v>45884</v>
      </c>
      <c r="J3573" s="1">
        <f t="shared" si="1543"/>
        <v>23</v>
      </c>
      <c r="K3573" s="1">
        <f t="shared" si="1544"/>
        <v>2</v>
      </c>
      <c r="L3573" s="8">
        <f t="shared" si="1545"/>
        <v>1.0003732299999999</v>
      </c>
      <c r="M3573" s="14">
        <f t="shared" si="1546"/>
        <v>1.0043006699999999</v>
      </c>
      <c r="N3573" s="14">
        <f t="shared" si="1547"/>
        <v>1.6794180854031946</v>
      </c>
      <c r="O3573" s="8">
        <f t="shared" si="1548"/>
        <v>1.68004489</v>
      </c>
      <c r="P3573" s="8">
        <f t="shared" si="1549"/>
        <v>15960.588221890001</v>
      </c>
      <c r="Q3573" s="13">
        <f t="shared" si="1550"/>
        <v>0</v>
      </c>
      <c r="R3573" s="21">
        <v>0</v>
      </c>
      <c r="S3573" s="8">
        <f t="shared" si="1551"/>
        <v>0</v>
      </c>
      <c r="T3573" s="10">
        <f t="shared" si="1552"/>
        <v>0.12631999999999999</v>
      </c>
      <c r="U3573" s="13">
        <f t="shared" si="1553"/>
        <v>70</v>
      </c>
      <c r="V3573" s="13">
        <v>252</v>
      </c>
      <c r="W3573" s="14">
        <f t="shared" si="1531"/>
        <v>1.033595236</v>
      </c>
      <c r="X3573" s="85">
        <f t="shared" si="1535"/>
        <v>576.05827198285112</v>
      </c>
      <c r="Y3573" s="8">
        <v>0</v>
      </c>
      <c r="Z3573" s="9">
        <f t="shared" si="1554"/>
        <v>0</v>
      </c>
      <c r="AA3573" s="26">
        <f t="shared" si="1533"/>
        <v>0</v>
      </c>
      <c r="AB3573" s="70">
        <f t="shared" si="1534"/>
        <v>0</v>
      </c>
      <c r="AC3573" s="4"/>
      <c r="AD3573" s="1"/>
      <c r="AE3573" s="11"/>
      <c r="AF3573" s="5"/>
      <c r="AG3573" s="1"/>
      <c r="AH3573" s="1"/>
      <c r="AI3573" s="1"/>
      <c r="AJ3573" s="1"/>
      <c r="AK3573" s="10"/>
      <c r="AL3573" s="1"/>
      <c r="AM3573" s="1"/>
      <c r="AN3573" s="1"/>
      <c r="AO3573" s="1"/>
      <c r="AP3573" s="1"/>
      <c r="AQ3573" s="1"/>
    </row>
    <row r="3574" spans="1:43" ht="15.75" x14ac:dyDescent="0.2">
      <c r="A3574" s="67">
        <f t="shared" si="1532"/>
        <v>45856</v>
      </c>
      <c r="B3574" s="8">
        <f t="shared" si="1536"/>
        <v>16547.541729012646</v>
      </c>
      <c r="C3574" s="224">
        <f t="shared" si="1537"/>
        <v>9500.0962872461932</v>
      </c>
      <c r="D3574" s="28">
        <f t="shared" si="1538"/>
        <v>7245.38</v>
      </c>
      <c r="E3574" s="9">
        <f>IF(K3574=1,VLOOKUP(A3573,[1]Plan1!$AY$117:$BA$314,3),E3573)</f>
        <v>7276.54</v>
      </c>
      <c r="F3574" s="110">
        <f t="shared" si="1539"/>
        <v>45763</v>
      </c>
      <c r="G3574" s="12">
        <f t="shared" si="1540"/>
        <v>4.3006716003852752E-3</v>
      </c>
      <c r="H3574" s="11">
        <f t="shared" si="1541"/>
        <v>45884</v>
      </c>
      <c r="I3574" s="11">
        <f t="shared" si="1542"/>
        <v>45884</v>
      </c>
      <c r="J3574" s="1">
        <f t="shared" si="1543"/>
        <v>23</v>
      </c>
      <c r="K3574" s="1">
        <f t="shared" si="1544"/>
        <v>3</v>
      </c>
      <c r="L3574" s="8">
        <f t="shared" si="1545"/>
        <v>1.00055991</v>
      </c>
      <c r="M3574" s="14">
        <f t="shared" si="1546"/>
        <v>1.0043006699999999</v>
      </c>
      <c r="N3574" s="14">
        <f t="shared" si="1547"/>
        <v>1.6794180854031946</v>
      </c>
      <c r="O3574" s="8">
        <f t="shared" si="1548"/>
        <v>1.6803584</v>
      </c>
      <c r="P3574" s="8">
        <f t="shared" si="1549"/>
        <v>15963.56659708</v>
      </c>
      <c r="Q3574" s="13">
        <f t="shared" si="1550"/>
        <v>0</v>
      </c>
      <c r="R3574" s="21">
        <v>0</v>
      </c>
      <c r="S3574" s="8">
        <f t="shared" si="1551"/>
        <v>0</v>
      </c>
      <c r="T3574" s="10">
        <f t="shared" si="1552"/>
        <v>0.12631999999999999</v>
      </c>
      <c r="U3574" s="13">
        <f t="shared" si="1553"/>
        <v>71</v>
      </c>
      <c r="V3574" s="13">
        <v>252</v>
      </c>
      <c r="W3574" s="14">
        <f t="shared" si="1531"/>
        <v>1.034083256</v>
      </c>
      <c r="X3574" s="85">
        <f t="shared" si="1535"/>
        <v>583.97513193264592</v>
      </c>
      <c r="Y3574" s="8">
        <v>0</v>
      </c>
      <c r="Z3574" s="9">
        <f t="shared" si="1554"/>
        <v>0</v>
      </c>
      <c r="AA3574" s="26">
        <f t="shared" si="1533"/>
        <v>0</v>
      </c>
      <c r="AB3574" s="70">
        <f t="shared" si="1534"/>
        <v>0</v>
      </c>
      <c r="AC3574" s="4"/>
      <c r="AD3574" s="1"/>
      <c r="AE3574" s="11"/>
      <c r="AF3574" s="5"/>
      <c r="AG3574" s="1"/>
      <c r="AH3574" s="1"/>
      <c r="AI3574" s="1"/>
      <c r="AJ3574" s="1"/>
      <c r="AK3574" s="10"/>
      <c r="AL3574" s="1"/>
      <c r="AM3574" s="1"/>
      <c r="AN3574" s="1"/>
      <c r="AO3574" s="1"/>
      <c r="AP3574" s="1"/>
      <c r="AQ3574" s="1"/>
    </row>
    <row r="3575" spans="1:43" ht="15.75" x14ac:dyDescent="0.2">
      <c r="A3575" s="67">
        <f t="shared" si="1532"/>
        <v>45857</v>
      </c>
      <c r="B3575" s="8">
        <f t="shared" si="1536"/>
        <v>16558.443953448877</v>
      </c>
      <c r="C3575" s="224">
        <f t="shared" si="1537"/>
        <v>9500.0962872461932</v>
      </c>
      <c r="D3575" s="28">
        <f t="shared" si="1538"/>
        <v>7245.38</v>
      </c>
      <c r="E3575" s="9">
        <f>IF(K3575=1,VLOOKUP(A3574,[1]Plan1!$AY$117:$BA$314,3),E3574)</f>
        <v>7276.54</v>
      </c>
      <c r="F3575" s="110">
        <f t="shared" si="1539"/>
        <v>45763</v>
      </c>
      <c r="G3575" s="12">
        <f t="shared" si="1540"/>
        <v>4.3006716003852752E-3</v>
      </c>
      <c r="H3575" s="11">
        <f t="shared" si="1541"/>
        <v>45884</v>
      </c>
      <c r="I3575" s="11">
        <f t="shared" si="1542"/>
        <v>45884</v>
      </c>
      <c r="J3575" s="1">
        <f t="shared" si="1543"/>
        <v>23</v>
      </c>
      <c r="K3575" s="1">
        <f t="shared" si="1544"/>
        <v>4</v>
      </c>
      <c r="L3575" s="8">
        <f t="shared" si="1545"/>
        <v>1.00074661</v>
      </c>
      <c r="M3575" s="14">
        <f t="shared" si="1546"/>
        <v>1.0043006699999999</v>
      </c>
      <c r="N3575" s="14">
        <f t="shared" si="1547"/>
        <v>1.6794180854031946</v>
      </c>
      <c r="O3575" s="8">
        <f t="shared" si="1548"/>
        <v>1.68067195</v>
      </c>
      <c r="P3575" s="8">
        <f t="shared" si="1549"/>
        <v>15966.545352270001</v>
      </c>
      <c r="Q3575" s="13">
        <f t="shared" si="1550"/>
        <v>0</v>
      </c>
      <c r="R3575" s="21">
        <v>0</v>
      </c>
      <c r="S3575" s="8">
        <f t="shared" si="1551"/>
        <v>0</v>
      </c>
      <c r="T3575" s="10">
        <f t="shared" si="1552"/>
        <v>0.12631999999999999</v>
      </c>
      <c r="U3575" s="13">
        <f t="shared" si="1553"/>
        <v>72</v>
      </c>
      <c r="V3575" s="13">
        <v>252</v>
      </c>
      <c r="W3575" s="14">
        <f t="shared" si="1531"/>
        <v>1.034571506</v>
      </c>
      <c r="X3575" s="85">
        <f t="shared" si="1535"/>
        <v>591.89860117887758</v>
      </c>
      <c r="Y3575" s="8">
        <v>0</v>
      </c>
      <c r="Z3575" s="9">
        <f t="shared" si="1554"/>
        <v>0</v>
      </c>
      <c r="AA3575" s="26">
        <f t="shared" si="1533"/>
        <v>0</v>
      </c>
      <c r="AB3575" s="70">
        <f t="shared" si="1534"/>
        <v>0</v>
      </c>
      <c r="AC3575" s="4"/>
      <c r="AD3575" s="1"/>
      <c r="AE3575" s="11"/>
      <c r="AF3575" s="5"/>
      <c r="AG3575" s="1"/>
      <c r="AH3575" s="1"/>
      <c r="AI3575" s="1"/>
      <c r="AJ3575" s="1"/>
      <c r="AK3575" s="10"/>
      <c r="AL3575" s="1"/>
      <c r="AM3575" s="1"/>
      <c r="AN3575" s="1"/>
      <c r="AO3575" s="1"/>
      <c r="AP3575" s="1"/>
      <c r="AQ3575" s="1"/>
    </row>
    <row r="3576" spans="1:43" ht="15.75" x14ac:dyDescent="0.2">
      <c r="A3576" s="67">
        <f t="shared" si="1532"/>
        <v>45858</v>
      </c>
      <c r="B3576" s="8">
        <f t="shared" si="1536"/>
        <v>16558.443953448877</v>
      </c>
      <c r="C3576" s="224">
        <f t="shared" si="1537"/>
        <v>9500.0962872461932</v>
      </c>
      <c r="D3576" s="28">
        <f t="shared" si="1538"/>
        <v>7245.38</v>
      </c>
      <c r="E3576" s="9">
        <f>IF(K3576=1,VLOOKUP(A3575,[1]Plan1!$AY$117:$BA$314,3),E3575)</f>
        <v>7276.54</v>
      </c>
      <c r="F3576" s="110">
        <f t="shared" si="1539"/>
        <v>45763</v>
      </c>
      <c r="G3576" s="12">
        <f t="shared" si="1540"/>
        <v>4.3006716003852752E-3</v>
      </c>
      <c r="H3576" s="11">
        <f t="shared" si="1541"/>
        <v>45884</v>
      </c>
      <c r="I3576" s="11">
        <f t="shared" si="1542"/>
        <v>45884</v>
      </c>
      <c r="J3576" s="1">
        <f t="shared" si="1543"/>
        <v>23</v>
      </c>
      <c r="K3576" s="1">
        <f t="shared" si="1544"/>
        <v>4</v>
      </c>
      <c r="L3576" s="8">
        <f t="shared" si="1545"/>
        <v>1.00074661</v>
      </c>
      <c r="M3576" s="14">
        <f t="shared" si="1546"/>
        <v>1.0043006699999999</v>
      </c>
      <c r="N3576" s="14">
        <f t="shared" si="1547"/>
        <v>1.6794180854031946</v>
      </c>
      <c r="O3576" s="8">
        <f t="shared" si="1548"/>
        <v>1.68067195</v>
      </c>
      <c r="P3576" s="8">
        <f t="shared" si="1549"/>
        <v>15966.545352270001</v>
      </c>
      <c r="Q3576" s="13">
        <f t="shared" si="1550"/>
        <v>0</v>
      </c>
      <c r="R3576" s="21">
        <v>0</v>
      </c>
      <c r="S3576" s="8">
        <f t="shared" si="1551"/>
        <v>0</v>
      </c>
      <c r="T3576" s="10">
        <f t="shared" si="1552"/>
        <v>0.12631999999999999</v>
      </c>
      <c r="U3576" s="13">
        <f t="shared" si="1553"/>
        <v>72</v>
      </c>
      <c r="V3576" s="13">
        <v>252</v>
      </c>
      <c r="W3576" s="14">
        <f t="shared" si="1531"/>
        <v>1.034571506</v>
      </c>
      <c r="X3576" s="85">
        <f t="shared" si="1535"/>
        <v>591.89860117887758</v>
      </c>
      <c r="Y3576" s="8">
        <v>0</v>
      </c>
      <c r="Z3576" s="9">
        <f t="shared" si="1554"/>
        <v>0</v>
      </c>
      <c r="AA3576" s="26">
        <f t="shared" si="1533"/>
        <v>0</v>
      </c>
      <c r="AB3576" s="70">
        <f t="shared" si="1534"/>
        <v>0</v>
      </c>
      <c r="AC3576" s="4"/>
      <c r="AD3576" s="1"/>
      <c r="AE3576" s="11"/>
      <c r="AF3576" s="5"/>
      <c r="AG3576" s="1"/>
      <c r="AH3576" s="1"/>
      <c r="AI3576" s="1"/>
      <c r="AJ3576" s="1"/>
      <c r="AK3576" s="10"/>
      <c r="AL3576" s="1"/>
      <c r="AM3576" s="1"/>
      <c r="AN3576" s="1"/>
      <c r="AO3576" s="1"/>
      <c r="AP3576" s="1"/>
      <c r="AQ3576" s="1"/>
    </row>
    <row r="3577" spans="1:43" ht="15.75" x14ac:dyDescent="0.2">
      <c r="A3577" s="67">
        <f t="shared" si="1532"/>
        <v>45859</v>
      </c>
      <c r="B3577" s="8">
        <f t="shared" si="1536"/>
        <v>16558.443953448877</v>
      </c>
      <c r="C3577" s="224">
        <f t="shared" si="1537"/>
        <v>9500.0962872461932</v>
      </c>
      <c r="D3577" s="28">
        <f t="shared" si="1538"/>
        <v>7245.38</v>
      </c>
      <c r="E3577" s="9">
        <f>IF(K3577=1,VLOOKUP(A3576,[1]Plan1!$AY$117:$BA$314,3),E3576)</f>
        <v>7276.54</v>
      </c>
      <c r="F3577" s="110">
        <f t="shared" si="1539"/>
        <v>45763</v>
      </c>
      <c r="G3577" s="12">
        <f t="shared" si="1540"/>
        <v>4.3006716003852752E-3</v>
      </c>
      <c r="H3577" s="11">
        <f t="shared" si="1541"/>
        <v>45884</v>
      </c>
      <c r="I3577" s="11">
        <f t="shared" si="1542"/>
        <v>45884</v>
      </c>
      <c r="J3577" s="1">
        <f t="shared" si="1543"/>
        <v>23</v>
      </c>
      <c r="K3577" s="1">
        <f t="shared" si="1544"/>
        <v>4</v>
      </c>
      <c r="L3577" s="8">
        <f t="shared" si="1545"/>
        <v>1.00074661</v>
      </c>
      <c r="M3577" s="14">
        <f t="shared" si="1546"/>
        <v>1.0043006699999999</v>
      </c>
      <c r="N3577" s="14">
        <f t="shared" si="1547"/>
        <v>1.6794180854031946</v>
      </c>
      <c r="O3577" s="8">
        <f t="shared" si="1548"/>
        <v>1.68067195</v>
      </c>
      <c r="P3577" s="8">
        <f t="shared" si="1549"/>
        <v>15966.545352270001</v>
      </c>
      <c r="Q3577" s="13">
        <f t="shared" si="1550"/>
        <v>0</v>
      </c>
      <c r="R3577" s="21">
        <v>0</v>
      </c>
      <c r="S3577" s="8">
        <f t="shared" si="1551"/>
        <v>0</v>
      </c>
      <c r="T3577" s="10">
        <f t="shared" si="1552"/>
        <v>0.12631999999999999</v>
      </c>
      <c r="U3577" s="13">
        <f t="shared" si="1553"/>
        <v>72</v>
      </c>
      <c r="V3577" s="13">
        <v>252</v>
      </c>
      <c r="W3577" s="14">
        <f t="shared" si="1531"/>
        <v>1.034571506</v>
      </c>
      <c r="X3577" s="85">
        <f t="shared" si="1535"/>
        <v>591.89860117887758</v>
      </c>
      <c r="Y3577" s="8">
        <v>0</v>
      </c>
      <c r="Z3577" s="9">
        <f t="shared" si="1554"/>
        <v>0</v>
      </c>
      <c r="AA3577" s="26">
        <f t="shared" si="1533"/>
        <v>0</v>
      </c>
      <c r="AB3577" s="70">
        <f t="shared" si="1534"/>
        <v>0</v>
      </c>
      <c r="AC3577" s="4"/>
      <c r="AD3577" s="1"/>
      <c r="AE3577" s="11"/>
      <c r="AF3577" s="5"/>
      <c r="AG3577" s="1"/>
      <c r="AH3577" s="1"/>
      <c r="AI3577" s="1"/>
      <c r="AJ3577" s="1"/>
      <c r="AK3577" s="10"/>
      <c r="AL3577" s="1"/>
      <c r="AM3577" s="1"/>
      <c r="AN3577" s="1"/>
      <c r="AO3577" s="1"/>
      <c r="AP3577" s="1"/>
      <c r="AQ3577" s="1"/>
    </row>
    <row r="3578" spans="1:43" ht="15.75" x14ac:dyDescent="0.2">
      <c r="A3578" s="67">
        <f t="shared" si="1532"/>
        <v>45860</v>
      </c>
      <c r="B3578" s="8">
        <f t="shared" si="1536"/>
        <v>16569.35348152919</v>
      </c>
      <c r="C3578" s="224">
        <f t="shared" si="1537"/>
        <v>9500.0962872461932</v>
      </c>
      <c r="D3578" s="28">
        <f t="shared" si="1538"/>
        <v>7245.38</v>
      </c>
      <c r="E3578" s="9">
        <f>IF(K3578=1,VLOOKUP(A3577,[1]Plan1!$AY$117:$BA$314,3),E3577)</f>
        <v>7276.54</v>
      </c>
      <c r="F3578" s="110">
        <f t="shared" si="1539"/>
        <v>45763</v>
      </c>
      <c r="G3578" s="12">
        <f t="shared" si="1540"/>
        <v>4.3006716003852752E-3</v>
      </c>
      <c r="H3578" s="11">
        <f t="shared" si="1541"/>
        <v>45884</v>
      </c>
      <c r="I3578" s="11">
        <f t="shared" si="1542"/>
        <v>45884</v>
      </c>
      <c r="J3578" s="1">
        <f t="shared" si="1543"/>
        <v>23</v>
      </c>
      <c r="K3578" s="1">
        <f t="shared" si="1544"/>
        <v>5</v>
      </c>
      <c r="L3578" s="8">
        <f t="shared" si="1545"/>
        <v>1.0009333499999999</v>
      </c>
      <c r="M3578" s="14">
        <f t="shared" si="1546"/>
        <v>1.0043006699999999</v>
      </c>
      <c r="N3578" s="14">
        <f t="shared" si="1547"/>
        <v>1.6794180854031946</v>
      </c>
      <c r="O3578" s="8">
        <f t="shared" si="1548"/>
        <v>1.68098557</v>
      </c>
      <c r="P3578" s="8">
        <f t="shared" si="1549"/>
        <v>15969.52477247</v>
      </c>
      <c r="Q3578" s="13">
        <f t="shared" si="1550"/>
        <v>0</v>
      </c>
      <c r="R3578" s="21">
        <v>0</v>
      </c>
      <c r="S3578" s="8">
        <f t="shared" si="1551"/>
        <v>0</v>
      </c>
      <c r="T3578" s="10">
        <f t="shared" si="1552"/>
        <v>0.12631999999999999</v>
      </c>
      <c r="U3578" s="13">
        <f t="shared" si="1553"/>
        <v>73</v>
      </c>
      <c r="V3578" s="13">
        <v>252</v>
      </c>
      <c r="W3578" s="14">
        <f t="shared" si="1531"/>
        <v>1.0350599869999999</v>
      </c>
      <c r="X3578" s="85">
        <f t="shared" si="1535"/>
        <v>599.82870905919071</v>
      </c>
      <c r="Y3578" s="8">
        <v>0</v>
      </c>
      <c r="Z3578" s="9">
        <f t="shared" si="1554"/>
        <v>0</v>
      </c>
      <c r="AA3578" s="26">
        <f t="shared" si="1533"/>
        <v>0</v>
      </c>
      <c r="AB3578" s="70">
        <f t="shared" si="1534"/>
        <v>0</v>
      </c>
      <c r="AC3578" s="4"/>
      <c r="AD3578" s="1"/>
      <c r="AE3578" s="11"/>
      <c r="AF3578" s="5"/>
      <c r="AG3578" s="1"/>
      <c r="AH3578" s="1"/>
      <c r="AI3578" s="1"/>
      <c r="AJ3578" s="1"/>
      <c r="AK3578" s="10"/>
      <c r="AL3578" s="1"/>
      <c r="AM3578" s="1"/>
      <c r="AN3578" s="1"/>
      <c r="AO3578" s="1"/>
      <c r="AP3578" s="1"/>
      <c r="AQ3578" s="1"/>
    </row>
    <row r="3579" spans="1:43" ht="15.75" x14ac:dyDescent="0.2">
      <c r="A3579" s="67">
        <f t="shared" si="1532"/>
        <v>45861</v>
      </c>
      <c r="B3579" s="8">
        <f t="shared" si="1536"/>
        <v>16580.270217683232</v>
      </c>
      <c r="C3579" s="224">
        <f t="shared" si="1537"/>
        <v>9500.0962872461932</v>
      </c>
      <c r="D3579" s="28">
        <f t="shared" si="1538"/>
        <v>7245.38</v>
      </c>
      <c r="E3579" s="9">
        <f>IF(K3579=1,VLOOKUP(A3578,[1]Plan1!$AY$117:$BA$314,3),E3578)</f>
        <v>7276.54</v>
      </c>
      <c r="F3579" s="110">
        <f t="shared" si="1539"/>
        <v>45763</v>
      </c>
      <c r="G3579" s="12">
        <f t="shared" si="1540"/>
        <v>4.3006716003852752E-3</v>
      </c>
      <c r="H3579" s="11">
        <f t="shared" si="1541"/>
        <v>45884</v>
      </c>
      <c r="I3579" s="11">
        <f t="shared" si="1542"/>
        <v>45884</v>
      </c>
      <c r="J3579" s="1">
        <f t="shared" si="1543"/>
        <v>23</v>
      </c>
      <c r="K3579" s="1">
        <f t="shared" si="1544"/>
        <v>6</v>
      </c>
      <c r="L3579" s="8">
        <f t="shared" si="1545"/>
        <v>1.0011201300000001</v>
      </c>
      <c r="M3579" s="14">
        <f t="shared" si="1546"/>
        <v>1.0043006699999999</v>
      </c>
      <c r="N3579" s="14">
        <f t="shared" si="1547"/>
        <v>1.6794180854031946</v>
      </c>
      <c r="O3579" s="8">
        <f t="shared" si="1548"/>
        <v>1.6812992499999999</v>
      </c>
      <c r="P3579" s="8">
        <f t="shared" si="1549"/>
        <v>15972.50476267</v>
      </c>
      <c r="Q3579" s="13">
        <f t="shared" si="1550"/>
        <v>0</v>
      </c>
      <c r="R3579" s="21">
        <v>0</v>
      </c>
      <c r="S3579" s="8">
        <f t="shared" si="1551"/>
        <v>0</v>
      </c>
      <c r="T3579" s="10">
        <f t="shared" si="1552"/>
        <v>0.12631999999999999</v>
      </c>
      <c r="U3579" s="13">
        <f t="shared" si="1553"/>
        <v>74</v>
      </c>
      <c r="V3579" s="13">
        <v>252</v>
      </c>
      <c r="W3579" s="14">
        <f t="shared" si="1531"/>
        <v>1.035548699</v>
      </c>
      <c r="X3579" s="85">
        <f t="shared" si="1535"/>
        <v>607.76545501323358</v>
      </c>
      <c r="Y3579" s="8">
        <v>0</v>
      </c>
      <c r="Z3579" s="9">
        <f t="shared" si="1554"/>
        <v>0</v>
      </c>
      <c r="AA3579" s="26">
        <f t="shared" si="1533"/>
        <v>0</v>
      </c>
      <c r="AB3579" s="70">
        <f t="shared" si="1534"/>
        <v>0</v>
      </c>
      <c r="AC3579" s="4"/>
      <c r="AD3579" s="1"/>
      <c r="AE3579" s="11"/>
      <c r="AF3579" s="5"/>
      <c r="AG3579" s="1"/>
      <c r="AH3579" s="1"/>
      <c r="AI3579" s="1"/>
      <c r="AJ3579" s="1"/>
      <c r="AK3579" s="10"/>
      <c r="AL3579" s="1"/>
      <c r="AM3579" s="1"/>
      <c r="AN3579" s="1"/>
      <c r="AO3579" s="1"/>
      <c r="AP3579" s="1"/>
      <c r="AQ3579" s="1"/>
    </row>
    <row r="3580" spans="1:43" ht="15.75" x14ac:dyDescent="0.2">
      <c r="A3580" s="67">
        <f t="shared" si="1532"/>
        <v>45862</v>
      </c>
      <c r="B3580" s="8">
        <f t="shared" si="1536"/>
        <v>16591.19405014161</v>
      </c>
      <c r="C3580" s="224">
        <f t="shared" si="1537"/>
        <v>9500.0962872461932</v>
      </c>
      <c r="D3580" s="28">
        <f t="shared" si="1538"/>
        <v>7245.38</v>
      </c>
      <c r="E3580" s="9">
        <f>IF(K3580=1,VLOOKUP(A3579,[1]Plan1!$AY$117:$BA$314,3),E3579)</f>
        <v>7276.54</v>
      </c>
      <c r="F3580" s="110">
        <f t="shared" si="1539"/>
        <v>45763</v>
      </c>
      <c r="G3580" s="12">
        <f t="shared" si="1540"/>
        <v>4.3006716003852752E-3</v>
      </c>
      <c r="H3580" s="11">
        <f t="shared" si="1541"/>
        <v>45884</v>
      </c>
      <c r="I3580" s="11">
        <f t="shared" si="1542"/>
        <v>45884</v>
      </c>
      <c r="J3580" s="1">
        <f t="shared" si="1543"/>
        <v>23</v>
      </c>
      <c r="K3580" s="1">
        <f t="shared" si="1544"/>
        <v>7</v>
      </c>
      <c r="L3580" s="8">
        <f t="shared" si="1545"/>
        <v>1.0013069400000001</v>
      </c>
      <c r="M3580" s="14">
        <f t="shared" si="1546"/>
        <v>1.0043006699999999</v>
      </c>
      <c r="N3580" s="14">
        <f t="shared" si="1547"/>
        <v>1.6794180854031946</v>
      </c>
      <c r="O3580" s="8">
        <f t="shared" si="1548"/>
        <v>1.6816129799999999</v>
      </c>
      <c r="P3580" s="8">
        <f t="shared" si="1549"/>
        <v>15975.485227880001</v>
      </c>
      <c r="Q3580" s="13">
        <f t="shared" si="1550"/>
        <v>0</v>
      </c>
      <c r="R3580" s="21">
        <v>0</v>
      </c>
      <c r="S3580" s="8">
        <f t="shared" si="1551"/>
        <v>0</v>
      </c>
      <c r="T3580" s="10">
        <f t="shared" si="1552"/>
        <v>0.12631999999999999</v>
      </c>
      <c r="U3580" s="13">
        <f t="shared" si="1553"/>
        <v>75</v>
      </c>
      <c r="V3580" s="13">
        <v>252</v>
      </c>
      <c r="W3580" s="14">
        <f t="shared" ref="W3580:W3643" si="1555">ROUND((1+T3580)^TRUNC((U3580/V3580),9),9)</f>
        <v>1.0360376410000001</v>
      </c>
      <c r="X3580" s="85">
        <f t="shared" si="1535"/>
        <v>615.70882226160836</v>
      </c>
      <c r="Y3580" s="8">
        <v>0</v>
      </c>
      <c r="Z3580" s="9">
        <f t="shared" si="1554"/>
        <v>0</v>
      </c>
      <c r="AA3580" s="26">
        <f t="shared" si="1533"/>
        <v>0</v>
      </c>
      <c r="AB3580" s="70">
        <f t="shared" si="1534"/>
        <v>0</v>
      </c>
      <c r="AC3580" s="4"/>
      <c r="AD3580" s="1"/>
      <c r="AE3580" s="11"/>
      <c r="AF3580" s="5"/>
      <c r="AG3580" s="1"/>
      <c r="AH3580" s="1"/>
      <c r="AI3580" s="1"/>
      <c r="AJ3580" s="1"/>
      <c r="AK3580" s="10"/>
      <c r="AL3580" s="1"/>
      <c r="AM3580" s="1"/>
      <c r="AN3580" s="1"/>
      <c r="AO3580" s="1"/>
      <c r="AP3580" s="1"/>
      <c r="AQ3580" s="1"/>
    </row>
    <row r="3581" spans="1:43" ht="15.75" x14ac:dyDescent="0.2">
      <c r="A3581" s="67">
        <f t="shared" si="1532"/>
        <v>45863</v>
      </c>
      <c r="B3581" s="8">
        <f t="shared" si="1536"/>
        <v>16602.125211104019</v>
      </c>
      <c r="C3581" s="224">
        <f t="shared" si="1537"/>
        <v>9500.0962872461932</v>
      </c>
      <c r="D3581" s="28">
        <f t="shared" si="1538"/>
        <v>7245.38</v>
      </c>
      <c r="E3581" s="9">
        <f>IF(K3581=1,VLOOKUP(A3580,[1]Plan1!$AY$117:$BA$314,3),E3580)</f>
        <v>7276.54</v>
      </c>
      <c r="F3581" s="110">
        <f t="shared" si="1539"/>
        <v>45763</v>
      </c>
      <c r="G3581" s="12">
        <f t="shared" si="1540"/>
        <v>4.3006716003852752E-3</v>
      </c>
      <c r="H3581" s="11">
        <f t="shared" si="1541"/>
        <v>45884</v>
      </c>
      <c r="I3581" s="11">
        <f t="shared" si="1542"/>
        <v>45884</v>
      </c>
      <c r="J3581" s="1">
        <f t="shared" si="1543"/>
        <v>23</v>
      </c>
      <c r="K3581" s="1">
        <f t="shared" si="1544"/>
        <v>8</v>
      </c>
      <c r="L3581" s="8">
        <f t="shared" si="1545"/>
        <v>1.0014937900000001</v>
      </c>
      <c r="M3581" s="14">
        <f t="shared" si="1546"/>
        <v>1.0043006699999999</v>
      </c>
      <c r="N3581" s="14">
        <f t="shared" si="1547"/>
        <v>1.6794180854031946</v>
      </c>
      <c r="O3581" s="8">
        <f t="shared" si="1548"/>
        <v>1.68192678</v>
      </c>
      <c r="P3581" s="8">
        <f t="shared" si="1549"/>
        <v>15978.46635809</v>
      </c>
      <c r="Q3581" s="13">
        <f t="shared" si="1550"/>
        <v>0</v>
      </c>
      <c r="R3581" s="21">
        <v>0</v>
      </c>
      <c r="S3581" s="8">
        <f t="shared" si="1551"/>
        <v>0</v>
      </c>
      <c r="T3581" s="10">
        <f t="shared" si="1552"/>
        <v>0.12631999999999999</v>
      </c>
      <c r="U3581" s="13">
        <f t="shared" si="1553"/>
        <v>76</v>
      </c>
      <c r="V3581" s="13">
        <v>252</v>
      </c>
      <c r="W3581" s="14">
        <f t="shared" si="1555"/>
        <v>1.036526815</v>
      </c>
      <c r="X3581" s="85">
        <f t="shared" si="1535"/>
        <v>623.65885301401931</v>
      </c>
      <c r="Y3581" s="8">
        <v>0</v>
      </c>
      <c r="Z3581" s="9">
        <f t="shared" si="1554"/>
        <v>0</v>
      </c>
      <c r="AA3581" s="26">
        <f t="shared" si="1533"/>
        <v>0</v>
      </c>
      <c r="AB3581" s="70">
        <f t="shared" si="1534"/>
        <v>0</v>
      </c>
      <c r="AC3581" s="4"/>
      <c r="AD3581" s="1"/>
      <c r="AE3581" s="11"/>
      <c r="AF3581" s="5"/>
      <c r="AG3581" s="1"/>
      <c r="AH3581" s="1"/>
      <c r="AI3581" s="1"/>
      <c r="AJ3581" s="1"/>
      <c r="AK3581" s="10"/>
      <c r="AL3581" s="1"/>
      <c r="AM3581" s="1"/>
      <c r="AN3581" s="1"/>
      <c r="AO3581" s="1"/>
      <c r="AP3581" s="1"/>
      <c r="AQ3581" s="1"/>
    </row>
    <row r="3582" spans="1:43" ht="15.75" x14ac:dyDescent="0.2">
      <c r="A3582" s="67">
        <f t="shared" si="1532"/>
        <v>45864</v>
      </c>
      <c r="B3582" s="8">
        <f t="shared" si="1536"/>
        <v>16613.063474094546</v>
      </c>
      <c r="C3582" s="224">
        <f t="shared" si="1537"/>
        <v>9500.0962872461932</v>
      </c>
      <c r="D3582" s="28">
        <f t="shared" si="1538"/>
        <v>7245.38</v>
      </c>
      <c r="E3582" s="9">
        <f>IF(K3582=1,VLOOKUP(A3581,[1]Plan1!$AY$117:$BA$314,3),E3581)</f>
        <v>7276.54</v>
      </c>
      <c r="F3582" s="110">
        <f t="shared" si="1539"/>
        <v>45763</v>
      </c>
      <c r="G3582" s="12">
        <f t="shared" si="1540"/>
        <v>4.3006716003852752E-3</v>
      </c>
      <c r="H3582" s="11">
        <f t="shared" si="1541"/>
        <v>45884</v>
      </c>
      <c r="I3582" s="11">
        <f t="shared" si="1542"/>
        <v>45884</v>
      </c>
      <c r="J3582" s="1">
        <f t="shared" si="1543"/>
        <v>23</v>
      </c>
      <c r="K3582" s="1">
        <f t="shared" si="1544"/>
        <v>9</v>
      </c>
      <c r="L3582" s="8">
        <f t="shared" si="1545"/>
        <v>1.0016806700000001</v>
      </c>
      <c r="M3582" s="14">
        <f t="shared" si="1546"/>
        <v>1.0043006699999999</v>
      </c>
      <c r="N3582" s="14">
        <f t="shared" si="1547"/>
        <v>1.6794180854031946</v>
      </c>
      <c r="O3582" s="8">
        <f t="shared" si="1548"/>
        <v>1.6822406299999999</v>
      </c>
      <c r="P3582" s="8">
        <f t="shared" si="1549"/>
        <v>15981.44796331</v>
      </c>
      <c r="Q3582" s="13">
        <f t="shared" si="1550"/>
        <v>0</v>
      </c>
      <c r="R3582" s="21">
        <v>0</v>
      </c>
      <c r="S3582" s="8">
        <f t="shared" si="1551"/>
        <v>0</v>
      </c>
      <c r="T3582" s="10">
        <f t="shared" si="1552"/>
        <v>0.12631999999999999</v>
      </c>
      <c r="U3582" s="13">
        <f t="shared" si="1553"/>
        <v>77</v>
      </c>
      <c r="V3582" s="13">
        <v>252</v>
      </c>
      <c r="W3582" s="14">
        <f t="shared" si="1555"/>
        <v>1.0370162190000001</v>
      </c>
      <c r="X3582" s="85">
        <f t="shared" si="1535"/>
        <v>631.61551078454659</v>
      </c>
      <c r="Y3582" s="8">
        <v>0</v>
      </c>
      <c r="Z3582" s="9">
        <f t="shared" si="1554"/>
        <v>0</v>
      </c>
      <c r="AA3582" s="26">
        <f t="shared" si="1533"/>
        <v>0</v>
      </c>
      <c r="AB3582" s="70">
        <f t="shared" si="1534"/>
        <v>0</v>
      </c>
      <c r="AC3582" s="4"/>
      <c r="AD3582" s="1"/>
      <c r="AE3582" s="11"/>
      <c r="AF3582" s="5"/>
      <c r="AG3582" s="1"/>
      <c r="AH3582" s="1"/>
      <c r="AI3582" s="1"/>
      <c r="AJ3582" s="1"/>
      <c r="AK3582" s="10"/>
      <c r="AL3582" s="1"/>
      <c r="AM3582" s="1"/>
      <c r="AN3582" s="1"/>
      <c r="AO3582" s="1"/>
      <c r="AP3582" s="1"/>
      <c r="AQ3582" s="1"/>
    </row>
    <row r="3583" spans="1:43" ht="15.75" x14ac:dyDescent="0.2">
      <c r="A3583" s="67">
        <f t="shared" si="1532"/>
        <v>45865</v>
      </c>
      <c r="B3583" s="8">
        <f t="shared" si="1536"/>
        <v>16613.063474094546</v>
      </c>
      <c r="C3583" s="224">
        <f t="shared" si="1537"/>
        <v>9500.0962872461932</v>
      </c>
      <c r="D3583" s="28">
        <f t="shared" si="1538"/>
        <v>7245.38</v>
      </c>
      <c r="E3583" s="9">
        <f>IF(K3583=1,VLOOKUP(A3582,[1]Plan1!$AY$117:$BA$314,3),E3582)</f>
        <v>7276.54</v>
      </c>
      <c r="F3583" s="110">
        <f t="shared" si="1539"/>
        <v>45763</v>
      </c>
      <c r="G3583" s="12">
        <f t="shared" si="1540"/>
        <v>4.3006716003852752E-3</v>
      </c>
      <c r="H3583" s="11">
        <f t="shared" si="1541"/>
        <v>45884</v>
      </c>
      <c r="I3583" s="11">
        <f t="shared" si="1542"/>
        <v>45884</v>
      </c>
      <c r="J3583" s="1">
        <f t="shared" si="1543"/>
        <v>23</v>
      </c>
      <c r="K3583" s="1">
        <f t="shared" si="1544"/>
        <v>9</v>
      </c>
      <c r="L3583" s="8">
        <f t="shared" si="1545"/>
        <v>1.0016806700000001</v>
      </c>
      <c r="M3583" s="14">
        <f t="shared" si="1546"/>
        <v>1.0043006699999999</v>
      </c>
      <c r="N3583" s="14">
        <f t="shared" si="1547"/>
        <v>1.6794180854031946</v>
      </c>
      <c r="O3583" s="8">
        <f t="shared" si="1548"/>
        <v>1.6822406299999999</v>
      </c>
      <c r="P3583" s="8">
        <f t="shared" si="1549"/>
        <v>15981.44796331</v>
      </c>
      <c r="Q3583" s="13">
        <f t="shared" si="1550"/>
        <v>0</v>
      </c>
      <c r="R3583" s="21">
        <v>0</v>
      </c>
      <c r="S3583" s="8">
        <f t="shared" si="1551"/>
        <v>0</v>
      </c>
      <c r="T3583" s="10">
        <f t="shared" si="1552"/>
        <v>0.12631999999999999</v>
      </c>
      <c r="U3583" s="13">
        <f t="shared" si="1553"/>
        <v>77</v>
      </c>
      <c r="V3583" s="13">
        <v>252</v>
      </c>
      <c r="W3583" s="14">
        <f t="shared" si="1555"/>
        <v>1.0370162190000001</v>
      </c>
      <c r="X3583" s="85">
        <f t="shared" si="1535"/>
        <v>631.61551078454659</v>
      </c>
      <c r="Y3583" s="8">
        <v>0</v>
      </c>
      <c r="Z3583" s="9">
        <f t="shared" si="1554"/>
        <v>0</v>
      </c>
      <c r="AA3583" s="26">
        <f t="shared" si="1533"/>
        <v>0</v>
      </c>
      <c r="AB3583" s="70">
        <f t="shared" si="1534"/>
        <v>0</v>
      </c>
      <c r="AC3583" s="4"/>
      <c r="AD3583" s="1"/>
      <c r="AE3583" s="11"/>
      <c r="AF3583" s="5"/>
      <c r="AG3583" s="1"/>
      <c r="AH3583" s="1"/>
      <c r="AI3583" s="1"/>
      <c r="AJ3583" s="1"/>
      <c r="AK3583" s="10"/>
      <c r="AL3583" s="1"/>
      <c r="AM3583" s="1"/>
      <c r="AN3583" s="1"/>
      <c r="AO3583" s="1"/>
      <c r="AP3583" s="1"/>
      <c r="AQ3583" s="1"/>
    </row>
    <row r="3584" spans="1:43" ht="15.75" x14ac:dyDescent="0.2">
      <c r="A3584" s="67">
        <f t="shared" si="1532"/>
        <v>45866</v>
      </c>
      <c r="B3584" s="8">
        <f t="shared" si="1536"/>
        <v>16613.063474094546</v>
      </c>
      <c r="C3584" s="224">
        <f t="shared" si="1537"/>
        <v>9500.0962872461932</v>
      </c>
      <c r="D3584" s="28">
        <f t="shared" si="1538"/>
        <v>7245.38</v>
      </c>
      <c r="E3584" s="9">
        <f>IF(K3584=1,VLOOKUP(A3583,[1]Plan1!$AY$117:$BA$314,3),E3583)</f>
        <v>7276.54</v>
      </c>
      <c r="F3584" s="110">
        <f t="shared" si="1539"/>
        <v>45763</v>
      </c>
      <c r="G3584" s="12">
        <f t="shared" si="1540"/>
        <v>4.3006716003852752E-3</v>
      </c>
      <c r="H3584" s="11">
        <f t="shared" si="1541"/>
        <v>45884</v>
      </c>
      <c r="I3584" s="11">
        <f t="shared" si="1542"/>
        <v>45884</v>
      </c>
      <c r="J3584" s="1">
        <f t="shared" si="1543"/>
        <v>23</v>
      </c>
      <c r="K3584" s="1">
        <f t="shared" si="1544"/>
        <v>9</v>
      </c>
      <c r="L3584" s="8">
        <f t="shared" si="1545"/>
        <v>1.0016806700000001</v>
      </c>
      <c r="M3584" s="14">
        <f t="shared" si="1546"/>
        <v>1.0043006699999999</v>
      </c>
      <c r="N3584" s="14">
        <f t="shared" si="1547"/>
        <v>1.6794180854031946</v>
      </c>
      <c r="O3584" s="8">
        <f t="shared" si="1548"/>
        <v>1.6822406299999999</v>
      </c>
      <c r="P3584" s="8">
        <f t="shared" si="1549"/>
        <v>15981.44796331</v>
      </c>
      <c r="Q3584" s="13">
        <f t="shared" si="1550"/>
        <v>0</v>
      </c>
      <c r="R3584" s="21">
        <v>0</v>
      </c>
      <c r="S3584" s="8">
        <f t="shared" si="1551"/>
        <v>0</v>
      </c>
      <c r="T3584" s="10">
        <f t="shared" si="1552"/>
        <v>0.12631999999999999</v>
      </c>
      <c r="U3584" s="13">
        <f t="shared" si="1553"/>
        <v>77</v>
      </c>
      <c r="V3584" s="13">
        <v>252</v>
      </c>
      <c r="W3584" s="14">
        <f t="shared" si="1555"/>
        <v>1.0370162190000001</v>
      </c>
      <c r="X3584" s="85">
        <f t="shared" si="1535"/>
        <v>631.61551078454659</v>
      </c>
      <c r="Y3584" s="8">
        <v>0</v>
      </c>
      <c r="Z3584" s="9">
        <f t="shared" si="1554"/>
        <v>0</v>
      </c>
      <c r="AA3584" s="26">
        <f t="shared" si="1533"/>
        <v>0</v>
      </c>
      <c r="AB3584" s="70">
        <f t="shared" si="1534"/>
        <v>0</v>
      </c>
      <c r="AC3584" s="4"/>
      <c r="AD3584" s="1"/>
      <c r="AE3584" s="11"/>
      <c r="AF3584" s="5"/>
      <c r="AG3584" s="1"/>
      <c r="AH3584" s="1"/>
      <c r="AI3584" s="1"/>
      <c r="AJ3584" s="1"/>
      <c r="AK3584" s="10"/>
      <c r="AL3584" s="1"/>
      <c r="AM3584" s="1"/>
      <c r="AN3584" s="1"/>
      <c r="AO3584" s="1"/>
      <c r="AP3584" s="1"/>
      <c r="AQ3584" s="1"/>
    </row>
    <row r="3585" spans="1:43" ht="15.75" x14ac:dyDescent="0.2">
      <c r="A3585" s="67">
        <f t="shared" si="1532"/>
        <v>45867</v>
      </c>
      <c r="B3585" s="8">
        <f t="shared" si="1536"/>
        <v>16624.008857898465</v>
      </c>
      <c r="C3585" s="224">
        <f t="shared" si="1537"/>
        <v>9500.0962872461932</v>
      </c>
      <c r="D3585" s="28">
        <f t="shared" si="1538"/>
        <v>7245.38</v>
      </c>
      <c r="E3585" s="9">
        <f>IF(K3585=1,VLOOKUP(A3584,[1]Plan1!$AY$117:$BA$314,3),E3584)</f>
        <v>7276.54</v>
      </c>
      <c r="F3585" s="110">
        <f t="shared" si="1539"/>
        <v>45763</v>
      </c>
      <c r="G3585" s="12">
        <f t="shared" si="1540"/>
        <v>4.3006716003852752E-3</v>
      </c>
      <c r="H3585" s="11">
        <f t="shared" si="1541"/>
        <v>45884</v>
      </c>
      <c r="I3585" s="11">
        <f t="shared" si="1542"/>
        <v>45884</v>
      </c>
      <c r="J3585" s="1">
        <f t="shared" si="1543"/>
        <v>23</v>
      </c>
      <c r="K3585" s="1">
        <f t="shared" si="1544"/>
        <v>10</v>
      </c>
      <c r="L3585" s="8">
        <f t="shared" si="1545"/>
        <v>1.0018675800000001</v>
      </c>
      <c r="M3585" s="14">
        <f t="shared" si="1546"/>
        <v>1.0043006699999999</v>
      </c>
      <c r="N3585" s="14">
        <f t="shared" si="1547"/>
        <v>1.6794180854031946</v>
      </c>
      <c r="O3585" s="8">
        <f t="shared" si="1548"/>
        <v>1.68255453</v>
      </c>
      <c r="P3585" s="8">
        <f t="shared" si="1549"/>
        <v>15984.43004354</v>
      </c>
      <c r="Q3585" s="13">
        <f t="shared" si="1550"/>
        <v>0</v>
      </c>
      <c r="R3585" s="21">
        <v>0</v>
      </c>
      <c r="S3585" s="8">
        <f t="shared" si="1551"/>
        <v>0</v>
      </c>
      <c r="T3585" s="10">
        <f t="shared" si="1552"/>
        <v>0.12631999999999999</v>
      </c>
      <c r="U3585" s="13">
        <f t="shared" si="1553"/>
        <v>78</v>
      </c>
      <c r="V3585" s="13">
        <v>252</v>
      </c>
      <c r="W3585" s="14">
        <f t="shared" si="1555"/>
        <v>1.0375058539999999</v>
      </c>
      <c r="X3585" s="85">
        <f t="shared" si="1535"/>
        <v>639.57881435846639</v>
      </c>
      <c r="Y3585" s="8">
        <v>0</v>
      </c>
      <c r="Z3585" s="9">
        <f t="shared" si="1554"/>
        <v>0</v>
      </c>
      <c r="AA3585" s="26">
        <f t="shared" si="1533"/>
        <v>0</v>
      </c>
      <c r="AB3585" s="70">
        <f t="shared" si="1534"/>
        <v>0</v>
      </c>
      <c r="AC3585" s="4"/>
      <c r="AD3585" s="1"/>
      <c r="AE3585" s="11"/>
      <c r="AF3585" s="5"/>
      <c r="AG3585" s="1"/>
      <c r="AH3585" s="1"/>
      <c r="AI3585" s="1"/>
      <c r="AJ3585" s="1"/>
      <c r="AK3585" s="10"/>
      <c r="AL3585" s="1"/>
      <c r="AM3585" s="1"/>
      <c r="AN3585" s="1"/>
      <c r="AO3585" s="1"/>
      <c r="AP3585" s="1"/>
      <c r="AQ3585" s="1"/>
    </row>
    <row r="3586" spans="1:43" ht="15.75" x14ac:dyDescent="0.2">
      <c r="A3586" s="67">
        <f t="shared" si="1532"/>
        <v>45868</v>
      </c>
      <c r="B3586" s="8">
        <f t="shared" si="1536"/>
        <v>16634.961661817229</v>
      </c>
      <c r="C3586" s="224">
        <f t="shared" si="1537"/>
        <v>9500.0962872461932</v>
      </c>
      <c r="D3586" s="28">
        <f t="shared" si="1538"/>
        <v>7245.38</v>
      </c>
      <c r="E3586" s="9">
        <f>IF(K3586=1,VLOOKUP(A3585,[1]Plan1!$AY$117:$BA$314,3),E3585)</f>
        <v>7276.54</v>
      </c>
      <c r="F3586" s="110">
        <f t="shared" si="1539"/>
        <v>45763</v>
      </c>
      <c r="G3586" s="12">
        <f t="shared" si="1540"/>
        <v>4.3006716003852752E-3</v>
      </c>
      <c r="H3586" s="11">
        <f t="shared" si="1541"/>
        <v>45884</v>
      </c>
      <c r="I3586" s="11">
        <f t="shared" si="1542"/>
        <v>45884</v>
      </c>
      <c r="J3586" s="1">
        <f t="shared" si="1543"/>
        <v>23</v>
      </c>
      <c r="K3586" s="1">
        <f t="shared" si="1544"/>
        <v>11</v>
      </c>
      <c r="L3586" s="8">
        <f t="shared" si="1545"/>
        <v>1.00205454</v>
      </c>
      <c r="M3586" s="14">
        <f t="shared" si="1546"/>
        <v>1.0043006699999999</v>
      </c>
      <c r="N3586" s="14">
        <f t="shared" si="1547"/>
        <v>1.6794180854031946</v>
      </c>
      <c r="O3586" s="8">
        <f t="shared" si="1548"/>
        <v>1.68286851</v>
      </c>
      <c r="P3586" s="8">
        <f t="shared" si="1549"/>
        <v>15987.412883769999</v>
      </c>
      <c r="Q3586" s="13">
        <f t="shared" si="1550"/>
        <v>0</v>
      </c>
      <c r="R3586" s="21">
        <v>0</v>
      </c>
      <c r="S3586" s="8">
        <f t="shared" si="1551"/>
        <v>0</v>
      </c>
      <c r="T3586" s="10">
        <f t="shared" si="1552"/>
        <v>0.12631999999999999</v>
      </c>
      <c r="U3586" s="13">
        <f t="shared" si="1553"/>
        <v>79</v>
      </c>
      <c r="V3586" s="13">
        <v>252</v>
      </c>
      <c r="W3586" s="14">
        <f t="shared" si="1555"/>
        <v>1.0379957200000001</v>
      </c>
      <c r="X3586" s="85">
        <f t="shared" si="1535"/>
        <v>647.54877804722889</v>
      </c>
      <c r="Y3586" s="8">
        <v>0</v>
      </c>
      <c r="Z3586" s="9">
        <f t="shared" si="1554"/>
        <v>0</v>
      </c>
      <c r="AA3586" s="26">
        <f t="shared" si="1533"/>
        <v>0</v>
      </c>
      <c r="AB3586" s="70">
        <f t="shared" si="1534"/>
        <v>0</v>
      </c>
      <c r="AC3586" s="4"/>
      <c r="AD3586" s="1"/>
      <c r="AE3586" s="11"/>
      <c r="AF3586" s="5"/>
      <c r="AG3586" s="1"/>
      <c r="AH3586" s="1"/>
      <c r="AI3586" s="1"/>
      <c r="AJ3586" s="1"/>
      <c r="AK3586" s="10"/>
      <c r="AL3586" s="1"/>
      <c r="AM3586" s="1"/>
      <c r="AN3586" s="1"/>
      <c r="AO3586" s="1"/>
      <c r="AP3586" s="1"/>
      <c r="AQ3586" s="1"/>
    </row>
    <row r="3587" spans="1:43" ht="15.75" x14ac:dyDescent="0.2">
      <c r="A3587" s="67">
        <f t="shared" si="1532"/>
        <v>45869</v>
      </c>
      <c r="B3587" s="8">
        <f t="shared" si="1536"/>
        <v>16645.921509503685</v>
      </c>
      <c r="C3587" s="224">
        <f t="shared" si="1537"/>
        <v>9500.0962872461932</v>
      </c>
      <c r="D3587" s="28">
        <f t="shared" si="1538"/>
        <v>7245.38</v>
      </c>
      <c r="E3587" s="9">
        <f>IF(K3587=1,VLOOKUP(A3586,[1]Plan1!$AY$117:$BA$314,3),E3586)</f>
        <v>7276.54</v>
      </c>
      <c r="F3587" s="110">
        <f t="shared" si="1539"/>
        <v>45763</v>
      </c>
      <c r="G3587" s="12">
        <f t="shared" si="1540"/>
        <v>4.3006716003852752E-3</v>
      </c>
      <c r="H3587" s="11">
        <f t="shared" si="1541"/>
        <v>45884</v>
      </c>
      <c r="I3587" s="11">
        <f t="shared" si="1542"/>
        <v>45884</v>
      </c>
      <c r="J3587" s="1">
        <f t="shared" si="1543"/>
        <v>23</v>
      </c>
      <c r="K3587" s="1">
        <f t="shared" si="1544"/>
        <v>12</v>
      </c>
      <c r="L3587" s="8">
        <f t="shared" si="1545"/>
        <v>1.0022415200000001</v>
      </c>
      <c r="M3587" s="14">
        <f t="shared" si="1546"/>
        <v>1.0043006699999999</v>
      </c>
      <c r="N3587" s="14">
        <f t="shared" si="1547"/>
        <v>1.6794180854031946</v>
      </c>
      <c r="O3587" s="8">
        <f t="shared" si="1548"/>
        <v>1.6831825300000001</v>
      </c>
      <c r="P3587" s="8">
        <f t="shared" si="1549"/>
        <v>15990.39610401</v>
      </c>
      <c r="Q3587" s="13">
        <f t="shared" si="1550"/>
        <v>0</v>
      </c>
      <c r="R3587" s="21">
        <v>0</v>
      </c>
      <c r="S3587" s="8">
        <f t="shared" si="1551"/>
        <v>0</v>
      </c>
      <c r="T3587" s="10">
        <f t="shared" si="1552"/>
        <v>0.12631999999999999</v>
      </c>
      <c r="U3587" s="13">
        <f t="shared" si="1553"/>
        <v>80</v>
      </c>
      <c r="V3587" s="13">
        <v>252</v>
      </c>
      <c r="W3587" s="14">
        <f t="shared" si="1555"/>
        <v>1.0384858180000001</v>
      </c>
      <c r="X3587" s="85">
        <f t="shared" si="1535"/>
        <v>655.52540549368393</v>
      </c>
      <c r="Y3587" s="8">
        <v>0</v>
      </c>
      <c r="Z3587" s="9">
        <f t="shared" si="1554"/>
        <v>0</v>
      </c>
      <c r="AA3587" s="26">
        <f t="shared" si="1533"/>
        <v>0</v>
      </c>
      <c r="AB3587" s="70">
        <f t="shared" si="1534"/>
        <v>0</v>
      </c>
      <c r="AC3587" s="4"/>
      <c r="AD3587" s="1"/>
      <c r="AE3587" s="11"/>
      <c r="AF3587" s="5"/>
      <c r="AG3587" s="1"/>
      <c r="AH3587" s="1"/>
      <c r="AI3587" s="1"/>
      <c r="AJ3587" s="1"/>
      <c r="AK3587" s="10"/>
      <c r="AL3587" s="1"/>
      <c r="AM3587" s="1"/>
      <c r="AN3587" s="1"/>
      <c r="AO3587" s="1"/>
      <c r="AP3587" s="1"/>
      <c r="AQ3587" s="1"/>
    </row>
    <row r="3588" spans="1:43" ht="15.75" x14ac:dyDescent="0.2">
      <c r="A3588" s="67">
        <f t="shared" si="1532"/>
        <v>45870</v>
      </c>
      <c r="B3588" s="8">
        <f t="shared" si="1536"/>
        <v>16656.888585442521</v>
      </c>
      <c r="C3588" s="224">
        <f t="shared" si="1537"/>
        <v>9500.0962872461932</v>
      </c>
      <c r="D3588" s="28">
        <f t="shared" si="1538"/>
        <v>7245.38</v>
      </c>
      <c r="E3588" s="9">
        <f>IF(K3588=1,VLOOKUP(A3587,[1]Plan1!$AY$117:$BA$314,3),E3587)</f>
        <v>7276.54</v>
      </c>
      <c r="F3588" s="110">
        <f t="shared" si="1539"/>
        <v>45763</v>
      </c>
      <c r="G3588" s="12">
        <f t="shared" si="1540"/>
        <v>4.3006716003852752E-3</v>
      </c>
      <c r="H3588" s="11">
        <f t="shared" si="1541"/>
        <v>45884</v>
      </c>
      <c r="I3588" s="11">
        <f t="shared" si="1542"/>
        <v>45884</v>
      </c>
      <c r="J3588" s="1">
        <f t="shared" si="1543"/>
        <v>23</v>
      </c>
      <c r="K3588" s="1">
        <f t="shared" si="1544"/>
        <v>13</v>
      </c>
      <c r="L3588" s="8">
        <f t="shared" si="1545"/>
        <v>1.0024285399999999</v>
      </c>
      <c r="M3588" s="14">
        <f t="shared" si="1546"/>
        <v>1.0043006699999999</v>
      </c>
      <c r="N3588" s="14">
        <f t="shared" si="1547"/>
        <v>1.6794180854031946</v>
      </c>
      <c r="O3588" s="8">
        <f t="shared" si="1548"/>
        <v>1.6834966099999999</v>
      </c>
      <c r="P3588" s="8">
        <f t="shared" si="1549"/>
        <v>15993.37989425</v>
      </c>
      <c r="Q3588" s="13">
        <f t="shared" si="1550"/>
        <v>0</v>
      </c>
      <c r="R3588" s="21">
        <v>0</v>
      </c>
      <c r="S3588" s="8">
        <f t="shared" si="1551"/>
        <v>0</v>
      </c>
      <c r="T3588" s="10">
        <f t="shared" si="1552"/>
        <v>0.12631999999999999</v>
      </c>
      <c r="U3588" s="13">
        <f t="shared" si="1553"/>
        <v>81</v>
      </c>
      <c r="V3588" s="13">
        <v>252</v>
      </c>
      <c r="W3588" s="14">
        <f t="shared" si="1555"/>
        <v>1.0389761470000001</v>
      </c>
      <c r="X3588" s="85">
        <f t="shared" si="1535"/>
        <v>663.50869119252025</v>
      </c>
      <c r="Y3588" s="8">
        <v>0</v>
      </c>
      <c r="Z3588" s="9">
        <f t="shared" si="1554"/>
        <v>0</v>
      </c>
      <c r="AA3588" s="26">
        <f t="shared" si="1533"/>
        <v>0</v>
      </c>
      <c r="AB3588" s="70">
        <f t="shared" si="1534"/>
        <v>0</v>
      </c>
      <c r="AC3588" s="4"/>
      <c r="AD3588" s="1"/>
      <c r="AE3588" s="11"/>
      <c r="AF3588" s="5"/>
      <c r="AG3588" s="1"/>
      <c r="AH3588" s="1"/>
      <c r="AI3588" s="1"/>
      <c r="AJ3588" s="1"/>
      <c r="AK3588" s="10"/>
      <c r="AL3588" s="1"/>
      <c r="AM3588" s="1"/>
      <c r="AN3588" s="1"/>
      <c r="AO3588" s="1"/>
      <c r="AP3588" s="1"/>
      <c r="AQ3588" s="1"/>
    </row>
    <row r="3589" spans="1:43" ht="15.75" x14ac:dyDescent="0.2">
      <c r="A3589" s="67">
        <f t="shared" si="1532"/>
        <v>45871</v>
      </c>
      <c r="B3589" s="8">
        <f t="shared" si="1536"/>
        <v>16667.863106566598</v>
      </c>
      <c r="C3589" s="224">
        <f t="shared" si="1537"/>
        <v>9500.0962872461932</v>
      </c>
      <c r="D3589" s="28">
        <f t="shared" si="1538"/>
        <v>7245.38</v>
      </c>
      <c r="E3589" s="9">
        <f>IF(K3589=1,VLOOKUP(A3588,[1]Plan1!$AY$117:$BA$314,3),E3588)</f>
        <v>7276.54</v>
      </c>
      <c r="F3589" s="110">
        <f t="shared" si="1539"/>
        <v>45763</v>
      </c>
      <c r="G3589" s="12">
        <f t="shared" si="1540"/>
        <v>4.3006716003852752E-3</v>
      </c>
      <c r="H3589" s="11">
        <f t="shared" si="1541"/>
        <v>45884</v>
      </c>
      <c r="I3589" s="11">
        <f t="shared" si="1542"/>
        <v>45884</v>
      </c>
      <c r="J3589" s="1">
        <f t="shared" si="1543"/>
        <v>23</v>
      </c>
      <c r="K3589" s="1">
        <f t="shared" si="1544"/>
        <v>14</v>
      </c>
      <c r="L3589" s="8">
        <f t="shared" si="1545"/>
        <v>1.0026155999999999</v>
      </c>
      <c r="M3589" s="14">
        <f t="shared" si="1546"/>
        <v>1.0043006699999999</v>
      </c>
      <c r="N3589" s="14">
        <f t="shared" si="1547"/>
        <v>1.6794180854031946</v>
      </c>
      <c r="O3589" s="8">
        <f t="shared" si="1548"/>
        <v>1.68381077</v>
      </c>
      <c r="P3589" s="8">
        <f t="shared" si="1549"/>
        <v>15996.364444500001</v>
      </c>
      <c r="Q3589" s="13">
        <f t="shared" si="1550"/>
        <v>0</v>
      </c>
      <c r="R3589" s="21">
        <v>0</v>
      </c>
      <c r="S3589" s="8">
        <f t="shared" si="1551"/>
        <v>0</v>
      </c>
      <c r="T3589" s="10">
        <f t="shared" si="1552"/>
        <v>0.12631999999999999</v>
      </c>
      <c r="U3589" s="13">
        <f t="shared" si="1553"/>
        <v>82</v>
      </c>
      <c r="V3589" s="13">
        <v>252</v>
      </c>
      <c r="W3589" s="14">
        <f t="shared" si="1555"/>
        <v>1.039466708</v>
      </c>
      <c r="X3589" s="85">
        <f t="shared" si="1535"/>
        <v>671.49866206659817</v>
      </c>
      <c r="Y3589" s="8">
        <v>0</v>
      </c>
      <c r="Z3589" s="9">
        <f t="shared" si="1554"/>
        <v>0</v>
      </c>
      <c r="AA3589" s="26">
        <f t="shared" si="1533"/>
        <v>0</v>
      </c>
      <c r="AB3589" s="70">
        <f t="shared" si="1534"/>
        <v>0</v>
      </c>
      <c r="AC3589" s="4"/>
      <c r="AD3589" s="1"/>
      <c r="AE3589" s="11"/>
      <c r="AF3589" s="5"/>
      <c r="AG3589" s="1"/>
      <c r="AH3589" s="1"/>
      <c r="AI3589" s="1"/>
      <c r="AJ3589" s="1"/>
      <c r="AK3589" s="10"/>
      <c r="AL3589" s="1"/>
      <c r="AM3589" s="1"/>
      <c r="AN3589" s="1"/>
      <c r="AO3589" s="1"/>
      <c r="AP3589" s="1"/>
      <c r="AQ3589" s="1"/>
    </row>
    <row r="3590" spans="1:43" ht="15.75" x14ac:dyDescent="0.2">
      <c r="A3590" s="67">
        <f t="shared" si="1532"/>
        <v>45872</v>
      </c>
      <c r="B3590" s="8">
        <f t="shared" si="1536"/>
        <v>16667.863106566598</v>
      </c>
      <c r="C3590" s="224">
        <f t="shared" si="1537"/>
        <v>9500.0962872461932</v>
      </c>
      <c r="D3590" s="28">
        <f t="shared" si="1538"/>
        <v>7245.38</v>
      </c>
      <c r="E3590" s="9">
        <f>IF(K3590=1,VLOOKUP(A3589,[1]Plan1!$AY$117:$BA$314,3),E3589)</f>
        <v>7276.54</v>
      </c>
      <c r="F3590" s="110">
        <f t="shared" si="1539"/>
        <v>45763</v>
      </c>
      <c r="G3590" s="12">
        <f t="shared" si="1540"/>
        <v>4.3006716003852752E-3</v>
      </c>
      <c r="H3590" s="11">
        <f t="shared" si="1541"/>
        <v>45884</v>
      </c>
      <c r="I3590" s="11">
        <f t="shared" si="1542"/>
        <v>45884</v>
      </c>
      <c r="J3590" s="1">
        <f t="shared" si="1543"/>
        <v>23</v>
      </c>
      <c r="K3590" s="1">
        <f t="shared" si="1544"/>
        <v>14</v>
      </c>
      <c r="L3590" s="8">
        <f t="shared" si="1545"/>
        <v>1.0026155999999999</v>
      </c>
      <c r="M3590" s="14">
        <f t="shared" si="1546"/>
        <v>1.0043006699999999</v>
      </c>
      <c r="N3590" s="14">
        <f t="shared" si="1547"/>
        <v>1.6794180854031946</v>
      </c>
      <c r="O3590" s="8">
        <f t="shared" si="1548"/>
        <v>1.68381077</v>
      </c>
      <c r="P3590" s="8">
        <f t="shared" si="1549"/>
        <v>15996.364444500001</v>
      </c>
      <c r="Q3590" s="13">
        <f t="shared" si="1550"/>
        <v>0</v>
      </c>
      <c r="R3590" s="21">
        <v>0</v>
      </c>
      <c r="S3590" s="8">
        <f t="shared" si="1551"/>
        <v>0</v>
      </c>
      <c r="T3590" s="10">
        <f t="shared" si="1552"/>
        <v>0.12631999999999999</v>
      </c>
      <c r="U3590" s="13">
        <f t="shared" si="1553"/>
        <v>82</v>
      </c>
      <c r="V3590" s="13">
        <v>252</v>
      </c>
      <c r="W3590" s="14">
        <f t="shared" si="1555"/>
        <v>1.039466708</v>
      </c>
      <c r="X3590" s="85">
        <f t="shared" si="1535"/>
        <v>671.49866206659817</v>
      </c>
      <c r="Y3590" s="8">
        <v>0</v>
      </c>
      <c r="Z3590" s="9">
        <f t="shared" si="1554"/>
        <v>0</v>
      </c>
      <c r="AA3590" s="26">
        <f t="shared" si="1533"/>
        <v>0</v>
      </c>
      <c r="AB3590" s="70">
        <f t="shared" si="1534"/>
        <v>0</v>
      </c>
      <c r="AC3590" s="4"/>
      <c r="AD3590" s="1"/>
      <c r="AE3590" s="11"/>
      <c r="AF3590" s="5"/>
      <c r="AG3590" s="1"/>
      <c r="AH3590" s="1"/>
      <c r="AI3590" s="1"/>
      <c r="AJ3590" s="1"/>
      <c r="AK3590" s="10"/>
      <c r="AL3590" s="1"/>
      <c r="AM3590" s="1"/>
      <c r="AN3590" s="1"/>
      <c r="AO3590" s="1"/>
      <c r="AP3590" s="1"/>
      <c r="AQ3590" s="1"/>
    </row>
    <row r="3591" spans="1:43" ht="15.75" x14ac:dyDescent="0.2">
      <c r="A3591" s="67">
        <f t="shared" si="1532"/>
        <v>45873</v>
      </c>
      <c r="B3591" s="8">
        <f t="shared" si="1536"/>
        <v>16667.863106566598</v>
      </c>
      <c r="C3591" s="224">
        <f t="shared" si="1537"/>
        <v>9500.0962872461932</v>
      </c>
      <c r="D3591" s="28">
        <f t="shared" si="1538"/>
        <v>7245.38</v>
      </c>
      <c r="E3591" s="9">
        <f>IF(K3591=1,VLOOKUP(A3590,[1]Plan1!$AY$117:$BA$314,3),E3590)</f>
        <v>7276.54</v>
      </c>
      <c r="F3591" s="110">
        <f t="shared" si="1539"/>
        <v>45763</v>
      </c>
      <c r="G3591" s="12">
        <f t="shared" si="1540"/>
        <v>4.3006716003852752E-3</v>
      </c>
      <c r="H3591" s="11">
        <f t="shared" si="1541"/>
        <v>45884</v>
      </c>
      <c r="I3591" s="11">
        <f t="shared" si="1542"/>
        <v>45884</v>
      </c>
      <c r="J3591" s="1">
        <f t="shared" si="1543"/>
        <v>23</v>
      </c>
      <c r="K3591" s="1">
        <f t="shared" si="1544"/>
        <v>14</v>
      </c>
      <c r="L3591" s="8">
        <f t="shared" si="1545"/>
        <v>1.0026155999999999</v>
      </c>
      <c r="M3591" s="14">
        <f t="shared" si="1546"/>
        <v>1.0043006699999999</v>
      </c>
      <c r="N3591" s="14">
        <f t="shared" si="1547"/>
        <v>1.6794180854031946</v>
      </c>
      <c r="O3591" s="8">
        <f t="shared" si="1548"/>
        <v>1.68381077</v>
      </c>
      <c r="P3591" s="8">
        <f t="shared" si="1549"/>
        <v>15996.364444500001</v>
      </c>
      <c r="Q3591" s="13">
        <f t="shared" si="1550"/>
        <v>0</v>
      </c>
      <c r="R3591" s="21">
        <v>0</v>
      </c>
      <c r="S3591" s="8">
        <f t="shared" si="1551"/>
        <v>0</v>
      </c>
      <c r="T3591" s="10">
        <f t="shared" si="1552"/>
        <v>0.12631999999999999</v>
      </c>
      <c r="U3591" s="13">
        <f t="shared" si="1553"/>
        <v>82</v>
      </c>
      <c r="V3591" s="13">
        <v>252</v>
      </c>
      <c r="W3591" s="14">
        <f t="shared" si="1555"/>
        <v>1.039466708</v>
      </c>
      <c r="X3591" s="85">
        <f t="shared" si="1535"/>
        <v>671.49866206659817</v>
      </c>
      <c r="Y3591" s="8">
        <v>0</v>
      </c>
      <c r="Z3591" s="9">
        <f t="shared" si="1554"/>
        <v>0</v>
      </c>
      <c r="AA3591" s="26">
        <f t="shared" si="1533"/>
        <v>0</v>
      </c>
      <c r="AB3591" s="70">
        <f t="shared" si="1534"/>
        <v>0</v>
      </c>
      <c r="AC3591" s="4"/>
      <c r="AD3591" s="1"/>
      <c r="AE3591" s="11"/>
      <c r="AF3591" s="5"/>
      <c r="AG3591" s="1"/>
      <c r="AH3591" s="1"/>
      <c r="AI3591" s="1"/>
      <c r="AJ3591" s="1"/>
      <c r="AK3591" s="10"/>
      <c r="AL3591" s="1"/>
      <c r="AM3591" s="1"/>
      <c r="AN3591" s="1"/>
      <c r="AO3591" s="1"/>
      <c r="AP3591" s="1"/>
      <c r="AQ3591" s="1"/>
    </row>
    <row r="3592" spans="1:43" ht="15.75" x14ac:dyDescent="0.2">
      <c r="A3592" s="67">
        <f t="shared" si="1532"/>
        <v>45874</v>
      </c>
      <c r="B3592" s="8">
        <f t="shared" si="1536"/>
        <v>16678.844663890151</v>
      </c>
      <c r="C3592" s="224">
        <f t="shared" si="1537"/>
        <v>9500.0962872461932</v>
      </c>
      <c r="D3592" s="28">
        <f t="shared" si="1538"/>
        <v>7245.38</v>
      </c>
      <c r="E3592" s="9">
        <f>IF(K3592=1,VLOOKUP(A3591,[1]Plan1!$AY$117:$BA$314,3),E3591)</f>
        <v>7276.54</v>
      </c>
      <c r="F3592" s="110">
        <f t="shared" si="1539"/>
        <v>45763</v>
      </c>
      <c r="G3592" s="12">
        <f t="shared" si="1540"/>
        <v>4.3006716003852752E-3</v>
      </c>
      <c r="H3592" s="11">
        <f t="shared" si="1541"/>
        <v>45884</v>
      </c>
      <c r="I3592" s="11">
        <f t="shared" si="1542"/>
        <v>45884</v>
      </c>
      <c r="J3592" s="1">
        <f t="shared" si="1543"/>
        <v>23</v>
      </c>
      <c r="K3592" s="1">
        <f t="shared" si="1544"/>
        <v>15</v>
      </c>
      <c r="L3592" s="8">
        <f t="shared" si="1545"/>
        <v>1.00280269</v>
      </c>
      <c r="M3592" s="14">
        <f t="shared" si="1546"/>
        <v>1.0043006699999999</v>
      </c>
      <c r="N3592" s="14">
        <f t="shared" si="1547"/>
        <v>1.6794180854031946</v>
      </c>
      <c r="O3592" s="8">
        <f t="shared" si="1548"/>
        <v>1.6841249700000001</v>
      </c>
      <c r="P3592" s="8">
        <f t="shared" si="1549"/>
        <v>15999.34937475</v>
      </c>
      <c r="Q3592" s="13">
        <f t="shared" si="1550"/>
        <v>0</v>
      </c>
      <c r="R3592" s="21">
        <v>0</v>
      </c>
      <c r="S3592" s="8">
        <f t="shared" si="1551"/>
        <v>0</v>
      </c>
      <c r="T3592" s="10">
        <f t="shared" si="1552"/>
        <v>0.12631999999999999</v>
      </c>
      <c r="U3592" s="13">
        <f t="shared" si="1553"/>
        <v>83</v>
      </c>
      <c r="V3592" s="13">
        <v>252</v>
      </c>
      <c r="W3592" s="14">
        <f t="shared" si="1555"/>
        <v>1.0399575000000001</v>
      </c>
      <c r="X3592" s="85">
        <f t="shared" si="1535"/>
        <v>679.49528914015343</v>
      </c>
      <c r="Y3592" s="8">
        <v>0</v>
      </c>
      <c r="Z3592" s="9">
        <f t="shared" si="1554"/>
        <v>0</v>
      </c>
      <c r="AA3592" s="26">
        <f t="shared" si="1533"/>
        <v>0</v>
      </c>
      <c r="AB3592" s="70">
        <f t="shared" si="1534"/>
        <v>0</v>
      </c>
      <c r="AC3592" s="4"/>
      <c r="AD3592" s="1"/>
      <c r="AE3592" s="11"/>
      <c r="AF3592" s="5"/>
      <c r="AG3592" s="1"/>
      <c r="AH3592" s="1"/>
      <c r="AI3592" s="1"/>
      <c r="AJ3592" s="1"/>
      <c r="AK3592" s="10"/>
      <c r="AL3592" s="1"/>
      <c r="AM3592" s="1"/>
      <c r="AN3592" s="1"/>
      <c r="AO3592" s="1"/>
      <c r="AP3592" s="1"/>
      <c r="AQ3592" s="1"/>
    </row>
    <row r="3593" spans="1:43" ht="15.75" x14ac:dyDescent="0.2">
      <c r="A3593" s="67">
        <f t="shared" si="1532"/>
        <v>45875</v>
      </c>
      <c r="B3593" s="8">
        <f t="shared" si="1536"/>
        <v>16689.833375177019</v>
      </c>
      <c r="C3593" s="224">
        <f t="shared" si="1537"/>
        <v>9500.0962872461932</v>
      </c>
      <c r="D3593" s="28">
        <f t="shared" si="1538"/>
        <v>7245.38</v>
      </c>
      <c r="E3593" s="9">
        <f>IF(K3593=1,VLOOKUP(A3592,[1]Plan1!$AY$117:$BA$314,3),E3592)</f>
        <v>7276.54</v>
      </c>
      <c r="F3593" s="110">
        <f t="shared" si="1539"/>
        <v>45763</v>
      </c>
      <c r="G3593" s="12">
        <f t="shared" si="1540"/>
        <v>4.3006716003852752E-3</v>
      </c>
      <c r="H3593" s="11">
        <f t="shared" si="1541"/>
        <v>45884</v>
      </c>
      <c r="I3593" s="11">
        <f t="shared" si="1542"/>
        <v>45884</v>
      </c>
      <c r="J3593" s="1">
        <f t="shared" si="1543"/>
        <v>23</v>
      </c>
      <c r="K3593" s="1">
        <f t="shared" si="1544"/>
        <v>16</v>
      </c>
      <c r="L3593" s="8">
        <f t="shared" si="1545"/>
        <v>1.0029898100000001</v>
      </c>
      <c r="M3593" s="14">
        <f t="shared" si="1546"/>
        <v>1.0043006699999999</v>
      </c>
      <c r="N3593" s="14">
        <f t="shared" si="1547"/>
        <v>1.6794180854031946</v>
      </c>
      <c r="O3593" s="8">
        <f t="shared" si="1548"/>
        <v>1.68443922</v>
      </c>
      <c r="P3593" s="8">
        <f t="shared" si="1549"/>
        <v>16002.33478001</v>
      </c>
      <c r="Q3593" s="13">
        <f t="shared" si="1550"/>
        <v>0</v>
      </c>
      <c r="R3593" s="21">
        <v>0</v>
      </c>
      <c r="S3593" s="8">
        <f t="shared" si="1551"/>
        <v>0</v>
      </c>
      <c r="T3593" s="10">
        <f t="shared" si="1552"/>
        <v>0.12631999999999999</v>
      </c>
      <c r="U3593" s="13">
        <f t="shared" si="1553"/>
        <v>84</v>
      </c>
      <c r="V3593" s="13">
        <v>252</v>
      </c>
      <c r="W3593" s="14">
        <f t="shared" si="1555"/>
        <v>1.0404485240000001</v>
      </c>
      <c r="X3593" s="85">
        <f t="shared" si="1535"/>
        <v>687.49859516701952</v>
      </c>
      <c r="Y3593" s="8">
        <v>0</v>
      </c>
      <c r="Z3593" s="9">
        <f t="shared" si="1554"/>
        <v>0</v>
      </c>
      <c r="AA3593" s="26">
        <f t="shared" si="1533"/>
        <v>0</v>
      </c>
      <c r="AB3593" s="70">
        <f t="shared" si="1534"/>
        <v>0</v>
      </c>
      <c r="AC3593" s="4"/>
      <c r="AD3593" s="1"/>
      <c r="AE3593" s="11"/>
      <c r="AF3593" s="5"/>
      <c r="AG3593" s="1"/>
      <c r="AH3593" s="1"/>
      <c r="AI3593" s="1"/>
      <c r="AJ3593" s="1"/>
      <c r="AK3593" s="10"/>
      <c r="AL3593" s="1"/>
      <c r="AM3593" s="1"/>
      <c r="AN3593" s="1"/>
      <c r="AO3593" s="1"/>
      <c r="AP3593" s="1"/>
      <c r="AQ3593" s="1"/>
    </row>
    <row r="3594" spans="1:43" ht="15.75" x14ac:dyDescent="0.2">
      <c r="A3594" s="67">
        <f t="shared" si="1532"/>
        <v>45876</v>
      </c>
      <c r="B3594" s="8">
        <f t="shared" si="1536"/>
        <v>16700.829441461774</v>
      </c>
      <c r="C3594" s="224">
        <f t="shared" si="1537"/>
        <v>9500.0962872461932</v>
      </c>
      <c r="D3594" s="28">
        <f t="shared" si="1538"/>
        <v>7245.38</v>
      </c>
      <c r="E3594" s="9">
        <f>IF(K3594=1,VLOOKUP(A3593,[1]Plan1!$AY$117:$BA$314,3),E3593)</f>
        <v>7276.54</v>
      </c>
      <c r="F3594" s="110">
        <f t="shared" si="1539"/>
        <v>45763</v>
      </c>
      <c r="G3594" s="12">
        <f t="shared" si="1540"/>
        <v>4.3006716003852752E-3</v>
      </c>
      <c r="H3594" s="11">
        <f t="shared" si="1541"/>
        <v>45884</v>
      </c>
      <c r="I3594" s="11">
        <f t="shared" si="1542"/>
        <v>45884</v>
      </c>
      <c r="J3594" s="1">
        <f t="shared" si="1543"/>
        <v>23</v>
      </c>
      <c r="K3594" s="1">
        <f t="shared" si="1544"/>
        <v>17</v>
      </c>
      <c r="L3594" s="8">
        <f t="shared" si="1545"/>
        <v>1.0031769699999999</v>
      </c>
      <c r="M3594" s="14">
        <f t="shared" si="1546"/>
        <v>1.0043006699999999</v>
      </c>
      <c r="N3594" s="14">
        <f t="shared" si="1547"/>
        <v>1.6794180854031946</v>
      </c>
      <c r="O3594" s="8">
        <f t="shared" si="1548"/>
        <v>1.68475354</v>
      </c>
      <c r="P3594" s="8">
        <f t="shared" si="1549"/>
        <v>16005.32085027</v>
      </c>
      <c r="Q3594" s="13">
        <f t="shared" si="1550"/>
        <v>0</v>
      </c>
      <c r="R3594" s="21">
        <v>0</v>
      </c>
      <c r="S3594" s="8">
        <f t="shared" si="1551"/>
        <v>0</v>
      </c>
      <c r="T3594" s="10">
        <f t="shared" si="1552"/>
        <v>0.12631999999999999</v>
      </c>
      <c r="U3594" s="13">
        <f t="shared" si="1553"/>
        <v>85</v>
      </c>
      <c r="V3594" s="13">
        <v>252</v>
      </c>
      <c r="W3594" s="14">
        <f t="shared" si="1555"/>
        <v>1.04093978</v>
      </c>
      <c r="X3594" s="85">
        <f t="shared" si="1535"/>
        <v>695.50859119177301</v>
      </c>
      <c r="Y3594" s="8">
        <v>0</v>
      </c>
      <c r="Z3594" s="9">
        <f t="shared" si="1554"/>
        <v>0</v>
      </c>
      <c r="AA3594" s="26">
        <f t="shared" si="1533"/>
        <v>0</v>
      </c>
      <c r="AB3594" s="70">
        <f t="shared" si="1534"/>
        <v>0</v>
      </c>
      <c r="AC3594" s="4"/>
      <c r="AD3594" s="1"/>
      <c r="AE3594" s="11"/>
      <c r="AF3594" s="5"/>
      <c r="AG3594" s="1"/>
      <c r="AH3594" s="1"/>
      <c r="AI3594" s="1"/>
      <c r="AJ3594" s="1"/>
      <c r="AK3594" s="10"/>
      <c r="AL3594" s="1"/>
      <c r="AM3594" s="1"/>
      <c r="AN3594" s="1"/>
      <c r="AO3594" s="1"/>
      <c r="AP3594" s="1"/>
      <c r="AQ3594" s="1"/>
    </row>
    <row r="3595" spans="1:43" ht="15.75" x14ac:dyDescent="0.2">
      <c r="A3595" s="67">
        <f t="shared" ref="A3595:A3658" si="1556">(A3594+1)</f>
        <v>45877</v>
      </c>
      <c r="B3595" s="8">
        <f t="shared" si="1536"/>
        <v>16711.832865841803</v>
      </c>
      <c r="C3595" s="224">
        <f t="shared" si="1537"/>
        <v>9500.0962872461932</v>
      </c>
      <c r="D3595" s="28">
        <f t="shared" si="1538"/>
        <v>7245.38</v>
      </c>
      <c r="E3595" s="9">
        <f>IF(K3595=1,VLOOKUP(A3594,[1]Plan1!$AY$117:$BA$314,3),E3594)</f>
        <v>7276.54</v>
      </c>
      <c r="F3595" s="110">
        <f t="shared" si="1539"/>
        <v>45763</v>
      </c>
      <c r="G3595" s="12">
        <f t="shared" si="1540"/>
        <v>4.3006716003852752E-3</v>
      </c>
      <c r="H3595" s="11">
        <f t="shared" si="1541"/>
        <v>45884</v>
      </c>
      <c r="I3595" s="11">
        <f t="shared" si="1542"/>
        <v>45884</v>
      </c>
      <c r="J3595" s="1">
        <f t="shared" si="1543"/>
        <v>23</v>
      </c>
      <c r="K3595" s="1">
        <f t="shared" si="1544"/>
        <v>18</v>
      </c>
      <c r="L3595" s="8">
        <f t="shared" si="1545"/>
        <v>1.00336417</v>
      </c>
      <c r="M3595" s="14">
        <f t="shared" si="1546"/>
        <v>1.0043006699999999</v>
      </c>
      <c r="N3595" s="14">
        <f t="shared" si="1547"/>
        <v>1.6794180854031946</v>
      </c>
      <c r="O3595" s="8">
        <f t="shared" si="1548"/>
        <v>1.68506793</v>
      </c>
      <c r="P3595" s="8">
        <f t="shared" si="1549"/>
        <v>16008.307585549999</v>
      </c>
      <c r="Q3595" s="13">
        <f t="shared" si="1550"/>
        <v>0</v>
      </c>
      <c r="R3595" s="21">
        <v>0</v>
      </c>
      <c r="S3595" s="8">
        <f t="shared" si="1551"/>
        <v>0</v>
      </c>
      <c r="T3595" s="10">
        <f t="shared" si="1552"/>
        <v>0.12631999999999999</v>
      </c>
      <c r="U3595" s="13">
        <f t="shared" si="1553"/>
        <v>86</v>
      </c>
      <c r="V3595" s="13">
        <v>252</v>
      </c>
      <c r="W3595" s="14">
        <f t="shared" si="1555"/>
        <v>1.041431268</v>
      </c>
      <c r="X3595" s="85">
        <f t="shared" si="1535"/>
        <v>703.52528029180337</v>
      </c>
      <c r="Y3595" s="8">
        <v>0</v>
      </c>
      <c r="Z3595" s="9">
        <f t="shared" si="1554"/>
        <v>0</v>
      </c>
      <c r="AA3595" s="26">
        <f t="shared" ref="AA3595:AA3658" si="1557">IF($Q3594&gt;0,VLOOKUP($A3594,$AE$10:$AO$114,($AN$7)+1),AA3594)</f>
        <v>0</v>
      </c>
      <c r="AB3595" s="70">
        <f t="shared" ref="AB3595:AB3658" si="1558">IF($Q3594&gt;0,VLOOKUP($A3594,$AE$10:$AO$114,($AO$7)+1),AB3594)</f>
        <v>0</v>
      </c>
      <c r="AC3595" s="4"/>
      <c r="AD3595" s="1"/>
      <c r="AE3595" s="11"/>
      <c r="AF3595" s="5"/>
      <c r="AG3595" s="1"/>
      <c r="AH3595" s="1"/>
      <c r="AI3595" s="1"/>
      <c r="AJ3595" s="1"/>
      <c r="AK3595" s="10"/>
      <c r="AL3595" s="1"/>
      <c r="AM3595" s="1"/>
      <c r="AN3595" s="1"/>
      <c r="AO3595" s="1"/>
      <c r="AP3595" s="1"/>
      <c r="AQ3595" s="1"/>
    </row>
    <row r="3596" spans="1:43" ht="15.75" x14ac:dyDescent="0.2">
      <c r="A3596" s="67">
        <f t="shared" si="1556"/>
        <v>45878</v>
      </c>
      <c r="B3596" s="8">
        <f t="shared" si="1536"/>
        <v>16722.843452886187</v>
      </c>
      <c r="C3596" s="224">
        <f t="shared" si="1537"/>
        <v>9500.0962872461932</v>
      </c>
      <c r="D3596" s="28">
        <f t="shared" si="1538"/>
        <v>7245.38</v>
      </c>
      <c r="E3596" s="9">
        <f>IF(K3596=1,VLOOKUP(A3595,[1]Plan1!$AY$117:$BA$314,3),E3595)</f>
        <v>7276.54</v>
      </c>
      <c r="F3596" s="110">
        <f t="shared" si="1539"/>
        <v>45763</v>
      </c>
      <c r="G3596" s="12">
        <f t="shared" si="1540"/>
        <v>4.3006716003852752E-3</v>
      </c>
      <c r="H3596" s="11">
        <f t="shared" si="1541"/>
        <v>45884</v>
      </c>
      <c r="I3596" s="11">
        <f t="shared" si="1542"/>
        <v>45884</v>
      </c>
      <c r="J3596" s="1">
        <f t="shared" si="1543"/>
        <v>23</v>
      </c>
      <c r="K3596" s="1">
        <f t="shared" si="1544"/>
        <v>19</v>
      </c>
      <c r="L3596" s="8">
        <f t="shared" si="1545"/>
        <v>1.0035514000000001</v>
      </c>
      <c r="M3596" s="14">
        <f t="shared" si="1546"/>
        <v>1.0043006699999999</v>
      </c>
      <c r="N3596" s="14">
        <f t="shared" si="1547"/>
        <v>1.6794180854031946</v>
      </c>
      <c r="O3596" s="8">
        <f t="shared" si="1548"/>
        <v>1.6853823699999999</v>
      </c>
      <c r="P3596" s="8">
        <f t="shared" si="1549"/>
        <v>16011.29479582</v>
      </c>
      <c r="Q3596" s="13">
        <f t="shared" si="1550"/>
        <v>0</v>
      </c>
      <c r="R3596" s="21">
        <v>0</v>
      </c>
      <c r="S3596" s="8">
        <f t="shared" si="1551"/>
        <v>0</v>
      </c>
      <c r="T3596" s="10">
        <f t="shared" si="1552"/>
        <v>0.12631999999999999</v>
      </c>
      <c r="U3596" s="13">
        <f t="shared" si="1553"/>
        <v>87</v>
      </c>
      <c r="V3596" s="13">
        <v>252</v>
      </c>
      <c r="W3596" s="14">
        <f t="shared" si="1555"/>
        <v>1.041922988</v>
      </c>
      <c r="X3596" s="85">
        <f t="shared" si="1535"/>
        <v>711.54865706618523</v>
      </c>
      <c r="Y3596" s="8">
        <v>0</v>
      </c>
      <c r="Z3596" s="9">
        <f t="shared" si="1554"/>
        <v>0</v>
      </c>
      <c r="AA3596" s="26">
        <f t="shared" si="1557"/>
        <v>0</v>
      </c>
      <c r="AB3596" s="70">
        <f t="shared" si="1558"/>
        <v>0</v>
      </c>
      <c r="AC3596" s="4"/>
      <c r="AD3596" s="1"/>
      <c r="AE3596" s="11"/>
      <c r="AF3596" s="5"/>
      <c r="AG3596" s="1"/>
      <c r="AH3596" s="1"/>
      <c r="AI3596" s="1"/>
      <c r="AJ3596" s="1"/>
      <c r="AK3596" s="10"/>
      <c r="AL3596" s="1"/>
      <c r="AM3596" s="1"/>
      <c r="AN3596" s="1"/>
      <c r="AO3596" s="1"/>
      <c r="AP3596" s="1"/>
      <c r="AQ3596" s="1"/>
    </row>
    <row r="3597" spans="1:43" ht="15.75" x14ac:dyDescent="0.2">
      <c r="A3597" s="67">
        <f t="shared" si="1556"/>
        <v>45879</v>
      </c>
      <c r="B3597" s="8">
        <f t="shared" si="1536"/>
        <v>16722.843452886187</v>
      </c>
      <c r="C3597" s="224">
        <f t="shared" si="1537"/>
        <v>9500.0962872461932</v>
      </c>
      <c r="D3597" s="28">
        <f t="shared" si="1538"/>
        <v>7245.38</v>
      </c>
      <c r="E3597" s="9">
        <f>IF(K3597=1,VLOOKUP(A3596,[1]Plan1!$AY$117:$BA$314,3),E3596)</f>
        <v>7276.54</v>
      </c>
      <c r="F3597" s="110">
        <f t="shared" si="1539"/>
        <v>45763</v>
      </c>
      <c r="G3597" s="12">
        <f t="shared" si="1540"/>
        <v>4.3006716003852752E-3</v>
      </c>
      <c r="H3597" s="11">
        <f t="shared" si="1541"/>
        <v>45884</v>
      </c>
      <c r="I3597" s="11">
        <f t="shared" si="1542"/>
        <v>45884</v>
      </c>
      <c r="J3597" s="1">
        <f t="shared" si="1543"/>
        <v>23</v>
      </c>
      <c r="K3597" s="1">
        <f t="shared" si="1544"/>
        <v>19</v>
      </c>
      <c r="L3597" s="8">
        <f t="shared" si="1545"/>
        <v>1.0035514000000001</v>
      </c>
      <c r="M3597" s="14">
        <f t="shared" si="1546"/>
        <v>1.0043006699999999</v>
      </c>
      <c r="N3597" s="14">
        <f t="shared" si="1547"/>
        <v>1.6794180854031946</v>
      </c>
      <c r="O3597" s="8">
        <f t="shared" si="1548"/>
        <v>1.6853823699999999</v>
      </c>
      <c r="P3597" s="8">
        <f t="shared" si="1549"/>
        <v>16011.29479582</v>
      </c>
      <c r="Q3597" s="13">
        <f t="shared" si="1550"/>
        <v>0</v>
      </c>
      <c r="R3597" s="21">
        <v>0</v>
      </c>
      <c r="S3597" s="8">
        <f t="shared" si="1551"/>
        <v>0</v>
      </c>
      <c r="T3597" s="10">
        <f t="shared" si="1552"/>
        <v>0.12631999999999999</v>
      </c>
      <c r="U3597" s="13">
        <f t="shared" si="1553"/>
        <v>87</v>
      </c>
      <c r="V3597" s="13">
        <v>252</v>
      </c>
      <c r="W3597" s="14">
        <f t="shared" si="1555"/>
        <v>1.041922988</v>
      </c>
      <c r="X3597" s="85">
        <f t="shared" si="1535"/>
        <v>711.54865706618523</v>
      </c>
      <c r="Y3597" s="8">
        <v>0</v>
      </c>
      <c r="Z3597" s="9">
        <f t="shared" si="1554"/>
        <v>0</v>
      </c>
      <c r="AA3597" s="26">
        <f t="shared" si="1557"/>
        <v>0</v>
      </c>
      <c r="AB3597" s="70">
        <f t="shared" si="1558"/>
        <v>0</v>
      </c>
      <c r="AC3597" s="4"/>
      <c r="AD3597" s="1"/>
      <c r="AE3597" s="11"/>
      <c r="AF3597" s="5"/>
      <c r="AG3597" s="1"/>
      <c r="AH3597" s="1"/>
      <c r="AI3597" s="1"/>
      <c r="AJ3597" s="1"/>
      <c r="AK3597" s="10"/>
      <c r="AL3597" s="1"/>
      <c r="AM3597" s="1"/>
      <c r="AN3597" s="1"/>
      <c r="AO3597" s="1"/>
      <c r="AP3597" s="1"/>
      <c r="AQ3597" s="1"/>
    </row>
    <row r="3598" spans="1:43" ht="15.75" x14ac:dyDescent="0.2">
      <c r="A3598" s="67">
        <f t="shared" si="1556"/>
        <v>45880</v>
      </c>
      <c r="B3598" s="8">
        <f t="shared" si="1536"/>
        <v>16722.843452886187</v>
      </c>
      <c r="C3598" s="224">
        <f t="shared" si="1537"/>
        <v>9500.0962872461932</v>
      </c>
      <c r="D3598" s="28">
        <f t="shared" si="1538"/>
        <v>7245.38</v>
      </c>
      <c r="E3598" s="9">
        <f>IF(K3598=1,VLOOKUP(A3597,[1]Plan1!$AY$117:$BA$314,3),E3597)</f>
        <v>7276.54</v>
      </c>
      <c r="F3598" s="110">
        <f t="shared" si="1539"/>
        <v>45763</v>
      </c>
      <c r="G3598" s="12">
        <f t="shared" si="1540"/>
        <v>4.3006716003852752E-3</v>
      </c>
      <c r="H3598" s="11">
        <f t="shared" si="1541"/>
        <v>45884</v>
      </c>
      <c r="I3598" s="11">
        <f t="shared" si="1542"/>
        <v>45884</v>
      </c>
      <c r="J3598" s="1">
        <f t="shared" si="1543"/>
        <v>23</v>
      </c>
      <c r="K3598" s="1">
        <f t="shared" si="1544"/>
        <v>19</v>
      </c>
      <c r="L3598" s="8">
        <f t="shared" si="1545"/>
        <v>1.0035514000000001</v>
      </c>
      <c r="M3598" s="14">
        <f t="shared" si="1546"/>
        <v>1.0043006699999999</v>
      </c>
      <c r="N3598" s="14">
        <f t="shared" si="1547"/>
        <v>1.6794180854031946</v>
      </c>
      <c r="O3598" s="8">
        <f t="shared" si="1548"/>
        <v>1.6853823699999999</v>
      </c>
      <c r="P3598" s="8">
        <f t="shared" si="1549"/>
        <v>16011.29479582</v>
      </c>
      <c r="Q3598" s="13">
        <f t="shared" si="1550"/>
        <v>0</v>
      </c>
      <c r="R3598" s="21">
        <v>0</v>
      </c>
      <c r="S3598" s="8">
        <f t="shared" si="1551"/>
        <v>0</v>
      </c>
      <c r="T3598" s="10">
        <f t="shared" si="1552"/>
        <v>0.12631999999999999</v>
      </c>
      <c r="U3598" s="13">
        <f t="shared" si="1553"/>
        <v>87</v>
      </c>
      <c r="V3598" s="13">
        <v>252</v>
      </c>
      <c r="W3598" s="14">
        <f t="shared" si="1555"/>
        <v>1.041922988</v>
      </c>
      <c r="X3598" s="85">
        <f t="shared" si="1535"/>
        <v>711.54865706618523</v>
      </c>
      <c r="Y3598" s="8">
        <v>0</v>
      </c>
      <c r="Z3598" s="9">
        <f t="shared" si="1554"/>
        <v>0</v>
      </c>
      <c r="AA3598" s="26">
        <f t="shared" si="1557"/>
        <v>0</v>
      </c>
      <c r="AB3598" s="70">
        <f t="shared" si="1558"/>
        <v>0</v>
      </c>
      <c r="AC3598" s="4"/>
      <c r="AD3598" s="1"/>
      <c r="AE3598" s="11"/>
      <c r="AF3598" s="5"/>
      <c r="AG3598" s="1"/>
      <c r="AH3598" s="1"/>
      <c r="AI3598" s="1"/>
      <c r="AJ3598" s="1"/>
      <c r="AK3598" s="10"/>
      <c r="AL3598" s="1"/>
      <c r="AM3598" s="1"/>
      <c r="AN3598" s="1"/>
      <c r="AO3598" s="1"/>
      <c r="AP3598" s="1"/>
      <c r="AQ3598" s="1"/>
    </row>
    <row r="3599" spans="1:43" ht="15.75" x14ac:dyDescent="0.2">
      <c r="A3599" s="67">
        <f t="shared" si="1556"/>
        <v>45881</v>
      </c>
      <c r="B3599" s="8">
        <f t="shared" si="1536"/>
        <v>16733.861106152362</v>
      </c>
      <c r="C3599" s="224">
        <f t="shared" si="1537"/>
        <v>9500.0962872461932</v>
      </c>
      <c r="D3599" s="28">
        <f t="shared" si="1538"/>
        <v>7245.38</v>
      </c>
      <c r="E3599" s="9">
        <f>IF(K3599=1,VLOOKUP(A3598,[1]Plan1!$AY$117:$BA$314,3),E3598)</f>
        <v>7276.54</v>
      </c>
      <c r="F3599" s="110">
        <f t="shared" si="1539"/>
        <v>45763</v>
      </c>
      <c r="G3599" s="12">
        <f t="shared" si="1540"/>
        <v>4.3006716003852752E-3</v>
      </c>
      <c r="H3599" s="11">
        <f t="shared" si="1541"/>
        <v>45884</v>
      </c>
      <c r="I3599" s="11">
        <f t="shared" si="1542"/>
        <v>45884</v>
      </c>
      <c r="J3599" s="1">
        <f t="shared" si="1543"/>
        <v>23</v>
      </c>
      <c r="K3599" s="1">
        <f t="shared" si="1544"/>
        <v>20</v>
      </c>
      <c r="L3599" s="8">
        <f t="shared" si="1545"/>
        <v>1.00373866</v>
      </c>
      <c r="M3599" s="14">
        <f t="shared" si="1546"/>
        <v>1.0043006699999999</v>
      </c>
      <c r="N3599" s="14">
        <f t="shared" si="1547"/>
        <v>1.6794180854031946</v>
      </c>
      <c r="O3599" s="8">
        <f t="shared" si="1548"/>
        <v>1.68569685</v>
      </c>
      <c r="P3599" s="8">
        <f t="shared" si="1549"/>
        <v>16014.2823861</v>
      </c>
      <c r="Q3599" s="13">
        <f t="shared" si="1550"/>
        <v>0</v>
      </c>
      <c r="R3599" s="21">
        <v>0</v>
      </c>
      <c r="S3599" s="8">
        <f t="shared" si="1551"/>
        <v>0</v>
      </c>
      <c r="T3599" s="10">
        <f t="shared" si="1552"/>
        <v>0.12631999999999999</v>
      </c>
      <c r="U3599" s="13">
        <f t="shared" si="1553"/>
        <v>88</v>
      </c>
      <c r="V3599" s="13">
        <v>252</v>
      </c>
      <c r="W3599" s="14">
        <f t="shared" si="1555"/>
        <v>1.04241494</v>
      </c>
      <c r="X3599" s="85">
        <f t="shared" ref="X3599:X3662" si="1559">TRUNC((P3599*(W3599-1)),8)+(-AC$3479*(O3599/O$3469)*W3599)</f>
        <v>719.57872005236391</v>
      </c>
      <c r="Y3599" s="8">
        <v>0</v>
      </c>
      <c r="Z3599" s="9">
        <f t="shared" si="1554"/>
        <v>0</v>
      </c>
      <c r="AA3599" s="26">
        <f t="shared" si="1557"/>
        <v>0</v>
      </c>
      <c r="AB3599" s="70">
        <f t="shared" si="1558"/>
        <v>0</v>
      </c>
      <c r="AC3599" s="4"/>
      <c r="AD3599" s="1"/>
      <c r="AE3599" s="11"/>
      <c r="AF3599" s="5"/>
      <c r="AG3599" s="1"/>
      <c r="AH3599" s="1"/>
      <c r="AI3599" s="1"/>
      <c r="AJ3599" s="1"/>
      <c r="AK3599" s="10"/>
      <c r="AL3599" s="1"/>
      <c r="AM3599" s="1"/>
      <c r="AN3599" s="1"/>
      <c r="AO3599" s="1"/>
      <c r="AP3599" s="1"/>
      <c r="AQ3599" s="1"/>
    </row>
    <row r="3600" spans="1:43" ht="15.75" x14ac:dyDescent="0.2">
      <c r="A3600" s="67">
        <f t="shared" si="1556"/>
        <v>45882</v>
      </c>
      <c r="B3600" s="8">
        <f t="shared" si="1536"/>
        <v>16744.886225544258</v>
      </c>
      <c r="C3600" s="224">
        <f t="shared" si="1537"/>
        <v>9500.0962872461932</v>
      </c>
      <c r="D3600" s="28">
        <f t="shared" si="1538"/>
        <v>7245.38</v>
      </c>
      <c r="E3600" s="9">
        <f>IF(K3600=1,VLOOKUP(A3599,[1]Plan1!$AY$117:$BA$314,3),E3599)</f>
        <v>7276.54</v>
      </c>
      <c r="F3600" s="110">
        <f t="shared" si="1539"/>
        <v>45763</v>
      </c>
      <c r="G3600" s="12">
        <f t="shared" si="1540"/>
        <v>4.3006716003852752E-3</v>
      </c>
      <c r="H3600" s="11">
        <f t="shared" si="1541"/>
        <v>45884</v>
      </c>
      <c r="I3600" s="11">
        <f t="shared" si="1542"/>
        <v>45884</v>
      </c>
      <c r="J3600" s="1">
        <f t="shared" si="1543"/>
        <v>23</v>
      </c>
      <c r="K3600" s="1">
        <f t="shared" si="1544"/>
        <v>21</v>
      </c>
      <c r="L3600" s="8">
        <f t="shared" si="1545"/>
        <v>1.0039259599999999</v>
      </c>
      <c r="M3600" s="14">
        <f t="shared" si="1546"/>
        <v>1.0043006699999999</v>
      </c>
      <c r="N3600" s="14">
        <f t="shared" si="1547"/>
        <v>1.6794180854031946</v>
      </c>
      <c r="O3600" s="8">
        <f t="shared" si="1548"/>
        <v>1.6860114100000001</v>
      </c>
      <c r="P3600" s="8">
        <f t="shared" si="1549"/>
        <v>16017.270736390001</v>
      </c>
      <c r="Q3600" s="13">
        <f t="shared" si="1550"/>
        <v>0</v>
      </c>
      <c r="R3600" s="21">
        <v>0</v>
      </c>
      <c r="S3600" s="8">
        <f t="shared" si="1551"/>
        <v>0</v>
      </c>
      <c r="T3600" s="10">
        <f t="shared" si="1552"/>
        <v>0.12631999999999999</v>
      </c>
      <c r="U3600" s="13">
        <f t="shared" si="1553"/>
        <v>89</v>
      </c>
      <c r="V3600" s="13">
        <v>252</v>
      </c>
      <c r="W3600" s="14">
        <f t="shared" si="1555"/>
        <v>1.0429071240000001</v>
      </c>
      <c r="X3600" s="85">
        <f t="shared" si="1559"/>
        <v>727.61548915425578</v>
      </c>
      <c r="Y3600" s="8">
        <v>0</v>
      </c>
      <c r="Z3600" s="9">
        <f t="shared" si="1554"/>
        <v>0</v>
      </c>
      <c r="AA3600" s="26">
        <f t="shared" si="1557"/>
        <v>0</v>
      </c>
      <c r="AB3600" s="70">
        <f t="shared" si="1558"/>
        <v>0</v>
      </c>
      <c r="AC3600" s="4"/>
      <c r="AD3600" s="1"/>
      <c r="AE3600" s="11"/>
      <c r="AF3600" s="5"/>
      <c r="AG3600" s="1"/>
      <c r="AH3600" s="1"/>
      <c r="AI3600" s="1"/>
      <c r="AJ3600" s="1"/>
      <c r="AK3600" s="10"/>
      <c r="AL3600" s="1"/>
      <c r="AM3600" s="1"/>
      <c r="AN3600" s="1"/>
      <c r="AO3600" s="1"/>
      <c r="AP3600" s="1"/>
      <c r="AQ3600" s="1"/>
    </row>
    <row r="3601" spans="1:43" ht="15.75" x14ac:dyDescent="0.2">
      <c r="A3601" s="67">
        <f t="shared" si="1556"/>
        <v>45883</v>
      </c>
      <c r="B3601" s="8">
        <f t="shared" si="1536"/>
        <v>16755.91863159931</v>
      </c>
      <c r="C3601" s="224">
        <f t="shared" si="1537"/>
        <v>9500.0962872461932</v>
      </c>
      <c r="D3601" s="28">
        <f t="shared" si="1538"/>
        <v>7245.38</v>
      </c>
      <c r="E3601" s="9">
        <f>IF(K3601=1,VLOOKUP(A3600,[1]Plan1!$AY$117:$BA$314,3),E3600)</f>
        <v>7276.54</v>
      </c>
      <c r="F3601" s="110">
        <f t="shared" si="1539"/>
        <v>45763</v>
      </c>
      <c r="G3601" s="12">
        <f t="shared" si="1540"/>
        <v>4.3006716003852752E-3</v>
      </c>
      <c r="H3601" s="11">
        <f t="shared" si="1541"/>
        <v>45884</v>
      </c>
      <c r="I3601" s="11">
        <f t="shared" si="1542"/>
        <v>45884</v>
      </c>
      <c r="J3601" s="1">
        <f t="shared" si="1543"/>
        <v>23</v>
      </c>
      <c r="K3601" s="1">
        <f t="shared" si="1544"/>
        <v>22</v>
      </c>
      <c r="L3601" s="8">
        <f t="shared" si="1545"/>
        <v>1.0041133</v>
      </c>
      <c r="M3601" s="14">
        <f t="shared" si="1546"/>
        <v>1.0043006699999999</v>
      </c>
      <c r="N3601" s="14">
        <f t="shared" si="1547"/>
        <v>1.6794180854031946</v>
      </c>
      <c r="O3601" s="8">
        <f t="shared" si="1548"/>
        <v>1.68632603</v>
      </c>
      <c r="P3601" s="8">
        <f t="shared" si="1549"/>
        <v>16020.25965668</v>
      </c>
      <c r="Q3601" s="13">
        <f t="shared" si="1550"/>
        <v>0</v>
      </c>
      <c r="R3601" s="21">
        <v>0</v>
      </c>
      <c r="S3601" s="8">
        <f t="shared" si="1551"/>
        <v>0</v>
      </c>
      <c r="T3601" s="10">
        <f t="shared" si="1552"/>
        <v>0.12631999999999999</v>
      </c>
      <c r="U3601" s="13">
        <f t="shared" si="1553"/>
        <v>90</v>
      </c>
      <c r="V3601" s="13">
        <v>252</v>
      </c>
      <c r="W3601" s="14">
        <f t="shared" si="1555"/>
        <v>1.0433995410000001</v>
      </c>
      <c r="X3601" s="85">
        <f t="shared" si="1559"/>
        <v>735.65897491930968</v>
      </c>
      <c r="Y3601" s="8">
        <v>0</v>
      </c>
      <c r="Z3601" s="9">
        <f t="shared" si="1554"/>
        <v>0</v>
      </c>
      <c r="AA3601" s="26">
        <f t="shared" si="1557"/>
        <v>0</v>
      </c>
      <c r="AB3601" s="70">
        <f t="shared" si="1558"/>
        <v>0</v>
      </c>
      <c r="AC3601" s="4"/>
      <c r="AD3601" s="1"/>
      <c r="AE3601" s="11"/>
      <c r="AF3601" s="5"/>
      <c r="AG3601" s="1"/>
      <c r="AH3601" s="1"/>
      <c r="AI3601" s="1"/>
      <c r="AJ3601" s="1"/>
      <c r="AK3601" s="10"/>
      <c r="AL3601" s="1"/>
      <c r="AM3601" s="1"/>
      <c r="AN3601" s="1"/>
      <c r="AO3601" s="1"/>
      <c r="AP3601" s="1"/>
      <c r="AQ3601" s="1"/>
    </row>
    <row r="3602" spans="1:43" ht="15.75" x14ac:dyDescent="0.2">
      <c r="A3602" s="67">
        <f t="shared" si="1556"/>
        <v>45884</v>
      </c>
      <c r="B3602" s="8">
        <f t="shared" si="1536"/>
        <v>16766.958211776284</v>
      </c>
      <c r="C3602" s="224">
        <f t="shared" si="1537"/>
        <v>9500.0962872461932</v>
      </c>
      <c r="D3602" s="28">
        <f t="shared" si="1538"/>
        <v>7245.38</v>
      </c>
      <c r="E3602" s="9">
        <f>IF(K3602=1,VLOOKUP(A3601,[1]Plan1!$AY$117:$BA$314,3),E3601)</f>
        <v>7276.54</v>
      </c>
      <c r="F3602" s="110">
        <f t="shared" si="1539"/>
        <v>45763</v>
      </c>
      <c r="G3602" s="12">
        <f t="shared" si="1540"/>
        <v>4.3006716003852752E-3</v>
      </c>
      <c r="H3602" s="11">
        <f t="shared" si="1541"/>
        <v>45915</v>
      </c>
      <c r="I3602" s="11">
        <f t="shared" si="1542"/>
        <v>45884</v>
      </c>
      <c r="J3602" s="1">
        <f t="shared" si="1543"/>
        <v>23</v>
      </c>
      <c r="K3602" s="1">
        <f t="shared" si="1544"/>
        <v>23</v>
      </c>
      <c r="L3602" s="8">
        <f t="shared" si="1545"/>
        <v>1.0043006699999999</v>
      </c>
      <c r="M3602" s="14">
        <f t="shared" si="1546"/>
        <v>1.0043006699999999</v>
      </c>
      <c r="N3602" s="14">
        <f t="shared" si="1547"/>
        <v>1.6794180854031946</v>
      </c>
      <c r="O3602" s="8">
        <f t="shared" si="1548"/>
        <v>1.6866407000000001</v>
      </c>
      <c r="P3602" s="8">
        <f t="shared" si="1549"/>
        <v>16023.249051979999</v>
      </c>
      <c r="Q3602" s="13">
        <f t="shared" si="1550"/>
        <v>0</v>
      </c>
      <c r="R3602" s="21">
        <v>0</v>
      </c>
      <c r="S3602" s="8">
        <f t="shared" si="1551"/>
        <v>0</v>
      </c>
      <c r="T3602" s="10">
        <f t="shared" si="1552"/>
        <v>0.12631999999999999</v>
      </c>
      <c r="U3602" s="13">
        <f t="shared" si="1553"/>
        <v>91</v>
      </c>
      <c r="V3602" s="13">
        <v>252</v>
      </c>
      <c r="W3602" s="14">
        <f t="shared" si="1555"/>
        <v>1.04389219</v>
      </c>
      <c r="X3602" s="85">
        <f t="shared" si="1559"/>
        <v>743.70915979628353</v>
      </c>
      <c r="Y3602" s="8">
        <v>0</v>
      </c>
      <c r="Z3602" s="9">
        <f t="shared" si="1554"/>
        <v>0</v>
      </c>
      <c r="AA3602" s="26">
        <f t="shared" si="1557"/>
        <v>0</v>
      </c>
      <c r="AB3602" s="70">
        <f t="shared" si="1558"/>
        <v>0</v>
      </c>
      <c r="AC3602" s="4"/>
      <c r="AD3602" s="1"/>
      <c r="AE3602" s="11"/>
      <c r="AF3602" s="5"/>
      <c r="AG3602" s="1"/>
      <c r="AH3602" s="1"/>
      <c r="AI3602" s="1"/>
      <c r="AJ3602" s="1"/>
      <c r="AK3602" s="10"/>
      <c r="AL3602" s="1"/>
      <c r="AM3602" s="1"/>
      <c r="AN3602" s="1"/>
      <c r="AO3602" s="1"/>
      <c r="AP3602" s="1"/>
      <c r="AQ3602" s="1"/>
    </row>
    <row r="3603" spans="1:43" ht="15.75" x14ac:dyDescent="0.2">
      <c r="A3603" s="67">
        <f t="shared" si="1556"/>
        <v>45885</v>
      </c>
      <c r="B3603" s="8">
        <f t="shared" si="1536"/>
        <v>16778.303157961825</v>
      </c>
      <c r="C3603" s="224">
        <f t="shared" si="1537"/>
        <v>9500.0962872461932</v>
      </c>
      <c r="D3603" s="28">
        <f t="shared" si="1538"/>
        <v>7245.38</v>
      </c>
      <c r="E3603" s="9">
        <f>IF(K3603=1,VLOOKUP(A3602,[1]Plan1!$AY$117:$BA$314,3),E3602)</f>
        <v>7276.54</v>
      </c>
      <c r="F3603" s="110">
        <f t="shared" si="1539"/>
        <v>45763</v>
      </c>
      <c r="G3603" s="12">
        <f t="shared" si="1540"/>
        <v>4.3006716003852752E-3</v>
      </c>
      <c r="H3603" s="11">
        <f t="shared" si="1541"/>
        <v>45915</v>
      </c>
      <c r="I3603" s="11">
        <f t="shared" si="1542"/>
        <v>45915</v>
      </c>
      <c r="J3603" s="1">
        <f t="shared" si="1543"/>
        <v>21</v>
      </c>
      <c r="K3603" s="1">
        <f t="shared" si="1544"/>
        <v>1</v>
      </c>
      <c r="L3603" s="8">
        <f t="shared" si="1545"/>
        <v>1.0002043700000001</v>
      </c>
      <c r="M3603" s="14">
        <f t="shared" si="1546"/>
        <v>1.0043006699999999</v>
      </c>
      <c r="N3603" s="14">
        <f t="shared" si="1547"/>
        <v>1.6866407083805455</v>
      </c>
      <c r="O3603" s="8">
        <f t="shared" si="1548"/>
        <v>1.6869854</v>
      </c>
      <c r="P3603" s="8">
        <f t="shared" si="1549"/>
        <v>16026.52373517</v>
      </c>
      <c r="Q3603" s="13">
        <f t="shared" si="1550"/>
        <v>0</v>
      </c>
      <c r="R3603" s="21">
        <v>0</v>
      </c>
      <c r="S3603" s="8">
        <f t="shared" si="1551"/>
        <v>0</v>
      </c>
      <c r="T3603" s="10">
        <f t="shared" si="1552"/>
        <v>0.12631999999999999</v>
      </c>
      <c r="U3603" s="13">
        <f t="shared" si="1553"/>
        <v>92</v>
      </c>
      <c r="V3603" s="13">
        <v>252</v>
      </c>
      <c r="W3603" s="14">
        <f t="shared" si="1555"/>
        <v>1.0443850720000001</v>
      </c>
      <c r="X3603" s="85">
        <f t="shared" si="1559"/>
        <v>751.77942279182525</v>
      </c>
      <c r="Y3603" s="8">
        <v>0</v>
      </c>
      <c r="Z3603" s="9">
        <f t="shared" si="1554"/>
        <v>0</v>
      </c>
      <c r="AA3603" s="26">
        <f t="shared" si="1557"/>
        <v>0</v>
      </c>
      <c r="AB3603" s="70">
        <f t="shared" si="1558"/>
        <v>0</v>
      </c>
      <c r="AC3603" s="4"/>
      <c r="AD3603" s="1"/>
      <c r="AE3603" s="11"/>
      <c r="AF3603" s="5"/>
      <c r="AG3603" s="1"/>
      <c r="AH3603" s="1"/>
      <c r="AI3603" s="1"/>
      <c r="AJ3603" s="1"/>
      <c r="AK3603" s="10"/>
      <c r="AL3603" s="1"/>
      <c r="AM3603" s="1"/>
      <c r="AN3603" s="1"/>
      <c r="AO3603" s="1"/>
      <c r="AP3603" s="1"/>
      <c r="AQ3603" s="1"/>
    </row>
    <row r="3604" spans="1:43" ht="15.75" x14ac:dyDescent="0.2">
      <c r="A3604" s="67">
        <f t="shared" si="1556"/>
        <v>45886</v>
      </c>
      <c r="B3604" s="8">
        <f t="shared" si="1536"/>
        <v>16778.303157961825</v>
      </c>
      <c r="C3604" s="224">
        <f t="shared" si="1537"/>
        <v>9500.0962872461932</v>
      </c>
      <c r="D3604" s="28">
        <f t="shared" si="1538"/>
        <v>7245.38</v>
      </c>
      <c r="E3604" s="9">
        <f>IF(K3604=1,VLOOKUP(A3603,[1]Plan1!$AY$117:$BA$314,3),E3603)</f>
        <v>7276.54</v>
      </c>
      <c r="F3604" s="110">
        <f t="shared" si="1539"/>
        <v>45763</v>
      </c>
      <c r="G3604" s="12">
        <f t="shared" si="1540"/>
        <v>4.3006716003852752E-3</v>
      </c>
      <c r="H3604" s="11">
        <f t="shared" si="1541"/>
        <v>45915</v>
      </c>
      <c r="I3604" s="11">
        <f t="shared" si="1542"/>
        <v>45915</v>
      </c>
      <c r="J3604" s="1">
        <f t="shared" si="1543"/>
        <v>21</v>
      </c>
      <c r="K3604" s="1">
        <f t="shared" si="1544"/>
        <v>1</v>
      </c>
      <c r="L3604" s="8">
        <f t="shared" si="1545"/>
        <v>1.0002043700000001</v>
      </c>
      <c r="M3604" s="14">
        <f t="shared" si="1546"/>
        <v>1.0043006699999999</v>
      </c>
      <c r="N3604" s="14">
        <f t="shared" si="1547"/>
        <v>1.6866407083805455</v>
      </c>
      <c r="O3604" s="8">
        <f t="shared" si="1548"/>
        <v>1.6869854</v>
      </c>
      <c r="P3604" s="8">
        <f t="shared" si="1549"/>
        <v>16026.52373517</v>
      </c>
      <c r="Q3604" s="13">
        <f t="shared" si="1550"/>
        <v>0</v>
      </c>
      <c r="R3604" s="21">
        <v>0</v>
      </c>
      <c r="S3604" s="8">
        <f t="shared" si="1551"/>
        <v>0</v>
      </c>
      <c r="T3604" s="10">
        <f t="shared" si="1552"/>
        <v>0.12631999999999999</v>
      </c>
      <c r="U3604" s="13">
        <f t="shared" si="1553"/>
        <v>92</v>
      </c>
      <c r="V3604" s="13">
        <v>252</v>
      </c>
      <c r="W3604" s="14">
        <f t="shared" si="1555"/>
        <v>1.0443850720000001</v>
      </c>
      <c r="X3604" s="85">
        <f t="shared" si="1559"/>
        <v>751.77942279182525</v>
      </c>
      <c r="Y3604" s="8">
        <v>0</v>
      </c>
      <c r="Z3604" s="9">
        <f t="shared" si="1554"/>
        <v>0</v>
      </c>
      <c r="AA3604" s="26">
        <f t="shared" si="1557"/>
        <v>0</v>
      </c>
      <c r="AB3604" s="70">
        <f t="shared" si="1558"/>
        <v>0</v>
      </c>
      <c r="AC3604" s="4"/>
      <c r="AD3604" s="1"/>
      <c r="AE3604" s="11"/>
      <c r="AF3604" s="5"/>
      <c r="AG3604" s="1"/>
      <c r="AH3604" s="1"/>
      <c r="AI3604" s="1"/>
      <c r="AJ3604" s="1"/>
      <c r="AK3604" s="10"/>
      <c r="AL3604" s="1"/>
      <c r="AM3604" s="1"/>
      <c r="AN3604" s="1"/>
      <c r="AO3604" s="1"/>
      <c r="AP3604" s="1"/>
      <c r="AQ3604" s="1"/>
    </row>
    <row r="3605" spans="1:43" ht="15.75" x14ac:dyDescent="0.2">
      <c r="A3605" s="67">
        <f t="shared" si="1556"/>
        <v>45887</v>
      </c>
      <c r="B3605" s="8">
        <f t="shared" si="1536"/>
        <v>16778.303157961825</v>
      </c>
      <c r="C3605" s="224">
        <f t="shared" si="1537"/>
        <v>9500.0962872461932</v>
      </c>
      <c r="D3605" s="28">
        <f t="shared" si="1538"/>
        <v>7245.38</v>
      </c>
      <c r="E3605" s="9">
        <f>IF(K3605=1,VLOOKUP(A3604,[1]Plan1!$AY$117:$BA$314,3),E3604)</f>
        <v>7276.54</v>
      </c>
      <c r="F3605" s="110">
        <f t="shared" si="1539"/>
        <v>45763</v>
      </c>
      <c r="G3605" s="12">
        <f t="shared" si="1540"/>
        <v>4.3006716003852752E-3</v>
      </c>
      <c r="H3605" s="11">
        <f t="shared" si="1541"/>
        <v>45915</v>
      </c>
      <c r="I3605" s="11">
        <f t="shared" si="1542"/>
        <v>45915</v>
      </c>
      <c r="J3605" s="1">
        <f t="shared" si="1543"/>
        <v>21</v>
      </c>
      <c r="K3605" s="1">
        <f t="shared" si="1544"/>
        <v>1</v>
      </c>
      <c r="L3605" s="8">
        <f t="shared" si="1545"/>
        <v>1.0002043700000001</v>
      </c>
      <c r="M3605" s="14">
        <f t="shared" si="1546"/>
        <v>1.0043006699999999</v>
      </c>
      <c r="N3605" s="14">
        <f t="shared" si="1547"/>
        <v>1.6866407083805455</v>
      </c>
      <c r="O3605" s="8">
        <f t="shared" si="1548"/>
        <v>1.6869854</v>
      </c>
      <c r="P3605" s="8">
        <f t="shared" si="1549"/>
        <v>16026.52373517</v>
      </c>
      <c r="Q3605" s="13">
        <f t="shared" si="1550"/>
        <v>0</v>
      </c>
      <c r="R3605" s="21">
        <v>0</v>
      </c>
      <c r="S3605" s="8">
        <f t="shared" si="1551"/>
        <v>0</v>
      </c>
      <c r="T3605" s="10">
        <f t="shared" si="1552"/>
        <v>0.12631999999999999</v>
      </c>
      <c r="U3605" s="13">
        <f t="shared" si="1553"/>
        <v>92</v>
      </c>
      <c r="V3605" s="13">
        <v>252</v>
      </c>
      <c r="W3605" s="14">
        <f t="shared" si="1555"/>
        <v>1.0443850720000001</v>
      </c>
      <c r="X3605" s="85">
        <f t="shared" si="1559"/>
        <v>751.77942279182525</v>
      </c>
      <c r="Y3605" s="8">
        <v>0</v>
      </c>
      <c r="Z3605" s="9">
        <f t="shared" si="1554"/>
        <v>0</v>
      </c>
      <c r="AA3605" s="26">
        <f t="shared" si="1557"/>
        <v>0</v>
      </c>
      <c r="AB3605" s="70">
        <f t="shared" si="1558"/>
        <v>0</v>
      </c>
      <c r="AC3605" s="4"/>
      <c r="AD3605" s="1"/>
      <c r="AE3605" s="11"/>
      <c r="AF3605" s="5"/>
      <c r="AG3605" s="1"/>
      <c r="AH3605" s="1"/>
      <c r="AI3605" s="1"/>
      <c r="AJ3605" s="1"/>
      <c r="AK3605" s="10"/>
      <c r="AL3605" s="1"/>
      <c r="AM3605" s="1"/>
      <c r="AN3605" s="1"/>
      <c r="AO3605" s="1"/>
      <c r="AP3605" s="1"/>
      <c r="AQ3605" s="1"/>
    </row>
    <row r="3606" spans="1:43" ht="15.75" x14ac:dyDescent="0.2">
      <c r="A3606" s="67">
        <f t="shared" si="1556"/>
        <v>45888</v>
      </c>
      <c r="B3606" s="8">
        <f t="shared" si="1536"/>
        <v>16789.655979519495</v>
      </c>
      <c r="C3606" s="224">
        <f t="shared" si="1537"/>
        <v>9500.0962872461932</v>
      </c>
      <c r="D3606" s="28">
        <f t="shared" si="1538"/>
        <v>7245.38</v>
      </c>
      <c r="E3606" s="9">
        <f>IF(K3606=1,VLOOKUP(A3605,[1]Plan1!$AY$117:$BA$314,3),E3605)</f>
        <v>7276.54</v>
      </c>
      <c r="F3606" s="110">
        <f t="shared" si="1539"/>
        <v>45763</v>
      </c>
      <c r="G3606" s="12">
        <f t="shared" si="1540"/>
        <v>4.3006716003852752E-3</v>
      </c>
      <c r="H3606" s="11">
        <f t="shared" si="1541"/>
        <v>45915</v>
      </c>
      <c r="I3606" s="11">
        <f t="shared" si="1542"/>
        <v>45915</v>
      </c>
      <c r="J3606" s="1">
        <f t="shared" si="1543"/>
        <v>21</v>
      </c>
      <c r="K3606" s="1">
        <f t="shared" si="1544"/>
        <v>2</v>
      </c>
      <c r="L3606" s="8">
        <f t="shared" si="1545"/>
        <v>1.00040879</v>
      </c>
      <c r="M3606" s="14">
        <f t="shared" si="1546"/>
        <v>1.0043006699999999</v>
      </c>
      <c r="N3606" s="14">
        <f t="shared" si="1547"/>
        <v>1.6866407083805455</v>
      </c>
      <c r="O3606" s="8">
        <f t="shared" si="1548"/>
        <v>1.68733019</v>
      </c>
      <c r="P3606" s="8">
        <f t="shared" si="1549"/>
        <v>16029.799273369999</v>
      </c>
      <c r="Q3606" s="13">
        <f t="shared" si="1550"/>
        <v>0</v>
      </c>
      <c r="R3606" s="21">
        <v>0</v>
      </c>
      <c r="S3606" s="8">
        <f t="shared" si="1551"/>
        <v>0</v>
      </c>
      <c r="T3606" s="10">
        <f t="shared" si="1552"/>
        <v>0.12631999999999999</v>
      </c>
      <c r="U3606" s="13">
        <f t="shared" si="1553"/>
        <v>93</v>
      </c>
      <c r="V3606" s="13">
        <v>252</v>
      </c>
      <c r="W3606" s="14">
        <f t="shared" si="1555"/>
        <v>1.0448781869999999</v>
      </c>
      <c r="X3606" s="85">
        <f t="shared" si="1559"/>
        <v>759.85670614949697</v>
      </c>
      <c r="Y3606" s="8">
        <v>0</v>
      </c>
      <c r="Z3606" s="9">
        <f t="shared" si="1554"/>
        <v>0</v>
      </c>
      <c r="AA3606" s="26">
        <f t="shared" si="1557"/>
        <v>0</v>
      </c>
      <c r="AB3606" s="70">
        <f t="shared" si="1558"/>
        <v>0</v>
      </c>
      <c r="AC3606" s="4"/>
      <c r="AD3606" s="1"/>
      <c r="AE3606" s="11"/>
      <c r="AF3606" s="5"/>
      <c r="AG3606" s="1"/>
      <c r="AH3606" s="1"/>
      <c r="AI3606" s="1"/>
      <c r="AJ3606" s="1"/>
      <c r="AK3606" s="10"/>
      <c r="AL3606" s="1"/>
      <c r="AM3606" s="1"/>
      <c r="AN3606" s="1"/>
      <c r="AO3606" s="1"/>
      <c r="AP3606" s="1"/>
      <c r="AQ3606" s="1"/>
    </row>
    <row r="3607" spans="1:43" ht="15.75" x14ac:dyDescent="0.2">
      <c r="A3607" s="67">
        <f t="shared" si="1556"/>
        <v>45889</v>
      </c>
      <c r="B3607" s="8">
        <f t="shared" si="1536"/>
        <v>16801.016365279298</v>
      </c>
      <c r="C3607" s="224">
        <f t="shared" si="1537"/>
        <v>9500.0962872461932</v>
      </c>
      <c r="D3607" s="28">
        <f t="shared" si="1538"/>
        <v>7245.38</v>
      </c>
      <c r="E3607" s="9">
        <f>IF(K3607=1,VLOOKUP(A3606,[1]Plan1!$AY$117:$BA$314,3),E3606)</f>
        <v>7276.54</v>
      </c>
      <c r="F3607" s="110">
        <f t="shared" si="1539"/>
        <v>45763</v>
      </c>
      <c r="G3607" s="12">
        <f t="shared" si="1540"/>
        <v>4.3006716003852752E-3</v>
      </c>
      <c r="H3607" s="11">
        <f t="shared" si="1541"/>
        <v>45915</v>
      </c>
      <c r="I3607" s="11">
        <f t="shared" si="1542"/>
        <v>45915</v>
      </c>
      <c r="J3607" s="1">
        <f t="shared" si="1543"/>
        <v>21</v>
      </c>
      <c r="K3607" s="1">
        <f t="shared" si="1544"/>
        <v>3</v>
      </c>
      <c r="L3607" s="8">
        <f t="shared" si="1545"/>
        <v>1.00061325</v>
      </c>
      <c r="M3607" s="14">
        <f t="shared" si="1546"/>
        <v>1.0043006699999999</v>
      </c>
      <c r="N3607" s="14">
        <f t="shared" si="1547"/>
        <v>1.6866407083805455</v>
      </c>
      <c r="O3607" s="8">
        <f t="shared" si="1548"/>
        <v>1.68767504</v>
      </c>
      <c r="P3607" s="8">
        <f t="shared" si="1549"/>
        <v>16033.07538158</v>
      </c>
      <c r="Q3607" s="13">
        <f t="shared" si="1550"/>
        <v>0</v>
      </c>
      <c r="R3607" s="21">
        <v>0</v>
      </c>
      <c r="S3607" s="8">
        <f t="shared" si="1551"/>
        <v>0</v>
      </c>
      <c r="T3607" s="10">
        <f t="shared" si="1552"/>
        <v>0.12631999999999999</v>
      </c>
      <c r="U3607" s="13">
        <f t="shared" si="1553"/>
        <v>94</v>
      </c>
      <c r="V3607" s="13">
        <v>252</v>
      </c>
      <c r="W3607" s="14">
        <f t="shared" si="1555"/>
        <v>1.045371534</v>
      </c>
      <c r="X3607" s="85">
        <f t="shared" si="1559"/>
        <v>767.94098369929907</v>
      </c>
      <c r="Y3607" s="8">
        <v>0</v>
      </c>
      <c r="Z3607" s="9">
        <f t="shared" si="1554"/>
        <v>0</v>
      </c>
      <c r="AA3607" s="26">
        <f t="shared" si="1557"/>
        <v>0</v>
      </c>
      <c r="AB3607" s="70">
        <f t="shared" si="1558"/>
        <v>0</v>
      </c>
      <c r="AC3607" s="4"/>
      <c r="AD3607" s="1"/>
      <c r="AE3607" s="11"/>
      <c r="AF3607" s="5"/>
      <c r="AG3607" s="1"/>
      <c r="AH3607" s="1"/>
      <c r="AI3607" s="1"/>
      <c r="AJ3607" s="1"/>
      <c r="AK3607" s="10"/>
      <c r="AL3607" s="1"/>
      <c r="AM3607" s="1"/>
      <c r="AN3607" s="1"/>
      <c r="AO3607" s="1"/>
      <c r="AP3607" s="1"/>
      <c r="AQ3607" s="1"/>
    </row>
    <row r="3608" spans="1:43" ht="15.75" x14ac:dyDescent="0.2">
      <c r="A3608" s="67">
        <f t="shared" si="1556"/>
        <v>45890</v>
      </c>
      <c r="B3608" s="8">
        <f t="shared" si="1536"/>
        <v>16812.384334457525</v>
      </c>
      <c r="C3608" s="224">
        <f t="shared" si="1537"/>
        <v>9500.0962872461932</v>
      </c>
      <c r="D3608" s="28">
        <f t="shared" si="1538"/>
        <v>7245.38</v>
      </c>
      <c r="E3608" s="9">
        <f>IF(K3608=1,VLOOKUP(A3607,[1]Plan1!$AY$117:$BA$314,3),E3607)</f>
        <v>7276.54</v>
      </c>
      <c r="F3608" s="110">
        <f t="shared" si="1539"/>
        <v>45763</v>
      </c>
      <c r="G3608" s="12">
        <f t="shared" si="1540"/>
        <v>4.3006716003852752E-3</v>
      </c>
      <c r="H3608" s="11">
        <f t="shared" si="1541"/>
        <v>45915</v>
      </c>
      <c r="I3608" s="11">
        <f t="shared" si="1542"/>
        <v>45915</v>
      </c>
      <c r="J3608" s="1">
        <f t="shared" si="1543"/>
        <v>21</v>
      </c>
      <c r="K3608" s="1">
        <f t="shared" si="1544"/>
        <v>4</v>
      </c>
      <c r="L3608" s="8">
        <f t="shared" si="1545"/>
        <v>1.00081775</v>
      </c>
      <c r="M3608" s="14">
        <f t="shared" si="1546"/>
        <v>1.0043006699999999</v>
      </c>
      <c r="N3608" s="14">
        <f t="shared" si="1547"/>
        <v>1.6866407083805455</v>
      </c>
      <c r="O3608" s="8">
        <f t="shared" si="1548"/>
        <v>1.6880199499999999</v>
      </c>
      <c r="P3608" s="8">
        <f t="shared" si="1549"/>
        <v>16036.352059790001</v>
      </c>
      <c r="Q3608" s="13">
        <f t="shared" si="1550"/>
        <v>0</v>
      </c>
      <c r="R3608" s="21">
        <v>0</v>
      </c>
      <c r="S3608" s="8">
        <f t="shared" si="1551"/>
        <v>0</v>
      </c>
      <c r="T3608" s="10">
        <f t="shared" si="1552"/>
        <v>0.12631999999999999</v>
      </c>
      <c r="U3608" s="13">
        <f t="shared" si="1553"/>
        <v>95</v>
      </c>
      <c r="V3608" s="13">
        <v>252</v>
      </c>
      <c r="W3608" s="14">
        <f t="shared" si="1555"/>
        <v>1.0458651139999999</v>
      </c>
      <c r="X3608" s="85">
        <f t="shared" si="1559"/>
        <v>776.0322746675248</v>
      </c>
      <c r="Y3608" s="8">
        <v>0</v>
      </c>
      <c r="Z3608" s="9">
        <f t="shared" si="1554"/>
        <v>0</v>
      </c>
      <c r="AA3608" s="26">
        <f t="shared" si="1557"/>
        <v>0</v>
      </c>
      <c r="AB3608" s="70">
        <f t="shared" si="1558"/>
        <v>0</v>
      </c>
      <c r="AC3608" s="4"/>
      <c r="AD3608" s="1"/>
      <c r="AE3608" s="11"/>
      <c r="AF3608" s="5"/>
      <c r="AG3608" s="1"/>
      <c r="AH3608" s="1"/>
      <c r="AI3608" s="1"/>
      <c r="AJ3608" s="1"/>
      <c r="AK3608" s="10"/>
      <c r="AL3608" s="1"/>
      <c r="AM3608" s="1"/>
      <c r="AN3608" s="1"/>
      <c r="AO3608" s="1"/>
      <c r="AP3608" s="1"/>
      <c r="AQ3608" s="1"/>
    </row>
    <row r="3609" spans="1:43" ht="15.75" x14ac:dyDescent="0.2">
      <c r="A3609" s="67">
        <f t="shared" si="1556"/>
        <v>45891</v>
      </c>
      <c r="B3609" s="8">
        <f t="shared" si="1536"/>
        <v>16823.760105560854</v>
      </c>
      <c r="C3609" s="224">
        <f t="shared" si="1537"/>
        <v>9500.0962872461932</v>
      </c>
      <c r="D3609" s="28">
        <f t="shared" si="1538"/>
        <v>7245.38</v>
      </c>
      <c r="E3609" s="9">
        <f>IF(K3609=1,VLOOKUP(A3608,[1]Plan1!$AY$117:$BA$314,3),E3608)</f>
        <v>7276.54</v>
      </c>
      <c r="F3609" s="110">
        <f t="shared" si="1539"/>
        <v>45763</v>
      </c>
      <c r="G3609" s="12">
        <f t="shared" si="1540"/>
        <v>4.3006716003852752E-3</v>
      </c>
      <c r="H3609" s="11">
        <f t="shared" si="1541"/>
        <v>45915</v>
      </c>
      <c r="I3609" s="11">
        <f t="shared" si="1542"/>
        <v>45915</v>
      </c>
      <c r="J3609" s="1">
        <f t="shared" si="1543"/>
        <v>21</v>
      </c>
      <c r="K3609" s="1">
        <f t="shared" si="1544"/>
        <v>5</v>
      </c>
      <c r="L3609" s="8">
        <f t="shared" si="1545"/>
        <v>1.0010222900000001</v>
      </c>
      <c r="M3609" s="14">
        <f t="shared" si="1546"/>
        <v>1.0043006699999999</v>
      </c>
      <c r="N3609" s="14">
        <f t="shared" si="1547"/>
        <v>1.6866407083805455</v>
      </c>
      <c r="O3609" s="8">
        <f t="shared" si="1548"/>
        <v>1.68836494</v>
      </c>
      <c r="P3609" s="8">
        <f t="shared" si="1549"/>
        <v>16039.629498009999</v>
      </c>
      <c r="Q3609" s="13">
        <f t="shared" si="1550"/>
        <v>0</v>
      </c>
      <c r="R3609" s="21">
        <v>0</v>
      </c>
      <c r="S3609" s="8">
        <f t="shared" si="1551"/>
        <v>0</v>
      </c>
      <c r="T3609" s="10">
        <f t="shared" si="1552"/>
        <v>0.12631999999999999</v>
      </c>
      <c r="U3609" s="13">
        <f t="shared" si="1553"/>
        <v>96</v>
      </c>
      <c r="V3609" s="13">
        <v>252</v>
      </c>
      <c r="W3609" s="14">
        <f t="shared" si="1555"/>
        <v>1.0463589280000001</v>
      </c>
      <c r="X3609" s="85">
        <f t="shared" si="1559"/>
        <v>784.13060755085462</v>
      </c>
      <c r="Y3609" s="8">
        <v>0</v>
      </c>
      <c r="Z3609" s="9">
        <f t="shared" si="1554"/>
        <v>0</v>
      </c>
      <c r="AA3609" s="26">
        <f t="shared" si="1557"/>
        <v>0</v>
      </c>
      <c r="AB3609" s="70">
        <f t="shared" si="1558"/>
        <v>0</v>
      </c>
      <c r="AC3609" s="4"/>
      <c r="AD3609" s="1"/>
      <c r="AE3609" s="11"/>
      <c r="AF3609" s="5"/>
      <c r="AG3609" s="1"/>
      <c r="AH3609" s="1"/>
      <c r="AI3609" s="1"/>
      <c r="AJ3609" s="1"/>
      <c r="AK3609" s="10"/>
      <c r="AL3609" s="1"/>
      <c r="AM3609" s="1"/>
      <c r="AN3609" s="1"/>
      <c r="AO3609" s="1"/>
      <c r="AP3609" s="1"/>
      <c r="AQ3609" s="1"/>
    </row>
    <row r="3610" spans="1:43" ht="15.75" x14ac:dyDescent="0.2">
      <c r="A3610" s="67">
        <f t="shared" si="1556"/>
        <v>45892</v>
      </c>
      <c r="B3610" s="8">
        <f t="shared" si="1536"/>
        <v>16835.143649850044</v>
      </c>
      <c r="C3610" s="224">
        <f t="shared" si="1537"/>
        <v>9500.0962872461932</v>
      </c>
      <c r="D3610" s="28">
        <f t="shared" si="1538"/>
        <v>7245.38</v>
      </c>
      <c r="E3610" s="9">
        <f>IF(K3610=1,VLOOKUP(A3609,[1]Plan1!$AY$117:$BA$314,3),E3609)</f>
        <v>7276.54</v>
      </c>
      <c r="F3610" s="110">
        <f t="shared" si="1539"/>
        <v>45763</v>
      </c>
      <c r="G3610" s="12">
        <f t="shared" si="1540"/>
        <v>4.3006716003852752E-3</v>
      </c>
      <c r="H3610" s="11">
        <f t="shared" si="1541"/>
        <v>45915</v>
      </c>
      <c r="I3610" s="11">
        <f t="shared" si="1542"/>
        <v>45915</v>
      </c>
      <c r="J3610" s="1">
        <f t="shared" si="1543"/>
        <v>21</v>
      </c>
      <c r="K3610" s="1">
        <f t="shared" si="1544"/>
        <v>6</v>
      </c>
      <c r="L3610" s="8">
        <f t="shared" si="1545"/>
        <v>1.0012268799999999</v>
      </c>
      <c r="M3610" s="14">
        <f t="shared" si="1546"/>
        <v>1.0043006699999999</v>
      </c>
      <c r="N3610" s="14">
        <f t="shared" si="1547"/>
        <v>1.6866407083805455</v>
      </c>
      <c r="O3610" s="8">
        <f t="shared" si="1548"/>
        <v>1.6887100100000001</v>
      </c>
      <c r="P3610" s="8">
        <f t="shared" si="1549"/>
        <v>16042.907696230001</v>
      </c>
      <c r="Q3610" s="13">
        <f t="shared" si="1550"/>
        <v>0</v>
      </c>
      <c r="R3610" s="21">
        <v>0</v>
      </c>
      <c r="S3610" s="8">
        <f t="shared" si="1551"/>
        <v>0</v>
      </c>
      <c r="T3610" s="10">
        <f t="shared" si="1552"/>
        <v>0.12631999999999999</v>
      </c>
      <c r="U3610" s="13">
        <f t="shared" si="1553"/>
        <v>97</v>
      </c>
      <c r="V3610" s="13">
        <v>252</v>
      </c>
      <c r="W3610" s="14">
        <f t="shared" si="1555"/>
        <v>1.0468529740000001</v>
      </c>
      <c r="X3610" s="85">
        <f t="shared" si="1559"/>
        <v>792.23595362004426</v>
      </c>
      <c r="Y3610" s="8">
        <v>0</v>
      </c>
      <c r="Z3610" s="9">
        <f t="shared" si="1554"/>
        <v>0</v>
      </c>
      <c r="AA3610" s="26">
        <f t="shared" si="1557"/>
        <v>0</v>
      </c>
      <c r="AB3610" s="70">
        <f t="shared" si="1558"/>
        <v>0</v>
      </c>
      <c r="AC3610" s="4"/>
      <c r="AD3610" s="1"/>
      <c r="AE3610" s="11"/>
      <c r="AF3610" s="5"/>
      <c r="AG3610" s="1"/>
      <c r="AH3610" s="1"/>
      <c r="AI3610" s="1"/>
      <c r="AJ3610" s="1"/>
      <c r="AK3610" s="10"/>
      <c r="AL3610" s="1"/>
      <c r="AM3610" s="1"/>
      <c r="AN3610" s="1"/>
      <c r="AO3610" s="1"/>
      <c r="AP3610" s="1"/>
      <c r="AQ3610" s="1"/>
    </row>
    <row r="3611" spans="1:43" ht="15.75" x14ac:dyDescent="0.2">
      <c r="A3611" s="67">
        <f t="shared" si="1556"/>
        <v>45893</v>
      </c>
      <c r="B3611" s="8">
        <f t="shared" si="1536"/>
        <v>16835.143649850044</v>
      </c>
      <c r="C3611" s="224">
        <f t="shared" si="1537"/>
        <v>9500.0962872461932</v>
      </c>
      <c r="D3611" s="28">
        <f t="shared" si="1538"/>
        <v>7245.38</v>
      </c>
      <c r="E3611" s="9">
        <f>IF(K3611=1,VLOOKUP(A3610,[1]Plan1!$AY$117:$BA$314,3),E3610)</f>
        <v>7276.54</v>
      </c>
      <c r="F3611" s="110">
        <f t="shared" si="1539"/>
        <v>45763</v>
      </c>
      <c r="G3611" s="12">
        <f t="shared" si="1540"/>
        <v>4.3006716003852752E-3</v>
      </c>
      <c r="H3611" s="11">
        <f t="shared" si="1541"/>
        <v>45915</v>
      </c>
      <c r="I3611" s="11">
        <f t="shared" si="1542"/>
        <v>45915</v>
      </c>
      <c r="J3611" s="1">
        <f t="shared" si="1543"/>
        <v>21</v>
      </c>
      <c r="K3611" s="1">
        <f t="shared" si="1544"/>
        <v>6</v>
      </c>
      <c r="L3611" s="8">
        <f t="shared" si="1545"/>
        <v>1.0012268799999999</v>
      </c>
      <c r="M3611" s="14">
        <f t="shared" si="1546"/>
        <v>1.0043006699999999</v>
      </c>
      <c r="N3611" s="14">
        <f t="shared" si="1547"/>
        <v>1.6866407083805455</v>
      </c>
      <c r="O3611" s="8">
        <f t="shared" si="1548"/>
        <v>1.6887100100000001</v>
      </c>
      <c r="P3611" s="8">
        <f t="shared" si="1549"/>
        <v>16042.907696230001</v>
      </c>
      <c r="Q3611" s="13">
        <f t="shared" si="1550"/>
        <v>0</v>
      </c>
      <c r="R3611" s="21">
        <v>0</v>
      </c>
      <c r="S3611" s="8">
        <f t="shared" si="1551"/>
        <v>0</v>
      </c>
      <c r="T3611" s="10">
        <f t="shared" si="1552"/>
        <v>0.12631999999999999</v>
      </c>
      <c r="U3611" s="13">
        <f t="shared" si="1553"/>
        <v>97</v>
      </c>
      <c r="V3611" s="13">
        <v>252</v>
      </c>
      <c r="W3611" s="14">
        <f t="shared" si="1555"/>
        <v>1.0468529740000001</v>
      </c>
      <c r="X3611" s="85">
        <f t="shared" si="1559"/>
        <v>792.23595362004426</v>
      </c>
      <c r="Y3611" s="8">
        <v>0</v>
      </c>
      <c r="Z3611" s="9">
        <f t="shared" si="1554"/>
        <v>0</v>
      </c>
      <c r="AA3611" s="26">
        <f t="shared" si="1557"/>
        <v>0</v>
      </c>
      <c r="AB3611" s="70">
        <f t="shared" si="1558"/>
        <v>0</v>
      </c>
      <c r="AC3611" s="4"/>
      <c r="AD3611" s="1"/>
      <c r="AE3611" s="11"/>
      <c r="AF3611" s="5"/>
      <c r="AG3611" s="1"/>
      <c r="AH3611" s="1"/>
      <c r="AI3611" s="1"/>
      <c r="AJ3611" s="1"/>
      <c r="AK3611" s="10"/>
      <c r="AL3611" s="1"/>
      <c r="AM3611" s="1"/>
      <c r="AN3611" s="1"/>
      <c r="AO3611" s="1"/>
      <c r="AP3611" s="1"/>
      <c r="AQ3611" s="1"/>
    </row>
    <row r="3612" spans="1:43" ht="15.75" x14ac:dyDescent="0.2">
      <c r="A3612" s="67">
        <f t="shared" si="1556"/>
        <v>45894</v>
      </c>
      <c r="B3612" s="8">
        <f t="shared" si="1536"/>
        <v>16835.143649850044</v>
      </c>
      <c r="C3612" s="224">
        <f t="shared" si="1537"/>
        <v>9500.0962872461932</v>
      </c>
      <c r="D3612" s="28">
        <f t="shared" si="1538"/>
        <v>7245.38</v>
      </c>
      <c r="E3612" s="9">
        <f>IF(K3612=1,VLOOKUP(A3611,[1]Plan1!$AY$117:$BA$314,3),E3611)</f>
        <v>7276.54</v>
      </c>
      <c r="F3612" s="110">
        <f t="shared" si="1539"/>
        <v>45763</v>
      </c>
      <c r="G3612" s="12">
        <f t="shared" si="1540"/>
        <v>4.3006716003852752E-3</v>
      </c>
      <c r="H3612" s="11">
        <f t="shared" si="1541"/>
        <v>45915</v>
      </c>
      <c r="I3612" s="11">
        <f t="shared" si="1542"/>
        <v>45915</v>
      </c>
      <c r="J3612" s="1">
        <f t="shared" si="1543"/>
        <v>21</v>
      </c>
      <c r="K3612" s="1">
        <f t="shared" si="1544"/>
        <v>6</v>
      </c>
      <c r="L3612" s="8">
        <f t="shared" si="1545"/>
        <v>1.0012268799999999</v>
      </c>
      <c r="M3612" s="14">
        <f t="shared" si="1546"/>
        <v>1.0043006699999999</v>
      </c>
      <c r="N3612" s="14">
        <f t="shared" si="1547"/>
        <v>1.6866407083805455</v>
      </c>
      <c r="O3612" s="8">
        <f t="shared" si="1548"/>
        <v>1.6887100100000001</v>
      </c>
      <c r="P3612" s="8">
        <f t="shared" si="1549"/>
        <v>16042.907696230001</v>
      </c>
      <c r="Q3612" s="13">
        <f t="shared" si="1550"/>
        <v>0</v>
      </c>
      <c r="R3612" s="21">
        <v>0</v>
      </c>
      <c r="S3612" s="8">
        <f t="shared" si="1551"/>
        <v>0</v>
      </c>
      <c r="T3612" s="10">
        <f t="shared" si="1552"/>
        <v>0.12631999999999999</v>
      </c>
      <c r="U3612" s="13">
        <f t="shared" si="1553"/>
        <v>97</v>
      </c>
      <c r="V3612" s="13">
        <v>252</v>
      </c>
      <c r="W3612" s="14">
        <f t="shared" si="1555"/>
        <v>1.0468529740000001</v>
      </c>
      <c r="X3612" s="85">
        <f t="shared" si="1559"/>
        <v>792.23595362004426</v>
      </c>
      <c r="Y3612" s="8">
        <v>0</v>
      </c>
      <c r="Z3612" s="9">
        <f t="shared" si="1554"/>
        <v>0</v>
      </c>
      <c r="AA3612" s="26">
        <f t="shared" si="1557"/>
        <v>0</v>
      </c>
      <c r="AB3612" s="70">
        <f t="shared" si="1558"/>
        <v>0</v>
      </c>
      <c r="AC3612" s="4"/>
      <c r="AD3612" s="1"/>
      <c r="AE3612" s="11"/>
      <c r="AF3612" s="5"/>
      <c r="AG3612" s="1"/>
      <c r="AH3612" s="1"/>
      <c r="AI3612" s="1"/>
      <c r="AJ3612" s="1"/>
      <c r="AK3612" s="10"/>
      <c r="AL3612" s="1"/>
      <c r="AM3612" s="1"/>
      <c r="AN3612" s="1"/>
      <c r="AO3612" s="1"/>
      <c r="AP3612" s="1"/>
      <c r="AQ3612" s="1"/>
    </row>
    <row r="3613" spans="1:43" ht="15.75" x14ac:dyDescent="0.2">
      <c r="A3613" s="67">
        <f t="shared" si="1556"/>
        <v>45895</v>
      </c>
      <c r="B3613" s="8">
        <f t="shared" si="1536"/>
        <v>16846.534703709658</v>
      </c>
      <c r="C3613" s="224">
        <f t="shared" si="1537"/>
        <v>9500.0962872461932</v>
      </c>
      <c r="D3613" s="28">
        <f t="shared" si="1538"/>
        <v>7245.38</v>
      </c>
      <c r="E3613" s="9">
        <f>IF(K3613=1,VLOOKUP(A3612,[1]Plan1!$AY$117:$BA$314,3),E3612)</f>
        <v>7276.54</v>
      </c>
      <c r="F3613" s="110">
        <f t="shared" si="1539"/>
        <v>45763</v>
      </c>
      <c r="G3613" s="12">
        <f t="shared" si="1540"/>
        <v>4.3006716003852752E-3</v>
      </c>
      <c r="H3613" s="11">
        <f t="shared" si="1541"/>
        <v>45915</v>
      </c>
      <c r="I3613" s="11">
        <f t="shared" si="1542"/>
        <v>45915</v>
      </c>
      <c r="J3613" s="1">
        <f t="shared" si="1543"/>
        <v>21</v>
      </c>
      <c r="K3613" s="1">
        <f t="shared" si="1544"/>
        <v>7</v>
      </c>
      <c r="L3613" s="8">
        <f t="shared" si="1545"/>
        <v>1.0014315</v>
      </c>
      <c r="M3613" s="14">
        <f t="shared" si="1546"/>
        <v>1.0043006699999999</v>
      </c>
      <c r="N3613" s="14">
        <f t="shared" si="1547"/>
        <v>1.6866407083805455</v>
      </c>
      <c r="O3613" s="8">
        <f t="shared" si="1548"/>
        <v>1.6890551300000001</v>
      </c>
      <c r="P3613" s="8">
        <f t="shared" si="1549"/>
        <v>16046.18636946</v>
      </c>
      <c r="Q3613" s="13">
        <f t="shared" si="1550"/>
        <v>0</v>
      </c>
      <c r="R3613" s="21">
        <v>0</v>
      </c>
      <c r="S3613" s="8">
        <f t="shared" si="1551"/>
        <v>0</v>
      </c>
      <c r="T3613" s="10">
        <f t="shared" si="1552"/>
        <v>0.12631999999999999</v>
      </c>
      <c r="U3613" s="13">
        <f t="shared" si="1553"/>
        <v>98</v>
      </c>
      <c r="V3613" s="13">
        <v>252</v>
      </c>
      <c r="W3613" s="14">
        <f t="shared" si="1555"/>
        <v>1.0473472539999999</v>
      </c>
      <c r="X3613" s="85">
        <f t="shared" si="1559"/>
        <v>800.34833424965711</v>
      </c>
      <c r="Y3613" s="8">
        <v>0</v>
      </c>
      <c r="Z3613" s="9">
        <f t="shared" si="1554"/>
        <v>0</v>
      </c>
      <c r="AA3613" s="26">
        <f t="shared" si="1557"/>
        <v>0</v>
      </c>
      <c r="AB3613" s="70">
        <f t="shared" si="1558"/>
        <v>0</v>
      </c>
      <c r="AC3613" s="4"/>
      <c r="AD3613" s="1"/>
      <c r="AE3613" s="11"/>
      <c r="AF3613" s="5"/>
      <c r="AG3613" s="1"/>
      <c r="AH3613" s="1"/>
      <c r="AI3613" s="1"/>
      <c r="AJ3613" s="1"/>
      <c r="AK3613" s="10"/>
      <c r="AL3613" s="1"/>
      <c r="AM3613" s="1"/>
      <c r="AN3613" s="1"/>
      <c r="AO3613" s="1"/>
      <c r="AP3613" s="1"/>
      <c r="AQ3613" s="1"/>
    </row>
    <row r="3614" spans="1:43" ht="15.75" x14ac:dyDescent="0.2">
      <c r="A3614" s="67">
        <f t="shared" si="1556"/>
        <v>45896</v>
      </c>
      <c r="B3614" s="8">
        <f t="shared" si="1536"/>
        <v>16857.933553419731</v>
      </c>
      <c r="C3614" s="224">
        <f t="shared" si="1537"/>
        <v>9500.0962872461932</v>
      </c>
      <c r="D3614" s="28">
        <f t="shared" si="1538"/>
        <v>7245.38</v>
      </c>
      <c r="E3614" s="9">
        <f>IF(K3614=1,VLOOKUP(A3613,[1]Plan1!$AY$117:$BA$314,3),E3613)</f>
        <v>7276.54</v>
      </c>
      <c r="F3614" s="110">
        <f t="shared" si="1539"/>
        <v>45763</v>
      </c>
      <c r="G3614" s="12">
        <f t="shared" si="1540"/>
        <v>4.3006716003852752E-3</v>
      </c>
      <c r="H3614" s="11">
        <f t="shared" si="1541"/>
        <v>45915</v>
      </c>
      <c r="I3614" s="11">
        <f t="shared" si="1542"/>
        <v>45915</v>
      </c>
      <c r="J3614" s="1">
        <f t="shared" si="1543"/>
        <v>21</v>
      </c>
      <c r="K3614" s="1">
        <f t="shared" si="1544"/>
        <v>8</v>
      </c>
      <c r="L3614" s="8">
        <f t="shared" si="1545"/>
        <v>1.00163617</v>
      </c>
      <c r="M3614" s="14">
        <f t="shared" si="1546"/>
        <v>1.0043006699999999</v>
      </c>
      <c r="N3614" s="14">
        <f t="shared" si="1547"/>
        <v>1.6866407083805455</v>
      </c>
      <c r="O3614" s="8">
        <f t="shared" si="1548"/>
        <v>1.68940033</v>
      </c>
      <c r="P3614" s="8">
        <f t="shared" si="1549"/>
        <v>16049.4658027</v>
      </c>
      <c r="Q3614" s="13">
        <f t="shared" si="1550"/>
        <v>0</v>
      </c>
      <c r="R3614" s="21">
        <v>0</v>
      </c>
      <c r="S3614" s="8">
        <f t="shared" si="1551"/>
        <v>0</v>
      </c>
      <c r="T3614" s="10">
        <f t="shared" si="1552"/>
        <v>0.12631999999999999</v>
      </c>
      <c r="U3614" s="13">
        <f t="shared" si="1553"/>
        <v>99</v>
      </c>
      <c r="V3614" s="13">
        <v>252</v>
      </c>
      <c r="W3614" s="14">
        <f t="shared" si="1555"/>
        <v>1.047841767</v>
      </c>
      <c r="X3614" s="85">
        <f t="shared" si="1559"/>
        <v>808.46775071972934</v>
      </c>
      <c r="Y3614" s="8">
        <v>0</v>
      </c>
      <c r="Z3614" s="9">
        <f t="shared" si="1554"/>
        <v>0</v>
      </c>
      <c r="AA3614" s="26">
        <f t="shared" si="1557"/>
        <v>0</v>
      </c>
      <c r="AB3614" s="70">
        <f t="shared" si="1558"/>
        <v>0</v>
      </c>
      <c r="AC3614" s="4"/>
      <c r="AD3614" s="1"/>
      <c r="AE3614" s="11"/>
      <c r="AF3614" s="5"/>
      <c r="AG3614" s="1"/>
      <c r="AH3614" s="1"/>
      <c r="AI3614" s="1"/>
      <c r="AJ3614" s="1"/>
      <c r="AK3614" s="10"/>
      <c r="AL3614" s="1"/>
      <c r="AM3614" s="1"/>
      <c r="AN3614" s="1"/>
      <c r="AO3614" s="1"/>
      <c r="AP3614" s="1"/>
      <c r="AQ3614" s="1"/>
    </row>
    <row r="3615" spans="1:43" ht="15.75" x14ac:dyDescent="0.2">
      <c r="A3615" s="67">
        <f t="shared" si="1556"/>
        <v>45897</v>
      </c>
      <c r="B3615" s="8">
        <f t="shared" si="1536"/>
        <v>16869.34021850731</v>
      </c>
      <c r="C3615" s="224">
        <f t="shared" si="1537"/>
        <v>9500.0962872461932</v>
      </c>
      <c r="D3615" s="28">
        <f t="shared" si="1538"/>
        <v>7245.38</v>
      </c>
      <c r="E3615" s="9">
        <f>IF(K3615=1,VLOOKUP(A3614,[1]Plan1!$AY$117:$BA$314,3),E3614)</f>
        <v>7276.54</v>
      </c>
      <c r="F3615" s="110">
        <f t="shared" si="1539"/>
        <v>45763</v>
      </c>
      <c r="G3615" s="12">
        <f t="shared" si="1540"/>
        <v>4.3006716003852752E-3</v>
      </c>
      <c r="H3615" s="11">
        <f t="shared" si="1541"/>
        <v>45915</v>
      </c>
      <c r="I3615" s="11">
        <f t="shared" si="1542"/>
        <v>45915</v>
      </c>
      <c r="J3615" s="1">
        <f t="shared" si="1543"/>
        <v>21</v>
      </c>
      <c r="K3615" s="1">
        <f t="shared" si="1544"/>
        <v>9</v>
      </c>
      <c r="L3615" s="8">
        <f t="shared" si="1545"/>
        <v>1.00184088</v>
      </c>
      <c r="M3615" s="14">
        <f t="shared" si="1546"/>
        <v>1.0043006699999999</v>
      </c>
      <c r="N3615" s="14">
        <f t="shared" si="1547"/>
        <v>1.6866407083805455</v>
      </c>
      <c r="O3615" s="8">
        <f t="shared" si="1548"/>
        <v>1.6897456099999999</v>
      </c>
      <c r="P3615" s="8">
        <f t="shared" si="1549"/>
        <v>16052.745995949999</v>
      </c>
      <c r="Q3615" s="13">
        <f t="shared" si="1550"/>
        <v>0</v>
      </c>
      <c r="R3615" s="21">
        <v>0</v>
      </c>
      <c r="S3615" s="8">
        <f t="shared" si="1551"/>
        <v>0</v>
      </c>
      <c r="T3615" s="10">
        <f t="shared" si="1552"/>
        <v>0.12631999999999999</v>
      </c>
      <c r="U3615" s="13">
        <f t="shared" si="1553"/>
        <v>100</v>
      </c>
      <c r="V3615" s="13">
        <v>252</v>
      </c>
      <c r="W3615" s="14">
        <f t="shared" si="1555"/>
        <v>1.0483365140000001</v>
      </c>
      <c r="X3615" s="85">
        <f t="shared" si="1559"/>
        <v>816.59422255730919</v>
      </c>
      <c r="Y3615" s="8">
        <v>0</v>
      </c>
      <c r="Z3615" s="9">
        <f t="shared" si="1554"/>
        <v>0</v>
      </c>
      <c r="AA3615" s="26">
        <f t="shared" si="1557"/>
        <v>0</v>
      </c>
      <c r="AB3615" s="70">
        <f t="shared" si="1558"/>
        <v>0</v>
      </c>
      <c r="AC3615" s="4"/>
      <c r="AD3615" s="1"/>
      <c r="AE3615" s="11"/>
      <c r="AF3615" s="5"/>
      <c r="AG3615" s="1"/>
      <c r="AH3615" s="1"/>
      <c r="AI3615" s="1"/>
      <c r="AJ3615" s="1"/>
      <c r="AK3615" s="10"/>
      <c r="AL3615" s="1"/>
      <c r="AM3615" s="1"/>
      <c r="AN3615" s="1"/>
      <c r="AO3615" s="1"/>
      <c r="AP3615" s="1"/>
      <c r="AQ3615" s="1"/>
    </row>
    <row r="3616" spans="1:43" ht="15.75" x14ac:dyDescent="0.2">
      <c r="A3616" s="67">
        <f t="shared" si="1556"/>
        <v>45898</v>
      </c>
      <c r="B3616" s="8">
        <f t="shared" si="1536"/>
        <v>16880.754486530404</v>
      </c>
      <c r="C3616" s="224">
        <f t="shared" si="1537"/>
        <v>9500.0962872461932</v>
      </c>
      <c r="D3616" s="28">
        <f t="shared" si="1538"/>
        <v>7245.38</v>
      </c>
      <c r="E3616" s="9">
        <f>IF(K3616=1,VLOOKUP(A3615,[1]Plan1!$AY$117:$BA$314,3),E3615)</f>
        <v>7276.54</v>
      </c>
      <c r="F3616" s="110">
        <f t="shared" si="1539"/>
        <v>45763</v>
      </c>
      <c r="G3616" s="12">
        <f t="shared" si="1540"/>
        <v>4.3006716003852752E-3</v>
      </c>
      <c r="H3616" s="11">
        <f t="shared" si="1541"/>
        <v>45915</v>
      </c>
      <c r="I3616" s="11">
        <f t="shared" si="1542"/>
        <v>45915</v>
      </c>
      <c r="J3616" s="1">
        <f t="shared" si="1543"/>
        <v>21</v>
      </c>
      <c r="K3616" s="1">
        <f t="shared" si="1544"/>
        <v>10</v>
      </c>
      <c r="L3616" s="8">
        <f t="shared" si="1545"/>
        <v>1.00204563</v>
      </c>
      <c r="M3616" s="14">
        <f t="shared" si="1546"/>
        <v>1.0043006699999999</v>
      </c>
      <c r="N3616" s="14">
        <f t="shared" si="1547"/>
        <v>1.6866407083805455</v>
      </c>
      <c r="O3616" s="8">
        <f t="shared" si="1548"/>
        <v>1.6900909500000001</v>
      </c>
      <c r="P3616" s="8">
        <f t="shared" si="1549"/>
        <v>16056.0267592</v>
      </c>
      <c r="Q3616" s="13">
        <f t="shared" si="1550"/>
        <v>0</v>
      </c>
      <c r="R3616" s="21">
        <v>0</v>
      </c>
      <c r="S3616" s="8">
        <f t="shared" si="1551"/>
        <v>0</v>
      </c>
      <c r="T3616" s="10">
        <f t="shared" si="1552"/>
        <v>0.12631999999999999</v>
      </c>
      <c r="U3616" s="13">
        <f t="shared" si="1553"/>
        <v>101</v>
      </c>
      <c r="V3616" s="13">
        <v>252</v>
      </c>
      <c r="W3616" s="14">
        <f t="shared" si="1555"/>
        <v>1.0488314940000001</v>
      </c>
      <c r="X3616" s="85">
        <f t="shared" si="1559"/>
        <v>824.72772733040438</v>
      </c>
      <c r="Y3616" s="8">
        <v>0</v>
      </c>
      <c r="Z3616" s="9">
        <f t="shared" si="1554"/>
        <v>0</v>
      </c>
      <c r="AA3616" s="26">
        <f t="shared" si="1557"/>
        <v>0</v>
      </c>
      <c r="AB3616" s="70">
        <f t="shared" si="1558"/>
        <v>0</v>
      </c>
      <c r="AC3616" s="4"/>
      <c r="AD3616" s="1"/>
      <c r="AE3616" s="11"/>
      <c r="AF3616" s="5"/>
      <c r="AG3616" s="1"/>
      <c r="AH3616" s="1"/>
      <c r="AI3616" s="1"/>
      <c r="AJ3616" s="1"/>
      <c r="AK3616" s="10"/>
      <c r="AL3616" s="1"/>
      <c r="AM3616" s="1"/>
      <c r="AN3616" s="1"/>
      <c r="AO3616" s="1"/>
      <c r="AP3616" s="1"/>
      <c r="AQ3616" s="1"/>
    </row>
    <row r="3617" spans="1:43" ht="15.75" x14ac:dyDescent="0.2">
      <c r="A3617" s="67">
        <f t="shared" si="1556"/>
        <v>45899</v>
      </c>
      <c r="B3617" s="8">
        <f t="shared" si="1536"/>
        <v>16892.176576617119</v>
      </c>
      <c r="C3617" s="224">
        <f t="shared" si="1537"/>
        <v>9500.0962872461932</v>
      </c>
      <c r="D3617" s="28">
        <f t="shared" si="1538"/>
        <v>7245.38</v>
      </c>
      <c r="E3617" s="9">
        <f>IF(K3617=1,VLOOKUP(A3616,[1]Plan1!$AY$117:$BA$314,3),E3616)</f>
        <v>7276.54</v>
      </c>
      <c r="F3617" s="110">
        <f t="shared" si="1539"/>
        <v>45763</v>
      </c>
      <c r="G3617" s="12">
        <f t="shared" si="1540"/>
        <v>4.3006716003852752E-3</v>
      </c>
      <c r="H3617" s="11">
        <f t="shared" si="1541"/>
        <v>45915</v>
      </c>
      <c r="I3617" s="11">
        <f t="shared" si="1542"/>
        <v>45915</v>
      </c>
      <c r="J3617" s="1">
        <f t="shared" si="1543"/>
        <v>21</v>
      </c>
      <c r="K3617" s="1">
        <f t="shared" si="1544"/>
        <v>11</v>
      </c>
      <c r="L3617" s="8">
        <f t="shared" si="1545"/>
        <v>1.0022504299999999</v>
      </c>
      <c r="M3617" s="14">
        <f t="shared" si="1546"/>
        <v>1.0043006699999999</v>
      </c>
      <c r="N3617" s="14">
        <f t="shared" si="1547"/>
        <v>1.6866407083805455</v>
      </c>
      <c r="O3617" s="8">
        <f t="shared" si="1548"/>
        <v>1.69043637</v>
      </c>
      <c r="P3617" s="8">
        <f t="shared" si="1549"/>
        <v>16059.308282460001</v>
      </c>
      <c r="Q3617" s="13">
        <f t="shared" si="1550"/>
        <v>0</v>
      </c>
      <c r="R3617" s="21">
        <v>0</v>
      </c>
      <c r="S3617" s="8">
        <f t="shared" si="1551"/>
        <v>0</v>
      </c>
      <c r="T3617" s="10">
        <f t="shared" si="1552"/>
        <v>0.12631999999999999</v>
      </c>
      <c r="U3617" s="13">
        <f t="shared" si="1553"/>
        <v>102</v>
      </c>
      <c r="V3617" s="13">
        <v>252</v>
      </c>
      <c r="W3617" s="14">
        <f t="shared" si="1555"/>
        <v>1.0493267079999999</v>
      </c>
      <c r="X3617" s="85">
        <f t="shared" si="1559"/>
        <v>832.86829415711736</v>
      </c>
      <c r="Y3617" s="8">
        <v>0</v>
      </c>
      <c r="Z3617" s="9">
        <f t="shared" si="1554"/>
        <v>0</v>
      </c>
      <c r="AA3617" s="26">
        <f t="shared" si="1557"/>
        <v>0</v>
      </c>
      <c r="AB3617" s="70">
        <f t="shared" si="1558"/>
        <v>0</v>
      </c>
      <c r="AC3617" s="4"/>
      <c r="AD3617" s="1"/>
      <c r="AE3617" s="11"/>
      <c r="AF3617" s="5"/>
      <c r="AG3617" s="1"/>
      <c r="AH3617" s="1"/>
      <c r="AI3617" s="1"/>
      <c r="AJ3617" s="1"/>
      <c r="AK3617" s="10"/>
      <c r="AL3617" s="1"/>
      <c r="AM3617" s="1"/>
      <c r="AN3617" s="1"/>
      <c r="AO3617" s="1"/>
      <c r="AP3617" s="1"/>
      <c r="AQ3617" s="1"/>
    </row>
    <row r="3618" spans="1:43" ht="15.75" x14ac:dyDescent="0.2">
      <c r="A3618" s="67">
        <f t="shared" si="1556"/>
        <v>45900</v>
      </c>
      <c r="B3618" s="8">
        <f t="shared" ref="B3618:B3681" si="1560">(P3618+X3618)</f>
        <v>16892.176576617119</v>
      </c>
      <c r="C3618" s="224">
        <f t="shared" ref="C3618:C3681" si="1561">IF(Q3617&gt;0,C3617-(S3617/O3617),C3617)</f>
        <v>9500.0962872461932</v>
      </c>
      <c r="D3618" s="28">
        <f t="shared" ref="D3618:D3681" si="1562">IF(E3618=E3617,D3617,E3617)</f>
        <v>7245.38</v>
      </c>
      <c r="E3618" s="9">
        <f>IF(K3618=1,VLOOKUP(A3617,[1]Plan1!$AY$117:$BA$314,3),E3617)</f>
        <v>7276.54</v>
      </c>
      <c r="F3618" s="110">
        <f t="shared" ref="F3618:F3681" si="1563">IF(D3618=D3617,F3617,A3618)</f>
        <v>45763</v>
      </c>
      <c r="G3618" s="12">
        <f t="shared" ref="G3618:G3681" si="1564">(E3618/D3618)-1</f>
        <v>4.3006716003852752E-3</v>
      </c>
      <c r="H3618" s="11">
        <f t="shared" ref="H3618:H3681" si="1565">IF(DAY(A3618)=15,VLOOKUP(A3618,AJ$118:AP$450,4),H3617)</f>
        <v>45915</v>
      </c>
      <c r="I3618" s="11">
        <f t="shared" ref="I3618:I3681" si="1566">IF(A3618&gt;I3617,H3618,I3617)</f>
        <v>45915</v>
      </c>
      <c r="J3618" s="1">
        <f t="shared" ref="J3618:J3681" si="1567">IF(I3618=I3617,J3617,NETWORKDAYS(I3617,I3618,$AE$118:$AE$502)-1)</f>
        <v>21</v>
      </c>
      <c r="K3618" s="1">
        <f t="shared" ref="K3618:K3681" si="1568">(J3618-(NETWORKDAYS(A3618,I3618,AE$118:AE$502)-1))</f>
        <v>11</v>
      </c>
      <c r="L3618" s="8">
        <f t="shared" ref="L3618:L3681" si="1569">TRUNC((E3618/D3618)^TRUNC((K3618/J3618),9),8)</f>
        <v>1.0022504299999999</v>
      </c>
      <c r="M3618" s="14">
        <f t="shared" ref="M3618:M3681" si="1570">IF(I3618&gt;I3617,L3617,M3617)</f>
        <v>1.0043006699999999</v>
      </c>
      <c r="N3618" s="14">
        <f t="shared" ref="N3618:N3681" si="1571">IF(I3618&gt;I3617,N3617*M3618,N3617)</f>
        <v>1.6866407083805455</v>
      </c>
      <c r="O3618" s="8">
        <f t="shared" ref="O3618:O3681" si="1572">TRUNC(TRUNC((L3618*N3618),15),8)</f>
        <v>1.69043637</v>
      </c>
      <c r="P3618" s="8">
        <f t="shared" ref="P3618:P3681" si="1573">TRUNC(C3618*O3618,8)</f>
        <v>16059.308282460001</v>
      </c>
      <c r="Q3618" s="13">
        <f t="shared" ref="Q3618:Q3681" si="1574">IF(VLOOKUP(A3618,AE$10:AM$114,9)=VLOOKUP(A3617,AE$10:AM$114,9),0,VLOOKUP(A3618,AE$10:AM$114,9))</f>
        <v>0</v>
      </c>
      <c r="R3618" s="21">
        <v>0</v>
      </c>
      <c r="S3618" s="8">
        <f t="shared" ref="S3618:S3681" si="1575">IF(R3618&gt;0,TRUNC(R3618*P3618,8),0)</f>
        <v>0</v>
      </c>
      <c r="T3618" s="10">
        <f t="shared" ref="T3618:T3681" si="1576">IF(Q3617&gt;0,VLOOKUP(A3617,$AE$11:$AH$20,4),T3617)</f>
        <v>0.12631999999999999</v>
      </c>
      <c r="U3618" s="13">
        <f t="shared" ref="U3618:U3681" si="1577">IF(Q3617&gt;0,1,IF(K3618=K3617,U3617,U3617+1))</f>
        <v>102</v>
      </c>
      <c r="V3618" s="13">
        <v>252</v>
      </c>
      <c r="W3618" s="14">
        <f t="shared" si="1555"/>
        <v>1.0493267079999999</v>
      </c>
      <c r="X3618" s="85">
        <f t="shared" si="1559"/>
        <v>832.86829415711736</v>
      </c>
      <c r="Y3618" s="8">
        <v>0</v>
      </c>
      <c r="Z3618" s="9">
        <f t="shared" ref="Z3618:Z3681" si="1578">IF(S3618&gt;0,S3618+X3618,0)</f>
        <v>0</v>
      </c>
      <c r="AA3618" s="26">
        <f t="shared" si="1557"/>
        <v>0</v>
      </c>
      <c r="AB3618" s="70">
        <f t="shared" si="1558"/>
        <v>0</v>
      </c>
      <c r="AC3618" s="4"/>
      <c r="AD3618" s="1"/>
      <c r="AE3618" s="11"/>
      <c r="AF3618" s="5"/>
      <c r="AG3618" s="1"/>
      <c r="AH3618" s="1"/>
      <c r="AI3618" s="1"/>
      <c r="AJ3618" s="1"/>
      <c r="AK3618" s="10"/>
      <c r="AL3618" s="1"/>
      <c r="AM3618" s="1"/>
      <c r="AN3618" s="1"/>
      <c r="AO3618" s="1"/>
      <c r="AP3618" s="1"/>
      <c r="AQ3618" s="1"/>
    </row>
    <row r="3619" spans="1:43" ht="15.75" x14ac:dyDescent="0.2">
      <c r="A3619" s="67">
        <f t="shared" si="1556"/>
        <v>45901</v>
      </c>
      <c r="B3619" s="8">
        <f t="shared" si="1560"/>
        <v>16892.176576617119</v>
      </c>
      <c r="C3619" s="224">
        <f t="shared" si="1561"/>
        <v>9500.0962872461932</v>
      </c>
      <c r="D3619" s="28">
        <f t="shared" si="1562"/>
        <v>7245.38</v>
      </c>
      <c r="E3619" s="9">
        <f>IF(K3619=1,VLOOKUP(A3618,[1]Plan1!$AY$117:$BA$314,3),E3618)</f>
        <v>7276.54</v>
      </c>
      <c r="F3619" s="110">
        <f t="shared" si="1563"/>
        <v>45763</v>
      </c>
      <c r="G3619" s="12">
        <f t="shared" si="1564"/>
        <v>4.3006716003852752E-3</v>
      </c>
      <c r="H3619" s="11">
        <f t="shared" si="1565"/>
        <v>45915</v>
      </c>
      <c r="I3619" s="11">
        <f t="shared" si="1566"/>
        <v>45915</v>
      </c>
      <c r="J3619" s="1">
        <f t="shared" si="1567"/>
        <v>21</v>
      </c>
      <c r="K3619" s="1">
        <f t="shared" si="1568"/>
        <v>11</v>
      </c>
      <c r="L3619" s="8">
        <f t="shared" si="1569"/>
        <v>1.0022504299999999</v>
      </c>
      <c r="M3619" s="14">
        <f t="shared" si="1570"/>
        <v>1.0043006699999999</v>
      </c>
      <c r="N3619" s="14">
        <f t="shared" si="1571"/>
        <v>1.6866407083805455</v>
      </c>
      <c r="O3619" s="8">
        <f t="shared" si="1572"/>
        <v>1.69043637</v>
      </c>
      <c r="P3619" s="8">
        <f t="shared" si="1573"/>
        <v>16059.308282460001</v>
      </c>
      <c r="Q3619" s="13">
        <f t="shared" si="1574"/>
        <v>0</v>
      </c>
      <c r="R3619" s="21">
        <v>0</v>
      </c>
      <c r="S3619" s="8">
        <f t="shared" si="1575"/>
        <v>0</v>
      </c>
      <c r="T3619" s="10">
        <f t="shared" si="1576"/>
        <v>0.12631999999999999</v>
      </c>
      <c r="U3619" s="13">
        <f t="shared" si="1577"/>
        <v>102</v>
      </c>
      <c r="V3619" s="13">
        <v>252</v>
      </c>
      <c r="W3619" s="14">
        <f t="shared" si="1555"/>
        <v>1.0493267079999999</v>
      </c>
      <c r="X3619" s="85">
        <f t="shared" si="1559"/>
        <v>832.86829415711736</v>
      </c>
      <c r="Y3619" s="8">
        <v>0</v>
      </c>
      <c r="Z3619" s="9">
        <f t="shared" si="1578"/>
        <v>0</v>
      </c>
      <c r="AA3619" s="26">
        <f t="shared" si="1557"/>
        <v>0</v>
      </c>
      <c r="AB3619" s="70">
        <f t="shared" si="1558"/>
        <v>0</v>
      </c>
      <c r="AC3619" s="4"/>
      <c r="AD3619" s="1"/>
      <c r="AE3619" s="11"/>
      <c r="AF3619" s="5"/>
      <c r="AG3619" s="1"/>
      <c r="AH3619" s="1"/>
      <c r="AI3619" s="1"/>
      <c r="AJ3619" s="1"/>
      <c r="AK3619" s="10"/>
      <c r="AL3619" s="1"/>
      <c r="AM3619" s="1"/>
      <c r="AN3619" s="1"/>
      <c r="AO3619" s="1"/>
      <c r="AP3619" s="1"/>
      <c r="AQ3619" s="1"/>
    </row>
    <row r="3620" spans="1:43" ht="15.75" x14ac:dyDescent="0.2">
      <c r="A3620" s="67">
        <f t="shared" si="1556"/>
        <v>45902</v>
      </c>
      <c r="B3620" s="8">
        <f t="shared" si="1560"/>
        <v>16903.606192262829</v>
      </c>
      <c r="C3620" s="224">
        <f t="shared" si="1561"/>
        <v>9500.0962872461932</v>
      </c>
      <c r="D3620" s="28">
        <f t="shared" si="1562"/>
        <v>7245.38</v>
      </c>
      <c r="E3620" s="9">
        <f>IF(K3620=1,VLOOKUP(A3619,[1]Plan1!$AY$117:$BA$314,3),E3619)</f>
        <v>7276.54</v>
      </c>
      <c r="F3620" s="110">
        <f t="shared" si="1563"/>
        <v>45763</v>
      </c>
      <c r="G3620" s="12">
        <f t="shared" si="1564"/>
        <v>4.3006716003852752E-3</v>
      </c>
      <c r="H3620" s="11">
        <f t="shared" si="1565"/>
        <v>45915</v>
      </c>
      <c r="I3620" s="11">
        <f t="shared" si="1566"/>
        <v>45915</v>
      </c>
      <c r="J3620" s="1">
        <f t="shared" si="1567"/>
        <v>21</v>
      </c>
      <c r="K3620" s="1">
        <f t="shared" si="1568"/>
        <v>12</v>
      </c>
      <c r="L3620" s="8">
        <f t="shared" si="1569"/>
        <v>1.0024552600000001</v>
      </c>
      <c r="M3620" s="14">
        <f t="shared" si="1570"/>
        <v>1.0043006699999999</v>
      </c>
      <c r="N3620" s="14">
        <f t="shared" si="1571"/>
        <v>1.6866407083805455</v>
      </c>
      <c r="O3620" s="8">
        <f t="shared" si="1572"/>
        <v>1.6907818400000001</v>
      </c>
      <c r="P3620" s="8">
        <f t="shared" si="1573"/>
        <v>16062.59028072</v>
      </c>
      <c r="Q3620" s="13">
        <f t="shared" si="1574"/>
        <v>0</v>
      </c>
      <c r="R3620" s="21">
        <v>0</v>
      </c>
      <c r="S3620" s="8">
        <f t="shared" si="1575"/>
        <v>0</v>
      </c>
      <c r="T3620" s="10">
        <f t="shared" si="1576"/>
        <v>0.12631999999999999</v>
      </c>
      <c r="U3620" s="13">
        <f t="shared" si="1577"/>
        <v>103</v>
      </c>
      <c r="V3620" s="13">
        <v>252</v>
      </c>
      <c r="W3620" s="14">
        <f t="shared" si="1555"/>
        <v>1.0498221560000001</v>
      </c>
      <c r="X3620" s="85">
        <f t="shared" si="1559"/>
        <v>841.01591154282789</v>
      </c>
      <c r="Y3620" s="8">
        <v>0</v>
      </c>
      <c r="Z3620" s="9">
        <f t="shared" si="1578"/>
        <v>0</v>
      </c>
      <c r="AA3620" s="26">
        <f t="shared" si="1557"/>
        <v>0</v>
      </c>
      <c r="AB3620" s="70">
        <f t="shared" si="1558"/>
        <v>0</v>
      </c>
      <c r="AC3620" s="4"/>
      <c r="AD3620" s="1"/>
      <c r="AE3620" s="11"/>
      <c r="AF3620" s="5"/>
      <c r="AG3620" s="1"/>
      <c r="AH3620" s="1"/>
      <c r="AI3620" s="1"/>
      <c r="AJ3620" s="1"/>
      <c r="AK3620" s="10"/>
      <c r="AL3620" s="1"/>
      <c r="AM3620" s="1"/>
      <c r="AN3620" s="1"/>
      <c r="AO3620" s="1"/>
      <c r="AP3620" s="1"/>
      <c r="AQ3620" s="1"/>
    </row>
    <row r="3621" spans="1:43" ht="15.75" x14ac:dyDescent="0.2">
      <c r="A3621" s="67">
        <f t="shared" si="1556"/>
        <v>45903</v>
      </c>
      <c r="B3621" s="8">
        <f t="shared" si="1560"/>
        <v>16915.043720480331</v>
      </c>
      <c r="C3621" s="224">
        <f t="shared" si="1561"/>
        <v>9500.0962872461932</v>
      </c>
      <c r="D3621" s="28">
        <f t="shared" si="1562"/>
        <v>7245.38</v>
      </c>
      <c r="E3621" s="9">
        <f>IF(K3621=1,VLOOKUP(A3620,[1]Plan1!$AY$117:$BA$314,3),E3620)</f>
        <v>7276.54</v>
      </c>
      <c r="F3621" s="110">
        <f t="shared" si="1563"/>
        <v>45763</v>
      </c>
      <c r="G3621" s="12">
        <f t="shared" si="1564"/>
        <v>4.3006716003852752E-3</v>
      </c>
      <c r="H3621" s="11">
        <f t="shared" si="1565"/>
        <v>45915</v>
      </c>
      <c r="I3621" s="11">
        <f t="shared" si="1566"/>
        <v>45915</v>
      </c>
      <c r="J3621" s="1">
        <f t="shared" si="1567"/>
        <v>21</v>
      </c>
      <c r="K3621" s="1">
        <f t="shared" si="1568"/>
        <v>13</v>
      </c>
      <c r="L3621" s="8">
        <f t="shared" si="1569"/>
        <v>1.0026601399999999</v>
      </c>
      <c r="M3621" s="14">
        <f t="shared" si="1570"/>
        <v>1.0043006699999999</v>
      </c>
      <c r="N3621" s="14">
        <f t="shared" si="1571"/>
        <v>1.6866407083805455</v>
      </c>
      <c r="O3621" s="8">
        <f t="shared" si="1572"/>
        <v>1.6911274000000001</v>
      </c>
      <c r="P3621" s="8">
        <f t="shared" si="1573"/>
        <v>16065.873133999999</v>
      </c>
      <c r="Q3621" s="13">
        <f t="shared" si="1574"/>
        <v>0</v>
      </c>
      <c r="R3621" s="21">
        <v>0</v>
      </c>
      <c r="S3621" s="8">
        <f t="shared" si="1575"/>
        <v>0</v>
      </c>
      <c r="T3621" s="10">
        <f t="shared" si="1576"/>
        <v>0.12631999999999999</v>
      </c>
      <c r="U3621" s="13">
        <f t="shared" si="1577"/>
        <v>104</v>
      </c>
      <c r="V3621" s="13">
        <v>252</v>
      </c>
      <c r="W3621" s="14">
        <f t="shared" si="1555"/>
        <v>1.0503178369999999</v>
      </c>
      <c r="X3621" s="85">
        <f t="shared" si="1559"/>
        <v>849.17058648033219</v>
      </c>
      <c r="Y3621" s="8">
        <v>0</v>
      </c>
      <c r="Z3621" s="9">
        <f t="shared" si="1578"/>
        <v>0</v>
      </c>
      <c r="AA3621" s="26">
        <f t="shared" si="1557"/>
        <v>0</v>
      </c>
      <c r="AB3621" s="70">
        <f t="shared" si="1558"/>
        <v>0</v>
      </c>
      <c r="AC3621" s="4"/>
      <c r="AD3621" s="1"/>
      <c r="AE3621" s="11"/>
      <c r="AF3621" s="5"/>
      <c r="AG3621" s="1"/>
      <c r="AH3621" s="1"/>
      <c r="AI3621" s="1"/>
      <c r="AJ3621" s="1"/>
      <c r="AK3621" s="10"/>
      <c r="AL3621" s="1"/>
      <c r="AM3621" s="1"/>
      <c r="AN3621" s="1"/>
      <c r="AO3621" s="1"/>
      <c r="AP3621" s="1"/>
      <c r="AQ3621" s="1"/>
    </row>
    <row r="3622" spans="1:43" ht="15.75" x14ac:dyDescent="0.2">
      <c r="A3622" s="67">
        <f t="shared" si="1556"/>
        <v>45904</v>
      </c>
      <c r="B3622" s="8">
        <f t="shared" si="1560"/>
        <v>16926.488996923501</v>
      </c>
      <c r="C3622" s="224">
        <f t="shared" si="1561"/>
        <v>9500.0962872461932</v>
      </c>
      <c r="D3622" s="28">
        <f t="shared" si="1562"/>
        <v>7245.38</v>
      </c>
      <c r="E3622" s="9">
        <f>IF(K3622=1,VLOOKUP(A3621,[1]Plan1!$AY$117:$BA$314,3),E3621)</f>
        <v>7276.54</v>
      </c>
      <c r="F3622" s="110">
        <f t="shared" si="1563"/>
        <v>45763</v>
      </c>
      <c r="G3622" s="12">
        <f t="shared" si="1564"/>
        <v>4.3006716003852752E-3</v>
      </c>
      <c r="H3622" s="11">
        <f t="shared" si="1565"/>
        <v>45915</v>
      </c>
      <c r="I3622" s="11">
        <f t="shared" si="1566"/>
        <v>45915</v>
      </c>
      <c r="J3622" s="1">
        <f t="shared" si="1567"/>
        <v>21</v>
      </c>
      <c r="K3622" s="1">
        <f t="shared" si="1568"/>
        <v>14</v>
      </c>
      <c r="L3622" s="8">
        <f t="shared" si="1569"/>
        <v>1.00286506</v>
      </c>
      <c r="M3622" s="14">
        <f t="shared" si="1570"/>
        <v>1.0043006699999999</v>
      </c>
      <c r="N3622" s="14">
        <f t="shared" si="1571"/>
        <v>1.6866407083805455</v>
      </c>
      <c r="O3622" s="8">
        <f t="shared" si="1572"/>
        <v>1.69147303</v>
      </c>
      <c r="P3622" s="8">
        <f t="shared" si="1573"/>
        <v>16069.15665228</v>
      </c>
      <c r="Q3622" s="13">
        <f t="shared" si="1574"/>
        <v>0</v>
      </c>
      <c r="R3622" s="21">
        <v>0</v>
      </c>
      <c r="S3622" s="8">
        <f t="shared" si="1575"/>
        <v>0</v>
      </c>
      <c r="T3622" s="10">
        <f t="shared" si="1576"/>
        <v>0.12631999999999999</v>
      </c>
      <c r="U3622" s="13">
        <f t="shared" si="1577"/>
        <v>105</v>
      </c>
      <c r="V3622" s="13">
        <v>252</v>
      </c>
      <c r="W3622" s="14">
        <f t="shared" si="1555"/>
        <v>1.0508137529999999</v>
      </c>
      <c r="X3622" s="85">
        <f t="shared" si="1559"/>
        <v>857.33234464349891</v>
      </c>
      <c r="Y3622" s="8">
        <v>0</v>
      </c>
      <c r="Z3622" s="9">
        <f t="shared" si="1578"/>
        <v>0</v>
      </c>
      <c r="AA3622" s="26">
        <f t="shared" si="1557"/>
        <v>0</v>
      </c>
      <c r="AB3622" s="70">
        <f t="shared" si="1558"/>
        <v>0</v>
      </c>
      <c r="AC3622" s="4"/>
      <c r="AD3622" s="1"/>
      <c r="AE3622" s="11"/>
      <c r="AF3622" s="5"/>
      <c r="AG3622" s="1"/>
      <c r="AH3622" s="1"/>
      <c r="AI3622" s="1"/>
      <c r="AJ3622" s="1"/>
      <c r="AK3622" s="10"/>
      <c r="AL3622" s="1"/>
      <c r="AM3622" s="1"/>
      <c r="AN3622" s="1"/>
      <c r="AO3622" s="1"/>
      <c r="AP3622" s="1"/>
      <c r="AQ3622" s="1"/>
    </row>
    <row r="3623" spans="1:43" ht="15.75" x14ac:dyDescent="0.2">
      <c r="A3623" s="67">
        <f t="shared" si="1556"/>
        <v>45905</v>
      </c>
      <c r="B3623" s="8">
        <f t="shared" si="1560"/>
        <v>16937.941908670164</v>
      </c>
      <c r="C3623" s="224">
        <f t="shared" si="1561"/>
        <v>9500.0962872461932</v>
      </c>
      <c r="D3623" s="28">
        <f t="shared" si="1562"/>
        <v>7245.38</v>
      </c>
      <c r="E3623" s="9">
        <f>IF(K3623=1,VLOOKUP(A3622,[1]Plan1!$AY$117:$BA$314,3),E3622)</f>
        <v>7276.54</v>
      </c>
      <c r="F3623" s="110">
        <f t="shared" si="1563"/>
        <v>45763</v>
      </c>
      <c r="G3623" s="12">
        <f t="shared" si="1564"/>
        <v>4.3006716003852752E-3</v>
      </c>
      <c r="H3623" s="11">
        <f t="shared" si="1565"/>
        <v>45915</v>
      </c>
      <c r="I3623" s="11">
        <f t="shared" si="1566"/>
        <v>45915</v>
      </c>
      <c r="J3623" s="1">
        <f t="shared" si="1567"/>
        <v>21</v>
      </c>
      <c r="K3623" s="1">
        <f t="shared" si="1568"/>
        <v>15</v>
      </c>
      <c r="L3623" s="8">
        <f t="shared" si="1569"/>
        <v>1.00307002</v>
      </c>
      <c r="M3623" s="14">
        <f t="shared" si="1570"/>
        <v>1.0043006699999999</v>
      </c>
      <c r="N3623" s="14">
        <f t="shared" si="1571"/>
        <v>1.6866407083805455</v>
      </c>
      <c r="O3623" s="8">
        <f t="shared" si="1572"/>
        <v>1.6918187200000001</v>
      </c>
      <c r="P3623" s="8">
        <f t="shared" si="1573"/>
        <v>16072.44074056</v>
      </c>
      <c r="Q3623" s="13">
        <f t="shared" si="1574"/>
        <v>0</v>
      </c>
      <c r="R3623" s="21">
        <v>0</v>
      </c>
      <c r="S3623" s="8">
        <f t="shared" si="1575"/>
        <v>0</v>
      </c>
      <c r="T3623" s="10">
        <f t="shared" si="1576"/>
        <v>0.12631999999999999</v>
      </c>
      <c r="U3623" s="13">
        <f t="shared" si="1577"/>
        <v>106</v>
      </c>
      <c r="V3623" s="13">
        <v>252</v>
      </c>
      <c r="W3623" s="14">
        <f t="shared" si="1555"/>
        <v>1.0513099029999999</v>
      </c>
      <c r="X3623" s="85">
        <f t="shared" si="1559"/>
        <v>865.50116811016551</v>
      </c>
      <c r="Y3623" s="8">
        <v>0</v>
      </c>
      <c r="Z3623" s="9">
        <f t="shared" si="1578"/>
        <v>0</v>
      </c>
      <c r="AA3623" s="26">
        <f t="shared" si="1557"/>
        <v>0</v>
      </c>
      <c r="AB3623" s="70">
        <f t="shared" si="1558"/>
        <v>0</v>
      </c>
      <c r="AC3623" s="4"/>
      <c r="AD3623" s="1"/>
      <c r="AE3623" s="11"/>
      <c r="AF3623" s="5"/>
      <c r="AG3623" s="1"/>
      <c r="AH3623" s="1"/>
      <c r="AI3623" s="1"/>
      <c r="AJ3623" s="1"/>
      <c r="AK3623" s="10"/>
      <c r="AL3623" s="1"/>
      <c r="AM3623" s="1"/>
      <c r="AN3623" s="1"/>
      <c r="AO3623" s="1"/>
      <c r="AP3623" s="1"/>
      <c r="AQ3623" s="1"/>
    </row>
    <row r="3624" spans="1:43" ht="15.75" x14ac:dyDescent="0.2">
      <c r="A3624" s="67">
        <f t="shared" si="1556"/>
        <v>45906</v>
      </c>
      <c r="B3624" s="8">
        <f t="shared" si="1560"/>
        <v>16949.402659200805</v>
      </c>
      <c r="C3624" s="224">
        <f t="shared" si="1561"/>
        <v>9500.0962872461932</v>
      </c>
      <c r="D3624" s="28">
        <f t="shared" si="1562"/>
        <v>7245.38</v>
      </c>
      <c r="E3624" s="9">
        <f>IF(K3624=1,VLOOKUP(A3623,[1]Plan1!$AY$117:$BA$314,3),E3623)</f>
        <v>7276.54</v>
      </c>
      <c r="F3624" s="110">
        <f t="shared" si="1563"/>
        <v>45763</v>
      </c>
      <c r="G3624" s="12">
        <f t="shared" si="1564"/>
        <v>4.3006716003852752E-3</v>
      </c>
      <c r="H3624" s="11">
        <f t="shared" si="1565"/>
        <v>45915</v>
      </c>
      <c r="I3624" s="11">
        <f t="shared" si="1566"/>
        <v>45915</v>
      </c>
      <c r="J3624" s="1">
        <f t="shared" si="1567"/>
        <v>21</v>
      </c>
      <c r="K3624" s="1">
        <f t="shared" si="1568"/>
        <v>16</v>
      </c>
      <c r="L3624" s="8">
        <f t="shared" si="1569"/>
        <v>1.00327502</v>
      </c>
      <c r="M3624" s="14">
        <f t="shared" si="1570"/>
        <v>1.0043006699999999</v>
      </c>
      <c r="N3624" s="14">
        <f t="shared" si="1571"/>
        <v>1.6866407083805455</v>
      </c>
      <c r="O3624" s="8">
        <f t="shared" si="1572"/>
        <v>1.6921644899999999</v>
      </c>
      <c r="P3624" s="8">
        <f t="shared" si="1573"/>
        <v>16075.72558885</v>
      </c>
      <c r="Q3624" s="13">
        <f t="shared" si="1574"/>
        <v>0</v>
      </c>
      <c r="R3624" s="21">
        <v>0</v>
      </c>
      <c r="S3624" s="8">
        <f t="shared" si="1575"/>
        <v>0</v>
      </c>
      <c r="T3624" s="10">
        <f t="shared" si="1576"/>
        <v>0.12631999999999999</v>
      </c>
      <c r="U3624" s="13">
        <f t="shared" si="1577"/>
        <v>107</v>
      </c>
      <c r="V3624" s="13">
        <v>252</v>
      </c>
      <c r="W3624" s="14">
        <f t="shared" si="1555"/>
        <v>1.051806287</v>
      </c>
      <c r="X3624" s="85">
        <f t="shared" si="1559"/>
        <v>873.67707035080582</v>
      </c>
      <c r="Y3624" s="8">
        <v>0</v>
      </c>
      <c r="Z3624" s="9">
        <f t="shared" si="1578"/>
        <v>0</v>
      </c>
      <c r="AA3624" s="26">
        <f t="shared" si="1557"/>
        <v>0</v>
      </c>
      <c r="AB3624" s="70">
        <f t="shared" si="1558"/>
        <v>0</v>
      </c>
      <c r="AC3624" s="4"/>
      <c r="AD3624" s="1"/>
      <c r="AE3624" s="11"/>
      <c r="AF3624" s="5"/>
      <c r="AG3624" s="1"/>
      <c r="AH3624" s="1"/>
      <c r="AI3624" s="1"/>
      <c r="AJ3624" s="1"/>
      <c r="AK3624" s="10"/>
      <c r="AL3624" s="1"/>
      <c r="AM3624" s="1"/>
      <c r="AN3624" s="1"/>
      <c r="AO3624" s="1"/>
      <c r="AP3624" s="1"/>
      <c r="AQ3624" s="1"/>
    </row>
    <row r="3625" spans="1:43" ht="15.75" x14ac:dyDescent="0.2">
      <c r="A3625" s="67">
        <f t="shared" si="1556"/>
        <v>45907</v>
      </c>
      <c r="B3625" s="8">
        <f t="shared" si="1560"/>
        <v>16949.402659200805</v>
      </c>
      <c r="C3625" s="224">
        <f t="shared" si="1561"/>
        <v>9500.0962872461932</v>
      </c>
      <c r="D3625" s="28">
        <f t="shared" si="1562"/>
        <v>7245.38</v>
      </c>
      <c r="E3625" s="9">
        <f>IF(K3625=1,VLOOKUP(A3624,[1]Plan1!$AY$117:$BA$314,3),E3624)</f>
        <v>7276.54</v>
      </c>
      <c r="F3625" s="110">
        <f t="shared" si="1563"/>
        <v>45763</v>
      </c>
      <c r="G3625" s="12">
        <f t="shared" si="1564"/>
        <v>4.3006716003852752E-3</v>
      </c>
      <c r="H3625" s="11">
        <f t="shared" si="1565"/>
        <v>45915</v>
      </c>
      <c r="I3625" s="11">
        <f t="shared" si="1566"/>
        <v>45915</v>
      </c>
      <c r="J3625" s="1">
        <f t="shared" si="1567"/>
        <v>21</v>
      </c>
      <c r="K3625" s="1">
        <f t="shared" si="1568"/>
        <v>16</v>
      </c>
      <c r="L3625" s="8">
        <f t="shared" si="1569"/>
        <v>1.00327502</v>
      </c>
      <c r="M3625" s="14">
        <f t="shared" si="1570"/>
        <v>1.0043006699999999</v>
      </c>
      <c r="N3625" s="14">
        <f t="shared" si="1571"/>
        <v>1.6866407083805455</v>
      </c>
      <c r="O3625" s="8">
        <f t="shared" si="1572"/>
        <v>1.6921644899999999</v>
      </c>
      <c r="P3625" s="8">
        <f t="shared" si="1573"/>
        <v>16075.72558885</v>
      </c>
      <c r="Q3625" s="13">
        <f t="shared" si="1574"/>
        <v>0</v>
      </c>
      <c r="R3625" s="21">
        <v>0</v>
      </c>
      <c r="S3625" s="8">
        <f t="shared" si="1575"/>
        <v>0</v>
      </c>
      <c r="T3625" s="10">
        <f t="shared" si="1576"/>
        <v>0.12631999999999999</v>
      </c>
      <c r="U3625" s="13">
        <f t="shared" si="1577"/>
        <v>107</v>
      </c>
      <c r="V3625" s="13">
        <v>252</v>
      </c>
      <c r="W3625" s="14">
        <f t="shared" si="1555"/>
        <v>1.051806287</v>
      </c>
      <c r="X3625" s="85">
        <f t="shared" si="1559"/>
        <v>873.67707035080582</v>
      </c>
      <c r="Y3625" s="8">
        <v>0</v>
      </c>
      <c r="Z3625" s="9">
        <f t="shared" si="1578"/>
        <v>0</v>
      </c>
      <c r="AA3625" s="26">
        <f t="shared" si="1557"/>
        <v>0</v>
      </c>
      <c r="AB3625" s="70">
        <f t="shared" si="1558"/>
        <v>0</v>
      </c>
      <c r="AC3625" s="4"/>
      <c r="AD3625" s="1"/>
      <c r="AE3625" s="11"/>
      <c r="AF3625" s="5"/>
      <c r="AG3625" s="1"/>
      <c r="AH3625" s="1"/>
      <c r="AI3625" s="1"/>
      <c r="AJ3625" s="1"/>
      <c r="AK3625" s="10"/>
      <c r="AL3625" s="1"/>
      <c r="AM3625" s="1"/>
      <c r="AN3625" s="1"/>
      <c r="AO3625" s="1"/>
      <c r="AP3625" s="1"/>
      <c r="AQ3625" s="1"/>
    </row>
    <row r="3626" spans="1:43" ht="15.75" x14ac:dyDescent="0.2">
      <c r="A3626" s="67">
        <f t="shared" si="1556"/>
        <v>45908</v>
      </c>
      <c r="B3626" s="8">
        <f t="shared" si="1560"/>
        <v>16949.402659200805</v>
      </c>
      <c r="C3626" s="224">
        <f t="shared" si="1561"/>
        <v>9500.0962872461932</v>
      </c>
      <c r="D3626" s="28">
        <f t="shared" si="1562"/>
        <v>7245.38</v>
      </c>
      <c r="E3626" s="9">
        <f>IF(K3626=1,VLOOKUP(A3625,[1]Plan1!$AY$117:$BA$314,3),E3625)</f>
        <v>7276.54</v>
      </c>
      <c r="F3626" s="110">
        <f t="shared" si="1563"/>
        <v>45763</v>
      </c>
      <c r="G3626" s="12">
        <f t="shared" si="1564"/>
        <v>4.3006716003852752E-3</v>
      </c>
      <c r="H3626" s="11">
        <f t="shared" si="1565"/>
        <v>45915</v>
      </c>
      <c r="I3626" s="11">
        <f t="shared" si="1566"/>
        <v>45915</v>
      </c>
      <c r="J3626" s="1">
        <f t="shared" si="1567"/>
        <v>21</v>
      </c>
      <c r="K3626" s="1">
        <f t="shared" si="1568"/>
        <v>16</v>
      </c>
      <c r="L3626" s="8">
        <f t="shared" si="1569"/>
        <v>1.00327502</v>
      </c>
      <c r="M3626" s="14">
        <f t="shared" si="1570"/>
        <v>1.0043006699999999</v>
      </c>
      <c r="N3626" s="14">
        <f t="shared" si="1571"/>
        <v>1.6866407083805455</v>
      </c>
      <c r="O3626" s="8">
        <f t="shared" si="1572"/>
        <v>1.6921644899999999</v>
      </c>
      <c r="P3626" s="8">
        <f t="shared" si="1573"/>
        <v>16075.72558885</v>
      </c>
      <c r="Q3626" s="13">
        <f t="shared" si="1574"/>
        <v>0</v>
      </c>
      <c r="R3626" s="21">
        <v>0</v>
      </c>
      <c r="S3626" s="8">
        <f t="shared" si="1575"/>
        <v>0</v>
      </c>
      <c r="T3626" s="10">
        <f t="shared" si="1576"/>
        <v>0.12631999999999999</v>
      </c>
      <c r="U3626" s="13">
        <f t="shared" si="1577"/>
        <v>107</v>
      </c>
      <c r="V3626" s="13">
        <v>252</v>
      </c>
      <c r="W3626" s="14">
        <f t="shared" si="1555"/>
        <v>1.051806287</v>
      </c>
      <c r="X3626" s="85">
        <f t="shared" si="1559"/>
        <v>873.67707035080582</v>
      </c>
      <c r="Y3626" s="8">
        <v>0</v>
      </c>
      <c r="Z3626" s="9">
        <f t="shared" si="1578"/>
        <v>0</v>
      </c>
      <c r="AA3626" s="26">
        <f t="shared" si="1557"/>
        <v>0</v>
      </c>
      <c r="AB3626" s="70">
        <f t="shared" si="1558"/>
        <v>0</v>
      </c>
      <c r="AC3626" s="4"/>
      <c r="AD3626" s="1"/>
      <c r="AE3626" s="11"/>
      <c r="AF3626" s="5"/>
      <c r="AG3626" s="1"/>
      <c r="AH3626" s="1"/>
      <c r="AI3626" s="1"/>
      <c r="AJ3626" s="1"/>
      <c r="AK3626" s="10"/>
      <c r="AL3626" s="1"/>
      <c r="AM3626" s="1"/>
      <c r="AN3626" s="1"/>
      <c r="AO3626" s="1"/>
      <c r="AP3626" s="1"/>
      <c r="AQ3626" s="1"/>
    </row>
    <row r="3627" spans="1:43" ht="15.75" x14ac:dyDescent="0.2">
      <c r="A3627" s="67">
        <f t="shared" si="1556"/>
        <v>45909</v>
      </c>
      <c r="B3627" s="8">
        <f t="shared" si="1560"/>
        <v>16960.871167891033</v>
      </c>
      <c r="C3627" s="224">
        <f t="shared" si="1561"/>
        <v>9500.0962872461932</v>
      </c>
      <c r="D3627" s="28">
        <f t="shared" si="1562"/>
        <v>7245.38</v>
      </c>
      <c r="E3627" s="9">
        <f>IF(K3627=1,VLOOKUP(A3626,[1]Plan1!$AY$117:$BA$314,3),E3626)</f>
        <v>7276.54</v>
      </c>
      <c r="F3627" s="110">
        <f t="shared" si="1563"/>
        <v>45763</v>
      </c>
      <c r="G3627" s="12">
        <f t="shared" si="1564"/>
        <v>4.3006716003852752E-3</v>
      </c>
      <c r="H3627" s="11">
        <f t="shared" si="1565"/>
        <v>45915</v>
      </c>
      <c r="I3627" s="11">
        <f t="shared" si="1566"/>
        <v>45915</v>
      </c>
      <c r="J3627" s="1">
        <f t="shared" si="1567"/>
        <v>21</v>
      </c>
      <c r="K3627" s="1">
        <f t="shared" si="1568"/>
        <v>17</v>
      </c>
      <c r="L3627" s="8">
        <f t="shared" si="1569"/>
        <v>1.0034800699999999</v>
      </c>
      <c r="M3627" s="14">
        <f t="shared" si="1570"/>
        <v>1.0043006699999999</v>
      </c>
      <c r="N3627" s="14">
        <f t="shared" si="1571"/>
        <v>1.6866407083805455</v>
      </c>
      <c r="O3627" s="8">
        <f t="shared" si="1572"/>
        <v>1.69251033</v>
      </c>
      <c r="P3627" s="8">
        <f t="shared" si="1573"/>
        <v>16079.01110215</v>
      </c>
      <c r="Q3627" s="13">
        <f t="shared" si="1574"/>
        <v>0</v>
      </c>
      <c r="R3627" s="21">
        <v>0</v>
      </c>
      <c r="S3627" s="8">
        <f t="shared" si="1575"/>
        <v>0</v>
      </c>
      <c r="T3627" s="10">
        <f t="shared" si="1576"/>
        <v>0.12631999999999999</v>
      </c>
      <c r="U3627" s="13">
        <f t="shared" si="1577"/>
        <v>108</v>
      </c>
      <c r="V3627" s="13">
        <v>252</v>
      </c>
      <c r="W3627" s="14">
        <f t="shared" si="1555"/>
        <v>1.052302906</v>
      </c>
      <c r="X3627" s="85">
        <f t="shared" si="1559"/>
        <v>881.86006574103419</v>
      </c>
      <c r="Y3627" s="8">
        <v>0</v>
      </c>
      <c r="Z3627" s="9">
        <f t="shared" si="1578"/>
        <v>0</v>
      </c>
      <c r="AA3627" s="26">
        <f t="shared" si="1557"/>
        <v>0</v>
      </c>
      <c r="AB3627" s="70">
        <f t="shared" si="1558"/>
        <v>0</v>
      </c>
      <c r="AC3627" s="4"/>
      <c r="AD3627" s="1"/>
      <c r="AE3627" s="11"/>
      <c r="AF3627" s="5"/>
      <c r="AG3627" s="1"/>
      <c r="AH3627" s="1"/>
      <c r="AI3627" s="1"/>
      <c r="AJ3627" s="1"/>
      <c r="AK3627" s="10"/>
      <c r="AL3627" s="1"/>
      <c r="AM3627" s="1"/>
      <c r="AN3627" s="1"/>
      <c r="AO3627" s="1"/>
      <c r="AP3627" s="1"/>
      <c r="AQ3627" s="1"/>
    </row>
    <row r="3628" spans="1:43" ht="15.75" x14ac:dyDescent="0.2">
      <c r="A3628" s="67">
        <f t="shared" si="1556"/>
        <v>45910</v>
      </c>
      <c r="B3628" s="8">
        <f t="shared" si="1560"/>
        <v>16972.347321668327</v>
      </c>
      <c r="C3628" s="224">
        <f t="shared" si="1561"/>
        <v>9500.0962872461932</v>
      </c>
      <c r="D3628" s="28">
        <f t="shared" si="1562"/>
        <v>7245.38</v>
      </c>
      <c r="E3628" s="9">
        <f>IF(K3628=1,VLOOKUP(A3627,[1]Plan1!$AY$117:$BA$314,3),E3627)</f>
        <v>7276.54</v>
      </c>
      <c r="F3628" s="110">
        <f t="shared" si="1563"/>
        <v>45763</v>
      </c>
      <c r="G3628" s="12">
        <f t="shared" si="1564"/>
        <v>4.3006716003852752E-3</v>
      </c>
      <c r="H3628" s="11">
        <f t="shared" si="1565"/>
        <v>45915</v>
      </c>
      <c r="I3628" s="11">
        <f t="shared" si="1566"/>
        <v>45915</v>
      </c>
      <c r="J3628" s="1">
        <f t="shared" si="1567"/>
        <v>21</v>
      </c>
      <c r="K3628" s="1">
        <f t="shared" si="1568"/>
        <v>18</v>
      </c>
      <c r="L3628" s="8">
        <f t="shared" si="1569"/>
        <v>1.0036851499999999</v>
      </c>
      <c r="M3628" s="14">
        <f t="shared" si="1570"/>
        <v>1.0043006699999999</v>
      </c>
      <c r="N3628" s="14">
        <f t="shared" si="1571"/>
        <v>1.6866407083805455</v>
      </c>
      <c r="O3628" s="8">
        <f t="shared" si="1572"/>
        <v>1.6928562300000001</v>
      </c>
      <c r="P3628" s="8">
        <f t="shared" si="1573"/>
        <v>16082.29718546</v>
      </c>
      <c r="Q3628" s="13">
        <f t="shared" si="1574"/>
        <v>0</v>
      </c>
      <c r="R3628" s="21">
        <v>0</v>
      </c>
      <c r="S3628" s="8">
        <f t="shared" si="1575"/>
        <v>0</v>
      </c>
      <c r="T3628" s="10">
        <f t="shared" si="1576"/>
        <v>0.12631999999999999</v>
      </c>
      <c r="U3628" s="13">
        <f t="shared" si="1577"/>
        <v>109</v>
      </c>
      <c r="V3628" s="13">
        <v>252</v>
      </c>
      <c r="W3628" s="14">
        <f t="shared" si="1555"/>
        <v>1.052799759</v>
      </c>
      <c r="X3628" s="85">
        <f t="shared" si="1559"/>
        <v>890.05013620832869</v>
      </c>
      <c r="Y3628" s="8">
        <v>0</v>
      </c>
      <c r="Z3628" s="9">
        <f t="shared" si="1578"/>
        <v>0</v>
      </c>
      <c r="AA3628" s="26">
        <f t="shared" si="1557"/>
        <v>0</v>
      </c>
      <c r="AB3628" s="70">
        <f t="shared" si="1558"/>
        <v>0</v>
      </c>
      <c r="AC3628" s="4"/>
      <c r="AD3628" s="1"/>
      <c r="AE3628" s="11"/>
      <c r="AF3628" s="5"/>
      <c r="AG3628" s="1"/>
      <c r="AH3628" s="1"/>
      <c r="AI3628" s="1"/>
      <c r="AJ3628" s="1"/>
      <c r="AK3628" s="10"/>
      <c r="AL3628" s="1"/>
      <c r="AM3628" s="1"/>
      <c r="AN3628" s="1"/>
      <c r="AO3628" s="1"/>
      <c r="AP3628" s="1"/>
      <c r="AQ3628" s="1"/>
    </row>
    <row r="3629" spans="1:43" ht="15.75" x14ac:dyDescent="0.2">
      <c r="A3629" s="67">
        <f t="shared" si="1556"/>
        <v>45911</v>
      </c>
      <c r="B3629" s="8">
        <f t="shared" si="1560"/>
        <v>16983.831324303854</v>
      </c>
      <c r="C3629" s="224">
        <f t="shared" si="1561"/>
        <v>9500.0962872461932</v>
      </c>
      <c r="D3629" s="28">
        <f t="shared" si="1562"/>
        <v>7245.38</v>
      </c>
      <c r="E3629" s="9">
        <f>IF(K3629=1,VLOOKUP(A3628,[1]Plan1!$AY$117:$BA$314,3),E3628)</f>
        <v>7276.54</v>
      </c>
      <c r="F3629" s="110">
        <f t="shared" si="1563"/>
        <v>45763</v>
      </c>
      <c r="G3629" s="12">
        <f t="shared" si="1564"/>
        <v>4.3006716003852752E-3</v>
      </c>
      <c r="H3629" s="11">
        <f t="shared" si="1565"/>
        <v>45915</v>
      </c>
      <c r="I3629" s="11">
        <f t="shared" si="1566"/>
        <v>45915</v>
      </c>
      <c r="J3629" s="1">
        <f t="shared" si="1567"/>
        <v>21</v>
      </c>
      <c r="K3629" s="1">
        <f t="shared" si="1568"/>
        <v>19</v>
      </c>
      <c r="L3629" s="8">
        <f t="shared" si="1569"/>
        <v>1.00389028</v>
      </c>
      <c r="M3629" s="14">
        <f t="shared" si="1570"/>
        <v>1.0043006699999999</v>
      </c>
      <c r="N3629" s="14">
        <f t="shared" si="1571"/>
        <v>1.6866407083805455</v>
      </c>
      <c r="O3629" s="8">
        <f t="shared" si="1572"/>
        <v>1.6932022099999999</v>
      </c>
      <c r="P3629" s="8">
        <f t="shared" si="1573"/>
        <v>16085.584028769999</v>
      </c>
      <c r="Q3629" s="13">
        <f t="shared" si="1574"/>
        <v>0</v>
      </c>
      <c r="R3629" s="21">
        <v>0</v>
      </c>
      <c r="S3629" s="8">
        <f t="shared" si="1575"/>
        <v>0</v>
      </c>
      <c r="T3629" s="10">
        <f t="shared" si="1576"/>
        <v>0.12631999999999999</v>
      </c>
      <c r="U3629" s="13">
        <f t="shared" si="1577"/>
        <v>110</v>
      </c>
      <c r="V3629" s="13">
        <v>252</v>
      </c>
      <c r="W3629" s="14">
        <f t="shared" si="1555"/>
        <v>1.0532968460000001</v>
      </c>
      <c r="X3629" s="85">
        <f t="shared" si="1559"/>
        <v>898.24729553385419</v>
      </c>
      <c r="Y3629" s="8">
        <v>0</v>
      </c>
      <c r="Z3629" s="9">
        <f t="shared" si="1578"/>
        <v>0</v>
      </c>
      <c r="AA3629" s="26">
        <f t="shared" si="1557"/>
        <v>0</v>
      </c>
      <c r="AB3629" s="70">
        <f t="shared" si="1558"/>
        <v>0</v>
      </c>
      <c r="AC3629" s="4"/>
      <c r="AD3629" s="1"/>
      <c r="AE3629" s="11"/>
      <c r="AF3629" s="5"/>
      <c r="AG3629" s="1"/>
      <c r="AH3629" s="1"/>
      <c r="AI3629" s="1"/>
      <c r="AJ3629" s="1"/>
      <c r="AK3629" s="10"/>
      <c r="AL3629" s="1"/>
      <c r="AM3629" s="1"/>
      <c r="AN3629" s="1"/>
      <c r="AO3629" s="1"/>
      <c r="AP3629" s="1"/>
      <c r="AQ3629" s="1"/>
    </row>
    <row r="3630" spans="1:43" ht="15.75" x14ac:dyDescent="0.2">
      <c r="A3630" s="67">
        <f t="shared" si="1556"/>
        <v>45912</v>
      </c>
      <c r="B3630" s="8">
        <f t="shared" si="1560"/>
        <v>16995.323111141788</v>
      </c>
      <c r="C3630" s="224">
        <f t="shared" si="1561"/>
        <v>9500.0962872461932</v>
      </c>
      <c r="D3630" s="28">
        <f t="shared" si="1562"/>
        <v>7245.38</v>
      </c>
      <c r="E3630" s="9">
        <f>IF(K3630=1,VLOOKUP(A3629,[1]Plan1!$AY$117:$BA$314,3),E3629)</f>
        <v>7276.54</v>
      </c>
      <c r="F3630" s="110">
        <f t="shared" si="1563"/>
        <v>45763</v>
      </c>
      <c r="G3630" s="12">
        <f t="shared" si="1564"/>
        <v>4.3006716003852752E-3</v>
      </c>
      <c r="H3630" s="11">
        <f t="shared" si="1565"/>
        <v>45915</v>
      </c>
      <c r="I3630" s="11">
        <f t="shared" si="1566"/>
        <v>45915</v>
      </c>
      <c r="J3630" s="1">
        <f t="shared" si="1567"/>
        <v>21</v>
      </c>
      <c r="K3630" s="1">
        <f t="shared" si="1568"/>
        <v>20</v>
      </c>
      <c r="L3630" s="8">
        <f t="shared" si="1569"/>
        <v>1.0040954499999999</v>
      </c>
      <c r="M3630" s="14">
        <f t="shared" si="1570"/>
        <v>1.0043006699999999</v>
      </c>
      <c r="N3630" s="14">
        <f t="shared" si="1571"/>
        <v>1.6866407083805455</v>
      </c>
      <c r="O3630" s="8">
        <f t="shared" si="1572"/>
        <v>1.69354826</v>
      </c>
      <c r="P3630" s="8">
        <f t="shared" si="1573"/>
        <v>16088.871537090001</v>
      </c>
      <c r="Q3630" s="13">
        <f t="shared" si="1574"/>
        <v>0</v>
      </c>
      <c r="R3630" s="21">
        <v>0</v>
      </c>
      <c r="S3630" s="8">
        <f t="shared" si="1575"/>
        <v>0</v>
      </c>
      <c r="T3630" s="10">
        <f t="shared" si="1576"/>
        <v>0.12631999999999999</v>
      </c>
      <c r="U3630" s="13">
        <f t="shared" si="1577"/>
        <v>111</v>
      </c>
      <c r="V3630" s="13">
        <v>252</v>
      </c>
      <c r="W3630" s="14">
        <f t="shared" si="1555"/>
        <v>1.0537941689999999</v>
      </c>
      <c r="X3630" s="85">
        <f t="shared" si="1559"/>
        <v>906.45157405178645</v>
      </c>
      <c r="Y3630" s="8">
        <v>0</v>
      </c>
      <c r="Z3630" s="9">
        <f t="shared" si="1578"/>
        <v>0</v>
      </c>
      <c r="AA3630" s="26">
        <f t="shared" si="1557"/>
        <v>0</v>
      </c>
      <c r="AB3630" s="70">
        <f t="shared" si="1558"/>
        <v>0</v>
      </c>
      <c r="AC3630" s="4"/>
      <c r="AD3630" s="1"/>
      <c r="AE3630" s="11"/>
      <c r="AF3630" s="5"/>
      <c r="AG3630" s="1"/>
      <c r="AH3630" s="1"/>
      <c r="AI3630" s="1"/>
      <c r="AJ3630" s="1"/>
      <c r="AK3630" s="10"/>
      <c r="AL3630" s="1"/>
      <c r="AM3630" s="1"/>
      <c r="AN3630" s="1"/>
      <c r="AO3630" s="1"/>
      <c r="AP3630" s="1"/>
      <c r="AQ3630" s="1"/>
    </row>
    <row r="3631" spans="1:43" ht="15.75" x14ac:dyDescent="0.2">
      <c r="A3631" s="67">
        <f t="shared" si="1556"/>
        <v>45913</v>
      </c>
      <c r="B3631" s="8">
        <f t="shared" si="1560"/>
        <v>17006.822753664383</v>
      </c>
      <c r="C3631" s="224">
        <f t="shared" si="1561"/>
        <v>9500.0962872461932</v>
      </c>
      <c r="D3631" s="28">
        <f t="shared" si="1562"/>
        <v>7245.38</v>
      </c>
      <c r="E3631" s="9">
        <f>IF(K3631=1,VLOOKUP(A3630,[1]Plan1!$AY$117:$BA$314,3),E3630)</f>
        <v>7276.54</v>
      </c>
      <c r="F3631" s="110">
        <f t="shared" si="1563"/>
        <v>45763</v>
      </c>
      <c r="G3631" s="12">
        <f t="shared" si="1564"/>
        <v>4.3006716003852752E-3</v>
      </c>
      <c r="H3631" s="11">
        <f t="shared" si="1565"/>
        <v>45915</v>
      </c>
      <c r="I3631" s="11">
        <f t="shared" si="1566"/>
        <v>45915</v>
      </c>
      <c r="J3631" s="1">
        <f t="shared" si="1567"/>
        <v>21</v>
      </c>
      <c r="K3631" s="1">
        <f t="shared" si="1568"/>
        <v>21</v>
      </c>
      <c r="L3631" s="8">
        <f t="shared" si="1569"/>
        <v>1.0043006699999999</v>
      </c>
      <c r="M3631" s="14">
        <f t="shared" si="1570"/>
        <v>1.0043006699999999</v>
      </c>
      <c r="N3631" s="14">
        <f t="shared" si="1571"/>
        <v>1.6866407083805455</v>
      </c>
      <c r="O3631" s="8">
        <f t="shared" si="1572"/>
        <v>1.6938943900000001</v>
      </c>
      <c r="P3631" s="8">
        <f t="shared" si="1573"/>
        <v>16092.15980542</v>
      </c>
      <c r="Q3631" s="13">
        <f t="shared" si="1574"/>
        <v>0</v>
      </c>
      <c r="R3631" s="21">
        <v>0</v>
      </c>
      <c r="S3631" s="8">
        <f t="shared" si="1575"/>
        <v>0</v>
      </c>
      <c r="T3631" s="10">
        <f t="shared" si="1576"/>
        <v>0.12631999999999999</v>
      </c>
      <c r="U3631" s="13">
        <f t="shared" si="1577"/>
        <v>112</v>
      </c>
      <c r="V3631" s="13">
        <v>252</v>
      </c>
      <c r="W3631" s="14">
        <f t="shared" si="1555"/>
        <v>1.054291726</v>
      </c>
      <c r="X3631" s="85">
        <f t="shared" si="1559"/>
        <v>914.66294824438228</v>
      </c>
      <c r="Y3631" s="8">
        <v>0</v>
      </c>
      <c r="Z3631" s="9">
        <f t="shared" si="1578"/>
        <v>0</v>
      </c>
      <c r="AA3631" s="26">
        <f t="shared" si="1557"/>
        <v>0</v>
      </c>
      <c r="AB3631" s="70">
        <f t="shared" si="1558"/>
        <v>0</v>
      </c>
      <c r="AC3631" s="4"/>
      <c r="AD3631" s="1"/>
      <c r="AE3631" s="11"/>
      <c r="AF3631" s="5"/>
      <c r="AG3631" s="1"/>
      <c r="AH3631" s="1"/>
      <c r="AI3631" s="1"/>
      <c r="AJ3631" s="1"/>
      <c r="AK3631" s="10"/>
      <c r="AL3631" s="1"/>
      <c r="AM3631" s="1"/>
      <c r="AN3631" s="1"/>
      <c r="AO3631" s="1"/>
      <c r="AP3631" s="1"/>
      <c r="AQ3631" s="1"/>
    </row>
    <row r="3632" spans="1:43" ht="15.75" x14ac:dyDescent="0.2">
      <c r="A3632" s="67">
        <f t="shared" si="1556"/>
        <v>45914</v>
      </c>
      <c r="B3632" s="8">
        <f t="shared" si="1560"/>
        <v>17006.822753664383</v>
      </c>
      <c r="C3632" s="224">
        <f t="shared" si="1561"/>
        <v>9500.0962872461932</v>
      </c>
      <c r="D3632" s="28">
        <f t="shared" si="1562"/>
        <v>7245.38</v>
      </c>
      <c r="E3632" s="9">
        <f>IF(K3632=1,VLOOKUP(A3631,[1]Plan1!$AY$117:$BA$314,3),E3631)</f>
        <v>7276.54</v>
      </c>
      <c r="F3632" s="110">
        <f t="shared" si="1563"/>
        <v>45763</v>
      </c>
      <c r="G3632" s="12">
        <f t="shared" si="1564"/>
        <v>4.3006716003852752E-3</v>
      </c>
      <c r="H3632" s="11">
        <f t="shared" si="1565"/>
        <v>45915</v>
      </c>
      <c r="I3632" s="11">
        <f t="shared" si="1566"/>
        <v>45915</v>
      </c>
      <c r="J3632" s="1">
        <f t="shared" si="1567"/>
        <v>21</v>
      </c>
      <c r="K3632" s="1">
        <f t="shared" si="1568"/>
        <v>21</v>
      </c>
      <c r="L3632" s="8">
        <f t="shared" si="1569"/>
        <v>1.0043006699999999</v>
      </c>
      <c r="M3632" s="14">
        <f t="shared" si="1570"/>
        <v>1.0043006699999999</v>
      </c>
      <c r="N3632" s="14">
        <f t="shared" si="1571"/>
        <v>1.6866407083805455</v>
      </c>
      <c r="O3632" s="8">
        <f t="shared" si="1572"/>
        <v>1.6938943900000001</v>
      </c>
      <c r="P3632" s="8">
        <f t="shared" si="1573"/>
        <v>16092.15980542</v>
      </c>
      <c r="Q3632" s="13">
        <f t="shared" si="1574"/>
        <v>0</v>
      </c>
      <c r="R3632" s="21">
        <v>0</v>
      </c>
      <c r="S3632" s="8">
        <f t="shared" si="1575"/>
        <v>0</v>
      </c>
      <c r="T3632" s="10">
        <f t="shared" si="1576"/>
        <v>0.12631999999999999</v>
      </c>
      <c r="U3632" s="13">
        <f t="shared" si="1577"/>
        <v>112</v>
      </c>
      <c r="V3632" s="13">
        <v>252</v>
      </c>
      <c r="W3632" s="14">
        <f t="shared" si="1555"/>
        <v>1.054291726</v>
      </c>
      <c r="X3632" s="85">
        <f t="shared" si="1559"/>
        <v>914.66294824438228</v>
      </c>
      <c r="Y3632" s="8">
        <v>0</v>
      </c>
      <c r="Z3632" s="9">
        <f t="shared" si="1578"/>
        <v>0</v>
      </c>
      <c r="AA3632" s="26">
        <f t="shared" si="1557"/>
        <v>0</v>
      </c>
      <c r="AB3632" s="70">
        <f t="shared" si="1558"/>
        <v>0</v>
      </c>
      <c r="AC3632" s="4"/>
      <c r="AD3632" s="1"/>
      <c r="AE3632" s="11"/>
      <c r="AF3632" s="5"/>
      <c r="AG3632" s="1"/>
      <c r="AH3632" s="1"/>
      <c r="AI3632" s="1"/>
      <c r="AJ3632" s="1"/>
      <c r="AK3632" s="10"/>
      <c r="AL3632" s="1"/>
      <c r="AM3632" s="1"/>
      <c r="AN3632" s="1"/>
      <c r="AO3632" s="1"/>
      <c r="AP3632" s="1"/>
      <c r="AQ3632" s="1"/>
    </row>
    <row r="3633" spans="1:43" ht="15.75" x14ac:dyDescent="0.2">
      <c r="A3633" s="67">
        <f t="shared" si="1556"/>
        <v>45915</v>
      </c>
      <c r="B3633" s="8">
        <f t="shared" si="1560"/>
        <v>17006.822753664383</v>
      </c>
      <c r="C3633" s="224">
        <f t="shared" si="1561"/>
        <v>9500.0962872461932</v>
      </c>
      <c r="D3633" s="28">
        <f t="shared" si="1562"/>
        <v>7245.38</v>
      </c>
      <c r="E3633" s="9">
        <f>IF(K3633=1,VLOOKUP(A3632,[1]Plan1!$AY$117:$BA$314,3),E3632)</f>
        <v>7276.54</v>
      </c>
      <c r="F3633" s="110">
        <f t="shared" si="1563"/>
        <v>45763</v>
      </c>
      <c r="G3633" s="12">
        <f t="shared" si="1564"/>
        <v>4.3006716003852752E-3</v>
      </c>
      <c r="H3633" s="11">
        <f t="shared" si="1565"/>
        <v>45945</v>
      </c>
      <c r="I3633" s="11">
        <f t="shared" si="1566"/>
        <v>45915</v>
      </c>
      <c r="J3633" s="1">
        <f t="shared" si="1567"/>
        <v>21</v>
      </c>
      <c r="K3633" s="1">
        <f t="shared" si="1568"/>
        <v>21</v>
      </c>
      <c r="L3633" s="8">
        <f t="shared" si="1569"/>
        <v>1.0043006699999999</v>
      </c>
      <c r="M3633" s="14">
        <f t="shared" si="1570"/>
        <v>1.0043006699999999</v>
      </c>
      <c r="N3633" s="14">
        <f t="shared" si="1571"/>
        <v>1.6866407083805455</v>
      </c>
      <c r="O3633" s="8">
        <f t="shared" si="1572"/>
        <v>1.6938943900000001</v>
      </c>
      <c r="P3633" s="8">
        <f t="shared" si="1573"/>
        <v>16092.15980542</v>
      </c>
      <c r="Q3633" s="13">
        <f t="shared" si="1574"/>
        <v>0</v>
      </c>
      <c r="R3633" s="21">
        <v>0</v>
      </c>
      <c r="S3633" s="8">
        <f t="shared" si="1575"/>
        <v>0</v>
      </c>
      <c r="T3633" s="10">
        <f t="shared" si="1576"/>
        <v>0.12631999999999999</v>
      </c>
      <c r="U3633" s="13">
        <f t="shared" si="1577"/>
        <v>112</v>
      </c>
      <c r="V3633" s="13">
        <v>252</v>
      </c>
      <c r="W3633" s="14">
        <f t="shared" si="1555"/>
        <v>1.054291726</v>
      </c>
      <c r="X3633" s="85">
        <f t="shared" si="1559"/>
        <v>914.66294824438228</v>
      </c>
      <c r="Y3633" s="8">
        <v>0</v>
      </c>
      <c r="Z3633" s="9">
        <f t="shared" si="1578"/>
        <v>0</v>
      </c>
      <c r="AA3633" s="26">
        <f t="shared" si="1557"/>
        <v>0</v>
      </c>
      <c r="AB3633" s="70">
        <f t="shared" si="1558"/>
        <v>0</v>
      </c>
      <c r="AC3633" s="4"/>
      <c r="AD3633" s="1"/>
      <c r="AE3633" s="11"/>
      <c r="AF3633" s="5"/>
      <c r="AG3633" s="1"/>
      <c r="AH3633" s="1"/>
      <c r="AI3633" s="1"/>
      <c r="AJ3633" s="1"/>
      <c r="AK3633" s="10"/>
      <c r="AL3633" s="1"/>
      <c r="AM3633" s="1"/>
      <c r="AN3633" s="1"/>
      <c r="AO3633" s="1"/>
      <c r="AP3633" s="1"/>
      <c r="AQ3633" s="1"/>
    </row>
    <row r="3634" spans="1:43" ht="15.75" x14ac:dyDescent="0.2">
      <c r="A3634" s="67">
        <f t="shared" si="1556"/>
        <v>45916</v>
      </c>
      <c r="B3634" s="8">
        <f t="shared" si="1560"/>
        <v>17018.171864748634</v>
      </c>
      <c r="C3634" s="224">
        <f t="shared" si="1561"/>
        <v>9500.0962872461932</v>
      </c>
      <c r="D3634" s="28">
        <f t="shared" si="1562"/>
        <v>7245.38</v>
      </c>
      <c r="E3634" s="9">
        <f>IF(K3634=1,VLOOKUP(A3633,[1]Plan1!$AY$117:$BA$314,3),E3633)</f>
        <v>7276.54</v>
      </c>
      <c r="F3634" s="110">
        <f t="shared" si="1563"/>
        <v>45763</v>
      </c>
      <c r="G3634" s="12">
        <f t="shared" si="1564"/>
        <v>4.3006716003852752E-3</v>
      </c>
      <c r="H3634" s="11">
        <f t="shared" si="1565"/>
        <v>45945</v>
      </c>
      <c r="I3634" s="11">
        <f t="shared" si="1566"/>
        <v>45945</v>
      </c>
      <c r="J3634" s="1">
        <f t="shared" si="1567"/>
        <v>22</v>
      </c>
      <c r="K3634" s="1">
        <f t="shared" si="1568"/>
        <v>1</v>
      </c>
      <c r="L3634" s="8">
        <f t="shared" si="1569"/>
        <v>1.0001950799999999</v>
      </c>
      <c r="M3634" s="14">
        <f t="shared" si="1570"/>
        <v>1.0043006699999999</v>
      </c>
      <c r="N3634" s="14">
        <f t="shared" si="1571"/>
        <v>1.6938943934758564</v>
      </c>
      <c r="O3634" s="8">
        <f t="shared" si="1572"/>
        <v>1.69422483</v>
      </c>
      <c r="P3634" s="8">
        <f t="shared" si="1573"/>
        <v>16095.29901724</v>
      </c>
      <c r="Q3634" s="13">
        <f t="shared" si="1574"/>
        <v>0</v>
      </c>
      <c r="R3634" s="21">
        <v>0</v>
      </c>
      <c r="S3634" s="8">
        <f t="shared" si="1575"/>
        <v>0</v>
      </c>
      <c r="T3634" s="10">
        <f t="shared" si="1576"/>
        <v>0.12631999999999999</v>
      </c>
      <c r="U3634" s="13">
        <f t="shared" si="1577"/>
        <v>113</v>
      </c>
      <c r="V3634" s="13">
        <v>252</v>
      </c>
      <c r="W3634" s="14">
        <f t="shared" si="1555"/>
        <v>1.054789518</v>
      </c>
      <c r="X3634" s="85">
        <f t="shared" si="1559"/>
        <v>922.87284750863341</v>
      </c>
      <c r="Y3634" s="8">
        <v>0</v>
      </c>
      <c r="Z3634" s="9">
        <f t="shared" si="1578"/>
        <v>0</v>
      </c>
      <c r="AA3634" s="26">
        <f t="shared" si="1557"/>
        <v>0</v>
      </c>
      <c r="AB3634" s="70">
        <f t="shared" si="1558"/>
        <v>0</v>
      </c>
      <c r="AC3634" s="4"/>
      <c r="AD3634" s="1"/>
      <c r="AE3634" s="11"/>
      <c r="AF3634" s="5"/>
      <c r="AG3634" s="1"/>
      <c r="AH3634" s="1"/>
      <c r="AI3634" s="1"/>
      <c r="AJ3634" s="1"/>
      <c r="AK3634" s="10"/>
      <c r="AL3634" s="1"/>
      <c r="AM3634" s="1"/>
      <c r="AN3634" s="1"/>
      <c r="AO3634" s="1"/>
      <c r="AP3634" s="1"/>
      <c r="AQ3634" s="1"/>
    </row>
    <row r="3635" spans="1:43" ht="15.75" x14ac:dyDescent="0.2">
      <c r="A3635" s="67">
        <f t="shared" si="1556"/>
        <v>45917</v>
      </c>
      <c r="B3635" s="8">
        <f t="shared" si="1560"/>
        <v>17029.52870495255</v>
      </c>
      <c r="C3635" s="224">
        <f t="shared" si="1561"/>
        <v>9500.0962872461932</v>
      </c>
      <c r="D3635" s="28">
        <f t="shared" si="1562"/>
        <v>7245.38</v>
      </c>
      <c r="E3635" s="9">
        <f>IF(K3635=1,VLOOKUP(A3634,[1]Plan1!$AY$117:$BA$314,3),E3634)</f>
        <v>7276.54</v>
      </c>
      <c r="F3635" s="110">
        <f t="shared" si="1563"/>
        <v>45763</v>
      </c>
      <c r="G3635" s="12">
        <f t="shared" si="1564"/>
        <v>4.3006716003852752E-3</v>
      </c>
      <c r="H3635" s="11">
        <f t="shared" si="1565"/>
        <v>45945</v>
      </c>
      <c r="I3635" s="11">
        <f t="shared" si="1566"/>
        <v>45945</v>
      </c>
      <c r="J3635" s="1">
        <f t="shared" si="1567"/>
        <v>22</v>
      </c>
      <c r="K3635" s="1">
        <f t="shared" si="1568"/>
        <v>2</v>
      </c>
      <c r="L3635" s="8">
        <f t="shared" si="1569"/>
        <v>1.0003902</v>
      </c>
      <c r="M3635" s="14">
        <f t="shared" si="1570"/>
        <v>1.0043006699999999</v>
      </c>
      <c r="N3635" s="14">
        <f t="shared" si="1571"/>
        <v>1.6938943934758564</v>
      </c>
      <c r="O3635" s="8">
        <f t="shared" si="1572"/>
        <v>1.6945553499999999</v>
      </c>
      <c r="P3635" s="8">
        <f t="shared" si="1573"/>
        <v>16098.43898906</v>
      </c>
      <c r="Q3635" s="13">
        <f t="shared" si="1574"/>
        <v>0</v>
      </c>
      <c r="R3635" s="21">
        <v>0</v>
      </c>
      <c r="S3635" s="8">
        <f t="shared" si="1575"/>
        <v>0</v>
      </c>
      <c r="T3635" s="10">
        <f t="shared" si="1576"/>
        <v>0.12631999999999999</v>
      </c>
      <c r="U3635" s="13">
        <f t="shared" si="1577"/>
        <v>114</v>
      </c>
      <c r="V3635" s="13">
        <v>252</v>
      </c>
      <c r="W3635" s="14">
        <f t="shared" si="1555"/>
        <v>1.0552875450000001</v>
      </c>
      <c r="X3635" s="85">
        <f t="shared" si="1559"/>
        <v>931.08971589255066</v>
      </c>
      <c r="Y3635" s="8">
        <v>0</v>
      </c>
      <c r="Z3635" s="9">
        <f t="shared" si="1578"/>
        <v>0</v>
      </c>
      <c r="AA3635" s="26">
        <f t="shared" si="1557"/>
        <v>0</v>
      </c>
      <c r="AB3635" s="70">
        <f t="shared" si="1558"/>
        <v>0</v>
      </c>
      <c r="AC3635" s="4"/>
      <c r="AD3635" s="1"/>
      <c r="AE3635" s="11"/>
      <c r="AF3635" s="5"/>
      <c r="AG3635" s="1"/>
      <c r="AH3635" s="1"/>
      <c r="AI3635" s="1"/>
      <c r="AJ3635" s="1"/>
      <c r="AK3635" s="10"/>
      <c r="AL3635" s="1"/>
      <c r="AM3635" s="1"/>
      <c r="AN3635" s="1"/>
      <c r="AO3635" s="1"/>
      <c r="AP3635" s="1"/>
      <c r="AQ3635" s="1"/>
    </row>
    <row r="3636" spans="1:43" ht="15.75" x14ac:dyDescent="0.2">
      <c r="A3636" s="67">
        <f t="shared" si="1556"/>
        <v>45918</v>
      </c>
      <c r="B3636" s="8">
        <f t="shared" si="1560"/>
        <v>17040.893076579545</v>
      </c>
      <c r="C3636" s="224">
        <f t="shared" si="1561"/>
        <v>9500.0962872461932</v>
      </c>
      <c r="D3636" s="28">
        <f t="shared" si="1562"/>
        <v>7245.38</v>
      </c>
      <c r="E3636" s="9">
        <f>IF(K3636=1,VLOOKUP(A3635,[1]Plan1!$AY$117:$BA$314,3),E3635)</f>
        <v>7276.54</v>
      </c>
      <c r="F3636" s="110">
        <f t="shared" si="1563"/>
        <v>45763</v>
      </c>
      <c r="G3636" s="12">
        <f t="shared" si="1564"/>
        <v>4.3006716003852752E-3</v>
      </c>
      <c r="H3636" s="11">
        <f t="shared" si="1565"/>
        <v>45945</v>
      </c>
      <c r="I3636" s="11">
        <f t="shared" si="1566"/>
        <v>45945</v>
      </c>
      <c r="J3636" s="1">
        <f t="shared" si="1567"/>
        <v>22</v>
      </c>
      <c r="K3636" s="1">
        <f t="shared" si="1568"/>
        <v>3</v>
      </c>
      <c r="L3636" s="8">
        <f t="shared" si="1569"/>
        <v>1.0005853600000001</v>
      </c>
      <c r="M3636" s="14">
        <f t="shared" si="1570"/>
        <v>1.0043006699999999</v>
      </c>
      <c r="N3636" s="14">
        <f t="shared" si="1571"/>
        <v>1.6938943934758564</v>
      </c>
      <c r="O3636" s="8">
        <f t="shared" si="1572"/>
        <v>1.6948859300000001</v>
      </c>
      <c r="P3636" s="8">
        <f t="shared" si="1573"/>
        <v>16101.57953089</v>
      </c>
      <c r="Q3636" s="13">
        <f t="shared" si="1574"/>
        <v>0</v>
      </c>
      <c r="R3636" s="21">
        <v>0</v>
      </c>
      <c r="S3636" s="8">
        <f t="shared" si="1575"/>
        <v>0</v>
      </c>
      <c r="T3636" s="10">
        <f t="shared" si="1576"/>
        <v>0.12631999999999999</v>
      </c>
      <c r="U3636" s="13">
        <f t="shared" si="1577"/>
        <v>115</v>
      </c>
      <c r="V3636" s="13">
        <v>252</v>
      </c>
      <c r="W3636" s="14">
        <f t="shared" si="1555"/>
        <v>1.0557858069999999</v>
      </c>
      <c r="X3636" s="85">
        <f t="shared" si="1559"/>
        <v>939.31354568954509</v>
      </c>
      <c r="Y3636" s="8">
        <v>0</v>
      </c>
      <c r="Z3636" s="9">
        <f t="shared" si="1578"/>
        <v>0</v>
      </c>
      <c r="AA3636" s="26">
        <f t="shared" si="1557"/>
        <v>0</v>
      </c>
      <c r="AB3636" s="70">
        <f t="shared" si="1558"/>
        <v>0</v>
      </c>
      <c r="AC3636" s="4"/>
      <c r="AD3636" s="1"/>
      <c r="AE3636" s="11"/>
      <c r="AF3636" s="5"/>
      <c r="AG3636" s="1"/>
      <c r="AH3636" s="1"/>
      <c r="AI3636" s="1"/>
      <c r="AJ3636" s="1"/>
      <c r="AK3636" s="10"/>
      <c r="AL3636" s="1"/>
      <c r="AM3636" s="1"/>
      <c r="AN3636" s="1"/>
      <c r="AO3636" s="1"/>
      <c r="AP3636" s="1"/>
      <c r="AQ3636" s="1"/>
    </row>
    <row r="3637" spans="1:43" ht="15.75" x14ac:dyDescent="0.2">
      <c r="A3637" s="67">
        <f t="shared" si="1556"/>
        <v>45919</v>
      </c>
      <c r="B3637" s="8">
        <f t="shared" si="1560"/>
        <v>17052.264998835937</v>
      </c>
      <c r="C3637" s="224">
        <f t="shared" si="1561"/>
        <v>9500.0962872461932</v>
      </c>
      <c r="D3637" s="28">
        <f t="shared" si="1562"/>
        <v>7245.38</v>
      </c>
      <c r="E3637" s="9">
        <f>IF(K3637=1,VLOOKUP(A3636,[1]Plan1!$AY$117:$BA$314,3),E3636)</f>
        <v>7276.54</v>
      </c>
      <c r="F3637" s="110">
        <f t="shared" si="1563"/>
        <v>45763</v>
      </c>
      <c r="G3637" s="12">
        <f t="shared" si="1564"/>
        <v>4.3006716003852752E-3</v>
      </c>
      <c r="H3637" s="11">
        <f t="shared" si="1565"/>
        <v>45945</v>
      </c>
      <c r="I3637" s="11">
        <f t="shared" si="1566"/>
        <v>45945</v>
      </c>
      <c r="J3637" s="1">
        <f t="shared" si="1567"/>
        <v>22</v>
      </c>
      <c r="K3637" s="1">
        <f t="shared" si="1568"/>
        <v>4</v>
      </c>
      <c r="L3637" s="8">
        <f t="shared" si="1569"/>
        <v>1.0007805599999999</v>
      </c>
      <c r="M3637" s="14">
        <f t="shared" si="1570"/>
        <v>1.0043006699999999</v>
      </c>
      <c r="N3637" s="14">
        <f t="shared" si="1571"/>
        <v>1.6938943934758564</v>
      </c>
      <c r="O3637" s="8">
        <f t="shared" si="1572"/>
        <v>1.6952165699999999</v>
      </c>
      <c r="P3637" s="8">
        <f t="shared" si="1573"/>
        <v>16104.720642730001</v>
      </c>
      <c r="Q3637" s="13">
        <f t="shared" si="1574"/>
        <v>0</v>
      </c>
      <c r="R3637" s="21">
        <v>0</v>
      </c>
      <c r="S3637" s="8">
        <f t="shared" si="1575"/>
        <v>0</v>
      </c>
      <c r="T3637" s="10">
        <f t="shared" si="1576"/>
        <v>0.12631999999999999</v>
      </c>
      <c r="U3637" s="13">
        <f t="shared" si="1577"/>
        <v>116</v>
      </c>
      <c r="V3637" s="13">
        <v>252</v>
      </c>
      <c r="W3637" s="14">
        <f t="shared" si="1555"/>
        <v>1.0562843049999999</v>
      </c>
      <c r="X3637" s="85">
        <f t="shared" si="1559"/>
        <v>947.54435610593623</v>
      </c>
      <c r="Y3637" s="8">
        <v>0</v>
      </c>
      <c r="Z3637" s="9">
        <f t="shared" si="1578"/>
        <v>0</v>
      </c>
      <c r="AA3637" s="26">
        <f t="shared" si="1557"/>
        <v>0</v>
      </c>
      <c r="AB3637" s="70">
        <f t="shared" si="1558"/>
        <v>0</v>
      </c>
      <c r="AC3637" s="4"/>
      <c r="AD3637" s="1"/>
      <c r="AE3637" s="11"/>
      <c r="AF3637" s="5"/>
      <c r="AG3637" s="1"/>
      <c r="AH3637" s="1"/>
      <c r="AI3637" s="1"/>
      <c r="AJ3637" s="1"/>
      <c r="AK3637" s="10"/>
      <c r="AL3637" s="1"/>
      <c r="AM3637" s="1"/>
      <c r="AN3637" s="1"/>
      <c r="AO3637" s="1"/>
      <c r="AP3637" s="1"/>
      <c r="AQ3637" s="1"/>
    </row>
    <row r="3638" spans="1:43" ht="15.75" x14ac:dyDescent="0.2">
      <c r="A3638" s="67">
        <f t="shared" si="1556"/>
        <v>45920</v>
      </c>
      <c r="B3638" s="8">
        <f t="shared" si="1560"/>
        <v>17063.644659925376</v>
      </c>
      <c r="C3638" s="224">
        <f t="shared" si="1561"/>
        <v>9500.0962872461932</v>
      </c>
      <c r="D3638" s="28">
        <f t="shared" si="1562"/>
        <v>7245.38</v>
      </c>
      <c r="E3638" s="9">
        <f>IF(K3638=1,VLOOKUP(A3637,[1]Plan1!$AY$117:$BA$314,3),E3637)</f>
        <v>7276.54</v>
      </c>
      <c r="F3638" s="110">
        <f t="shared" si="1563"/>
        <v>45763</v>
      </c>
      <c r="G3638" s="12">
        <f t="shared" si="1564"/>
        <v>4.3006716003852752E-3</v>
      </c>
      <c r="H3638" s="11">
        <f t="shared" si="1565"/>
        <v>45945</v>
      </c>
      <c r="I3638" s="11">
        <f t="shared" si="1566"/>
        <v>45945</v>
      </c>
      <c r="J3638" s="1">
        <f t="shared" si="1567"/>
        <v>22</v>
      </c>
      <c r="K3638" s="1">
        <f t="shared" si="1568"/>
        <v>5</v>
      </c>
      <c r="L3638" s="8">
        <f t="shared" si="1569"/>
        <v>1.0009758</v>
      </c>
      <c r="M3638" s="14">
        <f t="shared" si="1570"/>
        <v>1.0043006699999999</v>
      </c>
      <c r="N3638" s="14">
        <f t="shared" si="1571"/>
        <v>1.6938943934758564</v>
      </c>
      <c r="O3638" s="8">
        <f t="shared" si="1572"/>
        <v>1.6955472899999999</v>
      </c>
      <c r="P3638" s="8">
        <f t="shared" si="1573"/>
        <v>16107.862514570001</v>
      </c>
      <c r="Q3638" s="13">
        <f t="shared" si="1574"/>
        <v>0</v>
      </c>
      <c r="R3638" s="21">
        <v>0</v>
      </c>
      <c r="S3638" s="8">
        <f t="shared" si="1575"/>
        <v>0</v>
      </c>
      <c r="T3638" s="10">
        <f t="shared" si="1576"/>
        <v>0.12631999999999999</v>
      </c>
      <c r="U3638" s="13">
        <f t="shared" si="1577"/>
        <v>117</v>
      </c>
      <c r="V3638" s="13">
        <v>252</v>
      </c>
      <c r="W3638" s="14">
        <f t="shared" si="1555"/>
        <v>1.0567830380000001</v>
      </c>
      <c r="X3638" s="85">
        <f t="shared" si="1559"/>
        <v>955.78214535537688</v>
      </c>
      <c r="Y3638" s="8">
        <v>0</v>
      </c>
      <c r="Z3638" s="9">
        <f t="shared" si="1578"/>
        <v>0</v>
      </c>
      <c r="AA3638" s="26">
        <f t="shared" si="1557"/>
        <v>0</v>
      </c>
      <c r="AB3638" s="70">
        <f t="shared" si="1558"/>
        <v>0</v>
      </c>
      <c r="AC3638" s="4"/>
      <c r="AD3638" s="1"/>
      <c r="AE3638" s="11"/>
      <c r="AF3638" s="5"/>
      <c r="AG3638" s="1"/>
      <c r="AH3638" s="1"/>
      <c r="AI3638" s="1"/>
      <c r="AJ3638" s="1"/>
      <c r="AK3638" s="10"/>
      <c r="AL3638" s="1"/>
      <c r="AM3638" s="1"/>
      <c r="AN3638" s="1"/>
      <c r="AO3638" s="1"/>
      <c r="AP3638" s="1"/>
      <c r="AQ3638" s="1"/>
    </row>
    <row r="3639" spans="1:43" ht="15.75" x14ac:dyDescent="0.2">
      <c r="A3639" s="67">
        <f t="shared" si="1556"/>
        <v>45921</v>
      </c>
      <c r="B3639" s="8">
        <f t="shared" si="1560"/>
        <v>17063.644659925376</v>
      </c>
      <c r="C3639" s="224">
        <f t="shared" si="1561"/>
        <v>9500.0962872461932</v>
      </c>
      <c r="D3639" s="28">
        <f t="shared" si="1562"/>
        <v>7245.38</v>
      </c>
      <c r="E3639" s="9">
        <f>IF(K3639=1,VLOOKUP(A3638,[1]Plan1!$AY$117:$BA$314,3),E3638)</f>
        <v>7276.54</v>
      </c>
      <c r="F3639" s="110">
        <f t="shared" si="1563"/>
        <v>45763</v>
      </c>
      <c r="G3639" s="12">
        <f t="shared" si="1564"/>
        <v>4.3006716003852752E-3</v>
      </c>
      <c r="H3639" s="11">
        <f t="shared" si="1565"/>
        <v>45945</v>
      </c>
      <c r="I3639" s="11">
        <f t="shared" si="1566"/>
        <v>45945</v>
      </c>
      <c r="J3639" s="1">
        <f t="shared" si="1567"/>
        <v>22</v>
      </c>
      <c r="K3639" s="1">
        <f t="shared" si="1568"/>
        <v>5</v>
      </c>
      <c r="L3639" s="8">
        <f t="shared" si="1569"/>
        <v>1.0009758</v>
      </c>
      <c r="M3639" s="14">
        <f t="shared" si="1570"/>
        <v>1.0043006699999999</v>
      </c>
      <c r="N3639" s="14">
        <f t="shared" si="1571"/>
        <v>1.6938943934758564</v>
      </c>
      <c r="O3639" s="8">
        <f t="shared" si="1572"/>
        <v>1.6955472899999999</v>
      </c>
      <c r="P3639" s="8">
        <f t="shared" si="1573"/>
        <v>16107.862514570001</v>
      </c>
      <c r="Q3639" s="13">
        <f t="shared" si="1574"/>
        <v>0</v>
      </c>
      <c r="R3639" s="21">
        <v>0</v>
      </c>
      <c r="S3639" s="8">
        <f t="shared" si="1575"/>
        <v>0</v>
      </c>
      <c r="T3639" s="10">
        <f t="shared" si="1576"/>
        <v>0.12631999999999999</v>
      </c>
      <c r="U3639" s="13">
        <f t="shared" si="1577"/>
        <v>117</v>
      </c>
      <c r="V3639" s="13">
        <v>252</v>
      </c>
      <c r="W3639" s="14">
        <f t="shared" si="1555"/>
        <v>1.0567830380000001</v>
      </c>
      <c r="X3639" s="85">
        <f t="shared" si="1559"/>
        <v>955.78214535537688</v>
      </c>
      <c r="Y3639" s="8">
        <v>0</v>
      </c>
      <c r="Z3639" s="9">
        <f t="shared" si="1578"/>
        <v>0</v>
      </c>
      <c r="AA3639" s="26">
        <f t="shared" si="1557"/>
        <v>0</v>
      </c>
      <c r="AB3639" s="70">
        <f t="shared" si="1558"/>
        <v>0</v>
      </c>
      <c r="AC3639" s="4"/>
      <c r="AD3639" s="1"/>
      <c r="AE3639" s="11"/>
      <c r="AF3639" s="5"/>
      <c r="AG3639" s="1"/>
      <c r="AH3639" s="1"/>
      <c r="AI3639" s="1"/>
      <c r="AJ3639" s="1"/>
      <c r="AK3639" s="10"/>
      <c r="AL3639" s="1"/>
      <c r="AM3639" s="1"/>
      <c r="AN3639" s="1"/>
      <c r="AO3639" s="1"/>
      <c r="AP3639" s="1"/>
      <c r="AQ3639" s="1"/>
    </row>
    <row r="3640" spans="1:43" ht="15.75" x14ac:dyDescent="0.2">
      <c r="A3640" s="67">
        <f t="shared" si="1556"/>
        <v>45922</v>
      </c>
      <c r="B3640" s="8">
        <f t="shared" si="1560"/>
        <v>17063.644659925376</v>
      </c>
      <c r="C3640" s="224">
        <f t="shared" si="1561"/>
        <v>9500.0962872461932</v>
      </c>
      <c r="D3640" s="28">
        <f t="shared" si="1562"/>
        <v>7245.38</v>
      </c>
      <c r="E3640" s="9">
        <f>IF(K3640=1,VLOOKUP(A3639,[1]Plan1!$AY$117:$BA$314,3),E3639)</f>
        <v>7276.54</v>
      </c>
      <c r="F3640" s="110">
        <f t="shared" si="1563"/>
        <v>45763</v>
      </c>
      <c r="G3640" s="12">
        <f t="shared" si="1564"/>
        <v>4.3006716003852752E-3</v>
      </c>
      <c r="H3640" s="11">
        <f t="shared" si="1565"/>
        <v>45945</v>
      </c>
      <c r="I3640" s="11">
        <f t="shared" si="1566"/>
        <v>45945</v>
      </c>
      <c r="J3640" s="1">
        <f t="shared" si="1567"/>
        <v>22</v>
      </c>
      <c r="K3640" s="1">
        <f t="shared" si="1568"/>
        <v>5</v>
      </c>
      <c r="L3640" s="8">
        <f t="shared" si="1569"/>
        <v>1.0009758</v>
      </c>
      <c r="M3640" s="14">
        <f t="shared" si="1570"/>
        <v>1.0043006699999999</v>
      </c>
      <c r="N3640" s="14">
        <f t="shared" si="1571"/>
        <v>1.6938943934758564</v>
      </c>
      <c r="O3640" s="8">
        <f t="shared" si="1572"/>
        <v>1.6955472899999999</v>
      </c>
      <c r="P3640" s="8">
        <f t="shared" si="1573"/>
        <v>16107.862514570001</v>
      </c>
      <c r="Q3640" s="13">
        <f t="shared" si="1574"/>
        <v>0</v>
      </c>
      <c r="R3640" s="21">
        <v>0</v>
      </c>
      <c r="S3640" s="8">
        <f t="shared" si="1575"/>
        <v>0</v>
      </c>
      <c r="T3640" s="10">
        <f t="shared" si="1576"/>
        <v>0.12631999999999999</v>
      </c>
      <c r="U3640" s="13">
        <f t="shared" si="1577"/>
        <v>117</v>
      </c>
      <c r="V3640" s="13">
        <v>252</v>
      </c>
      <c r="W3640" s="14">
        <f t="shared" si="1555"/>
        <v>1.0567830380000001</v>
      </c>
      <c r="X3640" s="85">
        <f t="shared" si="1559"/>
        <v>955.78214535537688</v>
      </c>
      <c r="Y3640" s="8">
        <v>0</v>
      </c>
      <c r="Z3640" s="9">
        <f t="shared" si="1578"/>
        <v>0</v>
      </c>
      <c r="AA3640" s="26">
        <f t="shared" si="1557"/>
        <v>0</v>
      </c>
      <c r="AB3640" s="70">
        <f t="shared" si="1558"/>
        <v>0</v>
      </c>
      <c r="AC3640" s="4"/>
      <c r="AD3640" s="1"/>
      <c r="AE3640" s="11"/>
      <c r="AF3640" s="5"/>
      <c r="AG3640" s="1"/>
      <c r="AH3640" s="1"/>
      <c r="AI3640" s="1"/>
      <c r="AJ3640" s="1"/>
      <c r="AK3640" s="10"/>
      <c r="AL3640" s="1"/>
      <c r="AM3640" s="1"/>
      <c r="AN3640" s="1"/>
      <c r="AO3640" s="1"/>
      <c r="AP3640" s="1"/>
      <c r="AQ3640" s="1"/>
    </row>
    <row r="3641" spans="1:43" ht="15.75" x14ac:dyDescent="0.2">
      <c r="A3641" s="67">
        <f t="shared" si="1556"/>
        <v>45923</v>
      </c>
      <c r="B3641" s="8">
        <f t="shared" si="1560"/>
        <v>17075.031861840598</v>
      </c>
      <c r="C3641" s="224">
        <f t="shared" si="1561"/>
        <v>9500.0962872461932</v>
      </c>
      <c r="D3641" s="28">
        <f t="shared" si="1562"/>
        <v>7245.38</v>
      </c>
      <c r="E3641" s="9">
        <f>IF(K3641=1,VLOOKUP(A3640,[1]Plan1!$AY$117:$BA$314,3),E3640)</f>
        <v>7276.54</v>
      </c>
      <c r="F3641" s="110">
        <f t="shared" si="1563"/>
        <v>45763</v>
      </c>
      <c r="G3641" s="12">
        <f t="shared" si="1564"/>
        <v>4.3006716003852752E-3</v>
      </c>
      <c r="H3641" s="11">
        <f t="shared" si="1565"/>
        <v>45945</v>
      </c>
      <c r="I3641" s="11">
        <f t="shared" si="1566"/>
        <v>45945</v>
      </c>
      <c r="J3641" s="1">
        <f t="shared" si="1567"/>
        <v>22</v>
      </c>
      <c r="K3641" s="1">
        <f t="shared" si="1568"/>
        <v>6</v>
      </c>
      <c r="L3641" s="8">
        <f t="shared" si="1569"/>
        <v>1.00117108</v>
      </c>
      <c r="M3641" s="14">
        <f t="shared" si="1570"/>
        <v>1.0043006699999999</v>
      </c>
      <c r="N3641" s="14">
        <f t="shared" si="1571"/>
        <v>1.6938943934758564</v>
      </c>
      <c r="O3641" s="8">
        <f t="shared" si="1572"/>
        <v>1.69587807</v>
      </c>
      <c r="P3641" s="8">
        <f t="shared" si="1573"/>
        <v>16111.00495642</v>
      </c>
      <c r="Q3641" s="13">
        <f t="shared" si="1574"/>
        <v>0</v>
      </c>
      <c r="R3641" s="21">
        <v>0</v>
      </c>
      <c r="S3641" s="8">
        <f t="shared" si="1575"/>
        <v>0</v>
      </c>
      <c r="T3641" s="10">
        <f t="shared" si="1576"/>
        <v>0.12631999999999999</v>
      </c>
      <c r="U3641" s="13">
        <f t="shared" si="1577"/>
        <v>118</v>
      </c>
      <c r="V3641" s="13">
        <v>252</v>
      </c>
      <c r="W3641" s="14">
        <f t="shared" si="1555"/>
        <v>1.0572820060000001</v>
      </c>
      <c r="X3641" s="85">
        <f t="shared" si="1559"/>
        <v>964.0269054205985</v>
      </c>
      <c r="Y3641" s="8">
        <v>0</v>
      </c>
      <c r="Z3641" s="9">
        <f t="shared" si="1578"/>
        <v>0</v>
      </c>
      <c r="AA3641" s="26">
        <f t="shared" si="1557"/>
        <v>0</v>
      </c>
      <c r="AB3641" s="70">
        <f t="shared" si="1558"/>
        <v>0</v>
      </c>
      <c r="AC3641" s="4"/>
      <c r="AD3641" s="1"/>
      <c r="AE3641" s="11"/>
      <c r="AF3641" s="5"/>
      <c r="AG3641" s="1"/>
      <c r="AH3641" s="1"/>
      <c r="AI3641" s="1"/>
      <c r="AJ3641" s="1"/>
      <c r="AK3641" s="10"/>
      <c r="AL3641" s="1"/>
      <c r="AM3641" s="1"/>
      <c r="AN3641" s="1"/>
      <c r="AO3641" s="1"/>
      <c r="AP3641" s="1"/>
      <c r="AQ3641" s="1"/>
    </row>
    <row r="3642" spans="1:43" ht="15.75" x14ac:dyDescent="0.2">
      <c r="A3642" s="67">
        <f t="shared" si="1556"/>
        <v>45924</v>
      </c>
      <c r="B3642" s="8">
        <f t="shared" si="1560"/>
        <v>17086.426623827949</v>
      </c>
      <c r="C3642" s="224">
        <f t="shared" si="1561"/>
        <v>9500.0962872461932</v>
      </c>
      <c r="D3642" s="28">
        <f t="shared" si="1562"/>
        <v>7245.38</v>
      </c>
      <c r="E3642" s="9">
        <f>IF(K3642=1,VLOOKUP(A3641,[1]Plan1!$AY$117:$BA$314,3),E3641)</f>
        <v>7276.54</v>
      </c>
      <c r="F3642" s="110">
        <f t="shared" si="1563"/>
        <v>45763</v>
      </c>
      <c r="G3642" s="12">
        <f t="shared" si="1564"/>
        <v>4.3006716003852752E-3</v>
      </c>
      <c r="H3642" s="11">
        <f t="shared" si="1565"/>
        <v>45945</v>
      </c>
      <c r="I3642" s="11">
        <f t="shared" si="1566"/>
        <v>45945</v>
      </c>
      <c r="J3642" s="1">
        <f t="shared" si="1567"/>
        <v>22</v>
      </c>
      <c r="K3642" s="1">
        <f t="shared" si="1568"/>
        <v>7</v>
      </c>
      <c r="L3642" s="8">
        <f t="shared" si="1569"/>
        <v>1.0013663900000001</v>
      </c>
      <c r="M3642" s="14">
        <f t="shared" si="1570"/>
        <v>1.0043006699999999</v>
      </c>
      <c r="N3642" s="14">
        <f t="shared" si="1571"/>
        <v>1.6938943934758564</v>
      </c>
      <c r="O3642" s="8">
        <f t="shared" si="1572"/>
        <v>1.69620891</v>
      </c>
      <c r="P3642" s="8">
        <f t="shared" si="1573"/>
        <v>16114.14796828</v>
      </c>
      <c r="Q3642" s="13">
        <f t="shared" si="1574"/>
        <v>0</v>
      </c>
      <c r="R3642" s="21">
        <v>0</v>
      </c>
      <c r="S3642" s="8">
        <f t="shared" si="1575"/>
        <v>0</v>
      </c>
      <c r="T3642" s="10">
        <f t="shared" si="1576"/>
        <v>0.12631999999999999</v>
      </c>
      <c r="U3642" s="13">
        <f t="shared" si="1577"/>
        <v>119</v>
      </c>
      <c r="V3642" s="13">
        <v>252</v>
      </c>
      <c r="W3642" s="14">
        <f t="shared" si="1555"/>
        <v>1.0577812099999999</v>
      </c>
      <c r="X3642" s="85">
        <f t="shared" si="1559"/>
        <v>972.27865554794937</v>
      </c>
      <c r="Y3642" s="8">
        <v>0</v>
      </c>
      <c r="Z3642" s="9">
        <f t="shared" si="1578"/>
        <v>0</v>
      </c>
      <c r="AA3642" s="26">
        <f t="shared" si="1557"/>
        <v>0</v>
      </c>
      <c r="AB3642" s="70">
        <f t="shared" si="1558"/>
        <v>0</v>
      </c>
      <c r="AC3642" s="4"/>
      <c r="AD3642" s="1"/>
      <c r="AE3642" s="11"/>
      <c r="AF3642" s="5"/>
      <c r="AG3642" s="1"/>
      <c r="AH3642" s="1"/>
      <c r="AI3642" s="1"/>
      <c r="AJ3642" s="1"/>
      <c r="AK3642" s="10"/>
      <c r="AL3642" s="1"/>
      <c r="AM3642" s="1"/>
      <c r="AN3642" s="1"/>
      <c r="AO3642" s="1"/>
      <c r="AP3642" s="1"/>
      <c r="AQ3642" s="1"/>
    </row>
    <row r="3643" spans="1:43" ht="15.75" x14ac:dyDescent="0.2">
      <c r="A3643" s="67">
        <f t="shared" si="1556"/>
        <v>45925</v>
      </c>
      <c r="B3643" s="8">
        <f t="shared" si="1560"/>
        <v>17097.82894895487</v>
      </c>
      <c r="C3643" s="224">
        <f t="shared" si="1561"/>
        <v>9500.0962872461932</v>
      </c>
      <c r="D3643" s="28">
        <f t="shared" si="1562"/>
        <v>7245.38</v>
      </c>
      <c r="E3643" s="9">
        <f>IF(K3643=1,VLOOKUP(A3642,[1]Plan1!$AY$117:$BA$314,3),E3642)</f>
        <v>7276.54</v>
      </c>
      <c r="F3643" s="110">
        <f t="shared" si="1563"/>
        <v>45763</v>
      </c>
      <c r="G3643" s="12">
        <f t="shared" si="1564"/>
        <v>4.3006716003852752E-3</v>
      </c>
      <c r="H3643" s="11">
        <f t="shared" si="1565"/>
        <v>45945</v>
      </c>
      <c r="I3643" s="11">
        <f t="shared" si="1566"/>
        <v>45945</v>
      </c>
      <c r="J3643" s="1">
        <f t="shared" si="1567"/>
        <v>22</v>
      </c>
      <c r="K3643" s="1">
        <f t="shared" si="1568"/>
        <v>8</v>
      </c>
      <c r="L3643" s="8">
        <f t="shared" si="1569"/>
        <v>1.0015617400000001</v>
      </c>
      <c r="M3643" s="14">
        <f t="shared" si="1570"/>
        <v>1.0043006699999999</v>
      </c>
      <c r="N3643" s="14">
        <f t="shared" si="1571"/>
        <v>1.6938943934758564</v>
      </c>
      <c r="O3643" s="8">
        <f t="shared" si="1572"/>
        <v>1.69653981</v>
      </c>
      <c r="P3643" s="8">
        <f t="shared" si="1573"/>
        <v>16117.29155014</v>
      </c>
      <c r="Q3643" s="13">
        <f t="shared" si="1574"/>
        <v>0</v>
      </c>
      <c r="R3643" s="21">
        <v>0</v>
      </c>
      <c r="S3643" s="8">
        <f t="shared" si="1575"/>
        <v>0</v>
      </c>
      <c r="T3643" s="10">
        <f t="shared" si="1576"/>
        <v>0.12631999999999999</v>
      </c>
      <c r="U3643" s="13">
        <f t="shared" si="1577"/>
        <v>120</v>
      </c>
      <c r="V3643" s="13">
        <v>252</v>
      </c>
      <c r="W3643" s="14">
        <f t="shared" si="1555"/>
        <v>1.0582806499999999</v>
      </c>
      <c r="X3643" s="85">
        <f t="shared" si="1559"/>
        <v>980.53739881486865</v>
      </c>
      <c r="Y3643" s="8">
        <v>0</v>
      </c>
      <c r="Z3643" s="9">
        <f t="shared" si="1578"/>
        <v>0</v>
      </c>
      <c r="AA3643" s="26">
        <f t="shared" si="1557"/>
        <v>0</v>
      </c>
      <c r="AB3643" s="70">
        <f t="shared" si="1558"/>
        <v>0</v>
      </c>
      <c r="AC3643" s="4"/>
      <c r="AD3643" s="1"/>
      <c r="AE3643" s="11"/>
      <c r="AF3643" s="5"/>
      <c r="AG3643" s="1"/>
      <c r="AH3643" s="1"/>
      <c r="AI3643" s="1"/>
      <c r="AJ3643" s="1"/>
      <c r="AK3643" s="10"/>
      <c r="AL3643" s="1"/>
      <c r="AM3643" s="1"/>
      <c r="AN3643" s="1"/>
      <c r="AO3643" s="1"/>
      <c r="AP3643" s="1"/>
      <c r="AQ3643" s="1"/>
    </row>
    <row r="3644" spans="1:43" ht="15.75" x14ac:dyDescent="0.2">
      <c r="A3644" s="67">
        <f t="shared" si="1556"/>
        <v>45926</v>
      </c>
      <c r="B3644" s="8">
        <f t="shared" si="1560"/>
        <v>17109.238924972877</v>
      </c>
      <c r="C3644" s="224">
        <f t="shared" si="1561"/>
        <v>9500.0962872461932</v>
      </c>
      <c r="D3644" s="28">
        <f t="shared" si="1562"/>
        <v>7245.38</v>
      </c>
      <c r="E3644" s="9">
        <f>IF(K3644=1,VLOOKUP(A3643,[1]Plan1!$AY$117:$BA$314,3),E3643)</f>
        <v>7276.54</v>
      </c>
      <c r="F3644" s="110">
        <f t="shared" si="1563"/>
        <v>45763</v>
      </c>
      <c r="G3644" s="12">
        <f t="shared" si="1564"/>
        <v>4.3006716003852752E-3</v>
      </c>
      <c r="H3644" s="11">
        <f t="shared" si="1565"/>
        <v>45945</v>
      </c>
      <c r="I3644" s="11">
        <f t="shared" si="1566"/>
        <v>45945</v>
      </c>
      <c r="J3644" s="1">
        <f t="shared" si="1567"/>
        <v>22</v>
      </c>
      <c r="K3644" s="1">
        <f t="shared" si="1568"/>
        <v>9</v>
      </c>
      <c r="L3644" s="8">
        <f t="shared" si="1569"/>
        <v>1.0017571300000001</v>
      </c>
      <c r="M3644" s="14">
        <f t="shared" si="1570"/>
        <v>1.0043006699999999</v>
      </c>
      <c r="N3644" s="14">
        <f t="shared" si="1571"/>
        <v>1.6938943934758564</v>
      </c>
      <c r="O3644" s="8">
        <f t="shared" si="1572"/>
        <v>1.69687078</v>
      </c>
      <c r="P3644" s="8">
        <f t="shared" si="1573"/>
        <v>16120.435797010001</v>
      </c>
      <c r="Q3644" s="13">
        <f t="shared" si="1574"/>
        <v>0</v>
      </c>
      <c r="R3644" s="21">
        <v>0</v>
      </c>
      <c r="S3644" s="8">
        <f t="shared" si="1575"/>
        <v>0</v>
      </c>
      <c r="T3644" s="10">
        <f t="shared" si="1576"/>
        <v>0.12631999999999999</v>
      </c>
      <c r="U3644" s="13">
        <f t="shared" si="1577"/>
        <v>121</v>
      </c>
      <c r="V3644" s="13">
        <v>252</v>
      </c>
      <c r="W3644" s="14">
        <f t="shared" ref="W3644:W3707" si="1579">ROUND((1+T3644)^TRUNC((U3644/V3644),9),9)</f>
        <v>1.0587803250000001</v>
      </c>
      <c r="X3644" s="85">
        <f t="shared" si="1559"/>
        <v>988.80312796287581</v>
      </c>
      <c r="Y3644" s="8">
        <v>0</v>
      </c>
      <c r="Z3644" s="9">
        <f t="shared" si="1578"/>
        <v>0</v>
      </c>
      <c r="AA3644" s="26">
        <f t="shared" si="1557"/>
        <v>0</v>
      </c>
      <c r="AB3644" s="70">
        <f t="shared" si="1558"/>
        <v>0</v>
      </c>
      <c r="AC3644" s="4"/>
      <c r="AD3644" s="1"/>
      <c r="AE3644" s="11"/>
      <c r="AF3644" s="5"/>
      <c r="AG3644" s="1"/>
      <c r="AH3644" s="1"/>
      <c r="AI3644" s="1"/>
      <c r="AJ3644" s="1"/>
      <c r="AK3644" s="10"/>
      <c r="AL3644" s="1"/>
      <c r="AM3644" s="1"/>
      <c r="AN3644" s="1"/>
      <c r="AO3644" s="1"/>
      <c r="AP3644" s="1"/>
      <c r="AQ3644" s="1"/>
    </row>
    <row r="3645" spans="1:43" ht="15.75" x14ac:dyDescent="0.2">
      <c r="A3645" s="67">
        <f t="shared" si="1556"/>
        <v>45927</v>
      </c>
      <c r="B3645" s="8">
        <f t="shared" si="1560"/>
        <v>17120.656571278691</v>
      </c>
      <c r="C3645" s="224">
        <f t="shared" si="1561"/>
        <v>9500.0962872461932</v>
      </c>
      <c r="D3645" s="28">
        <f t="shared" si="1562"/>
        <v>7245.38</v>
      </c>
      <c r="E3645" s="9">
        <f>IF(K3645=1,VLOOKUP(A3644,[1]Plan1!$AY$117:$BA$314,3),E3644)</f>
        <v>7276.54</v>
      </c>
      <c r="F3645" s="110">
        <f t="shared" si="1563"/>
        <v>45763</v>
      </c>
      <c r="G3645" s="12">
        <f t="shared" si="1564"/>
        <v>4.3006716003852752E-3</v>
      </c>
      <c r="H3645" s="11">
        <f t="shared" si="1565"/>
        <v>45945</v>
      </c>
      <c r="I3645" s="11">
        <f t="shared" si="1566"/>
        <v>45945</v>
      </c>
      <c r="J3645" s="1">
        <f t="shared" si="1567"/>
        <v>22</v>
      </c>
      <c r="K3645" s="1">
        <f t="shared" si="1568"/>
        <v>10</v>
      </c>
      <c r="L3645" s="8">
        <f t="shared" si="1569"/>
        <v>1.0019525600000001</v>
      </c>
      <c r="M3645" s="14">
        <f t="shared" si="1570"/>
        <v>1.0043006699999999</v>
      </c>
      <c r="N3645" s="14">
        <f t="shared" si="1571"/>
        <v>1.6938943934758564</v>
      </c>
      <c r="O3645" s="8">
        <f t="shared" si="1572"/>
        <v>1.6972018200000001</v>
      </c>
      <c r="P3645" s="8">
        <f t="shared" si="1573"/>
        <v>16123.580708879999</v>
      </c>
      <c r="Q3645" s="13">
        <f t="shared" si="1574"/>
        <v>0</v>
      </c>
      <c r="R3645" s="21">
        <v>0</v>
      </c>
      <c r="S3645" s="8">
        <f t="shared" si="1575"/>
        <v>0</v>
      </c>
      <c r="T3645" s="10">
        <f t="shared" si="1576"/>
        <v>0.12631999999999999</v>
      </c>
      <c r="U3645" s="13">
        <f t="shared" si="1577"/>
        <v>122</v>
      </c>
      <c r="V3645" s="13">
        <v>252</v>
      </c>
      <c r="W3645" s="14">
        <f t="shared" si="1579"/>
        <v>1.059280236</v>
      </c>
      <c r="X3645" s="85">
        <f t="shared" si="1559"/>
        <v>997.07586239869215</v>
      </c>
      <c r="Y3645" s="8">
        <v>0</v>
      </c>
      <c r="Z3645" s="9">
        <f t="shared" si="1578"/>
        <v>0</v>
      </c>
      <c r="AA3645" s="26">
        <f t="shared" si="1557"/>
        <v>0</v>
      </c>
      <c r="AB3645" s="70">
        <f t="shared" si="1558"/>
        <v>0</v>
      </c>
      <c r="AC3645" s="4"/>
      <c r="AD3645" s="1"/>
      <c r="AE3645" s="11"/>
      <c r="AF3645" s="5"/>
      <c r="AG3645" s="1"/>
      <c r="AH3645" s="1"/>
      <c r="AI3645" s="1"/>
      <c r="AJ3645" s="1"/>
      <c r="AK3645" s="10"/>
      <c r="AL3645" s="1"/>
      <c r="AM3645" s="1"/>
      <c r="AN3645" s="1"/>
      <c r="AO3645" s="1"/>
      <c r="AP3645" s="1"/>
      <c r="AQ3645" s="1"/>
    </row>
    <row r="3646" spans="1:43" ht="15.75" x14ac:dyDescent="0.2">
      <c r="A3646" s="67">
        <f t="shared" si="1556"/>
        <v>45928</v>
      </c>
      <c r="B3646" s="8">
        <f t="shared" si="1560"/>
        <v>17120.656571278691</v>
      </c>
      <c r="C3646" s="224">
        <f t="shared" si="1561"/>
        <v>9500.0962872461932</v>
      </c>
      <c r="D3646" s="28">
        <f t="shared" si="1562"/>
        <v>7245.38</v>
      </c>
      <c r="E3646" s="9">
        <f>IF(K3646=1,VLOOKUP(A3645,[1]Plan1!$AY$117:$BA$314,3),E3645)</f>
        <v>7276.54</v>
      </c>
      <c r="F3646" s="110">
        <f t="shared" si="1563"/>
        <v>45763</v>
      </c>
      <c r="G3646" s="12">
        <f t="shared" si="1564"/>
        <v>4.3006716003852752E-3</v>
      </c>
      <c r="H3646" s="11">
        <f t="shared" si="1565"/>
        <v>45945</v>
      </c>
      <c r="I3646" s="11">
        <f t="shared" si="1566"/>
        <v>45945</v>
      </c>
      <c r="J3646" s="1">
        <f t="shared" si="1567"/>
        <v>22</v>
      </c>
      <c r="K3646" s="1">
        <f t="shared" si="1568"/>
        <v>10</v>
      </c>
      <c r="L3646" s="8">
        <f t="shared" si="1569"/>
        <v>1.0019525600000001</v>
      </c>
      <c r="M3646" s="14">
        <f t="shared" si="1570"/>
        <v>1.0043006699999999</v>
      </c>
      <c r="N3646" s="14">
        <f t="shared" si="1571"/>
        <v>1.6938943934758564</v>
      </c>
      <c r="O3646" s="8">
        <f t="shared" si="1572"/>
        <v>1.6972018200000001</v>
      </c>
      <c r="P3646" s="8">
        <f t="shared" si="1573"/>
        <v>16123.580708879999</v>
      </c>
      <c r="Q3646" s="13">
        <f t="shared" si="1574"/>
        <v>0</v>
      </c>
      <c r="R3646" s="21">
        <v>0</v>
      </c>
      <c r="S3646" s="8">
        <f t="shared" si="1575"/>
        <v>0</v>
      </c>
      <c r="T3646" s="10">
        <f t="shared" si="1576"/>
        <v>0.12631999999999999</v>
      </c>
      <c r="U3646" s="13">
        <f t="shared" si="1577"/>
        <v>122</v>
      </c>
      <c r="V3646" s="13">
        <v>252</v>
      </c>
      <c r="W3646" s="14">
        <f t="shared" si="1579"/>
        <v>1.059280236</v>
      </c>
      <c r="X3646" s="85">
        <f t="shared" si="1559"/>
        <v>997.07586239869215</v>
      </c>
      <c r="Y3646" s="8">
        <v>0</v>
      </c>
      <c r="Z3646" s="9">
        <f t="shared" si="1578"/>
        <v>0</v>
      </c>
      <c r="AA3646" s="26">
        <f t="shared" si="1557"/>
        <v>0</v>
      </c>
      <c r="AB3646" s="70">
        <f t="shared" si="1558"/>
        <v>0</v>
      </c>
      <c r="AC3646" s="4"/>
      <c r="AD3646" s="1"/>
      <c r="AE3646" s="11"/>
      <c r="AF3646" s="5"/>
      <c r="AG3646" s="1"/>
      <c r="AH3646" s="1"/>
      <c r="AI3646" s="1"/>
      <c r="AJ3646" s="1"/>
      <c r="AK3646" s="10"/>
      <c r="AL3646" s="1"/>
      <c r="AM3646" s="1"/>
      <c r="AN3646" s="1"/>
      <c r="AO3646" s="1"/>
      <c r="AP3646" s="1"/>
      <c r="AQ3646" s="1"/>
    </row>
    <row r="3647" spans="1:43" ht="15.75" x14ac:dyDescent="0.2">
      <c r="A3647" s="67">
        <f t="shared" si="1556"/>
        <v>45929</v>
      </c>
      <c r="B3647" s="8">
        <f t="shared" si="1560"/>
        <v>17120.656571278691</v>
      </c>
      <c r="C3647" s="224">
        <f t="shared" si="1561"/>
        <v>9500.0962872461932</v>
      </c>
      <c r="D3647" s="28">
        <f t="shared" si="1562"/>
        <v>7245.38</v>
      </c>
      <c r="E3647" s="9">
        <f>IF(K3647=1,VLOOKUP(A3646,[1]Plan1!$AY$117:$BA$314,3),E3646)</f>
        <v>7276.54</v>
      </c>
      <c r="F3647" s="110">
        <f t="shared" si="1563"/>
        <v>45763</v>
      </c>
      <c r="G3647" s="12">
        <f t="shared" si="1564"/>
        <v>4.3006716003852752E-3</v>
      </c>
      <c r="H3647" s="11">
        <f t="shared" si="1565"/>
        <v>45945</v>
      </c>
      <c r="I3647" s="11">
        <f t="shared" si="1566"/>
        <v>45945</v>
      </c>
      <c r="J3647" s="1">
        <f t="shared" si="1567"/>
        <v>22</v>
      </c>
      <c r="K3647" s="1">
        <f t="shared" si="1568"/>
        <v>10</v>
      </c>
      <c r="L3647" s="8">
        <f t="shared" si="1569"/>
        <v>1.0019525600000001</v>
      </c>
      <c r="M3647" s="14">
        <f t="shared" si="1570"/>
        <v>1.0043006699999999</v>
      </c>
      <c r="N3647" s="14">
        <f t="shared" si="1571"/>
        <v>1.6938943934758564</v>
      </c>
      <c r="O3647" s="8">
        <f t="shared" si="1572"/>
        <v>1.6972018200000001</v>
      </c>
      <c r="P3647" s="8">
        <f t="shared" si="1573"/>
        <v>16123.580708879999</v>
      </c>
      <c r="Q3647" s="13">
        <f t="shared" si="1574"/>
        <v>0</v>
      </c>
      <c r="R3647" s="21">
        <v>0</v>
      </c>
      <c r="S3647" s="8">
        <f t="shared" si="1575"/>
        <v>0</v>
      </c>
      <c r="T3647" s="10">
        <f t="shared" si="1576"/>
        <v>0.12631999999999999</v>
      </c>
      <c r="U3647" s="13">
        <f t="shared" si="1577"/>
        <v>122</v>
      </c>
      <c r="V3647" s="13">
        <v>252</v>
      </c>
      <c r="W3647" s="14">
        <f t="shared" si="1579"/>
        <v>1.059280236</v>
      </c>
      <c r="X3647" s="85">
        <f t="shared" si="1559"/>
        <v>997.07586239869215</v>
      </c>
      <c r="Y3647" s="8">
        <v>0</v>
      </c>
      <c r="Z3647" s="9">
        <f t="shared" si="1578"/>
        <v>0</v>
      </c>
      <c r="AA3647" s="26">
        <f t="shared" si="1557"/>
        <v>0</v>
      </c>
      <c r="AB3647" s="70">
        <f t="shared" si="1558"/>
        <v>0</v>
      </c>
      <c r="AC3647" s="4"/>
      <c r="AD3647" s="1"/>
      <c r="AE3647" s="11"/>
      <c r="AF3647" s="5"/>
      <c r="AG3647" s="1"/>
      <c r="AH3647" s="1"/>
      <c r="AI3647" s="1"/>
      <c r="AJ3647" s="1"/>
      <c r="AK3647" s="10"/>
      <c r="AL3647" s="1"/>
      <c r="AM3647" s="1"/>
      <c r="AN3647" s="1"/>
      <c r="AO3647" s="1"/>
      <c r="AP3647" s="1"/>
      <c r="AQ3647" s="1"/>
    </row>
    <row r="3648" spans="1:43" ht="15.75" x14ac:dyDescent="0.2">
      <c r="A3648" s="67">
        <f t="shared" si="1556"/>
        <v>45930</v>
      </c>
      <c r="B3648" s="8">
        <f t="shared" si="1560"/>
        <v>17132.081705422555</v>
      </c>
      <c r="C3648" s="224">
        <f t="shared" si="1561"/>
        <v>9500.0962872461932</v>
      </c>
      <c r="D3648" s="28">
        <f t="shared" si="1562"/>
        <v>7245.38</v>
      </c>
      <c r="E3648" s="9">
        <f>IF(K3648=1,VLOOKUP(A3647,[1]Plan1!$AY$117:$BA$314,3),E3647)</f>
        <v>7276.54</v>
      </c>
      <c r="F3648" s="110">
        <f t="shared" si="1563"/>
        <v>45763</v>
      </c>
      <c r="G3648" s="12">
        <f t="shared" si="1564"/>
        <v>4.3006716003852752E-3</v>
      </c>
      <c r="H3648" s="11">
        <f t="shared" si="1565"/>
        <v>45945</v>
      </c>
      <c r="I3648" s="11">
        <f t="shared" si="1566"/>
        <v>45945</v>
      </c>
      <c r="J3648" s="1">
        <f t="shared" si="1567"/>
        <v>22</v>
      </c>
      <c r="K3648" s="1">
        <f t="shared" si="1568"/>
        <v>11</v>
      </c>
      <c r="L3648" s="8">
        <f t="shared" si="1569"/>
        <v>1.0021480199999999</v>
      </c>
      <c r="M3648" s="14">
        <f t="shared" si="1570"/>
        <v>1.0043006699999999</v>
      </c>
      <c r="N3648" s="14">
        <f t="shared" si="1571"/>
        <v>1.6938943934758564</v>
      </c>
      <c r="O3648" s="8">
        <f t="shared" si="1572"/>
        <v>1.6975329100000001</v>
      </c>
      <c r="P3648" s="8">
        <f t="shared" si="1573"/>
        <v>16126.726095759999</v>
      </c>
      <c r="Q3648" s="13">
        <f t="shared" si="1574"/>
        <v>0</v>
      </c>
      <c r="R3648" s="21">
        <v>0</v>
      </c>
      <c r="S3648" s="8">
        <f t="shared" si="1575"/>
        <v>0</v>
      </c>
      <c r="T3648" s="10">
        <f t="shared" si="1576"/>
        <v>0.12631999999999999</v>
      </c>
      <c r="U3648" s="13">
        <f t="shared" si="1577"/>
        <v>123</v>
      </c>
      <c r="V3648" s="13">
        <v>252</v>
      </c>
      <c r="W3648" s="14">
        <f t="shared" si="1579"/>
        <v>1.059780384</v>
      </c>
      <c r="X3648" s="85">
        <f t="shared" si="1559"/>
        <v>1005.355609662557</v>
      </c>
      <c r="Y3648" s="8">
        <v>0</v>
      </c>
      <c r="Z3648" s="9">
        <f t="shared" si="1578"/>
        <v>0</v>
      </c>
      <c r="AA3648" s="26">
        <f t="shared" si="1557"/>
        <v>0</v>
      </c>
      <c r="AB3648" s="70">
        <f t="shared" si="1558"/>
        <v>0</v>
      </c>
      <c r="AC3648" s="4"/>
      <c r="AD3648" s="1"/>
      <c r="AE3648" s="11"/>
      <c r="AF3648" s="5"/>
      <c r="AG3648" s="1"/>
      <c r="AH3648" s="1"/>
      <c r="AI3648" s="1"/>
      <c r="AJ3648" s="1"/>
      <c r="AK3648" s="10"/>
      <c r="AL3648" s="1"/>
      <c r="AM3648" s="1"/>
      <c r="AN3648" s="1"/>
      <c r="AO3648" s="1"/>
      <c r="AP3648" s="1"/>
      <c r="AQ3648" s="1"/>
    </row>
    <row r="3649" spans="1:43" ht="15.75" x14ac:dyDescent="0.2">
      <c r="A3649" s="67">
        <f t="shared" si="1556"/>
        <v>45931</v>
      </c>
      <c r="B3649" s="8">
        <f t="shared" si="1560"/>
        <v>17143.51460093377</v>
      </c>
      <c r="C3649" s="224">
        <f t="shared" si="1561"/>
        <v>9500.0962872461932</v>
      </c>
      <c r="D3649" s="28">
        <f t="shared" si="1562"/>
        <v>7245.38</v>
      </c>
      <c r="E3649" s="9">
        <f>IF(K3649=1,VLOOKUP(A3648,[1]Plan1!$AY$117:$BA$314,3),E3648)</f>
        <v>7276.54</v>
      </c>
      <c r="F3649" s="110">
        <f t="shared" si="1563"/>
        <v>45763</v>
      </c>
      <c r="G3649" s="12">
        <f t="shared" si="1564"/>
        <v>4.3006716003852752E-3</v>
      </c>
      <c r="H3649" s="11">
        <f t="shared" si="1565"/>
        <v>45945</v>
      </c>
      <c r="I3649" s="11">
        <f t="shared" si="1566"/>
        <v>45945</v>
      </c>
      <c r="J3649" s="1">
        <f t="shared" si="1567"/>
        <v>22</v>
      </c>
      <c r="K3649" s="1">
        <f t="shared" si="1568"/>
        <v>12</v>
      </c>
      <c r="L3649" s="8">
        <f t="shared" si="1569"/>
        <v>1.0023435300000001</v>
      </c>
      <c r="M3649" s="14">
        <f t="shared" si="1570"/>
        <v>1.0043006699999999</v>
      </c>
      <c r="N3649" s="14">
        <f t="shared" si="1571"/>
        <v>1.6938943934758564</v>
      </c>
      <c r="O3649" s="8">
        <f t="shared" si="1572"/>
        <v>1.69786408</v>
      </c>
      <c r="P3649" s="8">
        <f t="shared" si="1573"/>
        <v>16129.872242650001</v>
      </c>
      <c r="Q3649" s="13">
        <f t="shared" si="1574"/>
        <v>0</v>
      </c>
      <c r="R3649" s="21">
        <v>0</v>
      </c>
      <c r="S3649" s="8">
        <f t="shared" si="1575"/>
        <v>0</v>
      </c>
      <c r="T3649" s="10">
        <f t="shared" si="1576"/>
        <v>0.12631999999999999</v>
      </c>
      <c r="U3649" s="13">
        <f t="shared" si="1577"/>
        <v>124</v>
      </c>
      <c r="V3649" s="13">
        <v>252</v>
      </c>
      <c r="W3649" s="14">
        <f t="shared" si="1579"/>
        <v>1.0602807670000001</v>
      </c>
      <c r="X3649" s="85">
        <f t="shared" si="1559"/>
        <v>1013.642358283768</v>
      </c>
      <c r="Y3649" s="8">
        <v>0</v>
      </c>
      <c r="Z3649" s="9">
        <f t="shared" si="1578"/>
        <v>0</v>
      </c>
      <c r="AA3649" s="26">
        <f t="shared" si="1557"/>
        <v>0</v>
      </c>
      <c r="AB3649" s="70">
        <f t="shared" si="1558"/>
        <v>0</v>
      </c>
      <c r="AC3649" s="4"/>
      <c r="AD3649" s="1"/>
      <c r="AE3649" s="11"/>
      <c r="AF3649" s="5"/>
      <c r="AG3649" s="1"/>
      <c r="AH3649" s="1"/>
      <c r="AI3649" s="1"/>
      <c r="AJ3649" s="1"/>
      <c r="AK3649" s="10"/>
      <c r="AL3649" s="1"/>
      <c r="AM3649" s="1"/>
      <c r="AN3649" s="1"/>
      <c r="AO3649" s="1"/>
      <c r="AP3649" s="1"/>
      <c r="AQ3649" s="1"/>
    </row>
    <row r="3650" spans="1:43" ht="15.75" x14ac:dyDescent="0.2">
      <c r="A3650" s="67">
        <f t="shared" si="1556"/>
        <v>45932</v>
      </c>
      <c r="B3650" s="8">
        <f t="shared" si="1560"/>
        <v>17154.954990467937</v>
      </c>
      <c r="C3650" s="224">
        <f t="shared" si="1561"/>
        <v>9500.0962872461932</v>
      </c>
      <c r="D3650" s="28">
        <f t="shared" si="1562"/>
        <v>7245.38</v>
      </c>
      <c r="E3650" s="9">
        <f>IF(K3650=1,VLOOKUP(A3649,[1]Plan1!$AY$117:$BA$314,3),E3649)</f>
        <v>7276.54</v>
      </c>
      <c r="F3650" s="110">
        <f t="shared" si="1563"/>
        <v>45763</v>
      </c>
      <c r="G3650" s="12">
        <f t="shared" si="1564"/>
        <v>4.3006716003852752E-3</v>
      </c>
      <c r="H3650" s="11">
        <f t="shared" si="1565"/>
        <v>45945</v>
      </c>
      <c r="I3650" s="11">
        <f t="shared" si="1566"/>
        <v>45945</v>
      </c>
      <c r="J3650" s="1">
        <f t="shared" si="1567"/>
        <v>22</v>
      </c>
      <c r="K3650" s="1">
        <f t="shared" si="1568"/>
        <v>13</v>
      </c>
      <c r="L3650" s="8">
        <f t="shared" si="1569"/>
        <v>1.0025390700000001</v>
      </c>
      <c r="M3650" s="14">
        <f t="shared" si="1570"/>
        <v>1.0043006699999999</v>
      </c>
      <c r="N3650" s="14">
        <f t="shared" si="1571"/>
        <v>1.6938943934758564</v>
      </c>
      <c r="O3650" s="8">
        <f t="shared" si="1572"/>
        <v>1.6981953000000001</v>
      </c>
      <c r="P3650" s="8">
        <f t="shared" si="1573"/>
        <v>16133.018864539999</v>
      </c>
      <c r="Q3650" s="13">
        <f t="shared" si="1574"/>
        <v>0</v>
      </c>
      <c r="R3650" s="21">
        <v>0</v>
      </c>
      <c r="S3650" s="8">
        <f t="shared" si="1575"/>
        <v>0</v>
      </c>
      <c r="T3650" s="10">
        <f t="shared" si="1576"/>
        <v>0.12631999999999999</v>
      </c>
      <c r="U3650" s="13">
        <f t="shared" si="1577"/>
        <v>125</v>
      </c>
      <c r="V3650" s="13">
        <v>252</v>
      </c>
      <c r="W3650" s="14">
        <f t="shared" si="1579"/>
        <v>1.060781387</v>
      </c>
      <c r="X3650" s="85">
        <f t="shared" si="1559"/>
        <v>1021.9361259279387</v>
      </c>
      <c r="Y3650" s="8">
        <v>0</v>
      </c>
      <c r="Z3650" s="9">
        <f t="shared" si="1578"/>
        <v>0</v>
      </c>
      <c r="AA3650" s="26">
        <f t="shared" si="1557"/>
        <v>0</v>
      </c>
      <c r="AB3650" s="70">
        <f t="shared" si="1558"/>
        <v>0</v>
      </c>
      <c r="AC3650" s="4"/>
      <c r="AD3650" s="1"/>
      <c r="AE3650" s="11"/>
      <c r="AF3650" s="5"/>
      <c r="AG3650" s="1"/>
      <c r="AH3650" s="1"/>
      <c r="AI3650" s="1"/>
      <c r="AJ3650" s="1"/>
      <c r="AK3650" s="10"/>
      <c r="AL3650" s="1"/>
      <c r="AM3650" s="1"/>
      <c r="AN3650" s="1"/>
      <c r="AO3650" s="1"/>
      <c r="AP3650" s="1"/>
      <c r="AQ3650" s="1"/>
    </row>
    <row r="3651" spans="1:43" ht="15.75" x14ac:dyDescent="0.2">
      <c r="A3651" s="67">
        <f t="shared" si="1556"/>
        <v>45933</v>
      </c>
      <c r="B3651" s="8">
        <f t="shared" si="1560"/>
        <v>17166.403164004016</v>
      </c>
      <c r="C3651" s="224">
        <f t="shared" si="1561"/>
        <v>9500.0962872461932</v>
      </c>
      <c r="D3651" s="28">
        <f t="shared" si="1562"/>
        <v>7245.38</v>
      </c>
      <c r="E3651" s="9">
        <f>IF(K3651=1,VLOOKUP(A3650,[1]Plan1!$AY$117:$BA$314,3),E3650)</f>
        <v>7276.54</v>
      </c>
      <c r="F3651" s="110">
        <f t="shared" si="1563"/>
        <v>45763</v>
      </c>
      <c r="G3651" s="12">
        <f t="shared" si="1564"/>
        <v>4.3006716003852752E-3</v>
      </c>
      <c r="H3651" s="11">
        <f t="shared" si="1565"/>
        <v>45945</v>
      </c>
      <c r="I3651" s="11">
        <f t="shared" si="1566"/>
        <v>45945</v>
      </c>
      <c r="J3651" s="1">
        <f t="shared" si="1567"/>
        <v>22</v>
      </c>
      <c r="K3651" s="1">
        <f t="shared" si="1568"/>
        <v>14</v>
      </c>
      <c r="L3651" s="8">
        <f t="shared" si="1569"/>
        <v>1.0027346500000001</v>
      </c>
      <c r="M3651" s="14">
        <f t="shared" si="1570"/>
        <v>1.0043006699999999</v>
      </c>
      <c r="N3651" s="14">
        <f t="shared" si="1571"/>
        <v>1.6938943934758564</v>
      </c>
      <c r="O3651" s="8">
        <f t="shared" si="1572"/>
        <v>1.6985266000000001</v>
      </c>
      <c r="P3651" s="8">
        <f t="shared" si="1573"/>
        <v>16136.16624644</v>
      </c>
      <c r="Q3651" s="13">
        <f t="shared" si="1574"/>
        <v>0</v>
      </c>
      <c r="R3651" s="21">
        <v>0</v>
      </c>
      <c r="S3651" s="8">
        <f t="shared" si="1575"/>
        <v>0</v>
      </c>
      <c r="T3651" s="10">
        <f t="shared" si="1576"/>
        <v>0.12631999999999999</v>
      </c>
      <c r="U3651" s="13">
        <f t="shared" si="1577"/>
        <v>126</v>
      </c>
      <c r="V3651" s="13">
        <v>252</v>
      </c>
      <c r="W3651" s="14">
        <f t="shared" si="1579"/>
        <v>1.061282243</v>
      </c>
      <c r="X3651" s="85">
        <f t="shared" si="1559"/>
        <v>1030.2369175640176</v>
      </c>
      <c r="Y3651" s="8">
        <v>0</v>
      </c>
      <c r="Z3651" s="9">
        <f t="shared" si="1578"/>
        <v>0</v>
      </c>
      <c r="AA3651" s="26">
        <f t="shared" si="1557"/>
        <v>0</v>
      </c>
      <c r="AB3651" s="70">
        <f t="shared" si="1558"/>
        <v>0</v>
      </c>
      <c r="AC3651" s="4"/>
      <c r="AD3651" s="1"/>
      <c r="AE3651" s="11"/>
      <c r="AF3651" s="5"/>
      <c r="AG3651" s="1"/>
      <c r="AH3651" s="1"/>
      <c r="AI3651" s="1"/>
      <c r="AJ3651" s="1"/>
      <c r="AK3651" s="10"/>
      <c r="AL3651" s="1"/>
      <c r="AM3651" s="1"/>
      <c r="AN3651" s="1"/>
      <c r="AO3651" s="1"/>
      <c r="AP3651" s="1"/>
      <c r="AQ3651" s="1"/>
    </row>
    <row r="3652" spans="1:43" ht="15.75" x14ac:dyDescent="0.2">
      <c r="A3652" s="67">
        <f t="shared" si="1556"/>
        <v>45934</v>
      </c>
      <c r="B3652" s="8">
        <f t="shared" si="1560"/>
        <v>17177.858938871708</v>
      </c>
      <c r="C3652" s="224">
        <f t="shared" si="1561"/>
        <v>9500.0962872461932</v>
      </c>
      <c r="D3652" s="28">
        <f t="shared" si="1562"/>
        <v>7245.38</v>
      </c>
      <c r="E3652" s="9">
        <f>IF(K3652=1,VLOOKUP(A3651,[1]Plan1!$AY$117:$BA$314,3),E3651)</f>
        <v>7276.54</v>
      </c>
      <c r="F3652" s="110">
        <f t="shared" si="1563"/>
        <v>45763</v>
      </c>
      <c r="G3652" s="12">
        <f t="shared" si="1564"/>
        <v>4.3006716003852752E-3</v>
      </c>
      <c r="H3652" s="11">
        <f t="shared" si="1565"/>
        <v>45945</v>
      </c>
      <c r="I3652" s="11">
        <f t="shared" si="1566"/>
        <v>45945</v>
      </c>
      <c r="J3652" s="1">
        <f t="shared" si="1567"/>
        <v>22</v>
      </c>
      <c r="K3652" s="1">
        <f t="shared" si="1568"/>
        <v>15</v>
      </c>
      <c r="L3652" s="8">
        <f t="shared" si="1569"/>
        <v>1.00293027</v>
      </c>
      <c r="M3652" s="14">
        <f t="shared" si="1570"/>
        <v>1.0043006699999999</v>
      </c>
      <c r="N3652" s="14">
        <f t="shared" si="1571"/>
        <v>1.6938943934758564</v>
      </c>
      <c r="O3652" s="8">
        <f t="shared" si="1572"/>
        <v>1.69885796</v>
      </c>
      <c r="P3652" s="8">
        <f t="shared" si="1573"/>
        <v>16139.314198350001</v>
      </c>
      <c r="Q3652" s="13">
        <f t="shared" si="1574"/>
        <v>0</v>
      </c>
      <c r="R3652" s="21">
        <v>0</v>
      </c>
      <c r="S3652" s="8">
        <f t="shared" si="1575"/>
        <v>0</v>
      </c>
      <c r="T3652" s="10">
        <f t="shared" si="1576"/>
        <v>0.12631999999999999</v>
      </c>
      <c r="U3652" s="13">
        <f t="shared" si="1577"/>
        <v>127</v>
      </c>
      <c r="V3652" s="13">
        <v>252</v>
      </c>
      <c r="W3652" s="14">
        <f t="shared" si="1579"/>
        <v>1.061783336</v>
      </c>
      <c r="X3652" s="85">
        <f t="shared" si="1559"/>
        <v>1038.5447405217083</v>
      </c>
      <c r="Y3652" s="8">
        <v>0</v>
      </c>
      <c r="Z3652" s="9">
        <f t="shared" si="1578"/>
        <v>0</v>
      </c>
      <c r="AA3652" s="26">
        <f t="shared" si="1557"/>
        <v>0</v>
      </c>
      <c r="AB3652" s="70">
        <f t="shared" si="1558"/>
        <v>0</v>
      </c>
      <c r="AC3652" s="4"/>
      <c r="AD3652" s="1"/>
      <c r="AE3652" s="11"/>
      <c r="AF3652" s="5"/>
      <c r="AG3652" s="1"/>
      <c r="AH3652" s="1"/>
      <c r="AI3652" s="1"/>
      <c r="AJ3652" s="1"/>
      <c r="AK3652" s="10"/>
      <c r="AL3652" s="1"/>
      <c r="AM3652" s="1"/>
      <c r="AN3652" s="1"/>
      <c r="AO3652" s="1"/>
      <c r="AP3652" s="1"/>
      <c r="AQ3652" s="1"/>
    </row>
    <row r="3653" spans="1:43" ht="15.75" x14ac:dyDescent="0.2">
      <c r="A3653" s="67">
        <f t="shared" si="1556"/>
        <v>45935</v>
      </c>
      <c r="B3653" s="8">
        <f t="shared" si="1560"/>
        <v>17177.858938871708</v>
      </c>
      <c r="C3653" s="224">
        <f t="shared" si="1561"/>
        <v>9500.0962872461932</v>
      </c>
      <c r="D3653" s="28">
        <f t="shared" si="1562"/>
        <v>7245.38</v>
      </c>
      <c r="E3653" s="9">
        <f>IF(K3653=1,VLOOKUP(A3652,[1]Plan1!$AY$117:$BA$314,3),E3652)</f>
        <v>7276.54</v>
      </c>
      <c r="F3653" s="110">
        <f t="shared" si="1563"/>
        <v>45763</v>
      </c>
      <c r="G3653" s="12">
        <f t="shared" si="1564"/>
        <v>4.3006716003852752E-3</v>
      </c>
      <c r="H3653" s="11">
        <f t="shared" si="1565"/>
        <v>45945</v>
      </c>
      <c r="I3653" s="11">
        <f t="shared" si="1566"/>
        <v>45945</v>
      </c>
      <c r="J3653" s="1">
        <f t="shared" si="1567"/>
        <v>22</v>
      </c>
      <c r="K3653" s="1">
        <f t="shared" si="1568"/>
        <v>15</v>
      </c>
      <c r="L3653" s="8">
        <f t="shared" si="1569"/>
        <v>1.00293027</v>
      </c>
      <c r="M3653" s="14">
        <f t="shared" si="1570"/>
        <v>1.0043006699999999</v>
      </c>
      <c r="N3653" s="14">
        <f t="shared" si="1571"/>
        <v>1.6938943934758564</v>
      </c>
      <c r="O3653" s="8">
        <f t="shared" si="1572"/>
        <v>1.69885796</v>
      </c>
      <c r="P3653" s="8">
        <f t="shared" si="1573"/>
        <v>16139.314198350001</v>
      </c>
      <c r="Q3653" s="13">
        <f t="shared" si="1574"/>
        <v>0</v>
      </c>
      <c r="R3653" s="21">
        <v>0</v>
      </c>
      <c r="S3653" s="8">
        <f t="shared" si="1575"/>
        <v>0</v>
      </c>
      <c r="T3653" s="10">
        <f t="shared" si="1576"/>
        <v>0.12631999999999999</v>
      </c>
      <c r="U3653" s="13">
        <f t="shared" si="1577"/>
        <v>127</v>
      </c>
      <c r="V3653" s="13">
        <v>252</v>
      </c>
      <c r="W3653" s="14">
        <f t="shared" si="1579"/>
        <v>1.061783336</v>
      </c>
      <c r="X3653" s="85">
        <f t="shared" si="1559"/>
        <v>1038.5447405217083</v>
      </c>
      <c r="Y3653" s="8">
        <v>0</v>
      </c>
      <c r="Z3653" s="9">
        <f t="shared" si="1578"/>
        <v>0</v>
      </c>
      <c r="AA3653" s="26">
        <f t="shared" si="1557"/>
        <v>0</v>
      </c>
      <c r="AB3653" s="70">
        <f t="shared" si="1558"/>
        <v>0</v>
      </c>
      <c r="AC3653" s="4"/>
      <c r="AD3653" s="1"/>
      <c r="AE3653" s="11"/>
      <c r="AF3653" s="5"/>
      <c r="AG3653" s="1"/>
      <c r="AH3653" s="1"/>
      <c r="AI3653" s="1"/>
      <c r="AJ3653" s="1"/>
      <c r="AK3653" s="10"/>
      <c r="AL3653" s="1"/>
      <c r="AM3653" s="1"/>
      <c r="AN3653" s="1"/>
      <c r="AO3653" s="1"/>
      <c r="AP3653" s="1"/>
      <c r="AQ3653" s="1"/>
    </row>
    <row r="3654" spans="1:43" ht="15.75" x14ac:dyDescent="0.2">
      <c r="A3654" s="67">
        <f t="shared" si="1556"/>
        <v>45936</v>
      </c>
      <c r="B3654" s="8">
        <f t="shared" si="1560"/>
        <v>17177.858938871708</v>
      </c>
      <c r="C3654" s="224">
        <f t="shared" si="1561"/>
        <v>9500.0962872461932</v>
      </c>
      <c r="D3654" s="28">
        <f t="shared" si="1562"/>
        <v>7245.38</v>
      </c>
      <c r="E3654" s="9">
        <f>IF(K3654=1,VLOOKUP(A3653,[1]Plan1!$AY$117:$BA$314,3),E3653)</f>
        <v>7276.54</v>
      </c>
      <c r="F3654" s="110">
        <f t="shared" si="1563"/>
        <v>45763</v>
      </c>
      <c r="G3654" s="12">
        <f t="shared" si="1564"/>
        <v>4.3006716003852752E-3</v>
      </c>
      <c r="H3654" s="11">
        <f t="shared" si="1565"/>
        <v>45945</v>
      </c>
      <c r="I3654" s="11">
        <f t="shared" si="1566"/>
        <v>45945</v>
      </c>
      <c r="J3654" s="1">
        <f t="shared" si="1567"/>
        <v>22</v>
      </c>
      <c r="K3654" s="1">
        <f t="shared" si="1568"/>
        <v>15</v>
      </c>
      <c r="L3654" s="8">
        <f t="shared" si="1569"/>
        <v>1.00293027</v>
      </c>
      <c r="M3654" s="14">
        <f t="shared" si="1570"/>
        <v>1.0043006699999999</v>
      </c>
      <c r="N3654" s="14">
        <f t="shared" si="1571"/>
        <v>1.6938943934758564</v>
      </c>
      <c r="O3654" s="8">
        <f t="shared" si="1572"/>
        <v>1.69885796</v>
      </c>
      <c r="P3654" s="8">
        <f t="shared" si="1573"/>
        <v>16139.314198350001</v>
      </c>
      <c r="Q3654" s="13">
        <f t="shared" si="1574"/>
        <v>0</v>
      </c>
      <c r="R3654" s="21">
        <v>0</v>
      </c>
      <c r="S3654" s="8">
        <f t="shared" si="1575"/>
        <v>0</v>
      </c>
      <c r="T3654" s="10">
        <f t="shared" si="1576"/>
        <v>0.12631999999999999</v>
      </c>
      <c r="U3654" s="13">
        <f t="shared" si="1577"/>
        <v>127</v>
      </c>
      <c r="V3654" s="13">
        <v>252</v>
      </c>
      <c r="W3654" s="14">
        <f t="shared" si="1579"/>
        <v>1.061783336</v>
      </c>
      <c r="X3654" s="85">
        <f t="shared" si="1559"/>
        <v>1038.5447405217083</v>
      </c>
      <c r="Y3654" s="8">
        <v>0</v>
      </c>
      <c r="Z3654" s="9">
        <f t="shared" si="1578"/>
        <v>0</v>
      </c>
      <c r="AA3654" s="26">
        <f t="shared" si="1557"/>
        <v>0</v>
      </c>
      <c r="AB3654" s="70">
        <f t="shared" si="1558"/>
        <v>0</v>
      </c>
      <c r="AC3654" s="4"/>
      <c r="AD3654" s="1"/>
      <c r="AE3654" s="11"/>
      <c r="AF3654" s="5"/>
      <c r="AG3654" s="1"/>
      <c r="AH3654" s="1"/>
      <c r="AI3654" s="1"/>
      <c r="AJ3654" s="1"/>
      <c r="AK3654" s="10"/>
      <c r="AL3654" s="1"/>
      <c r="AM3654" s="1"/>
      <c r="AN3654" s="1"/>
      <c r="AO3654" s="1"/>
      <c r="AP3654" s="1"/>
      <c r="AQ3654" s="1"/>
    </row>
    <row r="3655" spans="1:43" ht="15.75" x14ac:dyDescent="0.2">
      <c r="A3655" s="67">
        <f t="shared" si="1556"/>
        <v>45937</v>
      </c>
      <c r="B3655" s="8">
        <f t="shared" si="1560"/>
        <v>17189.322301989487</v>
      </c>
      <c r="C3655" s="224">
        <f t="shared" si="1561"/>
        <v>9500.0962872461932</v>
      </c>
      <c r="D3655" s="28">
        <f t="shared" si="1562"/>
        <v>7245.38</v>
      </c>
      <c r="E3655" s="9">
        <f>IF(K3655=1,VLOOKUP(A3654,[1]Plan1!$AY$117:$BA$314,3),E3654)</f>
        <v>7276.54</v>
      </c>
      <c r="F3655" s="110">
        <f t="shared" si="1563"/>
        <v>45763</v>
      </c>
      <c r="G3655" s="12">
        <f t="shared" si="1564"/>
        <v>4.3006716003852752E-3</v>
      </c>
      <c r="H3655" s="11">
        <f t="shared" si="1565"/>
        <v>45945</v>
      </c>
      <c r="I3655" s="11">
        <f t="shared" si="1566"/>
        <v>45945</v>
      </c>
      <c r="J3655" s="1">
        <f t="shared" si="1567"/>
        <v>22</v>
      </c>
      <c r="K3655" s="1">
        <f t="shared" si="1568"/>
        <v>16</v>
      </c>
      <c r="L3655" s="8">
        <f t="shared" si="1569"/>
        <v>1.0031259299999999</v>
      </c>
      <c r="M3655" s="14">
        <f t="shared" si="1570"/>
        <v>1.0043006699999999</v>
      </c>
      <c r="N3655" s="14">
        <f t="shared" si="1571"/>
        <v>1.6938943934758564</v>
      </c>
      <c r="O3655" s="8">
        <f t="shared" si="1572"/>
        <v>1.69918938</v>
      </c>
      <c r="P3655" s="8">
        <f t="shared" si="1573"/>
        <v>16142.46272026</v>
      </c>
      <c r="Q3655" s="13">
        <f t="shared" si="1574"/>
        <v>0</v>
      </c>
      <c r="R3655" s="21">
        <v>0</v>
      </c>
      <c r="S3655" s="8">
        <f t="shared" si="1575"/>
        <v>0</v>
      </c>
      <c r="T3655" s="10">
        <f t="shared" si="1576"/>
        <v>0.12631999999999999</v>
      </c>
      <c r="U3655" s="13">
        <f t="shared" si="1577"/>
        <v>128</v>
      </c>
      <c r="V3655" s="13">
        <v>252</v>
      </c>
      <c r="W3655" s="14">
        <f t="shared" si="1579"/>
        <v>1.062284665</v>
      </c>
      <c r="X3655" s="85">
        <f t="shared" si="1559"/>
        <v>1046.8595817294865</v>
      </c>
      <c r="Y3655" s="8">
        <v>0</v>
      </c>
      <c r="Z3655" s="9">
        <f t="shared" si="1578"/>
        <v>0</v>
      </c>
      <c r="AA3655" s="26">
        <f t="shared" si="1557"/>
        <v>0</v>
      </c>
      <c r="AB3655" s="70">
        <f t="shared" si="1558"/>
        <v>0</v>
      </c>
      <c r="AC3655" s="4"/>
      <c r="AD3655" s="1"/>
      <c r="AE3655" s="11"/>
      <c r="AF3655" s="5"/>
      <c r="AG3655" s="1"/>
      <c r="AH3655" s="1"/>
      <c r="AI3655" s="1"/>
      <c r="AJ3655" s="1"/>
      <c r="AK3655" s="10"/>
      <c r="AL3655" s="1"/>
      <c r="AM3655" s="1"/>
      <c r="AN3655" s="1"/>
      <c r="AO3655" s="1"/>
      <c r="AP3655" s="1"/>
      <c r="AQ3655" s="1"/>
    </row>
    <row r="3656" spans="1:43" ht="15.75" x14ac:dyDescent="0.2">
      <c r="A3656" s="67">
        <f t="shared" si="1556"/>
        <v>45938</v>
      </c>
      <c r="B3656" s="8">
        <f t="shared" si="1560"/>
        <v>17200.793272643819</v>
      </c>
      <c r="C3656" s="224">
        <f t="shared" si="1561"/>
        <v>9500.0962872461932</v>
      </c>
      <c r="D3656" s="28">
        <f t="shared" si="1562"/>
        <v>7245.38</v>
      </c>
      <c r="E3656" s="9">
        <f>IF(K3656=1,VLOOKUP(A3655,[1]Plan1!$AY$117:$BA$314,3),E3655)</f>
        <v>7276.54</v>
      </c>
      <c r="F3656" s="110">
        <f t="shared" si="1563"/>
        <v>45763</v>
      </c>
      <c r="G3656" s="12">
        <f t="shared" si="1564"/>
        <v>4.3006716003852752E-3</v>
      </c>
      <c r="H3656" s="11">
        <f t="shared" si="1565"/>
        <v>45945</v>
      </c>
      <c r="I3656" s="11">
        <f t="shared" si="1566"/>
        <v>45945</v>
      </c>
      <c r="J3656" s="1">
        <f t="shared" si="1567"/>
        <v>22</v>
      </c>
      <c r="K3656" s="1">
        <f t="shared" si="1568"/>
        <v>17</v>
      </c>
      <c r="L3656" s="8">
        <f t="shared" si="1569"/>
        <v>1.0033216199999999</v>
      </c>
      <c r="M3656" s="14">
        <f t="shared" si="1570"/>
        <v>1.0043006699999999</v>
      </c>
      <c r="N3656" s="14">
        <f t="shared" si="1571"/>
        <v>1.6938943934758564</v>
      </c>
      <c r="O3656" s="8">
        <f t="shared" si="1572"/>
        <v>1.69952086</v>
      </c>
      <c r="P3656" s="8">
        <f t="shared" si="1573"/>
        <v>16145.611812179999</v>
      </c>
      <c r="Q3656" s="13">
        <f t="shared" si="1574"/>
        <v>0</v>
      </c>
      <c r="R3656" s="21">
        <v>0</v>
      </c>
      <c r="S3656" s="8">
        <f t="shared" si="1575"/>
        <v>0</v>
      </c>
      <c r="T3656" s="10">
        <f t="shared" si="1576"/>
        <v>0.12631999999999999</v>
      </c>
      <c r="U3656" s="13">
        <f t="shared" si="1577"/>
        <v>129</v>
      </c>
      <c r="V3656" s="13">
        <v>252</v>
      </c>
      <c r="W3656" s="14">
        <f t="shared" si="1579"/>
        <v>1.062786231</v>
      </c>
      <c r="X3656" s="85">
        <f t="shared" si="1559"/>
        <v>1055.1814604638193</v>
      </c>
      <c r="Y3656" s="8">
        <v>0</v>
      </c>
      <c r="Z3656" s="9">
        <f t="shared" si="1578"/>
        <v>0</v>
      </c>
      <c r="AA3656" s="26">
        <f t="shared" si="1557"/>
        <v>0</v>
      </c>
      <c r="AB3656" s="70">
        <f t="shared" si="1558"/>
        <v>0</v>
      </c>
      <c r="AC3656" s="4"/>
      <c r="AD3656" s="1"/>
      <c r="AE3656" s="11"/>
      <c r="AF3656" s="5"/>
      <c r="AG3656" s="1"/>
      <c r="AH3656" s="1"/>
      <c r="AI3656" s="1"/>
      <c r="AJ3656" s="1"/>
      <c r="AK3656" s="10"/>
      <c r="AL3656" s="1"/>
      <c r="AM3656" s="1"/>
      <c r="AN3656" s="1"/>
      <c r="AO3656" s="1"/>
      <c r="AP3656" s="1"/>
      <c r="AQ3656" s="1"/>
    </row>
    <row r="3657" spans="1:43" ht="15.75" x14ac:dyDescent="0.2">
      <c r="A3657" s="67">
        <f t="shared" si="1556"/>
        <v>45939</v>
      </c>
      <c r="B3657" s="8">
        <f t="shared" si="1560"/>
        <v>17212.27195518625</v>
      </c>
      <c r="C3657" s="224">
        <f t="shared" si="1561"/>
        <v>9500.0962872461932</v>
      </c>
      <c r="D3657" s="28">
        <f t="shared" si="1562"/>
        <v>7245.38</v>
      </c>
      <c r="E3657" s="9">
        <f>IF(K3657=1,VLOOKUP(A3656,[1]Plan1!$AY$117:$BA$314,3),E3656)</f>
        <v>7276.54</v>
      </c>
      <c r="F3657" s="110">
        <f t="shared" si="1563"/>
        <v>45763</v>
      </c>
      <c r="G3657" s="12">
        <f t="shared" si="1564"/>
        <v>4.3006716003852752E-3</v>
      </c>
      <c r="H3657" s="11">
        <f t="shared" si="1565"/>
        <v>45945</v>
      </c>
      <c r="I3657" s="11">
        <f t="shared" si="1566"/>
        <v>45945</v>
      </c>
      <c r="J3657" s="1">
        <f t="shared" si="1567"/>
        <v>22</v>
      </c>
      <c r="K3657" s="1">
        <f t="shared" si="1568"/>
        <v>18</v>
      </c>
      <c r="L3657" s="8">
        <f t="shared" si="1569"/>
        <v>1.0035173500000001</v>
      </c>
      <c r="M3657" s="14">
        <f t="shared" si="1570"/>
        <v>1.0043006699999999</v>
      </c>
      <c r="N3657" s="14">
        <f t="shared" si="1571"/>
        <v>1.6938943934758564</v>
      </c>
      <c r="O3657" s="8">
        <f t="shared" si="1572"/>
        <v>1.6998524100000001</v>
      </c>
      <c r="P3657" s="8">
        <f t="shared" si="1573"/>
        <v>16148.761569099999</v>
      </c>
      <c r="Q3657" s="13">
        <f t="shared" si="1574"/>
        <v>0</v>
      </c>
      <c r="R3657" s="21">
        <v>0</v>
      </c>
      <c r="S3657" s="8">
        <f t="shared" si="1575"/>
        <v>0</v>
      </c>
      <c r="T3657" s="10">
        <f t="shared" si="1576"/>
        <v>0.12631999999999999</v>
      </c>
      <c r="U3657" s="13">
        <f t="shared" si="1577"/>
        <v>130</v>
      </c>
      <c r="V3657" s="13">
        <v>252</v>
      </c>
      <c r="W3657" s="14">
        <f t="shared" si="1579"/>
        <v>1.0632880339999999</v>
      </c>
      <c r="X3657" s="85">
        <f t="shared" si="1559"/>
        <v>1063.5103860862516</v>
      </c>
      <c r="Y3657" s="8">
        <v>0</v>
      </c>
      <c r="Z3657" s="9">
        <f t="shared" si="1578"/>
        <v>0</v>
      </c>
      <c r="AA3657" s="26">
        <f t="shared" si="1557"/>
        <v>0</v>
      </c>
      <c r="AB3657" s="70">
        <f t="shared" si="1558"/>
        <v>0</v>
      </c>
      <c r="AC3657" s="4"/>
      <c r="AD3657" s="1"/>
      <c r="AE3657" s="11"/>
      <c r="AF3657" s="5"/>
      <c r="AG3657" s="1"/>
      <c r="AH3657" s="1"/>
      <c r="AI3657" s="1"/>
      <c r="AJ3657" s="1"/>
      <c r="AK3657" s="10"/>
      <c r="AL3657" s="1"/>
      <c r="AM3657" s="1"/>
      <c r="AN3657" s="1"/>
      <c r="AO3657" s="1"/>
      <c r="AP3657" s="1"/>
      <c r="AQ3657" s="1"/>
    </row>
    <row r="3658" spans="1:43" ht="15.75" x14ac:dyDescent="0.2">
      <c r="A3658" s="67">
        <f t="shared" si="1556"/>
        <v>45940</v>
      </c>
      <c r="B3658" s="8">
        <f t="shared" si="1560"/>
        <v>17223.758251560437</v>
      </c>
      <c r="C3658" s="224">
        <f t="shared" si="1561"/>
        <v>9500.0962872461932</v>
      </c>
      <c r="D3658" s="28">
        <f t="shared" si="1562"/>
        <v>7245.38</v>
      </c>
      <c r="E3658" s="9">
        <f>IF(K3658=1,VLOOKUP(A3657,[1]Plan1!$AY$117:$BA$314,3),E3657)</f>
        <v>7276.54</v>
      </c>
      <c r="F3658" s="110">
        <f t="shared" si="1563"/>
        <v>45763</v>
      </c>
      <c r="G3658" s="12">
        <f t="shared" si="1564"/>
        <v>4.3006716003852752E-3</v>
      </c>
      <c r="H3658" s="11">
        <f t="shared" si="1565"/>
        <v>45945</v>
      </c>
      <c r="I3658" s="11">
        <f t="shared" si="1566"/>
        <v>45945</v>
      </c>
      <c r="J3658" s="1">
        <f t="shared" si="1567"/>
        <v>22</v>
      </c>
      <c r="K3658" s="1">
        <f t="shared" si="1568"/>
        <v>19</v>
      </c>
      <c r="L3658" s="8">
        <f t="shared" si="1569"/>
        <v>1.00371312</v>
      </c>
      <c r="M3658" s="14">
        <f t="shared" si="1570"/>
        <v>1.0043006699999999</v>
      </c>
      <c r="N3658" s="14">
        <f t="shared" si="1571"/>
        <v>1.6938943934758564</v>
      </c>
      <c r="O3658" s="8">
        <f t="shared" si="1572"/>
        <v>1.70018402</v>
      </c>
      <c r="P3658" s="8">
        <f t="shared" si="1573"/>
        <v>16151.91189603</v>
      </c>
      <c r="Q3658" s="13">
        <f t="shared" si="1574"/>
        <v>0</v>
      </c>
      <c r="R3658" s="21">
        <v>0</v>
      </c>
      <c r="S3658" s="8">
        <f t="shared" si="1575"/>
        <v>0</v>
      </c>
      <c r="T3658" s="10">
        <f t="shared" si="1576"/>
        <v>0.12631999999999999</v>
      </c>
      <c r="U3658" s="13">
        <f t="shared" si="1577"/>
        <v>131</v>
      </c>
      <c r="V3658" s="13">
        <v>252</v>
      </c>
      <c r="W3658" s="14">
        <f t="shared" si="1579"/>
        <v>1.0637900739999999</v>
      </c>
      <c r="X3658" s="85">
        <f t="shared" si="1559"/>
        <v>1071.8463555304352</v>
      </c>
      <c r="Y3658" s="8">
        <v>0</v>
      </c>
      <c r="Z3658" s="9">
        <f t="shared" si="1578"/>
        <v>0</v>
      </c>
      <c r="AA3658" s="26">
        <f t="shared" si="1557"/>
        <v>0</v>
      </c>
      <c r="AB3658" s="70">
        <f t="shared" si="1558"/>
        <v>0</v>
      </c>
      <c r="AC3658" s="4"/>
      <c r="AD3658" s="1"/>
      <c r="AE3658" s="11"/>
      <c r="AF3658" s="5"/>
      <c r="AG3658" s="1"/>
      <c r="AH3658" s="1"/>
      <c r="AI3658" s="1"/>
      <c r="AJ3658" s="1"/>
      <c r="AK3658" s="10"/>
      <c r="AL3658" s="1"/>
      <c r="AM3658" s="1"/>
      <c r="AN3658" s="1"/>
      <c r="AO3658" s="1"/>
      <c r="AP3658" s="1"/>
      <c r="AQ3658" s="1"/>
    </row>
    <row r="3659" spans="1:43" ht="15.75" x14ac:dyDescent="0.2">
      <c r="A3659" s="67">
        <f t="shared" ref="A3659:A3722" si="1580">(A3658+1)</f>
        <v>45941</v>
      </c>
      <c r="B3659" s="8">
        <f t="shared" si="1560"/>
        <v>17235.252250049118</v>
      </c>
      <c r="C3659" s="224">
        <f t="shared" si="1561"/>
        <v>9500.0962872461932</v>
      </c>
      <c r="D3659" s="28">
        <f t="shared" si="1562"/>
        <v>7245.38</v>
      </c>
      <c r="E3659" s="9">
        <f>IF(K3659=1,VLOOKUP(A3658,[1]Plan1!$AY$117:$BA$314,3),E3658)</f>
        <v>7276.54</v>
      </c>
      <c r="F3659" s="110">
        <f t="shared" si="1563"/>
        <v>45763</v>
      </c>
      <c r="G3659" s="12">
        <f t="shared" si="1564"/>
        <v>4.3006716003852752E-3</v>
      </c>
      <c r="H3659" s="11">
        <f t="shared" si="1565"/>
        <v>45945</v>
      </c>
      <c r="I3659" s="11">
        <f t="shared" si="1566"/>
        <v>45945</v>
      </c>
      <c r="J3659" s="1">
        <f t="shared" si="1567"/>
        <v>22</v>
      </c>
      <c r="K3659" s="1">
        <f t="shared" si="1568"/>
        <v>20</v>
      </c>
      <c r="L3659" s="8">
        <f t="shared" si="1569"/>
        <v>1.0039089299999999</v>
      </c>
      <c r="M3659" s="14">
        <f t="shared" si="1570"/>
        <v>1.0043006699999999</v>
      </c>
      <c r="N3659" s="14">
        <f t="shared" si="1571"/>
        <v>1.6938943934758564</v>
      </c>
      <c r="O3659" s="8">
        <f t="shared" si="1572"/>
        <v>1.7005157</v>
      </c>
      <c r="P3659" s="8">
        <f t="shared" si="1573"/>
        <v>16155.06288797</v>
      </c>
      <c r="Q3659" s="13">
        <f t="shared" si="1574"/>
        <v>0</v>
      </c>
      <c r="R3659" s="21">
        <v>0</v>
      </c>
      <c r="S3659" s="8">
        <f t="shared" si="1575"/>
        <v>0</v>
      </c>
      <c r="T3659" s="10">
        <f t="shared" si="1576"/>
        <v>0.12631999999999999</v>
      </c>
      <c r="U3659" s="13">
        <f t="shared" si="1577"/>
        <v>132</v>
      </c>
      <c r="V3659" s="13">
        <v>252</v>
      </c>
      <c r="W3659" s="14">
        <f t="shared" si="1579"/>
        <v>1.0642923500000001</v>
      </c>
      <c r="X3659" s="85">
        <f t="shared" si="1559"/>
        <v>1080.1893620791163</v>
      </c>
      <c r="Y3659" s="8">
        <v>0</v>
      </c>
      <c r="Z3659" s="9">
        <f t="shared" si="1578"/>
        <v>0</v>
      </c>
      <c r="AA3659" s="26">
        <f t="shared" ref="AA3659:AA3722" si="1581">IF($Q3658&gt;0,VLOOKUP($A3658,$AE$10:$AO$114,($AN$7)+1),AA3658)</f>
        <v>0</v>
      </c>
      <c r="AB3659" s="70">
        <f t="shared" ref="AB3659:AB3722" si="1582">IF($Q3658&gt;0,VLOOKUP($A3658,$AE$10:$AO$114,($AO$7)+1),AB3658)</f>
        <v>0</v>
      </c>
      <c r="AC3659" s="4"/>
      <c r="AD3659" s="1"/>
      <c r="AE3659" s="11"/>
      <c r="AF3659" s="5"/>
      <c r="AG3659" s="1"/>
      <c r="AH3659" s="1"/>
      <c r="AI3659" s="1"/>
      <c r="AJ3659" s="1"/>
      <c r="AK3659" s="10"/>
      <c r="AL3659" s="1"/>
      <c r="AM3659" s="1"/>
      <c r="AN3659" s="1"/>
      <c r="AO3659" s="1"/>
      <c r="AP3659" s="1"/>
      <c r="AQ3659" s="1"/>
    </row>
    <row r="3660" spans="1:43" ht="15.75" x14ac:dyDescent="0.2">
      <c r="A3660" s="67">
        <f t="shared" si="1580"/>
        <v>45942</v>
      </c>
      <c r="B3660" s="8">
        <f t="shared" si="1560"/>
        <v>17235.252250049118</v>
      </c>
      <c r="C3660" s="224">
        <f t="shared" si="1561"/>
        <v>9500.0962872461932</v>
      </c>
      <c r="D3660" s="28">
        <f t="shared" si="1562"/>
        <v>7245.38</v>
      </c>
      <c r="E3660" s="9">
        <f>IF(K3660=1,VLOOKUP(A3659,[1]Plan1!$AY$117:$BA$314,3),E3659)</f>
        <v>7276.54</v>
      </c>
      <c r="F3660" s="110">
        <f t="shared" si="1563"/>
        <v>45763</v>
      </c>
      <c r="G3660" s="12">
        <f t="shared" si="1564"/>
        <v>4.3006716003852752E-3</v>
      </c>
      <c r="H3660" s="11">
        <f t="shared" si="1565"/>
        <v>45945</v>
      </c>
      <c r="I3660" s="11">
        <f t="shared" si="1566"/>
        <v>45945</v>
      </c>
      <c r="J3660" s="1">
        <f t="shared" si="1567"/>
        <v>22</v>
      </c>
      <c r="K3660" s="1">
        <f t="shared" si="1568"/>
        <v>20</v>
      </c>
      <c r="L3660" s="8">
        <f t="shared" si="1569"/>
        <v>1.0039089299999999</v>
      </c>
      <c r="M3660" s="14">
        <f t="shared" si="1570"/>
        <v>1.0043006699999999</v>
      </c>
      <c r="N3660" s="14">
        <f t="shared" si="1571"/>
        <v>1.6938943934758564</v>
      </c>
      <c r="O3660" s="8">
        <f t="shared" si="1572"/>
        <v>1.7005157</v>
      </c>
      <c r="P3660" s="8">
        <f t="shared" si="1573"/>
        <v>16155.06288797</v>
      </c>
      <c r="Q3660" s="13">
        <f t="shared" si="1574"/>
        <v>0</v>
      </c>
      <c r="R3660" s="21">
        <v>0</v>
      </c>
      <c r="S3660" s="8">
        <f t="shared" si="1575"/>
        <v>0</v>
      </c>
      <c r="T3660" s="10">
        <f t="shared" si="1576"/>
        <v>0.12631999999999999</v>
      </c>
      <c r="U3660" s="13">
        <f t="shared" si="1577"/>
        <v>132</v>
      </c>
      <c r="V3660" s="13">
        <v>252</v>
      </c>
      <c r="W3660" s="14">
        <f t="shared" si="1579"/>
        <v>1.0642923500000001</v>
      </c>
      <c r="X3660" s="85">
        <f t="shared" si="1559"/>
        <v>1080.1893620791163</v>
      </c>
      <c r="Y3660" s="8">
        <v>0</v>
      </c>
      <c r="Z3660" s="9">
        <f t="shared" si="1578"/>
        <v>0</v>
      </c>
      <c r="AA3660" s="26">
        <f t="shared" si="1581"/>
        <v>0</v>
      </c>
      <c r="AB3660" s="70">
        <f t="shared" si="1582"/>
        <v>0</v>
      </c>
      <c r="AC3660" s="4"/>
      <c r="AD3660" s="1"/>
      <c r="AE3660" s="11"/>
      <c r="AF3660" s="5"/>
      <c r="AG3660" s="1"/>
      <c r="AH3660" s="1"/>
      <c r="AI3660" s="1"/>
      <c r="AJ3660" s="1"/>
      <c r="AK3660" s="10"/>
      <c r="AL3660" s="1"/>
      <c r="AM3660" s="1"/>
      <c r="AN3660" s="1"/>
      <c r="AO3660" s="1"/>
      <c r="AP3660" s="1"/>
      <c r="AQ3660" s="1"/>
    </row>
    <row r="3661" spans="1:43" ht="15.75" x14ac:dyDescent="0.2">
      <c r="A3661" s="67">
        <f t="shared" si="1580"/>
        <v>45943</v>
      </c>
      <c r="B3661" s="8">
        <f t="shared" si="1560"/>
        <v>17235.252250049118</v>
      </c>
      <c r="C3661" s="224">
        <f t="shared" si="1561"/>
        <v>9500.0962872461932</v>
      </c>
      <c r="D3661" s="28">
        <f t="shared" si="1562"/>
        <v>7245.38</v>
      </c>
      <c r="E3661" s="9">
        <f>IF(K3661=1,VLOOKUP(A3660,[1]Plan1!$AY$117:$BA$314,3),E3660)</f>
        <v>7276.54</v>
      </c>
      <c r="F3661" s="110">
        <f t="shared" si="1563"/>
        <v>45763</v>
      </c>
      <c r="G3661" s="12">
        <f t="shared" si="1564"/>
        <v>4.3006716003852752E-3</v>
      </c>
      <c r="H3661" s="11">
        <f t="shared" si="1565"/>
        <v>45945</v>
      </c>
      <c r="I3661" s="11">
        <f t="shared" si="1566"/>
        <v>45945</v>
      </c>
      <c r="J3661" s="1">
        <f t="shared" si="1567"/>
        <v>22</v>
      </c>
      <c r="K3661" s="1">
        <f t="shared" si="1568"/>
        <v>20</v>
      </c>
      <c r="L3661" s="8">
        <f t="shared" si="1569"/>
        <v>1.0039089299999999</v>
      </c>
      <c r="M3661" s="14">
        <f t="shared" si="1570"/>
        <v>1.0043006699999999</v>
      </c>
      <c r="N3661" s="14">
        <f t="shared" si="1571"/>
        <v>1.6938943934758564</v>
      </c>
      <c r="O3661" s="8">
        <f t="shared" si="1572"/>
        <v>1.7005157</v>
      </c>
      <c r="P3661" s="8">
        <f t="shared" si="1573"/>
        <v>16155.06288797</v>
      </c>
      <c r="Q3661" s="13">
        <f t="shared" si="1574"/>
        <v>0</v>
      </c>
      <c r="R3661" s="21">
        <v>0</v>
      </c>
      <c r="S3661" s="8">
        <f t="shared" si="1575"/>
        <v>0</v>
      </c>
      <c r="T3661" s="10">
        <f t="shared" si="1576"/>
        <v>0.12631999999999999</v>
      </c>
      <c r="U3661" s="13">
        <f t="shared" si="1577"/>
        <v>132</v>
      </c>
      <c r="V3661" s="13">
        <v>252</v>
      </c>
      <c r="W3661" s="14">
        <f t="shared" si="1579"/>
        <v>1.0642923500000001</v>
      </c>
      <c r="X3661" s="85">
        <f t="shared" si="1559"/>
        <v>1080.1893620791163</v>
      </c>
      <c r="Y3661" s="8">
        <v>0</v>
      </c>
      <c r="Z3661" s="9">
        <f t="shared" si="1578"/>
        <v>0</v>
      </c>
      <c r="AA3661" s="26">
        <f t="shared" si="1581"/>
        <v>0</v>
      </c>
      <c r="AB3661" s="70">
        <f t="shared" si="1582"/>
        <v>0</v>
      </c>
      <c r="AC3661" s="4"/>
      <c r="AD3661" s="1"/>
      <c r="AE3661" s="11"/>
      <c r="AF3661" s="5"/>
      <c r="AG3661" s="1"/>
      <c r="AH3661" s="1"/>
      <c r="AI3661" s="1"/>
      <c r="AJ3661" s="1"/>
      <c r="AK3661" s="10"/>
      <c r="AL3661" s="1"/>
      <c r="AM3661" s="1"/>
      <c r="AN3661" s="1"/>
      <c r="AO3661" s="1"/>
      <c r="AP3661" s="1"/>
      <c r="AQ3661" s="1"/>
    </row>
    <row r="3662" spans="1:43" ht="15.75" x14ac:dyDescent="0.2">
      <c r="A3662" s="67">
        <f t="shared" si="1580"/>
        <v>45944</v>
      </c>
      <c r="B3662" s="8">
        <f t="shared" si="1560"/>
        <v>17246.753986268188</v>
      </c>
      <c r="C3662" s="224">
        <f t="shared" si="1561"/>
        <v>9500.0962872461932</v>
      </c>
      <c r="D3662" s="28">
        <f t="shared" si="1562"/>
        <v>7245.38</v>
      </c>
      <c r="E3662" s="9">
        <f>IF(K3662=1,VLOOKUP(A3661,[1]Plan1!$AY$117:$BA$314,3),E3661)</f>
        <v>7276.54</v>
      </c>
      <c r="F3662" s="110">
        <f t="shared" si="1563"/>
        <v>45763</v>
      </c>
      <c r="G3662" s="12">
        <f t="shared" si="1564"/>
        <v>4.3006716003852752E-3</v>
      </c>
      <c r="H3662" s="11">
        <f t="shared" si="1565"/>
        <v>45945</v>
      </c>
      <c r="I3662" s="11">
        <f t="shared" si="1566"/>
        <v>45945</v>
      </c>
      <c r="J3662" s="1">
        <f t="shared" si="1567"/>
        <v>22</v>
      </c>
      <c r="K3662" s="1">
        <f t="shared" si="1568"/>
        <v>21</v>
      </c>
      <c r="L3662" s="8">
        <f t="shared" si="1569"/>
        <v>1.00410478</v>
      </c>
      <c r="M3662" s="14">
        <f t="shared" si="1570"/>
        <v>1.0043006699999999</v>
      </c>
      <c r="N3662" s="14">
        <f t="shared" si="1571"/>
        <v>1.6938943934758564</v>
      </c>
      <c r="O3662" s="8">
        <f t="shared" si="1572"/>
        <v>1.7008474499999999</v>
      </c>
      <c r="P3662" s="8">
        <f t="shared" si="1573"/>
        <v>16158.214544910001</v>
      </c>
      <c r="Q3662" s="13">
        <f t="shared" si="1574"/>
        <v>0</v>
      </c>
      <c r="R3662" s="21">
        <v>0</v>
      </c>
      <c r="S3662" s="8">
        <f t="shared" si="1575"/>
        <v>0</v>
      </c>
      <c r="T3662" s="10">
        <f t="shared" si="1576"/>
        <v>0.12631999999999999</v>
      </c>
      <c r="U3662" s="13">
        <f t="shared" si="1577"/>
        <v>133</v>
      </c>
      <c r="V3662" s="13">
        <v>252</v>
      </c>
      <c r="W3662" s="14">
        <f t="shared" si="1579"/>
        <v>1.064794864</v>
      </c>
      <c r="X3662" s="85">
        <f t="shared" si="1559"/>
        <v>1088.5394413581871</v>
      </c>
      <c r="Y3662" s="8">
        <v>0</v>
      </c>
      <c r="Z3662" s="9">
        <f t="shared" si="1578"/>
        <v>0</v>
      </c>
      <c r="AA3662" s="26">
        <f t="shared" si="1581"/>
        <v>0</v>
      </c>
      <c r="AB3662" s="70">
        <f t="shared" si="1582"/>
        <v>0</v>
      </c>
      <c r="AC3662" s="4"/>
      <c r="AD3662" s="1"/>
      <c r="AE3662" s="11"/>
      <c r="AF3662" s="5"/>
      <c r="AG3662" s="1"/>
      <c r="AH3662" s="1"/>
      <c r="AI3662" s="1"/>
      <c r="AJ3662" s="1"/>
      <c r="AK3662" s="10"/>
      <c r="AL3662" s="1"/>
      <c r="AM3662" s="1"/>
      <c r="AN3662" s="1"/>
      <c r="AO3662" s="1"/>
      <c r="AP3662" s="1"/>
      <c r="AQ3662" s="1"/>
    </row>
    <row r="3663" spans="1:43" ht="15.75" x14ac:dyDescent="0.2">
      <c r="A3663" s="67">
        <f t="shared" si="1580"/>
        <v>45945</v>
      </c>
      <c r="B3663" s="8">
        <f t="shared" si="1560"/>
        <v>17258.263463475509</v>
      </c>
      <c r="C3663" s="224">
        <f t="shared" si="1561"/>
        <v>9500.0962872461932</v>
      </c>
      <c r="D3663" s="28">
        <f t="shared" si="1562"/>
        <v>7245.38</v>
      </c>
      <c r="E3663" s="9">
        <f>IF(K3663=1,VLOOKUP(A3662,[1]Plan1!$AY$117:$BA$314,3),E3662)</f>
        <v>7276.54</v>
      </c>
      <c r="F3663" s="110">
        <f t="shared" si="1563"/>
        <v>45763</v>
      </c>
      <c r="G3663" s="12">
        <f t="shared" si="1564"/>
        <v>4.3006716003852752E-3</v>
      </c>
      <c r="H3663" s="11">
        <f t="shared" si="1565"/>
        <v>45978</v>
      </c>
      <c r="I3663" s="11">
        <f t="shared" si="1566"/>
        <v>45945</v>
      </c>
      <c r="J3663" s="1">
        <f t="shared" si="1567"/>
        <v>22</v>
      </c>
      <c r="K3663" s="1">
        <f t="shared" si="1568"/>
        <v>22</v>
      </c>
      <c r="L3663" s="8">
        <f t="shared" si="1569"/>
        <v>1.0043006699999999</v>
      </c>
      <c r="M3663" s="14">
        <f t="shared" si="1570"/>
        <v>1.0043006699999999</v>
      </c>
      <c r="N3663" s="14">
        <f t="shared" si="1571"/>
        <v>1.6938943934758564</v>
      </c>
      <c r="O3663" s="8">
        <f t="shared" si="1572"/>
        <v>1.7011792699999999</v>
      </c>
      <c r="P3663" s="8">
        <f t="shared" si="1573"/>
        <v>16161.36686686</v>
      </c>
      <c r="Q3663" s="13">
        <f t="shared" si="1574"/>
        <v>0</v>
      </c>
      <c r="R3663" s="21">
        <v>0</v>
      </c>
      <c r="S3663" s="8">
        <f t="shared" si="1575"/>
        <v>0</v>
      </c>
      <c r="T3663" s="10">
        <f t="shared" si="1576"/>
        <v>0.12631999999999999</v>
      </c>
      <c r="U3663" s="13">
        <f t="shared" si="1577"/>
        <v>134</v>
      </c>
      <c r="V3663" s="13">
        <v>252</v>
      </c>
      <c r="W3663" s="14">
        <f t="shared" si="1579"/>
        <v>1.0652976160000001</v>
      </c>
      <c r="X3663" s="85">
        <f t="shared" ref="X3663:X3726" si="1583">TRUNC((P3663*(W3663-1)),8)+(-AC$3479*(O3663/O$3469)*W3663)</f>
        <v>1096.8965966155067</v>
      </c>
      <c r="Y3663" s="8">
        <v>0</v>
      </c>
      <c r="Z3663" s="9">
        <f t="shared" si="1578"/>
        <v>0</v>
      </c>
      <c r="AA3663" s="26">
        <f t="shared" si="1581"/>
        <v>0</v>
      </c>
      <c r="AB3663" s="70">
        <f t="shared" si="1582"/>
        <v>0</v>
      </c>
      <c r="AC3663" s="4"/>
      <c r="AD3663" s="1"/>
      <c r="AE3663" s="11"/>
      <c r="AF3663" s="5"/>
      <c r="AG3663" s="1"/>
      <c r="AH3663" s="1"/>
      <c r="AI3663" s="1"/>
      <c r="AJ3663" s="1"/>
      <c r="AK3663" s="10"/>
      <c r="AL3663" s="1"/>
      <c r="AM3663" s="1"/>
      <c r="AN3663" s="1"/>
      <c r="AO3663" s="1"/>
      <c r="AP3663" s="1"/>
      <c r="AQ3663" s="1"/>
    </row>
    <row r="3664" spans="1:43" ht="15.75" x14ac:dyDescent="0.2">
      <c r="A3664" s="67">
        <f t="shared" si="1580"/>
        <v>45946</v>
      </c>
      <c r="B3664" s="8">
        <f t="shared" si="1560"/>
        <v>17269.633989787217</v>
      </c>
      <c r="C3664" s="224">
        <f t="shared" si="1561"/>
        <v>9500.0962872461932</v>
      </c>
      <c r="D3664" s="28">
        <f t="shared" si="1562"/>
        <v>7245.38</v>
      </c>
      <c r="E3664" s="9">
        <f>IF(K3664=1,VLOOKUP(A3663,[1]Plan1!$AY$117:$BA$314,3),E3663)</f>
        <v>7276.54</v>
      </c>
      <c r="F3664" s="110">
        <f t="shared" si="1563"/>
        <v>45763</v>
      </c>
      <c r="G3664" s="12">
        <f t="shared" si="1564"/>
        <v>4.3006716003852752E-3</v>
      </c>
      <c r="H3664" s="11">
        <f t="shared" si="1565"/>
        <v>45978</v>
      </c>
      <c r="I3664" s="11">
        <f t="shared" si="1566"/>
        <v>45978</v>
      </c>
      <c r="J3664" s="1">
        <f t="shared" si="1567"/>
        <v>23</v>
      </c>
      <c r="K3664" s="1">
        <f t="shared" si="1568"/>
        <v>1</v>
      </c>
      <c r="L3664" s="8">
        <f t="shared" si="1569"/>
        <v>1.0001865999999999</v>
      </c>
      <c r="M3664" s="14">
        <f t="shared" si="1570"/>
        <v>1.0043006699999999</v>
      </c>
      <c r="N3664" s="14">
        <f t="shared" si="1571"/>
        <v>1.701179274277046</v>
      </c>
      <c r="O3664" s="8">
        <f t="shared" si="1572"/>
        <v>1.70149671</v>
      </c>
      <c r="P3664" s="8">
        <f t="shared" si="1573"/>
        <v>16164.38257743</v>
      </c>
      <c r="Q3664" s="13">
        <f t="shared" si="1574"/>
        <v>0</v>
      </c>
      <c r="R3664" s="21">
        <v>0</v>
      </c>
      <c r="S3664" s="8">
        <f t="shared" si="1575"/>
        <v>0</v>
      </c>
      <c r="T3664" s="10">
        <f t="shared" si="1576"/>
        <v>0.12631999999999999</v>
      </c>
      <c r="U3664" s="13">
        <f t="shared" si="1577"/>
        <v>135</v>
      </c>
      <c r="V3664" s="13">
        <v>252</v>
      </c>
      <c r="W3664" s="14">
        <f t="shared" si="1579"/>
        <v>1.0658006040000001</v>
      </c>
      <c r="X3664" s="85">
        <f t="shared" si="1583"/>
        <v>1105.251412357215</v>
      </c>
      <c r="Y3664" s="8">
        <v>0</v>
      </c>
      <c r="Z3664" s="9">
        <f t="shared" si="1578"/>
        <v>0</v>
      </c>
      <c r="AA3664" s="26">
        <f t="shared" si="1581"/>
        <v>0</v>
      </c>
      <c r="AB3664" s="70">
        <f t="shared" si="1582"/>
        <v>0</v>
      </c>
      <c r="AC3664" s="4"/>
      <c r="AD3664" s="1"/>
      <c r="AE3664" s="11"/>
      <c r="AF3664" s="5"/>
      <c r="AG3664" s="1"/>
      <c r="AH3664" s="1"/>
      <c r="AI3664" s="1"/>
      <c r="AJ3664" s="1"/>
      <c r="AK3664" s="10"/>
      <c r="AL3664" s="1"/>
      <c r="AM3664" s="1"/>
      <c r="AN3664" s="1"/>
      <c r="AO3664" s="1"/>
      <c r="AP3664" s="1"/>
      <c r="AQ3664" s="1"/>
    </row>
    <row r="3665" spans="1:43" ht="15.75" x14ac:dyDescent="0.2">
      <c r="A3665" s="67">
        <f t="shared" si="1580"/>
        <v>45947</v>
      </c>
      <c r="B3665" s="8">
        <f t="shared" si="1560"/>
        <v>17281.011922009537</v>
      </c>
      <c r="C3665" s="224">
        <f t="shared" si="1561"/>
        <v>9500.0962872461932</v>
      </c>
      <c r="D3665" s="28">
        <f t="shared" si="1562"/>
        <v>7245.38</v>
      </c>
      <c r="E3665" s="9">
        <f>IF(K3665=1,VLOOKUP(A3664,[1]Plan1!$AY$117:$BA$314,3),E3664)</f>
        <v>7276.54</v>
      </c>
      <c r="F3665" s="110">
        <f t="shared" si="1563"/>
        <v>45763</v>
      </c>
      <c r="G3665" s="12">
        <f t="shared" si="1564"/>
        <v>4.3006716003852752E-3</v>
      </c>
      <c r="H3665" s="11">
        <f t="shared" si="1565"/>
        <v>45978</v>
      </c>
      <c r="I3665" s="11">
        <f t="shared" si="1566"/>
        <v>45978</v>
      </c>
      <c r="J3665" s="1">
        <f t="shared" si="1567"/>
        <v>23</v>
      </c>
      <c r="K3665" s="1">
        <f t="shared" si="1568"/>
        <v>2</v>
      </c>
      <c r="L3665" s="8">
        <f t="shared" si="1569"/>
        <v>1.0003732299999999</v>
      </c>
      <c r="M3665" s="14">
        <f t="shared" si="1570"/>
        <v>1.0043006699999999</v>
      </c>
      <c r="N3665" s="14">
        <f t="shared" si="1571"/>
        <v>1.701179274277046</v>
      </c>
      <c r="O3665" s="8">
        <f t="shared" si="1572"/>
        <v>1.7018142000000001</v>
      </c>
      <c r="P3665" s="8">
        <f t="shared" si="1573"/>
        <v>16167.398762999999</v>
      </c>
      <c r="Q3665" s="13">
        <f t="shared" si="1574"/>
        <v>0</v>
      </c>
      <c r="R3665" s="21">
        <v>0</v>
      </c>
      <c r="S3665" s="8">
        <f t="shared" si="1575"/>
        <v>0</v>
      </c>
      <c r="T3665" s="10">
        <f t="shared" si="1576"/>
        <v>0.12631999999999999</v>
      </c>
      <c r="U3665" s="13">
        <f t="shared" si="1577"/>
        <v>136</v>
      </c>
      <c r="V3665" s="13">
        <v>252</v>
      </c>
      <c r="W3665" s="14">
        <f t="shared" si="1579"/>
        <v>1.0663038300000001</v>
      </c>
      <c r="X3665" s="85">
        <f t="shared" si="1583"/>
        <v>1113.6131590095388</v>
      </c>
      <c r="Y3665" s="8">
        <v>0</v>
      </c>
      <c r="Z3665" s="9">
        <f t="shared" si="1578"/>
        <v>0</v>
      </c>
      <c r="AA3665" s="26">
        <f t="shared" si="1581"/>
        <v>0</v>
      </c>
      <c r="AB3665" s="70">
        <f t="shared" si="1582"/>
        <v>0</v>
      </c>
      <c r="AC3665" s="4"/>
      <c r="AD3665" s="1"/>
      <c r="AE3665" s="11"/>
      <c r="AF3665" s="5"/>
      <c r="AG3665" s="1"/>
      <c r="AH3665" s="1"/>
      <c r="AI3665" s="1"/>
      <c r="AJ3665" s="1"/>
      <c r="AK3665" s="10"/>
      <c r="AL3665" s="1"/>
      <c r="AM3665" s="1"/>
      <c r="AN3665" s="1"/>
      <c r="AO3665" s="1"/>
      <c r="AP3665" s="1"/>
      <c r="AQ3665" s="1"/>
    </row>
    <row r="3666" spans="1:43" ht="15.75" x14ac:dyDescent="0.2">
      <c r="A3666" s="67">
        <f t="shared" si="1580"/>
        <v>45948</v>
      </c>
      <c r="B3666" s="8">
        <f t="shared" si="1560"/>
        <v>17292.397669408892</v>
      </c>
      <c r="C3666" s="224">
        <f t="shared" si="1561"/>
        <v>9500.0962872461932</v>
      </c>
      <c r="D3666" s="28">
        <f t="shared" si="1562"/>
        <v>7245.38</v>
      </c>
      <c r="E3666" s="9">
        <f>IF(K3666=1,VLOOKUP(A3665,[1]Plan1!$AY$117:$BA$314,3),E3665)</f>
        <v>7276.54</v>
      </c>
      <c r="F3666" s="110">
        <f t="shared" si="1563"/>
        <v>45763</v>
      </c>
      <c r="G3666" s="12">
        <f t="shared" si="1564"/>
        <v>4.3006716003852752E-3</v>
      </c>
      <c r="H3666" s="11">
        <f t="shared" si="1565"/>
        <v>45978</v>
      </c>
      <c r="I3666" s="11">
        <f t="shared" si="1566"/>
        <v>45978</v>
      </c>
      <c r="J3666" s="1">
        <f t="shared" si="1567"/>
        <v>23</v>
      </c>
      <c r="K3666" s="1">
        <f t="shared" si="1568"/>
        <v>3</v>
      </c>
      <c r="L3666" s="8">
        <f t="shared" si="1569"/>
        <v>1.00055991</v>
      </c>
      <c r="M3666" s="14">
        <f t="shared" si="1570"/>
        <v>1.0043006699999999</v>
      </c>
      <c r="N3666" s="14">
        <f t="shared" si="1571"/>
        <v>1.701179274277046</v>
      </c>
      <c r="O3666" s="8">
        <f t="shared" si="1572"/>
        <v>1.70213178</v>
      </c>
      <c r="P3666" s="8">
        <f t="shared" si="1573"/>
        <v>16170.415803579999</v>
      </c>
      <c r="Q3666" s="13">
        <f t="shared" si="1574"/>
        <v>0</v>
      </c>
      <c r="R3666" s="21">
        <v>0</v>
      </c>
      <c r="S3666" s="8">
        <f t="shared" si="1575"/>
        <v>0</v>
      </c>
      <c r="T3666" s="10">
        <f t="shared" si="1576"/>
        <v>0.12631999999999999</v>
      </c>
      <c r="U3666" s="13">
        <f t="shared" si="1577"/>
        <v>137</v>
      </c>
      <c r="V3666" s="13">
        <v>252</v>
      </c>
      <c r="W3666" s="14">
        <f t="shared" si="1579"/>
        <v>1.066807294</v>
      </c>
      <c r="X3666" s="85">
        <f t="shared" si="1583"/>
        <v>1121.981865828895</v>
      </c>
      <c r="Y3666" s="8">
        <v>0</v>
      </c>
      <c r="Z3666" s="9">
        <f t="shared" si="1578"/>
        <v>0</v>
      </c>
      <c r="AA3666" s="26">
        <f t="shared" si="1581"/>
        <v>0</v>
      </c>
      <c r="AB3666" s="70">
        <f t="shared" si="1582"/>
        <v>0</v>
      </c>
      <c r="AC3666" s="4"/>
      <c r="AD3666" s="1"/>
      <c r="AE3666" s="11"/>
      <c r="AF3666" s="5"/>
      <c r="AG3666" s="1"/>
      <c r="AH3666" s="1"/>
      <c r="AI3666" s="1"/>
      <c r="AJ3666" s="1"/>
      <c r="AK3666" s="10"/>
      <c r="AL3666" s="1"/>
      <c r="AM3666" s="1"/>
      <c r="AN3666" s="1"/>
      <c r="AO3666" s="1"/>
      <c r="AP3666" s="1"/>
      <c r="AQ3666" s="1"/>
    </row>
    <row r="3667" spans="1:43" ht="15.75" x14ac:dyDescent="0.2">
      <c r="A3667" s="67">
        <f t="shared" si="1580"/>
        <v>45949</v>
      </c>
      <c r="B3667" s="8">
        <f t="shared" si="1560"/>
        <v>17292.397669408892</v>
      </c>
      <c r="C3667" s="224">
        <f t="shared" si="1561"/>
        <v>9500.0962872461932</v>
      </c>
      <c r="D3667" s="28">
        <f t="shared" si="1562"/>
        <v>7245.38</v>
      </c>
      <c r="E3667" s="9">
        <f>IF(K3667=1,VLOOKUP(A3666,[1]Plan1!$AY$117:$BA$314,3),E3666)</f>
        <v>7276.54</v>
      </c>
      <c r="F3667" s="110">
        <f t="shared" si="1563"/>
        <v>45763</v>
      </c>
      <c r="G3667" s="12">
        <f t="shared" si="1564"/>
        <v>4.3006716003852752E-3</v>
      </c>
      <c r="H3667" s="11">
        <f t="shared" si="1565"/>
        <v>45978</v>
      </c>
      <c r="I3667" s="11">
        <f t="shared" si="1566"/>
        <v>45978</v>
      </c>
      <c r="J3667" s="1">
        <f t="shared" si="1567"/>
        <v>23</v>
      </c>
      <c r="K3667" s="1">
        <f t="shared" si="1568"/>
        <v>3</v>
      </c>
      <c r="L3667" s="8">
        <f t="shared" si="1569"/>
        <v>1.00055991</v>
      </c>
      <c r="M3667" s="14">
        <f t="shared" si="1570"/>
        <v>1.0043006699999999</v>
      </c>
      <c r="N3667" s="14">
        <f t="shared" si="1571"/>
        <v>1.701179274277046</v>
      </c>
      <c r="O3667" s="8">
        <f t="shared" si="1572"/>
        <v>1.70213178</v>
      </c>
      <c r="P3667" s="8">
        <f t="shared" si="1573"/>
        <v>16170.415803579999</v>
      </c>
      <c r="Q3667" s="13">
        <f t="shared" si="1574"/>
        <v>0</v>
      </c>
      <c r="R3667" s="21">
        <v>0</v>
      </c>
      <c r="S3667" s="8">
        <f t="shared" si="1575"/>
        <v>0</v>
      </c>
      <c r="T3667" s="10">
        <f t="shared" si="1576"/>
        <v>0.12631999999999999</v>
      </c>
      <c r="U3667" s="13">
        <f t="shared" si="1577"/>
        <v>137</v>
      </c>
      <c r="V3667" s="13">
        <v>252</v>
      </c>
      <c r="W3667" s="14">
        <f t="shared" si="1579"/>
        <v>1.066807294</v>
      </c>
      <c r="X3667" s="85">
        <f t="shared" si="1583"/>
        <v>1121.981865828895</v>
      </c>
      <c r="Y3667" s="8">
        <v>0</v>
      </c>
      <c r="Z3667" s="9">
        <f t="shared" si="1578"/>
        <v>0</v>
      </c>
      <c r="AA3667" s="26">
        <f t="shared" si="1581"/>
        <v>0</v>
      </c>
      <c r="AB3667" s="70">
        <f t="shared" si="1582"/>
        <v>0</v>
      </c>
      <c r="AC3667" s="4"/>
      <c r="AD3667" s="1"/>
      <c r="AE3667" s="11"/>
      <c r="AF3667" s="5"/>
      <c r="AG3667" s="1"/>
      <c r="AH3667" s="1"/>
      <c r="AI3667" s="1"/>
      <c r="AJ3667" s="1"/>
      <c r="AK3667" s="10"/>
      <c r="AL3667" s="1"/>
      <c r="AM3667" s="1"/>
      <c r="AN3667" s="1"/>
      <c r="AO3667" s="1"/>
      <c r="AP3667" s="1"/>
      <c r="AQ3667" s="1"/>
    </row>
    <row r="3668" spans="1:43" ht="15.75" x14ac:dyDescent="0.2">
      <c r="A3668" s="67">
        <f t="shared" si="1580"/>
        <v>45950</v>
      </c>
      <c r="B3668" s="8">
        <f t="shared" si="1560"/>
        <v>17292.397669408892</v>
      </c>
      <c r="C3668" s="224">
        <f t="shared" si="1561"/>
        <v>9500.0962872461932</v>
      </c>
      <c r="D3668" s="28">
        <f t="shared" si="1562"/>
        <v>7245.38</v>
      </c>
      <c r="E3668" s="9">
        <f>IF(K3668=1,VLOOKUP(A3667,[1]Plan1!$AY$117:$BA$314,3),E3667)</f>
        <v>7276.54</v>
      </c>
      <c r="F3668" s="110">
        <f t="shared" si="1563"/>
        <v>45763</v>
      </c>
      <c r="G3668" s="12">
        <f t="shared" si="1564"/>
        <v>4.3006716003852752E-3</v>
      </c>
      <c r="H3668" s="11">
        <f t="shared" si="1565"/>
        <v>45978</v>
      </c>
      <c r="I3668" s="11">
        <f t="shared" si="1566"/>
        <v>45978</v>
      </c>
      <c r="J3668" s="1">
        <f t="shared" si="1567"/>
        <v>23</v>
      </c>
      <c r="K3668" s="1">
        <f t="shared" si="1568"/>
        <v>3</v>
      </c>
      <c r="L3668" s="8">
        <f t="shared" si="1569"/>
        <v>1.00055991</v>
      </c>
      <c r="M3668" s="14">
        <f t="shared" si="1570"/>
        <v>1.0043006699999999</v>
      </c>
      <c r="N3668" s="14">
        <f t="shared" si="1571"/>
        <v>1.701179274277046</v>
      </c>
      <c r="O3668" s="8">
        <f t="shared" si="1572"/>
        <v>1.70213178</v>
      </c>
      <c r="P3668" s="8">
        <f t="shared" si="1573"/>
        <v>16170.415803579999</v>
      </c>
      <c r="Q3668" s="13">
        <f t="shared" si="1574"/>
        <v>0</v>
      </c>
      <c r="R3668" s="21">
        <v>0</v>
      </c>
      <c r="S3668" s="8">
        <f t="shared" si="1575"/>
        <v>0</v>
      </c>
      <c r="T3668" s="10">
        <f t="shared" si="1576"/>
        <v>0.12631999999999999</v>
      </c>
      <c r="U3668" s="13">
        <f t="shared" si="1577"/>
        <v>137</v>
      </c>
      <c r="V3668" s="13">
        <v>252</v>
      </c>
      <c r="W3668" s="14">
        <f t="shared" si="1579"/>
        <v>1.066807294</v>
      </c>
      <c r="X3668" s="85">
        <f t="shared" si="1583"/>
        <v>1121.981865828895</v>
      </c>
      <c r="Y3668" s="8">
        <v>0</v>
      </c>
      <c r="Z3668" s="9">
        <f t="shared" si="1578"/>
        <v>0</v>
      </c>
      <c r="AA3668" s="26">
        <f t="shared" si="1581"/>
        <v>0</v>
      </c>
      <c r="AB3668" s="70">
        <f t="shared" si="1582"/>
        <v>0</v>
      </c>
      <c r="AC3668" s="4"/>
      <c r="AD3668" s="1"/>
      <c r="AE3668" s="11"/>
      <c r="AF3668" s="5"/>
      <c r="AG3668" s="1"/>
      <c r="AH3668" s="1"/>
      <c r="AI3668" s="1"/>
      <c r="AJ3668" s="1"/>
      <c r="AK3668" s="10"/>
      <c r="AL3668" s="1"/>
      <c r="AM3668" s="1"/>
      <c r="AN3668" s="1"/>
      <c r="AO3668" s="1"/>
      <c r="AP3668" s="1"/>
      <c r="AQ3668" s="1"/>
    </row>
    <row r="3669" spans="1:43" ht="15.75" x14ac:dyDescent="0.2">
      <c r="A3669" s="67">
        <f t="shared" si="1580"/>
        <v>45951</v>
      </c>
      <c r="B3669" s="8">
        <f t="shared" si="1560"/>
        <v>17303.790609364616</v>
      </c>
      <c r="C3669" s="224">
        <f t="shared" si="1561"/>
        <v>9500.0962872461932</v>
      </c>
      <c r="D3669" s="28">
        <f t="shared" si="1562"/>
        <v>7245.38</v>
      </c>
      <c r="E3669" s="9">
        <f>IF(K3669=1,VLOOKUP(A3668,[1]Plan1!$AY$117:$BA$314,3),E3668)</f>
        <v>7276.54</v>
      </c>
      <c r="F3669" s="110">
        <f t="shared" si="1563"/>
        <v>45763</v>
      </c>
      <c r="G3669" s="12">
        <f t="shared" si="1564"/>
        <v>4.3006716003852752E-3</v>
      </c>
      <c r="H3669" s="11">
        <f t="shared" si="1565"/>
        <v>45978</v>
      </c>
      <c r="I3669" s="11">
        <f t="shared" si="1566"/>
        <v>45978</v>
      </c>
      <c r="J3669" s="1">
        <f t="shared" si="1567"/>
        <v>23</v>
      </c>
      <c r="K3669" s="1">
        <f t="shared" si="1568"/>
        <v>4</v>
      </c>
      <c r="L3669" s="8">
        <f t="shared" si="1569"/>
        <v>1.00074661</v>
      </c>
      <c r="M3669" s="14">
        <f t="shared" si="1570"/>
        <v>1.0043006699999999</v>
      </c>
      <c r="N3669" s="14">
        <f t="shared" si="1571"/>
        <v>1.701179274277046</v>
      </c>
      <c r="O3669" s="8">
        <f t="shared" si="1572"/>
        <v>1.70244939</v>
      </c>
      <c r="P3669" s="8">
        <f t="shared" si="1573"/>
        <v>16173.433129159999</v>
      </c>
      <c r="Q3669" s="13">
        <f t="shared" si="1574"/>
        <v>0</v>
      </c>
      <c r="R3669" s="21">
        <v>0</v>
      </c>
      <c r="S3669" s="8">
        <f t="shared" si="1575"/>
        <v>0</v>
      </c>
      <c r="T3669" s="10">
        <f t="shared" si="1576"/>
        <v>0.12631999999999999</v>
      </c>
      <c r="U3669" s="13">
        <f t="shared" si="1577"/>
        <v>138</v>
      </c>
      <c r="V3669" s="13">
        <v>252</v>
      </c>
      <c r="W3669" s="14">
        <f t="shared" si="1579"/>
        <v>1.0673109949999999</v>
      </c>
      <c r="X3669" s="85">
        <f t="shared" si="1583"/>
        <v>1130.3574802046166</v>
      </c>
      <c r="Y3669" s="8">
        <v>0</v>
      </c>
      <c r="Z3669" s="9">
        <f t="shared" si="1578"/>
        <v>0</v>
      </c>
      <c r="AA3669" s="26">
        <f t="shared" si="1581"/>
        <v>0</v>
      </c>
      <c r="AB3669" s="70">
        <f t="shared" si="1582"/>
        <v>0</v>
      </c>
      <c r="AC3669" s="4"/>
      <c r="AD3669" s="1"/>
      <c r="AE3669" s="11"/>
      <c r="AF3669" s="5"/>
      <c r="AG3669" s="1"/>
      <c r="AH3669" s="1"/>
      <c r="AI3669" s="1"/>
      <c r="AJ3669" s="1"/>
      <c r="AK3669" s="10"/>
      <c r="AL3669" s="1"/>
      <c r="AM3669" s="1"/>
      <c r="AN3669" s="1"/>
      <c r="AO3669" s="1"/>
      <c r="AP3669" s="1"/>
      <c r="AQ3669" s="1"/>
    </row>
    <row r="3670" spans="1:43" ht="15.75" x14ac:dyDescent="0.2">
      <c r="A3670" s="67">
        <f t="shared" si="1580"/>
        <v>45952</v>
      </c>
      <c r="B3670" s="8">
        <f t="shared" si="1560"/>
        <v>17315.191065767314</v>
      </c>
      <c r="C3670" s="224">
        <f t="shared" si="1561"/>
        <v>9500.0962872461932</v>
      </c>
      <c r="D3670" s="28">
        <f t="shared" si="1562"/>
        <v>7245.38</v>
      </c>
      <c r="E3670" s="9">
        <f>IF(K3670=1,VLOOKUP(A3669,[1]Plan1!$AY$117:$BA$314,3),E3669)</f>
        <v>7276.54</v>
      </c>
      <c r="F3670" s="110">
        <f t="shared" si="1563"/>
        <v>45763</v>
      </c>
      <c r="G3670" s="12">
        <f t="shared" si="1564"/>
        <v>4.3006716003852752E-3</v>
      </c>
      <c r="H3670" s="11">
        <f t="shared" si="1565"/>
        <v>45978</v>
      </c>
      <c r="I3670" s="11">
        <f t="shared" si="1566"/>
        <v>45978</v>
      </c>
      <c r="J3670" s="1">
        <f t="shared" si="1567"/>
        <v>23</v>
      </c>
      <c r="K3670" s="1">
        <f t="shared" si="1568"/>
        <v>5</v>
      </c>
      <c r="L3670" s="8">
        <f t="shared" si="1569"/>
        <v>1.0009333499999999</v>
      </c>
      <c r="M3670" s="14">
        <f t="shared" si="1570"/>
        <v>1.0043006699999999</v>
      </c>
      <c r="N3670" s="14">
        <f t="shared" si="1571"/>
        <v>1.701179274277046</v>
      </c>
      <c r="O3670" s="8">
        <f t="shared" si="1572"/>
        <v>1.70276706</v>
      </c>
      <c r="P3670" s="8">
        <f t="shared" si="1573"/>
        <v>16176.45102475</v>
      </c>
      <c r="Q3670" s="13">
        <f t="shared" si="1574"/>
        <v>0</v>
      </c>
      <c r="R3670" s="21">
        <v>0</v>
      </c>
      <c r="S3670" s="8">
        <f t="shared" si="1575"/>
        <v>0</v>
      </c>
      <c r="T3670" s="10">
        <f t="shared" si="1576"/>
        <v>0.12631999999999999</v>
      </c>
      <c r="U3670" s="13">
        <f t="shared" si="1577"/>
        <v>139</v>
      </c>
      <c r="V3670" s="13">
        <v>252</v>
      </c>
      <c r="W3670" s="14">
        <f t="shared" si="1579"/>
        <v>1.067814934</v>
      </c>
      <c r="X3670" s="85">
        <f t="shared" si="1583"/>
        <v>1138.7400410173159</v>
      </c>
      <c r="Y3670" s="8">
        <v>0</v>
      </c>
      <c r="Z3670" s="9">
        <f t="shared" si="1578"/>
        <v>0</v>
      </c>
      <c r="AA3670" s="26">
        <f t="shared" si="1581"/>
        <v>0</v>
      </c>
      <c r="AB3670" s="70">
        <f t="shared" si="1582"/>
        <v>0</v>
      </c>
      <c r="AC3670" s="4"/>
      <c r="AD3670" s="1"/>
      <c r="AE3670" s="11"/>
      <c r="AF3670" s="5"/>
      <c r="AG3670" s="1"/>
      <c r="AH3670" s="1"/>
      <c r="AI3670" s="1"/>
      <c r="AJ3670" s="1"/>
      <c r="AK3670" s="10"/>
      <c r="AL3670" s="1"/>
      <c r="AM3670" s="1"/>
      <c r="AN3670" s="1"/>
      <c r="AO3670" s="1"/>
      <c r="AP3670" s="1"/>
      <c r="AQ3670" s="1"/>
    </row>
    <row r="3671" spans="1:43" ht="15.75" x14ac:dyDescent="0.2">
      <c r="A3671" s="67">
        <f t="shared" si="1580"/>
        <v>45953</v>
      </c>
      <c r="B3671" s="8">
        <f t="shared" si="1560"/>
        <v>17326.599261313808</v>
      </c>
      <c r="C3671" s="224">
        <f t="shared" si="1561"/>
        <v>9500.0962872461932</v>
      </c>
      <c r="D3671" s="28">
        <f t="shared" si="1562"/>
        <v>7245.38</v>
      </c>
      <c r="E3671" s="9">
        <f>IF(K3671=1,VLOOKUP(A3670,[1]Plan1!$AY$117:$BA$314,3),E3670)</f>
        <v>7276.54</v>
      </c>
      <c r="F3671" s="110">
        <f t="shared" si="1563"/>
        <v>45763</v>
      </c>
      <c r="G3671" s="12">
        <f t="shared" si="1564"/>
        <v>4.3006716003852752E-3</v>
      </c>
      <c r="H3671" s="11">
        <f t="shared" si="1565"/>
        <v>45978</v>
      </c>
      <c r="I3671" s="11">
        <f t="shared" si="1566"/>
        <v>45978</v>
      </c>
      <c r="J3671" s="1">
        <f t="shared" si="1567"/>
        <v>23</v>
      </c>
      <c r="K3671" s="1">
        <f t="shared" si="1568"/>
        <v>6</v>
      </c>
      <c r="L3671" s="8">
        <f t="shared" si="1569"/>
        <v>1.0011201300000001</v>
      </c>
      <c r="M3671" s="14">
        <f t="shared" si="1570"/>
        <v>1.0043006699999999</v>
      </c>
      <c r="N3671" s="14">
        <f t="shared" si="1571"/>
        <v>1.701179274277046</v>
      </c>
      <c r="O3671" s="8">
        <f t="shared" si="1572"/>
        <v>1.70308481</v>
      </c>
      <c r="P3671" s="8">
        <f t="shared" si="1573"/>
        <v>16179.46968034</v>
      </c>
      <c r="Q3671" s="13">
        <f t="shared" si="1574"/>
        <v>0</v>
      </c>
      <c r="R3671" s="21">
        <v>0</v>
      </c>
      <c r="S3671" s="8">
        <f t="shared" si="1575"/>
        <v>0</v>
      </c>
      <c r="T3671" s="10">
        <f t="shared" si="1576"/>
        <v>0.12631999999999999</v>
      </c>
      <c r="U3671" s="13">
        <f t="shared" si="1577"/>
        <v>140</v>
      </c>
      <c r="V3671" s="13">
        <v>252</v>
      </c>
      <c r="W3671" s="14">
        <f t="shared" si="1579"/>
        <v>1.068319112</v>
      </c>
      <c r="X3671" s="85">
        <f t="shared" si="1583"/>
        <v>1147.1295809738085</v>
      </c>
      <c r="Y3671" s="8">
        <v>0</v>
      </c>
      <c r="Z3671" s="9">
        <f t="shared" si="1578"/>
        <v>0</v>
      </c>
      <c r="AA3671" s="26">
        <f t="shared" si="1581"/>
        <v>0</v>
      </c>
      <c r="AB3671" s="70">
        <f t="shared" si="1582"/>
        <v>0</v>
      </c>
      <c r="AC3671" s="4"/>
      <c r="AD3671" s="1"/>
      <c r="AE3671" s="11"/>
      <c r="AF3671" s="5"/>
      <c r="AG3671" s="1"/>
      <c r="AH3671" s="1"/>
      <c r="AI3671" s="1"/>
      <c r="AJ3671" s="1"/>
      <c r="AK3671" s="10"/>
      <c r="AL3671" s="1"/>
      <c r="AM3671" s="1"/>
      <c r="AN3671" s="1"/>
      <c r="AO3671" s="1"/>
      <c r="AP3671" s="1"/>
      <c r="AQ3671" s="1"/>
    </row>
    <row r="3672" spans="1:43" ht="15.75" x14ac:dyDescent="0.2">
      <c r="A3672" s="67">
        <f t="shared" si="1580"/>
        <v>45954</v>
      </c>
      <c r="B3672" s="8">
        <f t="shared" si="1560"/>
        <v>17338.014861527903</v>
      </c>
      <c r="C3672" s="224">
        <f t="shared" si="1561"/>
        <v>9500.0962872461932</v>
      </c>
      <c r="D3672" s="28">
        <f t="shared" si="1562"/>
        <v>7245.38</v>
      </c>
      <c r="E3672" s="9">
        <f>IF(K3672=1,VLOOKUP(A3671,[1]Plan1!$AY$117:$BA$314,3),E3671)</f>
        <v>7276.54</v>
      </c>
      <c r="F3672" s="110">
        <f t="shared" si="1563"/>
        <v>45763</v>
      </c>
      <c r="G3672" s="12">
        <f t="shared" si="1564"/>
        <v>4.3006716003852752E-3</v>
      </c>
      <c r="H3672" s="11">
        <f t="shared" si="1565"/>
        <v>45978</v>
      </c>
      <c r="I3672" s="11">
        <f t="shared" si="1566"/>
        <v>45978</v>
      </c>
      <c r="J3672" s="1">
        <f t="shared" si="1567"/>
        <v>23</v>
      </c>
      <c r="K3672" s="1">
        <f t="shared" si="1568"/>
        <v>7</v>
      </c>
      <c r="L3672" s="8">
        <f t="shared" si="1569"/>
        <v>1.0013069400000001</v>
      </c>
      <c r="M3672" s="14">
        <f t="shared" si="1570"/>
        <v>1.0043006699999999</v>
      </c>
      <c r="N3672" s="14">
        <f t="shared" si="1571"/>
        <v>1.701179274277046</v>
      </c>
      <c r="O3672" s="8">
        <f t="shared" si="1572"/>
        <v>1.7034026099999999</v>
      </c>
      <c r="P3672" s="8">
        <f t="shared" si="1573"/>
        <v>16182.48881094</v>
      </c>
      <c r="Q3672" s="13">
        <f t="shared" si="1574"/>
        <v>0</v>
      </c>
      <c r="R3672" s="21">
        <v>0</v>
      </c>
      <c r="S3672" s="8">
        <f t="shared" si="1575"/>
        <v>0</v>
      </c>
      <c r="T3672" s="10">
        <f t="shared" si="1576"/>
        <v>0.12631999999999999</v>
      </c>
      <c r="U3672" s="13">
        <f t="shared" si="1577"/>
        <v>141</v>
      </c>
      <c r="V3672" s="13">
        <v>252</v>
      </c>
      <c r="W3672" s="14">
        <f t="shared" si="1579"/>
        <v>1.0688235269999999</v>
      </c>
      <c r="X3672" s="85">
        <f t="shared" si="1583"/>
        <v>1155.5260505879028</v>
      </c>
      <c r="Y3672" s="8">
        <v>0</v>
      </c>
      <c r="Z3672" s="9">
        <f t="shared" si="1578"/>
        <v>0</v>
      </c>
      <c r="AA3672" s="26">
        <f t="shared" si="1581"/>
        <v>0</v>
      </c>
      <c r="AB3672" s="70">
        <f t="shared" si="1582"/>
        <v>0</v>
      </c>
      <c r="AC3672" s="4"/>
      <c r="AD3672" s="1"/>
      <c r="AE3672" s="11"/>
      <c r="AF3672" s="5"/>
      <c r="AG3672" s="1"/>
      <c r="AH3672" s="1"/>
      <c r="AI3672" s="1"/>
      <c r="AJ3672" s="1"/>
      <c r="AK3672" s="10"/>
      <c r="AL3672" s="1"/>
      <c r="AM3672" s="1"/>
      <c r="AN3672" s="1"/>
      <c r="AO3672" s="1"/>
      <c r="AP3672" s="1"/>
      <c r="AQ3672" s="1"/>
    </row>
    <row r="3673" spans="1:43" ht="15.75" x14ac:dyDescent="0.2">
      <c r="A3673" s="67">
        <f t="shared" si="1580"/>
        <v>45955</v>
      </c>
      <c r="B3673" s="8">
        <f t="shared" si="1560"/>
        <v>17349.437987361078</v>
      </c>
      <c r="C3673" s="224">
        <f t="shared" si="1561"/>
        <v>9500.0962872461932</v>
      </c>
      <c r="D3673" s="28">
        <f t="shared" si="1562"/>
        <v>7245.38</v>
      </c>
      <c r="E3673" s="9">
        <f>IF(K3673=1,VLOOKUP(A3672,[1]Plan1!$AY$117:$BA$314,3),E3672)</f>
        <v>7276.54</v>
      </c>
      <c r="F3673" s="110">
        <f t="shared" si="1563"/>
        <v>45763</v>
      </c>
      <c r="G3673" s="12">
        <f t="shared" si="1564"/>
        <v>4.3006716003852752E-3</v>
      </c>
      <c r="H3673" s="11">
        <f t="shared" si="1565"/>
        <v>45978</v>
      </c>
      <c r="I3673" s="11">
        <f t="shared" si="1566"/>
        <v>45978</v>
      </c>
      <c r="J3673" s="1">
        <f t="shared" si="1567"/>
        <v>23</v>
      </c>
      <c r="K3673" s="1">
        <f t="shared" si="1568"/>
        <v>8</v>
      </c>
      <c r="L3673" s="8">
        <f t="shared" si="1569"/>
        <v>1.0014937900000001</v>
      </c>
      <c r="M3673" s="14">
        <f t="shared" si="1570"/>
        <v>1.0043006699999999</v>
      </c>
      <c r="N3673" s="14">
        <f t="shared" si="1571"/>
        <v>1.701179274277046</v>
      </c>
      <c r="O3673" s="8">
        <f t="shared" si="1572"/>
        <v>1.7037204699999999</v>
      </c>
      <c r="P3673" s="8">
        <f t="shared" si="1573"/>
        <v>16185.508511550001</v>
      </c>
      <c r="Q3673" s="13">
        <f t="shared" si="1574"/>
        <v>0</v>
      </c>
      <c r="R3673" s="21">
        <v>0</v>
      </c>
      <c r="S3673" s="8">
        <f t="shared" si="1575"/>
        <v>0</v>
      </c>
      <c r="T3673" s="10">
        <f t="shared" si="1576"/>
        <v>0.12631999999999999</v>
      </c>
      <c r="U3673" s="13">
        <f t="shared" si="1577"/>
        <v>142</v>
      </c>
      <c r="V3673" s="13">
        <v>252</v>
      </c>
      <c r="W3673" s="14">
        <f t="shared" si="1579"/>
        <v>1.0693281800000001</v>
      </c>
      <c r="X3673" s="85">
        <f t="shared" si="1583"/>
        <v>1163.9294758110784</v>
      </c>
      <c r="Y3673" s="8">
        <v>0</v>
      </c>
      <c r="Z3673" s="9">
        <f t="shared" si="1578"/>
        <v>0</v>
      </c>
      <c r="AA3673" s="26">
        <f t="shared" si="1581"/>
        <v>0</v>
      </c>
      <c r="AB3673" s="70">
        <f t="shared" si="1582"/>
        <v>0</v>
      </c>
      <c r="AC3673" s="4"/>
      <c r="AD3673" s="1"/>
      <c r="AE3673" s="11"/>
      <c r="AF3673" s="5"/>
      <c r="AG3673" s="1"/>
      <c r="AH3673" s="1"/>
      <c r="AI3673" s="1"/>
      <c r="AJ3673" s="1"/>
      <c r="AK3673" s="10"/>
      <c r="AL3673" s="1"/>
      <c r="AM3673" s="1"/>
      <c r="AN3673" s="1"/>
      <c r="AO3673" s="1"/>
      <c r="AP3673" s="1"/>
      <c r="AQ3673" s="1"/>
    </row>
    <row r="3674" spans="1:43" ht="15.75" x14ac:dyDescent="0.2">
      <c r="A3674" s="67">
        <f t="shared" si="1580"/>
        <v>45956</v>
      </c>
      <c r="B3674" s="8">
        <f t="shared" si="1560"/>
        <v>17349.437987361078</v>
      </c>
      <c r="C3674" s="224">
        <f t="shared" si="1561"/>
        <v>9500.0962872461932</v>
      </c>
      <c r="D3674" s="28">
        <f t="shared" si="1562"/>
        <v>7245.38</v>
      </c>
      <c r="E3674" s="9">
        <f>IF(K3674=1,VLOOKUP(A3673,[1]Plan1!$AY$117:$BA$314,3),E3673)</f>
        <v>7276.54</v>
      </c>
      <c r="F3674" s="110">
        <f t="shared" si="1563"/>
        <v>45763</v>
      </c>
      <c r="G3674" s="12">
        <f t="shared" si="1564"/>
        <v>4.3006716003852752E-3</v>
      </c>
      <c r="H3674" s="11">
        <f t="shared" si="1565"/>
        <v>45978</v>
      </c>
      <c r="I3674" s="11">
        <f t="shared" si="1566"/>
        <v>45978</v>
      </c>
      <c r="J3674" s="1">
        <f t="shared" si="1567"/>
        <v>23</v>
      </c>
      <c r="K3674" s="1">
        <f t="shared" si="1568"/>
        <v>8</v>
      </c>
      <c r="L3674" s="8">
        <f t="shared" si="1569"/>
        <v>1.0014937900000001</v>
      </c>
      <c r="M3674" s="14">
        <f t="shared" si="1570"/>
        <v>1.0043006699999999</v>
      </c>
      <c r="N3674" s="14">
        <f t="shared" si="1571"/>
        <v>1.701179274277046</v>
      </c>
      <c r="O3674" s="8">
        <f t="shared" si="1572"/>
        <v>1.7037204699999999</v>
      </c>
      <c r="P3674" s="8">
        <f t="shared" si="1573"/>
        <v>16185.508511550001</v>
      </c>
      <c r="Q3674" s="13">
        <f t="shared" si="1574"/>
        <v>0</v>
      </c>
      <c r="R3674" s="21">
        <v>0</v>
      </c>
      <c r="S3674" s="8">
        <f t="shared" si="1575"/>
        <v>0</v>
      </c>
      <c r="T3674" s="10">
        <f t="shared" si="1576"/>
        <v>0.12631999999999999</v>
      </c>
      <c r="U3674" s="13">
        <f t="shared" si="1577"/>
        <v>142</v>
      </c>
      <c r="V3674" s="13">
        <v>252</v>
      </c>
      <c r="W3674" s="14">
        <f t="shared" si="1579"/>
        <v>1.0693281800000001</v>
      </c>
      <c r="X3674" s="85">
        <f t="shared" si="1583"/>
        <v>1163.9294758110784</v>
      </c>
      <c r="Y3674" s="8">
        <v>0</v>
      </c>
      <c r="Z3674" s="9">
        <f t="shared" si="1578"/>
        <v>0</v>
      </c>
      <c r="AA3674" s="26">
        <f t="shared" si="1581"/>
        <v>0</v>
      </c>
      <c r="AB3674" s="70">
        <f t="shared" si="1582"/>
        <v>0</v>
      </c>
      <c r="AC3674" s="4"/>
      <c r="AD3674" s="1"/>
      <c r="AE3674" s="11"/>
      <c r="AF3674" s="5"/>
      <c r="AG3674" s="1"/>
      <c r="AH3674" s="1"/>
      <c r="AI3674" s="1"/>
      <c r="AJ3674" s="1"/>
      <c r="AK3674" s="10"/>
      <c r="AL3674" s="1"/>
      <c r="AM3674" s="1"/>
      <c r="AN3674" s="1"/>
      <c r="AO3674" s="1"/>
      <c r="AP3674" s="1"/>
      <c r="AQ3674" s="1"/>
    </row>
    <row r="3675" spans="1:43" ht="15.75" x14ac:dyDescent="0.2">
      <c r="A3675" s="67">
        <f t="shared" si="1580"/>
        <v>45957</v>
      </c>
      <c r="B3675" s="8">
        <f t="shared" si="1560"/>
        <v>17349.437987361078</v>
      </c>
      <c r="C3675" s="224">
        <f t="shared" si="1561"/>
        <v>9500.0962872461932</v>
      </c>
      <c r="D3675" s="28">
        <f t="shared" si="1562"/>
        <v>7245.38</v>
      </c>
      <c r="E3675" s="9">
        <f>IF(K3675=1,VLOOKUP(A3674,[1]Plan1!$AY$117:$BA$314,3),E3674)</f>
        <v>7276.54</v>
      </c>
      <c r="F3675" s="110">
        <f t="shared" si="1563"/>
        <v>45763</v>
      </c>
      <c r="G3675" s="12">
        <f t="shared" si="1564"/>
        <v>4.3006716003852752E-3</v>
      </c>
      <c r="H3675" s="11">
        <f t="shared" si="1565"/>
        <v>45978</v>
      </c>
      <c r="I3675" s="11">
        <f t="shared" si="1566"/>
        <v>45978</v>
      </c>
      <c r="J3675" s="1">
        <f t="shared" si="1567"/>
        <v>23</v>
      </c>
      <c r="K3675" s="1">
        <f t="shared" si="1568"/>
        <v>8</v>
      </c>
      <c r="L3675" s="8">
        <f t="shared" si="1569"/>
        <v>1.0014937900000001</v>
      </c>
      <c r="M3675" s="14">
        <f t="shared" si="1570"/>
        <v>1.0043006699999999</v>
      </c>
      <c r="N3675" s="14">
        <f t="shared" si="1571"/>
        <v>1.701179274277046</v>
      </c>
      <c r="O3675" s="8">
        <f t="shared" si="1572"/>
        <v>1.7037204699999999</v>
      </c>
      <c r="P3675" s="8">
        <f t="shared" si="1573"/>
        <v>16185.508511550001</v>
      </c>
      <c r="Q3675" s="13">
        <f t="shared" si="1574"/>
        <v>0</v>
      </c>
      <c r="R3675" s="21">
        <v>0</v>
      </c>
      <c r="S3675" s="8">
        <f t="shared" si="1575"/>
        <v>0</v>
      </c>
      <c r="T3675" s="10">
        <f t="shared" si="1576"/>
        <v>0.12631999999999999</v>
      </c>
      <c r="U3675" s="13">
        <f t="shared" si="1577"/>
        <v>142</v>
      </c>
      <c r="V3675" s="13">
        <v>252</v>
      </c>
      <c r="W3675" s="14">
        <f t="shared" si="1579"/>
        <v>1.0693281800000001</v>
      </c>
      <c r="X3675" s="85">
        <f t="shared" si="1583"/>
        <v>1163.9294758110784</v>
      </c>
      <c r="Y3675" s="8">
        <v>0</v>
      </c>
      <c r="Z3675" s="9">
        <f t="shared" si="1578"/>
        <v>0</v>
      </c>
      <c r="AA3675" s="26">
        <f t="shared" si="1581"/>
        <v>0</v>
      </c>
      <c r="AB3675" s="70">
        <f t="shared" si="1582"/>
        <v>0</v>
      </c>
      <c r="AC3675" s="4"/>
      <c r="AD3675" s="1"/>
      <c r="AE3675" s="11"/>
      <c r="AF3675" s="5"/>
      <c r="AG3675" s="1"/>
      <c r="AH3675" s="1"/>
      <c r="AI3675" s="1"/>
      <c r="AJ3675" s="1"/>
      <c r="AK3675" s="10"/>
      <c r="AL3675" s="1"/>
      <c r="AM3675" s="1"/>
      <c r="AN3675" s="1"/>
      <c r="AO3675" s="1"/>
      <c r="AP3675" s="1"/>
      <c r="AQ3675" s="1"/>
    </row>
    <row r="3676" spans="1:43" ht="15.75" x14ac:dyDescent="0.2">
      <c r="A3676" s="67">
        <f t="shared" si="1580"/>
        <v>45958</v>
      </c>
      <c r="B3676" s="8">
        <f t="shared" si="1560"/>
        <v>17360.868658029744</v>
      </c>
      <c r="C3676" s="224">
        <f t="shared" si="1561"/>
        <v>9500.0962872461932</v>
      </c>
      <c r="D3676" s="28">
        <f t="shared" si="1562"/>
        <v>7245.38</v>
      </c>
      <c r="E3676" s="9">
        <f>IF(K3676=1,VLOOKUP(A3675,[1]Plan1!$AY$117:$BA$314,3),E3675)</f>
        <v>7276.54</v>
      </c>
      <c r="F3676" s="110">
        <f t="shared" si="1563"/>
        <v>45763</v>
      </c>
      <c r="G3676" s="12">
        <f t="shared" si="1564"/>
        <v>4.3006716003852752E-3</v>
      </c>
      <c r="H3676" s="11">
        <f t="shared" si="1565"/>
        <v>45978</v>
      </c>
      <c r="I3676" s="11">
        <f t="shared" si="1566"/>
        <v>45978</v>
      </c>
      <c r="J3676" s="1">
        <f t="shared" si="1567"/>
        <v>23</v>
      </c>
      <c r="K3676" s="1">
        <f t="shared" si="1568"/>
        <v>9</v>
      </c>
      <c r="L3676" s="8">
        <f t="shared" si="1569"/>
        <v>1.0016806700000001</v>
      </c>
      <c r="M3676" s="14">
        <f t="shared" si="1570"/>
        <v>1.0043006699999999</v>
      </c>
      <c r="N3676" s="14">
        <f t="shared" si="1571"/>
        <v>1.701179274277046</v>
      </c>
      <c r="O3676" s="8">
        <f t="shared" si="1572"/>
        <v>1.70403839</v>
      </c>
      <c r="P3676" s="8">
        <f t="shared" si="1573"/>
        <v>16188.52878216</v>
      </c>
      <c r="Q3676" s="13">
        <f t="shared" si="1574"/>
        <v>0</v>
      </c>
      <c r="R3676" s="21">
        <v>0</v>
      </c>
      <c r="S3676" s="8">
        <f t="shared" si="1575"/>
        <v>0</v>
      </c>
      <c r="T3676" s="10">
        <f t="shared" si="1576"/>
        <v>0.12631999999999999</v>
      </c>
      <c r="U3676" s="13">
        <f t="shared" si="1577"/>
        <v>143</v>
      </c>
      <c r="V3676" s="13">
        <v>252</v>
      </c>
      <c r="W3676" s="14">
        <f t="shared" si="1579"/>
        <v>1.069833072</v>
      </c>
      <c r="X3676" s="85">
        <f t="shared" si="1583"/>
        <v>1172.3398758697429</v>
      </c>
      <c r="Y3676" s="8">
        <v>0</v>
      </c>
      <c r="Z3676" s="9">
        <f t="shared" si="1578"/>
        <v>0</v>
      </c>
      <c r="AA3676" s="26">
        <f t="shared" si="1581"/>
        <v>0</v>
      </c>
      <c r="AB3676" s="70">
        <f t="shared" si="1582"/>
        <v>0</v>
      </c>
      <c r="AC3676" s="4"/>
      <c r="AD3676" s="1"/>
      <c r="AE3676" s="11"/>
      <c r="AF3676" s="5"/>
      <c r="AG3676" s="1"/>
      <c r="AH3676" s="1"/>
      <c r="AI3676" s="1"/>
      <c r="AJ3676" s="1"/>
      <c r="AK3676" s="10"/>
      <c r="AL3676" s="1"/>
      <c r="AM3676" s="1"/>
      <c r="AN3676" s="1"/>
      <c r="AO3676" s="1"/>
      <c r="AP3676" s="1"/>
      <c r="AQ3676" s="1"/>
    </row>
    <row r="3677" spans="1:43" ht="15.75" x14ac:dyDescent="0.2">
      <c r="A3677" s="67">
        <f t="shared" si="1580"/>
        <v>45959</v>
      </c>
      <c r="B3677" s="8">
        <f t="shared" si="1560"/>
        <v>17372.306758446412</v>
      </c>
      <c r="C3677" s="224">
        <f t="shared" si="1561"/>
        <v>9500.0962872461932</v>
      </c>
      <c r="D3677" s="28">
        <f t="shared" si="1562"/>
        <v>7245.38</v>
      </c>
      <c r="E3677" s="9">
        <f>IF(K3677=1,VLOOKUP(A3676,[1]Plan1!$AY$117:$BA$314,3),E3676)</f>
        <v>7276.54</v>
      </c>
      <c r="F3677" s="110">
        <f t="shared" si="1563"/>
        <v>45763</v>
      </c>
      <c r="G3677" s="12">
        <f t="shared" si="1564"/>
        <v>4.3006716003852752E-3</v>
      </c>
      <c r="H3677" s="11">
        <f t="shared" si="1565"/>
        <v>45978</v>
      </c>
      <c r="I3677" s="11">
        <f t="shared" si="1566"/>
        <v>45978</v>
      </c>
      <c r="J3677" s="1">
        <f t="shared" si="1567"/>
        <v>23</v>
      </c>
      <c r="K3677" s="1">
        <f t="shared" si="1568"/>
        <v>10</v>
      </c>
      <c r="L3677" s="8">
        <f t="shared" si="1569"/>
        <v>1.0018675800000001</v>
      </c>
      <c r="M3677" s="14">
        <f t="shared" si="1570"/>
        <v>1.0043006699999999</v>
      </c>
      <c r="N3677" s="14">
        <f t="shared" si="1571"/>
        <v>1.701179274277046</v>
      </c>
      <c r="O3677" s="8">
        <f t="shared" si="1572"/>
        <v>1.70435636</v>
      </c>
      <c r="P3677" s="8">
        <f t="shared" si="1573"/>
        <v>16191.54952778</v>
      </c>
      <c r="Q3677" s="13">
        <f t="shared" si="1574"/>
        <v>0</v>
      </c>
      <c r="R3677" s="21">
        <v>0</v>
      </c>
      <c r="S3677" s="8">
        <f t="shared" si="1575"/>
        <v>0</v>
      </c>
      <c r="T3677" s="10">
        <f t="shared" si="1576"/>
        <v>0.12631999999999999</v>
      </c>
      <c r="U3677" s="13">
        <f t="shared" si="1577"/>
        <v>144</v>
      </c>
      <c r="V3677" s="13">
        <v>252</v>
      </c>
      <c r="W3677" s="14">
        <f t="shared" si="1579"/>
        <v>1.0703382020000001</v>
      </c>
      <c r="X3677" s="85">
        <f t="shared" si="1583"/>
        <v>1180.7572306664129</v>
      </c>
      <c r="Y3677" s="8">
        <v>0</v>
      </c>
      <c r="Z3677" s="9">
        <f t="shared" si="1578"/>
        <v>0</v>
      </c>
      <c r="AA3677" s="26">
        <f t="shared" si="1581"/>
        <v>0</v>
      </c>
      <c r="AB3677" s="70">
        <f t="shared" si="1582"/>
        <v>0</v>
      </c>
      <c r="AC3677" s="4"/>
      <c r="AD3677" s="1"/>
      <c r="AE3677" s="11"/>
      <c r="AF3677" s="5"/>
      <c r="AG3677" s="1"/>
      <c r="AH3677" s="1"/>
      <c r="AI3677" s="1"/>
      <c r="AJ3677" s="1"/>
      <c r="AK3677" s="10"/>
      <c r="AL3677" s="1"/>
      <c r="AM3677" s="1"/>
      <c r="AN3677" s="1"/>
      <c r="AO3677" s="1"/>
      <c r="AP3677" s="1"/>
      <c r="AQ3677" s="1"/>
    </row>
    <row r="3678" spans="1:43" ht="15.75" x14ac:dyDescent="0.2">
      <c r="A3678" s="67">
        <f t="shared" si="1580"/>
        <v>45960</v>
      </c>
      <c r="B3678" s="8">
        <f t="shared" si="1560"/>
        <v>17383.75259740543</v>
      </c>
      <c r="C3678" s="224">
        <f t="shared" si="1561"/>
        <v>9500.0962872461932</v>
      </c>
      <c r="D3678" s="28">
        <f t="shared" si="1562"/>
        <v>7245.38</v>
      </c>
      <c r="E3678" s="9">
        <f>IF(K3678=1,VLOOKUP(A3677,[1]Plan1!$AY$117:$BA$314,3),E3677)</f>
        <v>7276.54</v>
      </c>
      <c r="F3678" s="110">
        <f t="shared" si="1563"/>
        <v>45763</v>
      </c>
      <c r="G3678" s="12">
        <f t="shared" si="1564"/>
        <v>4.3006716003852752E-3</v>
      </c>
      <c r="H3678" s="11">
        <f t="shared" si="1565"/>
        <v>45978</v>
      </c>
      <c r="I3678" s="11">
        <f t="shared" si="1566"/>
        <v>45978</v>
      </c>
      <c r="J3678" s="1">
        <f t="shared" si="1567"/>
        <v>23</v>
      </c>
      <c r="K3678" s="1">
        <f t="shared" si="1568"/>
        <v>11</v>
      </c>
      <c r="L3678" s="8">
        <f t="shared" si="1569"/>
        <v>1.00205454</v>
      </c>
      <c r="M3678" s="14">
        <f t="shared" si="1570"/>
        <v>1.0043006699999999</v>
      </c>
      <c r="N3678" s="14">
        <f t="shared" si="1571"/>
        <v>1.701179274277046</v>
      </c>
      <c r="O3678" s="8">
        <f t="shared" si="1572"/>
        <v>1.70467441</v>
      </c>
      <c r="P3678" s="8">
        <f t="shared" si="1573"/>
        <v>16194.5710334</v>
      </c>
      <c r="Q3678" s="13">
        <f t="shared" si="1574"/>
        <v>0</v>
      </c>
      <c r="R3678" s="21">
        <v>0</v>
      </c>
      <c r="S3678" s="8">
        <f t="shared" si="1575"/>
        <v>0</v>
      </c>
      <c r="T3678" s="10">
        <f t="shared" si="1576"/>
        <v>0.12631999999999999</v>
      </c>
      <c r="U3678" s="13">
        <f t="shared" si="1577"/>
        <v>145</v>
      </c>
      <c r="V3678" s="13">
        <v>252</v>
      </c>
      <c r="W3678" s="14">
        <f t="shared" si="1579"/>
        <v>1.0708435700000001</v>
      </c>
      <c r="X3678" s="85">
        <f t="shared" si="1583"/>
        <v>1189.1815640054288</v>
      </c>
      <c r="Y3678" s="8">
        <v>0</v>
      </c>
      <c r="Z3678" s="9">
        <f t="shared" si="1578"/>
        <v>0</v>
      </c>
      <c r="AA3678" s="26">
        <f t="shared" si="1581"/>
        <v>0</v>
      </c>
      <c r="AB3678" s="70">
        <f t="shared" si="1582"/>
        <v>0</v>
      </c>
      <c r="AC3678" s="4"/>
      <c r="AD3678" s="1"/>
      <c r="AE3678" s="11"/>
      <c r="AF3678" s="5"/>
      <c r="AG3678" s="1"/>
      <c r="AH3678" s="1"/>
      <c r="AI3678" s="1"/>
      <c r="AJ3678" s="1"/>
      <c r="AK3678" s="10"/>
      <c r="AL3678" s="1"/>
      <c r="AM3678" s="1"/>
      <c r="AN3678" s="1"/>
      <c r="AO3678" s="1"/>
      <c r="AP3678" s="1"/>
      <c r="AQ3678" s="1"/>
    </row>
    <row r="3679" spans="1:43" ht="15.75" x14ac:dyDescent="0.2">
      <c r="A3679" s="67">
        <f t="shared" si="1580"/>
        <v>45961</v>
      </c>
      <c r="B3679" s="8">
        <f t="shared" si="1560"/>
        <v>17395.205786370272</v>
      </c>
      <c r="C3679" s="224">
        <f t="shared" si="1561"/>
        <v>9500.0962872461932</v>
      </c>
      <c r="D3679" s="28">
        <f t="shared" si="1562"/>
        <v>7245.38</v>
      </c>
      <c r="E3679" s="9">
        <f>IF(K3679=1,VLOOKUP(A3678,[1]Plan1!$AY$117:$BA$314,3),E3678)</f>
        <v>7276.54</v>
      </c>
      <c r="F3679" s="110">
        <f t="shared" si="1563"/>
        <v>45763</v>
      </c>
      <c r="G3679" s="12">
        <f t="shared" si="1564"/>
        <v>4.3006716003852752E-3</v>
      </c>
      <c r="H3679" s="11">
        <f t="shared" si="1565"/>
        <v>45978</v>
      </c>
      <c r="I3679" s="11">
        <f t="shared" si="1566"/>
        <v>45978</v>
      </c>
      <c r="J3679" s="1">
        <f t="shared" si="1567"/>
        <v>23</v>
      </c>
      <c r="K3679" s="1">
        <f t="shared" si="1568"/>
        <v>12</v>
      </c>
      <c r="L3679" s="8">
        <f t="shared" si="1569"/>
        <v>1.0022415200000001</v>
      </c>
      <c r="M3679" s="14">
        <f t="shared" si="1570"/>
        <v>1.0043006699999999</v>
      </c>
      <c r="N3679" s="14">
        <f t="shared" si="1571"/>
        <v>1.701179274277046</v>
      </c>
      <c r="O3679" s="8">
        <f t="shared" si="1572"/>
        <v>1.7049924999999999</v>
      </c>
      <c r="P3679" s="8">
        <f t="shared" si="1573"/>
        <v>16197.592919029999</v>
      </c>
      <c r="Q3679" s="13">
        <f t="shared" si="1574"/>
        <v>0</v>
      </c>
      <c r="R3679" s="21">
        <v>0</v>
      </c>
      <c r="S3679" s="8">
        <f t="shared" si="1575"/>
        <v>0</v>
      </c>
      <c r="T3679" s="10">
        <f t="shared" si="1576"/>
        <v>0.12631999999999999</v>
      </c>
      <c r="U3679" s="13">
        <f t="shared" si="1577"/>
        <v>146</v>
      </c>
      <c r="V3679" s="13">
        <v>252</v>
      </c>
      <c r="W3679" s="14">
        <f t="shared" si="1579"/>
        <v>1.0713491770000001</v>
      </c>
      <c r="X3679" s="85">
        <f t="shared" si="1583"/>
        <v>1197.6128673402716</v>
      </c>
      <c r="Y3679" s="8">
        <v>0</v>
      </c>
      <c r="Z3679" s="9">
        <f t="shared" si="1578"/>
        <v>0</v>
      </c>
      <c r="AA3679" s="26">
        <f t="shared" si="1581"/>
        <v>0</v>
      </c>
      <c r="AB3679" s="70">
        <f t="shared" si="1582"/>
        <v>0</v>
      </c>
      <c r="AC3679" s="4"/>
      <c r="AD3679" s="1"/>
      <c r="AE3679" s="11"/>
      <c r="AF3679" s="5"/>
      <c r="AG3679" s="1"/>
      <c r="AH3679" s="1"/>
      <c r="AI3679" s="1"/>
      <c r="AJ3679" s="1"/>
      <c r="AK3679" s="10"/>
      <c r="AL3679" s="1"/>
      <c r="AM3679" s="1"/>
      <c r="AN3679" s="1"/>
      <c r="AO3679" s="1"/>
      <c r="AP3679" s="1"/>
      <c r="AQ3679" s="1"/>
    </row>
    <row r="3680" spans="1:43" ht="15.75" x14ac:dyDescent="0.2">
      <c r="A3680" s="67">
        <f t="shared" si="1580"/>
        <v>45962</v>
      </c>
      <c r="B3680" s="8">
        <f t="shared" si="1560"/>
        <v>17406.666532229625</v>
      </c>
      <c r="C3680" s="224">
        <f t="shared" si="1561"/>
        <v>9500.0962872461932</v>
      </c>
      <c r="D3680" s="28">
        <f t="shared" si="1562"/>
        <v>7245.38</v>
      </c>
      <c r="E3680" s="9">
        <f>IF(K3680=1,VLOOKUP(A3679,[1]Plan1!$AY$117:$BA$314,3),E3679)</f>
        <v>7276.54</v>
      </c>
      <c r="F3680" s="110">
        <f t="shared" si="1563"/>
        <v>45763</v>
      </c>
      <c r="G3680" s="12">
        <f t="shared" si="1564"/>
        <v>4.3006716003852752E-3</v>
      </c>
      <c r="H3680" s="11">
        <f t="shared" si="1565"/>
        <v>45978</v>
      </c>
      <c r="I3680" s="11">
        <f t="shared" si="1566"/>
        <v>45978</v>
      </c>
      <c r="J3680" s="1">
        <f t="shared" si="1567"/>
        <v>23</v>
      </c>
      <c r="K3680" s="1">
        <f t="shared" si="1568"/>
        <v>13</v>
      </c>
      <c r="L3680" s="8">
        <f t="shared" si="1569"/>
        <v>1.0024285399999999</v>
      </c>
      <c r="M3680" s="14">
        <f t="shared" si="1570"/>
        <v>1.0043006699999999</v>
      </c>
      <c r="N3680" s="14">
        <f t="shared" si="1571"/>
        <v>1.701179274277046</v>
      </c>
      <c r="O3680" s="8">
        <f t="shared" si="1572"/>
        <v>1.7053106499999999</v>
      </c>
      <c r="P3680" s="8">
        <f t="shared" si="1573"/>
        <v>16200.615374659999</v>
      </c>
      <c r="Q3680" s="13">
        <f t="shared" si="1574"/>
        <v>0</v>
      </c>
      <c r="R3680" s="21">
        <v>0</v>
      </c>
      <c r="S3680" s="8">
        <f t="shared" si="1575"/>
        <v>0</v>
      </c>
      <c r="T3680" s="10">
        <f t="shared" si="1576"/>
        <v>0.12631999999999999</v>
      </c>
      <c r="U3680" s="13">
        <f t="shared" si="1577"/>
        <v>147</v>
      </c>
      <c r="V3680" s="13">
        <v>252</v>
      </c>
      <c r="W3680" s="14">
        <f t="shared" si="1579"/>
        <v>1.0718550229999999</v>
      </c>
      <c r="X3680" s="85">
        <f t="shared" si="1583"/>
        <v>1206.0511575696271</v>
      </c>
      <c r="Y3680" s="8">
        <v>0</v>
      </c>
      <c r="Z3680" s="9">
        <f t="shared" si="1578"/>
        <v>0</v>
      </c>
      <c r="AA3680" s="26">
        <f t="shared" si="1581"/>
        <v>0</v>
      </c>
      <c r="AB3680" s="70">
        <f t="shared" si="1582"/>
        <v>0</v>
      </c>
      <c r="AC3680" s="4"/>
      <c r="AD3680" s="1"/>
      <c r="AE3680" s="11"/>
      <c r="AF3680" s="5"/>
      <c r="AG3680" s="1"/>
      <c r="AH3680" s="1"/>
      <c r="AI3680" s="1"/>
      <c r="AJ3680" s="1"/>
      <c r="AK3680" s="10"/>
      <c r="AL3680" s="1"/>
      <c r="AM3680" s="1"/>
      <c r="AN3680" s="1"/>
      <c r="AO3680" s="1"/>
      <c r="AP3680" s="1"/>
      <c r="AQ3680" s="1"/>
    </row>
    <row r="3681" spans="1:43" ht="15.75" x14ac:dyDescent="0.2">
      <c r="A3681" s="67">
        <f t="shared" si="1580"/>
        <v>45963</v>
      </c>
      <c r="B3681" s="8">
        <f t="shared" si="1560"/>
        <v>17406.666532229625</v>
      </c>
      <c r="C3681" s="224">
        <f t="shared" si="1561"/>
        <v>9500.0962872461932</v>
      </c>
      <c r="D3681" s="28">
        <f t="shared" si="1562"/>
        <v>7245.38</v>
      </c>
      <c r="E3681" s="9">
        <f>IF(K3681=1,VLOOKUP(A3680,[1]Plan1!$AY$117:$BA$314,3),E3680)</f>
        <v>7276.54</v>
      </c>
      <c r="F3681" s="110">
        <f t="shared" si="1563"/>
        <v>45763</v>
      </c>
      <c r="G3681" s="12">
        <f t="shared" si="1564"/>
        <v>4.3006716003852752E-3</v>
      </c>
      <c r="H3681" s="11">
        <f t="shared" si="1565"/>
        <v>45978</v>
      </c>
      <c r="I3681" s="11">
        <f t="shared" si="1566"/>
        <v>45978</v>
      </c>
      <c r="J3681" s="1">
        <f t="shared" si="1567"/>
        <v>23</v>
      </c>
      <c r="K3681" s="1">
        <f t="shared" si="1568"/>
        <v>13</v>
      </c>
      <c r="L3681" s="8">
        <f t="shared" si="1569"/>
        <v>1.0024285399999999</v>
      </c>
      <c r="M3681" s="14">
        <f t="shared" si="1570"/>
        <v>1.0043006699999999</v>
      </c>
      <c r="N3681" s="14">
        <f t="shared" si="1571"/>
        <v>1.701179274277046</v>
      </c>
      <c r="O3681" s="8">
        <f t="shared" si="1572"/>
        <v>1.7053106499999999</v>
      </c>
      <c r="P3681" s="8">
        <f t="shared" si="1573"/>
        <v>16200.615374659999</v>
      </c>
      <c r="Q3681" s="13">
        <f t="shared" si="1574"/>
        <v>0</v>
      </c>
      <c r="R3681" s="21">
        <v>0</v>
      </c>
      <c r="S3681" s="8">
        <f t="shared" si="1575"/>
        <v>0</v>
      </c>
      <c r="T3681" s="10">
        <f t="shared" si="1576"/>
        <v>0.12631999999999999</v>
      </c>
      <c r="U3681" s="13">
        <f t="shared" si="1577"/>
        <v>147</v>
      </c>
      <c r="V3681" s="13">
        <v>252</v>
      </c>
      <c r="W3681" s="14">
        <f t="shared" si="1579"/>
        <v>1.0718550229999999</v>
      </c>
      <c r="X3681" s="85">
        <f t="shared" si="1583"/>
        <v>1206.0511575696271</v>
      </c>
      <c r="Y3681" s="8">
        <v>0</v>
      </c>
      <c r="Z3681" s="9">
        <f t="shared" si="1578"/>
        <v>0</v>
      </c>
      <c r="AA3681" s="26">
        <f t="shared" si="1581"/>
        <v>0</v>
      </c>
      <c r="AB3681" s="70">
        <f t="shared" si="1582"/>
        <v>0</v>
      </c>
      <c r="AC3681" s="4"/>
      <c r="AD3681" s="1"/>
      <c r="AE3681" s="11"/>
      <c r="AF3681" s="5"/>
      <c r="AG3681" s="1"/>
      <c r="AH3681" s="1"/>
      <c r="AI3681" s="1"/>
      <c r="AJ3681" s="1"/>
      <c r="AK3681" s="10"/>
      <c r="AL3681" s="1"/>
      <c r="AM3681" s="1"/>
      <c r="AN3681" s="1"/>
      <c r="AO3681" s="1"/>
      <c r="AP3681" s="1"/>
      <c r="AQ3681" s="1"/>
    </row>
    <row r="3682" spans="1:43" ht="15.75" x14ac:dyDescent="0.2">
      <c r="A3682" s="67">
        <f t="shared" si="1580"/>
        <v>45964</v>
      </c>
      <c r="B3682" s="8">
        <f t="shared" ref="B3682:B3745" si="1584">(P3682+X3682)</f>
        <v>17406.666532229625</v>
      </c>
      <c r="C3682" s="224">
        <f t="shared" ref="C3682:C3745" si="1585">IF(Q3681&gt;0,C3681-(S3681/O3681),C3681)</f>
        <v>9500.0962872461932</v>
      </c>
      <c r="D3682" s="28">
        <f t="shared" ref="D3682:D3745" si="1586">IF(E3682=E3681,D3681,E3681)</f>
        <v>7245.38</v>
      </c>
      <c r="E3682" s="9">
        <f>IF(K3682=1,VLOOKUP(A3681,[1]Plan1!$AY$117:$BA$314,3),E3681)</f>
        <v>7276.54</v>
      </c>
      <c r="F3682" s="110">
        <f t="shared" ref="F3682:F3745" si="1587">IF(D3682=D3681,F3681,A3682)</f>
        <v>45763</v>
      </c>
      <c r="G3682" s="12">
        <f t="shared" ref="G3682:G3745" si="1588">(E3682/D3682)-1</f>
        <v>4.3006716003852752E-3</v>
      </c>
      <c r="H3682" s="11">
        <f t="shared" ref="H3682:H3745" si="1589">IF(DAY(A3682)=15,VLOOKUP(A3682,AJ$118:AP$450,4),H3681)</f>
        <v>45978</v>
      </c>
      <c r="I3682" s="11">
        <f t="shared" ref="I3682:I3745" si="1590">IF(A3682&gt;I3681,H3682,I3681)</f>
        <v>45978</v>
      </c>
      <c r="J3682" s="1">
        <f t="shared" ref="J3682:J3745" si="1591">IF(I3682=I3681,J3681,NETWORKDAYS(I3681,I3682,$AE$118:$AE$502)-1)</f>
        <v>23</v>
      </c>
      <c r="K3682" s="1">
        <f t="shared" ref="K3682:K3745" si="1592">(J3682-(NETWORKDAYS(A3682,I3682,AE$118:AE$502)-1))</f>
        <v>13</v>
      </c>
      <c r="L3682" s="8">
        <f t="shared" ref="L3682:L3745" si="1593">TRUNC((E3682/D3682)^TRUNC((K3682/J3682),9),8)</f>
        <v>1.0024285399999999</v>
      </c>
      <c r="M3682" s="14">
        <f t="shared" ref="M3682:M3745" si="1594">IF(I3682&gt;I3681,L3681,M3681)</f>
        <v>1.0043006699999999</v>
      </c>
      <c r="N3682" s="14">
        <f t="shared" ref="N3682:N3745" si="1595">IF(I3682&gt;I3681,N3681*M3682,N3681)</f>
        <v>1.701179274277046</v>
      </c>
      <c r="O3682" s="8">
        <f t="shared" ref="O3682:O3745" si="1596">TRUNC(TRUNC((L3682*N3682),15),8)</f>
        <v>1.7053106499999999</v>
      </c>
      <c r="P3682" s="8">
        <f t="shared" ref="P3682:P3745" si="1597">TRUNC(C3682*O3682,8)</f>
        <v>16200.615374659999</v>
      </c>
      <c r="Q3682" s="13">
        <f t="shared" ref="Q3682:Q3745" si="1598">IF(VLOOKUP(A3682,AE$10:AM$114,9)=VLOOKUP(A3681,AE$10:AM$114,9),0,VLOOKUP(A3682,AE$10:AM$114,9))</f>
        <v>0</v>
      </c>
      <c r="R3682" s="21">
        <v>0</v>
      </c>
      <c r="S3682" s="8">
        <f t="shared" ref="S3682:S3745" si="1599">IF(R3682&gt;0,TRUNC(R3682*P3682,8),0)</f>
        <v>0</v>
      </c>
      <c r="T3682" s="10">
        <f t="shared" ref="T3682:T3745" si="1600">IF(Q3681&gt;0,VLOOKUP(A3681,$AE$11:$AH$20,4),T3681)</f>
        <v>0.12631999999999999</v>
      </c>
      <c r="U3682" s="13">
        <f t="shared" ref="U3682:U3745" si="1601">IF(Q3681&gt;0,1,IF(K3682=K3681,U3681,U3681+1))</f>
        <v>147</v>
      </c>
      <c r="V3682" s="13">
        <v>252</v>
      </c>
      <c r="W3682" s="14">
        <f t="shared" si="1579"/>
        <v>1.0718550229999999</v>
      </c>
      <c r="X3682" s="85">
        <f t="shared" si="1583"/>
        <v>1206.0511575696271</v>
      </c>
      <c r="Y3682" s="8">
        <v>0</v>
      </c>
      <c r="Z3682" s="9">
        <f t="shared" ref="Z3682:Z3745" si="1602">IF(S3682&gt;0,S3682+X3682,0)</f>
        <v>0</v>
      </c>
      <c r="AA3682" s="26">
        <f t="shared" si="1581"/>
        <v>0</v>
      </c>
      <c r="AB3682" s="70">
        <f t="shared" si="1582"/>
        <v>0</v>
      </c>
      <c r="AC3682" s="4"/>
      <c r="AD3682" s="1"/>
      <c r="AE3682" s="11"/>
      <c r="AF3682" s="5"/>
      <c r="AG3682" s="1"/>
      <c r="AH3682" s="1"/>
      <c r="AI3682" s="1"/>
      <c r="AJ3682" s="1"/>
      <c r="AK3682" s="10"/>
      <c r="AL3682" s="1"/>
      <c r="AM3682" s="1"/>
      <c r="AN3682" s="1"/>
      <c r="AO3682" s="1"/>
      <c r="AP3682" s="1"/>
      <c r="AQ3682" s="1"/>
    </row>
    <row r="3683" spans="1:43" ht="15.75" x14ac:dyDescent="0.2">
      <c r="A3683" s="67">
        <f t="shared" si="1580"/>
        <v>45965</v>
      </c>
      <c r="B3683" s="8">
        <f t="shared" si="1584"/>
        <v>17418.134940146967</v>
      </c>
      <c r="C3683" s="224">
        <f t="shared" si="1585"/>
        <v>9500.0962872461932</v>
      </c>
      <c r="D3683" s="28">
        <f t="shared" si="1586"/>
        <v>7245.38</v>
      </c>
      <c r="E3683" s="9">
        <f>IF(K3683=1,VLOOKUP(A3682,[1]Plan1!$AY$117:$BA$314,3),E3682)</f>
        <v>7276.54</v>
      </c>
      <c r="F3683" s="110">
        <f t="shared" si="1587"/>
        <v>45763</v>
      </c>
      <c r="G3683" s="12">
        <f t="shared" si="1588"/>
        <v>4.3006716003852752E-3</v>
      </c>
      <c r="H3683" s="11">
        <f t="shared" si="1589"/>
        <v>45978</v>
      </c>
      <c r="I3683" s="11">
        <f t="shared" si="1590"/>
        <v>45978</v>
      </c>
      <c r="J3683" s="1">
        <f t="shared" si="1591"/>
        <v>23</v>
      </c>
      <c r="K3683" s="1">
        <f t="shared" si="1592"/>
        <v>14</v>
      </c>
      <c r="L3683" s="8">
        <f t="shared" si="1593"/>
        <v>1.0026155999999999</v>
      </c>
      <c r="M3683" s="14">
        <f t="shared" si="1594"/>
        <v>1.0043006699999999</v>
      </c>
      <c r="N3683" s="14">
        <f t="shared" si="1595"/>
        <v>1.701179274277046</v>
      </c>
      <c r="O3683" s="8">
        <f t="shared" si="1596"/>
        <v>1.70562887</v>
      </c>
      <c r="P3683" s="8">
        <f t="shared" si="1597"/>
        <v>16203.6384953</v>
      </c>
      <c r="Q3683" s="13">
        <f t="shared" si="1598"/>
        <v>0</v>
      </c>
      <c r="R3683" s="21">
        <v>0</v>
      </c>
      <c r="S3683" s="8">
        <f t="shared" si="1599"/>
        <v>0</v>
      </c>
      <c r="T3683" s="10">
        <f t="shared" si="1600"/>
        <v>0.12631999999999999</v>
      </c>
      <c r="U3683" s="13">
        <f t="shared" si="1601"/>
        <v>148</v>
      </c>
      <c r="V3683" s="13">
        <v>252</v>
      </c>
      <c r="W3683" s="14">
        <f t="shared" si="1579"/>
        <v>1.072361108</v>
      </c>
      <c r="X3683" s="85">
        <f t="shared" si="1583"/>
        <v>1214.4964448469659</v>
      </c>
      <c r="Y3683" s="8">
        <v>0</v>
      </c>
      <c r="Z3683" s="9">
        <f t="shared" si="1602"/>
        <v>0</v>
      </c>
      <c r="AA3683" s="26">
        <f t="shared" si="1581"/>
        <v>0</v>
      </c>
      <c r="AB3683" s="70">
        <f t="shared" si="1582"/>
        <v>0</v>
      </c>
      <c r="AC3683" s="4"/>
      <c r="AD3683" s="1"/>
      <c r="AE3683" s="11"/>
      <c r="AF3683" s="5"/>
      <c r="AG3683" s="1"/>
      <c r="AH3683" s="1"/>
      <c r="AI3683" s="1"/>
      <c r="AJ3683" s="1"/>
      <c r="AK3683" s="10"/>
      <c r="AL3683" s="1"/>
      <c r="AM3683" s="1"/>
      <c r="AN3683" s="1"/>
      <c r="AO3683" s="1"/>
      <c r="AP3683" s="1"/>
      <c r="AQ3683" s="1"/>
    </row>
    <row r="3684" spans="1:43" ht="15.75" x14ac:dyDescent="0.2">
      <c r="A3684" s="67">
        <f t="shared" si="1580"/>
        <v>45966</v>
      </c>
      <c r="B3684" s="8">
        <f t="shared" si="1584"/>
        <v>17429.610911143704</v>
      </c>
      <c r="C3684" s="224">
        <f t="shared" si="1585"/>
        <v>9500.0962872461932</v>
      </c>
      <c r="D3684" s="28">
        <f t="shared" si="1586"/>
        <v>7245.38</v>
      </c>
      <c r="E3684" s="9">
        <f>IF(K3684=1,VLOOKUP(A3683,[1]Plan1!$AY$117:$BA$314,3),E3683)</f>
        <v>7276.54</v>
      </c>
      <c r="F3684" s="110">
        <f t="shared" si="1587"/>
        <v>45763</v>
      </c>
      <c r="G3684" s="12">
        <f t="shared" si="1588"/>
        <v>4.3006716003852752E-3</v>
      </c>
      <c r="H3684" s="11">
        <f t="shared" si="1589"/>
        <v>45978</v>
      </c>
      <c r="I3684" s="11">
        <f t="shared" si="1590"/>
        <v>45978</v>
      </c>
      <c r="J3684" s="1">
        <f t="shared" si="1591"/>
        <v>23</v>
      </c>
      <c r="K3684" s="1">
        <f t="shared" si="1592"/>
        <v>15</v>
      </c>
      <c r="L3684" s="8">
        <f t="shared" si="1593"/>
        <v>1.00280269</v>
      </c>
      <c r="M3684" s="14">
        <f t="shared" si="1594"/>
        <v>1.0043006699999999</v>
      </c>
      <c r="N3684" s="14">
        <f t="shared" si="1595"/>
        <v>1.701179274277046</v>
      </c>
      <c r="O3684" s="8">
        <f t="shared" si="1596"/>
        <v>1.7059471500000001</v>
      </c>
      <c r="P3684" s="8">
        <f t="shared" si="1597"/>
        <v>16206.662185949999</v>
      </c>
      <c r="Q3684" s="13">
        <f t="shared" si="1598"/>
        <v>0</v>
      </c>
      <c r="R3684" s="21">
        <v>0</v>
      </c>
      <c r="S3684" s="8">
        <f t="shared" si="1599"/>
        <v>0</v>
      </c>
      <c r="T3684" s="10">
        <f t="shared" si="1600"/>
        <v>0.12631999999999999</v>
      </c>
      <c r="U3684" s="13">
        <f t="shared" si="1601"/>
        <v>149</v>
      </c>
      <c r="V3684" s="13">
        <v>252</v>
      </c>
      <c r="W3684" s="14">
        <f t="shared" si="1579"/>
        <v>1.072867432</v>
      </c>
      <c r="X3684" s="85">
        <f t="shared" si="1583"/>
        <v>1222.9487251937037</v>
      </c>
      <c r="Y3684" s="8">
        <v>0</v>
      </c>
      <c r="Z3684" s="9">
        <f t="shared" si="1602"/>
        <v>0</v>
      </c>
      <c r="AA3684" s="26">
        <f t="shared" si="1581"/>
        <v>0</v>
      </c>
      <c r="AB3684" s="70">
        <f t="shared" si="1582"/>
        <v>0</v>
      </c>
      <c r="AC3684" s="4"/>
      <c r="AD3684" s="1"/>
      <c r="AE3684" s="11"/>
      <c r="AF3684" s="5"/>
      <c r="AG3684" s="1"/>
      <c r="AH3684" s="1"/>
      <c r="AI3684" s="1"/>
      <c r="AJ3684" s="1"/>
      <c r="AK3684" s="10"/>
      <c r="AL3684" s="1"/>
      <c r="AM3684" s="1"/>
      <c r="AN3684" s="1"/>
      <c r="AO3684" s="1"/>
      <c r="AP3684" s="1"/>
      <c r="AQ3684" s="1"/>
    </row>
    <row r="3685" spans="1:43" ht="15.75" x14ac:dyDescent="0.2">
      <c r="A3685" s="67">
        <f t="shared" si="1580"/>
        <v>45967</v>
      </c>
      <c r="B3685" s="8">
        <f t="shared" si="1584"/>
        <v>17441.094227565249</v>
      </c>
      <c r="C3685" s="224">
        <f t="shared" si="1585"/>
        <v>9500.0962872461932</v>
      </c>
      <c r="D3685" s="28">
        <f t="shared" si="1586"/>
        <v>7245.38</v>
      </c>
      <c r="E3685" s="9">
        <f>IF(K3685=1,VLOOKUP(A3684,[1]Plan1!$AY$117:$BA$314,3),E3684)</f>
        <v>7276.54</v>
      </c>
      <c r="F3685" s="110">
        <f t="shared" si="1587"/>
        <v>45763</v>
      </c>
      <c r="G3685" s="12">
        <f t="shared" si="1588"/>
        <v>4.3006716003852752E-3</v>
      </c>
      <c r="H3685" s="11">
        <f t="shared" si="1589"/>
        <v>45978</v>
      </c>
      <c r="I3685" s="11">
        <f t="shared" si="1590"/>
        <v>45978</v>
      </c>
      <c r="J3685" s="1">
        <f t="shared" si="1591"/>
        <v>23</v>
      </c>
      <c r="K3685" s="1">
        <f t="shared" si="1592"/>
        <v>16</v>
      </c>
      <c r="L3685" s="8">
        <f t="shared" si="1593"/>
        <v>1.0029898100000001</v>
      </c>
      <c r="M3685" s="14">
        <f t="shared" si="1594"/>
        <v>1.0043006699999999</v>
      </c>
      <c r="N3685" s="14">
        <f t="shared" si="1595"/>
        <v>1.701179274277046</v>
      </c>
      <c r="O3685" s="8">
        <f t="shared" si="1596"/>
        <v>1.70626547</v>
      </c>
      <c r="P3685" s="8">
        <f t="shared" si="1597"/>
        <v>16209.6862566</v>
      </c>
      <c r="Q3685" s="13">
        <f t="shared" si="1598"/>
        <v>0</v>
      </c>
      <c r="R3685" s="21">
        <v>0</v>
      </c>
      <c r="S3685" s="8">
        <f t="shared" si="1599"/>
        <v>0</v>
      </c>
      <c r="T3685" s="10">
        <f t="shared" si="1600"/>
        <v>0.12631999999999999</v>
      </c>
      <c r="U3685" s="13">
        <f t="shared" si="1601"/>
        <v>150</v>
      </c>
      <c r="V3685" s="13">
        <v>252</v>
      </c>
      <c r="W3685" s="14">
        <f t="shared" si="1579"/>
        <v>1.073373994</v>
      </c>
      <c r="X3685" s="85">
        <f t="shared" si="1583"/>
        <v>1231.4079709652506</v>
      </c>
      <c r="Y3685" s="8">
        <v>0</v>
      </c>
      <c r="Z3685" s="9">
        <f t="shared" si="1602"/>
        <v>0</v>
      </c>
      <c r="AA3685" s="26">
        <f t="shared" si="1581"/>
        <v>0</v>
      </c>
      <c r="AB3685" s="70">
        <f t="shared" si="1582"/>
        <v>0</v>
      </c>
      <c r="AC3685" s="4"/>
      <c r="AD3685" s="1"/>
      <c r="AE3685" s="11"/>
      <c r="AF3685" s="5"/>
      <c r="AG3685" s="1"/>
      <c r="AH3685" s="1"/>
      <c r="AI3685" s="1"/>
      <c r="AJ3685" s="1"/>
      <c r="AK3685" s="10"/>
      <c r="AL3685" s="1"/>
      <c r="AM3685" s="1"/>
      <c r="AN3685" s="1"/>
      <c r="AO3685" s="1"/>
      <c r="AP3685" s="1"/>
      <c r="AQ3685" s="1"/>
    </row>
    <row r="3686" spans="1:43" ht="15.75" x14ac:dyDescent="0.2">
      <c r="A3686" s="67">
        <f t="shared" si="1580"/>
        <v>45968</v>
      </c>
      <c r="B3686" s="8">
        <f t="shared" si="1584"/>
        <v>17452.585231466044</v>
      </c>
      <c r="C3686" s="224">
        <f t="shared" si="1585"/>
        <v>9500.0962872461932</v>
      </c>
      <c r="D3686" s="28">
        <f t="shared" si="1586"/>
        <v>7245.38</v>
      </c>
      <c r="E3686" s="9">
        <f>IF(K3686=1,VLOOKUP(A3685,[1]Plan1!$AY$117:$BA$314,3),E3685)</f>
        <v>7276.54</v>
      </c>
      <c r="F3686" s="110">
        <f t="shared" si="1587"/>
        <v>45763</v>
      </c>
      <c r="G3686" s="12">
        <f t="shared" si="1588"/>
        <v>4.3006716003852752E-3</v>
      </c>
      <c r="H3686" s="11">
        <f t="shared" si="1589"/>
        <v>45978</v>
      </c>
      <c r="I3686" s="11">
        <f t="shared" si="1590"/>
        <v>45978</v>
      </c>
      <c r="J3686" s="1">
        <f t="shared" si="1591"/>
        <v>23</v>
      </c>
      <c r="K3686" s="1">
        <f t="shared" si="1592"/>
        <v>17</v>
      </c>
      <c r="L3686" s="8">
        <f t="shared" si="1593"/>
        <v>1.0031769699999999</v>
      </c>
      <c r="M3686" s="14">
        <f t="shared" si="1594"/>
        <v>1.0043006699999999</v>
      </c>
      <c r="N3686" s="14">
        <f t="shared" si="1595"/>
        <v>1.701179274277046</v>
      </c>
      <c r="O3686" s="8">
        <f t="shared" si="1596"/>
        <v>1.7065838600000001</v>
      </c>
      <c r="P3686" s="8">
        <f t="shared" si="1597"/>
        <v>16212.710992259999</v>
      </c>
      <c r="Q3686" s="13">
        <f t="shared" si="1598"/>
        <v>0</v>
      </c>
      <c r="R3686" s="21">
        <v>0</v>
      </c>
      <c r="S3686" s="8">
        <f t="shared" si="1599"/>
        <v>0</v>
      </c>
      <c r="T3686" s="10">
        <f t="shared" si="1600"/>
        <v>0.12631999999999999</v>
      </c>
      <c r="U3686" s="13">
        <f t="shared" si="1601"/>
        <v>151</v>
      </c>
      <c r="V3686" s="13">
        <v>252</v>
      </c>
      <c r="W3686" s="14">
        <f t="shared" si="1579"/>
        <v>1.0738807960000001</v>
      </c>
      <c r="X3686" s="85">
        <f t="shared" si="1583"/>
        <v>1239.8742392060444</v>
      </c>
      <c r="Y3686" s="8">
        <v>0</v>
      </c>
      <c r="Z3686" s="9">
        <f t="shared" si="1602"/>
        <v>0</v>
      </c>
      <c r="AA3686" s="26">
        <f t="shared" si="1581"/>
        <v>0</v>
      </c>
      <c r="AB3686" s="70">
        <f t="shared" si="1582"/>
        <v>0</v>
      </c>
      <c r="AC3686" s="4"/>
      <c r="AD3686" s="1"/>
      <c r="AE3686" s="11"/>
      <c r="AF3686" s="5"/>
      <c r="AG3686" s="1"/>
      <c r="AH3686" s="1"/>
      <c r="AI3686" s="1"/>
      <c r="AJ3686" s="1"/>
      <c r="AK3686" s="10"/>
      <c r="AL3686" s="1"/>
      <c r="AM3686" s="1"/>
      <c r="AN3686" s="1"/>
      <c r="AO3686" s="1"/>
      <c r="AP3686" s="1"/>
      <c r="AQ3686" s="1"/>
    </row>
    <row r="3687" spans="1:43" ht="15.75" x14ac:dyDescent="0.2">
      <c r="A3687" s="67">
        <f t="shared" si="1580"/>
        <v>45969</v>
      </c>
      <c r="B3687" s="8">
        <f t="shared" si="1584"/>
        <v>17464.084012091222</v>
      </c>
      <c r="C3687" s="224">
        <f t="shared" si="1585"/>
        <v>9500.0962872461932</v>
      </c>
      <c r="D3687" s="28">
        <f t="shared" si="1586"/>
        <v>7245.38</v>
      </c>
      <c r="E3687" s="9">
        <f>IF(K3687=1,VLOOKUP(A3686,[1]Plan1!$AY$117:$BA$314,3),E3686)</f>
        <v>7276.54</v>
      </c>
      <c r="F3687" s="110">
        <f t="shared" si="1587"/>
        <v>45763</v>
      </c>
      <c r="G3687" s="12">
        <f t="shared" si="1588"/>
        <v>4.3006716003852752E-3</v>
      </c>
      <c r="H3687" s="11">
        <f t="shared" si="1589"/>
        <v>45978</v>
      </c>
      <c r="I3687" s="11">
        <f t="shared" si="1590"/>
        <v>45978</v>
      </c>
      <c r="J3687" s="1">
        <f t="shared" si="1591"/>
        <v>23</v>
      </c>
      <c r="K3687" s="1">
        <f t="shared" si="1592"/>
        <v>18</v>
      </c>
      <c r="L3687" s="8">
        <f t="shared" si="1593"/>
        <v>1.00336417</v>
      </c>
      <c r="M3687" s="14">
        <f t="shared" si="1594"/>
        <v>1.0043006699999999</v>
      </c>
      <c r="N3687" s="14">
        <f t="shared" si="1595"/>
        <v>1.701179274277046</v>
      </c>
      <c r="O3687" s="8">
        <f t="shared" si="1596"/>
        <v>1.7069023299999999</v>
      </c>
      <c r="P3687" s="8">
        <f t="shared" si="1597"/>
        <v>16215.736487919999</v>
      </c>
      <c r="Q3687" s="13">
        <f t="shared" si="1598"/>
        <v>0</v>
      </c>
      <c r="R3687" s="21">
        <v>0</v>
      </c>
      <c r="S3687" s="8">
        <f t="shared" si="1599"/>
        <v>0</v>
      </c>
      <c r="T3687" s="10">
        <f t="shared" si="1600"/>
        <v>0.12631999999999999</v>
      </c>
      <c r="U3687" s="13">
        <f t="shared" si="1601"/>
        <v>152</v>
      </c>
      <c r="V3687" s="13">
        <v>252</v>
      </c>
      <c r="W3687" s="14">
        <f t="shared" si="1579"/>
        <v>1.074387837</v>
      </c>
      <c r="X3687" s="85">
        <f t="shared" si="1583"/>
        <v>1248.347524171221</v>
      </c>
      <c r="Y3687" s="8">
        <v>0</v>
      </c>
      <c r="Z3687" s="9">
        <f t="shared" si="1602"/>
        <v>0</v>
      </c>
      <c r="AA3687" s="26">
        <f t="shared" si="1581"/>
        <v>0</v>
      </c>
      <c r="AB3687" s="70">
        <f t="shared" si="1582"/>
        <v>0</v>
      </c>
      <c r="AC3687" s="4"/>
      <c r="AD3687" s="1"/>
      <c r="AE3687" s="11"/>
      <c r="AF3687" s="5"/>
      <c r="AG3687" s="1"/>
      <c r="AH3687" s="1"/>
      <c r="AI3687" s="1"/>
      <c r="AJ3687" s="1"/>
      <c r="AK3687" s="10"/>
      <c r="AL3687" s="1"/>
      <c r="AM3687" s="1"/>
      <c r="AN3687" s="1"/>
      <c r="AO3687" s="1"/>
      <c r="AP3687" s="1"/>
      <c r="AQ3687" s="1"/>
    </row>
    <row r="3688" spans="1:43" ht="15.75" x14ac:dyDescent="0.2">
      <c r="A3688" s="67">
        <f t="shared" si="1580"/>
        <v>45970</v>
      </c>
      <c r="B3688" s="8">
        <f t="shared" si="1584"/>
        <v>17464.084012091222</v>
      </c>
      <c r="C3688" s="224">
        <f t="shared" si="1585"/>
        <v>9500.0962872461932</v>
      </c>
      <c r="D3688" s="28">
        <f t="shared" si="1586"/>
        <v>7245.38</v>
      </c>
      <c r="E3688" s="9">
        <f>IF(K3688=1,VLOOKUP(A3687,[1]Plan1!$AY$117:$BA$314,3),E3687)</f>
        <v>7276.54</v>
      </c>
      <c r="F3688" s="110">
        <f t="shared" si="1587"/>
        <v>45763</v>
      </c>
      <c r="G3688" s="12">
        <f t="shared" si="1588"/>
        <v>4.3006716003852752E-3</v>
      </c>
      <c r="H3688" s="11">
        <f t="shared" si="1589"/>
        <v>45978</v>
      </c>
      <c r="I3688" s="11">
        <f t="shared" si="1590"/>
        <v>45978</v>
      </c>
      <c r="J3688" s="1">
        <f t="shared" si="1591"/>
        <v>23</v>
      </c>
      <c r="K3688" s="1">
        <f t="shared" si="1592"/>
        <v>18</v>
      </c>
      <c r="L3688" s="8">
        <f t="shared" si="1593"/>
        <v>1.00336417</v>
      </c>
      <c r="M3688" s="14">
        <f t="shared" si="1594"/>
        <v>1.0043006699999999</v>
      </c>
      <c r="N3688" s="14">
        <f t="shared" si="1595"/>
        <v>1.701179274277046</v>
      </c>
      <c r="O3688" s="8">
        <f t="shared" si="1596"/>
        <v>1.7069023299999999</v>
      </c>
      <c r="P3688" s="8">
        <f t="shared" si="1597"/>
        <v>16215.736487919999</v>
      </c>
      <c r="Q3688" s="13">
        <f t="shared" si="1598"/>
        <v>0</v>
      </c>
      <c r="R3688" s="21">
        <v>0</v>
      </c>
      <c r="S3688" s="8">
        <f t="shared" si="1599"/>
        <v>0</v>
      </c>
      <c r="T3688" s="10">
        <f t="shared" si="1600"/>
        <v>0.12631999999999999</v>
      </c>
      <c r="U3688" s="13">
        <f t="shared" si="1601"/>
        <v>152</v>
      </c>
      <c r="V3688" s="13">
        <v>252</v>
      </c>
      <c r="W3688" s="14">
        <f t="shared" si="1579"/>
        <v>1.074387837</v>
      </c>
      <c r="X3688" s="85">
        <f t="shared" si="1583"/>
        <v>1248.347524171221</v>
      </c>
      <c r="Y3688" s="8">
        <v>0</v>
      </c>
      <c r="Z3688" s="9">
        <f t="shared" si="1602"/>
        <v>0</v>
      </c>
      <c r="AA3688" s="26">
        <f t="shared" si="1581"/>
        <v>0</v>
      </c>
      <c r="AB3688" s="70">
        <f t="shared" si="1582"/>
        <v>0</v>
      </c>
      <c r="AC3688" s="4"/>
      <c r="AD3688" s="1"/>
      <c r="AE3688" s="11"/>
      <c r="AF3688" s="5"/>
      <c r="AG3688" s="1"/>
      <c r="AH3688" s="1"/>
      <c r="AI3688" s="1"/>
      <c r="AJ3688" s="1"/>
      <c r="AK3688" s="10"/>
      <c r="AL3688" s="1"/>
      <c r="AM3688" s="1"/>
      <c r="AN3688" s="1"/>
      <c r="AO3688" s="1"/>
      <c r="AP3688" s="1"/>
      <c r="AQ3688" s="1"/>
    </row>
    <row r="3689" spans="1:43" ht="15.75" x14ac:dyDescent="0.2">
      <c r="A3689" s="67">
        <f t="shared" si="1580"/>
        <v>45971</v>
      </c>
      <c r="B3689" s="8">
        <f t="shared" si="1584"/>
        <v>17464.084012091222</v>
      </c>
      <c r="C3689" s="224">
        <f t="shared" si="1585"/>
        <v>9500.0962872461932</v>
      </c>
      <c r="D3689" s="28">
        <f t="shared" si="1586"/>
        <v>7245.38</v>
      </c>
      <c r="E3689" s="9">
        <f>IF(K3689=1,VLOOKUP(A3688,[1]Plan1!$AY$117:$BA$314,3),E3688)</f>
        <v>7276.54</v>
      </c>
      <c r="F3689" s="110">
        <f t="shared" si="1587"/>
        <v>45763</v>
      </c>
      <c r="G3689" s="12">
        <f t="shared" si="1588"/>
        <v>4.3006716003852752E-3</v>
      </c>
      <c r="H3689" s="11">
        <f t="shared" si="1589"/>
        <v>45978</v>
      </c>
      <c r="I3689" s="11">
        <f t="shared" si="1590"/>
        <v>45978</v>
      </c>
      <c r="J3689" s="1">
        <f t="shared" si="1591"/>
        <v>23</v>
      </c>
      <c r="K3689" s="1">
        <f t="shared" si="1592"/>
        <v>18</v>
      </c>
      <c r="L3689" s="8">
        <f t="shared" si="1593"/>
        <v>1.00336417</v>
      </c>
      <c r="M3689" s="14">
        <f t="shared" si="1594"/>
        <v>1.0043006699999999</v>
      </c>
      <c r="N3689" s="14">
        <f t="shared" si="1595"/>
        <v>1.701179274277046</v>
      </c>
      <c r="O3689" s="8">
        <f t="shared" si="1596"/>
        <v>1.7069023299999999</v>
      </c>
      <c r="P3689" s="8">
        <f t="shared" si="1597"/>
        <v>16215.736487919999</v>
      </c>
      <c r="Q3689" s="13">
        <f t="shared" si="1598"/>
        <v>0</v>
      </c>
      <c r="R3689" s="21">
        <v>0</v>
      </c>
      <c r="S3689" s="8">
        <f t="shared" si="1599"/>
        <v>0</v>
      </c>
      <c r="T3689" s="10">
        <f t="shared" si="1600"/>
        <v>0.12631999999999999</v>
      </c>
      <c r="U3689" s="13">
        <f t="shared" si="1601"/>
        <v>152</v>
      </c>
      <c r="V3689" s="13">
        <v>252</v>
      </c>
      <c r="W3689" s="14">
        <f t="shared" si="1579"/>
        <v>1.074387837</v>
      </c>
      <c r="X3689" s="85">
        <f t="shared" si="1583"/>
        <v>1248.347524171221</v>
      </c>
      <c r="Y3689" s="8">
        <v>0</v>
      </c>
      <c r="Z3689" s="9">
        <f t="shared" si="1602"/>
        <v>0</v>
      </c>
      <c r="AA3689" s="26">
        <f t="shared" si="1581"/>
        <v>0</v>
      </c>
      <c r="AB3689" s="70">
        <f t="shared" si="1582"/>
        <v>0</v>
      </c>
      <c r="AC3689" s="4"/>
      <c r="AD3689" s="1"/>
      <c r="AE3689" s="11"/>
      <c r="AF3689" s="5"/>
      <c r="AG3689" s="1"/>
      <c r="AH3689" s="1"/>
      <c r="AI3689" s="1"/>
      <c r="AJ3689" s="1"/>
      <c r="AK3689" s="10"/>
      <c r="AL3689" s="1"/>
      <c r="AM3689" s="1"/>
      <c r="AN3689" s="1"/>
      <c r="AO3689" s="1"/>
      <c r="AP3689" s="1"/>
      <c r="AQ3689" s="1"/>
    </row>
    <row r="3690" spans="1:43" ht="15.75" x14ac:dyDescent="0.2">
      <c r="A3690" s="67">
        <f t="shared" si="1580"/>
        <v>45972</v>
      </c>
      <c r="B3690" s="8">
        <f t="shared" si="1584"/>
        <v>17475.590179601095</v>
      </c>
      <c r="C3690" s="224">
        <f t="shared" si="1585"/>
        <v>9500.0962872461932</v>
      </c>
      <c r="D3690" s="28">
        <f t="shared" si="1586"/>
        <v>7245.38</v>
      </c>
      <c r="E3690" s="9">
        <f>IF(K3690=1,VLOOKUP(A3689,[1]Plan1!$AY$117:$BA$314,3),E3689)</f>
        <v>7276.54</v>
      </c>
      <c r="F3690" s="110">
        <f t="shared" si="1587"/>
        <v>45763</v>
      </c>
      <c r="G3690" s="12">
        <f t="shared" si="1588"/>
        <v>4.3006716003852752E-3</v>
      </c>
      <c r="H3690" s="11">
        <f t="shared" si="1589"/>
        <v>45978</v>
      </c>
      <c r="I3690" s="11">
        <f t="shared" si="1590"/>
        <v>45978</v>
      </c>
      <c r="J3690" s="1">
        <f t="shared" si="1591"/>
        <v>23</v>
      </c>
      <c r="K3690" s="1">
        <f t="shared" si="1592"/>
        <v>19</v>
      </c>
      <c r="L3690" s="8">
        <f t="shared" si="1593"/>
        <v>1.0035514000000001</v>
      </c>
      <c r="M3690" s="14">
        <f t="shared" si="1594"/>
        <v>1.0043006699999999</v>
      </c>
      <c r="N3690" s="14">
        <f t="shared" si="1595"/>
        <v>1.701179274277046</v>
      </c>
      <c r="O3690" s="8">
        <f t="shared" si="1596"/>
        <v>1.70722084</v>
      </c>
      <c r="P3690" s="8">
        <f t="shared" si="1597"/>
        <v>16218.76236359</v>
      </c>
      <c r="Q3690" s="13">
        <f t="shared" si="1598"/>
        <v>0</v>
      </c>
      <c r="R3690" s="21">
        <v>0</v>
      </c>
      <c r="S3690" s="8">
        <f t="shared" si="1599"/>
        <v>0</v>
      </c>
      <c r="T3690" s="10">
        <f t="shared" si="1600"/>
        <v>0.12631999999999999</v>
      </c>
      <c r="U3690" s="13">
        <f t="shared" si="1601"/>
        <v>153</v>
      </c>
      <c r="V3690" s="13">
        <v>252</v>
      </c>
      <c r="W3690" s="14">
        <f t="shared" si="1579"/>
        <v>1.0748951179999999</v>
      </c>
      <c r="X3690" s="85">
        <f t="shared" si="1583"/>
        <v>1256.8278160110951</v>
      </c>
      <c r="Y3690" s="8">
        <v>0</v>
      </c>
      <c r="Z3690" s="9">
        <f t="shared" si="1602"/>
        <v>0</v>
      </c>
      <c r="AA3690" s="26">
        <f t="shared" si="1581"/>
        <v>0</v>
      </c>
      <c r="AB3690" s="70">
        <f t="shared" si="1582"/>
        <v>0</v>
      </c>
      <c r="AC3690" s="4"/>
      <c r="AD3690" s="1"/>
      <c r="AE3690" s="11"/>
      <c r="AF3690" s="5"/>
      <c r="AG3690" s="1"/>
      <c r="AH3690" s="1"/>
      <c r="AI3690" s="1"/>
      <c r="AJ3690" s="1"/>
      <c r="AK3690" s="10"/>
      <c r="AL3690" s="1"/>
      <c r="AM3690" s="1"/>
      <c r="AN3690" s="1"/>
      <c r="AO3690" s="1"/>
      <c r="AP3690" s="1"/>
      <c r="AQ3690" s="1"/>
    </row>
    <row r="3691" spans="1:43" ht="15.75" x14ac:dyDescent="0.2">
      <c r="A3691" s="67">
        <f t="shared" si="1580"/>
        <v>45973</v>
      </c>
      <c r="B3691" s="8">
        <f t="shared" si="1584"/>
        <v>17487.103822889974</v>
      </c>
      <c r="C3691" s="224">
        <f t="shared" si="1585"/>
        <v>9500.0962872461932</v>
      </c>
      <c r="D3691" s="28">
        <f t="shared" si="1586"/>
        <v>7245.38</v>
      </c>
      <c r="E3691" s="9">
        <f>IF(K3691=1,VLOOKUP(A3690,[1]Plan1!$AY$117:$BA$314,3),E3690)</f>
        <v>7276.54</v>
      </c>
      <c r="F3691" s="110">
        <f t="shared" si="1587"/>
        <v>45763</v>
      </c>
      <c r="G3691" s="12">
        <f t="shared" si="1588"/>
        <v>4.3006716003852752E-3</v>
      </c>
      <c r="H3691" s="11">
        <f t="shared" si="1589"/>
        <v>45978</v>
      </c>
      <c r="I3691" s="11">
        <f t="shared" si="1590"/>
        <v>45978</v>
      </c>
      <c r="J3691" s="1">
        <f t="shared" si="1591"/>
        <v>23</v>
      </c>
      <c r="K3691" s="1">
        <f t="shared" si="1592"/>
        <v>20</v>
      </c>
      <c r="L3691" s="8">
        <f t="shared" si="1593"/>
        <v>1.00373866</v>
      </c>
      <c r="M3691" s="14">
        <f t="shared" si="1594"/>
        <v>1.0043006699999999</v>
      </c>
      <c r="N3691" s="14">
        <f t="shared" si="1595"/>
        <v>1.701179274277046</v>
      </c>
      <c r="O3691" s="8">
        <f t="shared" si="1596"/>
        <v>1.7075393999999999</v>
      </c>
      <c r="P3691" s="8">
        <f t="shared" si="1597"/>
        <v>16221.788714259999</v>
      </c>
      <c r="Q3691" s="13">
        <f t="shared" si="1598"/>
        <v>0</v>
      </c>
      <c r="R3691" s="21">
        <v>0</v>
      </c>
      <c r="S3691" s="8">
        <f t="shared" si="1599"/>
        <v>0</v>
      </c>
      <c r="T3691" s="10">
        <f t="shared" si="1600"/>
        <v>0.12631999999999999</v>
      </c>
      <c r="U3691" s="13">
        <f t="shared" si="1601"/>
        <v>154</v>
      </c>
      <c r="V3691" s="13">
        <v>252</v>
      </c>
      <c r="W3691" s="14">
        <f t="shared" si="1579"/>
        <v>1.0754026379999999</v>
      </c>
      <c r="X3691" s="85">
        <f t="shared" si="1583"/>
        <v>1265.3151086299765</v>
      </c>
      <c r="Y3691" s="8">
        <v>0</v>
      </c>
      <c r="Z3691" s="9">
        <f t="shared" si="1602"/>
        <v>0</v>
      </c>
      <c r="AA3691" s="26">
        <f t="shared" si="1581"/>
        <v>0</v>
      </c>
      <c r="AB3691" s="70">
        <f t="shared" si="1582"/>
        <v>0</v>
      </c>
      <c r="AC3691" s="4"/>
      <c r="AD3691" s="1"/>
      <c r="AE3691" s="11"/>
      <c r="AF3691" s="5"/>
      <c r="AG3691" s="1"/>
      <c r="AH3691" s="1"/>
      <c r="AI3691" s="1"/>
      <c r="AJ3691" s="1"/>
      <c r="AK3691" s="10"/>
      <c r="AL3691" s="1"/>
      <c r="AM3691" s="1"/>
      <c r="AN3691" s="1"/>
      <c r="AO3691" s="1"/>
      <c r="AP3691" s="1"/>
      <c r="AQ3691" s="1"/>
    </row>
    <row r="3692" spans="1:43" ht="15.75" x14ac:dyDescent="0.2">
      <c r="A3692" s="67">
        <f t="shared" si="1580"/>
        <v>45974</v>
      </c>
      <c r="B3692" s="8">
        <f t="shared" si="1584"/>
        <v>17498.625166047976</v>
      </c>
      <c r="C3692" s="224">
        <f t="shared" si="1585"/>
        <v>9500.0962872461932</v>
      </c>
      <c r="D3692" s="28">
        <f t="shared" si="1586"/>
        <v>7245.38</v>
      </c>
      <c r="E3692" s="9">
        <f>IF(K3692=1,VLOOKUP(A3691,[1]Plan1!$AY$117:$BA$314,3),E3691)</f>
        <v>7276.54</v>
      </c>
      <c r="F3692" s="110">
        <f t="shared" si="1587"/>
        <v>45763</v>
      </c>
      <c r="G3692" s="12">
        <f t="shared" si="1588"/>
        <v>4.3006716003852752E-3</v>
      </c>
      <c r="H3692" s="11">
        <f t="shared" si="1589"/>
        <v>45978</v>
      </c>
      <c r="I3692" s="11">
        <f t="shared" si="1590"/>
        <v>45978</v>
      </c>
      <c r="J3692" s="1">
        <f t="shared" si="1591"/>
        <v>23</v>
      </c>
      <c r="K3692" s="1">
        <f t="shared" si="1592"/>
        <v>21</v>
      </c>
      <c r="L3692" s="8">
        <f t="shared" si="1593"/>
        <v>1.0039259599999999</v>
      </c>
      <c r="M3692" s="14">
        <f t="shared" si="1594"/>
        <v>1.0043006699999999</v>
      </c>
      <c r="N3692" s="14">
        <f t="shared" si="1595"/>
        <v>1.701179274277046</v>
      </c>
      <c r="O3692" s="8">
        <f t="shared" si="1596"/>
        <v>1.7078580299999999</v>
      </c>
      <c r="P3692" s="8">
        <f t="shared" si="1597"/>
        <v>16224.815729940001</v>
      </c>
      <c r="Q3692" s="13">
        <f t="shared" si="1598"/>
        <v>0</v>
      </c>
      <c r="R3692" s="21">
        <v>0</v>
      </c>
      <c r="S3692" s="8">
        <f t="shared" si="1599"/>
        <v>0</v>
      </c>
      <c r="T3692" s="10">
        <f t="shared" si="1600"/>
        <v>0.12631999999999999</v>
      </c>
      <c r="U3692" s="13">
        <f t="shared" si="1601"/>
        <v>155</v>
      </c>
      <c r="V3692" s="13">
        <v>252</v>
      </c>
      <c r="W3692" s="14">
        <f t="shared" si="1579"/>
        <v>1.075910398</v>
      </c>
      <c r="X3692" s="85">
        <f t="shared" si="1583"/>
        <v>1273.8094361079761</v>
      </c>
      <c r="Y3692" s="8">
        <v>0</v>
      </c>
      <c r="Z3692" s="9">
        <f t="shared" si="1602"/>
        <v>0</v>
      </c>
      <c r="AA3692" s="26">
        <f t="shared" si="1581"/>
        <v>0</v>
      </c>
      <c r="AB3692" s="70">
        <f t="shared" si="1582"/>
        <v>0</v>
      </c>
      <c r="AC3692" s="4"/>
      <c r="AD3692" s="1"/>
      <c r="AE3692" s="11"/>
      <c r="AF3692" s="5"/>
      <c r="AG3692" s="1"/>
      <c r="AH3692" s="1"/>
      <c r="AI3692" s="1"/>
      <c r="AJ3692" s="1"/>
      <c r="AK3692" s="10"/>
      <c r="AL3692" s="1"/>
      <c r="AM3692" s="1"/>
      <c r="AN3692" s="1"/>
      <c r="AO3692" s="1"/>
      <c r="AP3692" s="1"/>
      <c r="AQ3692" s="1"/>
    </row>
    <row r="3693" spans="1:43" ht="15.75" x14ac:dyDescent="0.2">
      <c r="A3693" s="67">
        <f t="shared" si="1580"/>
        <v>45975</v>
      </c>
      <c r="B3693" s="8">
        <f t="shared" si="1584"/>
        <v>17510.154196013598</v>
      </c>
      <c r="C3693" s="224">
        <f t="shared" si="1585"/>
        <v>9500.0962872461932</v>
      </c>
      <c r="D3693" s="28">
        <f t="shared" si="1586"/>
        <v>7245.38</v>
      </c>
      <c r="E3693" s="9">
        <f>IF(K3693=1,VLOOKUP(A3692,[1]Plan1!$AY$117:$BA$314,3),E3692)</f>
        <v>7276.54</v>
      </c>
      <c r="F3693" s="110">
        <f t="shared" si="1587"/>
        <v>45763</v>
      </c>
      <c r="G3693" s="12">
        <f t="shared" si="1588"/>
        <v>4.3006716003852752E-3</v>
      </c>
      <c r="H3693" s="11">
        <f t="shared" si="1589"/>
        <v>45978</v>
      </c>
      <c r="I3693" s="11">
        <f t="shared" si="1590"/>
        <v>45978</v>
      </c>
      <c r="J3693" s="1">
        <f t="shared" si="1591"/>
        <v>23</v>
      </c>
      <c r="K3693" s="1">
        <f t="shared" si="1592"/>
        <v>22</v>
      </c>
      <c r="L3693" s="8">
        <f t="shared" si="1593"/>
        <v>1.0041133</v>
      </c>
      <c r="M3693" s="14">
        <f t="shared" si="1594"/>
        <v>1.0043006699999999</v>
      </c>
      <c r="N3693" s="14">
        <f t="shared" si="1595"/>
        <v>1.701179274277046</v>
      </c>
      <c r="O3693" s="8">
        <f t="shared" si="1596"/>
        <v>1.7081767299999999</v>
      </c>
      <c r="P3693" s="8">
        <f t="shared" si="1597"/>
        <v>16227.843410629999</v>
      </c>
      <c r="Q3693" s="13">
        <f t="shared" si="1598"/>
        <v>0</v>
      </c>
      <c r="R3693" s="21">
        <v>0</v>
      </c>
      <c r="S3693" s="8">
        <f t="shared" si="1599"/>
        <v>0</v>
      </c>
      <c r="T3693" s="10">
        <f t="shared" si="1600"/>
        <v>0.12631999999999999</v>
      </c>
      <c r="U3693" s="13">
        <f t="shared" si="1601"/>
        <v>156</v>
      </c>
      <c r="V3693" s="13">
        <v>252</v>
      </c>
      <c r="W3693" s="14">
        <f t="shared" si="1579"/>
        <v>1.0764183970000001</v>
      </c>
      <c r="X3693" s="85">
        <f t="shared" si="1583"/>
        <v>1282.3107853835995</v>
      </c>
      <c r="Y3693" s="8">
        <v>0</v>
      </c>
      <c r="Z3693" s="9">
        <f t="shared" si="1602"/>
        <v>0</v>
      </c>
      <c r="AA3693" s="26">
        <f t="shared" si="1581"/>
        <v>0</v>
      </c>
      <c r="AB3693" s="70">
        <f t="shared" si="1582"/>
        <v>0</v>
      </c>
      <c r="AC3693" s="4"/>
      <c r="AD3693" s="1"/>
      <c r="AE3693" s="11"/>
      <c r="AF3693" s="5"/>
      <c r="AG3693" s="1"/>
      <c r="AH3693" s="1"/>
      <c r="AI3693" s="1"/>
      <c r="AJ3693" s="1"/>
      <c r="AK3693" s="10"/>
      <c r="AL3693" s="1"/>
      <c r="AM3693" s="1"/>
      <c r="AN3693" s="1"/>
      <c r="AO3693" s="1"/>
      <c r="AP3693" s="1"/>
      <c r="AQ3693" s="1"/>
    </row>
    <row r="3694" spans="1:43" ht="15.75" x14ac:dyDescent="0.2">
      <c r="A3694" s="67">
        <f t="shared" si="1580"/>
        <v>45976</v>
      </c>
      <c r="B3694" s="8">
        <f t="shared" si="1584"/>
        <v>17521.690743398587</v>
      </c>
      <c r="C3694" s="224">
        <f t="shared" si="1585"/>
        <v>9500.0962872461932</v>
      </c>
      <c r="D3694" s="28">
        <f t="shared" si="1586"/>
        <v>7245.38</v>
      </c>
      <c r="E3694" s="9">
        <f>IF(K3694=1,VLOOKUP(A3693,[1]Plan1!$AY$117:$BA$314,3),E3693)</f>
        <v>7276.54</v>
      </c>
      <c r="F3694" s="110">
        <f t="shared" si="1587"/>
        <v>45763</v>
      </c>
      <c r="G3694" s="12">
        <f t="shared" si="1588"/>
        <v>4.3006716003852752E-3</v>
      </c>
      <c r="H3694" s="11">
        <f t="shared" si="1589"/>
        <v>46006</v>
      </c>
      <c r="I3694" s="11">
        <f t="shared" si="1590"/>
        <v>45978</v>
      </c>
      <c r="J3694" s="1">
        <f t="shared" si="1591"/>
        <v>23</v>
      </c>
      <c r="K3694" s="1">
        <f t="shared" si="1592"/>
        <v>23</v>
      </c>
      <c r="L3694" s="8">
        <f t="shared" si="1593"/>
        <v>1.0043006699999999</v>
      </c>
      <c r="M3694" s="14">
        <f t="shared" si="1594"/>
        <v>1.0043006699999999</v>
      </c>
      <c r="N3694" s="14">
        <f t="shared" si="1595"/>
        <v>1.701179274277046</v>
      </c>
      <c r="O3694" s="8">
        <f t="shared" si="1596"/>
        <v>1.7084954800000001</v>
      </c>
      <c r="P3694" s="8">
        <f t="shared" si="1597"/>
        <v>16230.87156632</v>
      </c>
      <c r="Q3694" s="13">
        <f t="shared" si="1598"/>
        <v>0</v>
      </c>
      <c r="R3694" s="21">
        <v>0</v>
      </c>
      <c r="S3694" s="8">
        <f t="shared" si="1599"/>
        <v>0</v>
      </c>
      <c r="T3694" s="10">
        <f t="shared" si="1600"/>
        <v>0.12631999999999999</v>
      </c>
      <c r="U3694" s="13">
        <f t="shared" si="1601"/>
        <v>157</v>
      </c>
      <c r="V3694" s="13">
        <v>252</v>
      </c>
      <c r="W3694" s="14">
        <f t="shared" si="1579"/>
        <v>1.0769266369999999</v>
      </c>
      <c r="X3694" s="85">
        <f t="shared" si="1583"/>
        <v>1290.8191770785854</v>
      </c>
      <c r="Y3694" s="8">
        <v>0</v>
      </c>
      <c r="Z3694" s="9">
        <f t="shared" si="1602"/>
        <v>0</v>
      </c>
      <c r="AA3694" s="26">
        <f t="shared" si="1581"/>
        <v>0</v>
      </c>
      <c r="AB3694" s="70">
        <f t="shared" si="1582"/>
        <v>0</v>
      </c>
      <c r="AC3694" s="4"/>
      <c r="AD3694" s="1"/>
      <c r="AE3694" s="11"/>
      <c r="AF3694" s="5"/>
      <c r="AG3694" s="1"/>
      <c r="AH3694" s="1"/>
      <c r="AI3694" s="1"/>
      <c r="AJ3694" s="1"/>
      <c r="AK3694" s="10"/>
      <c r="AL3694" s="1"/>
      <c r="AM3694" s="1"/>
      <c r="AN3694" s="1"/>
      <c r="AO3694" s="1"/>
      <c r="AP3694" s="1"/>
      <c r="AQ3694" s="1"/>
    </row>
    <row r="3695" spans="1:43" ht="15.75" x14ac:dyDescent="0.2">
      <c r="A3695" s="67">
        <f t="shared" si="1580"/>
        <v>45977</v>
      </c>
      <c r="B3695" s="8">
        <f t="shared" si="1584"/>
        <v>17521.690743398587</v>
      </c>
      <c r="C3695" s="224">
        <f t="shared" si="1585"/>
        <v>9500.0962872461932</v>
      </c>
      <c r="D3695" s="28">
        <f t="shared" si="1586"/>
        <v>7245.38</v>
      </c>
      <c r="E3695" s="9">
        <f>IF(K3695=1,VLOOKUP(A3694,[1]Plan1!$AY$117:$BA$314,3),E3694)</f>
        <v>7276.54</v>
      </c>
      <c r="F3695" s="110">
        <f t="shared" si="1587"/>
        <v>45763</v>
      </c>
      <c r="G3695" s="12">
        <f t="shared" si="1588"/>
        <v>4.3006716003852752E-3</v>
      </c>
      <c r="H3695" s="11">
        <f t="shared" si="1589"/>
        <v>46006</v>
      </c>
      <c r="I3695" s="11">
        <f t="shared" si="1590"/>
        <v>45978</v>
      </c>
      <c r="J3695" s="1">
        <f t="shared" si="1591"/>
        <v>23</v>
      </c>
      <c r="K3695" s="1">
        <f t="shared" si="1592"/>
        <v>23</v>
      </c>
      <c r="L3695" s="8">
        <f t="shared" si="1593"/>
        <v>1.0043006699999999</v>
      </c>
      <c r="M3695" s="14">
        <f t="shared" si="1594"/>
        <v>1.0043006699999999</v>
      </c>
      <c r="N3695" s="14">
        <f t="shared" si="1595"/>
        <v>1.701179274277046</v>
      </c>
      <c r="O3695" s="8">
        <f t="shared" si="1596"/>
        <v>1.7084954800000001</v>
      </c>
      <c r="P3695" s="8">
        <f t="shared" si="1597"/>
        <v>16230.87156632</v>
      </c>
      <c r="Q3695" s="13">
        <f t="shared" si="1598"/>
        <v>0</v>
      </c>
      <c r="R3695" s="21">
        <v>0</v>
      </c>
      <c r="S3695" s="8">
        <f t="shared" si="1599"/>
        <v>0</v>
      </c>
      <c r="T3695" s="10">
        <f t="shared" si="1600"/>
        <v>0.12631999999999999</v>
      </c>
      <c r="U3695" s="13">
        <f t="shared" si="1601"/>
        <v>157</v>
      </c>
      <c r="V3695" s="13">
        <v>252</v>
      </c>
      <c r="W3695" s="14">
        <f t="shared" si="1579"/>
        <v>1.0769266369999999</v>
      </c>
      <c r="X3695" s="85">
        <f t="shared" si="1583"/>
        <v>1290.8191770785854</v>
      </c>
      <c r="Y3695" s="8">
        <v>0</v>
      </c>
      <c r="Z3695" s="9">
        <f t="shared" si="1602"/>
        <v>0</v>
      </c>
      <c r="AA3695" s="26">
        <f t="shared" si="1581"/>
        <v>0</v>
      </c>
      <c r="AB3695" s="70">
        <f t="shared" si="1582"/>
        <v>0</v>
      </c>
      <c r="AC3695" s="4"/>
      <c r="AD3695" s="1"/>
      <c r="AE3695" s="11"/>
      <c r="AF3695" s="5"/>
      <c r="AG3695" s="1"/>
      <c r="AH3695" s="1"/>
      <c r="AI3695" s="1"/>
      <c r="AJ3695" s="1"/>
      <c r="AK3695" s="10"/>
      <c r="AL3695" s="1"/>
      <c r="AM3695" s="1"/>
      <c r="AN3695" s="1"/>
      <c r="AO3695" s="1"/>
      <c r="AP3695" s="1"/>
      <c r="AQ3695" s="1"/>
    </row>
    <row r="3696" spans="1:43" ht="15.75" x14ac:dyDescent="0.2">
      <c r="A3696" s="67">
        <f t="shared" si="1580"/>
        <v>45978</v>
      </c>
      <c r="B3696" s="8">
        <f t="shared" si="1584"/>
        <v>17521.690743398587</v>
      </c>
      <c r="C3696" s="224">
        <f t="shared" si="1585"/>
        <v>9500.0962872461932</v>
      </c>
      <c r="D3696" s="28">
        <f t="shared" si="1586"/>
        <v>7245.38</v>
      </c>
      <c r="E3696" s="9">
        <f>IF(K3696=1,VLOOKUP(A3695,[1]Plan1!$AY$117:$BA$314,3),E3695)</f>
        <v>7276.54</v>
      </c>
      <c r="F3696" s="110">
        <f t="shared" si="1587"/>
        <v>45763</v>
      </c>
      <c r="G3696" s="12">
        <f t="shared" si="1588"/>
        <v>4.3006716003852752E-3</v>
      </c>
      <c r="H3696" s="11">
        <f t="shared" si="1589"/>
        <v>46006</v>
      </c>
      <c r="I3696" s="11">
        <f t="shared" si="1590"/>
        <v>45978</v>
      </c>
      <c r="J3696" s="1">
        <f t="shared" si="1591"/>
        <v>23</v>
      </c>
      <c r="K3696" s="1">
        <f t="shared" si="1592"/>
        <v>23</v>
      </c>
      <c r="L3696" s="8">
        <f t="shared" si="1593"/>
        <v>1.0043006699999999</v>
      </c>
      <c r="M3696" s="14">
        <f t="shared" si="1594"/>
        <v>1.0043006699999999</v>
      </c>
      <c r="N3696" s="14">
        <f t="shared" si="1595"/>
        <v>1.701179274277046</v>
      </c>
      <c r="O3696" s="8">
        <f t="shared" si="1596"/>
        <v>1.7084954800000001</v>
      </c>
      <c r="P3696" s="8">
        <f t="shared" si="1597"/>
        <v>16230.87156632</v>
      </c>
      <c r="Q3696" s="13">
        <f t="shared" si="1598"/>
        <v>0</v>
      </c>
      <c r="R3696" s="21">
        <v>0</v>
      </c>
      <c r="S3696" s="8">
        <f t="shared" si="1599"/>
        <v>0</v>
      </c>
      <c r="T3696" s="10">
        <f t="shared" si="1600"/>
        <v>0.12631999999999999</v>
      </c>
      <c r="U3696" s="13">
        <f t="shared" si="1601"/>
        <v>157</v>
      </c>
      <c r="V3696" s="13">
        <v>252</v>
      </c>
      <c r="W3696" s="14">
        <f t="shared" si="1579"/>
        <v>1.0769266369999999</v>
      </c>
      <c r="X3696" s="85">
        <f t="shared" si="1583"/>
        <v>1290.8191770785854</v>
      </c>
      <c r="Y3696" s="8">
        <v>0</v>
      </c>
      <c r="Z3696" s="9">
        <f t="shared" si="1602"/>
        <v>0</v>
      </c>
      <c r="AA3696" s="26">
        <f t="shared" si="1581"/>
        <v>0</v>
      </c>
      <c r="AB3696" s="70">
        <f t="shared" si="1582"/>
        <v>0</v>
      </c>
      <c r="AC3696" s="4"/>
      <c r="AD3696" s="1"/>
      <c r="AE3696" s="11"/>
      <c r="AF3696" s="5"/>
      <c r="AG3696" s="1"/>
      <c r="AH3696" s="1"/>
      <c r="AI3696" s="1"/>
      <c r="AJ3696" s="1"/>
      <c r="AK3696" s="10"/>
      <c r="AL3696" s="1"/>
      <c r="AM3696" s="1"/>
      <c r="AN3696" s="1"/>
      <c r="AO3696" s="1"/>
      <c r="AP3696" s="1"/>
      <c r="AQ3696" s="1"/>
    </row>
    <row r="3697" spans="1:43" ht="15.75" x14ac:dyDescent="0.2">
      <c r="A3697" s="67">
        <f t="shared" si="1580"/>
        <v>45979</v>
      </c>
      <c r="B3697" s="8">
        <f t="shared" si="1584"/>
        <v>17533.923563821623</v>
      </c>
      <c r="C3697" s="224">
        <f t="shared" si="1585"/>
        <v>9500.0962872461932</v>
      </c>
      <c r="D3697" s="28">
        <f t="shared" si="1586"/>
        <v>7245.38</v>
      </c>
      <c r="E3697" s="9">
        <f>IF(K3697=1,VLOOKUP(A3696,[1]Plan1!$AY$117:$BA$314,3),E3696)</f>
        <v>7276.54</v>
      </c>
      <c r="F3697" s="110">
        <f t="shared" si="1587"/>
        <v>45763</v>
      </c>
      <c r="G3697" s="12">
        <f t="shared" si="1588"/>
        <v>4.3006716003852752E-3</v>
      </c>
      <c r="H3697" s="11">
        <f t="shared" si="1589"/>
        <v>46006</v>
      </c>
      <c r="I3697" s="11">
        <f t="shared" si="1590"/>
        <v>46006</v>
      </c>
      <c r="J3697" s="1">
        <f t="shared" si="1591"/>
        <v>19</v>
      </c>
      <c r="K3697" s="1">
        <f t="shared" si="1592"/>
        <v>1</v>
      </c>
      <c r="L3697" s="8">
        <f t="shared" si="1593"/>
        <v>1.0002258900000001</v>
      </c>
      <c r="M3697" s="14">
        <f t="shared" si="1594"/>
        <v>1.0043006699999999</v>
      </c>
      <c r="N3697" s="14">
        <f t="shared" si="1595"/>
        <v>1.7084954849465508</v>
      </c>
      <c r="O3697" s="8">
        <f t="shared" si="1596"/>
        <v>1.70888141</v>
      </c>
      <c r="P3697" s="8">
        <f t="shared" si="1597"/>
        <v>16234.53793848</v>
      </c>
      <c r="Q3697" s="13">
        <f t="shared" si="1598"/>
        <v>0</v>
      </c>
      <c r="R3697" s="21">
        <v>0</v>
      </c>
      <c r="S3697" s="8">
        <f t="shared" si="1599"/>
        <v>0</v>
      </c>
      <c r="T3697" s="10">
        <f t="shared" si="1600"/>
        <v>0.12631999999999999</v>
      </c>
      <c r="U3697" s="13">
        <f t="shared" si="1601"/>
        <v>158</v>
      </c>
      <c r="V3697" s="13">
        <v>252</v>
      </c>
      <c r="W3697" s="14">
        <f t="shared" si="1579"/>
        <v>1.077435116</v>
      </c>
      <c r="X3697" s="85">
        <f t="shared" si="1583"/>
        <v>1299.3856253416218</v>
      </c>
      <c r="Y3697" s="8">
        <v>0</v>
      </c>
      <c r="Z3697" s="9">
        <f t="shared" si="1602"/>
        <v>0</v>
      </c>
      <c r="AA3697" s="26">
        <f t="shared" si="1581"/>
        <v>0</v>
      </c>
      <c r="AB3697" s="70">
        <f t="shared" si="1582"/>
        <v>0</v>
      </c>
      <c r="AC3697" s="4"/>
      <c r="AD3697" s="1"/>
      <c r="AE3697" s="11"/>
      <c r="AF3697" s="5"/>
      <c r="AG3697" s="1"/>
      <c r="AH3697" s="1"/>
      <c r="AI3697" s="1"/>
      <c r="AJ3697" s="1"/>
      <c r="AK3697" s="10"/>
      <c r="AL3697" s="1"/>
      <c r="AM3697" s="1"/>
      <c r="AN3697" s="1"/>
      <c r="AO3697" s="1"/>
      <c r="AP3697" s="1"/>
      <c r="AQ3697" s="1"/>
    </row>
    <row r="3698" spans="1:43" ht="15.75" x14ac:dyDescent="0.2">
      <c r="A3698" s="67">
        <f t="shared" si="1580"/>
        <v>45980</v>
      </c>
      <c r="B3698" s="8">
        <f t="shared" si="1584"/>
        <v>17546.164952256291</v>
      </c>
      <c r="C3698" s="224">
        <f t="shared" si="1585"/>
        <v>9500.0962872461932</v>
      </c>
      <c r="D3698" s="28">
        <f t="shared" si="1586"/>
        <v>7245.38</v>
      </c>
      <c r="E3698" s="9">
        <f>IF(K3698=1,VLOOKUP(A3697,[1]Plan1!$AY$117:$BA$314,3),E3697)</f>
        <v>7276.54</v>
      </c>
      <c r="F3698" s="110">
        <f t="shared" si="1587"/>
        <v>45763</v>
      </c>
      <c r="G3698" s="12">
        <f t="shared" si="1588"/>
        <v>4.3006716003852752E-3</v>
      </c>
      <c r="H3698" s="11">
        <f t="shared" si="1589"/>
        <v>46006</v>
      </c>
      <c r="I3698" s="11">
        <f t="shared" si="1590"/>
        <v>46006</v>
      </c>
      <c r="J3698" s="1">
        <f t="shared" si="1591"/>
        <v>19</v>
      </c>
      <c r="K3698" s="1">
        <f t="shared" si="1592"/>
        <v>2</v>
      </c>
      <c r="L3698" s="8">
        <f t="shared" si="1593"/>
        <v>1.00045183</v>
      </c>
      <c r="M3698" s="14">
        <f t="shared" si="1594"/>
        <v>1.0043006699999999</v>
      </c>
      <c r="N3698" s="14">
        <f t="shared" si="1595"/>
        <v>1.7084954849465508</v>
      </c>
      <c r="O3698" s="8">
        <f t="shared" si="1596"/>
        <v>1.7092674299999999</v>
      </c>
      <c r="P3698" s="8">
        <f t="shared" si="1597"/>
        <v>16238.205165650001</v>
      </c>
      <c r="Q3698" s="13">
        <f t="shared" si="1598"/>
        <v>0</v>
      </c>
      <c r="R3698" s="21">
        <v>0</v>
      </c>
      <c r="S3698" s="8">
        <f t="shared" si="1599"/>
        <v>0</v>
      </c>
      <c r="T3698" s="10">
        <f t="shared" si="1600"/>
        <v>0.12631999999999999</v>
      </c>
      <c r="U3698" s="13">
        <f t="shared" si="1601"/>
        <v>159</v>
      </c>
      <c r="V3698" s="13">
        <v>252</v>
      </c>
      <c r="W3698" s="14">
        <f t="shared" si="1579"/>
        <v>1.0779438349999999</v>
      </c>
      <c r="X3698" s="85">
        <f t="shared" si="1583"/>
        <v>1307.9597866062904</v>
      </c>
      <c r="Y3698" s="8">
        <v>0</v>
      </c>
      <c r="Z3698" s="9">
        <f t="shared" si="1602"/>
        <v>0</v>
      </c>
      <c r="AA3698" s="26">
        <f t="shared" si="1581"/>
        <v>0</v>
      </c>
      <c r="AB3698" s="70">
        <f t="shared" si="1582"/>
        <v>0</v>
      </c>
      <c r="AC3698" s="4"/>
      <c r="AD3698" s="1"/>
      <c r="AE3698" s="11"/>
      <c r="AF3698" s="5"/>
      <c r="AG3698" s="1"/>
      <c r="AH3698" s="1"/>
      <c r="AI3698" s="1"/>
      <c r="AJ3698" s="1"/>
      <c r="AK3698" s="10"/>
      <c r="AL3698" s="1"/>
      <c r="AM3698" s="1"/>
      <c r="AN3698" s="1"/>
      <c r="AO3698" s="1"/>
      <c r="AP3698" s="1"/>
      <c r="AQ3698" s="1"/>
    </row>
    <row r="3699" spans="1:43" ht="15.75" x14ac:dyDescent="0.2">
      <c r="A3699" s="67">
        <f t="shared" si="1580"/>
        <v>45981</v>
      </c>
      <c r="B3699" s="8">
        <f t="shared" si="1584"/>
        <v>17558.414826253822</v>
      </c>
      <c r="C3699" s="224">
        <f t="shared" si="1585"/>
        <v>9500.0962872461932</v>
      </c>
      <c r="D3699" s="28">
        <f t="shared" si="1586"/>
        <v>7245.38</v>
      </c>
      <c r="E3699" s="9">
        <f>IF(K3699=1,VLOOKUP(A3698,[1]Plan1!$AY$117:$BA$314,3),E3698)</f>
        <v>7276.54</v>
      </c>
      <c r="F3699" s="110">
        <f t="shared" si="1587"/>
        <v>45763</v>
      </c>
      <c r="G3699" s="12">
        <f t="shared" si="1588"/>
        <v>4.3006716003852752E-3</v>
      </c>
      <c r="H3699" s="11">
        <f t="shared" si="1589"/>
        <v>46006</v>
      </c>
      <c r="I3699" s="11">
        <f t="shared" si="1590"/>
        <v>46006</v>
      </c>
      <c r="J3699" s="1">
        <f t="shared" si="1591"/>
        <v>19</v>
      </c>
      <c r="K3699" s="1">
        <f t="shared" si="1592"/>
        <v>3</v>
      </c>
      <c r="L3699" s="8">
        <f t="shared" si="1593"/>
        <v>1.0006778199999999</v>
      </c>
      <c r="M3699" s="14">
        <f t="shared" si="1594"/>
        <v>1.0043006699999999</v>
      </c>
      <c r="N3699" s="14">
        <f t="shared" si="1595"/>
        <v>1.7084954849465508</v>
      </c>
      <c r="O3699" s="8">
        <f t="shared" si="1596"/>
        <v>1.70965353</v>
      </c>
      <c r="P3699" s="8">
        <f t="shared" si="1597"/>
        <v>16241.87315283</v>
      </c>
      <c r="Q3699" s="13">
        <f t="shared" si="1598"/>
        <v>0</v>
      </c>
      <c r="R3699" s="21">
        <v>0</v>
      </c>
      <c r="S3699" s="8">
        <f t="shared" si="1599"/>
        <v>0</v>
      </c>
      <c r="T3699" s="10">
        <f t="shared" si="1600"/>
        <v>0.12631999999999999</v>
      </c>
      <c r="U3699" s="13">
        <f t="shared" si="1601"/>
        <v>160</v>
      </c>
      <c r="V3699" s="13">
        <v>252</v>
      </c>
      <c r="W3699" s="14">
        <f t="shared" si="1579"/>
        <v>1.078452795</v>
      </c>
      <c r="X3699" s="85">
        <f t="shared" si="1583"/>
        <v>1316.5416734238229</v>
      </c>
      <c r="Y3699" s="8">
        <v>0</v>
      </c>
      <c r="Z3699" s="9">
        <f t="shared" si="1602"/>
        <v>0</v>
      </c>
      <c r="AA3699" s="26">
        <f t="shared" si="1581"/>
        <v>0</v>
      </c>
      <c r="AB3699" s="70">
        <f t="shared" si="1582"/>
        <v>0</v>
      </c>
      <c r="AC3699" s="4"/>
      <c r="AD3699" s="1"/>
      <c r="AE3699" s="11"/>
      <c r="AF3699" s="5"/>
      <c r="AG3699" s="1"/>
      <c r="AH3699" s="1"/>
      <c r="AI3699" s="1"/>
      <c r="AJ3699" s="1"/>
      <c r="AK3699" s="10"/>
      <c r="AL3699" s="1"/>
      <c r="AM3699" s="1"/>
      <c r="AN3699" s="1"/>
      <c r="AO3699" s="1"/>
      <c r="AP3699" s="1"/>
      <c r="AQ3699" s="1"/>
    </row>
    <row r="3700" spans="1:43" ht="15.75" x14ac:dyDescent="0.2">
      <c r="A3700" s="67">
        <f t="shared" si="1580"/>
        <v>45982</v>
      </c>
      <c r="B3700" s="8">
        <f t="shared" si="1584"/>
        <v>17558.414826253822</v>
      </c>
      <c r="C3700" s="224">
        <f t="shared" si="1585"/>
        <v>9500.0962872461932</v>
      </c>
      <c r="D3700" s="28">
        <f t="shared" si="1586"/>
        <v>7245.38</v>
      </c>
      <c r="E3700" s="9">
        <f>IF(K3700=1,VLOOKUP(A3699,[1]Plan1!$AY$117:$BA$314,3),E3699)</f>
        <v>7276.54</v>
      </c>
      <c r="F3700" s="110">
        <f t="shared" si="1587"/>
        <v>45763</v>
      </c>
      <c r="G3700" s="12">
        <f t="shared" si="1588"/>
        <v>4.3006716003852752E-3</v>
      </c>
      <c r="H3700" s="11">
        <f t="shared" si="1589"/>
        <v>46006</v>
      </c>
      <c r="I3700" s="11">
        <f t="shared" si="1590"/>
        <v>46006</v>
      </c>
      <c r="J3700" s="1">
        <f t="shared" si="1591"/>
        <v>19</v>
      </c>
      <c r="K3700" s="1">
        <f t="shared" si="1592"/>
        <v>3</v>
      </c>
      <c r="L3700" s="8">
        <f t="shared" si="1593"/>
        <v>1.0006778199999999</v>
      </c>
      <c r="M3700" s="14">
        <f t="shared" si="1594"/>
        <v>1.0043006699999999</v>
      </c>
      <c r="N3700" s="14">
        <f t="shared" si="1595"/>
        <v>1.7084954849465508</v>
      </c>
      <c r="O3700" s="8">
        <f t="shared" si="1596"/>
        <v>1.70965353</v>
      </c>
      <c r="P3700" s="8">
        <f t="shared" si="1597"/>
        <v>16241.87315283</v>
      </c>
      <c r="Q3700" s="13">
        <f t="shared" si="1598"/>
        <v>0</v>
      </c>
      <c r="R3700" s="21">
        <v>0</v>
      </c>
      <c r="S3700" s="8">
        <f t="shared" si="1599"/>
        <v>0</v>
      </c>
      <c r="T3700" s="10">
        <f t="shared" si="1600"/>
        <v>0.12631999999999999</v>
      </c>
      <c r="U3700" s="13">
        <f t="shared" si="1601"/>
        <v>160</v>
      </c>
      <c r="V3700" s="13">
        <v>252</v>
      </c>
      <c r="W3700" s="14">
        <f t="shared" si="1579"/>
        <v>1.078452795</v>
      </c>
      <c r="X3700" s="85">
        <f t="shared" si="1583"/>
        <v>1316.5416734238229</v>
      </c>
      <c r="Y3700" s="8">
        <v>0</v>
      </c>
      <c r="Z3700" s="9">
        <f t="shared" si="1602"/>
        <v>0</v>
      </c>
      <c r="AA3700" s="26">
        <f t="shared" si="1581"/>
        <v>0</v>
      </c>
      <c r="AB3700" s="70">
        <f t="shared" si="1582"/>
        <v>0</v>
      </c>
      <c r="AC3700" s="4"/>
      <c r="AD3700" s="1"/>
      <c r="AE3700" s="11"/>
      <c r="AF3700" s="5"/>
      <c r="AG3700" s="1"/>
      <c r="AH3700" s="1"/>
      <c r="AI3700" s="1"/>
      <c r="AJ3700" s="1"/>
      <c r="AK3700" s="10"/>
      <c r="AL3700" s="1"/>
      <c r="AM3700" s="1"/>
      <c r="AN3700" s="1"/>
      <c r="AO3700" s="1"/>
      <c r="AP3700" s="1"/>
      <c r="AQ3700" s="1"/>
    </row>
    <row r="3701" spans="1:43" ht="15.75" x14ac:dyDescent="0.2">
      <c r="A3701" s="67">
        <f t="shared" si="1580"/>
        <v>45983</v>
      </c>
      <c r="B3701" s="8">
        <f t="shared" si="1584"/>
        <v>17570.67348157716</v>
      </c>
      <c r="C3701" s="224">
        <f t="shared" si="1585"/>
        <v>9500.0962872461932</v>
      </c>
      <c r="D3701" s="28">
        <f t="shared" si="1586"/>
        <v>7245.38</v>
      </c>
      <c r="E3701" s="9">
        <f>IF(K3701=1,VLOOKUP(A3700,[1]Plan1!$AY$117:$BA$314,3),E3700)</f>
        <v>7276.54</v>
      </c>
      <c r="F3701" s="110">
        <f t="shared" si="1587"/>
        <v>45763</v>
      </c>
      <c r="G3701" s="12">
        <f t="shared" si="1588"/>
        <v>4.3006716003852752E-3</v>
      </c>
      <c r="H3701" s="11">
        <f t="shared" si="1589"/>
        <v>46006</v>
      </c>
      <c r="I3701" s="11">
        <f t="shared" si="1590"/>
        <v>46006</v>
      </c>
      <c r="J3701" s="1">
        <f t="shared" si="1591"/>
        <v>19</v>
      </c>
      <c r="K3701" s="1">
        <f t="shared" si="1592"/>
        <v>4</v>
      </c>
      <c r="L3701" s="8">
        <f t="shared" si="1593"/>
        <v>1.0009038699999999</v>
      </c>
      <c r="M3701" s="14">
        <f t="shared" si="1594"/>
        <v>1.0043006699999999</v>
      </c>
      <c r="N3701" s="14">
        <f t="shared" si="1595"/>
        <v>1.7084954849465508</v>
      </c>
      <c r="O3701" s="8">
        <f t="shared" si="1596"/>
        <v>1.71003974</v>
      </c>
      <c r="P3701" s="8">
        <f t="shared" si="1597"/>
        <v>16245.542185009999</v>
      </c>
      <c r="Q3701" s="13">
        <f t="shared" si="1598"/>
        <v>0</v>
      </c>
      <c r="R3701" s="21">
        <v>0</v>
      </c>
      <c r="S3701" s="8">
        <f t="shared" si="1599"/>
        <v>0</v>
      </c>
      <c r="T3701" s="10">
        <f t="shared" si="1600"/>
        <v>0.12631999999999999</v>
      </c>
      <c r="U3701" s="13">
        <f t="shared" si="1601"/>
        <v>161</v>
      </c>
      <c r="V3701" s="13">
        <v>252</v>
      </c>
      <c r="W3701" s="14">
        <f t="shared" si="1579"/>
        <v>1.078961995</v>
      </c>
      <c r="X3701" s="85">
        <f t="shared" si="1583"/>
        <v>1325.1312965671598</v>
      </c>
      <c r="Y3701" s="8">
        <v>0</v>
      </c>
      <c r="Z3701" s="9">
        <f t="shared" si="1602"/>
        <v>0</v>
      </c>
      <c r="AA3701" s="26">
        <f t="shared" si="1581"/>
        <v>0</v>
      </c>
      <c r="AB3701" s="70">
        <f t="shared" si="1582"/>
        <v>0</v>
      </c>
      <c r="AC3701" s="4"/>
      <c r="AD3701" s="1"/>
      <c r="AE3701" s="11"/>
      <c r="AF3701" s="5"/>
      <c r="AG3701" s="1"/>
      <c r="AH3701" s="1"/>
      <c r="AI3701" s="1"/>
      <c r="AJ3701" s="1"/>
      <c r="AK3701" s="10"/>
      <c r="AL3701" s="1"/>
      <c r="AM3701" s="1"/>
      <c r="AN3701" s="1"/>
      <c r="AO3701" s="1"/>
      <c r="AP3701" s="1"/>
      <c r="AQ3701" s="1"/>
    </row>
    <row r="3702" spans="1:43" ht="15.75" x14ac:dyDescent="0.2">
      <c r="A3702" s="67">
        <f t="shared" si="1580"/>
        <v>45984</v>
      </c>
      <c r="B3702" s="8">
        <f t="shared" si="1584"/>
        <v>17570.67348157716</v>
      </c>
      <c r="C3702" s="224">
        <f t="shared" si="1585"/>
        <v>9500.0962872461932</v>
      </c>
      <c r="D3702" s="28">
        <f t="shared" si="1586"/>
        <v>7245.38</v>
      </c>
      <c r="E3702" s="9">
        <f>IF(K3702=1,VLOOKUP(A3701,[1]Plan1!$AY$117:$BA$314,3),E3701)</f>
        <v>7276.54</v>
      </c>
      <c r="F3702" s="110">
        <f t="shared" si="1587"/>
        <v>45763</v>
      </c>
      <c r="G3702" s="12">
        <f t="shared" si="1588"/>
        <v>4.3006716003852752E-3</v>
      </c>
      <c r="H3702" s="11">
        <f t="shared" si="1589"/>
        <v>46006</v>
      </c>
      <c r="I3702" s="11">
        <f t="shared" si="1590"/>
        <v>46006</v>
      </c>
      <c r="J3702" s="1">
        <f t="shared" si="1591"/>
        <v>19</v>
      </c>
      <c r="K3702" s="1">
        <f t="shared" si="1592"/>
        <v>4</v>
      </c>
      <c r="L3702" s="8">
        <f t="shared" si="1593"/>
        <v>1.0009038699999999</v>
      </c>
      <c r="M3702" s="14">
        <f t="shared" si="1594"/>
        <v>1.0043006699999999</v>
      </c>
      <c r="N3702" s="14">
        <f t="shared" si="1595"/>
        <v>1.7084954849465508</v>
      </c>
      <c r="O3702" s="8">
        <f t="shared" si="1596"/>
        <v>1.71003974</v>
      </c>
      <c r="P3702" s="8">
        <f t="shared" si="1597"/>
        <v>16245.542185009999</v>
      </c>
      <c r="Q3702" s="13">
        <f t="shared" si="1598"/>
        <v>0</v>
      </c>
      <c r="R3702" s="21">
        <v>0</v>
      </c>
      <c r="S3702" s="8">
        <f t="shared" si="1599"/>
        <v>0</v>
      </c>
      <c r="T3702" s="10">
        <f t="shared" si="1600"/>
        <v>0.12631999999999999</v>
      </c>
      <c r="U3702" s="13">
        <f t="shared" si="1601"/>
        <v>161</v>
      </c>
      <c r="V3702" s="13">
        <v>252</v>
      </c>
      <c r="W3702" s="14">
        <f t="shared" si="1579"/>
        <v>1.078961995</v>
      </c>
      <c r="X3702" s="85">
        <f t="shared" si="1583"/>
        <v>1325.1312965671598</v>
      </c>
      <c r="Y3702" s="8">
        <v>0</v>
      </c>
      <c r="Z3702" s="9">
        <f t="shared" si="1602"/>
        <v>0</v>
      </c>
      <c r="AA3702" s="26">
        <f t="shared" si="1581"/>
        <v>0</v>
      </c>
      <c r="AB3702" s="70">
        <f t="shared" si="1582"/>
        <v>0</v>
      </c>
      <c r="AC3702" s="4"/>
      <c r="AD3702" s="1"/>
      <c r="AE3702" s="11"/>
      <c r="AF3702" s="5"/>
      <c r="AG3702" s="1"/>
      <c r="AH3702" s="1"/>
      <c r="AI3702" s="1"/>
      <c r="AJ3702" s="1"/>
      <c r="AK3702" s="10"/>
      <c r="AL3702" s="1"/>
      <c r="AM3702" s="1"/>
      <c r="AN3702" s="1"/>
      <c r="AO3702" s="1"/>
      <c r="AP3702" s="1"/>
      <c r="AQ3702" s="1"/>
    </row>
    <row r="3703" spans="1:43" ht="15.75" x14ac:dyDescent="0.2">
      <c r="A3703" s="67">
        <f t="shared" si="1580"/>
        <v>45985</v>
      </c>
      <c r="B3703" s="8">
        <f t="shared" si="1584"/>
        <v>17570.67348157716</v>
      </c>
      <c r="C3703" s="224">
        <f t="shared" si="1585"/>
        <v>9500.0962872461932</v>
      </c>
      <c r="D3703" s="28">
        <f t="shared" si="1586"/>
        <v>7245.38</v>
      </c>
      <c r="E3703" s="9">
        <f>IF(K3703=1,VLOOKUP(A3702,[1]Plan1!$AY$117:$BA$314,3),E3702)</f>
        <v>7276.54</v>
      </c>
      <c r="F3703" s="110">
        <f t="shared" si="1587"/>
        <v>45763</v>
      </c>
      <c r="G3703" s="12">
        <f t="shared" si="1588"/>
        <v>4.3006716003852752E-3</v>
      </c>
      <c r="H3703" s="11">
        <f t="shared" si="1589"/>
        <v>46006</v>
      </c>
      <c r="I3703" s="11">
        <f t="shared" si="1590"/>
        <v>46006</v>
      </c>
      <c r="J3703" s="1">
        <f t="shared" si="1591"/>
        <v>19</v>
      </c>
      <c r="K3703" s="1">
        <f t="shared" si="1592"/>
        <v>4</v>
      </c>
      <c r="L3703" s="8">
        <f t="shared" si="1593"/>
        <v>1.0009038699999999</v>
      </c>
      <c r="M3703" s="14">
        <f t="shared" si="1594"/>
        <v>1.0043006699999999</v>
      </c>
      <c r="N3703" s="14">
        <f t="shared" si="1595"/>
        <v>1.7084954849465508</v>
      </c>
      <c r="O3703" s="8">
        <f t="shared" si="1596"/>
        <v>1.71003974</v>
      </c>
      <c r="P3703" s="8">
        <f t="shared" si="1597"/>
        <v>16245.542185009999</v>
      </c>
      <c r="Q3703" s="13">
        <f t="shared" si="1598"/>
        <v>0</v>
      </c>
      <c r="R3703" s="21">
        <v>0</v>
      </c>
      <c r="S3703" s="8">
        <f t="shared" si="1599"/>
        <v>0</v>
      </c>
      <c r="T3703" s="10">
        <f t="shared" si="1600"/>
        <v>0.12631999999999999</v>
      </c>
      <c r="U3703" s="13">
        <f t="shared" si="1601"/>
        <v>161</v>
      </c>
      <c r="V3703" s="13">
        <v>252</v>
      </c>
      <c r="W3703" s="14">
        <f t="shared" si="1579"/>
        <v>1.078961995</v>
      </c>
      <c r="X3703" s="85">
        <f t="shared" si="1583"/>
        <v>1325.1312965671598</v>
      </c>
      <c r="Y3703" s="8">
        <v>0</v>
      </c>
      <c r="Z3703" s="9">
        <f t="shared" si="1602"/>
        <v>0</v>
      </c>
      <c r="AA3703" s="26">
        <f t="shared" si="1581"/>
        <v>0</v>
      </c>
      <c r="AB3703" s="70">
        <f t="shared" si="1582"/>
        <v>0</v>
      </c>
      <c r="AC3703" s="4"/>
      <c r="AD3703" s="1"/>
      <c r="AE3703" s="11"/>
      <c r="AF3703" s="5"/>
      <c r="AG3703" s="1"/>
      <c r="AH3703" s="1"/>
      <c r="AI3703" s="1"/>
      <c r="AJ3703" s="1"/>
      <c r="AK3703" s="10"/>
      <c r="AL3703" s="1"/>
      <c r="AM3703" s="1"/>
      <c r="AN3703" s="1"/>
      <c r="AO3703" s="1"/>
      <c r="AP3703" s="1"/>
      <c r="AQ3703" s="1"/>
    </row>
    <row r="3704" spans="1:43" ht="15.75" x14ac:dyDescent="0.2">
      <c r="A3704" s="67">
        <f t="shared" si="1580"/>
        <v>45986</v>
      </c>
      <c r="B3704" s="8">
        <f t="shared" si="1584"/>
        <v>17582.940408507657</v>
      </c>
      <c r="C3704" s="224">
        <f t="shared" si="1585"/>
        <v>9500.0962872461932</v>
      </c>
      <c r="D3704" s="28">
        <f t="shared" si="1586"/>
        <v>7245.38</v>
      </c>
      <c r="E3704" s="9">
        <f>IF(K3704=1,VLOOKUP(A3703,[1]Plan1!$AY$117:$BA$314,3),E3703)</f>
        <v>7276.54</v>
      </c>
      <c r="F3704" s="110">
        <f t="shared" si="1587"/>
        <v>45763</v>
      </c>
      <c r="G3704" s="12">
        <f t="shared" si="1588"/>
        <v>4.3006716003852752E-3</v>
      </c>
      <c r="H3704" s="11">
        <f t="shared" si="1589"/>
        <v>46006</v>
      </c>
      <c r="I3704" s="11">
        <f t="shared" si="1590"/>
        <v>46006</v>
      </c>
      <c r="J3704" s="1">
        <f t="shared" si="1591"/>
        <v>19</v>
      </c>
      <c r="K3704" s="1">
        <f t="shared" si="1592"/>
        <v>5</v>
      </c>
      <c r="L3704" s="8">
        <f t="shared" si="1593"/>
        <v>1.0011299600000001</v>
      </c>
      <c r="M3704" s="14">
        <f t="shared" si="1594"/>
        <v>1.0043006699999999</v>
      </c>
      <c r="N3704" s="14">
        <f t="shared" si="1595"/>
        <v>1.7084954849465508</v>
      </c>
      <c r="O3704" s="8">
        <f t="shared" si="1596"/>
        <v>1.7104260099999999</v>
      </c>
      <c r="P3704" s="8">
        <f t="shared" si="1597"/>
        <v>16249.211787210001</v>
      </c>
      <c r="Q3704" s="13">
        <f t="shared" si="1598"/>
        <v>0</v>
      </c>
      <c r="R3704" s="21">
        <v>0</v>
      </c>
      <c r="S3704" s="8">
        <f t="shared" si="1599"/>
        <v>0</v>
      </c>
      <c r="T3704" s="10">
        <f t="shared" si="1600"/>
        <v>0.12631999999999999</v>
      </c>
      <c r="U3704" s="13">
        <f t="shared" si="1601"/>
        <v>162</v>
      </c>
      <c r="V3704" s="13">
        <v>252</v>
      </c>
      <c r="W3704" s="14">
        <f t="shared" si="1579"/>
        <v>1.0794714350000001</v>
      </c>
      <c r="X3704" s="85">
        <f t="shared" si="1583"/>
        <v>1333.7286212976549</v>
      </c>
      <c r="Y3704" s="8">
        <v>0</v>
      </c>
      <c r="Z3704" s="9">
        <f t="shared" si="1602"/>
        <v>0</v>
      </c>
      <c r="AA3704" s="26">
        <f t="shared" si="1581"/>
        <v>0</v>
      </c>
      <c r="AB3704" s="70">
        <f t="shared" si="1582"/>
        <v>0</v>
      </c>
      <c r="AC3704" s="4"/>
      <c r="AD3704" s="1"/>
      <c r="AE3704" s="11"/>
      <c r="AF3704" s="5"/>
      <c r="AG3704" s="1"/>
      <c r="AH3704" s="1"/>
      <c r="AI3704" s="1"/>
      <c r="AJ3704" s="1"/>
      <c r="AK3704" s="10"/>
      <c r="AL3704" s="1"/>
      <c r="AM3704" s="1"/>
      <c r="AN3704" s="1"/>
      <c r="AO3704" s="1"/>
      <c r="AP3704" s="1"/>
      <c r="AQ3704" s="1"/>
    </row>
    <row r="3705" spans="1:43" ht="15.75" x14ac:dyDescent="0.2">
      <c r="A3705" s="67">
        <f t="shared" si="1580"/>
        <v>45987</v>
      </c>
      <c r="B3705" s="8">
        <f t="shared" si="1584"/>
        <v>17595.216141082536</v>
      </c>
      <c r="C3705" s="224">
        <f t="shared" si="1585"/>
        <v>9500.0962872461932</v>
      </c>
      <c r="D3705" s="28">
        <f t="shared" si="1586"/>
        <v>7245.38</v>
      </c>
      <c r="E3705" s="9">
        <f>IF(K3705=1,VLOOKUP(A3704,[1]Plan1!$AY$117:$BA$314,3),E3704)</f>
        <v>7276.54</v>
      </c>
      <c r="F3705" s="110">
        <f t="shared" si="1587"/>
        <v>45763</v>
      </c>
      <c r="G3705" s="12">
        <f t="shared" si="1588"/>
        <v>4.3006716003852752E-3</v>
      </c>
      <c r="H3705" s="11">
        <f t="shared" si="1589"/>
        <v>46006</v>
      </c>
      <c r="I3705" s="11">
        <f t="shared" si="1590"/>
        <v>46006</v>
      </c>
      <c r="J3705" s="1">
        <f t="shared" si="1591"/>
        <v>19</v>
      </c>
      <c r="K3705" s="1">
        <f t="shared" si="1592"/>
        <v>6</v>
      </c>
      <c r="L3705" s="8">
        <f t="shared" si="1593"/>
        <v>1.0013561099999999</v>
      </c>
      <c r="M3705" s="14">
        <f t="shared" si="1594"/>
        <v>1.0043006699999999</v>
      </c>
      <c r="N3705" s="14">
        <f t="shared" si="1595"/>
        <v>1.7084954849465508</v>
      </c>
      <c r="O3705" s="8">
        <f t="shared" si="1596"/>
        <v>1.7108123900000001</v>
      </c>
      <c r="P3705" s="8">
        <f t="shared" si="1597"/>
        <v>16252.882434409999</v>
      </c>
      <c r="Q3705" s="13">
        <f t="shared" si="1598"/>
        <v>0</v>
      </c>
      <c r="R3705" s="21">
        <v>0</v>
      </c>
      <c r="S3705" s="8">
        <f t="shared" si="1599"/>
        <v>0</v>
      </c>
      <c r="T3705" s="10">
        <f t="shared" si="1600"/>
        <v>0.12631999999999999</v>
      </c>
      <c r="U3705" s="13">
        <f t="shared" si="1601"/>
        <v>163</v>
      </c>
      <c r="V3705" s="13">
        <v>252</v>
      </c>
      <c r="W3705" s="14">
        <f t="shared" si="1579"/>
        <v>1.0799811159999999</v>
      </c>
      <c r="X3705" s="85">
        <f t="shared" si="1583"/>
        <v>1342.3337066725367</v>
      </c>
      <c r="Y3705" s="8">
        <v>0</v>
      </c>
      <c r="Z3705" s="9">
        <f t="shared" si="1602"/>
        <v>0</v>
      </c>
      <c r="AA3705" s="26">
        <f t="shared" si="1581"/>
        <v>0</v>
      </c>
      <c r="AB3705" s="70">
        <f t="shared" si="1582"/>
        <v>0</v>
      </c>
      <c r="AC3705" s="4"/>
      <c r="AD3705" s="1"/>
      <c r="AE3705" s="11"/>
      <c r="AF3705" s="5"/>
      <c r="AG3705" s="1"/>
      <c r="AH3705" s="1"/>
      <c r="AI3705" s="1"/>
      <c r="AJ3705" s="1"/>
      <c r="AK3705" s="10"/>
      <c r="AL3705" s="1"/>
      <c r="AM3705" s="1"/>
      <c r="AN3705" s="1"/>
      <c r="AO3705" s="1"/>
      <c r="AP3705" s="1"/>
      <c r="AQ3705" s="1"/>
    </row>
    <row r="3706" spans="1:43" ht="15.75" x14ac:dyDescent="0.2">
      <c r="A3706" s="67">
        <f t="shared" si="1580"/>
        <v>45988</v>
      </c>
      <c r="B3706" s="8">
        <f t="shared" si="1584"/>
        <v>17607.500358568766</v>
      </c>
      <c r="C3706" s="224">
        <f t="shared" si="1585"/>
        <v>9500.0962872461932</v>
      </c>
      <c r="D3706" s="28">
        <f t="shared" si="1586"/>
        <v>7245.38</v>
      </c>
      <c r="E3706" s="9">
        <f>IF(K3706=1,VLOOKUP(A3705,[1]Plan1!$AY$117:$BA$314,3),E3705)</f>
        <v>7276.54</v>
      </c>
      <c r="F3706" s="110">
        <f t="shared" si="1587"/>
        <v>45763</v>
      </c>
      <c r="G3706" s="12">
        <f t="shared" si="1588"/>
        <v>4.3006716003852752E-3</v>
      </c>
      <c r="H3706" s="11">
        <f t="shared" si="1589"/>
        <v>46006</v>
      </c>
      <c r="I3706" s="11">
        <f t="shared" si="1590"/>
        <v>46006</v>
      </c>
      <c r="J3706" s="1">
        <f t="shared" si="1591"/>
        <v>19</v>
      </c>
      <c r="K3706" s="1">
        <f t="shared" si="1592"/>
        <v>7</v>
      </c>
      <c r="L3706" s="8">
        <f t="shared" si="1593"/>
        <v>1.0015823100000001</v>
      </c>
      <c r="M3706" s="14">
        <f t="shared" si="1594"/>
        <v>1.0043006699999999</v>
      </c>
      <c r="N3706" s="14">
        <f t="shared" si="1595"/>
        <v>1.7084954849465508</v>
      </c>
      <c r="O3706" s="8">
        <f t="shared" si="1596"/>
        <v>1.7111988499999999</v>
      </c>
      <c r="P3706" s="8">
        <f t="shared" si="1597"/>
        <v>16256.55384162</v>
      </c>
      <c r="Q3706" s="13">
        <f t="shared" si="1598"/>
        <v>0</v>
      </c>
      <c r="R3706" s="21">
        <v>0</v>
      </c>
      <c r="S3706" s="8">
        <f t="shared" si="1599"/>
        <v>0</v>
      </c>
      <c r="T3706" s="10">
        <f t="shared" si="1600"/>
        <v>0.12631999999999999</v>
      </c>
      <c r="U3706" s="13">
        <f t="shared" si="1601"/>
        <v>164</v>
      </c>
      <c r="V3706" s="13">
        <v>252</v>
      </c>
      <c r="W3706" s="14">
        <f t="shared" si="1579"/>
        <v>1.080491037</v>
      </c>
      <c r="X3706" s="85">
        <f t="shared" si="1583"/>
        <v>1350.9465169487662</v>
      </c>
      <c r="Y3706" s="8">
        <v>0</v>
      </c>
      <c r="Z3706" s="9">
        <f t="shared" si="1602"/>
        <v>0</v>
      </c>
      <c r="AA3706" s="26">
        <f t="shared" si="1581"/>
        <v>0</v>
      </c>
      <c r="AB3706" s="70">
        <f t="shared" si="1582"/>
        <v>0</v>
      </c>
      <c r="AC3706" s="4"/>
      <c r="AD3706" s="1"/>
      <c r="AE3706" s="11"/>
      <c r="AF3706" s="5"/>
      <c r="AG3706" s="1"/>
      <c r="AH3706" s="1"/>
      <c r="AI3706" s="1"/>
      <c r="AJ3706" s="1"/>
      <c r="AK3706" s="10"/>
      <c r="AL3706" s="1"/>
      <c r="AM3706" s="1"/>
      <c r="AN3706" s="1"/>
      <c r="AO3706" s="1"/>
      <c r="AP3706" s="1"/>
      <c r="AQ3706" s="1"/>
    </row>
    <row r="3707" spans="1:43" ht="15.75" x14ac:dyDescent="0.2">
      <c r="A3707" s="67">
        <f t="shared" si="1580"/>
        <v>45989</v>
      </c>
      <c r="B3707" s="8">
        <f t="shared" si="1584"/>
        <v>17619.792994465985</v>
      </c>
      <c r="C3707" s="224">
        <f t="shared" si="1585"/>
        <v>9500.0962872461932</v>
      </c>
      <c r="D3707" s="28">
        <f t="shared" si="1586"/>
        <v>7245.38</v>
      </c>
      <c r="E3707" s="9">
        <f>IF(K3707=1,VLOOKUP(A3706,[1]Plan1!$AY$117:$BA$314,3),E3706)</f>
        <v>7276.54</v>
      </c>
      <c r="F3707" s="110">
        <f t="shared" si="1587"/>
        <v>45763</v>
      </c>
      <c r="G3707" s="12">
        <f t="shared" si="1588"/>
        <v>4.3006716003852752E-3</v>
      </c>
      <c r="H3707" s="11">
        <f t="shared" si="1589"/>
        <v>46006</v>
      </c>
      <c r="I3707" s="11">
        <f t="shared" si="1590"/>
        <v>46006</v>
      </c>
      <c r="J3707" s="1">
        <f t="shared" si="1591"/>
        <v>19</v>
      </c>
      <c r="K3707" s="1">
        <f t="shared" si="1592"/>
        <v>8</v>
      </c>
      <c r="L3707" s="8">
        <f t="shared" si="1593"/>
        <v>1.00180855</v>
      </c>
      <c r="M3707" s="14">
        <f t="shared" si="1594"/>
        <v>1.0043006699999999</v>
      </c>
      <c r="N3707" s="14">
        <f t="shared" si="1595"/>
        <v>1.7084954849465508</v>
      </c>
      <c r="O3707" s="8">
        <f t="shared" si="1596"/>
        <v>1.71158538</v>
      </c>
      <c r="P3707" s="8">
        <f t="shared" si="1597"/>
        <v>16260.22591384</v>
      </c>
      <c r="Q3707" s="13">
        <f t="shared" si="1598"/>
        <v>0</v>
      </c>
      <c r="R3707" s="21">
        <v>0</v>
      </c>
      <c r="S3707" s="8">
        <f t="shared" si="1599"/>
        <v>0</v>
      </c>
      <c r="T3707" s="10">
        <f t="shared" si="1600"/>
        <v>0.12631999999999999</v>
      </c>
      <c r="U3707" s="13">
        <f t="shared" si="1601"/>
        <v>165</v>
      </c>
      <c r="V3707" s="13">
        <v>252</v>
      </c>
      <c r="W3707" s="14">
        <f t="shared" si="1579"/>
        <v>1.0810012</v>
      </c>
      <c r="X3707" s="85">
        <f t="shared" si="1583"/>
        <v>1359.5670806259857</v>
      </c>
      <c r="Y3707" s="8">
        <v>0</v>
      </c>
      <c r="Z3707" s="9">
        <f t="shared" si="1602"/>
        <v>0</v>
      </c>
      <c r="AA3707" s="26">
        <f t="shared" si="1581"/>
        <v>0</v>
      </c>
      <c r="AB3707" s="70">
        <f t="shared" si="1582"/>
        <v>0</v>
      </c>
      <c r="AC3707" s="4"/>
      <c r="AD3707" s="1"/>
      <c r="AE3707" s="11"/>
      <c r="AF3707" s="5"/>
      <c r="AG3707" s="1"/>
      <c r="AH3707" s="1"/>
      <c r="AI3707" s="1"/>
      <c r="AJ3707" s="1"/>
      <c r="AK3707" s="10"/>
      <c r="AL3707" s="1"/>
      <c r="AM3707" s="1"/>
      <c r="AN3707" s="1"/>
      <c r="AO3707" s="1"/>
      <c r="AP3707" s="1"/>
      <c r="AQ3707" s="1"/>
    </row>
    <row r="3708" spans="1:43" ht="15.75" x14ac:dyDescent="0.2">
      <c r="A3708" s="67">
        <f t="shared" si="1580"/>
        <v>45990</v>
      </c>
      <c r="B3708" s="8">
        <f t="shared" si="1584"/>
        <v>17632.094328809239</v>
      </c>
      <c r="C3708" s="224">
        <f t="shared" si="1585"/>
        <v>9500.0962872461932</v>
      </c>
      <c r="D3708" s="28">
        <f t="shared" si="1586"/>
        <v>7245.38</v>
      </c>
      <c r="E3708" s="9">
        <f>IF(K3708=1,VLOOKUP(A3707,[1]Plan1!$AY$117:$BA$314,3),E3707)</f>
        <v>7276.54</v>
      </c>
      <c r="F3708" s="110">
        <f t="shared" si="1587"/>
        <v>45763</v>
      </c>
      <c r="G3708" s="12">
        <f t="shared" si="1588"/>
        <v>4.3006716003852752E-3</v>
      </c>
      <c r="H3708" s="11">
        <f t="shared" si="1589"/>
        <v>46006</v>
      </c>
      <c r="I3708" s="11">
        <f t="shared" si="1590"/>
        <v>46006</v>
      </c>
      <c r="J3708" s="1">
        <f t="shared" si="1591"/>
        <v>19</v>
      </c>
      <c r="K3708" s="1">
        <f t="shared" si="1592"/>
        <v>9</v>
      </c>
      <c r="L3708" s="8">
        <f t="shared" si="1593"/>
        <v>1.00203485</v>
      </c>
      <c r="M3708" s="14">
        <f t="shared" si="1594"/>
        <v>1.0043006699999999</v>
      </c>
      <c r="N3708" s="14">
        <f t="shared" si="1595"/>
        <v>1.7084954849465508</v>
      </c>
      <c r="O3708" s="8">
        <f t="shared" si="1596"/>
        <v>1.71197201</v>
      </c>
      <c r="P3708" s="8">
        <f t="shared" si="1597"/>
        <v>16263.89893607</v>
      </c>
      <c r="Q3708" s="13">
        <f t="shared" si="1598"/>
        <v>0</v>
      </c>
      <c r="R3708" s="21">
        <v>0</v>
      </c>
      <c r="S3708" s="8">
        <f t="shared" si="1599"/>
        <v>0</v>
      </c>
      <c r="T3708" s="10">
        <f t="shared" si="1600"/>
        <v>0.12631999999999999</v>
      </c>
      <c r="U3708" s="13">
        <f t="shared" si="1601"/>
        <v>166</v>
      </c>
      <c r="V3708" s="13">
        <v>252</v>
      </c>
      <c r="W3708" s="14">
        <f t="shared" ref="W3708:W3771" si="1603">ROUND((1+T3708)^TRUNC((U3708/V3708),9),9)</f>
        <v>1.081511603</v>
      </c>
      <c r="X3708" s="85">
        <f t="shared" si="1583"/>
        <v>1368.1953927392394</v>
      </c>
      <c r="Y3708" s="8">
        <v>0</v>
      </c>
      <c r="Z3708" s="9">
        <f t="shared" si="1602"/>
        <v>0</v>
      </c>
      <c r="AA3708" s="26">
        <f t="shared" si="1581"/>
        <v>0</v>
      </c>
      <c r="AB3708" s="70">
        <f t="shared" si="1582"/>
        <v>0</v>
      </c>
      <c r="AC3708" s="4"/>
      <c r="AD3708" s="1"/>
      <c r="AE3708" s="11"/>
      <c r="AF3708" s="5"/>
      <c r="AG3708" s="1"/>
      <c r="AH3708" s="1"/>
      <c r="AI3708" s="1"/>
      <c r="AJ3708" s="1"/>
      <c r="AK3708" s="10"/>
      <c r="AL3708" s="1"/>
      <c r="AM3708" s="1"/>
      <c r="AN3708" s="1"/>
      <c r="AO3708" s="1"/>
      <c r="AP3708" s="1"/>
      <c r="AQ3708" s="1"/>
    </row>
    <row r="3709" spans="1:43" ht="15.75" x14ac:dyDescent="0.2">
      <c r="A3709" s="67">
        <f t="shared" si="1580"/>
        <v>45991</v>
      </c>
      <c r="B3709" s="8">
        <f t="shared" si="1584"/>
        <v>17632.094328809239</v>
      </c>
      <c r="C3709" s="224">
        <f t="shared" si="1585"/>
        <v>9500.0962872461932</v>
      </c>
      <c r="D3709" s="28">
        <f t="shared" si="1586"/>
        <v>7245.38</v>
      </c>
      <c r="E3709" s="9">
        <f>IF(K3709=1,VLOOKUP(A3708,[1]Plan1!$AY$117:$BA$314,3),E3708)</f>
        <v>7276.54</v>
      </c>
      <c r="F3709" s="110">
        <f t="shared" si="1587"/>
        <v>45763</v>
      </c>
      <c r="G3709" s="12">
        <f t="shared" si="1588"/>
        <v>4.3006716003852752E-3</v>
      </c>
      <c r="H3709" s="11">
        <f t="shared" si="1589"/>
        <v>46006</v>
      </c>
      <c r="I3709" s="11">
        <f t="shared" si="1590"/>
        <v>46006</v>
      </c>
      <c r="J3709" s="1">
        <f t="shared" si="1591"/>
        <v>19</v>
      </c>
      <c r="K3709" s="1">
        <f t="shared" si="1592"/>
        <v>9</v>
      </c>
      <c r="L3709" s="8">
        <f t="shared" si="1593"/>
        <v>1.00203485</v>
      </c>
      <c r="M3709" s="14">
        <f t="shared" si="1594"/>
        <v>1.0043006699999999</v>
      </c>
      <c r="N3709" s="14">
        <f t="shared" si="1595"/>
        <v>1.7084954849465508</v>
      </c>
      <c r="O3709" s="8">
        <f t="shared" si="1596"/>
        <v>1.71197201</v>
      </c>
      <c r="P3709" s="8">
        <f t="shared" si="1597"/>
        <v>16263.89893607</v>
      </c>
      <c r="Q3709" s="13">
        <f t="shared" si="1598"/>
        <v>0</v>
      </c>
      <c r="R3709" s="21">
        <v>0</v>
      </c>
      <c r="S3709" s="8">
        <f t="shared" si="1599"/>
        <v>0</v>
      </c>
      <c r="T3709" s="10">
        <f t="shared" si="1600"/>
        <v>0.12631999999999999</v>
      </c>
      <c r="U3709" s="13">
        <f t="shared" si="1601"/>
        <v>166</v>
      </c>
      <c r="V3709" s="13">
        <v>252</v>
      </c>
      <c r="W3709" s="14">
        <f t="shared" si="1603"/>
        <v>1.081511603</v>
      </c>
      <c r="X3709" s="85">
        <f t="shared" si="1583"/>
        <v>1368.1953927392394</v>
      </c>
      <c r="Y3709" s="8">
        <v>0</v>
      </c>
      <c r="Z3709" s="9">
        <f t="shared" si="1602"/>
        <v>0</v>
      </c>
      <c r="AA3709" s="26">
        <f t="shared" si="1581"/>
        <v>0</v>
      </c>
      <c r="AB3709" s="70">
        <f t="shared" si="1582"/>
        <v>0</v>
      </c>
      <c r="AC3709" s="4"/>
      <c r="AD3709" s="1"/>
      <c r="AE3709" s="11"/>
      <c r="AF3709" s="5"/>
      <c r="AG3709" s="1"/>
      <c r="AH3709" s="1"/>
      <c r="AI3709" s="1"/>
      <c r="AJ3709" s="1"/>
      <c r="AK3709" s="10"/>
      <c r="AL3709" s="1"/>
      <c r="AM3709" s="1"/>
      <c r="AN3709" s="1"/>
      <c r="AO3709" s="1"/>
      <c r="AP3709" s="1"/>
      <c r="AQ3709" s="1"/>
    </row>
    <row r="3710" spans="1:43" ht="15.75" x14ac:dyDescent="0.2">
      <c r="A3710" s="67">
        <f t="shared" si="1580"/>
        <v>45992</v>
      </c>
      <c r="B3710" s="8">
        <f t="shared" si="1584"/>
        <v>17632.094328809239</v>
      </c>
      <c r="C3710" s="224">
        <f t="shared" si="1585"/>
        <v>9500.0962872461932</v>
      </c>
      <c r="D3710" s="28">
        <f t="shared" si="1586"/>
        <v>7245.38</v>
      </c>
      <c r="E3710" s="9">
        <f>IF(K3710=1,VLOOKUP(A3709,[1]Plan1!$AY$117:$BA$314,3),E3709)</f>
        <v>7276.54</v>
      </c>
      <c r="F3710" s="110">
        <f t="shared" si="1587"/>
        <v>45763</v>
      </c>
      <c r="G3710" s="12">
        <f t="shared" si="1588"/>
        <v>4.3006716003852752E-3</v>
      </c>
      <c r="H3710" s="11">
        <f t="shared" si="1589"/>
        <v>46006</v>
      </c>
      <c r="I3710" s="11">
        <f t="shared" si="1590"/>
        <v>46006</v>
      </c>
      <c r="J3710" s="1">
        <f t="shared" si="1591"/>
        <v>19</v>
      </c>
      <c r="K3710" s="1">
        <f t="shared" si="1592"/>
        <v>9</v>
      </c>
      <c r="L3710" s="8">
        <f t="shared" si="1593"/>
        <v>1.00203485</v>
      </c>
      <c r="M3710" s="14">
        <f t="shared" si="1594"/>
        <v>1.0043006699999999</v>
      </c>
      <c r="N3710" s="14">
        <f t="shared" si="1595"/>
        <v>1.7084954849465508</v>
      </c>
      <c r="O3710" s="8">
        <f t="shared" si="1596"/>
        <v>1.71197201</v>
      </c>
      <c r="P3710" s="8">
        <f t="shared" si="1597"/>
        <v>16263.89893607</v>
      </c>
      <c r="Q3710" s="13">
        <f t="shared" si="1598"/>
        <v>0</v>
      </c>
      <c r="R3710" s="21">
        <v>0</v>
      </c>
      <c r="S3710" s="8">
        <f t="shared" si="1599"/>
        <v>0</v>
      </c>
      <c r="T3710" s="10">
        <f t="shared" si="1600"/>
        <v>0.12631999999999999</v>
      </c>
      <c r="U3710" s="13">
        <f t="shared" si="1601"/>
        <v>166</v>
      </c>
      <c r="V3710" s="13">
        <v>252</v>
      </c>
      <c r="W3710" s="14">
        <f t="shared" si="1603"/>
        <v>1.081511603</v>
      </c>
      <c r="X3710" s="85">
        <f t="shared" si="1583"/>
        <v>1368.1953927392394</v>
      </c>
      <c r="Y3710" s="8">
        <v>0</v>
      </c>
      <c r="Z3710" s="9">
        <f t="shared" si="1602"/>
        <v>0</v>
      </c>
      <c r="AA3710" s="26">
        <f t="shared" si="1581"/>
        <v>0</v>
      </c>
      <c r="AB3710" s="70">
        <f t="shared" si="1582"/>
        <v>0</v>
      </c>
      <c r="AC3710" s="4"/>
      <c r="AD3710" s="1"/>
      <c r="AE3710" s="11"/>
      <c r="AF3710" s="5"/>
      <c r="AG3710" s="1"/>
      <c r="AH3710" s="1"/>
      <c r="AI3710" s="1"/>
      <c r="AJ3710" s="1"/>
      <c r="AK3710" s="10"/>
      <c r="AL3710" s="1"/>
      <c r="AM3710" s="1"/>
      <c r="AN3710" s="1"/>
      <c r="AO3710" s="1"/>
      <c r="AP3710" s="1"/>
      <c r="AQ3710" s="1"/>
    </row>
    <row r="3711" spans="1:43" ht="15.75" x14ac:dyDescent="0.2">
      <c r="A3711" s="67">
        <f t="shared" si="1580"/>
        <v>45993</v>
      </c>
      <c r="B3711" s="8">
        <f t="shared" si="1584"/>
        <v>17644.404485066101</v>
      </c>
      <c r="C3711" s="224">
        <f t="shared" si="1585"/>
        <v>9500.0962872461932</v>
      </c>
      <c r="D3711" s="28">
        <f t="shared" si="1586"/>
        <v>7245.38</v>
      </c>
      <c r="E3711" s="9">
        <f>IF(K3711=1,VLOOKUP(A3710,[1]Plan1!$AY$117:$BA$314,3),E3710)</f>
        <v>7276.54</v>
      </c>
      <c r="F3711" s="110">
        <f t="shared" si="1587"/>
        <v>45763</v>
      </c>
      <c r="G3711" s="12">
        <f t="shared" si="1588"/>
        <v>4.3006716003852752E-3</v>
      </c>
      <c r="H3711" s="11">
        <f t="shared" si="1589"/>
        <v>46006</v>
      </c>
      <c r="I3711" s="11">
        <f t="shared" si="1590"/>
        <v>46006</v>
      </c>
      <c r="J3711" s="1">
        <f t="shared" si="1591"/>
        <v>19</v>
      </c>
      <c r="K3711" s="1">
        <f t="shared" si="1592"/>
        <v>10</v>
      </c>
      <c r="L3711" s="8">
        <f t="shared" si="1593"/>
        <v>1.0022612099999999</v>
      </c>
      <c r="M3711" s="14">
        <f t="shared" si="1594"/>
        <v>1.0043006699999999</v>
      </c>
      <c r="N3711" s="14">
        <f t="shared" si="1595"/>
        <v>1.7084954849465508</v>
      </c>
      <c r="O3711" s="8">
        <f t="shared" si="1596"/>
        <v>1.7123587499999999</v>
      </c>
      <c r="P3711" s="8">
        <f t="shared" si="1597"/>
        <v>16267.5730033</v>
      </c>
      <c r="Q3711" s="13">
        <f t="shared" si="1598"/>
        <v>0</v>
      </c>
      <c r="R3711" s="21">
        <v>0</v>
      </c>
      <c r="S3711" s="8">
        <f t="shared" si="1599"/>
        <v>0</v>
      </c>
      <c r="T3711" s="10">
        <f t="shared" si="1600"/>
        <v>0.12631999999999999</v>
      </c>
      <c r="U3711" s="13">
        <f t="shared" si="1601"/>
        <v>167</v>
      </c>
      <c r="V3711" s="13">
        <v>252</v>
      </c>
      <c r="W3711" s="14">
        <f t="shared" si="1603"/>
        <v>1.082022247</v>
      </c>
      <c r="X3711" s="85">
        <f t="shared" si="1583"/>
        <v>1376.8314817660994</v>
      </c>
      <c r="Y3711" s="8">
        <v>0</v>
      </c>
      <c r="Z3711" s="9">
        <f t="shared" si="1602"/>
        <v>0</v>
      </c>
      <c r="AA3711" s="26">
        <f t="shared" si="1581"/>
        <v>0</v>
      </c>
      <c r="AB3711" s="70">
        <f t="shared" si="1582"/>
        <v>0</v>
      </c>
      <c r="AC3711" s="4"/>
      <c r="AD3711" s="1"/>
      <c r="AE3711" s="11"/>
      <c r="AF3711" s="5"/>
      <c r="AG3711" s="1"/>
      <c r="AH3711" s="1"/>
      <c r="AI3711" s="1"/>
      <c r="AJ3711" s="1"/>
      <c r="AK3711" s="10"/>
      <c r="AL3711" s="1"/>
      <c r="AM3711" s="1"/>
      <c r="AN3711" s="1"/>
      <c r="AO3711" s="1"/>
      <c r="AP3711" s="1"/>
      <c r="AQ3711" s="1"/>
    </row>
    <row r="3712" spans="1:43" ht="15.75" x14ac:dyDescent="0.2">
      <c r="A3712" s="67">
        <f t="shared" si="1580"/>
        <v>45994</v>
      </c>
      <c r="B3712" s="8">
        <f t="shared" si="1584"/>
        <v>17656.722952074451</v>
      </c>
      <c r="C3712" s="224">
        <f t="shared" si="1585"/>
        <v>9500.0962872461932</v>
      </c>
      <c r="D3712" s="28">
        <f t="shared" si="1586"/>
        <v>7245.38</v>
      </c>
      <c r="E3712" s="9">
        <f>IF(K3712=1,VLOOKUP(A3711,[1]Plan1!$AY$117:$BA$314,3),E3711)</f>
        <v>7276.54</v>
      </c>
      <c r="F3712" s="110">
        <f t="shared" si="1587"/>
        <v>45763</v>
      </c>
      <c r="G3712" s="12">
        <f t="shared" si="1588"/>
        <v>4.3006716003852752E-3</v>
      </c>
      <c r="H3712" s="11">
        <f t="shared" si="1589"/>
        <v>46006</v>
      </c>
      <c r="I3712" s="11">
        <f t="shared" si="1590"/>
        <v>46006</v>
      </c>
      <c r="J3712" s="1">
        <f t="shared" si="1591"/>
        <v>19</v>
      </c>
      <c r="K3712" s="1">
        <f t="shared" si="1592"/>
        <v>11</v>
      </c>
      <c r="L3712" s="8">
        <f t="shared" si="1593"/>
        <v>1.00248761</v>
      </c>
      <c r="M3712" s="14">
        <f t="shared" si="1594"/>
        <v>1.0043006699999999</v>
      </c>
      <c r="N3712" s="14">
        <f t="shared" si="1595"/>
        <v>1.7084954849465508</v>
      </c>
      <c r="O3712" s="8">
        <f t="shared" si="1596"/>
        <v>1.7127455499999999</v>
      </c>
      <c r="P3712" s="8">
        <f t="shared" si="1597"/>
        <v>16271.24764055</v>
      </c>
      <c r="Q3712" s="13">
        <f t="shared" si="1598"/>
        <v>0</v>
      </c>
      <c r="R3712" s="21">
        <v>0</v>
      </c>
      <c r="S3712" s="8">
        <f t="shared" si="1599"/>
        <v>0</v>
      </c>
      <c r="T3712" s="10">
        <f t="shared" si="1600"/>
        <v>0.12631999999999999</v>
      </c>
      <c r="U3712" s="13">
        <f t="shared" si="1601"/>
        <v>168</v>
      </c>
      <c r="V3712" s="13">
        <v>252</v>
      </c>
      <c r="W3712" s="14">
        <f t="shared" si="1603"/>
        <v>1.082533132</v>
      </c>
      <c r="X3712" s="85">
        <f t="shared" si="1583"/>
        <v>1385.4753115244521</v>
      </c>
      <c r="Y3712" s="8">
        <v>0</v>
      </c>
      <c r="Z3712" s="9">
        <f t="shared" si="1602"/>
        <v>0</v>
      </c>
      <c r="AA3712" s="26">
        <f t="shared" si="1581"/>
        <v>0</v>
      </c>
      <c r="AB3712" s="70">
        <f t="shared" si="1582"/>
        <v>0</v>
      </c>
      <c r="AC3712" s="4"/>
      <c r="AD3712" s="1"/>
      <c r="AE3712" s="11"/>
      <c r="AF3712" s="5"/>
      <c r="AG3712" s="1"/>
      <c r="AH3712" s="1"/>
      <c r="AI3712" s="1"/>
      <c r="AJ3712" s="1"/>
      <c r="AK3712" s="10"/>
      <c r="AL3712" s="1"/>
      <c r="AM3712" s="1"/>
      <c r="AN3712" s="1"/>
      <c r="AO3712" s="1"/>
      <c r="AP3712" s="1"/>
      <c r="AQ3712" s="1"/>
    </row>
    <row r="3713" spans="1:43" ht="15.75" x14ac:dyDescent="0.2">
      <c r="A3713" s="67">
        <f t="shared" si="1580"/>
        <v>45995</v>
      </c>
      <c r="B3713" s="8">
        <f t="shared" si="1584"/>
        <v>17669.050042758619</v>
      </c>
      <c r="C3713" s="224">
        <f t="shared" si="1585"/>
        <v>9500.0962872461932</v>
      </c>
      <c r="D3713" s="28">
        <f t="shared" si="1586"/>
        <v>7245.38</v>
      </c>
      <c r="E3713" s="9">
        <f>IF(K3713=1,VLOOKUP(A3712,[1]Plan1!$AY$117:$BA$314,3),E3712)</f>
        <v>7276.54</v>
      </c>
      <c r="F3713" s="110">
        <f t="shared" si="1587"/>
        <v>45763</v>
      </c>
      <c r="G3713" s="12">
        <f t="shared" si="1588"/>
        <v>4.3006716003852752E-3</v>
      </c>
      <c r="H3713" s="11">
        <f t="shared" si="1589"/>
        <v>46006</v>
      </c>
      <c r="I3713" s="11">
        <f t="shared" si="1590"/>
        <v>46006</v>
      </c>
      <c r="J3713" s="1">
        <f t="shared" si="1591"/>
        <v>19</v>
      </c>
      <c r="K3713" s="1">
        <f t="shared" si="1592"/>
        <v>12</v>
      </c>
      <c r="L3713" s="8">
        <f t="shared" si="1593"/>
        <v>1.00271406</v>
      </c>
      <c r="M3713" s="14">
        <f t="shared" si="1594"/>
        <v>1.0043006699999999</v>
      </c>
      <c r="N3713" s="14">
        <f t="shared" si="1595"/>
        <v>1.7084954849465508</v>
      </c>
      <c r="O3713" s="8">
        <f t="shared" si="1596"/>
        <v>1.7131324400000001</v>
      </c>
      <c r="P3713" s="8">
        <f t="shared" si="1597"/>
        <v>16274.923132800001</v>
      </c>
      <c r="Q3713" s="13">
        <f t="shared" si="1598"/>
        <v>0</v>
      </c>
      <c r="R3713" s="21">
        <v>0</v>
      </c>
      <c r="S3713" s="8">
        <f t="shared" si="1599"/>
        <v>0</v>
      </c>
      <c r="T3713" s="10">
        <f t="shared" si="1600"/>
        <v>0.12631999999999999</v>
      </c>
      <c r="U3713" s="13">
        <f t="shared" si="1601"/>
        <v>169</v>
      </c>
      <c r="V3713" s="13">
        <v>252</v>
      </c>
      <c r="W3713" s="14">
        <f t="shared" si="1603"/>
        <v>1.0830442579999999</v>
      </c>
      <c r="X3713" s="85">
        <f t="shared" si="1583"/>
        <v>1394.1269099586193</v>
      </c>
      <c r="Y3713" s="8">
        <v>0</v>
      </c>
      <c r="Z3713" s="9">
        <f t="shared" si="1602"/>
        <v>0</v>
      </c>
      <c r="AA3713" s="26">
        <f t="shared" si="1581"/>
        <v>0</v>
      </c>
      <c r="AB3713" s="70">
        <f t="shared" si="1582"/>
        <v>0</v>
      </c>
      <c r="AC3713" s="4"/>
      <c r="AD3713" s="1"/>
      <c r="AE3713" s="11"/>
      <c r="AF3713" s="5"/>
      <c r="AG3713" s="1"/>
      <c r="AH3713" s="1"/>
      <c r="AI3713" s="1"/>
      <c r="AJ3713" s="1"/>
      <c r="AK3713" s="10"/>
      <c r="AL3713" s="1"/>
      <c r="AM3713" s="1"/>
      <c r="AN3713" s="1"/>
      <c r="AO3713" s="1"/>
      <c r="AP3713" s="1"/>
      <c r="AQ3713" s="1"/>
    </row>
    <row r="3714" spans="1:43" ht="15.75" x14ac:dyDescent="0.2">
      <c r="A3714" s="67">
        <f t="shared" si="1580"/>
        <v>45996</v>
      </c>
      <c r="B3714" s="8">
        <f t="shared" si="1584"/>
        <v>17681.385880606234</v>
      </c>
      <c r="C3714" s="224">
        <f t="shared" si="1585"/>
        <v>9500.0962872461932</v>
      </c>
      <c r="D3714" s="28">
        <f t="shared" si="1586"/>
        <v>7245.38</v>
      </c>
      <c r="E3714" s="9">
        <f>IF(K3714=1,VLOOKUP(A3713,[1]Plan1!$AY$117:$BA$314,3),E3713)</f>
        <v>7276.54</v>
      </c>
      <c r="F3714" s="110">
        <f t="shared" si="1587"/>
        <v>45763</v>
      </c>
      <c r="G3714" s="12">
        <f t="shared" si="1588"/>
        <v>4.3006716003852752E-3</v>
      </c>
      <c r="H3714" s="11">
        <f t="shared" si="1589"/>
        <v>46006</v>
      </c>
      <c r="I3714" s="11">
        <f t="shared" si="1590"/>
        <v>46006</v>
      </c>
      <c r="J3714" s="1">
        <f t="shared" si="1591"/>
        <v>19</v>
      </c>
      <c r="K3714" s="1">
        <f t="shared" si="1592"/>
        <v>13</v>
      </c>
      <c r="L3714" s="8">
        <f t="shared" si="1593"/>
        <v>1.00294057</v>
      </c>
      <c r="M3714" s="14">
        <f t="shared" si="1594"/>
        <v>1.0043006699999999</v>
      </c>
      <c r="N3714" s="14">
        <f t="shared" si="1595"/>
        <v>1.7084954849465508</v>
      </c>
      <c r="O3714" s="8">
        <f t="shared" si="1596"/>
        <v>1.7135194300000001</v>
      </c>
      <c r="P3714" s="8">
        <f t="shared" si="1597"/>
        <v>16278.59957506</v>
      </c>
      <c r="Q3714" s="13">
        <f t="shared" si="1598"/>
        <v>0</v>
      </c>
      <c r="R3714" s="21">
        <v>0</v>
      </c>
      <c r="S3714" s="8">
        <f t="shared" si="1599"/>
        <v>0</v>
      </c>
      <c r="T3714" s="10">
        <f t="shared" si="1600"/>
        <v>0.12631999999999999</v>
      </c>
      <c r="U3714" s="13">
        <f t="shared" si="1601"/>
        <v>170</v>
      </c>
      <c r="V3714" s="13">
        <v>252</v>
      </c>
      <c r="W3714" s="14">
        <f t="shared" si="1603"/>
        <v>1.0835556260000001</v>
      </c>
      <c r="X3714" s="85">
        <f t="shared" si="1583"/>
        <v>1402.7863055462349</v>
      </c>
      <c r="Y3714" s="8">
        <v>0</v>
      </c>
      <c r="Z3714" s="9">
        <f t="shared" si="1602"/>
        <v>0</v>
      </c>
      <c r="AA3714" s="26">
        <f t="shared" si="1581"/>
        <v>0</v>
      </c>
      <c r="AB3714" s="70">
        <f t="shared" si="1582"/>
        <v>0</v>
      </c>
      <c r="AC3714" s="4"/>
      <c r="AD3714" s="1"/>
      <c r="AE3714" s="11"/>
      <c r="AF3714" s="5"/>
      <c r="AG3714" s="1"/>
      <c r="AH3714" s="1"/>
      <c r="AI3714" s="1"/>
      <c r="AJ3714" s="1"/>
      <c r="AK3714" s="10"/>
      <c r="AL3714" s="1"/>
      <c r="AM3714" s="1"/>
      <c r="AN3714" s="1"/>
      <c r="AO3714" s="1"/>
      <c r="AP3714" s="1"/>
      <c r="AQ3714" s="1"/>
    </row>
    <row r="3715" spans="1:43" ht="15.75" x14ac:dyDescent="0.2">
      <c r="A3715" s="67">
        <f t="shared" si="1580"/>
        <v>45997</v>
      </c>
      <c r="B3715" s="8">
        <f t="shared" si="1584"/>
        <v>17693.730143741435</v>
      </c>
      <c r="C3715" s="224">
        <f t="shared" si="1585"/>
        <v>9500.0962872461932</v>
      </c>
      <c r="D3715" s="28">
        <f t="shared" si="1586"/>
        <v>7245.38</v>
      </c>
      <c r="E3715" s="9">
        <f>IF(K3715=1,VLOOKUP(A3714,[1]Plan1!$AY$117:$BA$314,3),E3714)</f>
        <v>7276.54</v>
      </c>
      <c r="F3715" s="110">
        <f t="shared" si="1587"/>
        <v>45763</v>
      </c>
      <c r="G3715" s="12">
        <f t="shared" si="1588"/>
        <v>4.3006716003852752E-3</v>
      </c>
      <c r="H3715" s="11">
        <f t="shared" si="1589"/>
        <v>46006</v>
      </c>
      <c r="I3715" s="11">
        <f t="shared" si="1590"/>
        <v>46006</v>
      </c>
      <c r="J3715" s="1">
        <f t="shared" si="1591"/>
        <v>19</v>
      </c>
      <c r="K3715" s="1">
        <f t="shared" si="1592"/>
        <v>14</v>
      </c>
      <c r="L3715" s="8">
        <f t="shared" si="1593"/>
        <v>1.0031671200000001</v>
      </c>
      <c r="M3715" s="14">
        <f t="shared" si="1594"/>
        <v>1.0043006699999999</v>
      </c>
      <c r="N3715" s="14">
        <f t="shared" si="1595"/>
        <v>1.7084954849465508</v>
      </c>
      <c r="O3715" s="8">
        <f t="shared" si="1596"/>
        <v>1.7139064900000001</v>
      </c>
      <c r="P3715" s="8">
        <f t="shared" si="1597"/>
        <v>16282.276682330001</v>
      </c>
      <c r="Q3715" s="13">
        <f t="shared" si="1598"/>
        <v>0</v>
      </c>
      <c r="R3715" s="21">
        <v>0</v>
      </c>
      <c r="S3715" s="8">
        <f t="shared" si="1599"/>
        <v>0</v>
      </c>
      <c r="T3715" s="10">
        <f t="shared" si="1600"/>
        <v>0.12631999999999999</v>
      </c>
      <c r="U3715" s="13">
        <f t="shared" si="1601"/>
        <v>171</v>
      </c>
      <c r="V3715" s="13">
        <v>252</v>
      </c>
      <c r="W3715" s="14">
        <f t="shared" si="1603"/>
        <v>1.084067235</v>
      </c>
      <c r="X3715" s="85">
        <f t="shared" si="1583"/>
        <v>1411.453461411433</v>
      </c>
      <c r="Y3715" s="8">
        <v>0</v>
      </c>
      <c r="Z3715" s="9">
        <f t="shared" si="1602"/>
        <v>0</v>
      </c>
      <c r="AA3715" s="26">
        <f t="shared" si="1581"/>
        <v>0</v>
      </c>
      <c r="AB3715" s="70">
        <f t="shared" si="1582"/>
        <v>0</v>
      </c>
      <c r="AC3715" s="4"/>
      <c r="AD3715" s="1"/>
      <c r="AE3715" s="11"/>
      <c r="AF3715" s="5"/>
      <c r="AG3715" s="1"/>
      <c r="AH3715" s="1"/>
      <c r="AI3715" s="1"/>
      <c r="AJ3715" s="1"/>
      <c r="AK3715" s="10"/>
      <c r="AL3715" s="1"/>
      <c r="AM3715" s="1"/>
      <c r="AN3715" s="1"/>
      <c r="AO3715" s="1"/>
      <c r="AP3715" s="1"/>
      <c r="AQ3715" s="1"/>
    </row>
    <row r="3716" spans="1:43" ht="15.75" x14ac:dyDescent="0.2">
      <c r="A3716" s="67">
        <f t="shared" si="1580"/>
        <v>45998</v>
      </c>
      <c r="B3716" s="8">
        <f t="shared" si="1584"/>
        <v>17693.730143741435</v>
      </c>
      <c r="C3716" s="224">
        <f t="shared" si="1585"/>
        <v>9500.0962872461932</v>
      </c>
      <c r="D3716" s="28">
        <f t="shared" si="1586"/>
        <v>7245.38</v>
      </c>
      <c r="E3716" s="9">
        <f>IF(K3716=1,VLOOKUP(A3715,[1]Plan1!$AY$117:$BA$314,3),E3715)</f>
        <v>7276.54</v>
      </c>
      <c r="F3716" s="110">
        <f t="shared" si="1587"/>
        <v>45763</v>
      </c>
      <c r="G3716" s="12">
        <f t="shared" si="1588"/>
        <v>4.3006716003852752E-3</v>
      </c>
      <c r="H3716" s="11">
        <f t="shared" si="1589"/>
        <v>46006</v>
      </c>
      <c r="I3716" s="11">
        <f t="shared" si="1590"/>
        <v>46006</v>
      </c>
      <c r="J3716" s="1">
        <f t="shared" si="1591"/>
        <v>19</v>
      </c>
      <c r="K3716" s="1">
        <f t="shared" si="1592"/>
        <v>14</v>
      </c>
      <c r="L3716" s="8">
        <f t="shared" si="1593"/>
        <v>1.0031671200000001</v>
      </c>
      <c r="M3716" s="14">
        <f t="shared" si="1594"/>
        <v>1.0043006699999999</v>
      </c>
      <c r="N3716" s="14">
        <f t="shared" si="1595"/>
        <v>1.7084954849465508</v>
      </c>
      <c r="O3716" s="8">
        <f t="shared" si="1596"/>
        <v>1.7139064900000001</v>
      </c>
      <c r="P3716" s="8">
        <f t="shared" si="1597"/>
        <v>16282.276682330001</v>
      </c>
      <c r="Q3716" s="13">
        <f t="shared" si="1598"/>
        <v>0</v>
      </c>
      <c r="R3716" s="21">
        <v>0</v>
      </c>
      <c r="S3716" s="8">
        <f t="shared" si="1599"/>
        <v>0</v>
      </c>
      <c r="T3716" s="10">
        <f t="shared" si="1600"/>
        <v>0.12631999999999999</v>
      </c>
      <c r="U3716" s="13">
        <f t="shared" si="1601"/>
        <v>171</v>
      </c>
      <c r="V3716" s="13">
        <v>252</v>
      </c>
      <c r="W3716" s="14">
        <f t="shared" si="1603"/>
        <v>1.084067235</v>
      </c>
      <c r="X3716" s="85">
        <f t="shared" si="1583"/>
        <v>1411.453461411433</v>
      </c>
      <c r="Y3716" s="8">
        <v>0</v>
      </c>
      <c r="Z3716" s="9">
        <f t="shared" si="1602"/>
        <v>0</v>
      </c>
      <c r="AA3716" s="26">
        <f t="shared" si="1581"/>
        <v>0</v>
      </c>
      <c r="AB3716" s="70">
        <f t="shared" si="1582"/>
        <v>0</v>
      </c>
      <c r="AC3716" s="4"/>
      <c r="AD3716" s="1"/>
      <c r="AE3716" s="11"/>
      <c r="AF3716" s="5"/>
      <c r="AG3716" s="1"/>
      <c r="AH3716" s="1"/>
      <c r="AI3716" s="1"/>
      <c r="AJ3716" s="1"/>
      <c r="AK3716" s="10"/>
      <c r="AL3716" s="1"/>
      <c r="AM3716" s="1"/>
      <c r="AN3716" s="1"/>
      <c r="AO3716" s="1"/>
      <c r="AP3716" s="1"/>
      <c r="AQ3716" s="1"/>
    </row>
    <row r="3717" spans="1:43" ht="15.75" x14ac:dyDescent="0.2">
      <c r="A3717" s="67">
        <f t="shared" si="1580"/>
        <v>45999</v>
      </c>
      <c r="B3717" s="8">
        <f t="shared" si="1584"/>
        <v>17693.730143741435</v>
      </c>
      <c r="C3717" s="224">
        <f t="shared" si="1585"/>
        <v>9500.0962872461932</v>
      </c>
      <c r="D3717" s="28">
        <f t="shared" si="1586"/>
        <v>7245.38</v>
      </c>
      <c r="E3717" s="9">
        <f>IF(K3717=1,VLOOKUP(A3716,[1]Plan1!$AY$117:$BA$314,3),E3716)</f>
        <v>7276.54</v>
      </c>
      <c r="F3717" s="110">
        <f t="shared" si="1587"/>
        <v>45763</v>
      </c>
      <c r="G3717" s="12">
        <f t="shared" si="1588"/>
        <v>4.3006716003852752E-3</v>
      </c>
      <c r="H3717" s="11">
        <f t="shared" si="1589"/>
        <v>46006</v>
      </c>
      <c r="I3717" s="11">
        <f t="shared" si="1590"/>
        <v>46006</v>
      </c>
      <c r="J3717" s="1">
        <f t="shared" si="1591"/>
        <v>19</v>
      </c>
      <c r="K3717" s="1">
        <f t="shared" si="1592"/>
        <v>14</v>
      </c>
      <c r="L3717" s="8">
        <f t="shared" si="1593"/>
        <v>1.0031671200000001</v>
      </c>
      <c r="M3717" s="14">
        <f t="shared" si="1594"/>
        <v>1.0043006699999999</v>
      </c>
      <c r="N3717" s="14">
        <f t="shared" si="1595"/>
        <v>1.7084954849465508</v>
      </c>
      <c r="O3717" s="8">
        <f t="shared" si="1596"/>
        <v>1.7139064900000001</v>
      </c>
      <c r="P3717" s="8">
        <f t="shared" si="1597"/>
        <v>16282.276682330001</v>
      </c>
      <c r="Q3717" s="13">
        <f t="shared" si="1598"/>
        <v>0</v>
      </c>
      <c r="R3717" s="21">
        <v>0</v>
      </c>
      <c r="S3717" s="8">
        <f t="shared" si="1599"/>
        <v>0</v>
      </c>
      <c r="T3717" s="10">
        <f t="shared" si="1600"/>
        <v>0.12631999999999999</v>
      </c>
      <c r="U3717" s="13">
        <f t="shared" si="1601"/>
        <v>171</v>
      </c>
      <c r="V3717" s="13">
        <v>252</v>
      </c>
      <c r="W3717" s="14">
        <f t="shared" si="1603"/>
        <v>1.084067235</v>
      </c>
      <c r="X3717" s="85">
        <f t="shared" si="1583"/>
        <v>1411.453461411433</v>
      </c>
      <c r="Y3717" s="8">
        <v>0</v>
      </c>
      <c r="Z3717" s="9">
        <f t="shared" si="1602"/>
        <v>0</v>
      </c>
      <c r="AA3717" s="26">
        <f t="shared" si="1581"/>
        <v>0</v>
      </c>
      <c r="AB3717" s="70">
        <f t="shared" si="1582"/>
        <v>0</v>
      </c>
      <c r="AC3717" s="4"/>
      <c r="AD3717" s="1"/>
      <c r="AE3717" s="11"/>
      <c r="AF3717" s="5"/>
      <c r="AG3717" s="1"/>
      <c r="AH3717" s="1"/>
      <c r="AI3717" s="1"/>
      <c r="AJ3717" s="1"/>
      <c r="AK3717" s="10"/>
      <c r="AL3717" s="1"/>
      <c r="AM3717" s="1"/>
      <c r="AN3717" s="1"/>
      <c r="AO3717" s="1"/>
      <c r="AP3717" s="1"/>
      <c r="AQ3717" s="1"/>
    </row>
    <row r="3718" spans="1:43" ht="15.75" x14ac:dyDescent="0.2">
      <c r="A3718" s="67">
        <f t="shared" si="1580"/>
        <v>46000</v>
      </c>
      <c r="B3718" s="8">
        <f t="shared" si="1584"/>
        <v>17706.083162029303</v>
      </c>
      <c r="C3718" s="224">
        <f t="shared" si="1585"/>
        <v>9500.0962872461932</v>
      </c>
      <c r="D3718" s="28">
        <f t="shared" si="1586"/>
        <v>7245.38</v>
      </c>
      <c r="E3718" s="9">
        <f>IF(K3718=1,VLOOKUP(A3717,[1]Plan1!$AY$117:$BA$314,3),E3717)</f>
        <v>7276.54</v>
      </c>
      <c r="F3718" s="110">
        <f t="shared" si="1587"/>
        <v>45763</v>
      </c>
      <c r="G3718" s="12">
        <f t="shared" si="1588"/>
        <v>4.3006716003852752E-3</v>
      </c>
      <c r="H3718" s="11">
        <f t="shared" si="1589"/>
        <v>46006</v>
      </c>
      <c r="I3718" s="11">
        <f t="shared" si="1590"/>
        <v>46006</v>
      </c>
      <c r="J3718" s="1">
        <f t="shared" si="1591"/>
        <v>19</v>
      </c>
      <c r="K3718" s="1">
        <f t="shared" si="1592"/>
        <v>15</v>
      </c>
      <c r="L3718" s="8">
        <f t="shared" si="1593"/>
        <v>1.00339373</v>
      </c>
      <c r="M3718" s="14">
        <f t="shared" si="1594"/>
        <v>1.0043006699999999</v>
      </c>
      <c r="N3718" s="14">
        <f t="shared" si="1595"/>
        <v>1.7084954849465508</v>
      </c>
      <c r="O3718" s="8">
        <f t="shared" si="1596"/>
        <v>1.7142936499999999</v>
      </c>
      <c r="P3718" s="8">
        <f t="shared" si="1597"/>
        <v>16285.954739610001</v>
      </c>
      <c r="Q3718" s="13">
        <f t="shared" si="1598"/>
        <v>0</v>
      </c>
      <c r="R3718" s="21">
        <v>0</v>
      </c>
      <c r="S3718" s="8">
        <f t="shared" si="1599"/>
        <v>0</v>
      </c>
      <c r="T3718" s="10">
        <f t="shared" si="1600"/>
        <v>0.12631999999999999</v>
      </c>
      <c r="U3718" s="13">
        <f t="shared" si="1601"/>
        <v>172</v>
      </c>
      <c r="V3718" s="13">
        <v>252</v>
      </c>
      <c r="W3718" s="14">
        <f t="shared" si="1603"/>
        <v>1.084579086</v>
      </c>
      <c r="X3718" s="85">
        <f t="shared" si="1583"/>
        <v>1420.1284224193007</v>
      </c>
      <c r="Y3718" s="8">
        <v>0</v>
      </c>
      <c r="Z3718" s="9">
        <f t="shared" si="1602"/>
        <v>0</v>
      </c>
      <c r="AA3718" s="26">
        <f t="shared" si="1581"/>
        <v>0</v>
      </c>
      <c r="AB3718" s="70">
        <f t="shared" si="1582"/>
        <v>0</v>
      </c>
      <c r="AC3718" s="4"/>
      <c r="AD3718" s="1"/>
      <c r="AE3718" s="11"/>
      <c r="AF3718" s="5"/>
      <c r="AG3718" s="1"/>
      <c r="AH3718" s="1"/>
      <c r="AI3718" s="1"/>
      <c r="AJ3718" s="1"/>
      <c r="AK3718" s="10"/>
      <c r="AL3718" s="1"/>
      <c r="AM3718" s="1"/>
      <c r="AN3718" s="1"/>
      <c r="AO3718" s="1"/>
      <c r="AP3718" s="1"/>
      <c r="AQ3718" s="1"/>
    </row>
    <row r="3719" spans="1:43" ht="15.75" x14ac:dyDescent="0.2">
      <c r="A3719" s="67">
        <f t="shared" si="1580"/>
        <v>46001</v>
      </c>
      <c r="B3719" s="8">
        <f t="shared" si="1584"/>
        <v>17718.444836260747</v>
      </c>
      <c r="C3719" s="224">
        <f t="shared" si="1585"/>
        <v>9500.0962872461932</v>
      </c>
      <c r="D3719" s="28">
        <f t="shared" si="1586"/>
        <v>7245.38</v>
      </c>
      <c r="E3719" s="9">
        <f>IF(K3719=1,VLOOKUP(A3718,[1]Plan1!$AY$117:$BA$314,3),E3718)</f>
        <v>7276.54</v>
      </c>
      <c r="F3719" s="110">
        <f t="shared" si="1587"/>
        <v>45763</v>
      </c>
      <c r="G3719" s="12">
        <f t="shared" si="1588"/>
        <v>4.3006716003852752E-3</v>
      </c>
      <c r="H3719" s="11">
        <f t="shared" si="1589"/>
        <v>46006</v>
      </c>
      <c r="I3719" s="11">
        <f t="shared" si="1590"/>
        <v>46006</v>
      </c>
      <c r="J3719" s="1">
        <f t="shared" si="1591"/>
        <v>19</v>
      </c>
      <c r="K3719" s="1">
        <f t="shared" si="1592"/>
        <v>16</v>
      </c>
      <c r="L3719" s="8">
        <f t="shared" si="1593"/>
        <v>1.00362039</v>
      </c>
      <c r="M3719" s="14">
        <f t="shared" si="1594"/>
        <v>1.0043006699999999</v>
      </c>
      <c r="N3719" s="14">
        <f t="shared" si="1595"/>
        <v>1.7084954849465508</v>
      </c>
      <c r="O3719" s="8">
        <f t="shared" si="1596"/>
        <v>1.7146809000000001</v>
      </c>
      <c r="P3719" s="8">
        <f t="shared" si="1597"/>
        <v>16289.6336519</v>
      </c>
      <c r="Q3719" s="13">
        <f t="shared" si="1598"/>
        <v>0</v>
      </c>
      <c r="R3719" s="21">
        <v>0</v>
      </c>
      <c r="S3719" s="8">
        <f t="shared" si="1599"/>
        <v>0</v>
      </c>
      <c r="T3719" s="10">
        <f t="shared" si="1600"/>
        <v>0.12631999999999999</v>
      </c>
      <c r="U3719" s="13">
        <f t="shared" si="1601"/>
        <v>173</v>
      </c>
      <c r="V3719" s="13">
        <v>252</v>
      </c>
      <c r="W3719" s="14">
        <f t="shared" si="1603"/>
        <v>1.085091179</v>
      </c>
      <c r="X3719" s="85">
        <f t="shared" si="1583"/>
        <v>1428.8111843607476</v>
      </c>
      <c r="Y3719" s="8">
        <v>0</v>
      </c>
      <c r="Z3719" s="9">
        <f t="shared" si="1602"/>
        <v>0</v>
      </c>
      <c r="AA3719" s="26">
        <f t="shared" si="1581"/>
        <v>0</v>
      </c>
      <c r="AB3719" s="70">
        <f t="shared" si="1582"/>
        <v>0</v>
      </c>
      <c r="AC3719" s="4"/>
      <c r="AD3719" s="1"/>
      <c r="AE3719" s="11"/>
      <c r="AF3719" s="5"/>
      <c r="AG3719" s="1"/>
      <c r="AH3719" s="1"/>
      <c r="AI3719" s="1"/>
      <c r="AJ3719" s="1"/>
      <c r="AK3719" s="10"/>
      <c r="AL3719" s="1"/>
      <c r="AM3719" s="1"/>
      <c r="AN3719" s="1"/>
      <c r="AO3719" s="1"/>
      <c r="AP3719" s="1"/>
      <c r="AQ3719" s="1"/>
    </row>
    <row r="3720" spans="1:43" ht="15.75" x14ac:dyDescent="0.2">
      <c r="A3720" s="67">
        <f t="shared" si="1580"/>
        <v>46002</v>
      </c>
      <c r="B3720" s="8">
        <f t="shared" si="1584"/>
        <v>17730.814947337665</v>
      </c>
      <c r="C3720" s="224">
        <f t="shared" si="1585"/>
        <v>9500.0962872461932</v>
      </c>
      <c r="D3720" s="28">
        <f t="shared" si="1586"/>
        <v>7245.38</v>
      </c>
      <c r="E3720" s="9">
        <f>IF(K3720=1,VLOOKUP(A3719,[1]Plan1!$AY$117:$BA$314,3),E3719)</f>
        <v>7276.54</v>
      </c>
      <c r="F3720" s="110">
        <f t="shared" si="1587"/>
        <v>45763</v>
      </c>
      <c r="G3720" s="12">
        <f t="shared" si="1588"/>
        <v>4.3006716003852752E-3</v>
      </c>
      <c r="H3720" s="11">
        <f t="shared" si="1589"/>
        <v>46006</v>
      </c>
      <c r="I3720" s="11">
        <f t="shared" si="1590"/>
        <v>46006</v>
      </c>
      <c r="J3720" s="1">
        <f t="shared" si="1591"/>
        <v>19</v>
      </c>
      <c r="K3720" s="1">
        <f t="shared" si="1592"/>
        <v>17</v>
      </c>
      <c r="L3720" s="8">
        <f t="shared" si="1593"/>
        <v>1.0038470900000001</v>
      </c>
      <c r="M3720" s="14">
        <f t="shared" si="1594"/>
        <v>1.0043006699999999</v>
      </c>
      <c r="N3720" s="14">
        <f t="shared" si="1595"/>
        <v>1.7084954849465508</v>
      </c>
      <c r="O3720" s="8">
        <f t="shared" si="1596"/>
        <v>1.71506822</v>
      </c>
      <c r="P3720" s="8">
        <f t="shared" si="1597"/>
        <v>16293.31322919</v>
      </c>
      <c r="Q3720" s="13">
        <f t="shared" si="1598"/>
        <v>0</v>
      </c>
      <c r="R3720" s="21">
        <v>0</v>
      </c>
      <c r="S3720" s="8">
        <f t="shared" si="1599"/>
        <v>0</v>
      </c>
      <c r="T3720" s="10">
        <f t="shared" si="1600"/>
        <v>0.12631999999999999</v>
      </c>
      <c r="U3720" s="13">
        <f t="shared" si="1601"/>
        <v>174</v>
      </c>
      <c r="V3720" s="13">
        <v>252</v>
      </c>
      <c r="W3720" s="14">
        <f t="shared" si="1603"/>
        <v>1.0856035129999999</v>
      </c>
      <c r="X3720" s="85">
        <f t="shared" si="1583"/>
        <v>1437.501718147664</v>
      </c>
      <c r="Y3720" s="8">
        <v>0</v>
      </c>
      <c r="Z3720" s="9">
        <f t="shared" si="1602"/>
        <v>0</v>
      </c>
      <c r="AA3720" s="26">
        <f t="shared" si="1581"/>
        <v>0</v>
      </c>
      <c r="AB3720" s="70">
        <f t="shared" si="1582"/>
        <v>0</v>
      </c>
      <c r="AC3720" s="4"/>
      <c r="AD3720" s="1"/>
      <c r="AE3720" s="11"/>
      <c r="AF3720" s="5"/>
      <c r="AG3720" s="1"/>
      <c r="AH3720" s="1"/>
      <c r="AI3720" s="1"/>
      <c r="AJ3720" s="1"/>
      <c r="AK3720" s="10"/>
      <c r="AL3720" s="1"/>
      <c r="AM3720" s="1"/>
      <c r="AN3720" s="1"/>
      <c r="AO3720" s="1"/>
      <c r="AP3720" s="1"/>
      <c r="AQ3720" s="1"/>
    </row>
    <row r="3721" spans="1:43" ht="15.75" x14ac:dyDescent="0.2">
      <c r="A3721" s="67">
        <f t="shared" si="1580"/>
        <v>46003</v>
      </c>
      <c r="B3721" s="8">
        <f t="shared" si="1584"/>
        <v>17743.193929025532</v>
      </c>
      <c r="C3721" s="224">
        <f t="shared" si="1585"/>
        <v>9500.0962872461932</v>
      </c>
      <c r="D3721" s="28">
        <f t="shared" si="1586"/>
        <v>7245.38</v>
      </c>
      <c r="E3721" s="9">
        <f>IF(K3721=1,VLOOKUP(A3720,[1]Plan1!$AY$117:$BA$314,3),E3720)</f>
        <v>7276.54</v>
      </c>
      <c r="F3721" s="110">
        <f t="shared" si="1587"/>
        <v>45763</v>
      </c>
      <c r="G3721" s="12">
        <f t="shared" si="1588"/>
        <v>4.3006716003852752E-3</v>
      </c>
      <c r="H3721" s="11">
        <f t="shared" si="1589"/>
        <v>46006</v>
      </c>
      <c r="I3721" s="11">
        <f t="shared" si="1590"/>
        <v>46006</v>
      </c>
      <c r="J3721" s="1">
        <f t="shared" si="1591"/>
        <v>19</v>
      </c>
      <c r="K3721" s="1">
        <f t="shared" si="1592"/>
        <v>18</v>
      </c>
      <c r="L3721" s="8">
        <f t="shared" si="1593"/>
        <v>1.0040738600000001</v>
      </c>
      <c r="M3721" s="14">
        <f t="shared" si="1594"/>
        <v>1.0043006699999999</v>
      </c>
      <c r="N3721" s="14">
        <f t="shared" si="1595"/>
        <v>1.7084954849465508</v>
      </c>
      <c r="O3721" s="8">
        <f t="shared" si="1596"/>
        <v>1.71545565</v>
      </c>
      <c r="P3721" s="8">
        <f t="shared" si="1597"/>
        <v>16296.993851499999</v>
      </c>
      <c r="Q3721" s="13">
        <f t="shared" si="1598"/>
        <v>0</v>
      </c>
      <c r="R3721" s="21">
        <v>0</v>
      </c>
      <c r="S3721" s="8">
        <f t="shared" si="1599"/>
        <v>0</v>
      </c>
      <c r="T3721" s="10">
        <f t="shared" si="1600"/>
        <v>0.12631999999999999</v>
      </c>
      <c r="U3721" s="13">
        <f t="shared" si="1601"/>
        <v>175</v>
      </c>
      <c r="V3721" s="13">
        <v>252</v>
      </c>
      <c r="W3721" s="14">
        <f t="shared" si="1603"/>
        <v>1.0861160889999999</v>
      </c>
      <c r="X3721" s="85">
        <f t="shared" si="1583"/>
        <v>1446.2000775255324</v>
      </c>
      <c r="Y3721" s="8">
        <v>0</v>
      </c>
      <c r="Z3721" s="9">
        <f t="shared" si="1602"/>
        <v>0</v>
      </c>
      <c r="AA3721" s="26">
        <f t="shared" si="1581"/>
        <v>0</v>
      </c>
      <c r="AB3721" s="70">
        <f t="shared" si="1582"/>
        <v>0</v>
      </c>
      <c r="AC3721" s="4"/>
      <c r="AD3721" s="1"/>
      <c r="AE3721" s="11"/>
      <c r="AF3721" s="5"/>
      <c r="AG3721" s="1"/>
      <c r="AH3721" s="1"/>
      <c r="AI3721" s="1"/>
      <c r="AJ3721" s="1"/>
      <c r="AK3721" s="10"/>
      <c r="AL3721" s="1"/>
      <c r="AM3721" s="1"/>
      <c r="AN3721" s="1"/>
      <c r="AO3721" s="1"/>
      <c r="AP3721" s="1"/>
      <c r="AQ3721" s="1"/>
    </row>
    <row r="3722" spans="1:43" ht="15.75" x14ac:dyDescent="0.2">
      <c r="A3722" s="67">
        <f t="shared" si="1580"/>
        <v>46004</v>
      </c>
      <c r="B3722" s="8">
        <f t="shared" si="1584"/>
        <v>17755.581475156432</v>
      </c>
      <c r="C3722" s="224">
        <f t="shared" si="1585"/>
        <v>9500.0962872461932</v>
      </c>
      <c r="D3722" s="28">
        <f t="shared" si="1586"/>
        <v>7245.38</v>
      </c>
      <c r="E3722" s="9">
        <f>IF(K3722=1,VLOOKUP(A3721,[1]Plan1!$AY$117:$BA$314,3),E3721)</f>
        <v>7276.54</v>
      </c>
      <c r="F3722" s="110">
        <f t="shared" si="1587"/>
        <v>45763</v>
      </c>
      <c r="G3722" s="12">
        <f t="shared" si="1588"/>
        <v>4.3006716003852752E-3</v>
      </c>
      <c r="H3722" s="11">
        <f t="shared" si="1589"/>
        <v>46006</v>
      </c>
      <c r="I3722" s="11">
        <f t="shared" si="1590"/>
        <v>46006</v>
      </c>
      <c r="J3722" s="1">
        <f t="shared" si="1591"/>
        <v>19</v>
      </c>
      <c r="K3722" s="1">
        <f t="shared" si="1592"/>
        <v>19</v>
      </c>
      <c r="L3722" s="8">
        <f t="shared" si="1593"/>
        <v>1.0043006699999999</v>
      </c>
      <c r="M3722" s="14">
        <f t="shared" si="1594"/>
        <v>1.0043006699999999</v>
      </c>
      <c r="N3722" s="14">
        <f t="shared" si="1595"/>
        <v>1.7084954849465508</v>
      </c>
      <c r="O3722" s="8">
        <f t="shared" si="1596"/>
        <v>1.7158431599999999</v>
      </c>
      <c r="P3722" s="8">
        <f t="shared" si="1597"/>
        <v>16300.67523381</v>
      </c>
      <c r="Q3722" s="13">
        <f t="shared" si="1598"/>
        <v>0</v>
      </c>
      <c r="R3722" s="21">
        <v>0</v>
      </c>
      <c r="S3722" s="8">
        <f t="shared" si="1599"/>
        <v>0</v>
      </c>
      <c r="T3722" s="10">
        <f t="shared" si="1600"/>
        <v>0.12631999999999999</v>
      </c>
      <c r="U3722" s="13">
        <f t="shared" si="1601"/>
        <v>176</v>
      </c>
      <c r="V3722" s="13">
        <v>252</v>
      </c>
      <c r="W3722" s="14">
        <f t="shared" si="1603"/>
        <v>1.0866289069999999</v>
      </c>
      <c r="X3722" s="85">
        <f t="shared" si="1583"/>
        <v>1454.9062413464317</v>
      </c>
      <c r="Y3722" s="8">
        <v>0</v>
      </c>
      <c r="Z3722" s="9">
        <f t="shared" si="1602"/>
        <v>0</v>
      </c>
      <c r="AA3722" s="26">
        <f t="shared" si="1581"/>
        <v>0</v>
      </c>
      <c r="AB3722" s="70">
        <f t="shared" si="1582"/>
        <v>0</v>
      </c>
      <c r="AC3722" s="4"/>
      <c r="AD3722" s="1"/>
      <c r="AE3722" s="11"/>
      <c r="AF3722" s="5"/>
      <c r="AG3722" s="1"/>
      <c r="AH3722" s="1"/>
      <c r="AI3722" s="1"/>
      <c r="AJ3722" s="1"/>
      <c r="AK3722" s="10"/>
      <c r="AL3722" s="1"/>
      <c r="AM3722" s="1"/>
      <c r="AN3722" s="1"/>
      <c r="AO3722" s="1"/>
      <c r="AP3722" s="1"/>
      <c r="AQ3722" s="1"/>
    </row>
    <row r="3723" spans="1:43" ht="15.75" x14ac:dyDescent="0.2">
      <c r="A3723" s="67">
        <f t="shared" ref="A3723:A3786" si="1604">(A3722+1)</f>
        <v>46005</v>
      </c>
      <c r="B3723" s="8">
        <f t="shared" si="1584"/>
        <v>17755.581475156432</v>
      </c>
      <c r="C3723" s="224">
        <f t="shared" si="1585"/>
        <v>9500.0962872461932</v>
      </c>
      <c r="D3723" s="28">
        <f t="shared" si="1586"/>
        <v>7245.38</v>
      </c>
      <c r="E3723" s="9">
        <f>IF(K3723=1,VLOOKUP(A3722,[1]Plan1!$AY$117:$BA$314,3),E3722)</f>
        <v>7276.54</v>
      </c>
      <c r="F3723" s="110">
        <f t="shared" si="1587"/>
        <v>45763</v>
      </c>
      <c r="G3723" s="12">
        <f t="shared" si="1588"/>
        <v>4.3006716003852752E-3</v>
      </c>
      <c r="H3723" s="11">
        <f t="shared" si="1589"/>
        <v>46006</v>
      </c>
      <c r="I3723" s="11">
        <f t="shared" si="1590"/>
        <v>46006</v>
      </c>
      <c r="J3723" s="1">
        <f t="shared" si="1591"/>
        <v>19</v>
      </c>
      <c r="K3723" s="1">
        <f t="shared" si="1592"/>
        <v>19</v>
      </c>
      <c r="L3723" s="8">
        <f t="shared" si="1593"/>
        <v>1.0043006699999999</v>
      </c>
      <c r="M3723" s="14">
        <f t="shared" si="1594"/>
        <v>1.0043006699999999</v>
      </c>
      <c r="N3723" s="14">
        <f t="shared" si="1595"/>
        <v>1.7084954849465508</v>
      </c>
      <c r="O3723" s="8">
        <f t="shared" si="1596"/>
        <v>1.7158431599999999</v>
      </c>
      <c r="P3723" s="8">
        <f t="shared" si="1597"/>
        <v>16300.67523381</v>
      </c>
      <c r="Q3723" s="13">
        <f t="shared" si="1598"/>
        <v>0</v>
      </c>
      <c r="R3723" s="21">
        <v>0</v>
      </c>
      <c r="S3723" s="8">
        <f t="shared" si="1599"/>
        <v>0</v>
      </c>
      <c r="T3723" s="10">
        <f t="shared" si="1600"/>
        <v>0.12631999999999999</v>
      </c>
      <c r="U3723" s="13">
        <f t="shared" si="1601"/>
        <v>176</v>
      </c>
      <c r="V3723" s="13">
        <v>252</v>
      </c>
      <c r="W3723" s="14">
        <f t="shared" si="1603"/>
        <v>1.0866289069999999</v>
      </c>
      <c r="X3723" s="85">
        <f t="shared" si="1583"/>
        <v>1454.9062413464317</v>
      </c>
      <c r="Y3723" s="8">
        <v>0</v>
      </c>
      <c r="Z3723" s="9">
        <f t="shared" si="1602"/>
        <v>0</v>
      </c>
      <c r="AA3723" s="26">
        <f t="shared" ref="AA3723:AA3786" si="1605">IF($Q3722&gt;0,VLOOKUP($A3722,$AE$10:$AO$114,($AN$7)+1),AA3722)</f>
        <v>0</v>
      </c>
      <c r="AB3723" s="70">
        <f t="shared" ref="AB3723:AB3786" si="1606">IF($Q3722&gt;0,VLOOKUP($A3722,$AE$10:$AO$114,($AO$7)+1),AB3722)</f>
        <v>0</v>
      </c>
      <c r="AC3723" s="4"/>
      <c r="AD3723" s="1"/>
      <c r="AE3723" s="11"/>
      <c r="AF3723" s="5"/>
      <c r="AG3723" s="1"/>
      <c r="AH3723" s="1"/>
      <c r="AI3723" s="1"/>
      <c r="AJ3723" s="1"/>
      <c r="AK3723" s="10"/>
      <c r="AL3723" s="1"/>
      <c r="AM3723" s="1"/>
      <c r="AN3723" s="1"/>
      <c r="AO3723" s="1"/>
      <c r="AP3723" s="1"/>
      <c r="AQ3723" s="1"/>
    </row>
    <row r="3724" spans="1:43" ht="15.75" x14ac:dyDescent="0.2">
      <c r="A3724" s="67">
        <f t="shared" si="1604"/>
        <v>46006</v>
      </c>
      <c r="B3724" s="8">
        <f t="shared" si="1584"/>
        <v>17755.581475156432</v>
      </c>
      <c r="C3724" s="224">
        <f t="shared" si="1585"/>
        <v>9500.0962872461932</v>
      </c>
      <c r="D3724" s="28">
        <f t="shared" si="1586"/>
        <v>7245.38</v>
      </c>
      <c r="E3724" s="9">
        <f>IF(K3724=1,VLOOKUP(A3723,[1]Plan1!$AY$117:$BA$314,3),E3723)</f>
        <v>7276.54</v>
      </c>
      <c r="F3724" s="110">
        <f t="shared" si="1587"/>
        <v>45763</v>
      </c>
      <c r="G3724" s="12">
        <f t="shared" si="1588"/>
        <v>4.3006716003852752E-3</v>
      </c>
      <c r="H3724" s="11">
        <f t="shared" si="1589"/>
        <v>46037</v>
      </c>
      <c r="I3724" s="11">
        <f t="shared" si="1590"/>
        <v>46006</v>
      </c>
      <c r="J3724" s="1">
        <f t="shared" si="1591"/>
        <v>19</v>
      </c>
      <c r="K3724" s="1">
        <f t="shared" si="1592"/>
        <v>19</v>
      </c>
      <c r="L3724" s="8">
        <f t="shared" si="1593"/>
        <v>1.0043006699999999</v>
      </c>
      <c r="M3724" s="14">
        <f t="shared" si="1594"/>
        <v>1.0043006699999999</v>
      </c>
      <c r="N3724" s="14">
        <f t="shared" si="1595"/>
        <v>1.7084954849465508</v>
      </c>
      <c r="O3724" s="8">
        <f t="shared" si="1596"/>
        <v>1.7158431599999999</v>
      </c>
      <c r="P3724" s="8">
        <f t="shared" si="1597"/>
        <v>16300.67523381</v>
      </c>
      <c r="Q3724" s="13">
        <f t="shared" si="1598"/>
        <v>0</v>
      </c>
      <c r="R3724" s="21">
        <v>0</v>
      </c>
      <c r="S3724" s="8">
        <f t="shared" si="1599"/>
        <v>0</v>
      </c>
      <c r="T3724" s="10">
        <f t="shared" si="1600"/>
        <v>0.12631999999999999</v>
      </c>
      <c r="U3724" s="13">
        <f t="shared" si="1601"/>
        <v>176</v>
      </c>
      <c r="V3724" s="13">
        <v>252</v>
      </c>
      <c r="W3724" s="14">
        <f t="shared" si="1603"/>
        <v>1.0866289069999999</v>
      </c>
      <c r="X3724" s="85">
        <f t="shared" si="1583"/>
        <v>1454.9062413464317</v>
      </c>
      <c r="Y3724" s="8">
        <v>0</v>
      </c>
      <c r="Z3724" s="9">
        <f t="shared" si="1602"/>
        <v>0</v>
      </c>
      <c r="AA3724" s="26">
        <f t="shared" si="1605"/>
        <v>0</v>
      </c>
      <c r="AB3724" s="70">
        <f t="shared" si="1606"/>
        <v>0</v>
      </c>
      <c r="AC3724" s="4"/>
      <c r="AD3724" s="1"/>
      <c r="AE3724" s="11"/>
      <c r="AF3724" s="5"/>
      <c r="AG3724" s="1"/>
      <c r="AH3724" s="1"/>
      <c r="AI3724" s="1"/>
      <c r="AJ3724" s="1"/>
      <c r="AK3724" s="10"/>
      <c r="AL3724" s="1"/>
      <c r="AM3724" s="1"/>
      <c r="AN3724" s="1"/>
      <c r="AO3724" s="1"/>
      <c r="AP3724" s="1"/>
      <c r="AQ3724" s="1"/>
    </row>
    <row r="3725" spans="1:43" ht="15.75" x14ac:dyDescent="0.2">
      <c r="A3725" s="67">
        <f t="shared" si="1604"/>
        <v>46007</v>
      </c>
      <c r="B3725" s="8">
        <f t="shared" si="1584"/>
        <v>17767.595273066017</v>
      </c>
      <c r="C3725" s="224">
        <f t="shared" si="1585"/>
        <v>9500.0962872461932</v>
      </c>
      <c r="D3725" s="28">
        <f t="shared" si="1586"/>
        <v>7245.38</v>
      </c>
      <c r="E3725" s="9">
        <f>IF(K3725=1,VLOOKUP(A3724,[1]Plan1!$AY$117:$BA$314,3),E3724)</f>
        <v>7276.54</v>
      </c>
      <c r="F3725" s="110">
        <f t="shared" si="1587"/>
        <v>45763</v>
      </c>
      <c r="G3725" s="12">
        <f t="shared" si="1588"/>
        <v>4.3006716003852752E-3</v>
      </c>
      <c r="H3725" s="11">
        <f t="shared" si="1589"/>
        <v>46037</v>
      </c>
      <c r="I3725" s="11">
        <f t="shared" si="1590"/>
        <v>46037</v>
      </c>
      <c r="J3725" s="1">
        <f t="shared" si="1591"/>
        <v>21</v>
      </c>
      <c r="K3725" s="1">
        <f t="shared" si="1592"/>
        <v>1</v>
      </c>
      <c r="L3725" s="8">
        <f t="shared" si="1593"/>
        <v>1.0002043700000001</v>
      </c>
      <c r="M3725" s="14">
        <f t="shared" si="1594"/>
        <v>1.0043006699999999</v>
      </c>
      <c r="N3725" s="14">
        <f t="shared" si="1595"/>
        <v>1.7158431602237958</v>
      </c>
      <c r="O3725" s="8">
        <f t="shared" si="1596"/>
        <v>1.71619382</v>
      </c>
      <c r="P3725" s="8">
        <f t="shared" si="1597"/>
        <v>16304.00653757</v>
      </c>
      <c r="Q3725" s="13">
        <f t="shared" si="1598"/>
        <v>0</v>
      </c>
      <c r="R3725" s="21">
        <v>0</v>
      </c>
      <c r="S3725" s="8">
        <f t="shared" si="1599"/>
        <v>0</v>
      </c>
      <c r="T3725" s="10">
        <f t="shared" si="1600"/>
        <v>0.12631999999999999</v>
      </c>
      <c r="U3725" s="13">
        <f t="shared" si="1601"/>
        <v>177</v>
      </c>
      <c r="V3725" s="13">
        <v>252</v>
      </c>
      <c r="W3725" s="14">
        <f t="shared" si="1603"/>
        <v>1.0871419680000001</v>
      </c>
      <c r="X3725" s="85">
        <f t="shared" si="1583"/>
        <v>1463.5887354960178</v>
      </c>
      <c r="Y3725" s="8">
        <v>0</v>
      </c>
      <c r="Z3725" s="9">
        <f t="shared" si="1602"/>
        <v>0</v>
      </c>
      <c r="AA3725" s="26">
        <f t="shared" si="1605"/>
        <v>0</v>
      </c>
      <c r="AB3725" s="70">
        <f t="shared" si="1606"/>
        <v>0</v>
      </c>
      <c r="AC3725" s="4"/>
      <c r="AD3725" s="1"/>
      <c r="AE3725" s="11"/>
      <c r="AF3725" s="5"/>
      <c r="AG3725" s="1"/>
      <c r="AH3725" s="1"/>
      <c r="AI3725" s="1"/>
      <c r="AJ3725" s="1"/>
      <c r="AK3725" s="10"/>
      <c r="AL3725" s="1"/>
      <c r="AM3725" s="1"/>
      <c r="AN3725" s="1"/>
      <c r="AO3725" s="1"/>
      <c r="AP3725" s="1"/>
      <c r="AQ3725" s="1"/>
    </row>
    <row r="3726" spans="1:43" ht="15.75" x14ac:dyDescent="0.2">
      <c r="A3726" s="67">
        <f t="shared" si="1604"/>
        <v>46008</v>
      </c>
      <c r="B3726" s="8">
        <f t="shared" si="1584"/>
        <v>17779.617369327247</v>
      </c>
      <c r="C3726" s="224">
        <f t="shared" si="1585"/>
        <v>9500.0962872461932</v>
      </c>
      <c r="D3726" s="28">
        <f t="shared" si="1586"/>
        <v>7245.38</v>
      </c>
      <c r="E3726" s="9">
        <f>IF(K3726=1,VLOOKUP(A3725,[1]Plan1!$AY$117:$BA$314,3),E3725)</f>
        <v>7276.54</v>
      </c>
      <c r="F3726" s="110">
        <f t="shared" si="1587"/>
        <v>45763</v>
      </c>
      <c r="G3726" s="12">
        <f t="shared" si="1588"/>
        <v>4.3006716003852752E-3</v>
      </c>
      <c r="H3726" s="11">
        <f t="shared" si="1589"/>
        <v>46037</v>
      </c>
      <c r="I3726" s="11">
        <f t="shared" si="1590"/>
        <v>46037</v>
      </c>
      <c r="J3726" s="1">
        <f t="shared" si="1591"/>
        <v>21</v>
      </c>
      <c r="K3726" s="1">
        <f t="shared" si="1592"/>
        <v>2</v>
      </c>
      <c r="L3726" s="8">
        <f t="shared" si="1593"/>
        <v>1.00040879</v>
      </c>
      <c r="M3726" s="14">
        <f t="shared" si="1594"/>
        <v>1.0043006699999999</v>
      </c>
      <c r="N3726" s="14">
        <f t="shared" si="1595"/>
        <v>1.7158431602237958</v>
      </c>
      <c r="O3726" s="8">
        <f t="shared" si="1596"/>
        <v>1.7165445699999999</v>
      </c>
      <c r="P3726" s="8">
        <f t="shared" si="1597"/>
        <v>16307.338696340001</v>
      </c>
      <c r="Q3726" s="13">
        <f t="shared" si="1598"/>
        <v>0</v>
      </c>
      <c r="R3726" s="21">
        <v>0</v>
      </c>
      <c r="S3726" s="8">
        <f t="shared" si="1599"/>
        <v>0</v>
      </c>
      <c r="T3726" s="10">
        <f t="shared" si="1600"/>
        <v>0.12631999999999999</v>
      </c>
      <c r="U3726" s="13">
        <f t="shared" si="1601"/>
        <v>178</v>
      </c>
      <c r="V3726" s="13">
        <v>252</v>
      </c>
      <c r="W3726" s="14">
        <f t="shared" si="1603"/>
        <v>1.08765527</v>
      </c>
      <c r="X3726" s="85">
        <f t="shared" si="1583"/>
        <v>1472.2786729872469</v>
      </c>
      <c r="Y3726" s="8">
        <v>0</v>
      </c>
      <c r="Z3726" s="9">
        <f t="shared" si="1602"/>
        <v>0</v>
      </c>
      <c r="AA3726" s="26">
        <f t="shared" si="1605"/>
        <v>0</v>
      </c>
      <c r="AB3726" s="70">
        <f t="shared" si="1606"/>
        <v>0</v>
      </c>
      <c r="AC3726" s="4"/>
      <c r="AD3726" s="1"/>
      <c r="AE3726" s="11"/>
      <c r="AF3726" s="5"/>
      <c r="AG3726" s="1"/>
      <c r="AH3726" s="1"/>
      <c r="AI3726" s="1"/>
      <c r="AJ3726" s="1"/>
      <c r="AK3726" s="10"/>
      <c r="AL3726" s="1"/>
      <c r="AM3726" s="1"/>
      <c r="AN3726" s="1"/>
      <c r="AO3726" s="1"/>
      <c r="AP3726" s="1"/>
      <c r="AQ3726" s="1"/>
    </row>
    <row r="3727" spans="1:43" ht="15.75" x14ac:dyDescent="0.2">
      <c r="A3727" s="67">
        <f t="shared" si="1604"/>
        <v>46009</v>
      </c>
      <c r="B3727" s="8">
        <f t="shared" si="1584"/>
        <v>17791.647696768166</v>
      </c>
      <c r="C3727" s="224">
        <f t="shared" si="1585"/>
        <v>9500.0962872461932</v>
      </c>
      <c r="D3727" s="28">
        <f t="shared" si="1586"/>
        <v>7245.38</v>
      </c>
      <c r="E3727" s="9">
        <f>IF(K3727=1,VLOOKUP(A3726,[1]Plan1!$AY$117:$BA$314,3),E3726)</f>
        <v>7276.54</v>
      </c>
      <c r="F3727" s="110">
        <f t="shared" si="1587"/>
        <v>45763</v>
      </c>
      <c r="G3727" s="12">
        <f t="shared" si="1588"/>
        <v>4.3006716003852752E-3</v>
      </c>
      <c r="H3727" s="11">
        <f t="shared" si="1589"/>
        <v>46037</v>
      </c>
      <c r="I3727" s="11">
        <f t="shared" si="1590"/>
        <v>46037</v>
      </c>
      <c r="J3727" s="1">
        <f t="shared" si="1591"/>
        <v>21</v>
      </c>
      <c r="K3727" s="1">
        <f t="shared" si="1592"/>
        <v>3</v>
      </c>
      <c r="L3727" s="8">
        <f t="shared" si="1593"/>
        <v>1.00061325</v>
      </c>
      <c r="M3727" s="14">
        <f t="shared" si="1594"/>
        <v>1.0043006699999999</v>
      </c>
      <c r="N3727" s="14">
        <f t="shared" si="1595"/>
        <v>1.7158431602237958</v>
      </c>
      <c r="O3727" s="8">
        <f t="shared" si="1596"/>
        <v>1.7168954000000001</v>
      </c>
      <c r="P3727" s="8">
        <f t="shared" si="1597"/>
        <v>16310.671615130001</v>
      </c>
      <c r="Q3727" s="13">
        <f t="shared" si="1598"/>
        <v>0</v>
      </c>
      <c r="R3727" s="21">
        <v>0</v>
      </c>
      <c r="S3727" s="8">
        <f t="shared" si="1599"/>
        <v>0</v>
      </c>
      <c r="T3727" s="10">
        <f t="shared" si="1600"/>
        <v>0.12631999999999999</v>
      </c>
      <c r="U3727" s="13">
        <f t="shared" si="1601"/>
        <v>179</v>
      </c>
      <c r="V3727" s="13">
        <v>252</v>
      </c>
      <c r="W3727" s="14">
        <f t="shared" si="1603"/>
        <v>1.088168815</v>
      </c>
      <c r="X3727" s="85">
        <f t="shared" ref="X3727:X3790" si="1607">TRUNC((P3727*(W3727-1)),8)+(-AC$3479*(O3727/O$3469)*W3727)</f>
        <v>1480.9760816381652</v>
      </c>
      <c r="Y3727" s="8">
        <v>0</v>
      </c>
      <c r="Z3727" s="9">
        <f t="shared" si="1602"/>
        <v>0</v>
      </c>
      <c r="AA3727" s="26">
        <f t="shared" si="1605"/>
        <v>0</v>
      </c>
      <c r="AB3727" s="70">
        <f t="shared" si="1606"/>
        <v>0</v>
      </c>
      <c r="AC3727" s="4"/>
      <c r="AD3727" s="1"/>
      <c r="AE3727" s="11"/>
      <c r="AF3727" s="5"/>
      <c r="AG3727" s="1"/>
      <c r="AH3727" s="1"/>
      <c r="AI3727" s="1"/>
      <c r="AJ3727" s="1"/>
      <c r="AK3727" s="10"/>
      <c r="AL3727" s="1"/>
      <c r="AM3727" s="1"/>
      <c r="AN3727" s="1"/>
      <c r="AO3727" s="1"/>
      <c r="AP3727" s="1"/>
      <c r="AQ3727" s="1"/>
    </row>
    <row r="3728" spans="1:43" ht="15.75" x14ac:dyDescent="0.2">
      <c r="A3728" s="67">
        <f t="shared" si="1604"/>
        <v>46010</v>
      </c>
      <c r="B3728" s="8">
        <f t="shared" si="1584"/>
        <v>17803.686035238272</v>
      </c>
      <c r="C3728" s="224">
        <f t="shared" si="1585"/>
        <v>9500.0962872461932</v>
      </c>
      <c r="D3728" s="28">
        <f t="shared" si="1586"/>
        <v>7245.38</v>
      </c>
      <c r="E3728" s="9">
        <f>IF(K3728=1,VLOOKUP(A3727,[1]Plan1!$AY$117:$BA$314,3),E3727)</f>
        <v>7276.54</v>
      </c>
      <c r="F3728" s="110">
        <f t="shared" si="1587"/>
        <v>45763</v>
      </c>
      <c r="G3728" s="12">
        <f t="shared" si="1588"/>
        <v>4.3006716003852752E-3</v>
      </c>
      <c r="H3728" s="11">
        <f t="shared" si="1589"/>
        <v>46037</v>
      </c>
      <c r="I3728" s="11">
        <f t="shared" si="1590"/>
        <v>46037</v>
      </c>
      <c r="J3728" s="1">
        <f t="shared" si="1591"/>
        <v>21</v>
      </c>
      <c r="K3728" s="1">
        <f t="shared" si="1592"/>
        <v>4</v>
      </c>
      <c r="L3728" s="8">
        <f t="shared" si="1593"/>
        <v>1.00081775</v>
      </c>
      <c r="M3728" s="14">
        <f t="shared" si="1594"/>
        <v>1.0043006699999999</v>
      </c>
      <c r="N3728" s="14">
        <f t="shared" si="1595"/>
        <v>1.7158431602237958</v>
      </c>
      <c r="O3728" s="8">
        <f t="shared" si="1596"/>
        <v>1.7172462900000001</v>
      </c>
      <c r="P3728" s="8">
        <f t="shared" si="1597"/>
        <v>16314.00510391</v>
      </c>
      <c r="Q3728" s="13">
        <f t="shared" si="1598"/>
        <v>0</v>
      </c>
      <c r="R3728" s="21">
        <v>0</v>
      </c>
      <c r="S3728" s="8">
        <f t="shared" si="1599"/>
        <v>0</v>
      </c>
      <c r="T3728" s="10">
        <f t="shared" si="1600"/>
        <v>0.12631999999999999</v>
      </c>
      <c r="U3728" s="13">
        <f t="shared" si="1601"/>
        <v>180</v>
      </c>
      <c r="V3728" s="13">
        <v>252</v>
      </c>
      <c r="W3728" s="14">
        <f t="shared" si="1603"/>
        <v>1.088682602</v>
      </c>
      <c r="X3728" s="85">
        <f t="shared" si="1607"/>
        <v>1489.6809313282727</v>
      </c>
      <c r="Y3728" s="8">
        <v>0</v>
      </c>
      <c r="Z3728" s="9">
        <f t="shared" si="1602"/>
        <v>0</v>
      </c>
      <c r="AA3728" s="26">
        <f t="shared" si="1605"/>
        <v>0</v>
      </c>
      <c r="AB3728" s="70">
        <f t="shared" si="1606"/>
        <v>0</v>
      </c>
      <c r="AC3728" s="4"/>
      <c r="AD3728" s="1"/>
      <c r="AE3728" s="11"/>
      <c r="AF3728" s="5"/>
      <c r="AG3728" s="1"/>
      <c r="AH3728" s="1"/>
      <c r="AI3728" s="1"/>
      <c r="AJ3728" s="1"/>
      <c r="AK3728" s="10"/>
      <c r="AL3728" s="1"/>
      <c r="AM3728" s="1"/>
      <c r="AN3728" s="1"/>
      <c r="AO3728" s="1"/>
      <c r="AP3728" s="1"/>
      <c r="AQ3728" s="1"/>
    </row>
    <row r="3729" spans="1:43" ht="15.75" x14ac:dyDescent="0.2">
      <c r="A3729" s="67">
        <f t="shared" si="1604"/>
        <v>46011</v>
      </c>
      <c r="B3729" s="8">
        <f t="shared" si="1584"/>
        <v>17815.732404444963</v>
      </c>
      <c r="C3729" s="224">
        <f t="shared" si="1585"/>
        <v>9500.0962872461932</v>
      </c>
      <c r="D3729" s="28">
        <f t="shared" si="1586"/>
        <v>7245.38</v>
      </c>
      <c r="E3729" s="9">
        <f>IF(K3729=1,VLOOKUP(A3728,[1]Plan1!$AY$117:$BA$314,3),E3728)</f>
        <v>7276.54</v>
      </c>
      <c r="F3729" s="110">
        <f t="shared" si="1587"/>
        <v>45763</v>
      </c>
      <c r="G3729" s="12">
        <f t="shared" si="1588"/>
        <v>4.3006716003852752E-3</v>
      </c>
      <c r="H3729" s="11">
        <f t="shared" si="1589"/>
        <v>46037</v>
      </c>
      <c r="I3729" s="11">
        <f t="shared" si="1590"/>
        <v>46037</v>
      </c>
      <c r="J3729" s="1">
        <f t="shared" si="1591"/>
        <v>21</v>
      </c>
      <c r="K3729" s="1">
        <f t="shared" si="1592"/>
        <v>5</v>
      </c>
      <c r="L3729" s="8">
        <f t="shared" si="1593"/>
        <v>1.0010222900000001</v>
      </c>
      <c r="M3729" s="14">
        <f t="shared" si="1594"/>
        <v>1.0043006699999999</v>
      </c>
      <c r="N3729" s="14">
        <f t="shared" si="1595"/>
        <v>1.7158431602237958</v>
      </c>
      <c r="O3729" s="8">
        <f t="shared" si="1596"/>
        <v>1.7175972399999999</v>
      </c>
      <c r="P3729" s="8">
        <f t="shared" si="1597"/>
        <v>16317.3391627</v>
      </c>
      <c r="Q3729" s="13">
        <f t="shared" si="1598"/>
        <v>0</v>
      </c>
      <c r="R3729" s="21">
        <v>0</v>
      </c>
      <c r="S3729" s="8">
        <f t="shared" si="1599"/>
        <v>0</v>
      </c>
      <c r="T3729" s="10">
        <f t="shared" si="1600"/>
        <v>0.12631999999999999</v>
      </c>
      <c r="U3729" s="13">
        <f t="shared" si="1601"/>
        <v>181</v>
      </c>
      <c r="V3729" s="13">
        <v>252</v>
      </c>
      <c r="W3729" s="14">
        <f t="shared" si="1603"/>
        <v>1.0891966319999999</v>
      </c>
      <c r="X3729" s="85">
        <f t="shared" si="1607"/>
        <v>1498.3932417449646</v>
      </c>
      <c r="Y3729" s="8">
        <v>0</v>
      </c>
      <c r="Z3729" s="9">
        <f t="shared" si="1602"/>
        <v>0</v>
      </c>
      <c r="AA3729" s="26">
        <f t="shared" si="1605"/>
        <v>0</v>
      </c>
      <c r="AB3729" s="70">
        <f t="shared" si="1606"/>
        <v>0</v>
      </c>
      <c r="AC3729" s="4"/>
      <c r="AD3729" s="1"/>
      <c r="AE3729" s="11"/>
      <c r="AF3729" s="5"/>
      <c r="AG3729" s="1"/>
      <c r="AH3729" s="1"/>
      <c r="AI3729" s="1"/>
      <c r="AJ3729" s="1"/>
      <c r="AK3729" s="10"/>
      <c r="AL3729" s="1"/>
      <c r="AM3729" s="1"/>
      <c r="AN3729" s="1"/>
      <c r="AO3729" s="1"/>
      <c r="AP3729" s="1"/>
      <c r="AQ3729" s="1"/>
    </row>
    <row r="3730" spans="1:43" ht="15.75" x14ac:dyDescent="0.2">
      <c r="A3730" s="67">
        <f t="shared" si="1604"/>
        <v>46012</v>
      </c>
      <c r="B3730" s="8">
        <f t="shared" si="1584"/>
        <v>17815.732404444963</v>
      </c>
      <c r="C3730" s="224">
        <f t="shared" si="1585"/>
        <v>9500.0962872461932</v>
      </c>
      <c r="D3730" s="28">
        <f t="shared" si="1586"/>
        <v>7245.38</v>
      </c>
      <c r="E3730" s="9">
        <f>IF(K3730=1,VLOOKUP(A3729,[1]Plan1!$AY$117:$BA$314,3),E3729)</f>
        <v>7276.54</v>
      </c>
      <c r="F3730" s="110">
        <f t="shared" si="1587"/>
        <v>45763</v>
      </c>
      <c r="G3730" s="12">
        <f t="shared" si="1588"/>
        <v>4.3006716003852752E-3</v>
      </c>
      <c r="H3730" s="11">
        <f t="shared" si="1589"/>
        <v>46037</v>
      </c>
      <c r="I3730" s="11">
        <f t="shared" si="1590"/>
        <v>46037</v>
      </c>
      <c r="J3730" s="1">
        <f t="shared" si="1591"/>
        <v>21</v>
      </c>
      <c r="K3730" s="1">
        <f t="shared" si="1592"/>
        <v>5</v>
      </c>
      <c r="L3730" s="8">
        <f t="shared" si="1593"/>
        <v>1.0010222900000001</v>
      </c>
      <c r="M3730" s="14">
        <f t="shared" si="1594"/>
        <v>1.0043006699999999</v>
      </c>
      <c r="N3730" s="14">
        <f t="shared" si="1595"/>
        <v>1.7158431602237958</v>
      </c>
      <c r="O3730" s="8">
        <f t="shared" si="1596"/>
        <v>1.7175972399999999</v>
      </c>
      <c r="P3730" s="8">
        <f t="shared" si="1597"/>
        <v>16317.3391627</v>
      </c>
      <c r="Q3730" s="13">
        <f t="shared" si="1598"/>
        <v>0</v>
      </c>
      <c r="R3730" s="21">
        <v>0</v>
      </c>
      <c r="S3730" s="8">
        <f t="shared" si="1599"/>
        <v>0</v>
      </c>
      <c r="T3730" s="10">
        <f t="shared" si="1600"/>
        <v>0.12631999999999999</v>
      </c>
      <c r="U3730" s="13">
        <f t="shared" si="1601"/>
        <v>181</v>
      </c>
      <c r="V3730" s="13">
        <v>252</v>
      </c>
      <c r="W3730" s="14">
        <f t="shared" si="1603"/>
        <v>1.0891966319999999</v>
      </c>
      <c r="X3730" s="85">
        <f t="shared" si="1607"/>
        <v>1498.3932417449646</v>
      </c>
      <c r="Y3730" s="8">
        <v>0</v>
      </c>
      <c r="Z3730" s="9">
        <f t="shared" si="1602"/>
        <v>0</v>
      </c>
      <c r="AA3730" s="26">
        <f t="shared" si="1605"/>
        <v>0</v>
      </c>
      <c r="AB3730" s="70">
        <f t="shared" si="1606"/>
        <v>0</v>
      </c>
      <c r="AC3730" s="4"/>
      <c r="AD3730" s="1"/>
      <c r="AE3730" s="11"/>
      <c r="AF3730" s="5"/>
      <c r="AG3730" s="1"/>
      <c r="AH3730" s="1"/>
      <c r="AI3730" s="1"/>
      <c r="AJ3730" s="1"/>
      <c r="AK3730" s="10"/>
      <c r="AL3730" s="1"/>
      <c r="AM3730" s="1"/>
      <c r="AN3730" s="1"/>
      <c r="AO3730" s="1"/>
      <c r="AP3730" s="1"/>
      <c r="AQ3730" s="1"/>
    </row>
    <row r="3731" spans="1:43" ht="15.75" x14ac:dyDescent="0.2">
      <c r="A3731" s="67">
        <f t="shared" si="1604"/>
        <v>46013</v>
      </c>
      <c r="B3731" s="8">
        <f t="shared" si="1584"/>
        <v>17815.732404444963</v>
      </c>
      <c r="C3731" s="224">
        <f t="shared" si="1585"/>
        <v>9500.0962872461932</v>
      </c>
      <c r="D3731" s="28">
        <f t="shared" si="1586"/>
        <v>7245.38</v>
      </c>
      <c r="E3731" s="9">
        <f>IF(K3731=1,VLOOKUP(A3730,[1]Plan1!$AY$117:$BA$314,3),E3730)</f>
        <v>7276.54</v>
      </c>
      <c r="F3731" s="110">
        <f t="shared" si="1587"/>
        <v>45763</v>
      </c>
      <c r="G3731" s="12">
        <f t="shared" si="1588"/>
        <v>4.3006716003852752E-3</v>
      </c>
      <c r="H3731" s="11">
        <f t="shared" si="1589"/>
        <v>46037</v>
      </c>
      <c r="I3731" s="11">
        <f t="shared" si="1590"/>
        <v>46037</v>
      </c>
      <c r="J3731" s="1">
        <f t="shared" si="1591"/>
        <v>21</v>
      </c>
      <c r="K3731" s="1">
        <f t="shared" si="1592"/>
        <v>5</v>
      </c>
      <c r="L3731" s="8">
        <f t="shared" si="1593"/>
        <v>1.0010222900000001</v>
      </c>
      <c r="M3731" s="14">
        <f t="shared" si="1594"/>
        <v>1.0043006699999999</v>
      </c>
      <c r="N3731" s="14">
        <f t="shared" si="1595"/>
        <v>1.7158431602237958</v>
      </c>
      <c r="O3731" s="8">
        <f t="shared" si="1596"/>
        <v>1.7175972399999999</v>
      </c>
      <c r="P3731" s="8">
        <f t="shared" si="1597"/>
        <v>16317.3391627</v>
      </c>
      <c r="Q3731" s="13">
        <f t="shared" si="1598"/>
        <v>0</v>
      </c>
      <c r="R3731" s="21">
        <v>0</v>
      </c>
      <c r="S3731" s="8">
        <f t="shared" si="1599"/>
        <v>0</v>
      </c>
      <c r="T3731" s="10">
        <f t="shared" si="1600"/>
        <v>0.12631999999999999</v>
      </c>
      <c r="U3731" s="13">
        <f t="shared" si="1601"/>
        <v>181</v>
      </c>
      <c r="V3731" s="13">
        <v>252</v>
      </c>
      <c r="W3731" s="14">
        <f t="shared" si="1603"/>
        <v>1.0891966319999999</v>
      </c>
      <c r="X3731" s="85">
        <f t="shared" si="1607"/>
        <v>1498.3932417449646</v>
      </c>
      <c r="Y3731" s="8">
        <v>0</v>
      </c>
      <c r="Z3731" s="9">
        <f t="shared" si="1602"/>
        <v>0</v>
      </c>
      <c r="AA3731" s="26">
        <f t="shared" si="1605"/>
        <v>0</v>
      </c>
      <c r="AB3731" s="70">
        <f t="shared" si="1606"/>
        <v>0</v>
      </c>
      <c r="AC3731" s="4"/>
      <c r="AD3731" s="1"/>
      <c r="AE3731" s="11"/>
      <c r="AF3731" s="5"/>
      <c r="AG3731" s="1"/>
      <c r="AH3731" s="1"/>
      <c r="AI3731" s="1"/>
      <c r="AJ3731" s="1"/>
      <c r="AK3731" s="10"/>
      <c r="AL3731" s="1"/>
      <c r="AM3731" s="1"/>
      <c r="AN3731" s="1"/>
      <c r="AO3731" s="1"/>
      <c r="AP3731" s="1"/>
      <c r="AQ3731" s="1"/>
    </row>
    <row r="3732" spans="1:43" ht="15.75" x14ac:dyDescent="0.2">
      <c r="A3732" s="67">
        <f t="shared" si="1604"/>
        <v>46014</v>
      </c>
      <c r="B3732" s="8">
        <f t="shared" si="1584"/>
        <v>17827.787222786748</v>
      </c>
      <c r="C3732" s="224">
        <f t="shared" si="1585"/>
        <v>9500.0962872461932</v>
      </c>
      <c r="D3732" s="28">
        <f t="shared" si="1586"/>
        <v>7245.38</v>
      </c>
      <c r="E3732" s="9">
        <f>IF(K3732=1,VLOOKUP(A3731,[1]Plan1!$AY$117:$BA$314,3),E3731)</f>
        <v>7276.54</v>
      </c>
      <c r="F3732" s="110">
        <f t="shared" si="1587"/>
        <v>45763</v>
      </c>
      <c r="G3732" s="12">
        <f t="shared" si="1588"/>
        <v>4.3006716003852752E-3</v>
      </c>
      <c r="H3732" s="11">
        <f t="shared" si="1589"/>
        <v>46037</v>
      </c>
      <c r="I3732" s="11">
        <f t="shared" si="1590"/>
        <v>46037</v>
      </c>
      <c r="J3732" s="1">
        <f t="shared" si="1591"/>
        <v>21</v>
      </c>
      <c r="K3732" s="1">
        <f t="shared" si="1592"/>
        <v>6</v>
      </c>
      <c r="L3732" s="8">
        <f t="shared" si="1593"/>
        <v>1.0012268799999999</v>
      </c>
      <c r="M3732" s="14">
        <f t="shared" si="1594"/>
        <v>1.0043006699999999</v>
      </c>
      <c r="N3732" s="14">
        <f t="shared" si="1595"/>
        <v>1.7158431602237958</v>
      </c>
      <c r="O3732" s="8">
        <f t="shared" si="1596"/>
        <v>1.71794829</v>
      </c>
      <c r="P3732" s="8">
        <f t="shared" si="1597"/>
        <v>16320.674171500001</v>
      </c>
      <c r="Q3732" s="13">
        <f t="shared" si="1598"/>
        <v>0</v>
      </c>
      <c r="R3732" s="21">
        <v>0</v>
      </c>
      <c r="S3732" s="8">
        <f t="shared" si="1599"/>
        <v>0</v>
      </c>
      <c r="T3732" s="10">
        <f t="shared" si="1600"/>
        <v>0.12631999999999999</v>
      </c>
      <c r="U3732" s="13">
        <f t="shared" si="1601"/>
        <v>182</v>
      </c>
      <c r="V3732" s="13">
        <v>252</v>
      </c>
      <c r="W3732" s="14">
        <f t="shared" si="1603"/>
        <v>1.089710905</v>
      </c>
      <c r="X3732" s="85">
        <f t="shared" si="1607"/>
        <v>1507.1130512867469</v>
      </c>
      <c r="Y3732" s="8">
        <v>0</v>
      </c>
      <c r="Z3732" s="9">
        <f t="shared" si="1602"/>
        <v>0</v>
      </c>
      <c r="AA3732" s="26">
        <f t="shared" si="1605"/>
        <v>0</v>
      </c>
      <c r="AB3732" s="70">
        <f t="shared" si="1606"/>
        <v>0</v>
      </c>
      <c r="AC3732" s="4"/>
      <c r="AD3732" s="1"/>
      <c r="AE3732" s="11"/>
      <c r="AF3732" s="5"/>
      <c r="AG3732" s="1"/>
      <c r="AH3732" s="1"/>
      <c r="AI3732" s="1"/>
      <c r="AJ3732" s="1"/>
      <c r="AK3732" s="10"/>
      <c r="AL3732" s="1"/>
      <c r="AM3732" s="1"/>
      <c r="AN3732" s="1"/>
      <c r="AO3732" s="1"/>
      <c r="AP3732" s="1"/>
      <c r="AQ3732" s="1"/>
    </row>
    <row r="3733" spans="1:43" ht="15.75" x14ac:dyDescent="0.2">
      <c r="A3733" s="67">
        <f t="shared" si="1604"/>
        <v>46015</v>
      </c>
      <c r="B3733" s="8">
        <f t="shared" si="1584"/>
        <v>17839.84987124156</v>
      </c>
      <c r="C3733" s="224">
        <f t="shared" si="1585"/>
        <v>9500.0962872461932</v>
      </c>
      <c r="D3733" s="28">
        <f t="shared" si="1586"/>
        <v>7245.38</v>
      </c>
      <c r="E3733" s="9">
        <f>IF(K3733=1,VLOOKUP(A3732,[1]Plan1!$AY$117:$BA$314,3),E3732)</f>
        <v>7276.54</v>
      </c>
      <c r="F3733" s="110">
        <f t="shared" si="1587"/>
        <v>45763</v>
      </c>
      <c r="G3733" s="12">
        <f t="shared" si="1588"/>
        <v>4.3006716003852752E-3</v>
      </c>
      <c r="H3733" s="11">
        <f t="shared" si="1589"/>
        <v>46037</v>
      </c>
      <c r="I3733" s="11">
        <f t="shared" si="1590"/>
        <v>46037</v>
      </c>
      <c r="J3733" s="1">
        <f t="shared" si="1591"/>
        <v>21</v>
      </c>
      <c r="K3733" s="1">
        <f t="shared" si="1592"/>
        <v>7</v>
      </c>
      <c r="L3733" s="8">
        <f t="shared" si="1593"/>
        <v>1.0014315</v>
      </c>
      <c r="M3733" s="14">
        <f t="shared" si="1594"/>
        <v>1.0043006699999999</v>
      </c>
      <c r="N3733" s="14">
        <f t="shared" si="1595"/>
        <v>1.7158431602237958</v>
      </c>
      <c r="O3733" s="8">
        <f t="shared" si="1596"/>
        <v>1.7182993799999999</v>
      </c>
      <c r="P3733" s="8">
        <f t="shared" si="1597"/>
        <v>16324.00956031</v>
      </c>
      <c r="Q3733" s="13">
        <f t="shared" si="1598"/>
        <v>0</v>
      </c>
      <c r="R3733" s="21">
        <v>0</v>
      </c>
      <c r="S3733" s="8">
        <f t="shared" si="1599"/>
        <v>0</v>
      </c>
      <c r="T3733" s="10">
        <f t="shared" si="1600"/>
        <v>0.12631999999999999</v>
      </c>
      <c r="U3733" s="13">
        <f t="shared" si="1601"/>
        <v>183</v>
      </c>
      <c r="V3733" s="13">
        <v>252</v>
      </c>
      <c r="W3733" s="14">
        <f t="shared" si="1603"/>
        <v>1.090225421</v>
      </c>
      <c r="X3733" s="85">
        <f t="shared" si="1607"/>
        <v>1515.8403109315616</v>
      </c>
      <c r="Y3733" s="8">
        <v>0</v>
      </c>
      <c r="Z3733" s="9">
        <f t="shared" si="1602"/>
        <v>0</v>
      </c>
      <c r="AA3733" s="26">
        <f t="shared" si="1605"/>
        <v>0</v>
      </c>
      <c r="AB3733" s="70">
        <f t="shared" si="1606"/>
        <v>0</v>
      </c>
      <c r="AC3733" s="4"/>
      <c r="AD3733" s="1"/>
      <c r="AE3733" s="11"/>
      <c r="AF3733" s="5"/>
      <c r="AG3733" s="1"/>
      <c r="AH3733" s="1"/>
      <c r="AI3733" s="1"/>
      <c r="AJ3733" s="1"/>
      <c r="AK3733" s="10"/>
      <c r="AL3733" s="1"/>
      <c r="AM3733" s="1"/>
      <c r="AN3733" s="1"/>
      <c r="AO3733" s="1"/>
      <c r="AP3733" s="1"/>
      <c r="AQ3733" s="1"/>
    </row>
    <row r="3734" spans="1:43" ht="15.75" x14ac:dyDescent="0.2">
      <c r="A3734" s="67">
        <f t="shared" si="1604"/>
        <v>46016</v>
      </c>
      <c r="B3734" s="8">
        <f t="shared" si="1584"/>
        <v>17851.920959699433</v>
      </c>
      <c r="C3734" s="224">
        <f t="shared" si="1585"/>
        <v>9500.0962872461932</v>
      </c>
      <c r="D3734" s="28">
        <f t="shared" si="1586"/>
        <v>7245.38</v>
      </c>
      <c r="E3734" s="9">
        <f>IF(K3734=1,VLOOKUP(A3733,[1]Plan1!$AY$117:$BA$314,3),E3733)</f>
        <v>7276.54</v>
      </c>
      <c r="F3734" s="110">
        <f t="shared" si="1587"/>
        <v>45763</v>
      </c>
      <c r="G3734" s="12">
        <f t="shared" si="1588"/>
        <v>4.3006716003852752E-3</v>
      </c>
      <c r="H3734" s="11">
        <f t="shared" si="1589"/>
        <v>46037</v>
      </c>
      <c r="I3734" s="11">
        <f t="shared" si="1590"/>
        <v>46037</v>
      </c>
      <c r="J3734" s="1">
        <f t="shared" si="1591"/>
        <v>21</v>
      </c>
      <c r="K3734" s="1">
        <f t="shared" si="1592"/>
        <v>8</v>
      </c>
      <c r="L3734" s="8">
        <f t="shared" si="1593"/>
        <v>1.00163617</v>
      </c>
      <c r="M3734" s="14">
        <f t="shared" si="1594"/>
        <v>1.0043006699999999</v>
      </c>
      <c r="N3734" s="14">
        <f t="shared" si="1595"/>
        <v>1.7158431602237958</v>
      </c>
      <c r="O3734" s="8">
        <f t="shared" si="1596"/>
        <v>1.7186505700000001</v>
      </c>
      <c r="P3734" s="8">
        <f t="shared" si="1597"/>
        <v>16327.345899129999</v>
      </c>
      <c r="Q3734" s="13">
        <f t="shared" si="1598"/>
        <v>0</v>
      </c>
      <c r="R3734" s="21">
        <v>0</v>
      </c>
      <c r="S3734" s="8">
        <f t="shared" si="1599"/>
        <v>0</v>
      </c>
      <c r="T3734" s="10">
        <f t="shared" si="1600"/>
        <v>0.12631999999999999</v>
      </c>
      <c r="U3734" s="13">
        <f t="shared" si="1601"/>
        <v>184</v>
      </c>
      <c r="V3734" s="13">
        <v>252</v>
      </c>
      <c r="W3734" s="14">
        <f t="shared" si="1603"/>
        <v>1.090740179</v>
      </c>
      <c r="X3734" s="85">
        <f t="shared" si="1607"/>
        <v>1524.5750605694338</v>
      </c>
      <c r="Y3734" s="8">
        <v>0</v>
      </c>
      <c r="Z3734" s="9">
        <f t="shared" si="1602"/>
        <v>0</v>
      </c>
      <c r="AA3734" s="26">
        <f t="shared" si="1605"/>
        <v>0</v>
      </c>
      <c r="AB3734" s="70">
        <f t="shared" si="1606"/>
        <v>0</v>
      </c>
      <c r="AC3734" s="4"/>
      <c r="AD3734" s="1"/>
      <c r="AE3734" s="11"/>
      <c r="AF3734" s="5"/>
      <c r="AG3734" s="1"/>
      <c r="AH3734" s="1"/>
      <c r="AI3734" s="1"/>
      <c r="AJ3734" s="1"/>
      <c r="AK3734" s="10"/>
      <c r="AL3734" s="1"/>
      <c r="AM3734" s="1"/>
      <c r="AN3734" s="1"/>
      <c r="AO3734" s="1"/>
      <c r="AP3734" s="1"/>
      <c r="AQ3734" s="1"/>
    </row>
    <row r="3735" spans="1:43" ht="15.75" x14ac:dyDescent="0.2">
      <c r="A3735" s="67">
        <f t="shared" si="1604"/>
        <v>46017</v>
      </c>
      <c r="B3735" s="8">
        <f t="shared" si="1584"/>
        <v>17851.920959699433</v>
      </c>
      <c r="C3735" s="224">
        <f t="shared" si="1585"/>
        <v>9500.0962872461932</v>
      </c>
      <c r="D3735" s="28">
        <f t="shared" si="1586"/>
        <v>7245.38</v>
      </c>
      <c r="E3735" s="9">
        <f>IF(K3735=1,VLOOKUP(A3734,[1]Plan1!$AY$117:$BA$314,3),E3734)</f>
        <v>7276.54</v>
      </c>
      <c r="F3735" s="110">
        <f t="shared" si="1587"/>
        <v>45763</v>
      </c>
      <c r="G3735" s="12">
        <f t="shared" si="1588"/>
        <v>4.3006716003852752E-3</v>
      </c>
      <c r="H3735" s="11">
        <f t="shared" si="1589"/>
        <v>46037</v>
      </c>
      <c r="I3735" s="11">
        <f t="shared" si="1590"/>
        <v>46037</v>
      </c>
      <c r="J3735" s="1">
        <f t="shared" si="1591"/>
        <v>21</v>
      </c>
      <c r="K3735" s="1">
        <f t="shared" si="1592"/>
        <v>8</v>
      </c>
      <c r="L3735" s="8">
        <f t="shared" si="1593"/>
        <v>1.00163617</v>
      </c>
      <c r="M3735" s="14">
        <f t="shared" si="1594"/>
        <v>1.0043006699999999</v>
      </c>
      <c r="N3735" s="14">
        <f t="shared" si="1595"/>
        <v>1.7158431602237958</v>
      </c>
      <c r="O3735" s="8">
        <f t="shared" si="1596"/>
        <v>1.7186505700000001</v>
      </c>
      <c r="P3735" s="8">
        <f t="shared" si="1597"/>
        <v>16327.345899129999</v>
      </c>
      <c r="Q3735" s="13">
        <f t="shared" si="1598"/>
        <v>0</v>
      </c>
      <c r="R3735" s="21">
        <v>0</v>
      </c>
      <c r="S3735" s="8">
        <f t="shared" si="1599"/>
        <v>0</v>
      </c>
      <c r="T3735" s="10">
        <f t="shared" si="1600"/>
        <v>0.12631999999999999</v>
      </c>
      <c r="U3735" s="13">
        <f t="shared" si="1601"/>
        <v>184</v>
      </c>
      <c r="V3735" s="13">
        <v>252</v>
      </c>
      <c r="W3735" s="14">
        <f t="shared" si="1603"/>
        <v>1.090740179</v>
      </c>
      <c r="X3735" s="85">
        <f t="shared" si="1607"/>
        <v>1524.5750605694338</v>
      </c>
      <c r="Y3735" s="8">
        <v>0</v>
      </c>
      <c r="Z3735" s="9">
        <f t="shared" si="1602"/>
        <v>0</v>
      </c>
      <c r="AA3735" s="26">
        <f t="shared" si="1605"/>
        <v>0</v>
      </c>
      <c r="AB3735" s="70">
        <f t="shared" si="1606"/>
        <v>0</v>
      </c>
      <c r="AC3735" s="4"/>
      <c r="AD3735" s="1"/>
      <c r="AE3735" s="11"/>
      <c r="AF3735" s="5"/>
      <c r="AG3735" s="1"/>
      <c r="AH3735" s="1"/>
      <c r="AI3735" s="1"/>
      <c r="AJ3735" s="1"/>
      <c r="AK3735" s="10"/>
      <c r="AL3735" s="1"/>
      <c r="AM3735" s="1"/>
      <c r="AN3735" s="1"/>
      <c r="AO3735" s="1"/>
      <c r="AP3735" s="1"/>
      <c r="AQ3735" s="1"/>
    </row>
    <row r="3736" spans="1:43" ht="15.75" x14ac:dyDescent="0.2">
      <c r="A3736" s="67">
        <f t="shared" si="1604"/>
        <v>46018</v>
      </c>
      <c r="B3736" s="8">
        <f t="shared" si="1584"/>
        <v>17864.000092727289</v>
      </c>
      <c r="C3736" s="224">
        <f t="shared" si="1585"/>
        <v>9500.0962872461932</v>
      </c>
      <c r="D3736" s="28">
        <f t="shared" si="1586"/>
        <v>7245.38</v>
      </c>
      <c r="E3736" s="9">
        <f>IF(K3736=1,VLOOKUP(A3735,[1]Plan1!$AY$117:$BA$314,3),E3735)</f>
        <v>7276.54</v>
      </c>
      <c r="F3736" s="110">
        <f t="shared" si="1587"/>
        <v>45763</v>
      </c>
      <c r="G3736" s="12">
        <f t="shared" si="1588"/>
        <v>4.3006716003852752E-3</v>
      </c>
      <c r="H3736" s="11">
        <f t="shared" si="1589"/>
        <v>46037</v>
      </c>
      <c r="I3736" s="11">
        <f t="shared" si="1590"/>
        <v>46037</v>
      </c>
      <c r="J3736" s="1">
        <f t="shared" si="1591"/>
        <v>21</v>
      </c>
      <c r="K3736" s="1">
        <f t="shared" si="1592"/>
        <v>9</v>
      </c>
      <c r="L3736" s="8">
        <f t="shared" si="1593"/>
        <v>1.00184088</v>
      </c>
      <c r="M3736" s="14">
        <f t="shared" si="1594"/>
        <v>1.0043006699999999</v>
      </c>
      <c r="N3736" s="14">
        <f t="shared" si="1595"/>
        <v>1.7158431602237958</v>
      </c>
      <c r="O3736" s="8">
        <f t="shared" si="1596"/>
        <v>1.7190018199999999</v>
      </c>
      <c r="P3736" s="8">
        <f t="shared" si="1597"/>
        <v>16330.682807949999</v>
      </c>
      <c r="Q3736" s="13">
        <f t="shared" si="1598"/>
        <v>0</v>
      </c>
      <c r="R3736" s="21">
        <v>0</v>
      </c>
      <c r="S3736" s="8">
        <f t="shared" si="1599"/>
        <v>0</v>
      </c>
      <c r="T3736" s="10">
        <f t="shared" si="1600"/>
        <v>0.12631999999999999</v>
      </c>
      <c r="U3736" s="13">
        <f t="shared" si="1601"/>
        <v>185</v>
      </c>
      <c r="V3736" s="13">
        <v>252</v>
      </c>
      <c r="W3736" s="14">
        <f t="shared" si="1603"/>
        <v>1.0912551800000001</v>
      </c>
      <c r="X3736" s="85">
        <f t="shared" si="1607"/>
        <v>1533.3172847772903</v>
      </c>
      <c r="Y3736" s="8">
        <v>0</v>
      </c>
      <c r="Z3736" s="9">
        <f t="shared" si="1602"/>
        <v>0</v>
      </c>
      <c r="AA3736" s="26">
        <f t="shared" si="1605"/>
        <v>0</v>
      </c>
      <c r="AB3736" s="70">
        <f t="shared" si="1606"/>
        <v>0</v>
      </c>
      <c r="AC3736" s="4"/>
      <c r="AD3736" s="1"/>
      <c r="AE3736" s="11"/>
      <c r="AF3736" s="5"/>
      <c r="AG3736" s="1"/>
      <c r="AH3736" s="1"/>
      <c r="AI3736" s="1"/>
      <c r="AJ3736" s="1"/>
      <c r="AK3736" s="10"/>
      <c r="AL3736" s="1"/>
      <c r="AM3736" s="1"/>
      <c r="AN3736" s="1"/>
      <c r="AO3736" s="1"/>
      <c r="AP3736" s="1"/>
      <c r="AQ3736" s="1"/>
    </row>
    <row r="3737" spans="1:43" ht="15.75" x14ac:dyDescent="0.2">
      <c r="A3737" s="67">
        <f t="shared" si="1604"/>
        <v>46019</v>
      </c>
      <c r="B3737" s="8">
        <f t="shared" si="1584"/>
        <v>17864.000092727289</v>
      </c>
      <c r="C3737" s="224">
        <f t="shared" si="1585"/>
        <v>9500.0962872461932</v>
      </c>
      <c r="D3737" s="28">
        <f t="shared" si="1586"/>
        <v>7245.38</v>
      </c>
      <c r="E3737" s="9">
        <f>IF(K3737=1,VLOOKUP(A3736,[1]Plan1!$AY$117:$BA$314,3),E3736)</f>
        <v>7276.54</v>
      </c>
      <c r="F3737" s="110">
        <f t="shared" si="1587"/>
        <v>45763</v>
      </c>
      <c r="G3737" s="12">
        <f t="shared" si="1588"/>
        <v>4.3006716003852752E-3</v>
      </c>
      <c r="H3737" s="11">
        <f t="shared" si="1589"/>
        <v>46037</v>
      </c>
      <c r="I3737" s="11">
        <f t="shared" si="1590"/>
        <v>46037</v>
      </c>
      <c r="J3737" s="1">
        <f t="shared" si="1591"/>
        <v>21</v>
      </c>
      <c r="K3737" s="1">
        <f t="shared" si="1592"/>
        <v>9</v>
      </c>
      <c r="L3737" s="8">
        <f t="shared" si="1593"/>
        <v>1.00184088</v>
      </c>
      <c r="M3737" s="14">
        <f t="shared" si="1594"/>
        <v>1.0043006699999999</v>
      </c>
      <c r="N3737" s="14">
        <f t="shared" si="1595"/>
        <v>1.7158431602237958</v>
      </c>
      <c r="O3737" s="8">
        <f t="shared" si="1596"/>
        <v>1.7190018199999999</v>
      </c>
      <c r="P3737" s="8">
        <f t="shared" si="1597"/>
        <v>16330.682807949999</v>
      </c>
      <c r="Q3737" s="13">
        <f t="shared" si="1598"/>
        <v>0</v>
      </c>
      <c r="R3737" s="21">
        <v>0</v>
      </c>
      <c r="S3737" s="8">
        <f t="shared" si="1599"/>
        <v>0</v>
      </c>
      <c r="T3737" s="10">
        <f t="shared" si="1600"/>
        <v>0.12631999999999999</v>
      </c>
      <c r="U3737" s="13">
        <f t="shared" si="1601"/>
        <v>185</v>
      </c>
      <c r="V3737" s="13">
        <v>252</v>
      </c>
      <c r="W3737" s="14">
        <f t="shared" si="1603"/>
        <v>1.0912551800000001</v>
      </c>
      <c r="X3737" s="85">
        <f t="shared" si="1607"/>
        <v>1533.3172847772903</v>
      </c>
      <c r="Y3737" s="8">
        <v>0</v>
      </c>
      <c r="Z3737" s="9">
        <f t="shared" si="1602"/>
        <v>0</v>
      </c>
      <c r="AA3737" s="26">
        <f t="shared" si="1605"/>
        <v>0</v>
      </c>
      <c r="AB3737" s="70">
        <f t="shared" si="1606"/>
        <v>0</v>
      </c>
      <c r="AC3737" s="4"/>
      <c r="AD3737" s="1"/>
      <c r="AE3737" s="11"/>
      <c r="AF3737" s="5"/>
      <c r="AG3737" s="1"/>
      <c r="AH3737" s="1"/>
      <c r="AI3737" s="1"/>
      <c r="AJ3737" s="1"/>
      <c r="AK3737" s="10"/>
      <c r="AL3737" s="1"/>
      <c r="AM3737" s="1"/>
      <c r="AN3737" s="1"/>
      <c r="AO3737" s="1"/>
      <c r="AP3737" s="1"/>
      <c r="AQ3737" s="1"/>
    </row>
    <row r="3738" spans="1:43" ht="15.75" x14ac:dyDescent="0.2">
      <c r="A3738" s="67">
        <f t="shared" si="1604"/>
        <v>46020</v>
      </c>
      <c r="B3738" s="8">
        <f t="shared" si="1584"/>
        <v>17864.000092727289</v>
      </c>
      <c r="C3738" s="224">
        <f t="shared" si="1585"/>
        <v>9500.0962872461932</v>
      </c>
      <c r="D3738" s="28">
        <f t="shared" si="1586"/>
        <v>7245.38</v>
      </c>
      <c r="E3738" s="9">
        <f>IF(K3738=1,VLOOKUP(A3737,[1]Plan1!$AY$117:$BA$314,3),E3737)</f>
        <v>7276.54</v>
      </c>
      <c r="F3738" s="110">
        <f t="shared" si="1587"/>
        <v>45763</v>
      </c>
      <c r="G3738" s="12">
        <f t="shared" si="1588"/>
        <v>4.3006716003852752E-3</v>
      </c>
      <c r="H3738" s="11">
        <f t="shared" si="1589"/>
        <v>46037</v>
      </c>
      <c r="I3738" s="11">
        <f t="shared" si="1590"/>
        <v>46037</v>
      </c>
      <c r="J3738" s="1">
        <f t="shared" si="1591"/>
        <v>21</v>
      </c>
      <c r="K3738" s="1">
        <f t="shared" si="1592"/>
        <v>9</v>
      </c>
      <c r="L3738" s="8">
        <f t="shared" si="1593"/>
        <v>1.00184088</v>
      </c>
      <c r="M3738" s="14">
        <f t="shared" si="1594"/>
        <v>1.0043006699999999</v>
      </c>
      <c r="N3738" s="14">
        <f t="shared" si="1595"/>
        <v>1.7158431602237958</v>
      </c>
      <c r="O3738" s="8">
        <f t="shared" si="1596"/>
        <v>1.7190018199999999</v>
      </c>
      <c r="P3738" s="8">
        <f t="shared" si="1597"/>
        <v>16330.682807949999</v>
      </c>
      <c r="Q3738" s="13">
        <f t="shared" si="1598"/>
        <v>0</v>
      </c>
      <c r="R3738" s="21">
        <v>0</v>
      </c>
      <c r="S3738" s="8">
        <f t="shared" si="1599"/>
        <v>0</v>
      </c>
      <c r="T3738" s="10">
        <f t="shared" si="1600"/>
        <v>0.12631999999999999</v>
      </c>
      <c r="U3738" s="13">
        <f t="shared" si="1601"/>
        <v>185</v>
      </c>
      <c r="V3738" s="13">
        <v>252</v>
      </c>
      <c r="W3738" s="14">
        <f t="shared" si="1603"/>
        <v>1.0912551800000001</v>
      </c>
      <c r="X3738" s="85">
        <f t="shared" si="1607"/>
        <v>1533.3172847772903</v>
      </c>
      <c r="Y3738" s="8">
        <v>0</v>
      </c>
      <c r="Z3738" s="9">
        <f t="shared" si="1602"/>
        <v>0</v>
      </c>
      <c r="AA3738" s="26">
        <f t="shared" si="1605"/>
        <v>0</v>
      </c>
      <c r="AB3738" s="70">
        <f t="shared" si="1606"/>
        <v>0</v>
      </c>
      <c r="AC3738" s="4"/>
      <c r="AD3738" s="1"/>
      <c r="AE3738" s="11"/>
      <c r="AF3738" s="5"/>
      <c r="AG3738" s="1"/>
      <c r="AH3738" s="1"/>
      <c r="AI3738" s="1"/>
      <c r="AJ3738" s="1"/>
      <c r="AK3738" s="10"/>
      <c r="AL3738" s="1"/>
      <c r="AM3738" s="1"/>
      <c r="AN3738" s="1"/>
      <c r="AO3738" s="1"/>
      <c r="AP3738" s="1"/>
      <c r="AQ3738" s="1"/>
    </row>
    <row r="3739" spans="1:43" ht="15.75" x14ac:dyDescent="0.2">
      <c r="A3739" s="67">
        <f t="shared" si="1604"/>
        <v>46021</v>
      </c>
      <c r="B3739" s="8">
        <f t="shared" si="1584"/>
        <v>17876.087393993203</v>
      </c>
      <c r="C3739" s="224">
        <f t="shared" si="1585"/>
        <v>9500.0962872461932</v>
      </c>
      <c r="D3739" s="28">
        <f t="shared" si="1586"/>
        <v>7245.38</v>
      </c>
      <c r="E3739" s="9">
        <f>IF(K3739=1,VLOOKUP(A3738,[1]Plan1!$AY$117:$BA$314,3),E3738)</f>
        <v>7276.54</v>
      </c>
      <c r="F3739" s="110">
        <f t="shared" si="1587"/>
        <v>45763</v>
      </c>
      <c r="G3739" s="12">
        <f t="shared" si="1588"/>
        <v>4.3006716003852752E-3</v>
      </c>
      <c r="H3739" s="11">
        <f t="shared" si="1589"/>
        <v>46037</v>
      </c>
      <c r="I3739" s="11">
        <f t="shared" si="1590"/>
        <v>46037</v>
      </c>
      <c r="J3739" s="1">
        <f t="shared" si="1591"/>
        <v>21</v>
      </c>
      <c r="K3739" s="1">
        <f t="shared" si="1592"/>
        <v>10</v>
      </c>
      <c r="L3739" s="8">
        <f t="shared" si="1593"/>
        <v>1.00204563</v>
      </c>
      <c r="M3739" s="14">
        <f t="shared" si="1594"/>
        <v>1.0043006699999999</v>
      </c>
      <c r="N3739" s="14">
        <f t="shared" si="1595"/>
        <v>1.7158431602237958</v>
      </c>
      <c r="O3739" s="8">
        <f t="shared" si="1596"/>
        <v>1.7193531399999999</v>
      </c>
      <c r="P3739" s="8">
        <f t="shared" si="1597"/>
        <v>16334.02038177</v>
      </c>
      <c r="Q3739" s="13">
        <f t="shared" si="1598"/>
        <v>0</v>
      </c>
      <c r="R3739" s="21">
        <v>0</v>
      </c>
      <c r="S3739" s="8">
        <f t="shared" si="1599"/>
        <v>0</v>
      </c>
      <c r="T3739" s="10">
        <f t="shared" si="1600"/>
        <v>0.12631999999999999</v>
      </c>
      <c r="U3739" s="13">
        <f t="shared" si="1601"/>
        <v>186</v>
      </c>
      <c r="V3739" s="13">
        <v>252</v>
      </c>
      <c r="W3739" s="14">
        <f t="shared" si="1603"/>
        <v>1.091770425</v>
      </c>
      <c r="X3739" s="85">
        <f t="shared" si="1607"/>
        <v>1542.067012223202</v>
      </c>
      <c r="Y3739" s="8">
        <v>0</v>
      </c>
      <c r="Z3739" s="9">
        <f t="shared" si="1602"/>
        <v>0</v>
      </c>
      <c r="AA3739" s="26">
        <f t="shared" si="1605"/>
        <v>0</v>
      </c>
      <c r="AB3739" s="70">
        <f t="shared" si="1606"/>
        <v>0</v>
      </c>
      <c r="AC3739" s="4"/>
      <c r="AD3739" s="1"/>
      <c r="AE3739" s="11"/>
      <c r="AF3739" s="5"/>
      <c r="AG3739" s="1"/>
      <c r="AH3739" s="1"/>
      <c r="AI3739" s="1"/>
      <c r="AJ3739" s="1"/>
      <c r="AK3739" s="10"/>
      <c r="AL3739" s="1"/>
      <c r="AM3739" s="1"/>
      <c r="AN3739" s="1"/>
      <c r="AO3739" s="1"/>
      <c r="AP3739" s="1"/>
      <c r="AQ3739" s="1"/>
    </row>
    <row r="3740" spans="1:43" ht="15.75" x14ac:dyDescent="0.2">
      <c r="A3740" s="67">
        <f t="shared" si="1604"/>
        <v>46022</v>
      </c>
      <c r="B3740" s="8">
        <f t="shared" si="1584"/>
        <v>17888.182954636799</v>
      </c>
      <c r="C3740" s="224">
        <f t="shared" si="1585"/>
        <v>9500.0962872461932</v>
      </c>
      <c r="D3740" s="28">
        <f t="shared" si="1586"/>
        <v>7245.38</v>
      </c>
      <c r="E3740" s="9">
        <f>IF(K3740=1,VLOOKUP(A3739,[1]Plan1!$AY$117:$BA$314,3),E3739)</f>
        <v>7276.54</v>
      </c>
      <c r="F3740" s="110">
        <f t="shared" si="1587"/>
        <v>45763</v>
      </c>
      <c r="G3740" s="12">
        <f t="shared" si="1588"/>
        <v>4.3006716003852752E-3</v>
      </c>
      <c r="H3740" s="11">
        <f t="shared" si="1589"/>
        <v>46037</v>
      </c>
      <c r="I3740" s="11">
        <f t="shared" si="1590"/>
        <v>46037</v>
      </c>
      <c r="J3740" s="1">
        <f t="shared" si="1591"/>
        <v>21</v>
      </c>
      <c r="K3740" s="1">
        <f t="shared" si="1592"/>
        <v>11</v>
      </c>
      <c r="L3740" s="8">
        <f t="shared" si="1593"/>
        <v>1.0022504299999999</v>
      </c>
      <c r="M3740" s="14">
        <f t="shared" si="1594"/>
        <v>1.0043006699999999</v>
      </c>
      <c r="N3740" s="14">
        <f t="shared" si="1595"/>
        <v>1.7158431602237958</v>
      </c>
      <c r="O3740" s="8">
        <f t="shared" si="1596"/>
        <v>1.7197045399999999</v>
      </c>
      <c r="P3740" s="8">
        <f t="shared" si="1597"/>
        <v>16337.35871561</v>
      </c>
      <c r="Q3740" s="13">
        <f t="shared" si="1598"/>
        <v>0</v>
      </c>
      <c r="R3740" s="21">
        <v>0</v>
      </c>
      <c r="S3740" s="8">
        <f t="shared" si="1599"/>
        <v>0</v>
      </c>
      <c r="T3740" s="10">
        <f t="shared" si="1600"/>
        <v>0.12631999999999999</v>
      </c>
      <c r="U3740" s="13">
        <f t="shared" si="1601"/>
        <v>187</v>
      </c>
      <c r="V3740" s="13">
        <v>252</v>
      </c>
      <c r="W3740" s="14">
        <f t="shared" si="1603"/>
        <v>1.092285913</v>
      </c>
      <c r="X3740" s="85">
        <f t="shared" si="1607"/>
        <v>1550.8242390268001</v>
      </c>
      <c r="Y3740" s="8">
        <v>0</v>
      </c>
      <c r="Z3740" s="9">
        <f t="shared" si="1602"/>
        <v>0</v>
      </c>
      <c r="AA3740" s="26">
        <f t="shared" si="1605"/>
        <v>0</v>
      </c>
      <c r="AB3740" s="70">
        <f t="shared" si="1606"/>
        <v>0</v>
      </c>
      <c r="AC3740" s="4"/>
      <c r="AD3740" s="1"/>
      <c r="AE3740" s="11"/>
      <c r="AF3740" s="5"/>
      <c r="AG3740" s="1"/>
      <c r="AH3740" s="1"/>
      <c r="AI3740" s="1"/>
      <c r="AJ3740" s="1"/>
      <c r="AK3740" s="10"/>
      <c r="AL3740" s="1"/>
      <c r="AM3740" s="1"/>
      <c r="AN3740" s="1"/>
      <c r="AO3740" s="1"/>
      <c r="AP3740" s="1"/>
      <c r="AQ3740" s="1"/>
    </row>
    <row r="3741" spans="1:43" ht="15.75" x14ac:dyDescent="0.2">
      <c r="A3741" s="67">
        <f t="shared" si="1604"/>
        <v>46023</v>
      </c>
      <c r="B3741" s="8">
        <f t="shared" si="1584"/>
        <v>17900.286570135133</v>
      </c>
      <c r="C3741" s="224">
        <f t="shared" si="1585"/>
        <v>9500.0962872461932</v>
      </c>
      <c r="D3741" s="28">
        <f t="shared" si="1586"/>
        <v>7245.38</v>
      </c>
      <c r="E3741" s="9">
        <f>IF(K3741=1,VLOOKUP(A3740,[1]Plan1!$AY$117:$BA$314,3),E3740)</f>
        <v>7276.54</v>
      </c>
      <c r="F3741" s="110">
        <f t="shared" si="1587"/>
        <v>45763</v>
      </c>
      <c r="G3741" s="12">
        <f t="shared" si="1588"/>
        <v>4.3006716003852752E-3</v>
      </c>
      <c r="H3741" s="11">
        <f t="shared" si="1589"/>
        <v>46037</v>
      </c>
      <c r="I3741" s="11">
        <f t="shared" si="1590"/>
        <v>46037</v>
      </c>
      <c r="J3741" s="1">
        <f t="shared" si="1591"/>
        <v>21</v>
      </c>
      <c r="K3741" s="1">
        <f t="shared" si="1592"/>
        <v>12</v>
      </c>
      <c r="L3741" s="8">
        <f t="shared" si="1593"/>
        <v>1.0024552600000001</v>
      </c>
      <c r="M3741" s="14">
        <f t="shared" si="1594"/>
        <v>1.0043006699999999</v>
      </c>
      <c r="N3741" s="14">
        <f t="shared" si="1595"/>
        <v>1.7158431602237958</v>
      </c>
      <c r="O3741" s="8">
        <f t="shared" si="1596"/>
        <v>1.720056</v>
      </c>
      <c r="P3741" s="8">
        <f t="shared" si="1597"/>
        <v>16340.69761945</v>
      </c>
      <c r="Q3741" s="13">
        <f t="shared" si="1598"/>
        <v>0</v>
      </c>
      <c r="R3741" s="21">
        <v>0</v>
      </c>
      <c r="S3741" s="8">
        <f t="shared" si="1599"/>
        <v>0</v>
      </c>
      <c r="T3741" s="10">
        <f t="shared" si="1600"/>
        <v>0.12631999999999999</v>
      </c>
      <c r="U3741" s="13">
        <f t="shared" si="1601"/>
        <v>188</v>
      </c>
      <c r="V3741" s="13">
        <v>252</v>
      </c>
      <c r="W3741" s="14">
        <f t="shared" si="1603"/>
        <v>1.0928016439999999</v>
      </c>
      <c r="X3741" s="85">
        <f t="shared" si="1607"/>
        <v>1559.5889506851308</v>
      </c>
      <c r="Y3741" s="8">
        <v>0</v>
      </c>
      <c r="Z3741" s="9">
        <f t="shared" si="1602"/>
        <v>0</v>
      </c>
      <c r="AA3741" s="26">
        <f t="shared" si="1605"/>
        <v>0</v>
      </c>
      <c r="AB3741" s="70">
        <f t="shared" si="1606"/>
        <v>0</v>
      </c>
      <c r="AC3741" s="4"/>
      <c r="AD3741" s="1"/>
      <c r="AE3741" s="11"/>
      <c r="AF3741" s="5"/>
      <c r="AG3741" s="1"/>
      <c r="AH3741" s="1"/>
      <c r="AI3741" s="1"/>
      <c r="AJ3741" s="1"/>
      <c r="AK3741" s="10"/>
      <c r="AL3741" s="1"/>
      <c r="AM3741" s="1"/>
      <c r="AN3741" s="1"/>
      <c r="AO3741" s="1"/>
      <c r="AP3741" s="1"/>
      <c r="AQ3741" s="1"/>
    </row>
    <row r="3742" spans="1:43" ht="15.75" x14ac:dyDescent="0.2">
      <c r="A3742" s="67">
        <f t="shared" si="1604"/>
        <v>46024</v>
      </c>
      <c r="B3742" s="8">
        <f t="shared" si="1584"/>
        <v>17900.286570135133</v>
      </c>
      <c r="C3742" s="224">
        <f t="shared" si="1585"/>
        <v>9500.0962872461932</v>
      </c>
      <c r="D3742" s="28">
        <f t="shared" si="1586"/>
        <v>7245.38</v>
      </c>
      <c r="E3742" s="9">
        <f>IF(K3742=1,VLOOKUP(A3741,[1]Plan1!$AY$117:$BA$314,3),E3741)</f>
        <v>7276.54</v>
      </c>
      <c r="F3742" s="110">
        <f t="shared" si="1587"/>
        <v>45763</v>
      </c>
      <c r="G3742" s="12">
        <f t="shared" si="1588"/>
        <v>4.3006716003852752E-3</v>
      </c>
      <c r="H3742" s="11">
        <f t="shared" si="1589"/>
        <v>46037</v>
      </c>
      <c r="I3742" s="11">
        <f t="shared" si="1590"/>
        <v>46037</v>
      </c>
      <c r="J3742" s="1">
        <f t="shared" si="1591"/>
        <v>21</v>
      </c>
      <c r="K3742" s="1">
        <f t="shared" si="1592"/>
        <v>12</v>
      </c>
      <c r="L3742" s="8">
        <f t="shared" si="1593"/>
        <v>1.0024552600000001</v>
      </c>
      <c r="M3742" s="14">
        <f t="shared" si="1594"/>
        <v>1.0043006699999999</v>
      </c>
      <c r="N3742" s="14">
        <f t="shared" si="1595"/>
        <v>1.7158431602237958</v>
      </c>
      <c r="O3742" s="8">
        <f t="shared" si="1596"/>
        <v>1.720056</v>
      </c>
      <c r="P3742" s="8">
        <f t="shared" si="1597"/>
        <v>16340.69761945</v>
      </c>
      <c r="Q3742" s="13">
        <f t="shared" si="1598"/>
        <v>0</v>
      </c>
      <c r="R3742" s="21">
        <v>0</v>
      </c>
      <c r="S3742" s="8">
        <f t="shared" si="1599"/>
        <v>0</v>
      </c>
      <c r="T3742" s="10">
        <f t="shared" si="1600"/>
        <v>0.12631999999999999</v>
      </c>
      <c r="U3742" s="13">
        <f t="shared" si="1601"/>
        <v>188</v>
      </c>
      <c r="V3742" s="13">
        <v>252</v>
      </c>
      <c r="W3742" s="14">
        <f t="shared" si="1603"/>
        <v>1.0928016439999999</v>
      </c>
      <c r="X3742" s="85">
        <f t="shared" si="1607"/>
        <v>1559.5889506851308</v>
      </c>
      <c r="Y3742" s="8">
        <v>0</v>
      </c>
      <c r="Z3742" s="9">
        <f t="shared" si="1602"/>
        <v>0</v>
      </c>
      <c r="AA3742" s="26">
        <f t="shared" si="1605"/>
        <v>0</v>
      </c>
      <c r="AB3742" s="70">
        <f t="shared" si="1606"/>
        <v>0</v>
      </c>
      <c r="AC3742" s="4"/>
      <c r="AD3742" s="1"/>
      <c r="AE3742" s="11"/>
      <c r="AF3742" s="5"/>
      <c r="AG3742" s="1"/>
      <c r="AH3742" s="1"/>
      <c r="AI3742" s="1"/>
      <c r="AJ3742" s="1"/>
      <c r="AK3742" s="10"/>
      <c r="AL3742" s="1"/>
      <c r="AM3742" s="1"/>
      <c r="AN3742" s="1"/>
      <c r="AO3742" s="1"/>
      <c r="AP3742" s="1"/>
      <c r="AQ3742" s="1"/>
    </row>
    <row r="3743" spans="1:43" ht="15.75" x14ac:dyDescent="0.2">
      <c r="A3743" s="67">
        <f t="shared" si="1604"/>
        <v>46025</v>
      </c>
      <c r="B3743" s="8">
        <f t="shared" si="1584"/>
        <v>17912.398468417607</v>
      </c>
      <c r="C3743" s="224">
        <f t="shared" si="1585"/>
        <v>9500.0962872461932</v>
      </c>
      <c r="D3743" s="28">
        <f t="shared" si="1586"/>
        <v>7245.38</v>
      </c>
      <c r="E3743" s="9">
        <f>IF(K3743=1,VLOOKUP(A3742,[1]Plan1!$AY$117:$BA$314,3),E3742)</f>
        <v>7276.54</v>
      </c>
      <c r="F3743" s="110">
        <f t="shared" si="1587"/>
        <v>45763</v>
      </c>
      <c r="G3743" s="12">
        <f t="shared" si="1588"/>
        <v>4.3006716003852752E-3</v>
      </c>
      <c r="H3743" s="11">
        <f t="shared" si="1589"/>
        <v>46037</v>
      </c>
      <c r="I3743" s="11">
        <f t="shared" si="1590"/>
        <v>46037</v>
      </c>
      <c r="J3743" s="1">
        <f t="shared" si="1591"/>
        <v>21</v>
      </c>
      <c r="K3743" s="1">
        <f t="shared" si="1592"/>
        <v>13</v>
      </c>
      <c r="L3743" s="8">
        <f t="shared" si="1593"/>
        <v>1.0026601399999999</v>
      </c>
      <c r="M3743" s="14">
        <f t="shared" si="1594"/>
        <v>1.0043006699999999</v>
      </c>
      <c r="N3743" s="14">
        <f t="shared" si="1595"/>
        <v>1.7158431602237958</v>
      </c>
      <c r="O3743" s="8">
        <f t="shared" si="1596"/>
        <v>1.7204075400000001</v>
      </c>
      <c r="P3743" s="8">
        <f t="shared" si="1597"/>
        <v>16344.0372833</v>
      </c>
      <c r="Q3743" s="13">
        <f t="shared" si="1598"/>
        <v>0</v>
      </c>
      <c r="R3743" s="21">
        <v>0</v>
      </c>
      <c r="S3743" s="8">
        <f t="shared" si="1599"/>
        <v>0</v>
      </c>
      <c r="T3743" s="10">
        <f t="shared" si="1600"/>
        <v>0.12631999999999999</v>
      </c>
      <c r="U3743" s="13">
        <f t="shared" si="1601"/>
        <v>189</v>
      </c>
      <c r="V3743" s="13">
        <v>252</v>
      </c>
      <c r="W3743" s="14">
        <f t="shared" si="1603"/>
        <v>1.093317619</v>
      </c>
      <c r="X3743" s="85">
        <f t="shared" si="1607"/>
        <v>1568.3611851176061</v>
      </c>
      <c r="Y3743" s="8">
        <v>0</v>
      </c>
      <c r="Z3743" s="9">
        <f t="shared" si="1602"/>
        <v>0</v>
      </c>
      <c r="AA3743" s="26">
        <f t="shared" si="1605"/>
        <v>0</v>
      </c>
      <c r="AB3743" s="70">
        <f t="shared" si="1606"/>
        <v>0</v>
      </c>
      <c r="AC3743" s="4"/>
      <c r="AD3743" s="1"/>
      <c r="AE3743" s="11"/>
      <c r="AF3743" s="5"/>
      <c r="AG3743" s="1"/>
      <c r="AH3743" s="1"/>
      <c r="AI3743" s="1"/>
      <c r="AJ3743" s="1"/>
      <c r="AK3743" s="10"/>
      <c r="AL3743" s="1"/>
      <c r="AM3743" s="1"/>
      <c r="AN3743" s="1"/>
      <c r="AO3743" s="1"/>
      <c r="AP3743" s="1"/>
      <c r="AQ3743" s="1"/>
    </row>
    <row r="3744" spans="1:43" ht="15.75" x14ac:dyDescent="0.2">
      <c r="A3744" s="67">
        <f t="shared" si="1604"/>
        <v>46026</v>
      </c>
      <c r="B3744" s="8">
        <f t="shared" si="1584"/>
        <v>17912.398468417607</v>
      </c>
      <c r="C3744" s="224">
        <f t="shared" si="1585"/>
        <v>9500.0962872461932</v>
      </c>
      <c r="D3744" s="28">
        <f t="shared" si="1586"/>
        <v>7245.38</v>
      </c>
      <c r="E3744" s="9">
        <f>IF(K3744=1,VLOOKUP(A3743,[1]Plan1!$AY$117:$BA$314,3),E3743)</f>
        <v>7276.54</v>
      </c>
      <c r="F3744" s="110">
        <f t="shared" si="1587"/>
        <v>45763</v>
      </c>
      <c r="G3744" s="12">
        <f t="shared" si="1588"/>
        <v>4.3006716003852752E-3</v>
      </c>
      <c r="H3744" s="11">
        <f t="shared" si="1589"/>
        <v>46037</v>
      </c>
      <c r="I3744" s="11">
        <f t="shared" si="1590"/>
        <v>46037</v>
      </c>
      <c r="J3744" s="1">
        <f t="shared" si="1591"/>
        <v>21</v>
      </c>
      <c r="K3744" s="1">
        <f t="shared" si="1592"/>
        <v>13</v>
      </c>
      <c r="L3744" s="8">
        <f t="shared" si="1593"/>
        <v>1.0026601399999999</v>
      </c>
      <c r="M3744" s="14">
        <f t="shared" si="1594"/>
        <v>1.0043006699999999</v>
      </c>
      <c r="N3744" s="14">
        <f t="shared" si="1595"/>
        <v>1.7158431602237958</v>
      </c>
      <c r="O3744" s="8">
        <f t="shared" si="1596"/>
        <v>1.7204075400000001</v>
      </c>
      <c r="P3744" s="8">
        <f t="shared" si="1597"/>
        <v>16344.0372833</v>
      </c>
      <c r="Q3744" s="13">
        <f t="shared" si="1598"/>
        <v>0</v>
      </c>
      <c r="R3744" s="21">
        <v>0</v>
      </c>
      <c r="S3744" s="8">
        <f t="shared" si="1599"/>
        <v>0</v>
      </c>
      <c r="T3744" s="10">
        <f t="shared" si="1600"/>
        <v>0.12631999999999999</v>
      </c>
      <c r="U3744" s="13">
        <f t="shared" si="1601"/>
        <v>189</v>
      </c>
      <c r="V3744" s="13">
        <v>252</v>
      </c>
      <c r="W3744" s="14">
        <f t="shared" si="1603"/>
        <v>1.093317619</v>
      </c>
      <c r="X3744" s="85">
        <f t="shared" si="1607"/>
        <v>1568.3611851176061</v>
      </c>
      <c r="Y3744" s="8">
        <v>0</v>
      </c>
      <c r="Z3744" s="9">
        <f t="shared" si="1602"/>
        <v>0</v>
      </c>
      <c r="AA3744" s="26">
        <f t="shared" si="1605"/>
        <v>0</v>
      </c>
      <c r="AB3744" s="70">
        <f t="shared" si="1606"/>
        <v>0</v>
      </c>
      <c r="AC3744" s="4"/>
      <c r="AD3744" s="1"/>
      <c r="AE3744" s="11"/>
      <c r="AF3744" s="5"/>
      <c r="AG3744" s="1"/>
      <c r="AH3744" s="1"/>
      <c r="AI3744" s="1"/>
      <c r="AJ3744" s="1"/>
      <c r="AK3744" s="10"/>
      <c r="AL3744" s="1"/>
      <c r="AM3744" s="1"/>
      <c r="AN3744" s="1"/>
      <c r="AO3744" s="1"/>
      <c r="AP3744" s="1"/>
      <c r="AQ3744" s="1"/>
    </row>
    <row r="3745" spans="1:43" ht="15.75" x14ac:dyDescent="0.2">
      <c r="A3745" s="67">
        <f t="shared" si="1604"/>
        <v>46027</v>
      </c>
      <c r="B3745" s="8">
        <f t="shared" si="1584"/>
        <v>17912.398468417607</v>
      </c>
      <c r="C3745" s="224">
        <f t="shared" si="1585"/>
        <v>9500.0962872461932</v>
      </c>
      <c r="D3745" s="28">
        <f t="shared" si="1586"/>
        <v>7245.38</v>
      </c>
      <c r="E3745" s="9">
        <f>IF(K3745=1,VLOOKUP(A3744,[1]Plan1!$AY$117:$BA$314,3),E3744)</f>
        <v>7276.54</v>
      </c>
      <c r="F3745" s="110">
        <f t="shared" si="1587"/>
        <v>45763</v>
      </c>
      <c r="G3745" s="12">
        <f t="shared" si="1588"/>
        <v>4.3006716003852752E-3</v>
      </c>
      <c r="H3745" s="11">
        <f t="shared" si="1589"/>
        <v>46037</v>
      </c>
      <c r="I3745" s="11">
        <f t="shared" si="1590"/>
        <v>46037</v>
      </c>
      <c r="J3745" s="1">
        <f t="shared" si="1591"/>
        <v>21</v>
      </c>
      <c r="K3745" s="1">
        <f t="shared" si="1592"/>
        <v>13</v>
      </c>
      <c r="L3745" s="8">
        <f t="shared" si="1593"/>
        <v>1.0026601399999999</v>
      </c>
      <c r="M3745" s="14">
        <f t="shared" si="1594"/>
        <v>1.0043006699999999</v>
      </c>
      <c r="N3745" s="14">
        <f t="shared" si="1595"/>
        <v>1.7158431602237958</v>
      </c>
      <c r="O3745" s="8">
        <f t="shared" si="1596"/>
        <v>1.7204075400000001</v>
      </c>
      <c r="P3745" s="8">
        <f t="shared" si="1597"/>
        <v>16344.0372833</v>
      </c>
      <c r="Q3745" s="13">
        <f t="shared" si="1598"/>
        <v>0</v>
      </c>
      <c r="R3745" s="21">
        <v>0</v>
      </c>
      <c r="S3745" s="8">
        <f t="shared" si="1599"/>
        <v>0</v>
      </c>
      <c r="T3745" s="10">
        <f t="shared" si="1600"/>
        <v>0.12631999999999999</v>
      </c>
      <c r="U3745" s="13">
        <f t="shared" si="1601"/>
        <v>189</v>
      </c>
      <c r="V3745" s="13">
        <v>252</v>
      </c>
      <c r="W3745" s="14">
        <f t="shared" si="1603"/>
        <v>1.093317619</v>
      </c>
      <c r="X3745" s="85">
        <f t="shared" si="1607"/>
        <v>1568.3611851176061</v>
      </c>
      <c r="Y3745" s="8">
        <v>0</v>
      </c>
      <c r="Z3745" s="9">
        <f t="shared" si="1602"/>
        <v>0</v>
      </c>
      <c r="AA3745" s="26">
        <f t="shared" si="1605"/>
        <v>0</v>
      </c>
      <c r="AB3745" s="70">
        <f t="shared" si="1606"/>
        <v>0</v>
      </c>
      <c r="AC3745" s="4"/>
      <c r="AD3745" s="1"/>
      <c r="AE3745" s="11"/>
      <c r="AF3745" s="5"/>
      <c r="AG3745" s="1"/>
      <c r="AH3745" s="1"/>
      <c r="AI3745" s="1"/>
      <c r="AJ3745" s="1"/>
      <c r="AK3745" s="10"/>
      <c r="AL3745" s="1"/>
      <c r="AM3745" s="1"/>
      <c r="AN3745" s="1"/>
      <c r="AO3745" s="1"/>
      <c r="AP3745" s="1"/>
      <c r="AQ3745" s="1"/>
    </row>
    <row r="3746" spans="1:43" ht="15.75" x14ac:dyDescent="0.2">
      <c r="A3746" s="67">
        <f t="shared" si="1604"/>
        <v>46028</v>
      </c>
      <c r="B3746" s="8">
        <f t="shared" ref="B3746:B3809" si="1608">(P3746+X3746)</f>
        <v>17924.518532562404</v>
      </c>
      <c r="C3746" s="224">
        <f t="shared" ref="C3746:C3809" si="1609">IF(Q3745&gt;0,C3745-(S3745/O3745),C3745)</f>
        <v>9500.0962872461932</v>
      </c>
      <c r="D3746" s="28">
        <f t="shared" ref="D3746:D3809" si="1610">IF(E3746=E3745,D3745,E3745)</f>
        <v>7245.38</v>
      </c>
      <c r="E3746" s="9">
        <f>IF(K3746=1,VLOOKUP(A3745,[1]Plan1!$AY$117:$BA$314,3),E3745)</f>
        <v>7276.54</v>
      </c>
      <c r="F3746" s="110">
        <f t="shared" ref="F3746:F3809" si="1611">IF(D3746=D3745,F3745,A3746)</f>
        <v>45763</v>
      </c>
      <c r="G3746" s="12">
        <f t="shared" ref="G3746:G3809" si="1612">(E3746/D3746)-1</f>
        <v>4.3006716003852752E-3</v>
      </c>
      <c r="H3746" s="11">
        <f t="shared" ref="H3746:H3809" si="1613">IF(DAY(A3746)=15,VLOOKUP(A3746,AJ$118:AP$450,4),H3745)</f>
        <v>46037</v>
      </c>
      <c r="I3746" s="11">
        <f t="shared" ref="I3746:I3809" si="1614">IF(A3746&gt;I3745,H3746,I3745)</f>
        <v>46037</v>
      </c>
      <c r="J3746" s="1">
        <f t="shared" ref="J3746:J3809" si="1615">IF(I3746=I3745,J3745,NETWORKDAYS(I3745,I3746,$AE$118:$AE$502)-1)</f>
        <v>21</v>
      </c>
      <c r="K3746" s="1">
        <f t="shared" ref="K3746:K3809" si="1616">(J3746-(NETWORKDAYS(A3746,I3746,AE$118:AE$502)-1))</f>
        <v>14</v>
      </c>
      <c r="L3746" s="8">
        <f t="shared" ref="L3746:L3809" si="1617">TRUNC((E3746/D3746)^TRUNC((K3746/J3746),9),8)</f>
        <v>1.00286506</v>
      </c>
      <c r="M3746" s="14">
        <f t="shared" ref="M3746:M3809" si="1618">IF(I3746&gt;I3745,L3745,M3745)</f>
        <v>1.0043006699999999</v>
      </c>
      <c r="N3746" s="14">
        <f t="shared" ref="N3746:N3809" si="1619">IF(I3746&gt;I3745,N3745*M3746,N3745)</f>
        <v>1.7158431602237958</v>
      </c>
      <c r="O3746" s="8">
        <f t="shared" ref="O3746:O3809" si="1620">TRUNC(TRUNC((L3746*N3746),15),8)</f>
        <v>1.7207591499999999</v>
      </c>
      <c r="P3746" s="8">
        <f t="shared" ref="P3746:P3809" si="1621">TRUNC(C3746*O3746,8)</f>
        <v>16347.37761215</v>
      </c>
      <c r="Q3746" s="13">
        <f t="shared" ref="Q3746:Q3809" si="1622">IF(VLOOKUP(A3746,AE$10:AM$114,9)=VLOOKUP(A3745,AE$10:AM$114,9),0,VLOOKUP(A3746,AE$10:AM$114,9))</f>
        <v>0</v>
      </c>
      <c r="R3746" s="21">
        <v>0</v>
      </c>
      <c r="S3746" s="8">
        <f t="shared" ref="S3746:S3809" si="1623">IF(R3746&gt;0,TRUNC(R3746*P3746,8),0)</f>
        <v>0</v>
      </c>
      <c r="T3746" s="10">
        <f t="shared" ref="T3746:T3809" si="1624">IF(Q3745&gt;0,VLOOKUP(A3745,$AE$11:$AH$20,4),T3745)</f>
        <v>0.12631999999999999</v>
      </c>
      <c r="U3746" s="13">
        <f t="shared" ref="U3746:U3809" si="1625">IF(Q3745&gt;0,1,IF(K3746=K3745,U3745,U3745+1))</f>
        <v>190</v>
      </c>
      <c r="V3746" s="13">
        <v>252</v>
      </c>
      <c r="W3746" s="14">
        <f t="shared" si="1603"/>
        <v>1.093833837</v>
      </c>
      <c r="X3746" s="85">
        <f t="shared" si="1607"/>
        <v>1577.1409204124036</v>
      </c>
      <c r="Y3746" s="8">
        <v>0</v>
      </c>
      <c r="Z3746" s="9">
        <f t="shared" ref="Z3746:Z3809" si="1626">IF(S3746&gt;0,S3746+X3746,0)</f>
        <v>0</v>
      </c>
      <c r="AA3746" s="26">
        <f t="shared" si="1605"/>
        <v>0</v>
      </c>
      <c r="AB3746" s="70">
        <f t="shared" si="1606"/>
        <v>0</v>
      </c>
      <c r="AC3746" s="4"/>
      <c r="AD3746" s="1"/>
      <c r="AE3746" s="11"/>
      <c r="AF3746" s="5"/>
      <c r="AG3746" s="1"/>
      <c r="AH3746" s="1"/>
      <c r="AI3746" s="1"/>
      <c r="AJ3746" s="1"/>
      <c r="AK3746" s="10"/>
      <c r="AL3746" s="1"/>
      <c r="AM3746" s="1"/>
      <c r="AN3746" s="1"/>
      <c r="AO3746" s="1"/>
      <c r="AP3746" s="1"/>
      <c r="AQ3746" s="1"/>
    </row>
    <row r="3747" spans="1:43" ht="15.75" x14ac:dyDescent="0.2">
      <c r="A3747" s="67">
        <f t="shared" si="1604"/>
        <v>46029</v>
      </c>
      <c r="B3747" s="8">
        <f t="shared" si="1608"/>
        <v>17936.646798846908</v>
      </c>
      <c r="C3747" s="224">
        <f t="shared" si="1609"/>
        <v>9500.0962872461932</v>
      </c>
      <c r="D3747" s="28">
        <f t="shared" si="1610"/>
        <v>7245.38</v>
      </c>
      <c r="E3747" s="9">
        <f>IF(K3747=1,VLOOKUP(A3746,[1]Plan1!$AY$117:$BA$314,3),E3746)</f>
        <v>7276.54</v>
      </c>
      <c r="F3747" s="110">
        <f t="shared" si="1611"/>
        <v>45763</v>
      </c>
      <c r="G3747" s="12">
        <f t="shared" si="1612"/>
        <v>4.3006716003852752E-3</v>
      </c>
      <c r="H3747" s="11">
        <f t="shared" si="1613"/>
        <v>46037</v>
      </c>
      <c r="I3747" s="11">
        <f t="shared" si="1614"/>
        <v>46037</v>
      </c>
      <c r="J3747" s="1">
        <f t="shared" si="1615"/>
        <v>21</v>
      </c>
      <c r="K3747" s="1">
        <f t="shared" si="1616"/>
        <v>15</v>
      </c>
      <c r="L3747" s="8">
        <f t="shared" si="1617"/>
        <v>1.00307002</v>
      </c>
      <c r="M3747" s="14">
        <f t="shared" si="1618"/>
        <v>1.0043006699999999</v>
      </c>
      <c r="N3747" s="14">
        <f t="shared" si="1619"/>
        <v>1.7158431602237958</v>
      </c>
      <c r="O3747" s="8">
        <f t="shared" si="1620"/>
        <v>1.72111083</v>
      </c>
      <c r="P3747" s="8">
        <f t="shared" si="1621"/>
        <v>16350.71860602</v>
      </c>
      <c r="Q3747" s="13">
        <f t="shared" si="1622"/>
        <v>0</v>
      </c>
      <c r="R3747" s="21">
        <v>0</v>
      </c>
      <c r="S3747" s="8">
        <f t="shared" si="1623"/>
        <v>0</v>
      </c>
      <c r="T3747" s="10">
        <f t="shared" si="1624"/>
        <v>0.12631999999999999</v>
      </c>
      <c r="U3747" s="13">
        <f t="shared" si="1625"/>
        <v>191</v>
      </c>
      <c r="V3747" s="13">
        <v>252</v>
      </c>
      <c r="W3747" s="14">
        <f t="shared" si="1603"/>
        <v>1.0943503000000001</v>
      </c>
      <c r="X3747" s="85">
        <f t="shared" si="1607"/>
        <v>1585.9281928269065</v>
      </c>
      <c r="Y3747" s="8">
        <v>0</v>
      </c>
      <c r="Z3747" s="9">
        <f t="shared" si="1626"/>
        <v>0</v>
      </c>
      <c r="AA3747" s="26">
        <f t="shared" si="1605"/>
        <v>0</v>
      </c>
      <c r="AB3747" s="70">
        <f t="shared" si="1606"/>
        <v>0</v>
      </c>
      <c r="AC3747" s="4"/>
      <c r="AD3747" s="1"/>
      <c r="AE3747" s="11"/>
      <c r="AF3747" s="5"/>
      <c r="AG3747" s="1"/>
      <c r="AH3747" s="1"/>
      <c r="AI3747" s="1"/>
      <c r="AJ3747" s="1"/>
      <c r="AK3747" s="10"/>
      <c r="AL3747" s="1"/>
      <c r="AM3747" s="1"/>
      <c r="AN3747" s="1"/>
      <c r="AO3747" s="1"/>
      <c r="AP3747" s="1"/>
      <c r="AQ3747" s="1"/>
    </row>
    <row r="3748" spans="1:43" ht="15.75" x14ac:dyDescent="0.2">
      <c r="A3748" s="67">
        <f t="shared" si="1604"/>
        <v>46030</v>
      </c>
      <c r="B3748" s="8">
        <f t="shared" si="1608"/>
        <v>17948.783237950509</v>
      </c>
      <c r="C3748" s="224">
        <f t="shared" si="1609"/>
        <v>9500.0962872461932</v>
      </c>
      <c r="D3748" s="28">
        <f t="shared" si="1610"/>
        <v>7245.38</v>
      </c>
      <c r="E3748" s="9">
        <f>IF(K3748=1,VLOOKUP(A3747,[1]Plan1!$AY$117:$BA$314,3),E3747)</f>
        <v>7276.54</v>
      </c>
      <c r="F3748" s="110">
        <f t="shared" si="1611"/>
        <v>45763</v>
      </c>
      <c r="G3748" s="12">
        <f t="shared" si="1612"/>
        <v>4.3006716003852752E-3</v>
      </c>
      <c r="H3748" s="11">
        <f t="shared" si="1613"/>
        <v>46037</v>
      </c>
      <c r="I3748" s="11">
        <f t="shared" si="1614"/>
        <v>46037</v>
      </c>
      <c r="J3748" s="1">
        <f t="shared" si="1615"/>
        <v>21</v>
      </c>
      <c r="K3748" s="1">
        <f t="shared" si="1616"/>
        <v>16</v>
      </c>
      <c r="L3748" s="8">
        <f t="shared" si="1617"/>
        <v>1.00327502</v>
      </c>
      <c r="M3748" s="14">
        <f t="shared" si="1618"/>
        <v>1.0043006699999999</v>
      </c>
      <c r="N3748" s="14">
        <f t="shared" si="1619"/>
        <v>1.7158431602237958</v>
      </c>
      <c r="O3748" s="8">
        <f t="shared" si="1620"/>
        <v>1.7214625800000001</v>
      </c>
      <c r="P3748" s="8">
        <f t="shared" si="1621"/>
        <v>16354.06026489</v>
      </c>
      <c r="Q3748" s="13">
        <f t="shared" si="1622"/>
        <v>0</v>
      </c>
      <c r="R3748" s="21">
        <v>0</v>
      </c>
      <c r="S3748" s="8">
        <f t="shared" si="1623"/>
        <v>0</v>
      </c>
      <c r="T3748" s="10">
        <f t="shared" si="1624"/>
        <v>0.12631999999999999</v>
      </c>
      <c r="U3748" s="13">
        <f t="shared" si="1625"/>
        <v>192</v>
      </c>
      <c r="V3748" s="13">
        <v>252</v>
      </c>
      <c r="W3748" s="14">
        <f t="shared" si="1603"/>
        <v>1.0948670060000001</v>
      </c>
      <c r="X3748" s="85">
        <f t="shared" si="1607"/>
        <v>1594.72297306051</v>
      </c>
      <c r="Y3748" s="8">
        <v>0</v>
      </c>
      <c r="Z3748" s="9">
        <f t="shared" si="1626"/>
        <v>0</v>
      </c>
      <c r="AA3748" s="26">
        <f t="shared" si="1605"/>
        <v>0</v>
      </c>
      <c r="AB3748" s="70">
        <f t="shared" si="1606"/>
        <v>0</v>
      </c>
      <c r="AC3748" s="4"/>
      <c r="AD3748" s="1"/>
      <c r="AE3748" s="11"/>
      <c r="AF3748" s="5"/>
      <c r="AG3748" s="1"/>
      <c r="AH3748" s="1"/>
      <c r="AI3748" s="1"/>
      <c r="AJ3748" s="1"/>
      <c r="AK3748" s="10"/>
      <c r="AL3748" s="1"/>
      <c r="AM3748" s="1"/>
      <c r="AN3748" s="1"/>
      <c r="AO3748" s="1"/>
      <c r="AP3748" s="1"/>
      <c r="AQ3748" s="1"/>
    </row>
    <row r="3749" spans="1:43" ht="15.75" x14ac:dyDescent="0.2">
      <c r="A3749" s="67">
        <f t="shared" si="1604"/>
        <v>46031</v>
      </c>
      <c r="B3749" s="8">
        <f t="shared" si="1608"/>
        <v>17960.927974062542</v>
      </c>
      <c r="C3749" s="224">
        <f t="shared" si="1609"/>
        <v>9500.0962872461932</v>
      </c>
      <c r="D3749" s="28">
        <f t="shared" si="1610"/>
        <v>7245.38</v>
      </c>
      <c r="E3749" s="9">
        <f>IF(K3749=1,VLOOKUP(A3748,[1]Plan1!$AY$117:$BA$314,3),E3748)</f>
        <v>7276.54</v>
      </c>
      <c r="F3749" s="110">
        <f t="shared" si="1611"/>
        <v>45763</v>
      </c>
      <c r="G3749" s="12">
        <f t="shared" si="1612"/>
        <v>4.3006716003852752E-3</v>
      </c>
      <c r="H3749" s="11">
        <f t="shared" si="1613"/>
        <v>46037</v>
      </c>
      <c r="I3749" s="11">
        <f t="shared" si="1614"/>
        <v>46037</v>
      </c>
      <c r="J3749" s="1">
        <f t="shared" si="1615"/>
        <v>21</v>
      </c>
      <c r="K3749" s="1">
        <f t="shared" si="1616"/>
        <v>17</v>
      </c>
      <c r="L3749" s="8">
        <f t="shared" si="1617"/>
        <v>1.0034800699999999</v>
      </c>
      <c r="M3749" s="14">
        <f t="shared" si="1618"/>
        <v>1.0043006699999999</v>
      </c>
      <c r="N3749" s="14">
        <f t="shared" si="1619"/>
        <v>1.7158431602237958</v>
      </c>
      <c r="O3749" s="8">
        <f t="shared" si="1620"/>
        <v>1.7218144099999999</v>
      </c>
      <c r="P3749" s="8">
        <f t="shared" si="1621"/>
        <v>16357.402683759999</v>
      </c>
      <c r="Q3749" s="13">
        <f t="shared" si="1622"/>
        <v>0</v>
      </c>
      <c r="R3749" s="21">
        <v>0</v>
      </c>
      <c r="S3749" s="8">
        <f t="shared" si="1623"/>
        <v>0</v>
      </c>
      <c r="T3749" s="10">
        <f t="shared" si="1624"/>
        <v>0.12631999999999999</v>
      </c>
      <c r="U3749" s="13">
        <f t="shared" si="1625"/>
        <v>193</v>
      </c>
      <c r="V3749" s="13">
        <v>252</v>
      </c>
      <c r="W3749" s="14">
        <f t="shared" si="1603"/>
        <v>1.095383956</v>
      </c>
      <c r="X3749" s="85">
        <f t="shared" si="1607"/>
        <v>1603.5252903025416</v>
      </c>
      <c r="Y3749" s="8">
        <v>0</v>
      </c>
      <c r="Z3749" s="9">
        <f t="shared" si="1626"/>
        <v>0</v>
      </c>
      <c r="AA3749" s="26">
        <f t="shared" si="1605"/>
        <v>0</v>
      </c>
      <c r="AB3749" s="70">
        <f t="shared" si="1606"/>
        <v>0</v>
      </c>
      <c r="AC3749" s="4"/>
      <c r="AD3749" s="1"/>
      <c r="AE3749" s="11"/>
      <c r="AF3749" s="5"/>
      <c r="AG3749" s="1"/>
      <c r="AH3749" s="1"/>
      <c r="AI3749" s="1"/>
      <c r="AJ3749" s="1"/>
      <c r="AK3749" s="10"/>
      <c r="AL3749" s="1"/>
      <c r="AM3749" s="1"/>
      <c r="AN3749" s="1"/>
      <c r="AO3749" s="1"/>
      <c r="AP3749" s="1"/>
      <c r="AQ3749" s="1"/>
    </row>
    <row r="3750" spans="1:43" ht="15.75" x14ac:dyDescent="0.2">
      <c r="A3750" s="67">
        <f t="shared" si="1604"/>
        <v>46032</v>
      </c>
      <c r="B3750" s="8">
        <f t="shared" si="1608"/>
        <v>17973.080697737118</v>
      </c>
      <c r="C3750" s="224">
        <f t="shared" si="1609"/>
        <v>9500.0962872461932</v>
      </c>
      <c r="D3750" s="28">
        <f t="shared" si="1610"/>
        <v>7245.38</v>
      </c>
      <c r="E3750" s="9">
        <f>IF(K3750=1,VLOOKUP(A3749,[1]Plan1!$AY$117:$BA$314,3),E3749)</f>
        <v>7276.54</v>
      </c>
      <c r="F3750" s="110">
        <f t="shared" si="1611"/>
        <v>45763</v>
      </c>
      <c r="G3750" s="12">
        <f t="shared" si="1612"/>
        <v>4.3006716003852752E-3</v>
      </c>
      <c r="H3750" s="11">
        <f t="shared" si="1613"/>
        <v>46037</v>
      </c>
      <c r="I3750" s="11">
        <f t="shared" si="1614"/>
        <v>46037</v>
      </c>
      <c r="J3750" s="1">
        <f t="shared" si="1615"/>
        <v>21</v>
      </c>
      <c r="K3750" s="1">
        <f t="shared" si="1616"/>
        <v>18</v>
      </c>
      <c r="L3750" s="8">
        <f t="shared" si="1617"/>
        <v>1.0036851499999999</v>
      </c>
      <c r="M3750" s="14">
        <f t="shared" si="1618"/>
        <v>1.0043006699999999</v>
      </c>
      <c r="N3750" s="14">
        <f t="shared" si="1619"/>
        <v>1.7158431602237958</v>
      </c>
      <c r="O3750" s="8">
        <f t="shared" si="1620"/>
        <v>1.7221662900000001</v>
      </c>
      <c r="P3750" s="8">
        <f t="shared" si="1621"/>
        <v>16360.74557764</v>
      </c>
      <c r="Q3750" s="13">
        <f t="shared" si="1622"/>
        <v>0</v>
      </c>
      <c r="R3750" s="21">
        <v>0</v>
      </c>
      <c r="S3750" s="8">
        <f t="shared" si="1623"/>
        <v>0</v>
      </c>
      <c r="T3750" s="10">
        <f t="shared" si="1624"/>
        <v>0.12631999999999999</v>
      </c>
      <c r="U3750" s="13">
        <f t="shared" si="1625"/>
        <v>194</v>
      </c>
      <c r="V3750" s="13">
        <v>252</v>
      </c>
      <c r="W3750" s="14">
        <f t="shared" si="1603"/>
        <v>1.09590115</v>
      </c>
      <c r="X3750" s="85">
        <f t="shared" si="1607"/>
        <v>1612.3351200971163</v>
      </c>
      <c r="Y3750" s="8">
        <v>0</v>
      </c>
      <c r="Z3750" s="9">
        <f t="shared" si="1626"/>
        <v>0</v>
      </c>
      <c r="AA3750" s="26">
        <f t="shared" si="1605"/>
        <v>0</v>
      </c>
      <c r="AB3750" s="70">
        <f t="shared" si="1606"/>
        <v>0</v>
      </c>
      <c r="AC3750" s="4"/>
      <c r="AD3750" s="1"/>
      <c r="AE3750" s="11"/>
      <c r="AF3750" s="5"/>
      <c r="AG3750" s="1"/>
      <c r="AH3750" s="1"/>
      <c r="AI3750" s="1"/>
      <c r="AJ3750" s="1"/>
      <c r="AK3750" s="10"/>
      <c r="AL3750" s="1"/>
      <c r="AM3750" s="1"/>
      <c r="AN3750" s="1"/>
      <c r="AO3750" s="1"/>
      <c r="AP3750" s="1"/>
      <c r="AQ3750" s="1"/>
    </row>
    <row r="3751" spans="1:43" ht="15.75" x14ac:dyDescent="0.2">
      <c r="A3751" s="67">
        <f t="shared" si="1604"/>
        <v>46033</v>
      </c>
      <c r="B3751" s="8">
        <f t="shared" si="1608"/>
        <v>17973.080697737118</v>
      </c>
      <c r="C3751" s="224">
        <f t="shared" si="1609"/>
        <v>9500.0962872461932</v>
      </c>
      <c r="D3751" s="28">
        <f t="shared" si="1610"/>
        <v>7245.38</v>
      </c>
      <c r="E3751" s="9">
        <f>IF(K3751=1,VLOOKUP(A3750,[1]Plan1!$AY$117:$BA$314,3),E3750)</f>
        <v>7276.54</v>
      </c>
      <c r="F3751" s="110">
        <f t="shared" si="1611"/>
        <v>45763</v>
      </c>
      <c r="G3751" s="12">
        <f t="shared" si="1612"/>
        <v>4.3006716003852752E-3</v>
      </c>
      <c r="H3751" s="11">
        <f t="shared" si="1613"/>
        <v>46037</v>
      </c>
      <c r="I3751" s="11">
        <f t="shared" si="1614"/>
        <v>46037</v>
      </c>
      <c r="J3751" s="1">
        <f t="shared" si="1615"/>
        <v>21</v>
      </c>
      <c r="K3751" s="1">
        <f t="shared" si="1616"/>
        <v>18</v>
      </c>
      <c r="L3751" s="8">
        <f t="shared" si="1617"/>
        <v>1.0036851499999999</v>
      </c>
      <c r="M3751" s="14">
        <f t="shared" si="1618"/>
        <v>1.0043006699999999</v>
      </c>
      <c r="N3751" s="14">
        <f t="shared" si="1619"/>
        <v>1.7158431602237958</v>
      </c>
      <c r="O3751" s="8">
        <f t="shared" si="1620"/>
        <v>1.7221662900000001</v>
      </c>
      <c r="P3751" s="8">
        <f t="shared" si="1621"/>
        <v>16360.74557764</v>
      </c>
      <c r="Q3751" s="13">
        <f t="shared" si="1622"/>
        <v>0</v>
      </c>
      <c r="R3751" s="21">
        <v>0</v>
      </c>
      <c r="S3751" s="8">
        <f t="shared" si="1623"/>
        <v>0</v>
      </c>
      <c r="T3751" s="10">
        <f t="shared" si="1624"/>
        <v>0.12631999999999999</v>
      </c>
      <c r="U3751" s="13">
        <f t="shared" si="1625"/>
        <v>194</v>
      </c>
      <c r="V3751" s="13">
        <v>252</v>
      </c>
      <c r="W3751" s="14">
        <f t="shared" si="1603"/>
        <v>1.09590115</v>
      </c>
      <c r="X3751" s="85">
        <f t="shared" si="1607"/>
        <v>1612.3351200971163</v>
      </c>
      <c r="Y3751" s="8">
        <v>0</v>
      </c>
      <c r="Z3751" s="9">
        <f t="shared" si="1626"/>
        <v>0</v>
      </c>
      <c r="AA3751" s="26">
        <f t="shared" si="1605"/>
        <v>0</v>
      </c>
      <c r="AB3751" s="70">
        <f t="shared" si="1606"/>
        <v>0</v>
      </c>
      <c r="AC3751" s="4"/>
      <c r="AD3751" s="1"/>
      <c r="AE3751" s="11"/>
      <c r="AF3751" s="5"/>
      <c r="AG3751" s="1"/>
      <c r="AH3751" s="1"/>
      <c r="AI3751" s="1"/>
      <c r="AJ3751" s="1"/>
      <c r="AK3751" s="10"/>
      <c r="AL3751" s="1"/>
      <c r="AM3751" s="1"/>
      <c r="AN3751" s="1"/>
      <c r="AO3751" s="1"/>
      <c r="AP3751" s="1"/>
      <c r="AQ3751" s="1"/>
    </row>
    <row r="3752" spans="1:43" ht="15.75" x14ac:dyDescent="0.2">
      <c r="A3752" s="67">
        <f t="shared" si="1604"/>
        <v>46034</v>
      </c>
      <c r="B3752" s="8">
        <f t="shared" si="1608"/>
        <v>17973.080697737118</v>
      </c>
      <c r="C3752" s="224">
        <f t="shared" si="1609"/>
        <v>9500.0962872461932</v>
      </c>
      <c r="D3752" s="28">
        <f t="shared" si="1610"/>
        <v>7245.38</v>
      </c>
      <c r="E3752" s="9">
        <f>IF(K3752=1,VLOOKUP(A3751,[1]Plan1!$AY$117:$BA$314,3),E3751)</f>
        <v>7276.54</v>
      </c>
      <c r="F3752" s="110">
        <f t="shared" si="1611"/>
        <v>45763</v>
      </c>
      <c r="G3752" s="12">
        <f t="shared" si="1612"/>
        <v>4.3006716003852752E-3</v>
      </c>
      <c r="H3752" s="11">
        <f t="shared" si="1613"/>
        <v>46037</v>
      </c>
      <c r="I3752" s="11">
        <f t="shared" si="1614"/>
        <v>46037</v>
      </c>
      <c r="J3752" s="1">
        <f t="shared" si="1615"/>
        <v>21</v>
      </c>
      <c r="K3752" s="1">
        <f t="shared" si="1616"/>
        <v>18</v>
      </c>
      <c r="L3752" s="8">
        <f t="shared" si="1617"/>
        <v>1.0036851499999999</v>
      </c>
      <c r="M3752" s="14">
        <f t="shared" si="1618"/>
        <v>1.0043006699999999</v>
      </c>
      <c r="N3752" s="14">
        <f t="shared" si="1619"/>
        <v>1.7158431602237958</v>
      </c>
      <c r="O3752" s="8">
        <f t="shared" si="1620"/>
        <v>1.7221662900000001</v>
      </c>
      <c r="P3752" s="8">
        <f t="shared" si="1621"/>
        <v>16360.74557764</v>
      </c>
      <c r="Q3752" s="13">
        <f t="shared" si="1622"/>
        <v>0</v>
      </c>
      <c r="R3752" s="21">
        <v>0</v>
      </c>
      <c r="S3752" s="8">
        <f t="shared" si="1623"/>
        <v>0</v>
      </c>
      <c r="T3752" s="10">
        <f t="shared" si="1624"/>
        <v>0.12631999999999999</v>
      </c>
      <c r="U3752" s="13">
        <f t="shared" si="1625"/>
        <v>194</v>
      </c>
      <c r="V3752" s="13">
        <v>252</v>
      </c>
      <c r="W3752" s="14">
        <f t="shared" si="1603"/>
        <v>1.09590115</v>
      </c>
      <c r="X3752" s="85">
        <f t="shared" si="1607"/>
        <v>1612.3351200971163</v>
      </c>
      <c r="Y3752" s="8">
        <v>0</v>
      </c>
      <c r="Z3752" s="9">
        <f t="shared" si="1626"/>
        <v>0</v>
      </c>
      <c r="AA3752" s="26">
        <f t="shared" si="1605"/>
        <v>0</v>
      </c>
      <c r="AB3752" s="70">
        <f t="shared" si="1606"/>
        <v>0</v>
      </c>
      <c r="AC3752" s="4"/>
      <c r="AD3752" s="1"/>
      <c r="AE3752" s="11"/>
      <c r="AF3752" s="5"/>
      <c r="AG3752" s="1"/>
      <c r="AH3752" s="1"/>
      <c r="AI3752" s="1"/>
      <c r="AJ3752" s="1"/>
      <c r="AK3752" s="10"/>
      <c r="AL3752" s="1"/>
      <c r="AM3752" s="1"/>
      <c r="AN3752" s="1"/>
      <c r="AO3752" s="1"/>
      <c r="AP3752" s="1"/>
      <c r="AQ3752" s="1"/>
    </row>
    <row r="3753" spans="1:43" ht="15.75" x14ac:dyDescent="0.2">
      <c r="A3753" s="67">
        <f t="shared" si="1604"/>
        <v>46035</v>
      </c>
      <c r="B3753" s="8">
        <f t="shared" si="1608"/>
        <v>17985.241934240261</v>
      </c>
      <c r="C3753" s="224">
        <f t="shared" si="1609"/>
        <v>9500.0962872461932</v>
      </c>
      <c r="D3753" s="28">
        <f t="shared" si="1610"/>
        <v>7245.38</v>
      </c>
      <c r="E3753" s="9">
        <f>IF(K3753=1,VLOOKUP(A3752,[1]Plan1!$AY$117:$BA$314,3),E3752)</f>
        <v>7276.54</v>
      </c>
      <c r="F3753" s="110">
        <f t="shared" si="1611"/>
        <v>45763</v>
      </c>
      <c r="G3753" s="12">
        <f t="shared" si="1612"/>
        <v>4.3006716003852752E-3</v>
      </c>
      <c r="H3753" s="11">
        <f t="shared" si="1613"/>
        <v>46037</v>
      </c>
      <c r="I3753" s="11">
        <f t="shared" si="1614"/>
        <v>46037</v>
      </c>
      <c r="J3753" s="1">
        <f t="shared" si="1615"/>
        <v>21</v>
      </c>
      <c r="K3753" s="1">
        <f t="shared" si="1616"/>
        <v>19</v>
      </c>
      <c r="L3753" s="8">
        <f t="shared" si="1617"/>
        <v>1.00389028</v>
      </c>
      <c r="M3753" s="14">
        <f t="shared" si="1618"/>
        <v>1.0043006699999999</v>
      </c>
      <c r="N3753" s="14">
        <f t="shared" si="1619"/>
        <v>1.7158431602237958</v>
      </c>
      <c r="O3753" s="8">
        <f t="shared" si="1620"/>
        <v>1.7225182699999999</v>
      </c>
      <c r="P3753" s="8">
        <f t="shared" si="1621"/>
        <v>16364.08942154</v>
      </c>
      <c r="Q3753" s="13">
        <f t="shared" si="1622"/>
        <v>0</v>
      </c>
      <c r="R3753" s="21">
        <v>0</v>
      </c>
      <c r="S3753" s="8">
        <f t="shared" si="1623"/>
        <v>0</v>
      </c>
      <c r="T3753" s="10">
        <f t="shared" si="1624"/>
        <v>0.12631999999999999</v>
      </c>
      <c r="U3753" s="13">
        <f t="shared" si="1625"/>
        <v>195</v>
      </c>
      <c r="V3753" s="13">
        <v>252</v>
      </c>
      <c r="W3753" s="14">
        <f t="shared" si="1603"/>
        <v>1.0964185879999999</v>
      </c>
      <c r="X3753" s="85">
        <f t="shared" si="1607"/>
        <v>1621.1525127002622</v>
      </c>
      <c r="Y3753" s="8">
        <v>0</v>
      </c>
      <c r="Z3753" s="9">
        <f t="shared" si="1626"/>
        <v>0</v>
      </c>
      <c r="AA3753" s="26">
        <f t="shared" si="1605"/>
        <v>0</v>
      </c>
      <c r="AB3753" s="70">
        <f t="shared" si="1606"/>
        <v>0</v>
      </c>
      <c r="AC3753" s="4"/>
      <c r="AD3753" s="1"/>
      <c r="AE3753" s="11"/>
      <c r="AF3753" s="5"/>
      <c r="AG3753" s="1"/>
      <c r="AH3753" s="1"/>
      <c r="AI3753" s="1"/>
      <c r="AJ3753" s="1"/>
      <c r="AK3753" s="10"/>
      <c r="AL3753" s="1"/>
      <c r="AM3753" s="1"/>
      <c r="AN3753" s="1"/>
      <c r="AO3753" s="1"/>
      <c r="AP3753" s="1"/>
      <c r="AQ3753" s="1"/>
    </row>
    <row r="3754" spans="1:43" ht="15.75" x14ac:dyDescent="0.2">
      <c r="A3754" s="67">
        <f t="shared" si="1604"/>
        <v>46036</v>
      </c>
      <c r="B3754" s="8">
        <f t="shared" si="1608"/>
        <v>17997.41128602386</v>
      </c>
      <c r="C3754" s="224">
        <f t="shared" si="1609"/>
        <v>9500.0962872461932</v>
      </c>
      <c r="D3754" s="28">
        <f t="shared" si="1610"/>
        <v>7245.38</v>
      </c>
      <c r="E3754" s="9">
        <f>IF(K3754=1,VLOOKUP(A3753,[1]Plan1!$AY$117:$BA$314,3),E3753)</f>
        <v>7276.54</v>
      </c>
      <c r="F3754" s="110">
        <f t="shared" si="1611"/>
        <v>45763</v>
      </c>
      <c r="G3754" s="12">
        <f t="shared" si="1612"/>
        <v>4.3006716003852752E-3</v>
      </c>
      <c r="H3754" s="11">
        <f t="shared" si="1613"/>
        <v>46037</v>
      </c>
      <c r="I3754" s="11">
        <f t="shared" si="1614"/>
        <v>46037</v>
      </c>
      <c r="J3754" s="1">
        <f t="shared" si="1615"/>
        <v>21</v>
      </c>
      <c r="K3754" s="1">
        <f t="shared" si="1616"/>
        <v>20</v>
      </c>
      <c r="L3754" s="8">
        <f t="shared" si="1617"/>
        <v>1.0040954499999999</v>
      </c>
      <c r="M3754" s="14">
        <f t="shared" si="1618"/>
        <v>1.0043006699999999</v>
      </c>
      <c r="N3754" s="14">
        <f t="shared" si="1619"/>
        <v>1.7158431602237958</v>
      </c>
      <c r="O3754" s="8">
        <f t="shared" si="1620"/>
        <v>1.72287031</v>
      </c>
      <c r="P3754" s="8">
        <f t="shared" si="1621"/>
        <v>16367.43383543</v>
      </c>
      <c r="Q3754" s="13">
        <f t="shared" si="1622"/>
        <v>0</v>
      </c>
      <c r="R3754" s="21">
        <v>0</v>
      </c>
      <c r="S3754" s="8">
        <f t="shared" si="1623"/>
        <v>0</v>
      </c>
      <c r="T3754" s="10">
        <f t="shared" si="1624"/>
        <v>0.12631999999999999</v>
      </c>
      <c r="U3754" s="13">
        <f t="shared" si="1625"/>
        <v>196</v>
      </c>
      <c r="V3754" s="13">
        <v>252</v>
      </c>
      <c r="W3754" s="14">
        <f t="shared" si="1603"/>
        <v>1.0969362709999999</v>
      </c>
      <c r="X3754" s="85">
        <f t="shared" si="1607"/>
        <v>1629.9774505938587</v>
      </c>
      <c r="Y3754" s="8">
        <v>0</v>
      </c>
      <c r="Z3754" s="9">
        <f t="shared" si="1626"/>
        <v>0</v>
      </c>
      <c r="AA3754" s="26">
        <f t="shared" si="1605"/>
        <v>0</v>
      </c>
      <c r="AB3754" s="70">
        <f t="shared" si="1606"/>
        <v>0</v>
      </c>
      <c r="AC3754" s="4"/>
      <c r="AD3754" s="1"/>
      <c r="AE3754" s="11"/>
      <c r="AF3754" s="5"/>
      <c r="AG3754" s="1"/>
      <c r="AH3754" s="1"/>
      <c r="AI3754" s="1"/>
      <c r="AJ3754" s="1"/>
      <c r="AK3754" s="10"/>
      <c r="AL3754" s="1"/>
      <c r="AM3754" s="1"/>
      <c r="AN3754" s="1"/>
      <c r="AO3754" s="1"/>
      <c r="AP3754" s="1"/>
      <c r="AQ3754" s="1"/>
    </row>
    <row r="3755" spans="1:43" ht="15.75" x14ac:dyDescent="0.2">
      <c r="A3755" s="67">
        <f t="shared" si="1604"/>
        <v>46037</v>
      </c>
      <c r="B3755" s="8">
        <f t="shared" si="1608"/>
        <v>18009.588949100238</v>
      </c>
      <c r="C3755" s="224">
        <f t="shared" si="1609"/>
        <v>9500.0962872461932</v>
      </c>
      <c r="D3755" s="28">
        <f t="shared" si="1610"/>
        <v>7245.38</v>
      </c>
      <c r="E3755" s="9">
        <f>IF(K3755=1,VLOOKUP(A3754,[1]Plan1!$AY$117:$BA$314,3),E3754)</f>
        <v>7276.54</v>
      </c>
      <c r="F3755" s="110">
        <f t="shared" si="1611"/>
        <v>45763</v>
      </c>
      <c r="G3755" s="12">
        <f t="shared" si="1612"/>
        <v>4.3006716003852752E-3</v>
      </c>
      <c r="H3755" s="11">
        <f t="shared" si="1613"/>
        <v>46071</v>
      </c>
      <c r="I3755" s="11">
        <f t="shared" si="1614"/>
        <v>46037</v>
      </c>
      <c r="J3755" s="1">
        <f t="shared" si="1615"/>
        <v>21</v>
      </c>
      <c r="K3755" s="1">
        <f t="shared" si="1616"/>
        <v>21</v>
      </c>
      <c r="L3755" s="8">
        <f t="shared" si="1617"/>
        <v>1.0043006699999999</v>
      </c>
      <c r="M3755" s="14">
        <f t="shared" si="1618"/>
        <v>1.0043006699999999</v>
      </c>
      <c r="N3755" s="14">
        <f t="shared" si="1619"/>
        <v>1.7158431602237958</v>
      </c>
      <c r="O3755" s="8">
        <f t="shared" si="1620"/>
        <v>1.7232224300000001</v>
      </c>
      <c r="P3755" s="8">
        <f t="shared" si="1621"/>
        <v>16370.77900934</v>
      </c>
      <c r="Q3755" s="13">
        <f t="shared" si="1622"/>
        <v>0</v>
      </c>
      <c r="R3755" s="21">
        <v>0</v>
      </c>
      <c r="S3755" s="8">
        <f t="shared" si="1623"/>
        <v>0</v>
      </c>
      <c r="T3755" s="10">
        <f t="shared" si="1624"/>
        <v>0.12631999999999999</v>
      </c>
      <c r="U3755" s="13">
        <f t="shared" si="1625"/>
        <v>197</v>
      </c>
      <c r="V3755" s="13">
        <v>252</v>
      </c>
      <c r="W3755" s="14">
        <f t="shared" si="1603"/>
        <v>1.0974541980000001</v>
      </c>
      <c r="X3755" s="85">
        <f t="shared" si="1607"/>
        <v>1638.8099397602393</v>
      </c>
      <c r="Y3755" s="8">
        <v>0</v>
      </c>
      <c r="Z3755" s="9">
        <f t="shared" si="1626"/>
        <v>0</v>
      </c>
      <c r="AA3755" s="26">
        <f t="shared" si="1605"/>
        <v>0</v>
      </c>
      <c r="AB3755" s="70">
        <f t="shared" si="1606"/>
        <v>0</v>
      </c>
      <c r="AC3755" s="4"/>
      <c r="AD3755" s="1"/>
      <c r="AE3755" s="11"/>
      <c r="AF3755" s="5"/>
      <c r="AG3755" s="1"/>
      <c r="AH3755" s="1"/>
      <c r="AI3755" s="1"/>
      <c r="AJ3755" s="1"/>
      <c r="AK3755" s="10"/>
      <c r="AL3755" s="1"/>
      <c r="AM3755" s="1"/>
      <c r="AN3755" s="1"/>
      <c r="AO3755" s="1"/>
      <c r="AP3755" s="1"/>
      <c r="AQ3755" s="1"/>
    </row>
    <row r="3756" spans="1:43" ht="15.75" x14ac:dyDescent="0.2">
      <c r="A3756" s="67">
        <f t="shared" si="1604"/>
        <v>46038</v>
      </c>
      <c r="B3756" s="8">
        <f t="shared" si="1608"/>
        <v>18021.607316654117</v>
      </c>
      <c r="C3756" s="224">
        <f t="shared" si="1609"/>
        <v>9500.0962872461932</v>
      </c>
      <c r="D3756" s="28">
        <f t="shared" si="1610"/>
        <v>7245.38</v>
      </c>
      <c r="E3756" s="9">
        <f>IF(K3756=1,VLOOKUP(A3755,[1]Plan1!$AY$117:$BA$314,3),E3755)</f>
        <v>7276.54</v>
      </c>
      <c r="F3756" s="110">
        <f t="shared" si="1611"/>
        <v>45763</v>
      </c>
      <c r="G3756" s="12">
        <f t="shared" si="1612"/>
        <v>4.3006716003852752E-3</v>
      </c>
      <c r="H3756" s="11">
        <f t="shared" si="1613"/>
        <v>46071</v>
      </c>
      <c r="I3756" s="11">
        <f t="shared" si="1614"/>
        <v>46071</v>
      </c>
      <c r="J3756" s="1">
        <f t="shared" si="1615"/>
        <v>22</v>
      </c>
      <c r="K3756" s="1">
        <f t="shared" si="1616"/>
        <v>1</v>
      </c>
      <c r="L3756" s="8">
        <f t="shared" si="1617"/>
        <v>1.0001950799999999</v>
      </c>
      <c r="M3756" s="14">
        <f t="shared" si="1618"/>
        <v>1.0043006699999999</v>
      </c>
      <c r="N3756" s="14">
        <f t="shared" si="1619"/>
        <v>1.7232224354276753</v>
      </c>
      <c r="O3756" s="8">
        <f t="shared" si="1620"/>
        <v>1.7235586000000001</v>
      </c>
      <c r="P3756" s="8">
        <f t="shared" si="1621"/>
        <v>16373.972656710001</v>
      </c>
      <c r="Q3756" s="13">
        <f t="shared" si="1622"/>
        <v>0</v>
      </c>
      <c r="R3756" s="21">
        <v>0</v>
      </c>
      <c r="S3756" s="8">
        <f t="shared" si="1623"/>
        <v>0</v>
      </c>
      <c r="T3756" s="10">
        <f t="shared" si="1624"/>
        <v>0.12631999999999999</v>
      </c>
      <c r="U3756" s="13">
        <f t="shared" si="1625"/>
        <v>198</v>
      </c>
      <c r="V3756" s="13">
        <v>252</v>
      </c>
      <c r="W3756" s="14">
        <f t="shared" si="1603"/>
        <v>1.0979723690000001</v>
      </c>
      <c r="X3756" s="85">
        <f t="shared" si="1607"/>
        <v>1647.6346599441149</v>
      </c>
      <c r="Y3756" s="8">
        <v>0</v>
      </c>
      <c r="Z3756" s="9">
        <f t="shared" si="1626"/>
        <v>0</v>
      </c>
      <c r="AA3756" s="26">
        <f t="shared" si="1605"/>
        <v>0</v>
      </c>
      <c r="AB3756" s="70">
        <f t="shared" si="1606"/>
        <v>0</v>
      </c>
      <c r="AC3756" s="4"/>
      <c r="AD3756" s="1"/>
      <c r="AE3756" s="11"/>
      <c r="AF3756" s="5"/>
      <c r="AG3756" s="1"/>
      <c r="AH3756" s="1"/>
      <c r="AI3756" s="1"/>
      <c r="AJ3756" s="1"/>
      <c r="AK3756" s="10"/>
      <c r="AL3756" s="1"/>
      <c r="AM3756" s="1"/>
      <c r="AN3756" s="1"/>
      <c r="AO3756" s="1"/>
      <c r="AP3756" s="1"/>
      <c r="AQ3756" s="1"/>
    </row>
    <row r="3757" spans="1:43" ht="15.75" x14ac:dyDescent="0.2">
      <c r="A3757" s="67">
        <f t="shared" si="1604"/>
        <v>46039</v>
      </c>
      <c r="B3757" s="8">
        <f t="shared" si="1608"/>
        <v>18033.633651682103</v>
      </c>
      <c r="C3757" s="224">
        <f t="shared" si="1609"/>
        <v>9500.0962872461932</v>
      </c>
      <c r="D3757" s="28">
        <f t="shared" si="1610"/>
        <v>7245.38</v>
      </c>
      <c r="E3757" s="9">
        <f>IF(K3757=1,VLOOKUP(A3756,[1]Plan1!$AY$117:$BA$314,3),E3756)</f>
        <v>7276.54</v>
      </c>
      <c r="F3757" s="110">
        <f t="shared" si="1611"/>
        <v>45763</v>
      </c>
      <c r="G3757" s="12">
        <f t="shared" si="1612"/>
        <v>4.3006716003852752E-3</v>
      </c>
      <c r="H3757" s="11">
        <f t="shared" si="1613"/>
        <v>46071</v>
      </c>
      <c r="I3757" s="11">
        <f t="shared" si="1614"/>
        <v>46071</v>
      </c>
      <c r="J3757" s="1">
        <f t="shared" si="1615"/>
        <v>22</v>
      </c>
      <c r="K3757" s="1">
        <f t="shared" si="1616"/>
        <v>2</v>
      </c>
      <c r="L3757" s="8">
        <f t="shared" si="1617"/>
        <v>1.0003902</v>
      </c>
      <c r="M3757" s="14">
        <f t="shared" si="1618"/>
        <v>1.0043006699999999</v>
      </c>
      <c r="N3757" s="14">
        <f t="shared" si="1619"/>
        <v>1.7232224354276753</v>
      </c>
      <c r="O3757" s="8">
        <f t="shared" si="1620"/>
        <v>1.7238948300000001</v>
      </c>
      <c r="P3757" s="8">
        <f t="shared" si="1621"/>
        <v>16377.16687408</v>
      </c>
      <c r="Q3757" s="13">
        <f t="shared" si="1622"/>
        <v>0</v>
      </c>
      <c r="R3757" s="21">
        <v>0</v>
      </c>
      <c r="S3757" s="8">
        <f t="shared" si="1623"/>
        <v>0</v>
      </c>
      <c r="T3757" s="10">
        <f t="shared" si="1624"/>
        <v>0.12631999999999999</v>
      </c>
      <c r="U3757" s="13">
        <f t="shared" si="1625"/>
        <v>199</v>
      </c>
      <c r="V3757" s="13">
        <v>252</v>
      </c>
      <c r="W3757" s="14">
        <f t="shared" si="1603"/>
        <v>1.0984907850000001</v>
      </c>
      <c r="X3757" s="85">
        <f t="shared" si="1607"/>
        <v>1656.4667776021035</v>
      </c>
      <c r="Y3757" s="8">
        <v>0</v>
      </c>
      <c r="Z3757" s="9">
        <f t="shared" si="1626"/>
        <v>0</v>
      </c>
      <c r="AA3757" s="26">
        <f t="shared" si="1605"/>
        <v>0</v>
      </c>
      <c r="AB3757" s="70">
        <f t="shared" si="1606"/>
        <v>0</v>
      </c>
      <c r="AC3757" s="4"/>
      <c r="AD3757" s="1"/>
      <c r="AE3757" s="11"/>
      <c r="AF3757" s="5"/>
      <c r="AG3757" s="1"/>
      <c r="AH3757" s="1"/>
      <c r="AI3757" s="1"/>
      <c r="AJ3757" s="1"/>
      <c r="AK3757" s="10"/>
      <c r="AL3757" s="1"/>
      <c r="AM3757" s="1"/>
      <c r="AN3757" s="1"/>
      <c r="AO3757" s="1"/>
      <c r="AP3757" s="1"/>
      <c r="AQ3757" s="1"/>
    </row>
    <row r="3758" spans="1:43" ht="15.75" x14ac:dyDescent="0.2">
      <c r="A3758" s="67">
        <f t="shared" si="1604"/>
        <v>46040</v>
      </c>
      <c r="B3758" s="8">
        <f t="shared" si="1608"/>
        <v>18033.633651682103</v>
      </c>
      <c r="C3758" s="224">
        <f t="shared" si="1609"/>
        <v>9500.0962872461932</v>
      </c>
      <c r="D3758" s="28">
        <f t="shared" si="1610"/>
        <v>7245.38</v>
      </c>
      <c r="E3758" s="9">
        <f>IF(K3758=1,VLOOKUP(A3757,[1]Plan1!$AY$117:$BA$314,3),E3757)</f>
        <v>7276.54</v>
      </c>
      <c r="F3758" s="110">
        <f t="shared" si="1611"/>
        <v>45763</v>
      </c>
      <c r="G3758" s="12">
        <f t="shared" si="1612"/>
        <v>4.3006716003852752E-3</v>
      </c>
      <c r="H3758" s="11">
        <f t="shared" si="1613"/>
        <v>46071</v>
      </c>
      <c r="I3758" s="11">
        <f t="shared" si="1614"/>
        <v>46071</v>
      </c>
      <c r="J3758" s="1">
        <f t="shared" si="1615"/>
        <v>22</v>
      </c>
      <c r="K3758" s="1">
        <f t="shared" si="1616"/>
        <v>2</v>
      </c>
      <c r="L3758" s="8">
        <f t="shared" si="1617"/>
        <v>1.0003902</v>
      </c>
      <c r="M3758" s="14">
        <f t="shared" si="1618"/>
        <v>1.0043006699999999</v>
      </c>
      <c r="N3758" s="14">
        <f t="shared" si="1619"/>
        <v>1.7232224354276753</v>
      </c>
      <c r="O3758" s="8">
        <f t="shared" si="1620"/>
        <v>1.7238948300000001</v>
      </c>
      <c r="P3758" s="8">
        <f t="shared" si="1621"/>
        <v>16377.16687408</v>
      </c>
      <c r="Q3758" s="13">
        <f t="shared" si="1622"/>
        <v>0</v>
      </c>
      <c r="R3758" s="21">
        <v>0</v>
      </c>
      <c r="S3758" s="8">
        <f t="shared" si="1623"/>
        <v>0</v>
      </c>
      <c r="T3758" s="10">
        <f t="shared" si="1624"/>
        <v>0.12631999999999999</v>
      </c>
      <c r="U3758" s="13">
        <f t="shared" si="1625"/>
        <v>199</v>
      </c>
      <c r="V3758" s="13">
        <v>252</v>
      </c>
      <c r="W3758" s="14">
        <f t="shared" si="1603"/>
        <v>1.0984907850000001</v>
      </c>
      <c r="X3758" s="85">
        <f t="shared" si="1607"/>
        <v>1656.4667776021035</v>
      </c>
      <c r="Y3758" s="8">
        <v>0</v>
      </c>
      <c r="Z3758" s="9">
        <f t="shared" si="1626"/>
        <v>0</v>
      </c>
      <c r="AA3758" s="26">
        <f t="shared" si="1605"/>
        <v>0</v>
      </c>
      <c r="AB3758" s="70">
        <f t="shared" si="1606"/>
        <v>0</v>
      </c>
      <c r="AC3758" s="4"/>
      <c r="AD3758" s="1"/>
      <c r="AE3758" s="11"/>
      <c r="AF3758" s="5"/>
      <c r="AG3758" s="1"/>
      <c r="AH3758" s="1"/>
      <c r="AI3758" s="1"/>
      <c r="AJ3758" s="1"/>
      <c r="AK3758" s="10"/>
      <c r="AL3758" s="1"/>
      <c r="AM3758" s="1"/>
      <c r="AN3758" s="1"/>
      <c r="AO3758" s="1"/>
      <c r="AP3758" s="1"/>
      <c r="AQ3758" s="1"/>
    </row>
    <row r="3759" spans="1:43" ht="15.75" x14ac:dyDescent="0.2">
      <c r="A3759" s="67">
        <f t="shared" si="1604"/>
        <v>46041</v>
      </c>
      <c r="B3759" s="8">
        <f t="shared" si="1608"/>
        <v>18033.633651682103</v>
      </c>
      <c r="C3759" s="224">
        <f t="shared" si="1609"/>
        <v>9500.0962872461932</v>
      </c>
      <c r="D3759" s="28">
        <f t="shared" si="1610"/>
        <v>7245.38</v>
      </c>
      <c r="E3759" s="9">
        <f>IF(K3759=1,VLOOKUP(A3758,[1]Plan1!$AY$117:$BA$314,3),E3758)</f>
        <v>7276.54</v>
      </c>
      <c r="F3759" s="110">
        <f t="shared" si="1611"/>
        <v>45763</v>
      </c>
      <c r="G3759" s="12">
        <f t="shared" si="1612"/>
        <v>4.3006716003852752E-3</v>
      </c>
      <c r="H3759" s="11">
        <f t="shared" si="1613"/>
        <v>46071</v>
      </c>
      <c r="I3759" s="11">
        <f t="shared" si="1614"/>
        <v>46071</v>
      </c>
      <c r="J3759" s="1">
        <f t="shared" si="1615"/>
        <v>22</v>
      </c>
      <c r="K3759" s="1">
        <f t="shared" si="1616"/>
        <v>2</v>
      </c>
      <c r="L3759" s="8">
        <f t="shared" si="1617"/>
        <v>1.0003902</v>
      </c>
      <c r="M3759" s="14">
        <f t="shared" si="1618"/>
        <v>1.0043006699999999</v>
      </c>
      <c r="N3759" s="14">
        <f t="shared" si="1619"/>
        <v>1.7232224354276753</v>
      </c>
      <c r="O3759" s="8">
        <f t="shared" si="1620"/>
        <v>1.7238948300000001</v>
      </c>
      <c r="P3759" s="8">
        <f t="shared" si="1621"/>
        <v>16377.16687408</v>
      </c>
      <c r="Q3759" s="13">
        <f t="shared" si="1622"/>
        <v>0</v>
      </c>
      <c r="R3759" s="21">
        <v>0</v>
      </c>
      <c r="S3759" s="8">
        <f t="shared" si="1623"/>
        <v>0</v>
      </c>
      <c r="T3759" s="10">
        <f t="shared" si="1624"/>
        <v>0.12631999999999999</v>
      </c>
      <c r="U3759" s="13">
        <f t="shared" si="1625"/>
        <v>199</v>
      </c>
      <c r="V3759" s="13">
        <v>252</v>
      </c>
      <c r="W3759" s="14">
        <f t="shared" si="1603"/>
        <v>1.0984907850000001</v>
      </c>
      <c r="X3759" s="85">
        <f t="shared" si="1607"/>
        <v>1656.4667776021035</v>
      </c>
      <c r="Y3759" s="8">
        <v>0</v>
      </c>
      <c r="Z3759" s="9">
        <f t="shared" si="1626"/>
        <v>0</v>
      </c>
      <c r="AA3759" s="26">
        <f t="shared" si="1605"/>
        <v>0</v>
      </c>
      <c r="AB3759" s="70">
        <f t="shared" si="1606"/>
        <v>0</v>
      </c>
      <c r="AC3759" s="4"/>
      <c r="AD3759" s="1"/>
      <c r="AE3759" s="11"/>
      <c r="AF3759" s="5"/>
      <c r="AG3759" s="1"/>
      <c r="AH3759" s="1"/>
      <c r="AI3759" s="1"/>
      <c r="AJ3759" s="1"/>
      <c r="AK3759" s="10"/>
      <c r="AL3759" s="1"/>
      <c r="AM3759" s="1"/>
      <c r="AN3759" s="1"/>
      <c r="AO3759" s="1"/>
      <c r="AP3759" s="1"/>
      <c r="AQ3759" s="1"/>
    </row>
    <row r="3760" spans="1:43" ht="15.75" x14ac:dyDescent="0.2">
      <c r="A3760" s="67">
        <f t="shared" si="1604"/>
        <v>46042</v>
      </c>
      <c r="B3760" s="8">
        <f t="shared" si="1608"/>
        <v>18045.668166736545</v>
      </c>
      <c r="C3760" s="224">
        <f t="shared" si="1609"/>
        <v>9500.0962872461932</v>
      </c>
      <c r="D3760" s="28">
        <f t="shared" si="1610"/>
        <v>7245.38</v>
      </c>
      <c r="E3760" s="9">
        <f>IF(K3760=1,VLOOKUP(A3759,[1]Plan1!$AY$117:$BA$314,3),E3759)</f>
        <v>7276.54</v>
      </c>
      <c r="F3760" s="110">
        <f t="shared" si="1611"/>
        <v>45763</v>
      </c>
      <c r="G3760" s="12">
        <f t="shared" si="1612"/>
        <v>4.3006716003852752E-3</v>
      </c>
      <c r="H3760" s="11">
        <f t="shared" si="1613"/>
        <v>46071</v>
      </c>
      <c r="I3760" s="11">
        <f t="shared" si="1614"/>
        <v>46071</v>
      </c>
      <c r="J3760" s="1">
        <f t="shared" si="1615"/>
        <v>22</v>
      </c>
      <c r="K3760" s="1">
        <f t="shared" si="1616"/>
        <v>3</v>
      </c>
      <c r="L3760" s="8">
        <f t="shared" si="1617"/>
        <v>1.0005853600000001</v>
      </c>
      <c r="M3760" s="14">
        <f t="shared" si="1618"/>
        <v>1.0043006699999999</v>
      </c>
      <c r="N3760" s="14">
        <f t="shared" si="1619"/>
        <v>1.7232224354276753</v>
      </c>
      <c r="O3760" s="8">
        <f t="shared" si="1620"/>
        <v>1.7242311400000001</v>
      </c>
      <c r="P3760" s="8">
        <f t="shared" si="1621"/>
        <v>16380.36185146</v>
      </c>
      <c r="Q3760" s="13">
        <f t="shared" si="1622"/>
        <v>0</v>
      </c>
      <c r="R3760" s="21">
        <v>0</v>
      </c>
      <c r="S3760" s="8">
        <f t="shared" si="1623"/>
        <v>0</v>
      </c>
      <c r="T3760" s="10">
        <f t="shared" si="1624"/>
        <v>0.12631999999999999</v>
      </c>
      <c r="U3760" s="13">
        <f t="shared" si="1625"/>
        <v>200</v>
      </c>
      <c r="V3760" s="13">
        <v>252</v>
      </c>
      <c r="W3760" s="14">
        <f t="shared" si="1603"/>
        <v>1.0990094459999999</v>
      </c>
      <c r="X3760" s="85">
        <f t="shared" si="1607"/>
        <v>1665.306315276543</v>
      </c>
      <c r="Y3760" s="8">
        <v>0</v>
      </c>
      <c r="Z3760" s="9">
        <f t="shared" si="1626"/>
        <v>0</v>
      </c>
      <c r="AA3760" s="26">
        <f t="shared" si="1605"/>
        <v>0</v>
      </c>
      <c r="AB3760" s="70">
        <f t="shared" si="1606"/>
        <v>0</v>
      </c>
      <c r="AC3760" s="4"/>
      <c r="AD3760" s="1"/>
      <c r="AE3760" s="11"/>
      <c r="AF3760" s="5"/>
      <c r="AG3760" s="1"/>
      <c r="AH3760" s="1"/>
      <c r="AI3760" s="1"/>
      <c r="AJ3760" s="1"/>
      <c r="AK3760" s="10"/>
      <c r="AL3760" s="1"/>
      <c r="AM3760" s="1"/>
      <c r="AN3760" s="1"/>
      <c r="AO3760" s="1"/>
      <c r="AP3760" s="1"/>
      <c r="AQ3760" s="1"/>
    </row>
    <row r="3761" spans="1:43" ht="15.75" x14ac:dyDescent="0.2">
      <c r="A3761" s="67">
        <f t="shared" si="1604"/>
        <v>46043</v>
      </c>
      <c r="B3761" s="8">
        <f t="shared" si="1608"/>
        <v>18057.710655941202</v>
      </c>
      <c r="C3761" s="224">
        <f t="shared" si="1609"/>
        <v>9500.0962872461932</v>
      </c>
      <c r="D3761" s="28">
        <f t="shared" si="1610"/>
        <v>7245.38</v>
      </c>
      <c r="E3761" s="9">
        <f>IF(K3761=1,VLOOKUP(A3760,[1]Plan1!$AY$117:$BA$314,3),E3760)</f>
        <v>7276.54</v>
      </c>
      <c r="F3761" s="110">
        <f t="shared" si="1611"/>
        <v>45763</v>
      </c>
      <c r="G3761" s="12">
        <f t="shared" si="1612"/>
        <v>4.3006716003852752E-3</v>
      </c>
      <c r="H3761" s="11">
        <f t="shared" si="1613"/>
        <v>46071</v>
      </c>
      <c r="I3761" s="11">
        <f t="shared" si="1614"/>
        <v>46071</v>
      </c>
      <c r="J3761" s="1">
        <f t="shared" si="1615"/>
        <v>22</v>
      </c>
      <c r="K3761" s="1">
        <f t="shared" si="1616"/>
        <v>4</v>
      </c>
      <c r="L3761" s="8">
        <f t="shared" si="1617"/>
        <v>1.0007805599999999</v>
      </c>
      <c r="M3761" s="14">
        <f t="shared" si="1618"/>
        <v>1.0043006699999999</v>
      </c>
      <c r="N3761" s="14">
        <f t="shared" si="1619"/>
        <v>1.7232224354276753</v>
      </c>
      <c r="O3761" s="8">
        <f t="shared" si="1620"/>
        <v>1.72456751</v>
      </c>
      <c r="P3761" s="8">
        <f t="shared" si="1621"/>
        <v>16383.55739885</v>
      </c>
      <c r="Q3761" s="13">
        <f t="shared" si="1622"/>
        <v>0</v>
      </c>
      <c r="R3761" s="21">
        <v>0</v>
      </c>
      <c r="S3761" s="8">
        <f t="shared" si="1623"/>
        <v>0</v>
      </c>
      <c r="T3761" s="10">
        <f t="shared" si="1624"/>
        <v>0.12631999999999999</v>
      </c>
      <c r="U3761" s="13">
        <f t="shared" si="1625"/>
        <v>201</v>
      </c>
      <c r="V3761" s="13">
        <v>252</v>
      </c>
      <c r="W3761" s="14">
        <f t="shared" si="1603"/>
        <v>1.0995283520000001</v>
      </c>
      <c r="X3761" s="85">
        <f t="shared" si="1607"/>
        <v>1674.1532570912029</v>
      </c>
      <c r="Y3761" s="8">
        <v>0</v>
      </c>
      <c r="Z3761" s="9">
        <f t="shared" si="1626"/>
        <v>0</v>
      </c>
      <c r="AA3761" s="26">
        <f t="shared" si="1605"/>
        <v>0</v>
      </c>
      <c r="AB3761" s="70">
        <f t="shared" si="1606"/>
        <v>0</v>
      </c>
      <c r="AC3761" s="4"/>
      <c r="AD3761" s="1"/>
      <c r="AE3761" s="11"/>
      <c r="AF3761" s="5"/>
      <c r="AG3761" s="1"/>
      <c r="AH3761" s="1"/>
      <c r="AI3761" s="1"/>
      <c r="AJ3761" s="1"/>
      <c r="AK3761" s="10"/>
      <c r="AL3761" s="1"/>
      <c r="AM3761" s="1"/>
      <c r="AN3761" s="1"/>
      <c r="AO3761" s="1"/>
      <c r="AP3761" s="1"/>
      <c r="AQ3761" s="1"/>
    </row>
    <row r="3762" spans="1:43" ht="15.75" x14ac:dyDescent="0.2">
      <c r="A3762" s="67">
        <f t="shared" si="1604"/>
        <v>46044</v>
      </c>
      <c r="B3762" s="8">
        <f t="shared" si="1608"/>
        <v>18069.761227306401</v>
      </c>
      <c r="C3762" s="224">
        <f t="shared" si="1609"/>
        <v>9500.0962872461932</v>
      </c>
      <c r="D3762" s="28">
        <f t="shared" si="1610"/>
        <v>7245.38</v>
      </c>
      <c r="E3762" s="9">
        <f>IF(K3762=1,VLOOKUP(A3761,[1]Plan1!$AY$117:$BA$314,3),E3761)</f>
        <v>7276.54</v>
      </c>
      <c r="F3762" s="110">
        <f t="shared" si="1611"/>
        <v>45763</v>
      </c>
      <c r="G3762" s="12">
        <f t="shared" si="1612"/>
        <v>4.3006716003852752E-3</v>
      </c>
      <c r="H3762" s="11">
        <f t="shared" si="1613"/>
        <v>46071</v>
      </c>
      <c r="I3762" s="11">
        <f t="shared" si="1614"/>
        <v>46071</v>
      </c>
      <c r="J3762" s="1">
        <f t="shared" si="1615"/>
        <v>22</v>
      </c>
      <c r="K3762" s="1">
        <f t="shared" si="1616"/>
        <v>5</v>
      </c>
      <c r="L3762" s="8">
        <f t="shared" si="1617"/>
        <v>1.0009758</v>
      </c>
      <c r="M3762" s="14">
        <f t="shared" si="1618"/>
        <v>1.0043006699999999</v>
      </c>
      <c r="N3762" s="14">
        <f t="shared" si="1619"/>
        <v>1.7232224354276753</v>
      </c>
      <c r="O3762" s="8">
        <f t="shared" si="1620"/>
        <v>1.7249039500000001</v>
      </c>
      <c r="P3762" s="8">
        <f t="shared" si="1621"/>
        <v>16386.753611249998</v>
      </c>
      <c r="Q3762" s="13">
        <f t="shared" si="1622"/>
        <v>0</v>
      </c>
      <c r="R3762" s="21">
        <v>0</v>
      </c>
      <c r="S3762" s="8">
        <f t="shared" si="1623"/>
        <v>0</v>
      </c>
      <c r="T3762" s="10">
        <f t="shared" si="1624"/>
        <v>0.12631999999999999</v>
      </c>
      <c r="U3762" s="13">
        <f t="shared" si="1625"/>
        <v>202</v>
      </c>
      <c r="V3762" s="13">
        <v>252</v>
      </c>
      <c r="W3762" s="14">
        <f t="shared" si="1603"/>
        <v>1.1000475030000001</v>
      </c>
      <c r="X3762" s="85">
        <f t="shared" si="1607"/>
        <v>1683.007616056402</v>
      </c>
      <c r="Y3762" s="8">
        <v>0</v>
      </c>
      <c r="Z3762" s="9">
        <f t="shared" si="1626"/>
        <v>0</v>
      </c>
      <c r="AA3762" s="26">
        <f t="shared" si="1605"/>
        <v>0</v>
      </c>
      <c r="AB3762" s="70">
        <f t="shared" si="1606"/>
        <v>0</v>
      </c>
      <c r="AC3762" s="4"/>
      <c r="AD3762" s="1"/>
      <c r="AE3762" s="11"/>
      <c r="AF3762" s="5"/>
      <c r="AG3762" s="1"/>
      <c r="AH3762" s="1"/>
      <c r="AI3762" s="1"/>
      <c r="AJ3762" s="1"/>
      <c r="AK3762" s="10"/>
      <c r="AL3762" s="1"/>
      <c r="AM3762" s="1"/>
      <c r="AN3762" s="1"/>
      <c r="AO3762" s="1"/>
      <c r="AP3762" s="1"/>
      <c r="AQ3762" s="1"/>
    </row>
    <row r="3763" spans="1:43" ht="15.75" x14ac:dyDescent="0.2">
      <c r="A3763" s="67">
        <f t="shared" si="1604"/>
        <v>46045</v>
      </c>
      <c r="B3763" s="8">
        <f t="shared" si="1608"/>
        <v>18081.819884200318</v>
      </c>
      <c r="C3763" s="224">
        <f t="shared" si="1609"/>
        <v>9500.0962872461932</v>
      </c>
      <c r="D3763" s="28">
        <f t="shared" si="1610"/>
        <v>7245.38</v>
      </c>
      <c r="E3763" s="9">
        <f>IF(K3763=1,VLOOKUP(A3762,[1]Plan1!$AY$117:$BA$314,3),E3762)</f>
        <v>7276.54</v>
      </c>
      <c r="F3763" s="110">
        <f t="shared" si="1611"/>
        <v>45763</v>
      </c>
      <c r="G3763" s="12">
        <f t="shared" si="1612"/>
        <v>4.3006716003852752E-3</v>
      </c>
      <c r="H3763" s="11">
        <f t="shared" si="1613"/>
        <v>46071</v>
      </c>
      <c r="I3763" s="11">
        <f t="shared" si="1614"/>
        <v>46071</v>
      </c>
      <c r="J3763" s="1">
        <f t="shared" si="1615"/>
        <v>22</v>
      </c>
      <c r="K3763" s="1">
        <f t="shared" si="1616"/>
        <v>6</v>
      </c>
      <c r="L3763" s="8">
        <f t="shared" si="1617"/>
        <v>1.00117108</v>
      </c>
      <c r="M3763" s="14">
        <f t="shared" si="1618"/>
        <v>1.0043006699999999</v>
      </c>
      <c r="N3763" s="14">
        <f t="shared" si="1619"/>
        <v>1.7232224354276753</v>
      </c>
      <c r="O3763" s="8">
        <f t="shared" si="1620"/>
        <v>1.72524046</v>
      </c>
      <c r="P3763" s="8">
        <f t="shared" si="1621"/>
        <v>16389.95048865</v>
      </c>
      <c r="Q3763" s="13">
        <f t="shared" si="1622"/>
        <v>0</v>
      </c>
      <c r="R3763" s="21">
        <v>0</v>
      </c>
      <c r="S3763" s="8">
        <f t="shared" si="1623"/>
        <v>0</v>
      </c>
      <c r="T3763" s="10">
        <f t="shared" si="1624"/>
        <v>0.12631999999999999</v>
      </c>
      <c r="U3763" s="13">
        <f t="shared" si="1625"/>
        <v>203</v>
      </c>
      <c r="V3763" s="13">
        <v>252</v>
      </c>
      <c r="W3763" s="14">
        <f t="shared" si="1603"/>
        <v>1.1005668989999999</v>
      </c>
      <c r="X3763" s="85">
        <f t="shared" si="1607"/>
        <v>1691.8693955503184</v>
      </c>
      <c r="Y3763" s="8">
        <v>0</v>
      </c>
      <c r="Z3763" s="9">
        <f t="shared" si="1626"/>
        <v>0</v>
      </c>
      <c r="AA3763" s="26">
        <f t="shared" si="1605"/>
        <v>0</v>
      </c>
      <c r="AB3763" s="70">
        <f t="shared" si="1606"/>
        <v>0</v>
      </c>
      <c r="AC3763" s="4"/>
      <c r="AD3763" s="1"/>
      <c r="AE3763" s="11"/>
      <c r="AF3763" s="5"/>
      <c r="AG3763" s="1"/>
      <c r="AH3763" s="1"/>
      <c r="AI3763" s="1"/>
      <c r="AJ3763" s="1"/>
      <c r="AK3763" s="10"/>
      <c r="AL3763" s="1"/>
      <c r="AM3763" s="1"/>
      <c r="AN3763" s="1"/>
      <c r="AO3763" s="1"/>
      <c r="AP3763" s="1"/>
      <c r="AQ3763" s="1"/>
    </row>
    <row r="3764" spans="1:43" ht="15.75" x14ac:dyDescent="0.2">
      <c r="A3764" s="67">
        <f t="shared" si="1604"/>
        <v>46046</v>
      </c>
      <c r="B3764" s="8">
        <f t="shared" si="1608"/>
        <v>18093.886420325656</v>
      </c>
      <c r="C3764" s="224">
        <f t="shared" si="1609"/>
        <v>9500.0962872461932</v>
      </c>
      <c r="D3764" s="28">
        <f t="shared" si="1610"/>
        <v>7245.38</v>
      </c>
      <c r="E3764" s="9">
        <f>IF(K3764=1,VLOOKUP(A3763,[1]Plan1!$AY$117:$BA$314,3),E3763)</f>
        <v>7276.54</v>
      </c>
      <c r="F3764" s="110">
        <f t="shared" si="1611"/>
        <v>45763</v>
      </c>
      <c r="G3764" s="12">
        <f t="shared" si="1612"/>
        <v>4.3006716003852752E-3</v>
      </c>
      <c r="H3764" s="11">
        <f t="shared" si="1613"/>
        <v>46071</v>
      </c>
      <c r="I3764" s="11">
        <f t="shared" si="1614"/>
        <v>46071</v>
      </c>
      <c r="J3764" s="1">
        <f t="shared" si="1615"/>
        <v>22</v>
      </c>
      <c r="K3764" s="1">
        <f t="shared" si="1616"/>
        <v>7</v>
      </c>
      <c r="L3764" s="8">
        <f t="shared" si="1617"/>
        <v>1.0013663900000001</v>
      </c>
      <c r="M3764" s="14">
        <f t="shared" si="1618"/>
        <v>1.0043006699999999</v>
      </c>
      <c r="N3764" s="14">
        <f t="shared" si="1619"/>
        <v>1.7232224354276753</v>
      </c>
      <c r="O3764" s="8">
        <f t="shared" si="1620"/>
        <v>1.72557702</v>
      </c>
      <c r="P3764" s="8">
        <f t="shared" si="1621"/>
        <v>16393.147841049999</v>
      </c>
      <c r="Q3764" s="13">
        <f t="shared" si="1622"/>
        <v>0</v>
      </c>
      <c r="R3764" s="21">
        <v>0</v>
      </c>
      <c r="S3764" s="8">
        <f t="shared" si="1623"/>
        <v>0</v>
      </c>
      <c r="T3764" s="10">
        <f t="shared" si="1624"/>
        <v>0.12631999999999999</v>
      </c>
      <c r="U3764" s="13">
        <f t="shared" si="1625"/>
        <v>204</v>
      </c>
      <c r="V3764" s="13">
        <v>252</v>
      </c>
      <c r="W3764" s="14">
        <f t="shared" si="1603"/>
        <v>1.1010865400000001</v>
      </c>
      <c r="X3764" s="85">
        <f t="shared" si="1607"/>
        <v>1700.7385792756563</v>
      </c>
      <c r="Y3764" s="8">
        <v>0</v>
      </c>
      <c r="Z3764" s="9">
        <f t="shared" si="1626"/>
        <v>0</v>
      </c>
      <c r="AA3764" s="26">
        <f t="shared" si="1605"/>
        <v>0</v>
      </c>
      <c r="AB3764" s="70">
        <f t="shared" si="1606"/>
        <v>0</v>
      </c>
      <c r="AC3764" s="4"/>
      <c r="AD3764" s="1"/>
      <c r="AE3764" s="11"/>
      <c r="AF3764" s="5"/>
      <c r="AG3764" s="1"/>
      <c r="AH3764" s="1"/>
      <c r="AI3764" s="1"/>
      <c r="AJ3764" s="1"/>
      <c r="AK3764" s="10"/>
      <c r="AL3764" s="1"/>
      <c r="AM3764" s="1"/>
      <c r="AN3764" s="1"/>
      <c r="AO3764" s="1"/>
      <c r="AP3764" s="1"/>
      <c r="AQ3764" s="1"/>
    </row>
    <row r="3765" spans="1:43" ht="15.75" x14ac:dyDescent="0.2">
      <c r="A3765" s="67">
        <f t="shared" si="1604"/>
        <v>46047</v>
      </c>
      <c r="B3765" s="8">
        <f t="shared" si="1608"/>
        <v>18093.886420325656</v>
      </c>
      <c r="C3765" s="224">
        <f t="shared" si="1609"/>
        <v>9500.0962872461932</v>
      </c>
      <c r="D3765" s="28">
        <f t="shared" si="1610"/>
        <v>7245.38</v>
      </c>
      <c r="E3765" s="9">
        <f>IF(K3765=1,VLOOKUP(A3764,[1]Plan1!$AY$117:$BA$314,3),E3764)</f>
        <v>7276.54</v>
      </c>
      <c r="F3765" s="110">
        <f t="shared" si="1611"/>
        <v>45763</v>
      </c>
      <c r="G3765" s="12">
        <f t="shared" si="1612"/>
        <v>4.3006716003852752E-3</v>
      </c>
      <c r="H3765" s="11">
        <f t="shared" si="1613"/>
        <v>46071</v>
      </c>
      <c r="I3765" s="11">
        <f t="shared" si="1614"/>
        <v>46071</v>
      </c>
      <c r="J3765" s="1">
        <f t="shared" si="1615"/>
        <v>22</v>
      </c>
      <c r="K3765" s="1">
        <f t="shared" si="1616"/>
        <v>7</v>
      </c>
      <c r="L3765" s="8">
        <f t="shared" si="1617"/>
        <v>1.0013663900000001</v>
      </c>
      <c r="M3765" s="14">
        <f t="shared" si="1618"/>
        <v>1.0043006699999999</v>
      </c>
      <c r="N3765" s="14">
        <f t="shared" si="1619"/>
        <v>1.7232224354276753</v>
      </c>
      <c r="O3765" s="8">
        <f t="shared" si="1620"/>
        <v>1.72557702</v>
      </c>
      <c r="P3765" s="8">
        <f t="shared" si="1621"/>
        <v>16393.147841049999</v>
      </c>
      <c r="Q3765" s="13">
        <f t="shared" si="1622"/>
        <v>0</v>
      </c>
      <c r="R3765" s="21">
        <v>0</v>
      </c>
      <c r="S3765" s="8">
        <f t="shared" si="1623"/>
        <v>0</v>
      </c>
      <c r="T3765" s="10">
        <f t="shared" si="1624"/>
        <v>0.12631999999999999</v>
      </c>
      <c r="U3765" s="13">
        <f t="shared" si="1625"/>
        <v>204</v>
      </c>
      <c r="V3765" s="13">
        <v>252</v>
      </c>
      <c r="W3765" s="14">
        <f t="shared" si="1603"/>
        <v>1.1010865400000001</v>
      </c>
      <c r="X3765" s="85">
        <f t="shared" si="1607"/>
        <v>1700.7385792756563</v>
      </c>
      <c r="Y3765" s="8">
        <v>0</v>
      </c>
      <c r="Z3765" s="9">
        <f t="shared" si="1626"/>
        <v>0</v>
      </c>
      <c r="AA3765" s="26">
        <f t="shared" si="1605"/>
        <v>0</v>
      </c>
      <c r="AB3765" s="70">
        <f t="shared" si="1606"/>
        <v>0</v>
      </c>
      <c r="AC3765" s="4"/>
      <c r="AD3765" s="1"/>
      <c r="AE3765" s="11"/>
      <c r="AF3765" s="5"/>
      <c r="AG3765" s="1"/>
      <c r="AH3765" s="1"/>
      <c r="AI3765" s="1"/>
      <c r="AJ3765" s="1"/>
      <c r="AK3765" s="10"/>
      <c r="AL3765" s="1"/>
      <c r="AM3765" s="1"/>
      <c r="AN3765" s="1"/>
      <c r="AO3765" s="1"/>
      <c r="AP3765" s="1"/>
      <c r="AQ3765" s="1"/>
    </row>
    <row r="3766" spans="1:43" ht="15.75" x14ac:dyDescent="0.2">
      <c r="A3766" s="67">
        <f t="shared" si="1604"/>
        <v>46048</v>
      </c>
      <c r="B3766" s="8">
        <f t="shared" si="1608"/>
        <v>18093.886420325656</v>
      </c>
      <c r="C3766" s="224">
        <f t="shared" si="1609"/>
        <v>9500.0962872461932</v>
      </c>
      <c r="D3766" s="28">
        <f t="shared" si="1610"/>
        <v>7245.38</v>
      </c>
      <c r="E3766" s="9">
        <f>IF(K3766=1,VLOOKUP(A3765,[1]Plan1!$AY$117:$BA$314,3),E3765)</f>
        <v>7276.54</v>
      </c>
      <c r="F3766" s="110">
        <f t="shared" si="1611"/>
        <v>45763</v>
      </c>
      <c r="G3766" s="12">
        <f t="shared" si="1612"/>
        <v>4.3006716003852752E-3</v>
      </c>
      <c r="H3766" s="11">
        <f t="shared" si="1613"/>
        <v>46071</v>
      </c>
      <c r="I3766" s="11">
        <f t="shared" si="1614"/>
        <v>46071</v>
      </c>
      <c r="J3766" s="1">
        <f t="shared" si="1615"/>
        <v>22</v>
      </c>
      <c r="K3766" s="1">
        <f t="shared" si="1616"/>
        <v>7</v>
      </c>
      <c r="L3766" s="8">
        <f t="shared" si="1617"/>
        <v>1.0013663900000001</v>
      </c>
      <c r="M3766" s="14">
        <f t="shared" si="1618"/>
        <v>1.0043006699999999</v>
      </c>
      <c r="N3766" s="14">
        <f t="shared" si="1619"/>
        <v>1.7232224354276753</v>
      </c>
      <c r="O3766" s="8">
        <f t="shared" si="1620"/>
        <v>1.72557702</v>
      </c>
      <c r="P3766" s="8">
        <f t="shared" si="1621"/>
        <v>16393.147841049999</v>
      </c>
      <c r="Q3766" s="13">
        <f t="shared" si="1622"/>
        <v>0</v>
      </c>
      <c r="R3766" s="21">
        <v>0</v>
      </c>
      <c r="S3766" s="8">
        <f t="shared" si="1623"/>
        <v>0</v>
      </c>
      <c r="T3766" s="10">
        <f t="shared" si="1624"/>
        <v>0.12631999999999999</v>
      </c>
      <c r="U3766" s="13">
        <f t="shared" si="1625"/>
        <v>204</v>
      </c>
      <c r="V3766" s="13">
        <v>252</v>
      </c>
      <c r="W3766" s="14">
        <f t="shared" si="1603"/>
        <v>1.1010865400000001</v>
      </c>
      <c r="X3766" s="85">
        <f t="shared" si="1607"/>
        <v>1700.7385792756563</v>
      </c>
      <c r="Y3766" s="8">
        <v>0</v>
      </c>
      <c r="Z3766" s="9">
        <f t="shared" si="1626"/>
        <v>0</v>
      </c>
      <c r="AA3766" s="26">
        <f t="shared" si="1605"/>
        <v>0</v>
      </c>
      <c r="AB3766" s="70">
        <f t="shared" si="1606"/>
        <v>0</v>
      </c>
      <c r="AC3766" s="4"/>
      <c r="AD3766" s="1"/>
      <c r="AE3766" s="11"/>
      <c r="AF3766" s="5"/>
      <c r="AG3766" s="1"/>
      <c r="AH3766" s="1"/>
      <c r="AI3766" s="1"/>
      <c r="AJ3766" s="1"/>
      <c r="AK3766" s="10"/>
      <c r="AL3766" s="1"/>
      <c r="AM3766" s="1"/>
      <c r="AN3766" s="1"/>
      <c r="AO3766" s="1"/>
      <c r="AP3766" s="1"/>
      <c r="AQ3766" s="1"/>
    </row>
    <row r="3767" spans="1:43" ht="15.75" x14ac:dyDescent="0.2">
      <c r="A3767" s="67">
        <f t="shared" si="1604"/>
        <v>46049</v>
      </c>
      <c r="B3767" s="8">
        <f t="shared" si="1608"/>
        <v>18105.961169928072</v>
      </c>
      <c r="C3767" s="224">
        <f t="shared" si="1609"/>
        <v>9500.0962872461932</v>
      </c>
      <c r="D3767" s="28">
        <f t="shared" si="1610"/>
        <v>7245.38</v>
      </c>
      <c r="E3767" s="9">
        <f>IF(K3767=1,VLOOKUP(A3766,[1]Plan1!$AY$117:$BA$314,3),E3766)</f>
        <v>7276.54</v>
      </c>
      <c r="F3767" s="110">
        <f t="shared" si="1611"/>
        <v>45763</v>
      </c>
      <c r="G3767" s="12">
        <f t="shared" si="1612"/>
        <v>4.3006716003852752E-3</v>
      </c>
      <c r="H3767" s="11">
        <f t="shared" si="1613"/>
        <v>46071</v>
      </c>
      <c r="I3767" s="11">
        <f t="shared" si="1614"/>
        <v>46071</v>
      </c>
      <c r="J3767" s="1">
        <f t="shared" si="1615"/>
        <v>22</v>
      </c>
      <c r="K3767" s="1">
        <f t="shared" si="1616"/>
        <v>8</v>
      </c>
      <c r="L3767" s="8">
        <f t="shared" si="1617"/>
        <v>1.0015617400000001</v>
      </c>
      <c r="M3767" s="14">
        <f t="shared" si="1618"/>
        <v>1.0043006699999999</v>
      </c>
      <c r="N3767" s="14">
        <f t="shared" si="1619"/>
        <v>1.7232224354276753</v>
      </c>
      <c r="O3767" s="8">
        <f t="shared" si="1620"/>
        <v>1.72591366</v>
      </c>
      <c r="P3767" s="8">
        <f t="shared" si="1621"/>
        <v>16396.345953470001</v>
      </c>
      <c r="Q3767" s="13">
        <f t="shared" si="1622"/>
        <v>0</v>
      </c>
      <c r="R3767" s="21">
        <v>0</v>
      </c>
      <c r="S3767" s="8">
        <f t="shared" si="1623"/>
        <v>0</v>
      </c>
      <c r="T3767" s="10">
        <f t="shared" si="1624"/>
        <v>0.12631999999999999</v>
      </c>
      <c r="U3767" s="13">
        <f t="shared" si="1625"/>
        <v>205</v>
      </c>
      <c r="V3767" s="13">
        <v>252</v>
      </c>
      <c r="W3767" s="14">
        <f t="shared" si="1603"/>
        <v>1.1016064270000001</v>
      </c>
      <c r="X3767" s="85">
        <f t="shared" si="1607"/>
        <v>1709.6152164580722</v>
      </c>
      <c r="Y3767" s="8">
        <v>0</v>
      </c>
      <c r="Z3767" s="9">
        <f t="shared" si="1626"/>
        <v>0</v>
      </c>
      <c r="AA3767" s="26">
        <f t="shared" si="1605"/>
        <v>0</v>
      </c>
      <c r="AB3767" s="70">
        <f t="shared" si="1606"/>
        <v>0</v>
      </c>
      <c r="AC3767" s="4"/>
      <c r="AD3767" s="1"/>
      <c r="AE3767" s="11"/>
      <c r="AF3767" s="5"/>
      <c r="AG3767" s="1"/>
      <c r="AH3767" s="1"/>
      <c r="AI3767" s="1"/>
      <c r="AJ3767" s="1"/>
      <c r="AK3767" s="10"/>
      <c r="AL3767" s="1"/>
      <c r="AM3767" s="1"/>
      <c r="AN3767" s="1"/>
      <c r="AO3767" s="1"/>
      <c r="AP3767" s="1"/>
      <c r="AQ3767" s="1"/>
    </row>
    <row r="3768" spans="1:43" ht="15.75" x14ac:dyDescent="0.2">
      <c r="A3768" s="67">
        <f t="shared" si="1604"/>
        <v>46050</v>
      </c>
      <c r="B3768" s="8">
        <f t="shared" si="1608"/>
        <v>18118.043910220556</v>
      </c>
      <c r="C3768" s="224">
        <f t="shared" si="1609"/>
        <v>9500.0962872461932</v>
      </c>
      <c r="D3768" s="28">
        <f t="shared" si="1610"/>
        <v>7245.38</v>
      </c>
      <c r="E3768" s="9">
        <f>IF(K3768=1,VLOOKUP(A3767,[1]Plan1!$AY$117:$BA$314,3),E3767)</f>
        <v>7276.54</v>
      </c>
      <c r="F3768" s="110">
        <f t="shared" si="1611"/>
        <v>45763</v>
      </c>
      <c r="G3768" s="12">
        <f t="shared" si="1612"/>
        <v>4.3006716003852752E-3</v>
      </c>
      <c r="H3768" s="11">
        <f t="shared" si="1613"/>
        <v>46071</v>
      </c>
      <c r="I3768" s="11">
        <f t="shared" si="1614"/>
        <v>46071</v>
      </c>
      <c r="J3768" s="1">
        <f t="shared" si="1615"/>
        <v>22</v>
      </c>
      <c r="K3768" s="1">
        <f t="shared" si="1616"/>
        <v>9</v>
      </c>
      <c r="L3768" s="8">
        <f t="shared" si="1617"/>
        <v>1.0017571300000001</v>
      </c>
      <c r="M3768" s="14">
        <f t="shared" si="1618"/>
        <v>1.0043006699999999</v>
      </c>
      <c r="N3768" s="14">
        <f t="shared" si="1619"/>
        <v>1.7232224354276753</v>
      </c>
      <c r="O3768" s="8">
        <f t="shared" si="1620"/>
        <v>1.7262503600000001</v>
      </c>
      <c r="P3768" s="8">
        <f t="shared" si="1621"/>
        <v>16399.544635890001</v>
      </c>
      <c r="Q3768" s="13">
        <f t="shared" si="1622"/>
        <v>0</v>
      </c>
      <c r="R3768" s="21">
        <v>0</v>
      </c>
      <c r="S3768" s="8">
        <f t="shared" si="1623"/>
        <v>0</v>
      </c>
      <c r="T3768" s="10">
        <f t="shared" si="1624"/>
        <v>0.12631999999999999</v>
      </c>
      <c r="U3768" s="13">
        <f t="shared" si="1625"/>
        <v>206</v>
      </c>
      <c r="V3768" s="13">
        <v>252</v>
      </c>
      <c r="W3768" s="14">
        <f t="shared" si="1603"/>
        <v>1.102126559</v>
      </c>
      <c r="X3768" s="85">
        <f t="shared" si="1607"/>
        <v>1718.4992743305545</v>
      </c>
      <c r="Y3768" s="8">
        <v>0</v>
      </c>
      <c r="Z3768" s="9">
        <f t="shared" si="1626"/>
        <v>0</v>
      </c>
      <c r="AA3768" s="26">
        <f t="shared" si="1605"/>
        <v>0</v>
      </c>
      <c r="AB3768" s="70">
        <f t="shared" si="1606"/>
        <v>0</v>
      </c>
      <c r="AC3768" s="4"/>
      <c r="AD3768" s="1"/>
      <c r="AE3768" s="11"/>
      <c r="AF3768" s="5"/>
      <c r="AG3768" s="1"/>
      <c r="AH3768" s="1"/>
      <c r="AI3768" s="1"/>
      <c r="AJ3768" s="1"/>
      <c r="AK3768" s="10"/>
      <c r="AL3768" s="1"/>
      <c r="AM3768" s="1"/>
      <c r="AN3768" s="1"/>
      <c r="AO3768" s="1"/>
      <c r="AP3768" s="1"/>
      <c r="AQ3768" s="1"/>
    </row>
    <row r="3769" spans="1:43" ht="15.75" x14ac:dyDescent="0.2">
      <c r="A3769" s="67">
        <f t="shared" si="1604"/>
        <v>46051</v>
      </c>
      <c r="B3769" s="8">
        <f t="shared" si="1608"/>
        <v>18130.13476588366</v>
      </c>
      <c r="C3769" s="224">
        <f t="shared" si="1609"/>
        <v>9500.0962872461932</v>
      </c>
      <c r="D3769" s="28">
        <f t="shared" si="1610"/>
        <v>7245.38</v>
      </c>
      <c r="E3769" s="9">
        <f>IF(K3769=1,VLOOKUP(A3768,[1]Plan1!$AY$117:$BA$314,3),E3768)</f>
        <v>7276.54</v>
      </c>
      <c r="F3769" s="110">
        <f t="shared" si="1611"/>
        <v>45763</v>
      </c>
      <c r="G3769" s="12">
        <f t="shared" si="1612"/>
        <v>4.3006716003852752E-3</v>
      </c>
      <c r="H3769" s="11">
        <f t="shared" si="1613"/>
        <v>46071</v>
      </c>
      <c r="I3769" s="11">
        <f t="shared" si="1614"/>
        <v>46071</v>
      </c>
      <c r="J3769" s="1">
        <f t="shared" si="1615"/>
        <v>22</v>
      </c>
      <c r="K3769" s="1">
        <f t="shared" si="1616"/>
        <v>10</v>
      </c>
      <c r="L3769" s="8">
        <f t="shared" si="1617"/>
        <v>1.0019525600000001</v>
      </c>
      <c r="M3769" s="14">
        <f t="shared" si="1618"/>
        <v>1.0043006699999999</v>
      </c>
      <c r="N3769" s="14">
        <f t="shared" si="1619"/>
        <v>1.7232224354276753</v>
      </c>
      <c r="O3769" s="8">
        <f t="shared" si="1620"/>
        <v>1.72658713</v>
      </c>
      <c r="P3769" s="8">
        <f t="shared" si="1621"/>
        <v>16402.743983320001</v>
      </c>
      <c r="Q3769" s="13">
        <f t="shared" si="1622"/>
        <v>0</v>
      </c>
      <c r="R3769" s="21">
        <v>0</v>
      </c>
      <c r="S3769" s="8">
        <f t="shared" si="1623"/>
        <v>0</v>
      </c>
      <c r="T3769" s="10">
        <f t="shared" si="1624"/>
        <v>0.12631999999999999</v>
      </c>
      <c r="U3769" s="13">
        <f t="shared" si="1625"/>
        <v>207</v>
      </c>
      <c r="V3769" s="13">
        <v>252</v>
      </c>
      <c r="W3769" s="14">
        <f t="shared" si="1603"/>
        <v>1.102646937</v>
      </c>
      <c r="X3769" s="85">
        <f t="shared" si="1607"/>
        <v>1727.3907825636607</v>
      </c>
      <c r="Y3769" s="8">
        <v>0</v>
      </c>
      <c r="Z3769" s="9">
        <f t="shared" si="1626"/>
        <v>0</v>
      </c>
      <c r="AA3769" s="26">
        <f t="shared" si="1605"/>
        <v>0</v>
      </c>
      <c r="AB3769" s="70">
        <f t="shared" si="1606"/>
        <v>0</v>
      </c>
      <c r="AC3769" s="4"/>
      <c r="AD3769" s="1"/>
      <c r="AE3769" s="11"/>
      <c r="AF3769" s="5"/>
      <c r="AG3769" s="1"/>
      <c r="AH3769" s="1"/>
      <c r="AI3769" s="1"/>
      <c r="AJ3769" s="1"/>
      <c r="AK3769" s="10"/>
      <c r="AL3769" s="1"/>
      <c r="AM3769" s="1"/>
      <c r="AN3769" s="1"/>
      <c r="AO3769" s="1"/>
      <c r="AP3769" s="1"/>
      <c r="AQ3769" s="1"/>
    </row>
    <row r="3770" spans="1:43" ht="15.75" x14ac:dyDescent="0.2">
      <c r="A3770" s="67">
        <f t="shared" si="1604"/>
        <v>46052</v>
      </c>
      <c r="B3770" s="8">
        <f t="shared" si="1608"/>
        <v>18142.233513769534</v>
      </c>
      <c r="C3770" s="224">
        <f t="shared" si="1609"/>
        <v>9500.0962872461932</v>
      </c>
      <c r="D3770" s="28">
        <f t="shared" si="1610"/>
        <v>7245.38</v>
      </c>
      <c r="E3770" s="9">
        <f>IF(K3770=1,VLOOKUP(A3769,[1]Plan1!$AY$117:$BA$314,3),E3769)</f>
        <v>7276.54</v>
      </c>
      <c r="F3770" s="110">
        <f t="shared" si="1611"/>
        <v>45763</v>
      </c>
      <c r="G3770" s="12">
        <f t="shared" si="1612"/>
        <v>4.3006716003852752E-3</v>
      </c>
      <c r="H3770" s="11">
        <f t="shared" si="1613"/>
        <v>46071</v>
      </c>
      <c r="I3770" s="11">
        <f t="shared" si="1614"/>
        <v>46071</v>
      </c>
      <c r="J3770" s="1">
        <f t="shared" si="1615"/>
        <v>22</v>
      </c>
      <c r="K3770" s="1">
        <f t="shared" si="1616"/>
        <v>11</v>
      </c>
      <c r="L3770" s="8">
        <f t="shared" si="1617"/>
        <v>1.0021480199999999</v>
      </c>
      <c r="M3770" s="14">
        <f t="shared" si="1618"/>
        <v>1.0043006699999999</v>
      </c>
      <c r="N3770" s="14">
        <f t="shared" si="1619"/>
        <v>1.7232224354276753</v>
      </c>
      <c r="O3770" s="8">
        <f t="shared" si="1620"/>
        <v>1.72692395</v>
      </c>
      <c r="P3770" s="8">
        <f t="shared" si="1621"/>
        <v>16405.943805750001</v>
      </c>
      <c r="Q3770" s="13">
        <f t="shared" si="1622"/>
        <v>0</v>
      </c>
      <c r="R3770" s="21">
        <v>0</v>
      </c>
      <c r="S3770" s="8">
        <f t="shared" si="1623"/>
        <v>0</v>
      </c>
      <c r="T3770" s="10">
        <f t="shared" si="1624"/>
        <v>0.12631999999999999</v>
      </c>
      <c r="U3770" s="13">
        <f t="shared" si="1625"/>
        <v>208</v>
      </c>
      <c r="V3770" s="13">
        <v>252</v>
      </c>
      <c r="W3770" s="14">
        <f t="shared" si="1603"/>
        <v>1.1031675599999999</v>
      </c>
      <c r="X3770" s="85">
        <f t="shared" si="1607"/>
        <v>1736.2897080195323</v>
      </c>
      <c r="Y3770" s="8">
        <v>0</v>
      </c>
      <c r="Z3770" s="9">
        <f t="shared" si="1626"/>
        <v>0</v>
      </c>
      <c r="AA3770" s="26">
        <f t="shared" si="1605"/>
        <v>0</v>
      </c>
      <c r="AB3770" s="70">
        <f t="shared" si="1606"/>
        <v>0</v>
      </c>
      <c r="AC3770" s="4"/>
      <c r="AD3770" s="1"/>
      <c r="AE3770" s="11"/>
      <c r="AF3770" s="5"/>
      <c r="AG3770" s="1"/>
      <c r="AH3770" s="1"/>
      <c r="AI3770" s="1"/>
      <c r="AJ3770" s="1"/>
      <c r="AK3770" s="10"/>
      <c r="AL3770" s="1"/>
      <c r="AM3770" s="1"/>
      <c r="AN3770" s="1"/>
      <c r="AO3770" s="1"/>
      <c r="AP3770" s="1"/>
      <c r="AQ3770" s="1"/>
    </row>
    <row r="3771" spans="1:43" ht="15.75" x14ac:dyDescent="0.2">
      <c r="A3771" s="67">
        <f t="shared" si="1604"/>
        <v>46053</v>
      </c>
      <c r="B3771" s="8">
        <f t="shared" si="1608"/>
        <v>18154.340488755301</v>
      </c>
      <c r="C3771" s="224">
        <f t="shared" si="1609"/>
        <v>9500.0962872461932</v>
      </c>
      <c r="D3771" s="28">
        <f t="shared" si="1610"/>
        <v>7245.38</v>
      </c>
      <c r="E3771" s="9">
        <f>IF(K3771=1,VLOOKUP(A3770,[1]Plan1!$AY$117:$BA$314,3),E3770)</f>
        <v>7276.54</v>
      </c>
      <c r="F3771" s="110">
        <f t="shared" si="1611"/>
        <v>45763</v>
      </c>
      <c r="G3771" s="12">
        <f t="shared" si="1612"/>
        <v>4.3006716003852752E-3</v>
      </c>
      <c r="H3771" s="11">
        <f t="shared" si="1613"/>
        <v>46071</v>
      </c>
      <c r="I3771" s="11">
        <f t="shared" si="1614"/>
        <v>46071</v>
      </c>
      <c r="J3771" s="1">
        <f t="shared" si="1615"/>
        <v>22</v>
      </c>
      <c r="K3771" s="1">
        <f t="shared" si="1616"/>
        <v>12</v>
      </c>
      <c r="L3771" s="8">
        <f t="shared" si="1617"/>
        <v>1.0023435300000001</v>
      </c>
      <c r="M3771" s="14">
        <f t="shared" si="1618"/>
        <v>1.0043006699999999</v>
      </c>
      <c r="N3771" s="14">
        <f t="shared" si="1619"/>
        <v>1.7232224354276753</v>
      </c>
      <c r="O3771" s="8">
        <f t="shared" si="1620"/>
        <v>1.72726085</v>
      </c>
      <c r="P3771" s="8">
        <f t="shared" si="1621"/>
        <v>16409.144388190001</v>
      </c>
      <c r="Q3771" s="13">
        <f t="shared" si="1622"/>
        <v>0</v>
      </c>
      <c r="R3771" s="21">
        <v>0</v>
      </c>
      <c r="S3771" s="8">
        <f t="shared" si="1623"/>
        <v>0</v>
      </c>
      <c r="T3771" s="10">
        <f t="shared" si="1624"/>
        <v>0.12631999999999999</v>
      </c>
      <c r="U3771" s="13">
        <f t="shared" si="1625"/>
        <v>209</v>
      </c>
      <c r="V3771" s="13">
        <v>252</v>
      </c>
      <c r="W3771" s="14">
        <f t="shared" si="1603"/>
        <v>1.103688429</v>
      </c>
      <c r="X3771" s="85">
        <f t="shared" si="1607"/>
        <v>1745.1961005652988</v>
      </c>
      <c r="Y3771" s="8">
        <v>0</v>
      </c>
      <c r="Z3771" s="9">
        <f t="shared" si="1626"/>
        <v>0</v>
      </c>
      <c r="AA3771" s="26">
        <f t="shared" si="1605"/>
        <v>0</v>
      </c>
      <c r="AB3771" s="70">
        <f t="shared" si="1606"/>
        <v>0</v>
      </c>
      <c r="AC3771" s="4"/>
      <c r="AD3771" s="1"/>
      <c r="AE3771" s="11"/>
      <c r="AF3771" s="5"/>
      <c r="AG3771" s="1"/>
      <c r="AH3771" s="1"/>
      <c r="AI3771" s="1"/>
      <c r="AJ3771" s="1"/>
      <c r="AK3771" s="10"/>
      <c r="AL3771" s="1"/>
      <c r="AM3771" s="1"/>
      <c r="AN3771" s="1"/>
      <c r="AO3771" s="1"/>
      <c r="AP3771" s="1"/>
      <c r="AQ3771" s="1"/>
    </row>
    <row r="3772" spans="1:43" ht="15.75" x14ac:dyDescent="0.2">
      <c r="A3772" s="67">
        <f t="shared" si="1604"/>
        <v>46054</v>
      </c>
      <c r="B3772" s="8">
        <f t="shared" si="1608"/>
        <v>18154.340488755301</v>
      </c>
      <c r="C3772" s="224">
        <f t="shared" si="1609"/>
        <v>9500.0962872461932</v>
      </c>
      <c r="D3772" s="28">
        <f t="shared" si="1610"/>
        <v>7245.38</v>
      </c>
      <c r="E3772" s="9">
        <f>IF(K3772=1,VLOOKUP(A3771,[1]Plan1!$AY$117:$BA$314,3),E3771)</f>
        <v>7276.54</v>
      </c>
      <c r="F3772" s="110">
        <f t="shared" si="1611"/>
        <v>45763</v>
      </c>
      <c r="G3772" s="12">
        <f t="shared" si="1612"/>
        <v>4.3006716003852752E-3</v>
      </c>
      <c r="H3772" s="11">
        <f t="shared" si="1613"/>
        <v>46071</v>
      </c>
      <c r="I3772" s="11">
        <f t="shared" si="1614"/>
        <v>46071</v>
      </c>
      <c r="J3772" s="1">
        <f t="shared" si="1615"/>
        <v>22</v>
      </c>
      <c r="K3772" s="1">
        <f t="shared" si="1616"/>
        <v>12</v>
      </c>
      <c r="L3772" s="8">
        <f t="shared" si="1617"/>
        <v>1.0023435300000001</v>
      </c>
      <c r="M3772" s="14">
        <f t="shared" si="1618"/>
        <v>1.0043006699999999</v>
      </c>
      <c r="N3772" s="14">
        <f t="shared" si="1619"/>
        <v>1.7232224354276753</v>
      </c>
      <c r="O3772" s="8">
        <f t="shared" si="1620"/>
        <v>1.72726085</v>
      </c>
      <c r="P3772" s="8">
        <f t="shared" si="1621"/>
        <v>16409.144388190001</v>
      </c>
      <c r="Q3772" s="13">
        <f t="shared" si="1622"/>
        <v>0</v>
      </c>
      <c r="R3772" s="21">
        <v>0</v>
      </c>
      <c r="S3772" s="8">
        <f t="shared" si="1623"/>
        <v>0</v>
      </c>
      <c r="T3772" s="10">
        <f t="shared" si="1624"/>
        <v>0.12631999999999999</v>
      </c>
      <c r="U3772" s="13">
        <f t="shared" si="1625"/>
        <v>209</v>
      </c>
      <c r="V3772" s="13">
        <v>252</v>
      </c>
      <c r="W3772" s="14">
        <f t="shared" ref="W3772:W3835" si="1627">ROUND((1+T3772)^TRUNC((U3772/V3772),9),9)</f>
        <v>1.103688429</v>
      </c>
      <c r="X3772" s="85">
        <f t="shared" si="1607"/>
        <v>1745.1961005652988</v>
      </c>
      <c r="Y3772" s="8">
        <v>0</v>
      </c>
      <c r="Z3772" s="9">
        <f t="shared" si="1626"/>
        <v>0</v>
      </c>
      <c r="AA3772" s="26">
        <f t="shared" si="1605"/>
        <v>0</v>
      </c>
      <c r="AB3772" s="70">
        <f t="shared" si="1606"/>
        <v>0</v>
      </c>
      <c r="AC3772" s="4"/>
      <c r="AD3772" s="1"/>
      <c r="AE3772" s="11"/>
      <c r="AF3772" s="5"/>
      <c r="AG3772" s="1"/>
      <c r="AH3772" s="1"/>
      <c r="AI3772" s="1"/>
      <c r="AJ3772" s="1"/>
      <c r="AK3772" s="10"/>
      <c r="AL3772" s="1"/>
      <c r="AM3772" s="1"/>
      <c r="AN3772" s="1"/>
      <c r="AO3772" s="1"/>
      <c r="AP3772" s="1"/>
      <c r="AQ3772" s="1"/>
    </row>
    <row r="3773" spans="1:43" ht="15.75" x14ac:dyDescent="0.2">
      <c r="A3773" s="67">
        <f t="shared" si="1604"/>
        <v>46055</v>
      </c>
      <c r="B3773" s="8">
        <f t="shared" si="1608"/>
        <v>18154.340488755301</v>
      </c>
      <c r="C3773" s="224">
        <f t="shared" si="1609"/>
        <v>9500.0962872461932</v>
      </c>
      <c r="D3773" s="28">
        <f t="shared" si="1610"/>
        <v>7245.38</v>
      </c>
      <c r="E3773" s="9">
        <f>IF(K3773=1,VLOOKUP(A3772,[1]Plan1!$AY$117:$BA$314,3),E3772)</f>
        <v>7276.54</v>
      </c>
      <c r="F3773" s="110">
        <f t="shared" si="1611"/>
        <v>45763</v>
      </c>
      <c r="G3773" s="12">
        <f t="shared" si="1612"/>
        <v>4.3006716003852752E-3</v>
      </c>
      <c r="H3773" s="11">
        <f t="shared" si="1613"/>
        <v>46071</v>
      </c>
      <c r="I3773" s="11">
        <f t="shared" si="1614"/>
        <v>46071</v>
      </c>
      <c r="J3773" s="1">
        <f t="shared" si="1615"/>
        <v>22</v>
      </c>
      <c r="K3773" s="1">
        <f t="shared" si="1616"/>
        <v>12</v>
      </c>
      <c r="L3773" s="8">
        <f t="shared" si="1617"/>
        <v>1.0023435300000001</v>
      </c>
      <c r="M3773" s="14">
        <f t="shared" si="1618"/>
        <v>1.0043006699999999</v>
      </c>
      <c r="N3773" s="14">
        <f t="shared" si="1619"/>
        <v>1.7232224354276753</v>
      </c>
      <c r="O3773" s="8">
        <f t="shared" si="1620"/>
        <v>1.72726085</v>
      </c>
      <c r="P3773" s="8">
        <f t="shared" si="1621"/>
        <v>16409.144388190001</v>
      </c>
      <c r="Q3773" s="13">
        <f t="shared" si="1622"/>
        <v>0</v>
      </c>
      <c r="R3773" s="21">
        <v>0</v>
      </c>
      <c r="S3773" s="8">
        <f t="shared" si="1623"/>
        <v>0</v>
      </c>
      <c r="T3773" s="10">
        <f t="shared" si="1624"/>
        <v>0.12631999999999999</v>
      </c>
      <c r="U3773" s="13">
        <f t="shared" si="1625"/>
        <v>209</v>
      </c>
      <c r="V3773" s="13">
        <v>252</v>
      </c>
      <c r="W3773" s="14">
        <f t="shared" si="1627"/>
        <v>1.103688429</v>
      </c>
      <c r="X3773" s="85">
        <f t="shared" si="1607"/>
        <v>1745.1961005652988</v>
      </c>
      <c r="Y3773" s="8">
        <v>0</v>
      </c>
      <c r="Z3773" s="9">
        <f t="shared" si="1626"/>
        <v>0</v>
      </c>
      <c r="AA3773" s="26">
        <f t="shared" si="1605"/>
        <v>0</v>
      </c>
      <c r="AB3773" s="70">
        <f t="shared" si="1606"/>
        <v>0</v>
      </c>
      <c r="AC3773" s="4"/>
      <c r="AD3773" s="1"/>
      <c r="AE3773" s="11"/>
      <c r="AF3773" s="5"/>
      <c r="AG3773" s="1"/>
      <c r="AH3773" s="1"/>
      <c r="AI3773" s="1"/>
      <c r="AJ3773" s="1"/>
      <c r="AK3773" s="10"/>
      <c r="AL3773" s="1"/>
      <c r="AM3773" s="1"/>
      <c r="AN3773" s="1"/>
      <c r="AO3773" s="1"/>
      <c r="AP3773" s="1"/>
      <c r="AQ3773" s="1"/>
    </row>
    <row r="3774" spans="1:43" ht="15.75" x14ac:dyDescent="0.2">
      <c r="A3774" s="67">
        <f t="shared" si="1604"/>
        <v>46056</v>
      </c>
      <c r="B3774" s="8">
        <f t="shared" si="1608"/>
        <v>18166.455484072627</v>
      </c>
      <c r="C3774" s="224">
        <f t="shared" si="1609"/>
        <v>9500.0962872461932</v>
      </c>
      <c r="D3774" s="28">
        <f t="shared" si="1610"/>
        <v>7245.38</v>
      </c>
      <c r="E3774" s="9">
        <f>IF(K3774=1,VLOOKUP(A3773,[1]Plan1!$AY$117:$BA$314,3),E3773)</f>
        <v>7276.54</v>
      </c>
      <c r="F3774" s="110">
        <f t="shared" si="1611"/>
        <v>45763</v>
      </c>
      <c r="G3774" s="12">
        <f t="shared" si="1612"/>
        <v>4.3006716003852752E-3</v>
      </c>
      <c r="H3774" s="11">
        <f t="shared" si="1613"/>
        <v>46071</v>
      </c>
      <c r="I3774" s="11">
        <f t="shared" si="1614"/>
        <v>46071</v>
      </c>
      <c r="J3774" s="1">
        <f t="shared" si="1615"/>
        <v>22</v>
      </c>
      <c r="K3774" s="1">
        <f t="shared" si="1616"/>
        <v>13</v>
      </c>
      <c r="L3774" s="8">
        <f t="shared" si="1617"/>
        <v>1.0025390700000001</v>
      </c>
      <c r="M3774" s="14">
        <f t="shared" si="1618"/>
        <v>1.0043006699999999</v>
      </c>
      <c r="N3774" s="14">
        <f t="shared" si="1619"/>
        <v>1.7232224354276753</v>
      </c>
      <c r="O3774" s="8">
        <f t="shared" si="1620"/>
        <v>1.72759781</v>
      </c>
      <c r="P3774" s="8">
        <f t="shared" si="1621"/>
        <v>16412.345540630002</v>
      </c>
      <c r="Q3774" s="13">
        <f t="shared" si="1622"/>
        <v>0</v>
      </c>
      <c r="R3774" s="21">
        <v>0</v>
      </c>
      <c r="S3774" s="8">
        <f t="shared" si="1623"/>
        <v>0</v>
      </c>
      <c r="T3774" s="10">
        <f t="shared" si="1624"/>
        <v>0.12631999999999999</v>
      </c>
      <c r="U3774" s="13">
        <f t="shared" si="1625"/>
        <v>210</v>
      </c>
      <c r="V3774" s="13">
        <v>252</v>
      </c>
      <c r="W3774" s="14">
        <f t="shared" si="1627"/>
        <v>1.1042095439999999</v>
      </c>
      <c r="X3774" s="85">
        <f t="shared" si="1607"/>
        <v>1754.1099434426255</v>
      </c>
      <c r="Y3774" s="8">
        <v>0</v>
      </c>
      <c r="Z3774" s="9">
        <f t="shared" si="1626"/>
        <v>0</v>
      </c>
      <c r="AA3774" s="26">
        <f t="shared" si="1605"/>
        <v>0</v>
      </c>
      <c r="AB3774" s="70">
        <f t="shared" si="1606"/>
        <v>0</v>
      </c>
      <c r="AC3774" s="4"/>
      <c r="AD3774" s="1"/>
      <c r="AE3774" s="11"/>
      <c r="AF3774" s="5"/>
      <c r="AG3774" s="1"/>
      <c r="AH3774" s="1"/>
      <c r="AI3774" s="1"/>
      <c r="AJ3774" s="1"/>
      <c r="AK3774" s="10"/>
      <c r="AL3774" s="1"/>
      <c r="AM3774" s="1"/>
      <c r="AN3774" s="1"/>
      <c r="AO3774" s="1"/>
      <c r="AP3774" s="1"/>
      <c r="AQ3774" s="1"/>
    </row>
    <row r="3775" spans="1:43" ht="15.75" x14ac:dyDescent="0.2">
      <c r="A3775" s="67">
        <f t="shared" si="1604"/>
        <v>46057</v>
      </c>
      <c r="B3775" s="8">
        <f t="shared" si="1608"/>
        <v>18178.578608212949</v>
      </c>
      <c r="C3775" s="224">
        <f t="shared" si="1609"/>
        <v>9500.0962872461932</v>
      </c>
      <c r="D3775" s="28">
        <f t="shared" si="1610"/>
        <v>7245.38</v>
      </c>
      <c r="E3775" s="9">
        <f>IF(K3775=1,VLOOKUP(A3774,[1]Plan1!$AY$117:$BA$314,3),E3774)</f>
        <v>7276.54</v>
      </c>
      <c r="F3775" s="110">
        <f t="shared" si="1611"/>
        <v>45763</v>
      </c>
      <c r="G3775" s="12">
        <f t="shared" si="1612"/>
        <v>4.3006716003852752E-3</v>
      </c>
      <c r="H3775" s="11">
        <f t="shared" si="1613"/>
        <v>46071</v>
      </c>
      <c r="I3775" s="11">
        <f t="shared" si="1614"/>
        <v>46071</v>
      </c>
      <c r="J3775" s="1">
        <f t="shared" si="1615"/>
        <v>22</v>
      </c>
      <c r="K3775" s="1">
        <f t="shared" si="1616"/>
        <v>14</v>
      </c>
      <c r="L3775" s="8">
        <f t="shared" si="1617"/>
        <v>1.0027346500000001</v>
      </c>
      <c r="M3775" s="14">
        <f t="shared" si="1618"/>
        <v>1.0043006699999999</v>
      </c>
      <c r="N3775" s="14">
        <f t="shared" si="1619"/>
        <v>1.7232224354276753</v>
      </c>
      <c r="O3775" s="8">
        <f t="shared" si="1620"/>
        <v>1.7279348400000001</v>
      </c>
      <c r="P3775" s="8">
        <f t="shared" si="1621"/>
        <v>16415.547358079999</v>
      </c>
      <c r="Q3775" s="13">
        <f t="shared" si="1622"/>
        <v>0</v>
      </c>
      <c r="R3775" s="21">
        <v>0</v>
      </c>
      <c r="S3775" s="8">
        <f t="shared" si="1623"/>
        <v>0</v>
      </c>
      <c r="T3775" s="10">
        <f t="shared" si="1624"/>
        <v>0.12631999999999999</v>
      </c>
      <c r="U3775" s="13">
        <f t="shared" si="1625"/>
        <v>211</v>
      </c>
      <c r="V3775" s="13">
        <v>252</v>
      </c>
      <c r="W3775" s="14">
        <f t="shared" si="1627"/>
        <v>1.104730905</v>
      </c>
      <c r="X3775" s="85">
        <f t="shared" si="1607"/>
        <v>1763.0312501329486</v>
      </c>
      <c r="Y3775" s="8">
        <v>0</v>
      </c>
      <c r="Z3775" s="9">
        <f t="shared" si="1626"/>
        <v>0</v>
      </c>
      <c r="AA3775" s="26">
        <f t="shared" si="1605"/>
        <v>0</v>
      </c>
      <c r="AB3775" s="70">
        <f t="shared" si="1606"/>
        <v>0</v>
      </c>
      <c r="AC3775" s="4"/>
      <c r="AD3775" s="1"/>
      <c r="AE3775" s="11"/>
      <c r="AF3775" s="5"/>
      <c r="AG3775" s="1"/>
      <c r="AH3775" s="1"/>
      <c r="AI3775" s="1"/>
      <c r="AJ3775" s="1"/>
      <c r="AK3775" s="10"/>
      <c r="AL3775" s="1"/>
      <c r="AM3775" s="1"/>
      <c r="AN3775" s="1"/>
      <c r="AO3775" s="1"/>
      <c r="AP3775" s="1"/>
      <c r="AQ3775" s="1"/>
    </row>
    <row r="3776" spans="1:43" ht="15.75" x14ac:dyDescent="0.2">
      <c r="A3776" s="67">
        <f t="shared" si="1604"/>
        <v>46058</v>
      </c>
      <c r="B3776" s="8">
        <f t="shared" si="1608"/>
        <v>18190.709881024159</v>
      </c>
      <c r="C3776" s="224">
        <f t="shared" si="1609"/>
        <v>9500.0962872461932</v>
      </c>
      <c r="D3776" s="28">
        <f t="shared" si="1610"/>
        <v>7245.38</v>
      </c>
      <c r="E3776" s="9">
        <f>IF(K3776=1,VLOOKUP(A3775,[1]Plan1!$AY$117:$BA$314,3),E3775)</f>
        <v>7276.54</v>
      </c>
      <c r="F3776" s="110">
        <f t="shared" si="1611"/>
        <v>45763</v>
      </c>
      <c r="G3776" s="12">
        <f t="shared" si="1612"/>
        <v>4.3006716003852752E-3</v>
      </c>
      <c r="H3776" s="11">
        <f t="shared" si="1613"/>
        <v>46071</v>
      </c>
      <c r="I3776" s="11">
        <f t="shared" si="1614"/>
        <v>46071</v>
      </c>
      <c r="J3776" s="1">
        <f t="shared" si="1615"/>
        <v>22</v>
      </c>
      <c r="K3776" s="1">
        <f t="shared" si="1616"/>
        <v>15</v>
      </c>
      <c r="L3776" s="8">
        <f t="shared" si="1617"/>
        <v>1.00293027</v>
      </c>
      <c r="M3776" s="14">
        <f t="shared" si="1618"/>
        <v>1.0043006699999999</v>
      </c>
      <c r="N3776" s="14">
        <f t="shared" si="1619"/>
        <v>1.7232224354276753</v>
      </c>
      <c r="O3776" s="8">
        <f t="shared" si="1620"/>
        <v>1.72827194</v>
      </c>
      <c r="P3776" s="8">
        <f t="shared" si="1621"/>
        <v>16418.74984054</v>
      </c>
      <c r="Q3776" s="13">
        <f t="shared" si="1622"/>
        <v>0</v>
      </c>
      <c r="R3776" s="21">
        <v>0</v>
      </c>
      <c r="S3776" s="8">
        <f t="shared" si="1623"/>
        <v>0</v>
      </c>
      <c r="T3776" s="10">
        <f t="shared" si="1624"/>
        <v>0.12631999999999999</v>
      </c>
      <c r="U3776" s="13">
        <f t="shared" si="1625"/>
        <v>212</v>
      </c>
      <c r="V3776" s="13">
        <v>252</v>
      </c>
      <c r="W3776" s="14">
        <f t="shared" si="1627"/>
        <v>1.1052525129999999</v>
      </c>
      <c r="X3776" s="85">
        <f t="shared" si="1607"/>
        <v>1771.9600404841599</v>
      </c>
      <c r="Y3776" s="8">
        <v>0</v>
      </c>
      <c r="Z3776" s="9">
        <f t="shared" si="1626"/>
        <v>0</v>
      </c>
      <c r="AA3776" s="26">
        <f t="shared" si="1605"/>
        <v>0</v>
      </c>
      <c r="AB3776" s="70">
        <f t="shared" si="1606"/>
        <v>0</v>
      </c>
      <c r="AC3776" s="4"/>
      <c r="AD3776" s="1"/>
      <c r="AE3776" s="11"/>
      <c r="AF3776" s="5"/>
      <c r="AG3776" s="1"/>
      <c r="AH3776" s="1"/>
      <c r="AI3776" s="1"/>
      <c r="AJ3776" s="1"/>
      <c r="AK3776" s="10"/>
      <c r="AL3776" s="1"/>
      <c r="AM3776" s="1"/>
      <c r="AN3776" s="1"/>
      <c r="AO3776" s="1"/>
      <c r="AP3776" s="1"/>
      <c r="AQ3776" s="1"/>
    </row>
    <row r="3777" spans="1:43" ht="15.75" x14ac:dyDescent="0.2">
      <c r="A3777" s="67">
        <f t="shared" si="1604"/>
        <v>46059</v>
      </c>
      <c r="B3777" s="8">
        <f t="shared" si="1608"/>
        <v>18202.849167721335</v>
      </c>
      <c r="C3777" s="224">
        <f t="shared" si="1609"/>
        <v>9500.0962872461932</v>
      </c>
      <c r="D3777" s="28">
        <f t="shared" si="1610"/>
        <v>7245.38</v>
      </c>
      <c r="E3777" s="9">
        <f>IF(K3777=1,VLOOKUP(A3776,[1]Plan1!$AY$117:$BA$314,3),E3776)</f>
        <v>7276.54</v>
      </c>
      <c r="F3777" s="110">
        <f t="shared" si="1611"/>
        <v>45763</v>
      </c>
      <c r="G3777" s="12">
        <f t="shared" si="1612"/>
        <v>4.3006716003852752E-3</v>
      </c>
      <c r="H3777" s="11">
        <f t="shared" si="1613"/>
        <v>46071</v>
      </c>
      <c r="I3777" s="11">
        <f t="shared" si="1614"/>
        <v>46071</v>
      </c>
      <c r="J3777" s="1">
        <f t="shared" si="1615"/>
        <v>22</v>
      </c>
      <c r="K3777" s="1">
        <f t="shared" si="1616"/>
        <v>16</v>
      </c>
      <c r="L3777" s="8">
        <f t="shared" si="1617"/>
        <v>1.0031259299999999</v>
      </c>
      <c r="M3777" s="14">
        <f t="shared" si="1618"/>
        <v>1.0043006699999999</v>
      </c>
      <c r="N3777" s="14">
        <f t="shared" si="1619"/>
        <v>1.7232224354276753</v>
      </c>
      <c r="O3777" s="8">
        <f t="shared" si="1620"/>
        <v>1.7286090999999999</v>
      </c>
      <c r="P3777" s="8">
        <f t="shared" si="1621"/>
        <v>16421.952893009999</v>
      </c>
      <c r="Q3777" s="13">
        <f t="shared" si="1622"/>
        <v>0</v>
      </c>
      <c r="R3777" s="21">
        <v>0</v>
      </c>
      <c r="S3777" s="8">
        <f t="shared" si="1623"/>
        <v>0</v>
      </c>
      <c r="T3777" s="10">
        <f t="shared" si="1624"/>
        <v>0.12631999999999999</v>
      </c>
      <c r="U3777" s="13">
        <f t="shared" si="1625"/>
        <v>213</v>
      </c>
      <c r="V3777" s="13">
        <v>252</v>
      </c>
      <c r="W3777" s="14">
        <f t="shared" si="1627"/>
        <v>1.1057743659999999</v>
      </c>
      <c r="X3777" s="85">
        <f t="shared" si="1607"/>
        <v>1780.896274711338</v>
      </c>
      <c r="Y3777" s="8">
        <v>0</v>
      </c>
      <c r="Z3777" s="9">
        <f t="shared" si="1626"/>
        <v>0</v>
      </c>
      <c r="AA3777" s="26">
        <f t="shared" si="1605"/>
        <v>0</v>
      </c>
      <c r="AB3777" s="70">
        <f t="shared" si="1606"/>
        <v>0</v>
      </c>
      <c r="AC3777" s="4"/>
      <c r="AD3777" s="1"/>
      <c r="AE3777" s="11"/>
      <c r="AF3777" s="5"/>
      <c r="AG3777" s="1"/>
      <c r="AH3777" s="1"/>
      <c r="AI3777" s="1"/>
      <c r="AJ3777" s="1"/>
      <c r="AK3777" s="10"/>
      <c r="AL3777" s="1"/>
      <c r="AM3777" s="1"/>
      <c r="AN3777" s="1"/>
      <c r="AO3777" s="1"/>
      <c r="AP3777" s="1"/>
      <c r="AQ3777" s="1"/>
    </row>
    <row r="3778" spans="1:43" ht="15.75" x14ac:dyDescent="0.2">
      <c r="A3778" s="67">
        <f t="shared" si="1604"/>
        <v>46060</v>
      </c>
      <c r="B3778" s="8">
        <f t="shared" si="1608"/>
        <v>18214.996504461698</v>
      </c>
      <c r="C3778" s="224">
        <f t="shared" si="1609"/>
        <v>9500.0962872461932</v>
      </c>
      <c r="D3778" s="28">
        <f t="shared" si="1610"/>
        <v>7245.38</v>
      </c>
      <c r="E3778" s="9">
        <f>IF(K3778=1,VLOOKUP(A3777,[1]Plan1!$AY$117:$BA$314,3),E3777)</f>
        <v>7276.54</v>
      </c>
      <c r="F3778" s="110">
        <f t="shared" si="1611"/>
        <v>45763</v>
      </c>
      <c r="G3778" s="12">
        <f t="shared" si="1612"/>
        <v>4.3006716003852752E-3</v>
      </c>
      <c r="H3778" s="11">
        <f t="shared" si="1613"/>
        <v>46071</v>
      </c>
      <c r="I3778" s="11">
        <f t="shared" si="1614"/>
        <v>46071</v>
      </c>
      <c r="J3778" s="1">
        <f t="shared" si="1615"/>
        <v>22</v>
      </c>
      <c r="K3778" s="1">
        <f t="shared" si="1616"/>
        <v>17</v>
      </c>
      <c r="L3778" s="8">
        <f t="shared" si="1617"/>
        <v>1.0033216199999999</v>
      </c>
      <c r="M3778" s="14">
        <f t="shared" si="1618"/>
        <v>1.0043006699999999</v>
      </c>
      <c r="N3778" s="14">
        <f t="shared" si="1619"/>
        <v>1.7232224354276753</v>
      </c>
      <c r="O3778" s="8">
        <f t="shared" si="1620"/>
        <v>1.7289463199999999</v>
      </c>
      <c r="P3778" s="8">
        <f t="shared" si="1621"/>
        <v>16425.156515480001</v>
      </c>
      <c r="Q3778" s="13">
        <f t="shared" si="1622"/>
        <v>0</v>
      </c>
      <c r="R3778" s="21">
        <v>0</v>
      </c>
      <c r="S3778" s="8">
        <f t="shared" si="1623"/>
        <v>0</v>
      </c>
      <c r="T3778" s="10">
        <f t="shared" si="1624"/>
        <v>0.12631999999999999</v>
      </c>
      <c r="U3778" s="13">
        <f t="shared" si="1625"/>
        <v>214</v>
      </c>
      <c r="V3778" s="13">
        <v>252</v>
      </c>
      <c r="W3778" s="14">
        <f t="shared" si="1627"/>
        <v>1.1062964660000001</v>
      </c>
      <c r="X3778" s="85">
        <f t="shared" si="1607"/>
        <v>1789.8399889816981</v>
      </c>
      <c r="Y3778" s="8">
        <v>0</v>
      </c>
      <c r="Z3778" s="9">
        <f t="shared" si="1626"/>
        <v>0</v>
      </c>
      <c r="AA3778" s="26">
        <f t="shared" si="1605"/>
        <v>0</v>
      </c>
      <c r="AB3778" s="70">
        <f t="shared" si="1606"/>
        <v>0</v>
      </c>
      <c r="AC3778" s="4"/>
      <c r="AD3778" s="1"/>
      <c r="AE3778" s="11"/>
      <c r="AF3778" s="5"/>
      <c r="AG3778" s="1"/>
      <c r="AH3778" s="1"/>
      <c r="AI3778" s="1"/>
      <c r="AJ3778" s="1"/>
      <c r="AK3778" s="10"/>
      <c r="AL3778" s="1"/>
      <c r="AM3778" s="1"/>
      <c r="AN3778" s="1"/>
      <c r="AO3778" s="1"/>
      <c r="AP3778" s="1"/>
      <c r="AQ3778" s="1"/>
    </row>
    <row r="3779" spans="1:43" ht="15.75" x14ac:dyDescent="0.2">
      <c r="A3779" s="67">
        <f t="shared" si="1604"/>
        <v>46061</v>
      </c>
      <c r="B3779" s="8">
        <f t="shared" si="1608"/>
        <v>18214.996504461698</v>
      </c>
      <c r="C3779" s="224">
        <f t="shared" si="1609"/>
        <v>9500.0962872461932</v>
      </c>
      <c r="D3779" s="28">
        <f t="shared" si="1610"/>
        <v>7245.38</v>
      </c>
      <c r="E3779" s="9">
        <f>IF(K3779=1,VLOOKUP(A3778,[1]Plan1!$AY$117:$BA$314,3),E3778)</f>
        <v>7276.54</v>
      </c>
      <c r="F3779" s="110">
        <f t="shared" si="1611"/>
        <v>45763</v>
      </c>
      <c r="G3779" s="12">
        <f t="shared" si="1612"/>
        <v>4.3006716003852752E-3</v>
      </c>
      <c r="H3779" s="11">
        <f t="shared" si="1613"/>
        <v>46071</v>
      </c>
      <c r="I3779" s="11">
        <f t="shared" si="1614"/>
        <v>46071</v>
      </c>
      <c r="J3779" s="1">
        <f t="shared" si="1615"/>
        <v>22</v>
      </c>
      <c r="K3779" s="1">
        <f t="shared" si="1616"/>
        <v>17</v>
      </c>
      <c r="L3779" s="8">
        <f t="shared" si="1617"/>
        <v>1.0033216199999999</v>
      </c>
      <c r="M3779" s="14">
        <f t="shared" si="1618"/>
        <v>1.0043006699999999</v>
      </c>
      <c r="N3779" s="14">
        <f t="shared" si="1619"/>
        <v>1.7232224354276753</v>
      </c>
      <c r="O3779" s="8">
        <f t="shared" si="1620"/>
        <v>1.7289463199999999</v>
      </c>
      <c r="P3779" s="8">
        <f t="shared" si="1621"/>
        <v>16425.156515480001</v>
      </c>
      <c r="Q3779" s="13">
        <f t="shared" si="1622"/>
        <v>0</v>
      </c>
      <c r="R3779" s="21">
        <v>0</v>
      </c>
      <c r="S3779" s="8">
        <f t="shared" si="1623"/>
        <v>0</v>
      </c>
      <c r="T3779" s="10">
        <f t="shared" si="1624"/>
        <v>0.12631999999999999</v>
      </c>
      <c r="U3779" s="13">
        <f t="shared" si="1625"/>
        <v>214</v>
      </c>
      <c r="V3779" s="13">
        <v>252</v>
      </c>
      <c r="W3779" s="14">
        <f t="shared" si="1627"/>
        <v>1.1062964660000001</v>
      </c>
      <c r="X3779" s="85">
        <f t="shared" si="1607"/>
        <v>1789.8399889816981</v>
      </c>
      <c r="Y3779" s="8">
        <v>0</v>
      </c>
      <c r="Z3779" s="9">
        <f t="shared" si="1626"/>
        <v>0</v>
      </c>
      <c r="AA3779" s="26">
        <f t="shared" si="1605"/>
        <v>0</v>
      </c>
      <c r="AB3779" s="70">
        <f t="shared" si="1606"/>
        <v>0</v>
      </c>
      <c r="AC3779" s="4"/>
      <c r="AD3779" s="1"/>
      <c r="AE3779" s="11"/>
      <c r="AF3779" s="5"/>
      <c r="AG3779" s="1"/>
      <c r="AH3779" s="1"/>
      <c r="AI3779" s="1"/>
      <c r="AJ3779" s="1"/>
      <c r="AK3779" s="10"/>
      <c r="AL3779" s="1"/>
      <c r="AM3779" s="1"/>
      <c r="AN3779" s="1"/>
      <c r="AO3779" s="1"/>
      <c r="AP3779" s="1"/>
      <c r="AQ3779" s="1"/>
    </row>
    <row r="3780" spans="1:43" ht="15.75" x14ac:dyDescent="0.2">
      <c r="A3780" s="67">
        <f t="shared" si="1604"/>
        <v>46062</v>
      </c>
      <c r="B3780" s="8">
        <f t="shared" si="1608"/>
        <v>18214.996504461698</v>
      </c>
      <c r="C3780" s="224">
        <f t="shared" si="1609"/>
        <v>9500.0962872461932</v>
      </c>
      <c r="D3780" s="28">
        <f t="shared" si="1610"/>
        <v>7245.38</v>
      </c>
      <c r="E3780" s="9">
        <f>IF(K3780=1,VLOOKUP(A3779,[1]Plan1!$AY$117:$BA$314,3),E3779)</f>
        <v>7276.54</v>
      </c>
      <c r="F3780" s="110">
        <f t="shared" si="1611"/>
        <v>45763</v>
      </c>
      <c r="G3780" s="12">
        <f t="shared" si="1612"/>
        <v>4.3006716003852752E-3</v>
      </c>
      <c r="H3780" s="11">
        <f t="shared" si="1613"/>
        <v>46071</v>
      </c>
      <c r="I3780" s="11">
        <f t="shared" si="1614"/>
        <v>46071</v>
      </c>
      <c r="J3780" s="1">
        <f t="shared" si="1615"/>
        <v>22</v>
      </c>
      <c r="K3780" s="1">
        <f t="shared" si="1616"/>
        <v>17</v>
      </c>
      <c r="L3780" s="8">
        <f t="shared" si="1617"/>
        <v>1.0033216199999999</v>
      </c>
      <c r="M3780" s="14">
        <f t="shared" si="1618"/>
        <v>1.0043006699999999</v>
      </c>
      <c r="N3780" s="14">
        <f t="shared" si="1619"/>
        <v>1.7232224354276753</v>
      </c>
      <c r="O3780" s="8">
        <f t="shared" si="1620"/>
        <v>1.7289463199999999</v>
      </c>
      <c r="P3780" s="8">
        <f t="shared" si="1621"/>
        <v>16425.156515480001</v>
      </c>
      <c r="Q3780" s="13">
        <f t="shared" si="1622"/>
        <v>0</v>
      </c>
      <c r="R3780" s="21">
        <v>0</v>
      </c>
      <c r="S3780" s="8">
        <f t="shared" si="1623"/>
        <v>0</v>
      </c>
      <c r="T3780" s="10">
        <f t="shared" si="1624"/>
        <v>0.12631999999999999</v>
      </c>
      <c r="U3780" s="13">
        <f t="shared" si="1625"/>
        <v>214</v>
      </c>
      <c r="V3780" s="13">
        <v>252</v>
      </c>
      <c r="W3780" s="14">
        <f t="shared" si="1627"/>
        <v>1.1062964660000001</v>
      </c>
      <c r="X3780" s="85">
        <f t="shared" si="1607"/>
        <v>1789.8399889816981</v>
      </c>
      <c r="Y3780" s="8">
        <v>0</v>
      </c>
      <c r="Z3780" s="9">
        <f t="shared" si="1626"/>
        <v>0</v>
      </c>
      <c r="AA3780" s="26">
        <f t="shared" si="1605"/>
        <v>0</v>
      </c>
      <c r="AB3780" s="70">
        <f t="shared" si="1606"/>
        <v>0</v>
      </c>
      <c r="AC3780" s="4"/>
      <c r="AD3780" s="1"/>
      <c r="AE3780" s="11"/>
      <c r="AF3780" s="5"/>
      <c r="AG3780" s="1"/>
      <c r="AH3780" s="1"/>
      <c r="AI3780" s="1"/>
      <c r="AJ3780" s="1"/>
      <c r="AK3780" s="10"/>
      <c r="AL3780" s="1"/>
      <c r="AM3780" s="1"/>
      <c r="AN3780" s="1"/>
      <c r="AO3780" s="1"/>
      <c r="AP3780" s="1"/>
      <c r="AQ3780" s="1"/>
    </row>
    <row r="3781" spans="1:43" ht="15.75" x14ac:dyDescent="0.2">
      <c r="A3781" s="67">
        <f t="shared" si="1604"/>
        <v>46063</v>
      </c>
      <c r="B3781" s="8">
        <f t="shared" si="1608"/>
        <v>18227.151999927184</v>
      </c>
      <c r="C3781" s="224">
        <f t="shared" si="1609"/>
        <v>9500.0962872461932</v>
      </c>
      <c r="D3781" s="28">
        <f t="shared" si="1610"/>
        <v>7245.38</v>
      </c>
      <c r="E3781" s="9">
        <f>IF(K3781=1,VLOOKUP(A3780,[1]Plan1!$AY$117:$BA$314,3),E3780)</f>
        <v>7276.54</v>
      </c>
      <c r="F3781" s="110">
        <f t="shared" si="1611"/>
        <v>45763</v>
      </c>
      <c r="G3781" s="12">
        <f t="shared" si="1612"/>
        <v>4.3006716003852752E-3</v>
      </c>
      <c r="H3781" s="11">
        <f t="shared" si="1613"/>
        <v>46071</v>
      </c>
      <c r="I3781" s="11">
        <f t="shared" si="1614"/>
        <v>46071</v>
      </c>
      <c r="J3781" s="1">
        <f t="shared" si="1615"/>
        <v>22</v>
      </c>
      <c r="K3781" s="1">
        <f t="shared" si="1616"/>
        <v>18</v>
      </c>
      <c r="L3781" s="8">
        <f t="shared" si="1617"/>
        <v>1.0035173500000001</v>
      </c>
      <c r="M3781" s="14">
        <f t="shared" si="1618"/>
        <v>1.0043006699999999</v>
      </c>
      <c r="N3781" s="14">
        <f t="shared" si="1619"/>
        <v>1.7232224354276753</v>
      </c>
      <c r="O3781" s="8">
        <f t="shared" si="1620"/>
        <v>1.72928361</v>
      </c>
      <c r="P3781" s="8">
        <f t="shared" si="1621"/>
        <v>16428.360802949999</v>
      </c>
      <c r="Q3781" s="13">
        <f t="shared" si="1622"/>
        <v>0</v>
      </c>
      <c r="R3781" s="21">
        <v>0</v>
      </c>
      <c r="S3781" s="8">
        <f t="shared" si="1623"/>
        <v>0</v>
      </c>
      <c r="T3781" s="10">
        <f t="shared" si="1624"/>
        <v>0.12631999999999999</v>
      </c>
      <c r="U3781" s="13">
        <f t="shared" si="1625"/>
        <v>215</v>
      </c>
      <c r="V3781" s="13">
        <v>252</v>
      </c>
      <c r="W3781" s="14">
        <f t="shared" si="1627"/>
        <v>1.1068188130000001</v>
      </c>
      <c r="X3781" s="85">
        <f t="shared" si="1607"/>
        <v>1798.7911969771867</v>
      </c>
      <c r="Y3781" s="8">
        <v>0</v>
      </c>
      <c r="Z3781" s="9">
        <f t="shared" si="1626"/>
        <v>0</v>
      </c>
      <c r="AA3781" s="26">
        <f t="shared" si="1605"/>
        <v>0</v>
      </c>
      <c r="AB3781" s="70">
        <f t="shared" si="1606"/>
        <v>0</v>
      </c>
      <c r="AC3781" s="4"/>
      <c r="AD3781" s="1"/>
      <c r="AE3781" s="11"/>
      <c r="AF3781" s="5"/>
      <c r="AG3781" s="1"/>
      <c r="AH3781" s="1"/>
      <c r="AI3781" s="1"/>
      <c r="AJ3781" s="1"/>
      <c r="AK3781" s="10"/>
      <c r="AL3781" s="1"/>
      <c r="AM3781" s="1"/>
      <c r="AN3781" s="1"/>
      <c r="AO3781" s="1"/>
      <c r="AP3781" s="1"/>
      <c r="AQ3781" s="1"/>
    </row>
    <row r="3782" spans="1:43" ht="15.75" x14ac:dyDescent="0.2">
      <c r="A3782" s="67">
        <f t="shared" si="1604"/>
        <v>46064</v>
      </c>
      <c r="B3782" s="8">
        <f t="shared" si="1608"/>
        <v>18239.315535642181</v>
      </c>
      <c r="C3782" s="224">
        <f t="shared" si="1609"/>
        <v>9500.0962872461932</v>
      </c>
      <c r="D3782" s="28">
        <f t="shared" si="1610"/>
        <v>7245.38</v>
      </c>
      <c r="E3782" s="9">
        <f>IF(K3782=1,VLOOKUP(A3781,[1]Plan1!$AY$117:$BA$314,3),E3781)</f>
        <v>7276.54</v>
      </c>
      <c r="F3782" s="110">
        <f t="shared" si="1611"/>
        <v>45763</v>
      </c>
      <c r="G3782" s="12">
        <f t="shared" si="1612"/>
        <v>4.3006716003852752E-3</v>
      </c>
      <c r="H3782" s="11">
        <f t="shared" si="1613"/>
        <v>46071</v>
      </c>
      <c r="I3782" s="11">
        <f t="shared" si="1614"/>
        <v>46071</v>
      </c>
      <c r="J3782" s="1">
        <f t="shared" si="1615"/>
        <v>22</v>
      </c>
      <c r="K3782" s="1">
        <f t="shared" si="1616"/>
        <v>19</v>
      </c>
      <c r="L3782" s="8">
        <f t="shared" si="1617"/>
        <v>1.00371312</v>
      </c>
      <c r="M3782" s="14">
        <f t="shared" si="1618"/>
        <v>1.0043006699999999</v>
      </c>
      <c r="N3782" s="14">
        <f t="shared" si="1619"/>
        <v>1.7232224354276753</v>
      </c>
      <c r="O3782" s="8">
        <f t="shared" si="1620"/>
        <v>1.7296209600000001</v>
      </c>
      <c r="P3782" s="8">
        <f t="shared" si="1621"/>
        <v>16431.565660429998</v>
      </c>
      <c r="Q3782" s="13">
        <f t="shared" si="1622"/>
        <v>0</v>
      </c>
      <c r="R3782" s="21">
        <v>0</v>
      </c>
      <c r="S3782" s="8">
        <f t="shared" si="1623"/>
        <v>0</v>
      </c>
      <c r="T3782" s="10">
        <f t="shared" si="1624"/>
        <v>0.12631999999999999</v>
      </c>
      <c r="U3782" s="13">
        <f t="shared" si="1625"/>
        <v>216</v>
      </c>
      <c r="V3782" s="13">
        <v>252</v>
      </c>
      <c r="W3782" s="14">
        <f t="shared" si="1627"/>
        <v>1.107341406</v>
      </c>
      <c r="X3782" s="85">
        <f t="shared" si="1607"/>
        <v>1807.7498752121837</v>
      </c>
      <c r="Y3782" s="8">
        <v>0</v>
      </c>
      <c r="Z3782" s="9">
        <f t="shared" si="1626"/>
        <v>0</v>
      </c>
      <c r="AA3782" s="26">
        <f t="shared" si="1605"/>
        <v>0</v>
      </c>
      <c r="AB3782" s="70">
        <f t="shared" si="1606"/>
        <v>0</v>
      </c>
      <c r="AC3782" s="4"/>
      <c r="AD3782" s="1"/>
      <c r="AE3782" s="11"/>
      <c r="AF3782" s="5"/>
      <c r="AG3782" s="1"/>
      <c r="AH3782" s="1"/>
      <c r="AI3782" s="1"/>
      <c r="AJ3782" s="1"/>
      <c r="AK3782" s="10"/>
      <c r="AL3782" s="1"/>
      <c r="AM3782" s="1"/>
      <c r="AN3782" s="1"/>
      <c r="AO3782" s="1"/>
      <c r="AP3782" s="1"/>
      <c r="AQ3782" s="1"/>
    </row>
    <row r="3783" spans="1:43" ht="15.75" x14ac:dyDescent="0.2">
      <c r="A3783" s="67">
        <f t="shared" si="1604"/>
        <v>46065</v>
      </c>
      <c r="B3783" s="8">
        <f t="shared" si="1608"/>
        <v>18251.487342332861</v>
      </c>
      <c r="C3783" s="224">
        <f t="shared" si="1609"/>
        <v>9500.0962872461932</v>
      </c>
      <c r="D3783" s="28">
        <f t="shared" si="1610"/>
        <v>7245.38</v>
      </c>
      <c r="E3783" s="9">
        <f>IF(K3783=1,VLOOKUP(A3782,[1]Plan1!$AY$117:$BA$314,3),E3782)</f>
        <v>7276.54</v>
      </c>
      <c r="F3783" s="110">
        <f t="shared" si="1611"/>
        <v>45763</v>
      </c>
      <c r="G3783" s="12">
        <f t="shared" si="1612"/>
        <v>4.3006716003852752E-3</v>
      </c>
      <c r="H3783" s="11">
        <f t="shared" si="1613"/>
        <v>46071</v>
      </c>
      <c r="I3783" s="11">
        <f t="shared" si="1614"/>
        <v>46071</v>
      </c>
      <c r="J3783" s="1">
        <f t="shared" si="1615"/>
        <v>22</v>
      </c>
      <c r="K3783" s="1">
        <f t="shared" si="1616"/>
        <v>20</v>
      </c>
      <c r="L3783" s="8">
        <f t="shared" si="1617"/>
        <v>1.0039089299999999</v>
      </c>
      <c r="M3783" s="14">
        <f t="shared" si="1618"/>
        <v>1.0043006699999999</v>
      </c>
      <c r="N3783" s="14">
        <f t="shared" si="1619"/>
        <v>1.7232224354276753</v>
      </c>
      <c r="O3783" s="8">
        <f t="shared" si="1620"/>
        <v>1.72995839</v>
      </c>
      <c r="P3783" s="8">
        <f t="shared" si="1621"/>
        <v>16434.771277920001</v>
      </c>
      <c r="Q3783" s="13">
        <f t="shared" si="1622"/>
        <v>0</v>
      </c>
      <c r="R3783" s="21">
        <v>0</v>
      </c>
      <c r="S3783" s="8">
        <f t="shared" si="1623"/>
        <v>0</v>
      </c>
      <c r="T3783" s="10">
        <f t="shared" si="1624"/>
        <v>0.12631999999999999</v>
      </c>
      <c r="U3783" s="13">
        <f t="shared" si="1625"/>
        <v>217</v>
      </c>
      <c r="V3783" s="13">
        <v>252</v>
      </c>
      <c r="W3783" s="14">
        <f t="shared" si="1627"/>
        <v>1.1078642460000001</v>
      </c>
      <c r="X3783" s="85">
        <f t="shared" si="1607"/>
        <v>1816.7160644128599</v>
      </c>
      <c r="Y3783" s="8">
        <v>0</v>
      </c>
      <c r="Z3783" s="9">
        <f t="shared" si="1626"/>
        <v>0</v>
      </c>
      <c r="AA3783" s="26">
        <f t="shared" si="1605"/>
        <v>0</v>
      </c>
      <c r="AB3783" s="70">
        <f t="shared" si="1606"/>
        <v>0</v>
      </c>
      <c r="AC3783" s="4"/>
      <c r="AD3783" s="1"/>
      <c r="AE3783" s="11"/>
      <c r="AF3783" s="5"/>
      <c r="AG3783" s="1"/>
      <c r="AH3783" s="1"/>
      <c r="AI3783" s="1"/>
      <c r="AJ3783" s="1"/>
      <c r="AK3783" s="10"/>
      <c r="AL3783" s="1"/>
      <c r="AM3783" s="1"/>
      <c r="AN3783" s="1"/>
      <c r="AO3783" s="1"/>
      <c r="AP3783" s="1"/>
      <c r="AQ3783" s="1"/>
    </row>
    <row r="3784" spans="1:43" ht="15.75" x14ac:dyDescent="0.2">
      <c r="A3784" s="67">
        <f t="shared" si="1604"/>
        <v>46066</v>
      </c>
      <c r="B3784" s="8">
        <f t="shared" si="1608"/>
        <v>18263.66719600929</v>
      </c>
      <c r="C3784" s="224">
        <f t="shared" si="1609"/>
        <v>9500.0962872461932</v>
      </c>
      <c r="D3784" s="28">
        <f t="shared" si="1610"/>
        <v>7245.38</v>
      </c>
      <c r="E3784" s="9">
        <f>IF(K3784=1,VLOOKUP(A3783,[1]Plan1!$AY$117:$BA$314,3),E3783)</f>
        <v>7276.54</v>
      </c>
      <c r="F3784" s="110">
        <f t="shared" si="1611"/>
        <v>45763</v>
      </c>
      <c r="G3784" s="12">
        <f t="shared" si="1612"/>
        <v>4.3006716003852752E-3</v>
      </c>
      <c r="H3784" s="11">
        <f t="shared" si="1613"/>
        <v>46071</v>
      </c>
      <c r="I3784" s="11">
        <f t="shared" si="1614"/>
        <v>46071</v>
      </c>
      <c r="J3784" s="1">
        <f t="shared" si="1615"/>
        <v>22</v>
      </c>
      <c r="K3784" s="1">
        <f t="shared" si="1616"/>
        <v>21</v>
      </c>
      <c r="L3784" s="8">
        <f t="shared" si="1617"/>
        <v>1.00410478</v>
      </c>
      <c r="M3784" s="14">
        <f t="shared" si="1618"/>
        <v>1.0043006699999999</v>
      </c>
      <c r="N3784" s="14">
        <f t="shared" si="1619"/>
        <v>1.7232224354276753</v>
      </c>
      <c r="O3784" s="8">
        <f t="shared" si="1620"/>
        <v>1.7302958799999999</v>
      </c>
      <c r="P3784" s="8">
        <f t="shared" si="1621"/>
        <v>16437.977465420001</v>
      </c>
      <c r="Q3784" s="13">
        <f t="shared" si="1622"/>
        <v>0</v>
      </c>
      <c r="R3784" s="21">
        <v>0</v>
      </c>
      <c r="S3784" s="8">
        <f t="shared" si="1623"/>
        <v>0</v>
      </c>
      <c r="T3784" s="10">
        <f t="shared" si="1624"/>
        <v>0.12631999999999999</v>
      </c>
      <c r="U3784" s="13">
        <f t="shared" si="1625"/>
        <v>218</v>
      </c>
      <c r="V3784" s="13">
        <v>252</v>
      </c>
      <c r="W3784" s="14">
        <f t="shared" si="1627"/>
        <v>1.1083873319999999</v>
      </c>
      <c r="X3784" s="85">
        <f t="shared" si="1607"/>
        <v>1825.6897305892896</v>
      </c>
      <c r="Y3784" s="8">
        <v>0</v>
      </c>
      <c r="Z3784" s="9">
        <f t="shared" si="1626"/>
        <v>0</v>
      </c>
      <c r="AA3784" s="26">
        <f t="shared" si="1605"/>
        <v>0</v>
      </c>
      <c r="AB3784" s="70">
        <f t="shared" si="1606"/>
        <v>0</v>
      </c>
      <c r="AC3784" s="4"/>
      <c r="AD3784" s="1"/>
      <c r="AE3784" s="11"/>
      <c r="AF3784" s="5"/>
      <c r="AG3784" s="1"/>
      <c r="AH3784" s="1"/>
      <c r="AI3784" s="1"/>
      <c r="AJ3784" s="1"/>
      <c r="AK3784" s="10"/>
      <c r="AL3784" s="1"/>
      <c r="AM3784" s="1"/>
      <c r="AN3784" s="1"/>
      <c r="AO3784" s="1"/>
      <c r="AP3784" s="1"/>
      <c r="AQ3784" s="1"/>
    </row>
    <row r="3785" spans="1:43" ht="15.75" x14ac:dyDescent="0.2">
      <c r="A3785" s="67">
        <f t="shared" si="1604"/>
        <v>46067</v>
      </c>
      <c r="B3785" s="8">
        <f t="shared" si="1608"/>
        <v>18275.855238483335</v>
      </c>
      <c r="C3785" s="224">
        <f t="shared" si="1609"/>
        <v>9500.0962872461932</v>
      </c>
      <c r="D3785" s="28">
        <f t="shared" si="1610"/>
        <v>7245.38</v>
      </c>
      <c r="E3785" s="9">
        <f>IF(K3785=1,VLOOKUP(A3784,[1]Plan1!$AY$117:$BA$314,3),E3784)</f>
        <v>7276.54</v>
      </c>
      <c r="F3785" s="110">
        <f t="shared" si="1611"/>
        <v>45763</v>
      </c>
      <c r="G3785" s="12">
        <f t="shared" si="1612"/>
        <v>4.3006716003852752E-3</v>
      </c>
      <c r="H3785" s="11">
        <f t="shared" si="1613"/>
        <v>46071</v>
      </c>
      <c r="I3785" s="11">
        <f t="shared" si="1614"/>
        <v>46071</v>
      </c>
      <c r="J3785" s="1">
        <f t="shared" si="1615"/>
        <v>22</v>
      </c>
      <c r="K3785" s="1">
        <f t="shared" si="1616"/>
        <v>22</v>
      </c>
      <c r="L3785" s="8">
        <f t="shared" si="1617"/>
        <v>1.0043006699999999</v>
      </c>
      <c r="M3785" s="14">
        <f t="shared" si="1618"/>
        <v>1.0043006699999999</v>
      </c>
      <c r="N3785" s="14">
        <f t="shared" si="1619"/>
        <v>1.7232224354276753</v>
      </c>
      <c r="O3785" s="8">
        <f t="shared" si="1620"/>
        <v>1.7306334400000001</v>
      </c>
      <c r="P3785" s="8">
        <f t="shared" si="1621"/>
        <v>16441.18431792</v>
      </c>
      <c r="Q3785" s="13">
        <f t="shared" si="1622"/>
        <v>0</v>
      </c>
      <c r="R3785" s="21">
        <v>0</v>
      </c>
      <c r="S3785" s="8">
        <f t="shared" si="1623"/>
        <v>0</v>
      </c>
      <c r="T3785" s="10">
        <f t="shared" si="1624"/>
        <v>0.12631999999999999</v>
      </c>
      <c r="U3785" s="13">
        <f t="shared" si="1625"/>
        <v>219</v>
      </c>
      <c r="V3785" s="13">
        <v>252</v>
      </c>
      <c r="W3785" s="14">
        <f t="shared" si="1627"/>
        <v>1.1089106660000001</v>
      </c>
      <c r="X3785" s="85">
        <f t="shared" si="1607"/>
        <v>1834.6709205633342</v>
      </c>
      <c r="Y3785" s="8">
        <v>0</v>
      </c>
      <c r="Z3785" s="9">
        <f t="shared" si="1626"/>
        <v>0</v>
      </c>
      <c r="AA3785" s="26">
        <f t="shared" si="1605"/>
        <v>0</v>
      </c>
      <c r="AB3785" s="70">
        <f t="shared" si="1606"/>
        <v>0</v>
      </c>
      <c r="AC3785" s="4"/>
      <c r="AD3785" s="1"/>
      <c r="AE3785" s="11"/>
      <c r="AF3785" s="5"/>
      <c r="AG3785" s="1"/>
      <c r="AH3785" s="1"/>
      <c r="AI3785" s="1"/>
      <c r="AJ3785" s="1"/>
      <c r="AK3785" s="10"/>
      <c r="AL3785" s="1"/>
      <c r="AM3785" s="1"/>
      <c r="AN3785" s="1"/>
      <c r="AO3785" s="1"/>
      <c r="AP3785" s="1"/>
      <c r="AQ3785" s="1"/>
    </row>
    <row r="3786" spans="1:43" ht="15.75" x14ac:dyDescent="0.2">
      <c r="A3786" s="67">
        <f t="shared" si="1604"/>
        <v>46068</v>
      </c>
      <c r="B3786" s="8">
        <f t="shared" si="1608"/>
        <v>18275.855238483335</v>
      </c>
      <c r="C3786" s="224">
        <f t="shared" si="1609"/>
        <v>9500.0962872461932</v>
      </c>
      <c r="D3786" s="28">
        <f t="shared" si="1610"/>
        <v>7245.38</v>
      </c>
      <c r="E3786" s="9">
        <f>IF(K3786=1,VLOOKUP(A3785,[1]Plan1!$AY$117:$BA$314,3),E3785)</f>
        <v>7276.54</v>
      </c>
      <c r="F3786" s="110">
        <f t="shared" si="1611"/>
        <v>45763</v>
      </c>
      <c r="G3786" s="12">
        <f t="shared" si="1612"/>
        <v>4.3006716003852752E-3</v>
      </c>
      <c r="H3786" s="11">
        <f t="shared" si="1613"/>
        <v>46097</v>
      </c>
      <c r="I3786" s="11">
        <f t="shared" si="1614"/>
        <v>46071</v>
      </c>
      <c r="J3786" s="1">
        <f t="shared" si="1615"/>
        <v>22</v>
      </c>
      <c r="K3786" s="1">
        <f t="shared" si="1616"/>
        <v>22</v>
      </c>
      <c r="L3786" s="8">
        <f t="shared" si="1617"/>
        <v>1.0043006699999999</v>
      </c>
      <c r="M3786" s="14">
        <f t="shared" si="1618"/>
        <v>1.0043006699999999</v>
      </c>
      <c r="N3786" s="14">
        <f t="shared" si="1619"/>
        <v>1.7232224354276753</v>
      </c>
      <c r="O3786" s="8">
        <f t="shared" si="1620"/>
        <v>1.7306334400000001</v>
      </c>
      <c r="P3786" s="8">
        <f t="shared" si="1621"/>
        <v>16441.18431792</v>
      </c>
      <c r="Q3786" s="13">
        <f t="shared" si="1622"/>
        <v>0</v>
      </c>
      <c r="R3786" s="21">
        <v>0</v>
      </c>
      <c r="S3786" s="8">
        <f t="shared" si="1623"/>
        <v>0</v>
      </c>
      <c r="T3786" s="10">
        <f t="shared" si="1624"/>
        <v>0.12631999999999999</v>
      </c>
      <c r="U3786" s="13">
        <f t="shared" si="1625"/>
        <v>219</v>
      </c>
      <c r="V3786" s="13">
        <v>252</v>
      </c>
      <c r="W3786" s="14">
        <f t="shared" si="1627"/>
        <v>1.1089106660000001</v>
      </c>
      <c r="X3786" s="85">
        <f t="shared" si="1607"/>
        <v>1834.6709205633342</v>
      </c>
      <c r="Y3786" s="8">
        <v>0</v>
      </c>
      <c r="Z3786" s="9">
        <f t="shared" si="1626"/>
        <v>0</v>
      </c>
      <c r="AA3786" s="26">
        <f t="shared" si="1605"/>
        <v>0</v>
      </c>
      <c r="AB3786" s="70">
        <f t="shared" si="1606"/>
        <v>0</v>
      </c>
      <c r="AC3786" s="4"/>
      <c r="AD3786" s="1"/>
      <c r="AE3786" s="11"/>
      <c r="AF3786" s="5"/>
      <c r="AG3786" s="1"/>
      <c r="AH3786" s="1"/>
      <c r="AI3786" s="1"/>
      <c r="AJ3786" s="1"/>
      <c r="AK3786" s="10"/>
      <c r="AL3786" s="1"/>
      <c r="AM3786" s="1"/>
      <c r="AN3786" s="1"/>
      <c r="AO3786" s="1"/>
      <c r="AP3786" s="1"/>
      <c r="AQ3786" s="1"/>
    </row>
    <row r="3787" spans="1:43" ht="15.75" x14ac:dyDescent="0.2">
      <c r="A3787" s="67">
        <f t="shared" ref="A3787:A3850" si="1628">(A3786+1)</f>
        <v>46069</v>
      </c>
      <c r="B3787" s="8">
        <f t="shared" si="1608"/>
        <v>18275.855238483335</v>
      </c>
      <c r="C3787" s="224">
        <f t="shared" si="1609"/>
        <v>9500.0962872461932</v>
      </c>
      <c r="D3787" s="28">
        <f t="shared" si="1610"/>
        <v>7245.38</v>
      </c>
      <c r="E3787" s="9">
        <f>IF(K3787=1,VLOOKUP(A3786,[1]Plan1!$AY$117:$BA$314,3),E3786)</f>
        <v>7276.54</v>
      </c>
      <c r="F3787" s="110">
        <f t="shared" si="1611"/>
        <v>45763</v>
      </c>
      <c r="G3787" s="12">
        <f t="shared" si="1612"/>
        <v>4.3006716003852752E-3</v>
      </c>
      <c r="H3787" s="11">
        <f t="shared" si="1613"/>
        <v>46097</v>
      </c>
      <c r="I3787" s="11">
        <f t="shared" si="1614"/>
        <v>46071</v>
      </c>
      <c r="J3787" s="1">
        <f t="shared" si="1615"/>
        <v>22</v>
      </c>
      <c r="K3787" s="1">
        <f t="shared" si="1616"/>
        <v>22</v>
      </c>
      <c r="L3787" s="8">
        <f t="shared" si="1617"/>
        <v>1.0043006699999999</v>
      </c>
      <c r="M3787" s="14">
        <f t="shared" si="1618"/>
        <v>1.0043006699999999</v>
      </c>
      <c r="N3787" s="14">
        <f t="shared" si="1619"/>
        <v>1.7232224354276753</v>
      </c>
      <c r="O3787" s="8">
        <f t="shared" si="1620"/>
        <v>1.7306334400000001</v>
      </c>
      <c r="P3787" s="8">
        <f t="shared" si="1621"/>
        <v>16441.18431792</v>
      </c>
      <c r="Q3787" s="13">
        <f t="shared" si="1622"/>
        <v>0</v>
      </c>
      <c r="R3787" s="21">
        <v>0</v>
      </c>
      <c r="S3787" s="8">
        <f t="shared" si="1623"/>
        <v>0</v>
      </c>
      <c r="T3787" s="10">
        <f t="shared" si="1624"/>
        <v>0.12631999999999999</v>
      </c>
      <c r="U3787" s="13">
        <f t="shared" si="1625"/>
        <v>219</v>
      </c>
      <c r="V3787" s="13">
        <v>252</v>
      </c>
      <c r="W3787" s="14">
        <f t="shared" si="1627"/>
        <v>1.1089106660000001</v>
      </c>
      <c r="X3787" s="85">
        <f t="shared" si="1607"/>
        <v>1834.6709205633342</v>
      </c>
      <c r="Y3787" s="8">
        <v>0</v>
      </c>
      <c r="Z3787" s="9">
        <f t="shared" si="1626"/>
        <v>0</v>
      </c>
      <c r="AA3787" s="26">
        <f t="shared" ref="AA3787:AA3850" si="1629">IF($Q3786&gt;0,VLOOKUP($A3786,$AE$10:$AO$114,($AN$7)+1),AA3786)</f>
        <v>0</v>
      </c>
      <c r="AB3787" s="70">
        <f t="shared" ref="AB3787:AB3850" si="1630">IF($Q3786&gt;0,VLOOKUP($A3786,$AE$10:$AO$114,($AO$7)+1),AB3786)</f>
        <v>0</v>
      </c>
      <c r="AC3787" s="4"/>
      <c r="AD3787" s="1"/>
      <c r="AE3787" s="11"/>
      <c r="AF3787" s="5"/>
      <c r="AG3787" s="1"/>
      <c r="AH3787" s="1"/>
      <c r="AI3787" s="1"/>
      <c r="AJ3787" s="1"/>
      <c r="AK3787" s="10"/>
      <c r="AL3787" s="1"/>
      <c r="AM3787" s="1"/>
      <c r="AN3787" s="1"/>
      <c r="AO3787" s="1"/>
      <c r="AP3787" s="1"/>
      <c r="AQ3787" s="1"/>
    </row>
    <row r="3788" spans="1:43" ht="15.75" x14ac:dyDescent="0.2">
      <c r="A3788" s="67">
        <f t="shared" si="1628"/>
        <v>46070</v>
      </c>
      <c r="B3788" s="8">
        <f t="shared" si="1608"/>
        <v>18275.855238483335</v>
      </c>
      <c r="C3788" s="224">
        <f t="shared" si="1609"/>
        <v>9500.0962872461932</v>
      </c>
      <c r="D3788" s="28">
        <f t="shared" si="1610"/>
        <v>7245.38</v>
      </c>
      <c r="E3788" s="9">
        <f>IF(K3788=1,VLOOKUP(A3787,[1]Plan1!$AY$117:$BA$314,3),E3787)</f>
        <v>7276.54</v>
      </c>
      <c r="F3788" s="110">
        <f t="shared" si="1611"/>
        <v>45763</v>
      </c>
      <c r="G3788" s="12">
        <f t="shared" si="1612"/>
        <v>4.3006716003852752E-3</v>
      </c>
      <c r="H3788" s="11">
        <f t="shared" si="1613"/>
        <v>46097</v>
      </c>
      <c r="I3788" s="11">
        <f t="shared" si="1614"/>
        <v>46071</v>
      </c>
      <c r="J3788" s="1">
        <f t="shared" si="1615"/>
        <v>22</v>
      </c>
      <c r="K3788" s="1">
        <f t="shared" si="1616"/>
        <v>22</v>
      </c>
      <c r="L3788" s="8">
        <f t="shared" si="1617"/>
        <v>1.0043006699999999</v>
      </c>
      <c r="M3788" s="14">
        <f t="shared" si="1618"/>
        <v>1.0043006699999999</v>
      </c>
      <c r="N3788" s="14">
        <f t="shared" si="1619"/>
        <v>1.7232224354276753</v>
      </c>
      <c r="O3788" s="8">
        <f t="shared" si="1620"/>
        <v>1.7306334400000001</v>
      </c>
      <c r="P3788" s="8">
        <f t="shared" si="1621"/>
        <v>16441.18431792</v>
      </c>
      <c r="Q3788" s="13">
        <f t="shared" si="1622"/>
        <v>0</v>
      </c>
      <c r="R3788" s="21">
        <v>0</v>
      </c>
      <c r="S3788" s="8">
        <f t="shared" si="1623"/>
        <v>0</v>
      </c>
      <c r="T3788" s="10">
        <f t="shared" si="1624"/>
        <v>0.12631999999999999</v>
      </c>
      <c r="U3788" s="13">
        <f t="shared" si="1625"/>
        <v>219</v>
      </c>
      <c r="V3788" s="13">
        <v>252</v>
      </c>
      <c r="W3788" s="14">
        <f t="shared" si="1627"/>
        <v>1.1089106660000001</v>
      </c>
      <c r="X3788" s="85">
        <f t="shared" si="1607"/>
        <v>1834.6709205633342</v>
      </c>
      <c r="Y3788" s="8">
        <v>0</v>
      </c>
      <c r="Z3788" s="9">
        <f t="shared" si="1626"/>
        <v>0</v>
      </c>
      <c r="AA3788" s="26">
        <f t="shared" si="1629"/>
        <v>0</v>
      </c>
      <c r="AB3788" s="70">
        <f t="shared" si="1630"/>
        <v>0</v>
      </c>
      <c r="AC3788" s="4"/>
      <c r="AD3788" s="1"/>
      <c r="AE3788" s="11"/>
      <c r="AF3788" s="5"/>
      <c r="AG3788" s="1"/>
      <c r="AH3788" s="1"/>
      <c r="AI3788" s="1"/>
      <c r="AJ3788" s="1"/>
      <c r="AK3788" s="10"/>
      <c r="AL3788" s="1"/>
      <c r="AM3788" s="1"/>
      <c r="AN3788" s="1"/>
      <c r="AO3788" s="1"/>
      <c r="AP3788" s="1"/>
      <c r="AQ3788" s="1"/>
    </row>
    <row r="3789" spans="1:43" ht="15.75" x14ac:dyDescent="0.2">
      <c r="A3789" s="67">
        <f t="shared" si="1628"/>
        <v>46071</v>
      </c>
      <c r="B3789" s="8">
        <f t="shared" si="1608"/>
        <v>18275.855238483335</v>
      </c>
      <c r="C3789" s="224">
        <f t="shared" si="1609"/>
        <v>9500.0962872461932</v>
      </c>
      <c r="D3789" s="28">
        <f t="shared" si="1610"/>
        <v>7245.38</v>
      </c>
      <c r="E3789" s="9">
        <f>IF(K3789=1,VLOOKUP(A3788,[1]Plan1!$AY$117:$BA$314,3),E3788)</f>
        <v>7276.54</v>
      </c>
      <c r="F3789" s="110">
        <f t="shared" si="1611"/>
        <v>45763</v>
      </c>
      <c r="G3789" s="12">
        <f t="shared" si="1612"/>
        <v>4.3006716003852752E-3</v>
      </c>
      <c r="H3789" s="11">
        <f t="shared" si="1613"/>
        <v>46097</v>
      </c>
      <c r="I3789" s="11">
        <f t="shared" si="1614"/>
        <v>46071</v>
      </c>
      <c r="J3789" s="1">
        <f t="shared" si="1615"/>
        <v>22</v>
      </c>
      <c r="K3789" s="1">
        <f t="shared" si="1616"/>
        <v>22</v>
      </c>
      <c r="L3789" s="8">
        <f t="shared" si="1617"/>
        <v>1.0043006699999999</v>
      </c>
      <c r="M3789" s="14">
        <f t="shared" si="1618"/>
        <v>1.0043006699999999</v>
      </c>
      <c r="N3789" s="14">
        <f t="shared" si="1619"/>
        <v>1.7232224354276753</v>
      </c>
      <c r="O3789" s="8">
        <f t="shared" si="1620"/>
        <v>1.7306334400000001</v>
      </c>
      <c r="P3789" s="8">
        <f t="shared" si="1621"/>
        <v>16441.18431792</v>
      </c>
      <c r="Q3789" s="13">
        <f t="shared" si="1622"/>
        <v>0</v>
      </c>
      <c r="R3789" s="21">
        <v>0</v>
      </c>
      <c r="S3789" s="8">
        <f t="shared" si="1623"/>
        <v>0</v>
      </c>
      <c r="T3789" s="10">
        <f t="shared" si="1624"/>
        <v>0.12631999999999999</v>
      </c>
      <c r="U3789" s="13">
        <f t="shared" si="1625"/>
        <v>219</v>
      </c>
      <c r="V3789" s="13">
        <v>252</v>
      </c>
      <c r="W3789" s="14">
        <f t="shared" si="1627"/>
        <v>1.1089106660000001</v>
      </c>
      <c r="X3789" s="85">
        <f t="shared" si="1607"/>
        <v>1834.6709205633342</v>
      </c>
      <c r="Y3789" s="8">
        <v>0</v>
      </c>
      <c r="Z3789" s="9">
        <f t="shared" si="1626"/>
        <v>0</v>
      </c>
      <c r="AA3789" s="26">
        <f t="shared" si="1629"/>
        <v>0</v>
      </c>
      <c r="AB3789" s="70">
        <f t="shared" si="1630"/>
        <v>0</v>
      </c>
      <c r="AC3789" s="4"/>
      <c r="AD3789" s="1"/>
      <c r="AE3789" s="11"/>
      <c r="AF3789" s="5"/>
      <c r="AG3789" s="1"/>
      <c r="AH3789" s="1"/>
      <c r="AI3789" s="1"/>
      <c r="AJ3789" s="1"/>
      <c r="AK3789" s="10"/>
      <c r="AL3789" s="1"/>
      <c r="AM3789" s="1"/>
      <c r="AN3789" s="1"/>
      <c r="AO3789" s="1"/>
      <c r="AP3789" s="1"/>
      <c r="AQ3789" s="1"/>
    </row>
    <row r="3790" spans="1:43" ht="15.75" x14ac:dyDescent="0.2">
      <c r="A3790" s="67">
        <f t="shared" si="1628"/>
        <v>46072</v>
      </c>
      <c r="B3790" s="8">
        <f t="shared" si="1608"/>
        <v>18288.844057852741</v>
      </c>
      <c r="C3790" s="224">
        <f t="shared" si="1609"/>
        <v>9500.0962872461932</v>
      </c>
      <c r="D3790" s="28">
        <f t="shared" si="1610"/>
        <v>7245.38</v>
      </c>
      <c r="E3790" s="9">
        <f>IF(K3790=1,VLOOKUP(A3789,[1]Plan1!$AY$117:$BA$314,3),E3789)</f>
        <v>7276.54</v>
      </c>
      <c r="F3790" s="110">
        <f t="shared" si="1611"/>
        <v>45763</v>
      </c>
      <c r="G3790" s="12">
        <f t="shared" si="1612"/>
        <v>4.3006716003852752E-3</v>
      </c>
      <c r="H3790" s="11">
        <f t="shared" si="1613"/>
        <v>46097</v>
      </c>
      <c r="I3790" s="11">
        <f t="shared" si="1614"/>
        <v>46097</v>
      </c>
      <c r="J3790" s="1">
        <f t="shared" si="1615"/>
        <v>18</v>
      </c>
      <c r="K3790" s="1">
        <f t="shared" si="1616"/>
        <v>1</v>
      </c>
      <c r="L3790" s="8">
        <f t="shared" si="1617"/>
        <v>1.00023844</v>
      </c>
      <c r="M3790" s="14">
        <f t="shared" si="1618"/>
        <v>1.0043006699999999</v>
      </c>
      <c r="N3790" s="14">
        <f t="shared" si="1619"/>
        <v>1.7306334464590458</v>
      </c>
      <c r="O3790" s="8">
        <f t="shared" si="1620"/>
        <v>1.73104609</v>
      </c>
      <c r="P3790" s="8">
        <f t="shared" si="1621"/>
        <v>16445.10453266</v>
      </c>
      <c r="Q3790" s="13">
        <f t="shared" si="1622"/>
        <v>0</v>
      </c>
      <c r="R3790" s="21">
        <v>0</v>
      </c>
      <c r="S3790" s="8">
        <f t="shared" si="1623"/>
        <v>0</v>
      </c>
      <c r="T3790" s="10">
        <f t="shared" si="1624"/>
        <v>0.12631999999999999</v>
      </c>
      <c r="U3790" s="13">
        <f t="shared" si="1625"/>
        <v>220</v>
      </c>
      <c r="V3790" s="13">
        <v>252</v>
      </c>
      <c r="W3790" s="14">
        <f t="shared" si="1627"/>
        <v>1.109434247</v>
      </c>
      <c r="X3790" s="85">
        <f t="shared" si="1607"/>
        <v>1843.7395251927423</v>
      </c>
      <c r="Y3790" s="8">
        <v>0</v>
      </c>
      <c r="Z3790" s="9">
        <f t="shared" si="1626"/>
        <v>0</v>
      </c>
      <c r="AA3790" s="26">
        <f t="shared" si="1629"/>
        <v>0</v>
      </c>
      <c r="AB3790" s="70">
        <f t="shared" si="1630"/>
        <v>0</v>
      </c>
      <c r="AC3790" s="4"/>
      <c r="AD3790" s="1"/>
      <c r="AE3790" s="11"/>
      <c r="AF3790" s="5"/>
      <c r="AG3790" s="1"/>
      <c r="AH3790" s="1"/>
      <c r="AI3790" s="1"/>
      <c r="AJ3790" s="1"/>
      <c r="AK3790" s="10"/>
      <c r="AL3790" s="1"/>
      <c r="AM3790" s="1"/>
      <c r="AN3790" s="1"/>
      <c r="AO3790" s="1"/>
      <c r="AP3790" s="1"/>
      <c r="AQ3790" s="1"/>
    </row>
    <row r="3791" spans="1:43" ht="15.75" x14ac:dyDescent="0.2">
      <c r="A3791" s="67">
        <f t="shared" si="1628"/>
        <v>46073</v>
      </c>
      <c r="B3791" s="8">
        <f t="shared" si="1608"/>
        <v>18301.842227679725</v>
      </c>
      <c r="C3791" s="224">
        <f t="shared" si="1609"/>
        <v>9500.0962872461932</v>
      </c>
      <c r="D3791" s="28">
        <f t="shared" si="1610"/>
        <v>7245.38</v>
      </c>
      <c r="E3791" s="9">
        <f>IF(K3791=1,VLOOKUP(A3790,[1]Plan1!$AY$117:$BA$314,3),E3790)</f>
        <v>7276.54</v>
      </c>
      <c r="F3791" s="110">
        <f t="shared" si="1611"/>
        <v>45763</v>
      </c>
      <c r="G3791" s="12">
        <f t="shared" si="1612"/>
        <v>4.3006716003852752E-3</v>
      </c>
      <c r="H3791" s="11">
        <f t="shared" si="1613"/>
        <v>46097</v>
      </c>
      <c r="I3791" s="11">
        <f t="shared" si="1614"/>
        <v>46097</v>
      </c>
      <c r="J3791" s="1">
        <f t="shared" si="1615"/>
        <v>18</v>
      </c>
      <c r="K3791" s="1">
        <f t="shared" si="1616"/>
        <v>2</v>
      </c>
      <c r="L3791" s="8">
        <f t="shared" si="1617"/>
        <v>1.00047694</v>
      </c>
      <c r="M3791" s="14">
        <f t="shared" si="1618"/>
        <v>1.0043006699999999</v>
      </c>
      <c r="N3791" s="14">
        <f t="shared" si="1619"/>
        <v>1.7306334464590458</v>
      </c>
      <c r="O3791" s="8">
        <f t="shared" si="1620"/>
        <v>1.7314588500000001</v>
      </c>
      <c r="P3791" s="8">
        <f t="shared" si="1621"/>
        <v>16449.0257924</v>
      </c>
      <c r="Q3791" s="13">
        <f t="shared" si="1622"/>
        <v>0</v>
      </c>
      <c r="R3791" s="21">
        <v>0</v>
      </c>
      <c r="S3791" s="8">
        <f t="shared" si="1623"/>
        <v>0</v>
      </c>
      <c r="T3791" s="10">
        <f t="shared" si="1624"/>
        <v>0.12631999999999999</v>
      </c>
      <c r="U3791" s="13">
        <f t="shared" si="1625"/>
        <v>221</v>
      </c>
      <c r="V3791" s="13">
        <v>252</v>
      </c>
      <c r="W3791" s="14">
        <f t="shared" si="1627"/>
        <v>1.109958075</v>
      </c>
      <c r="X3791" s="85">
        <f t="shared" ref="X3791:X3854" si="1631">TRUNC((P3791*(W3791-1)),8)+(-AC$3479*(O3791/O$3469)*W3791)</f>
        <v>1852.8164352797248</v>
      </c>
      <c r="Y3791" s="8">
        <v>0</v>
      </c>
      <c r="Z3791" s="9">
        <f t="shared" si="1626"/>
        <v>0</v>
      </c>
      <c r="AA3791" s="26">
        <f t="shared" si="1629"/>
        <v>0</v>
      </c>
      <c r="AB3791" s="70">
        <f t="shared" si="1630"/>
        <v>0</v>
      </c>
      <c r="AC3791" s="4"/>
      <c r="AD3791" s="1"/>
      <c r="AE3791" s="11"/>
      <c r="AF3791" s="5"/>
      <c r="AG3791" s="1"/>
      <c r="AH3791" s="1"/>
      <c r="AI3791" s="1"/>
      <c r="AJ3791" s="1"/>
      <c r="AK3791" s="10"/>
      <c r="AL3791" s="1"/>
      <c r="AM3791" s="1"/>
      <c r="AN3791" s="1"/>
      <c r="AO3791" s="1"/>
      <c r="AP3791" s="1"/>
      <c r="AQ3791" s="1"/>
    </row>
    <row r="3792" spans="1:43" ht="15.75" x14ac:dyDescent="0.2">
      <c r="A3792" s="67">
        <f t="shared" si="1628"/>
        <v>46074</v>
      </c>
      <c r="B3792" s="8">
        <f t="shared" si="1608"/>
        <v>18314.849435280583</v>
      </c>
      <c r="C3792" s="224">
        <f t="shared" si="1609"/>
        <v>9500.0962872461932</v>
      </c>
      <c r="D3792" s="28">
        <f t="shared" si="1610"/>
        <v>7245.38</v>
      </c>
      <c r="E3792" s="9">
        <f>IF(K3792=1,VLOOKUP(A3791,[1]Plan1!$AY$117:$BA$314,3),E3791)</f>
        <v>7276.54</v>
      </c>
      <c r="F3792" s="110">
        <f t="shared" si="1611"/>
        <v>45763</v>
      </c>
      <c r="G3792" s="12">
        <f t="shared" si="1612"/>
        <v>4.3006716003852752E-3</v>
      </c>
      <c r="H3792" s="11">
        <f t="shared" si="1613"/>
        <v>46097</v>
      </c>
      <c r="I3792" s="11">
        <f t="shared" si="1614"/>
        <v>46097</v>
      </c>
      <c r="J3792" s="1">
        <f t="shared" si="1615"/>
        <v>18</v>
      </c>
      <c r="K3792" s="1">
        <f t="shared" si="1616"/>
        <v>3</v>
      </c>
      <c r="L3792" s="8">
        <f t="shared" si="1617"/>
        <v>1.0007154899999999</v>
      </c>
      <c r="M3792" s="14">
        <f t="shared" si="1618"/>
        <v>1.0043006699999999</v>
      </c>
      <c r="N3792" s="14">
        <f t="shared" si="1619"/>
        <v>1.7306334464590458</v>
      </c>
      <c r="O3792" s="8">
        <f t="shared" si="1620"/>
        <v>1.73187169</v>
      </c>
      <c r="P3792" s="8">
        <f t="shared" si="1621"/>
        <v>16452.94781215</v>
      </c>
      <c r="Q3792" s="13">
        <f t="shared" si="1622"/>
        <v>0</v>
      </c>
      <c r="R3792" s="21">
        <v>0</v>
      </c>
      <c r="S3792" s="8">
        <f t="shared" si="1623"/>
        <v>0</v>
      </c>
      <c r="T3792" s="10">
        <f t="shared" si="1624"/>
        <v>0.12631999999999999</v>
      </c>
      <c r="U3792" s="13">
        <f t="shared" si="1625"/>
        <v>222</v>
      </c>
      <c r="V3792" s="13">
        <v>252</v>
      </c>
      <c r="W3792" s="14">
        <f t="shared" si="1627"/>
        <v>1.1104821499999999</v>
      </c>
      <c r="X3792" s="85">
        <f t="shared" si="1631"/>
        <v>1861.9016231305845</v>
      </c>
      <c r="Y3792" s="8">
        <v>0</v>
      </c>
      <c r="Z3792" s="9">
        <f t="shared" si="1626"/>
        <v>0</v>
      </c>
      <c r="AA3792" s="26">
        <f t="shared" si="1629"/>
        <v>0</v>
      </c>
      <c r="AB3792" s="70">
        <f t="shared" si="1630"/>
        <v>0</v>
      </c>
      <c r="AC3792" s="4"/>
      <c r="AD3792" s="1"/>
      <c r="AE3792" s="11"/>
      <c r="AF3792" s="5"/>
      <c r="AG3792" s="1"/>
      <c r="AH3792" s="1"/>
      <c r="AI3792" s="1"/>
      <c r="AJ3792" s="1"/>
      <c r="AK3792" s="10"/>
      <c r="AL3792" s="1"/>
      <c r="AM3792" s="1"/>
      <c r="AN3792" s="1"/>
      <c r="AO3792" s="1"/>
      <c r="AP3792" s="1"/>
      <c r="AQ3792" s="1"/>
    </row>
    <row r="3793" spans="1:43" ht="15.75" x14ac:dyDescent="0.2">
      <c r="A3793" s="67">
        <f t="shared" si="1628"/>
        <v>46075</v>
      </c>
      <c r="B3793" s="8">
        <f t="shared" si="1608"/>
        <v>18314.849435280583</v>
      </c>
      <c r="C3793" s="224">
        <f t="shared" si="1609"/>
        <v>9500.0962872461932</v>
      </c>
      <c r="D3793" s="28">
        <f t="shared" si="1610"/>
        <v>7245.38</v>
      </c>
      <c r="E3793" s="9">
        <f>IF(K3793=1,VLOOKUP(A3792,[1]Plan1!$AY$117:$BA$314,3),E3792)</f>
        <v>7276.54</v>
      </c>
      <c r="F3793" s="110">
        <f t="shared" si="1611"/>
        <v>45763</v>
      </c>
      <c r="G3793" s="12">
        <f t="shared" si="1612"/>
        <v>4.3006716003852752E-3</v>
      </c>
      <c r="H3793" s="11">
        <f t="shared" si="1613"/>
        <v>46097</v>
      </c>
      <c r="I3793" s="11">
        <f t="shared" si="1614"/>
        <v>46097</v>
      </c>
      <c r="J3793" s="1">
        <f t="shared" si="1615"/>
        <v>18</v>
      </c>
      <c r="K3793" s="1">
        <f t="shared" si="1616"/>
        <v>3</v>
      </c>
      <c r="L3793" s="8">
        <f t="shared" si="1617"/>
        <v>1.0007154899999999</v>
      </c>
      <c r="M3793" s="14">
        <f t="shared" si="1618"/>
        <v>1.0043006699999999</v>
      </c>
      <c r="N3793" s="14">
        <f t="shared" si="1619"/>
        <v>1.7306334464590458</v>
      </c>
      <c r="O3793" s="8">
        <f t="shared" si="1620"/>
        <v>1.73187169</v>
      </c>
      <c r="P3793" s="8">
        <f t="shared" si="1621"/>
        <v>16452.94781215</v>
      </c>
      <c r="Q3793" s="13">
        <f t="shared" si="1622"/>
        <v>0</v>
      </c>
      <c r="R3793" s="21">
        <v>0</v>
      </c>
      <c r="S3793" s="8">
        <f t="shared" si="1623"/>
        <v>0</v>
      </c>
      <c r="T3793" s="10">
        <f t="shared" si="1624"/>
        <v>0.12631999999999999</v>
      </c>
      <c r="U3793" s="13">
        <f t="shared" si="1625"/>
        <v>222</v>
      </c>
      <c r="V3793" s="13">
        <v>252</v>
      </c>
      <c r="W3793" s="14">
        <f t="shared" si="1627"/>
        <v>1.1104821499999999</v>
      </c>
      <c r="X3793" s="85">
        <f t="shared" si="1631"/>
        <v>1861.9016231305845</v>
      </c>
      <c r="Y3793" s="8">
        <v>0</v>
      </c>
      <c r="Z3793" s="9">
        <f t="shared" si="1626"/>
        <v>0</v>
      </c>
      <c r="AA3793" s="26">
        <f t="shared" si="1629"/>
        <v>0</v>
      </c>
      <c r="AB3793" s="70">
        <f t="shared" si="1630"/>
        <v>0</v>
      </c>
      <c r="AC3793" s="4"/>
      <c r="AD3793" s="1"/>
      <c r="AE3793" s="11"/>
      <c r="AF3793" s="5"/>
      <c r="AG3793" s="1"/>
      <c r="AH3793" s="1"/>
      <c r="AI3793" s="1"/>
      <c r="AJ3793" s="1"/>
      <c r="AK3793" s="10"/>
      <c r="AL3793" s="1"/>
      <c r="AM3793" s="1"/>
      <c r="AN3793" s="1"/>
      <c r="AO3793" s="1"/>
      <c r="AP3793" s="1"/>
      <c r="AQ3793" s="1"/>
    </row>
    <row r="3794" spans="1:43" ht="15.75" x14ac:dyDescent="0.2">
      <c r="A3794" s="67">
        <f t="shared" si="1628"/>
        <v>46076</v>
      </c>
      <c r="B3794" s="8">
        <f t="shared" si="1608"/>
        <v>18314.849435280583</v>
      </c>
      <c r="C3794" s="224">
        <f t="shared" si="1609"/>
        <v>9500.0962872461932</v>
      </c>
      <c r="D3794" s="28">
        <f t="shared" si="1610"/>
        <v>7245.38</v>
      </c>
      <c r="E3794" s="9">
        <f>IF(K3794=1,VLOOKUP(A3793,[1]Plan1!$AY$117:$BA$314,3),E3793)</f>
        <v>7276.54</v>
      </c>
      <c r="F3794" s="110">
        <f t="shared" si="1611"/>
        <v>45763</v>
      </c>
      <c r="G3794" s="12">
        <f t="shared" si="1612"/>
        <v>4.3006716003852752E-3</v>
      </c>
      <c r="H3794" s="11">
        <f t="shared" si="1613"/>
        <v>46097</v>
      </c>
      <c r="I3794" s="11">
        <f t="shared" si="1614"/>
        <v>46097</v>
      </c>
      <c r="J3794" s="1">
        <f t="shared" si="1615"/>
        <v>18</v>
      </c>
      <c r="K3794" s="1">
        <f t="shared" si="1616"/>
        <v>3</v>
      </c>
      <c r="L3794" s="8">
        <f t="shared" si="1617"/>
        <v>1.0007154899999999</v>
      </c>
      <c r="M3794" s="14">
        <f t="shared" si="1618"/>
        <v>1.0043006699999999</v>
      </c>
      <c r="N3794" s="14">
        <f t="shared" si="1619"/>
        <v>1.7306334464590458</v>
      </c>
      <c r="O3794" s="8">
        <f t="shared" si="1620"/>
        <v>1.73187169</v>
      </c>
      <c r="P3794" s="8">
        <f t="shared" si="1621"/>
        <v>16452.94781215</v>
      </c>
      <c r="Q3794" s="13">
        <f t="shared" si="1622"/>
        <v>0</v>
      </c>
      <c r="R3794" s="21">
        <v>0</v>
      </c>
      <c r="S3794" s="8">
        <f t="shared" si="1623"/>
        <v>0</v>
      </c>
      <c r="T3794" s="10">
        <f t="shared" si="1624"/>
        <v>0.12631999999999999</v>
      </c>
      <c r="U3794" s="13">
        <f t="shared" si="1625"/>
        <v>222</v>
      </c>
      <c r="V3794" s="13">
        <v>252</v>
      </c>
      <c r="W3794" s="14">
        <f t="shared" si="1627"/>
        <v>1.1104821499999999</v>
      </c>
      <c r="X3794" s="85">
        <f t="shared" si="1631"/>
        <v>1861.9016231305845</v>
      </c>
      <c r="Y3794" s="8">
        <v>0</v>
      </c>
      <c r="Z3794" s="9">
        <f t="shared" si="1626"/>
        <v>0</v>
      </c>
      <c r="AA3794" s="26">
        <f t="shared" si="1629"/>
        <v>0</v>
      </c>
      <c r="AB3794" s="70">
        <f t="shared" si="1630"/>
        <v>0</v>
      </c>
      <c r="AC3794" s="4"/>
      <c r="AD3794" s="1"/>
      <c r="AE3794" s="11"/>
      <c r="AF3794" s="5"/>
      <c r="AG3794" s="1"/>
      <c r="AH3794" s="1"/>
      <c r="AI3794" s="1"/>
      <c r="AJ3794" s="1"/>
      <c r="AK3794" s="10"/>
      <c r="AL3794" s="1"/>
      <c r="AM3794" s="1"/>
      <c r="AN3794" s="1"/>
      <c r="AO3794" s="1"/>
      <c r="AP3794" s="1"/>
      <c r="AQ3794" s="1"/>
    </row>
    <row r="3795" spans="1:43" ht="15.75" x14ac:dyDescent="0.2">
      <c r="A3795" s="67">
        <f t="shared" si="1628"/>
        <v>46077</v>
      </c>
      <c r="B3795" s="8">
        <f t="shared" si="1608"/>
        <v>18327.866230260071</v>
      </c>
      <c r="C3795" s="224">
        <f t="shared" si="1609"/>
        <v>9500.0962872461932</v>
      </c>
      <c r="D3795" s="28">
        <f t="shared" si="1610"/>
        <v>7245.38</v>
      </c>
      <c r="E3795" s="9">
        <f>IF(K3795=1,VLOOKUP(A3794,[1]Plan1!$AY$117:$BA$314,3),E3794)</f>
        <v>7276.54</v>
      </c>
      <c r="F3795" s="110">
        <f t="shared" si="1611"/>
        <v>45763</v>
      </c>
      <c r="G3795" s="12">
        <f t="shared" si="1612"/>
        <v>4.3006716003852752E-3</v>
      </c>
      <c r="H3795" s="11">
        <f t="shared" si="1613"/>
        <v>46097</v>
      </c>
      <c r="I3795" s="11">
        <f t="shared" si="1614"/>
        <v>46097</v>
      </c>
      <c r="J3795" s="1">
        <f t="shared" si="1615"/>
        <v>18</v>
      </c>
      <c r="K3795" s="1">
        <f t="shared" si="1616"/>
        <v>4</v>
      </c>
      <c r="L3795" s="8">
        <f t="shared" si="1617"/>
        <v>1.0009541099999999</v>
      </c>
      <c r="M3795" s="14">
        <f t="shared" si="1618"/>
        <v>1.0043006699999999</v>
      </c>
      <c r="N3795" s="14">
        <f t="shared" si="1619"/>
        <v>1.7306334464590458</v>
      </c>
      <c r="O3795" s="8">
        <f t="shared" si="1620"/>
        <v>1.7322846599999999</v>
      </c>
      <c r="P3795" s="8">
        <f t="shared" si="1621"/>
        <v>16456.87106691</v>
      </c>
      <c r="Q3795" s="13">
        <f t="shared" si="1622"/>
        <v>0</v>
      </c>
      <c r="R3795" s="21">
        <v>0</v>
      </c>
      <c r="S3795" s="8">
        <f t="shared" si="1623"/>
        <v>0</v>
      </c>
      <c r="T3795" s="10">
        <f t="shared" si="1624"/>
        <v>0.12631999999999999</v>
      </c>
      <c r="U3795" s="13">
        <f t="shared" si="1625"/>
        <v>223</v>
      </c>
      <c r="V3795" s="13">
        <v>252</v>
      </c>
      <c r="W3795" s="14">
        <f t="shared" si="1627"/>
        <v>1.111006473</v>
      </c>
      <c r="X3795" s="85">
        <f t="shared" si="1631"/>
        <v>1870.99516335007</v>
      </c>
      <c r="Y3795" s="8">
        <v>0</v>
      </c>
      <c r="Z3795" s="9">
        <f t="shared" si="1626"/>
        <v>0</v>
      </c>
      <c r="AA3795" s="26">
        <f t="shared" si="1629"/>
        <v>0</v>
      </c>
      <c r="AB3795" s="70">
        <f t="shared" si="1630"/>
        <v>0</v>
      </c>
      <c r="AC3795" s="4"/>
      <c r="AD3795" s="1"/>
      <c r="AE3795" s="11"/>
      <c r="AF3795" s="5"/>
      <c r="AG3795" s="1"/>
      <c r="AH3795" s="1"/>
      <c r="AI3795" s="1"/>
      <c r="AJ3795" s="1"/>
      <c r="AK3795" s="10"/>
      <c r="AL3795" s="1"/>
      <c r="AM3795" s="1"/>
      <c r="AN3795" s="1"/>
      <c r="AO3795" s="1"/>
      <c r="AP3795" s="1"/>
      <c r="AQ3795" s="1"/>
    </row>
    <row r="3796" spans="1:43" ht="15.75" x14ac:dyDescent="0.2">
      <c r="A3796" s="67">
        <f t="shared" si="1628"/>
        <v>46078</v>
      </c>
      <c r="B3796" s="8">
        <f t="shared" si="1608"/>
        <v>18340.892071754479</v>
      </c>
      <c r="C3796" s="224">
        <f t="shared" si="1609"/>
        <v>9500.0962872461932</v>
      </c>
      <c r="D3796" s="28">
        <f t="shared" si="1610"/>
        <v>7245.38</v>
      </c>
      <c r="E3796" s="9">
        <f>IF(K3796=1,VLOOKUP(A3795,[1]Plan1!$AY$117:$BA$314,3),E3795)</f>
        <v>7276.54</v>
      </c>
      <c r="F3796" s="110">
        <f t="shared" si="1611"/>
        <v>45763</v>
      </c>
      <c r="G3796" s="12">
        <f t="shared" si="1612"/>
        <v>4.3006716003852752E-3</v>
      </c>
      <c r="H3796" s="11">
        <f t="shared" si="1613"/>
        <v>46097</v>
      </c>
      <c r="I3796" s="11">
        <f t="shared" si="1614"/>
        <v>46097</v>
      </c>
      <c r="J3796" s="1">
        <f t="shared" si="1615"/>
        <v>18</v>
      </c>
      <c r="K3796" s="1">
        <f t="shared" si="1616"/>
        <v>5</v>
      </c>
      <c r="L3796" s="8">
        <f t="shared" si="1617"/>
        <v>1.00119278</v>
      </c>
      <c r="M3796" s="14">
        <f t="shared" si="1618"/>
        <v>1.0043006699999999</v>
      </c>
      <c r="N3796" s="14">
        <f t="shared" si="1619"/>
        <v>1.7306334464590458</v>
      </c>
      <c r="O3796" s="8">
        <f t="shared" si="1620"/>
        <v>1.7326977100000001</v>
      </c>
      <c r="P3796" s="8">
        <f t="shared" si="1621"/>
        <v>16460.795081690001</v>
      </c>
      <c r="Q3796" s="13">
        <f t="shared" si="1622"/>
        <v>0</v>
      </c>
      <c r="R3796" s="21">
        <v>0</v>
      </c>
      <c r="S3796" s="8">
        <f t="shared" si="1623"/>
        <v>0</v>
      </c>
      <c r="T3796" s="10">
        <f t="shared" si="1624"/>
        <v>0.12631999999999999</v>
      </c>
      <c r="U3796" s="13">
        <f t="shared" si="1625"/>
        <v>224</v>
      </c>
      <c r="V3796" s="13">
        <v>252</v>
      </c>
      <c r="W3796" s="14">
        <f t="shared" si="1627"/>
        <v>1.1115310430000001</v>
      </c>
      <c r="X3796" s="85">
        <f t="shared" si="1631"/>
        <v>1880.0969900644764</v>
      </c>
      <c r="Y3796" s="8">
        <v>0</v>
      </c>
      <c r="Z3796" s="9">
        <f t="shared" si="1626"/>
        <v>0</v>
      </c>
      <c r="AA3796" s="26">
        <f t="shared" si="1629"/>
        <v>0</v>
      </c>
      <c r="AB3796" s="70">
        <f t="shared" si="1630"/>
        <v>0</v>
      </c>
      <c r="AC3796" s="4"/>
      <c r="AD3796" s="1"/>
      <c r="AE3796" s="11"/>
      <c r="AF3796" s="5"/>
      <c r="AG3796" s="1"/>
      <c r="AH3796" s="1"/>
      <c r="AI3796" s="1"/>
      <c r="AJ3796" s="1"/>
      <c r="AK3796" s="10"/>
      <c r="AL3796" s="1"/>
      <c r="AM3796" s="1"/>
      <c r="AN3796" s="1"/>
      <c r="AO3796" s="1"/>
      <c r="AP3796" s="1"/>
      <c r="AQ3796" s="1"/>
    </row>
    <row r="3797" spans="1:43" ht="15.75" x14ac:dyDescent="0.2">
      <c r="A3797" s="67">
        <f t="shared" si="1628"/>
        <v>46079</v>
      </c>
      <c r="B3797" s="8">
        <f t="shared" si="1608"/>
        <v>18353.926980353499</v>
      </c>
      <c r="C3797" s="224">
        <f t="shared" si="1609"/>
        <v>9500.0962872461932</v>
      </c>
      <c r="D3797" s="28">
        <f t="shared" si="1610"/>
        <v>7245.38</v>
      </c>
      <c r="E3797" s="9">
        <f>IF(K3797=1,VLOOKUP(A3796,[1]Plan1!$AY$117:$BA$314,3),E3796)</f>
        <v>7276.54</v>
      </c>
      <c r="F3797" s="110">
        <f t="shared" si="1611"/>
        <v>45763</v>
      </c>
      <c r="G3797" s="12">
        <f t="shared" si="1612"/>
        <v>4.3006716003852752E-3</v>
      </c>
      <c r="H3797" s="11">
        <f t="shared" si="1613"/>
        <v>46097</v>
      </c>
      <c r="I3797" s="11">
        <f t="shared" si="1614"/>
        <v>46097</v>
      </c>
      <c r="J3797" s="1">
        <f t="shared" si="1615"/>
        <v>18</v>
      </c>
      <c r="K3797" s="1">
        <f t="shared" si="1616"/>
        <v>6</v>
      </c>
      <c r="L3797" s="8">
        <f t="shared" si="1617"/>
        <v>1.0014315</v>
      </c>
      <c r="M3797" s="14">
        <f t="shared" si="1618"/>
        <v>1.0043006699999999</v>
      </c>
      <c r="N3797" s="14">
        <f t="shared" si="1619"/>
        <v>1.7306334464590458</v>
      </c>
      <c r="O3797" s="8">
        <f t="shared" si="1620"/>
        <v>1.7331108399999999</v>
      </c>
      <c r="P3797" s="8">
        <f t="shared" si="1621"/>
        <v>16464.719856470001</v>
      </c>
      <c r="Q3797" s="13">
        <f t="shared" si="1622"/>
        <v>0</v>
      </c>
      <c r="R3797" s="21">
        <v>0</v>
      </c>
      <c r="S3797" s="8">
        <f t="shared" si="1623"/>
        <v>0</v>
      </c>
      <c r="T3797" s="10">
        <f t="shared" si="1624"/>
        <v>0.12631999999999999</v>
      </c>
      <c r="U3797" s="13">
        <f t="shared" si="1625"/>
        <v>225</v>
      </c>
      <c r="V3797" s="13">
        <v>252</v>
      </c>
      <c r="W3797" s="14">
        <f t="shared" si="1627"/>
        <v>1.112055861</v>
      </c>
      <c r="X3797" s="85">
        <f t="shared" si="1631"/>
        <v>1889.2071238834994</v>
      </c>
      <c r="Y3797" s="8">
        <v>0</v>
      </c>
      <c r="Z3797" s="9">
        <f t="shared" si="1626"/>
        <v>0</v>
      </c>
      <c r="AA3797" s="26">
        <f t="shared" si="1629"/>
        <v>0</v>
      </c>
      <c r="AB3797" s="70">
        <f t="shared" si="1630"/>
        <v>0</v>
      </c>
      <c r="AC3797" s="4"/>
      <c r="AD3797" s="1"/>
      <c r="AE3797" s="11"/>
      <c r="AF3797" s="5"/>
      <c r="AG3797" s="1"/>
      <c r="AH3797" s="1"/>
      <c r="AI3797" s="1"/>
      <c r="AJ3797" s="1"/>
      <c r="AK3797" s="10"/>
      <c r="AL3797" s="1"/>
      <c r="AM3797" s="1"/>
      <c r="AN3797" s="1"/>
      <c r="AO3797" s="1"/>
      <c r="AP3797" s="1"/>
      <c r="AQ3797" s="1"/>
    </row>
    <row r="3798" spans="1:43" ht="15.75" x14ac:dyDescent="0.2">
      <c r="A3798" s="67">
        <f t="shared" si="1628"/>
        <v>46080</v>
      </c>
      <c r="B3798" s="8">
        <f t="shared" si="1608"/>
        <v>18366.971489943971</v>
      </c>
      <c r="C3798" s="224">
        <f t="shared" si="1609"/>
        <v>9500.0962872461932</v>
      </c>
      <c r="D3798" s="28">
        <f t="shared" si="1610"/>
        <v>7245.38</v>
      </c>
      <c r="E3798" s="9">
        <f>IF(K3798=1,VLOOKUP(A3797,[1]Plan1!$AY$117:$BA$314,3),E3797)</f>
        <v>7276.54</v>
      </c>
      <c r="F3798" s="110">
        <f t="shared" si="1611"/>
        <v>45763</v>
      </c>
      <c r="G3798" s="12">
        <f t="shared" si="1612"/>
        <v>4.3006716003852752E-3</v>
      </c>
      <c r="H3798" s="11">
        <f t="shared" si="1613"/>
        <v>46097</v>
      </c>
      <c r="I3798" s="11">
        <f t="shared" si="1614"/>
        <v>46097</v>
      </c>
      <c r="J3798" s="1">
        <f t="shared" si="1615"/>
        <v>18</v>
      </c>
      <c r="K3798" s="1">
        <f t="shared" si="1616"/>
        <v>7</v>
      </c>
      <c r="L3798" s="8">
        <f t="shared" si="1617"/>
        <v>1.0016702900000001</v>
      </c>
      <c r="M3798" s="14">
        <f t="shared" si="1618"/>
        <v>1.0043006699999999</v>
      </c>
      <c r="N3798" s="14">
        <f t="shared" si="1619"/>
        <v>1.7306334464590458</v>
      </c>
      <c r="O3798" s="8">
        <f t="shared" si="1620"/>
        <v>1.7335240999999999</v>
      </c>
      <c r="P3798" s="8">
        <f t="shared" si="1621"/>
        <v>16468.645866260002</v>
      </c>
      <c r="Q3798" s="13">
        <f t="shared" si="1622"/>
        <v>0</v>
      </c>
      <c r="R3798" s="21">
        <v>0</v>
      </c>
      <c r="S3798" s="8">
        <f t="shared" si="1623"/>
        <v>0</v>
      </c>
      <c r="T3798" s="10">
        <f t="shared" si="1624"/>
        <v>0.12631999999999999</v>
      </c>
      <c r="U3798" s="13">
        <f t="shared" si="1625"/>
        <v>226</v>
      </c>
      <c r="V3798" s="13">
        <v>252</v>
      </c>
      <c r="W3798" s="14">
        <f t="shared" si="1627"/>
        <v>1.112580927</v>
      </c>
      <c r="X3798" s="85">
        <f t="shared" si="1631"/>
        <v>1898.3256236839707</v>
      </c>
      <c r="Y3798" s="8">
        <v>0</v>
      </c>
      <c r="Z3798" s="9">
        <f t="shared" si="1626"/>
        <v>0</v>
      </c>
      <c r="AA3798" s="26">
        <f t="shared" si="1629"/>
        <v>0</v>
      </c>
      <c r="AB3798" s="70">
        <f t="shared" si="1630"/>
        <v>0</v>
      </c>
      <c r="AC3798" s="4"/>
      <c r="AD3798" s="1"/>
      <c r="AE3798" s="11"/>
      <c r="AF3798" s="5"/>
      <c r="AG3798" s="1"/>
      <c r="AH3798" s="1"/>
      <c r="AI3798" s="1"/>
      <c r="AJ3798" s="1"/>
      <c r="AK3798" s="10"/>
      <c r="AL3798" s="1"/>
      <c r="AM3798" s="1"/>
      <c r="AN3798" s="1"/>
      <c r="AO3798" s="1"/>
      <c r="AP3798" s="1"/>
      <c r="AQ3798" s="1"/>
    </row>
    <row r="3799" spans="1:43" ht="15.75" x14ac:dyDescent="0.2">
      <c r="A3799" s="67">
        <f t="shared" si="1628"/>
        <v>46081</v>
      </c>
      <c r="B3799" s="8">
        <f t="shared" si="1608"/>
        <v>18380.025181415658</v>
      </c>
      <c r="C3799" s="224">
        <f t="shared" si="1609"/>
        <v>9500.0962872461932</v>
      </c>
      <c r="D3799" s="28">
        <f t="shared" si="1610"/>
        <v>7245.38</v>
      </c>
      <c r="E3799" s="9">
        <f>IF(K3799=1,VLOOKUP(A3798,[1]Plan1!$AY$117:$BA$314,3),E3798)</f>
        <v>7276.54</v>
      </c>
      <c r="F3799" s="110">
        <f t="shared" si="1611"/>
        <v>45763</v>
      </c>
      <c r="G3799" s="12">
        <f t="shared" si="1612"/>
        <v>4.3006716003852752E-3</v>
      </c>
      <c r="H3799" s="11">
        <f t="shared" si="1613"/>
        <v>46097</v>
      </c>
      <c r="I3799" s="11">
        <f t="shared" si="1614"/>
        <v>46097</v>
      </c>
      <c r="J3799" s="1">
        <f t="shared" si="1615"/>
        <v>18</v>
      </c>
      <c r="K3799" s="1">
        <f t="shared" si="1616"/>
        <v>8</v>
      </c>
      <c r="L3799" s="8">
        <f t="shared" si="1617"/>
        <v>1.00190913</v>
      </c>
      <c r="M3799" s="14">
        <f t="shared" si="1618"/>
        <v>1.0043006699999999</v>
      </c>
      <c r="N3799" s="14">
        <f t="shared" si="1619"/>
        <v>1.7306334464590458</v>
      </c>
      <c r="O3799" s="8">
        <f t="shared" si="1620"/>
        <v>1.73393745</v>
      </c>
      <c r="P3799" s="8">
        <f t="shared" si="1621"/>
        <v>16472.572731060001</v>
      </c>
      <c r="Q3799" s="13">
        <f t="shared" si="1622"/>
        <v>0</v>
      </c>
      <c r="R3799" s="21">
        <v>0</v>
      </c>
      <c r="S3799" s="8">
        <f t="shared" si="1623"/>
        <v>0</v>
      </c>
      <c r="T3799" s="10">
        <f t="shared" si="1624"/>
        <v>0.12631999999999999</v>
      </c>
      <c r="U3799" s="13">
        <f t="shared" si="1625"/>
        <v>227</v>
      </c>
      <c r="V3799" s="13">
        <v>252</v>
      </c>
      <c r="W3799" s="14">
        <f t="shared" si="1627"/>
        <v>1.1131062410000001</v>
      </c>
      <c r="X3799" s="85">
        <f t="shared" si="1631"/>
        <v>1907.4524503556574</v>
      </c>
      <c r="Y3799" s="8">
        <v>0</v>
      </c>
      <c r="Z3799" s="9">
        <f t="shared" si="1626"/>
        <v>0</v>
      </c>
      <c r="AA3799" s="26">
        <f t="shared" si="1629"/>
        <v>0</v>
      </c>
      <c r="AB3799" s="70">
        <f t="shared" si="1630"/>
        <v>0</v>
      </c>
      <c r="AC3799" s="4"/>
      <c r="AD3799" s="1"/>
      <c r="AE3799" s="11"/>
      <c r="AF3799" s="5"/>
      <c r="AG3799" s="1"/>
      <c r="AH3799" s="1"/>
      <c r="AI3799" s="1"/>
      <c r="AJ3799" s="1"/>
      <c r="AK3799" s="10"/>
      <c r="AL3799" s="1"/>
      <c r="AM3799" s="1"/>
      <c r="AN3799" s="1"/>
      <c r="AO3799" s="1"/>
      <c r="AP3799" s="1"/>
      <c r="AQ3799" s="1"/>
    </row>
    <row r="3800" spans="1:43" ht="15.75" x14ac:dyDescent="0.2">
      <c r="A3800" s="67">
        <f t="shared" si="1628"/>
        <v>46082</v>
      </c>
      <c r="B3800" s="8">
        <f t="shared" si="1608"/>
        <v>18380.025181415658</v>
      </c>
      <c r="C3800" s="224">
        <f t="shared" si="1609"/>
        <v>9500.0962872461932</v>
      </c>
      <c r="D3800" s="28">
        <f t="shared" si="1610"/>
        <v>7245.38</v>
      </c>
      <c r="E3800" s="9">
        <f>IF(K3800=1,VLOOKUP(A3799,[1]Plan1!$AY$117:$BA$314,3),E3799)</f>
        <v>7276.54</v>
      </c>
      <c r="F3800" s="110">
        <f t="shared" si="1611"/>
        <v>45763</v>
      </c>
      <c r="G3800" s="12">
        <f t="shared" si="1612"/>
        <v>4.3006716003852752E-3</v>
      </c>
      <c r="H3800" s="11">
        <f t="shared" si="1613"/>
        <v>46097</v>
      </c>
      <c r="I3800" s="11">
        <f t="shared" si="1614"/>
        <v>46097</v>
      </c>
      <c r="J3800" s="1">
        <f t="shared" si="1615"/>
        <v>18</v>
      </c>
      <c r="K3800" s="1">
        <f t="shared" si="1616"/>
        <v>8</v>
      </c>
      <c r="L3800" s="8">
        <f t="shared" si="1617"/>
        <v>1.00190913</v>
      </c>
      <c r="M3800" s="14">
        <f t="shared" si="1618"/>
        <v>1.0043006699999999</v>
      </c>
      <c r="N3800" s="14">
        <f t="shared" si="1619"/>
        <v>1.7306334464590458</v>
      </c>
      <c r="O3800" s="8">
        <f t="shared" si="1620"/>
        <v>1.73393745</v>
      </c>
      <c r="P3800" s="8">
        <f t="shared" si="1621"/>
        <v>16472.572731060001</v>
      </c>
      <c r="Q3800" s="13">
        <f t="shared" si="1622"/>
        <v>0</v>
      </c>
      <c r="R3800" s="21">
        <v>0</v>
      </c>
      <c r="S3800" s="8">
        <f t="shared" si="1623"/>
        <v>0</v>
      </c>
      <c r="T3800" s="10">
        <f t="shared" si="1624"/>
        <v>0.12631999999999999</v>
      </c>
      <c r="U3800" s="13">
        <f t="shared" si="1625"/>
        <v>227</v>
      </c>
      <c r="V3800" s="13">
        <v>252</v>
      </c>
      <c r="W3800" s="14">
        <f t="shared" si="1627"/>
        <v>1.1131062410000001</v>
      </c>
      <c r="X3800" s="85">
        <f t="shared" si="1631"/>
        <v>1907.4524503556574</v>
      </c>
      <c r="Y3800" s="8">
        <v>0</v>
      </c>
      <c r="Z3800" s="9">
        <f t="shared" si="1626"/>
        <v>0</v>
      </c>
      <c r="AA3800" s="26">
        <f t="shared" si="1629"/>
        <v>0</v>
      </c>
      <c r="AB3800" s="70">
        <f t="shared" si="1630"/>
        <v>0</v>
      </c>
      <c r="AC3800" s="4"/>
      <c r="AD3800" s="1"/>
      <c r="AE3800" s="11"/>
      <c r="AF3800" s="5"/>
      <c r="AG3800" s="1"/>
      <c r="AH3800" s="1"/>
      <c r="AI3800" s="1"/>
      <c r="AJ3800" s="1"/>
      <c r="AK3800" s="10"/>
      <c r="AL3800" s="1"/>
      <c r="AM3800" s="1"/>
      <c r="AN3800" s="1"/>
      <c r="AO3800" s="1"/>
      <c r="AP3800" s="1"/>
      <c r="AQ3800" s="1"/>
    </row>
    <row r="3801" spans="1:43" ht="15.75" x14ac:dyDescent="0.25">
      <c r="A3801" s="196">
        <f t="shared" si="1628"/>
        <v>46083</v>
      </c>
      <c r="B3801" s="85">
        <f t="shared" si="1608"/>
        <v>18380.025181415658</v>
      </c>
      <c r="C3801" s="85">
        <f t="shared" si="1609"/>
        <v>9500.0962872461932</v>
      </c>
      <c r="D3801" s="197">
        <f t="shared" si="1610"/>
        <v>7245.38</v>
      </c>
      <c r="E3801" s="9">
        <f>IF(K3801=1,VLOOKUP(A3800,[1]Plan1!$AY$117:$BA$314,3),E3800)</f>
        <v>7276.54</v>
      </c>
      <c r="F3801" s="198">
        <f t="shared" si="1611"/>
        <v>45763</v>
      </c>
      <c r="G3801" s="199">
        <f t="shared" si="1612"/>
        <v>4.3006716003852752E-3</v>
      </c>
      <c r="H3801" s="200">
        <f t="shared" si="1613"/>
        <v>46097</v>
      </c>
      <c r="I3801" s="200">
        <f t="shared" si="1614"/>
        <v>46097</v>
      </c>
      <c r="J3801" s="83">
        <f t="shared" si="1615"/>
        <v>18</v>
      </c>
      <c r="K3801" s="83">
        <f t="shared" si="1616"/>
        <v>8</v>
      </c>
      <c r="L3801" s="85">
        <f t="shared" si="1617"/>
        <v>1.00190913</v>
      </c>
      <c r="M3801" s="201">
        <f t="shared" si="1618"/>
        <v>1.0043006699999999</v>
      </c>
      <c r="N3801" s="201">
        <f t="shared" si="1619"/>
        <v>1.7306334464590458</v>
      </c>
      <c r="O3801" s="85">
        <f t="shared" si="1620"/>
        <v>1.73393745</v>
      </c>
      <c r="P3801" s="85">
        <f t="shared" si="1621"/>
        <v>16472.572731060001</v>
      </c>
      <c r="Q3801" s="202">
        <v>10</v>
      </c>
      <c r="R3801" s="203">
        <v>0</v>
      </c>
      <c r="S3801" s="85">
        <f t="shared" si="1623"/>
        <v>0</v>
      </c>
      <c r="T3801" s="204">
        <f t="shared" si="1624"/>
        <v>0.12631999999999999</v>
      </c>
      <c r="U3801" s="202">
        <f t="shared" si="1625"/>
        <v>227</v>
      </c>
      <c r="V3801" s="202">
        <v>252</v>
      </c>
      <c r="W3801" s="201">
        <f t="shared" si="1627"/>
        <v>1.1131062410000001</v>
      </c>
      <c r="X3801" s="85">
        <f t="shared" si="1631"/>
        <v>1907.4524503556574</v>
      </c>
      <c r="Y3801" s="85">
        <v>0</v>
      </c>
      <c r="Z3801" s="106">
        <f t="shared" si="1626"/>
        <v>0</v>
      </c>
      <c r="AA3801" s="107">
        <f t="shared" si="1629"/>
        <v>0</v>
      </c>
      <c r="AB3801" s="152">
        <f t="shared" si="1630"/>
        <v>0</v>
      </c>
      <c r="AC3801" s="4"/>
      <c r="AD3801" s="1"/>
      <c r="AE3801" s="11"/>
      <c r="AF3801" s="5"/>
      <c r="AG3801" s="1"/>
      <c r="AH3801" s="1"/>
      <c r="AI3801" s="1"/>
      <c r="AJ3801" s="1"/>
      <c r="AK3801" s="10"/>
      <c r="AL3801" s="1"/>
      <c r="AM3801" s="1"/>
      <c r="AN3801" s="1"/>
      <c r="AO3801" s="1"/>
      <c r="AP3801" s="1"/>
      <c r="AQ3801" s="1"/>
    </row>
    <row r="3802" spans="1:43" ht="18.75" x14ac:dyDescent="0.2">
      <c r="A3802" s="67">
        <f t="shared" si="1628"/>
        <v>46084</v>
      </c>
      <c r="B3802" s="8">
        <f t="shared" si="1608"/>
        <v>18424.217134441864</v>
      </c>
      <c r="C3802" s="223">
        <f>C3801-(S3801/O3801)+(X3801/O3801)</f>
        <v>10600.166217886228</v>
      </c>
      <c r="D3802" s="28">
        <f t="shared" si="1610"/>
        <v>7245.38</v>
      </c>
      <c r="E3802" s="9">
        <f>IF(K3802=1,VLOOKUP(A3801,[1]Plan1!$AY$117:$BA$314,3),E3801)</f>
        <v>7276.54</v>
      </c>
      <c r="F3802" s="110">
        <f t="shared" si="1611"/>
        <v>45763</v>
      </c>
      <c r="G3802" s="12">
        <f t="shared" si="1612"/>
        <v>4.3006716003852752E-3</v>
      </c>
      <c r="H3802" s="11">
        <f t="shared" si="1613"/>
        <v>46097</v>
      </c>
      <c r="I3802" s="11">
        <f t="shared" si="1614"/>
        <v>46097</v>
      </c>
      <c r="J3802" s="1">
        <f t="shared" si="1615"/>
        <v>18</v>
      </c>
      <c r="K3802" s="1">
        <f t="shared" si="1616"/>
        <v>9</v>
      </c>
      <c r="L3802" s="8">
        <f t="shared" si="1617"/>
        <v>1.0021480199999999</v>
      </c>
      <c r="M3802" s="14">
        <f t="shared" si="1618"/>
        <v>1.0043006699999999</v>
      </c>
      <c r="N3802" s="14">
        <f t="shared" si="1619"/>
        <v>1.7306334464590458</v>
      </c>
      <c r="O3802" s="8">
        <f t="shared" si="1620"/>
        <v>1.73435088</v>
      </c>
      <c r="P3802" s="8">
        <f t="shared" si="1621"/>
        <v>18384.407608130001</v>
      </c>
      <c r="Q3802" s="13">
        <f t="shared" si="1622"/>
        <v>0</v>
      </c>
      <c r="R3802" s="21">
        <v>0</v>
      </c>
      <c r="S3802" s="8">
        <f t="shared" si="1623"/>
        <v>0</v>
      </c>
      <c r="T3802" s="10">
        <f t="shared" si="1624"/>
        <v>0</v>
      </c>
      <c r="U3802" s="13">
        <f t="shared" si="1625"/>
        <v>1</v>
      </c>
      <c r="V3802" s="13">
        <v>252</v>
      </c>
      <c r="W3802" s="14">
        <f t="shared" si="1627"/>
        <v>1</v>
      </c>
      <c r="X3802" s="85">
        <f t="shared" si="1631"/>
        <v>39.809526311863515</v>
      </c>
      <c r="Y3802" s="8">
        <v>0</v>
      </c>
      <c r="Z3802" s="9">
        <f t="shared" si="1626"/>
        <v>0</v>
      </c>
      <c r="AA3802" s="26" t="s">
        <v>76</v>
      </c>
      <c r="AB3802" s="70">
        <v>46265</v>
      </c>
      <c r="AC3802" s="4"/>
      <c r="AD3802" s="1"/>
      <c r="AE3802" s="11"/>
      <c r="AF3802" s="5"/>
      <c r="AG3802" s="1"/>
      <c r="AH3802" s="1"/>
      <c r="AI3802" s="1"/>
      <c r="AJ3802" s="1"/>
      <c r="AK3802" s="10"/>
      <c r="AL3802" s="1"/>
      <c r="AM3802" s="1"/>
      <c r="AN3802" s="1"/>
      <c r="AO3802" s="1"/>
      <c r="AP3802" s="1"/>
      <c r="AQ3802" s="1"/>
    </row>
    <row r="3803" spans="1:43" ht="15.75" x14ac:dyDescent="0.2">
      <c r="A3803" s="67">
        <f t="shared" si="1628"/>
        <v>46085</v>
      </c>
      <c r="B3803" s="8">
        <f t="shared" si="1608"/>
        <v>18428.61032562644</v>
      </c>
      <c r="C3803" s="224">
        <f t="shared" si="1609"/>
        <v>10600.166217886228</v>
      </c>
      <c r="D3803" s="28">
        <f t="shared" si="1610"/>
        <v>7245.38</v>
      </c>
      <c r="E3803" s="9">
        <f>IF(K3803=1,VLOOKUP(A3802,[1]Plan1!$AY$117:$BA$314,3),E3802)</f>
        <v>7276.54</v>
      </c>
      <c r="F3803" s="110">
        <f t="shared" si="1611"/>
        <v>45763</v>
      </c>
      <c r="G3803" s="12">
        <f t="shared" si="1612"/>
        <v>4.3006716003852752E-3</v>
      </c>
      <c r="H3803" s="11">
        <f t="shared" si="1613"/>
        <v>46097</v>
      </c>
      <c r="I3803" s="11">
        <f t="shared" si="1614"/>
        <v>46097</v>
      </c>
      <c r="J3803" s="1">
        <f t="shared" si="1615"/>
        <v>18</v>
      </c>
      <c r="K3803" s="1">
        <f t="shared" si="1616"/>
        <v>10</v>
      </c>
      <c r="L3803" s="8">
        <f t="shared" si="1617"/>
        <v>1.00238698</v>
      </c>
      <c r="M3803" s="14">
        <f t="shared" si="1618"/>
        <v>1.0043006699999999</v>
      </c>
      <c r="N3803" s="14">
        <f t="shared" si="1619"/>
        <v>1.7306334464590458</v>
      </c>
      <c r="O3803" s="8">
        <f t="shared" si="1620"/>
        <v>1.73476443</v>
      </c>
      <c r="P3803" s="8">
        <f t="shared" si="1621"/>
        <v>18388.79130687</v>
      </c>
      <c r="Q3803" s="13">
        <f t="shared" si="1622"/>
        <v>0</v>
      </c>
      <c r="R3803" s="21">
        <v>0</v>
      </c>
      <c r="S3803" s="8">
        <f t="shared" si="1623"/>
        <v>0</v>
      </c>
      <c r="T3803" s="10">
        <f t="shared" si="1624"/>
        <v>0</v>
      </c>
      <c r="U3803" s="13">
        <f t="shared" si="1625"/>
        <v>2</v>
      </c>
      <c r="V3803" s="13">
        <v>252</v>
      </c>
      <c r="W3803" s="14">
        <f t="shared" si="1627"/>
        <v>1</v>
      </c>
      <c r="X3803" s="85">
        <f t="shared" si="1631"/>
        <v>39.819018756440983</v>
      </c>
      <c r="Y3803" s="8">
        <v>0</v>
      </c>
      <c r="Z3803" s="9">
        <f t="shared" si="1626"/>
        <v>0</v>
      </c>
      <c r="AA3803" s="26" t="str">
        <f t="shared" si="1629"/>
        <v>A+J=</v>
      </c>
      <c r="AB3803" s="70">
        <f t="shared" si="1630"/>
        <v>46265</v>
      </c>
      <c r="AC3803" s="4"/>
      <c r="AD3803" s="1"/>
      <c r="AE3803" s="11"/>
      <c r="AF3803" s="5"/>
      <c r="AG3803" s="1"/>
      <c r="AH3803" s="1"/>
      <c r="AI3803" s="1"/>
      <c r="AJ3803" s="1"/>
      <c r="AK3803" s="10"/>
      <c r="AL3803" s="1"/>
      <c r="AM3803" s="1"/>
      <c r="AN3803" s="1"/>
      <c r="AO3803" s="1"/>
      <c r="AP3803" s="1"/>
      <c r="AQ3803" s="1"/>
    </row>
    <row r="3804" spans="1:43" ht="15.75" x14ac:dyDescent="0.2">
      <c r="A3804" s="67">
        <f t="shared" si="1628"/>
        <v>46086</v>
      </c>
      <c r="B3804" s="8">
        <f t="shared" si="1608"/>
        <v>18433.004472896839</v>
      </c>
      <c r="C3804" s="224">
        <f t="shared" si="1609"/>
        <v>10600.166217886228</v>
      </c>
      <c r="D3804" s="28">
        <f t="shared" si="1610"/>
        <v>7245.38</v>
      </c>
      <c r="E3804" s="9">
        <f>IF(K3804=1,VLOOKUP(A3803,[1]Plan1!$AY$117:$BA$314,3),E3803)</f>
        <v>7276.54</v>
      </c>
      <c r="F3804" s="110">
        <f t="shared" si="1611"/>
        <v>45763</v>
      </c>
      <c r="G3804" s="12">
        <f t="shared" si="1612"/>
        <v>4.3006716003852752E-3</v>
      </c>
      <c r="H3804" s="11">
        <f t="shared" si="1613"/>
        <v>46097</v>
      </c>
      <c r="I3804" s="11">
        <f t="shared" si="1614"/>
        <v>46097</v>
      </c>
      <c r="J3804" s="1">
        <f t="shared" si="1615"/>
        <v>18</v>
      </c>
      <c r="K3804" s="1">
        <f t="shared" si="1616"/>
        <v>11</v>
      </c>
      <c r="L3804" s="8">
        <f t="shared" si="1617"/>
        <v>1.0026259900000001</v>
      </c>
      <c r="M3804" s="14">
        <f t="shared" si="1618"/>
        <v>1.0043006699999999</v>
      </c>
      <c r="N3804" s="14">
        <f t="shared" si="1619"/>
        <v>1.7306334464590458</v>
      </c>
      <c r="O3804" s="8">
        <f t="shared" si="1620"/>
        <v>1.7351780699999999</v>
      </c>
      <c r="P3804" s="8">
        <f t="shared" si="1621"/>
        <v>18393.17595963</v>
      </c>
      <c r="Q3804" s="13">
        <f t="shared" si="1622"/>
        <v>0</v>
      </c>
      <c r="R3804" s="21">
        <v>0</v>
      </c>
      <c r="S3804" s="8">
        <f t="shared" si="1623"/>
        <v>0</v>
      </c>
      <c r="T3804" s="10">
        <f t="shared" si="1624"/>
        <v>0</v>
      </c>
      <c r="U3804" s="13">
        <f t="shared" si="1625"/>
        <v>3</v>
      </c>
      <c r="V3804" s="13">
        <v>252</v>
      </c>
      <c r="W3804" s="14">
        <f t="shared" si="1627"/>
        <v>1</v>
      </c>
      <c r="X3804" s="85">
        <f t="shared" si="1631"/>
        <v>39.828513266838797</v>
      </c>
      <c r="Y3804" s="8">
        <v>0</v>
      </c>
      <c r="Z3804" s="9">
        <f t="shared" si="1626"/>
        <v>0</v>
      </c>
      <c r="AA3804" s="26" t="str">
        <f t="shared" si="1629"/>
        <v>A+J=</v>
      </c>
      <c r="AB3804" s="70">
        <f t="shared" si="1630"/>
        <v>46265</v>
      </c>
      <c r="AC3804" s="4"/>
      <c r="AD3804" s="1"/>
      <c r="AE3804" s="11"/>
      <c r="AF3804" s="5"/>
      <c r="AG3804" s="1"/>
      <c r="AH3804" s="1"/>
      <c r="AI3804" s="1"/>
      <c r="AJ3804" s="1"/>
      <c r="AK3804" s="10"/>
      <c r="AL3804" s="1"/>
      <c r="AM3804" s="1"/>
      <c r="AN3804" s="1"/>
      <c r="AO3804" s="1"/>
      <c r="AP3804" s="1"/>
      <c r="AQ3804" s="1"/>
    </row>
    <row r="3805" spans="1:43" ht="15.75" x14ac:dyDescent="0.2">
      <c r="A3805" s="67">
        <f t="shared" si="1628"/>
        <v>46087</v>
      </c>
      <c r="B3805" s="8">
        <f t="shared" si="1608"/>
        <v>18437.399682472591</v>
      </c>
      <c r="C3805" s="224">
        <f t="shared" si="1609"/>
        <v>10600.166217886228</v>
      </c>
      <c r="D3805" s="28">
        <f t="shared" si="1610"/>
        <v>7245.38</v>
      </c>
      <c r="E3805" s="9">
        <f>IF(K3805=1,VLOOKUP(A3804,[1]Plan1!$AY$117:$BA$314,3),E3804)</f>
        <v>7276.54</v>
      </c>
      <c r="F3805" s="110">
        <f t="shared" si="1611"/>
        <v>45763</v>
      </c>
      <c r="G3805" s="12">
        <f t="shared" si="1612"/>
        <v>4.3006716003852752E-3</v>
      </c>
      <c r="H3805" s="11">
        <f t="shared" si="1613"/>
        <v>46097</v>
      </c>
      <c r="I3805" s="11">
        <f t="shared" si="1614"/>
        <v>46097</v>
      </c>
      <c r="J3805" s="1">
        <f t="shared" si="1615"/>
        <v>18</v>
      </c>
      <c r="K3805" s="1">
        <f t="shared" si="1616"/>
        <v>12</v>
      </c>
      <c r="L3805" s="8">
        <f t="shared" si="1617"/>
        <v>1.00286506</v>
      </c>
      <c r="M3805" s="14">
        <f t="shared" si="1618"/>
        <v>1.0043006699999999</v>
      </c>
      <c r="N3805" s="14">
        <f t="shared" si="1619"/>
        <v>1.7306334464590458</v>
      </c>
      <c r="O3805" s="8">
        <f t="shared" si="1620"/>
        <v>1.7355918100000001</v>
      </c>
      <c r="P3805" s="8">
        <f t="shared" si="1621"/>
        <v>18397.561672399999</v>
      </c>
      <c r="Q3805" s="13">
        <f t="shared" si="1622"/>
        <v>0</v>
      </c>
      <c r="R3805" s="21">
        <v>0</v>
      </c>
      <c r="S3805" s="8">
        <f t="shared" si="1623"/>
        <v>0</v>
      </c>
      <c r="T3805" s="10">
        <f t="shared" si="1624"/>
        <v>0</v>
      </c>
      <c r="U3805" s="13">
        <f t="shared" si="1625"/>
        <v>4</v>
      </c>
      <c r="V3805" s="13">
        <v>252</v>
      </c>
      <c r="W3805" s="14">
        <f t="shared" si="1627"/>
        <v>1</v>
      </c>
      <c r="X3805" s="85">
        <f t="shared" si="1631"/>
        <v>39.838010072592589</v>
      </c>
      <c r="Y3805" s="8">
        <v>0</v>
      </c>
      <c r="Z3805" s="9">
        <f t="shared" si="1626"/>
        <v>0</v>
      </c>
      <c r="AA3805" s="26" t="str">
        <f t="shared" si="1629"/>
        <v>A+J=</v>
      </c>
      <c r="AB3805" s="70">
        <f t="shared" si="1630"/>
        <v>46265</v>
      </c>
      <c r="AC3805" s="4"/>
      <c r="AD3805" s="1"/>
      <c r="AE3805" s="11"/>
      <c r="AF3805" s="5"/>
      <c r="AG3805" s="1"/>
      <c r="AH3805" s="1"/>
      <c r="AI3805" s="1"/>
      <c r="AJ3805" s="1"/>
      <c r="AK3805" s="10"/>
      <c r="AL3805" s="1"/>
      <c r="AM3805" s="1"/>
      <c r="AN3805" s="1"/>
      <c r="AO3805" s="1"/>
      <c r="AP3805" s="1"/>
      <c r="AQ3805" s="1"/>
    </row>
    <row r="3806" spans="1:43" ht="15.75" x14ac:dyDescent="0.2">
      <c r="A3806" s="67">
        <f t="shared" si="1628"/>
        <v>46088</v>
      </c>
      <c r="B3806" s="8">
        <f t="shared" si="1608"/>
        <v>18441.795848124166</v>
      </c>
      <c r="C3806" s="224">
        <f t="shared" si="1609"/>
        <v>10600.166217886228</v>
      </c>
      <c r="D3806" s="28">
        <f t="shared" si="1610"/>
        <v>7245.38</v>
      </c>
      <c r="E3806" s="9">
        <f>IF(K3806=1,VLOOKUP(A3805,[1]Plan1!$AY$117:$BA$314,3),E3805)</f>
        <v>7276.54</v>
      </c>
      <c r="F3806" s="110">
        <f t="shared" si="1611"/>
        <v>45763</v>
      </c>
      <c r="G3806" s="12">
        <f t="shared" si="1612"/>
        <v>4.3006716003852752E-3</v>
      </c>
      <c r="H3806" s="11">
        <f t="shared" si="1613"/>
        <v>46097</v>
      </c>
      <c r="I3806" s="11">
        <f t="shared" si="1614"/>
        <v>46097</v>
      </c>
      <c r="J3806" s="1">
        <f t="shared" si="1615"/>
        <v>18</v>
      </c>
      <c r="K3806" s="1">
        <f t="shared" si="1616"/>
        <v>13</v>
      </c>
      <c r="L3806" s="8">
        <f t="shared" si="1617"/>
        <v>1.00310418</v>
      </c>
      <c r="M3806" s="14">
        <f t="shared" si="1618"/>
        <v>1.0043006699999999</v>
      </c>
      <c r="N3806" s="14">
        <f t="shared" si="1619"/>
        <v>1.7306334464590458</v>
      </c>
      <c r="O3806" s="8">
        <f t="shared" si="1620"/>
        <v>1.7360056399999999</v>
      </c>
      <c r="P3806" s="8">
        <f t="shared" si="1621"/>
        <v>18401.948339179999</v>
      </c>
      <c r="Q3806" s="13">
        <f t="shared" si="1622"/>
        <v>0</v>
      </c>
      <c r="R3806" s="21">
        <v>0</v>
      </c>
      <c r="S3806" s="8">
        <f t="shared" si="1623"/>
        <v>0</v>
      </c>
      <c r="T3806" s="10">
        <f t="shared" si="1624"/>
        <v>0</v>
      </c>
      <c r="U3806" s="13">
        <f t="shared" si="1625"/>
        <v>5</v>
      </c>
      <c r="V3806" s="13">
        <v>252</v>
      </c>
      <c r="W3806" s="14">
        <f t="shared" si="1627"/>
        <v>1</v>
      </c>
      <c r="X3806" s="85">
        <f t="shared" si="1631"/>
        <v>39.847508944166741</v>
      </c>
      <c r="Y3806" s="8">
        <v>0</v>
      </c>
      <c r="Z3806" s="9">
        <f t="shared" si="1626"/>
        <v>0</v>
      </c>
      <c r="AA3806" s="26" t="str">
        <f t="shared" si="1629"/>
        <v>A+J=</v>
      </c>
      <c r="AB3806" s="70">
        <f t="shared" si="1630"/>
        <v>46265</v>
      </c>
      <c r="AC3806" s="4"/>
      <c r="AD3806" s="1"/>
      <c r="AE3806" s="11"/>
      <c r="AF3806" s="5"/>
      <c r="AG3806" s="1"/>
      <c r="AH3806" s="1"/>
      <c r="AI3806" s="1"/>
      <c r="AJ3806" s="1"/>
      <c r="AK3806" s="10"/>
      <c r="AL3806" s="1"/>
      <c r="AM3806" s="1"/>
      <c r="AN3806" s="1"/>
      <c r="AO3806" s="1"/>
      <c r="AP3806" s="1"/>
      <c r="AQ3806" s="1"/>
    </row>
    <row r="3807" spans="1:43" ht="15.75" x14ac:dyDescent="0.2">
      <c r="A3807" s="67">
        <f t="shared" si="1628"/>
        <v>46089</v>
      </c>
      <c r="B3807" s="8">
        <f t="shared" si="1608"/>
        <v>18441.795848124166</v>
      </c>
      <c r="C3807" s="224">
        <f t="shared" si="1609"/>
        <v>10600.166217886228</v>
      </c>
      <c r="D3807" s="28">
        <f t="shared" si="1610"/>
        <v>7245.38</v>
      </c>
      <c r="E3807" s="9">
        <f>IF(K3807=1,VLOOKUP(A3806,[1]Plan1!$AY$117:$BA$314,3),E3806)</f>
        <v>7276.54</v>
      </c>
      <c r="F3807" s="110">
        <f t="shared" si="1611"/>
        <v>45763</v>
      </c>
      <c r="G3807" s="12">
        <f t="shared" si="1612"/>
        <v>4.3006716003852752E-3</v>
      </c>
      <c r="H3807" s="11">
        <f t="shared" si="1613"/>
        <v>46097</v>
      </c>
      <c r="I3807" s="11">
        <f t="shared" si="1614"/>
        <v>46097</v>
      </c>
      <c r="J3807" s="1">
        <f t="shared" si="1615"/>
        <v>18</v>
      </c>
      <c r="K3807" s="1">
        <f t="shared" si="1616"/>
        <v>13</v>
      </c>
      <c r="L3807" s="8">
        <f t="shared" si="1617"/>
        <v>1.00310418</v>
      </c>
      <c r="M3807" s="14">
        <f t="shared" si="1618"/>
        <v>1.0043006699999999</v>
      </c>
      <c r="N3807" s="14">
        <f t="shared" si="1619"/>
        <v>1.7306334464590458</v>
      </c>
      <c r="O3807" s="8">
        <f t="shared" si="1620"/>
        <v>1.7360056399999999</v>
      </c>
      <c r="P3807" s="8">
        <f t="shared" si="1621"/>
        <v>18401.948339179999</v>
      </c>
      <c r="Q3807" s="13">
        <f t="shared" si="1622"/>
        <v>0</v>
      </c>
      <c r="R3807" s="21">
        <v>0</v>
      </c>
      <c r="S3807" s="8">
        <f t="shared" si="1623"/>
        <v>0</v>
      </c>
      <c r="T3807" s="10">
        <f t="shared" si="1624"/>
        <v>0</v>
      </c>
      <c r="U3807" s="13">
        <f t="shared" si="1625"/>
        <v>5</v>
      </c>
      <c r="V3807" s="13">
        <v>252</v>
      </c>
      <c r="W3807" s="14">
        <f t="shared" si="1627"/>
        <v>1</v>
      </c>
      <c r="X3807" s="85">
        <f t="shared" si="1631"/>
        <v>39.847508944166741</v>
      </c>
      <c r="Y3807" s="8">
        <v>0</v>
      </c>
      <c r="Z3807" s="9">
        <f t="shared" si="1626"/>
        <v>0</v>
      </c>
      <c r="AA3807" s="26" t="str">
        <f t="shared" si="1629"/>
        <v>A+J=</v>
      </c>
      <c r="AB3807" s="70">
        <f t="shared" si="1630"/>
        <v>46265</v>
      </c>
      <c r="AC3807" s="4"/>
      <c r="AD3807" s="1"/>
      <c r="AE3807" s="11"/>
      <c r="AF3807" s="5"/>
      <c r="AG3807" s="1"/>
      <c r="AH3807" s="1"/>
      <c r="AI3807" s="1"/>
      <c r="AJ3807" s="1"/>
      <c r="AK3807" s="10"/>
      <c r="AL3807" s="1"/>
      <c r="AM3807" s="1"/>
      <c r="AN3807" s="1"/>
      <c r="AO3807" s="1"/>
      <c r="AP3807" s="1"/>
      <c r="AQ3807" s="1"/>
    </row>
    <row r="3808" spans="1:43" ht="15.75" x14ac:dyDescent="0.2">
      <c r="A3808" s="67">
        <f t="shared" si="1628"/>
        <v>46090</v>
      </c>
      <c r="B3808" s="8">
        <f t="shared" si="1608"/>
        <v>18441.795848124166</v>
      </c>
      <c r="C3808" s="224">
        <f t="shared" si="1609"/>
        <v>10600.166217886228</v>
      </c>
      <c r="D3808" s="28">
        <f t="shared" si="1610"/>
        <v>7245.38</v>
      </c>
      <c r="E3808" s="9">
        <f>IF(K3808=1,VLOOKUP(A3807,[1]Plan1!$AY$117:$BA$314,3),E3807)</f>
        <v>7276.54</v>
      </c>
      <c r="F3808" s="110">
        <f t="shared" si="1611"/>
        <v>45763</v>
      </c>
      <c r="G3808" s="12">
        <f t="shared" si="1612"/>
        <v>4.3006716003852752E-3</v>
      </c>
      <c r="H3808" s="11">
        <f t="shared" si="1613"/>
        <v>46097</v>
      </c>
      <c r="I3808" s="11">
        <f t="shared" si="1614"/>
        <v>46097</v>
      </c>
      <c r="J3808" s="1">
        <f t="shared" si="1615"/>
        <v>18</v>
      </c>
      <c r="K3808" s="1">
        <f t="shared" si="1616"/>
        <v>13</v>
      </c>
      <c r="L3808" s="8">
        <f t="shared" si="1617"/>
        <v>1.00310418</v>
      </c>
      <c r="M3808" s="14">
        <f t="shared" si="1618"/>
        <v>1.0043006699999999</v>
      </c>
      <c r="N3808" s="14">
        <f t="shared" si="1619"/>
        <v>1.7306334464590458</v>
      </c>
      <c r="O3808" s="8">
        <f t="shared" si="1620"/>
        <v>1.7360056399999999</v>
      </c>
      <c r="P3808" s="8">
        <f t="shared" si="1621"/>
        <v>18401.948339179999</v>
      </c>
      <c r="Q3808" s="13">
        <f t="shared" si="1622"/>
        <v>0</v>
      </c>
      <c r="R3808" s="21">
        <v>0</v>
      </c>
      <c r="S3808" s="8">
        <f t="shared" si="1623"/>
        <v>0</v>
      </c>
      <c r="T3808" s="10">
        <f t="shared" si="1624"/>
        <v>0</v>
      </c>
      <c r="U3808" s="13">
        <f t="shared" si="1625"/>
        <v>5</v>
      </c>
      <c r="V3808" s="13">
        <v>252</v>
      </c>
      <c r="W3808" s="14">
        <f t="shared" si="1627"/>
        <v>1</v>
      </c>
      <c r="X3808" s="85">
        <f t="shared" si="1631"/>
        <v>39.847508944166741</v>
      </c>
      <c r="Y3808" s="8">
        <v>0</v>
      </c>
      <c r="Z3808" s="9">
        <f t="shared" si="1626"/>
        <v>0</v>
      </c>
      <c r="AA3808" s="26" t="str">
        <f t="shared" si="1629"/>
        <v>A+J=</v>
      </c>
      <c r="AB3808" s="70">
        <f t="shared" si="1630"/>
        <v>46265</v>
      </c>
      <c r="AC3808" s="4"/>
      <c r="AD3808" s="1"/>
      <c r="AE3808" s="11"/>
      <c r="AF3808" s="5"/>
      <c r="AG3808" s="1"/>
      <c r="AH3808" s="1"/>
      <c r="AI3808" s="1"/>
      <c r="AJ3808" s="1"/>
      <c r="AK3808" s="10"/>
      <c r="AL3808" s="1"/>
      <c r="AM3808" s="1"/>
      <c r="AN3808" s="1"/>
      <c r="AO3808" s="1"/>
      <c r="AP3808" s="1"/>
      <c r="AQ3808" s="1"/>
    </row>
    <row r="3809" spans="1:43" ht="15.75" x14ac:dyDescent="0.2">
      <c r="A3809" s="67">
        <f t="shared" si="1628"/>
        <v>46091</v>
      </c>
      <c r="B3809" s="8">
        <f t="shared" si="1608"/>
        <v>18446.193288560171</v>
      </c>
      <c r="C3809" s="224">
        <f t="shared" si="1609"/>
        <v>10600.166217886228</v>
      </c>
      <c r="D3809" s="28">
        <f t="shared" si="1610"/>
        <v>7245.38</v>
      </c>
      <c r="E3809" s="9">
        <f>IF(K3809=1,VLOOKUP(A3808,[1]Plan1!$AY$117:$BA$314,3),E3808)</f>
        <v>7276.54</v>
      </c>
      <c r="F3809" s="110">
        <f t="shared" si="1611"/>
        <v>45763</v>
      </c>
      <c r="G3809" s="12">
        <f t="shared" si="1612"/>
        <v>4.3006716003852752E-3</v>
      </c>
      <c r="H3809" s="11">
        <f t="shared" si="1613"/>
        <v>46097</v>
      </c>
      <c r="I3809" s="11">
        <f t="shared" si="1614"/>
        <v>46097</v>
      </c>
      <c r="J3809" s="1">
        <f t="shared" si="1615"/>
        <v>18</v>
      </c>
      <c r="K3809" s="1">
        <f t="shared" si="1616"/>
        <v>14</v>
      </c>
      <c r="L3809" s="8">
        <f t="shared" si="1617"/>
        <v>1.0033433700000001</v>
      </c>
      <c r="M3809" s="14">
        <f t="shared" si="1618"/>
        <v>1.0043006699999999</v>
      </c>
      <c r="N3809" s="14">
        <f t="shared" si="1619"/>
        <v>1.7306334464590458</v>
      </c>
      <c r="O3809" s="8">
        <f t="shared" si="1620"/>
        <v>1.7364195899999999</v>
      </c>
      <c r="P3809" s="8">
        <f t="shared" si="1621"/>
        <v>18406.336277990002</v>
      </c>
      <c r="Q3809" s="13">
        <f t="shared" si="1622"/>
        <v>0</v>
      </c>
      <c r="R3809" s="21">
        <v>0</v>
      </c>
      <c r="S3809" s="8">
        <f t="shared" si="1623"/>
        <v>0</v>
      </c>
      <c r="T3809" s="10">
        <f t="shared" si="1624"/>
        <v>0</v>
      </c>
      <c r="U3809" s="13">
        <f t="shared" si="1625"/>
        <v>6</v>
      </c>
      <c r="V3809" s="13">
        <v>252</v>
      </c>
      <c r="W3809" s="14">
        <f t="shared" si="1627"/>
        <v>1</v>
      </c>
      <c r="X3809" s="85">
        <f t="shared" si="1631"/>
        <v>39.85701057016805</v>
      </c>
      <c r="Y3809" s="8">
        <v>0</v>
      </c>
      <c r="Z3809" s="9">
        <f t="shared" si="1626"/>
        <v>0</v>
      </c>
      <c r="AA3809" s="26" t="str">
        <f t="shared" si="1629"/>
        <v>A+J=</v>
      </c>
      <c r="AB3809" s="70">
        <f t="shared" si="1630"/>
        <v>46265</v>
      </c>
      <c r="AC3809" s="4"/>
      <c r="AD3809" s="1"/>
      <c r="AE3809" s="11"/>
      <c r="AF3809" s="5"/>
      <c r="AG3809" s="1"/>
      <c r="AH3809" s="1"/>
      <c r="AI3809" s="1"/>
      <c r="AJ3809" s="1"/>
      <c r="AK3809" s="10"/>
      <c r="AL3809" s="1"/>
      <c r="AM3809" s="1"/>
      <c r="AN3809" s="1"/>
      <c r="AO3809" s="1"/>
      <c r="AP3809" s="1"/>
      <c r="AQ3809" s="1"/>
    </row>
    <row r="3810" spans="1:43" ht="15.75" x14ac:dyDescent="0.2">
      <c r="A3810" s="67">
        <f t="shared" si="1628"/>
        <v>46092</v>
      </c>
      <c r="B3810" s="8">
        <f t="shared" ref="B3810:B3873" si="1632">(P3810+X3810)</f>
        <v>18450.591685071991</v>
      </c>
      <c r="C3810" s="224">
        <f t="shared" ref="C3810:C3873" si="1633">IF(Q3809&gt;0,C3809-(S3809/O3809),C3809)</f>
        <v>10600.166217886228</v>
      </c>
      <c r="D3810" s="28">
        <f t="shared" ref="D3810:D3873" si="1634">IF(E3810=E3809,D3809,E3809)</f>
        <v>7245.38</v>
      </c>
      <c r="E3810" s="9">
        <f>IF(K3810=1,VLOOKUP(A3809,[1]Plan1!$AY$117:$BA$314,3),E3809)</f>
        <v>7276.54</v>
      </c>
      <c r="F3810" s="110">
        <f t="shared" ref="F3810:F3873" si="1635">IF(D3810=D3809,F3809,A3810)</f>
        <v>45763</v>
      </c>
      <c r="G3810" s="12">
        <f t="shared" ref="G3810:G3873" si="1636">(E3810/D3810)-1</f>
        <v>4.3006716003852752E-3</v>
      </c>
      <c r="H3810" s="11">
        <f t="shared" ref="H3810:H3873" si="1637">IF(DAY(A3810)=15,VLOOKUP(A3810,AJ$118:AP$450,4),H3809)</f>
        <v>46097</v>
      </c>
      <c r="I3810" s="11">
        <f t="shared" ref="I3810:I3873" si="1638">IF(A3810&gt;I3809,H3810,I3809)</f>
        <v>46097</v>
      </c>
      <c r="J3810" s="1">
        <f t="shared" ref="J3810:J3873" si="1639">IF(I3810=I3809,J3809,NETWORKDAYS(I3809,I3810,$AE$118:$AE$502)-1)</f>
        <v>18</v>
      </c>
      <c r="K3810" s="1">
        <f t="shared" ref="K3810:K3873" si="1640">(J3810-(NETWORKDAYS(A3810,I3810,AE$118:AE$502)-1))</f>
        <v>15</v>
      </c>
      <c r="L3810" s="8">
        <f t="shared" ref="L3810:L3873" si="1641">TRUNC((E3810/D3810)^TRUNC((K3810/J3810),9),8)</f>
        <v>1.00358261</v>
      </c>
      <c r="M3810" s="14">
        <f t="shared" ref="M3810:M3873" si="1642">IF(I3810&gt;I3809,L3809,M3809)</f>
        <v>1.0043006699999999</v>
      </c>
      <c r="N3810" s="14">
        <f t="shared" ref="N3810:N3873" si="1643">IF(I3810&gt;I3809,N3809*M3810,N3809)</f>
        <v>1.7306334464590458</v>
      </c>
      <c r="O3810" s="8">
        <f t="shared" ref="O3810:O3873" si="1644">TRUNC(TRUNC((L3810*N3810),15),8)</f>
        <v>1.73683363</v>
      </c>
      <c r="P3810" s="8">
        <f t="shared" ref="P3810:P3873" si="1645">TRUNC(C3810*O3810,8)</f>
        <v>18410.725170810001</v>
      </c>
      <c r="Q3810" s="13">
        <f t="shared" ref="Q3810:Q3873" si="1646">IF(VLOOKUP(A3810,AE$10:AM$114,9)=VLOOKUP(A3809,AE$10:AM$114,9),0,VLOOKUP(A3810,AE$10:AM$114,9))</f>
        <v>0</v>
      </c>
      <c r="R3810" s="21">
        <v>0</v>
      </c>
      <c r="S3810" s="8">
        <f t="shared" ref="S3810:S3873" si="1647">IF(R3810&gt;0,TRUNC(R3810*P3810,8),0)</f>
        <v>0</v>
      </c>
      <c r="T3810" s="10">
        <f t="shared" ref="T3810:T3873" si="1648">IF(Q3809&gt;0,VLOOKUP(A3809,$AE$11:$AH$20,4),T3809)</f>
        <v>0</v>
      </c>
      <c r="U3810" s="13">
        <f t="shared" ref="U3810:U3873" si="1649">IF(Q3809&gt;0,1,IF(K3810=K3809,U3809,U3809+1))</f>
        <v>7</v>
      </c>
      <c r="V3810" s="13">
        <v>252</v>
      </c>
      <c r="W3810" s="14">
        <f t="shared" si="1627"/>
        <v>1</v>
      </c>
      <c r="X3810" s="85">
        <f t="shared" si="1631"/>
        <v>39.866514261989721</v>
      </c>
      <c r="Y3810" s="8">
        <v>0</v>
      </c>
      <c r="Z3810" s="9">
        <f t="shared" ref="Z3810:Z3873" si="1650">IF(S3810&gt;0,S3810+X3810,0)</f>
        <v>0</v>
      </c>
      <c r="AA3810" s="26" t="str">
        <f t="shared" si="1629"/>
        <v>A+J=</v>
      </c>
      <c r="AB3810" s="70">
        <f t="shared" si="1630"/>
        <v>46265</v>
      </c>
      <c r="AC3810" s="4"/>
      <c r="AD3810" s="1"/>
      <c r="AE3810" s="11"/>
      <c r="AF3810" s="5"/>
      <c r="AG3810" s="1"/>
      <c r="AH3810" s="1"/>
      <c r="AI3810" s="1"/>
      <c r="AJ3810" s="1"/>
      <c r="AK3810" s="10"/>
      <c r="AL3810" s="1"/>
      <c r="AM3810" s="1"/>
      <c r="AN3810" s="1"/>
      <c r="AO3810" s="1"/>
      <c r="AP3810" s="1"/>
      <c r="AQ3810" s="1"/>
    </row>
    <row r="3811" spans="1:43" ht="15.75" x14ac:dyDescent="0.2">
      <c r="A3811" s="67">
        <f t="shared" si="1628"/>
        <v>46093</v>
      </c>
      <c r="B3811" s="8">
        <f t="shared" si="1632"/>
        <v>18454.990931430097</v>
      </c>
      <c r="C3811" s="224">
        <f t="shared" si="1633"/>
        <v>10600.166217886228</v>
      </c>
      <c r="D3811" s="28">
        <f t="shared" si="1634"/>
        <v>7245.38</v>
      </c>
      <c r="E3811" s="9">
        <f>IF(K3811=1,VLOOKUP(A3810,[1]Plan1!$AY$117:$BA$314,3),E3810)</f>
        <v>7276.54</v>
      </c>
      <c r="F3811" s="110">
        <f t="shared" si="1635"/>
        <v>45763</v>
      </c>
      <c r="G3811" s="12">
        <f t="shared" si="1636"/>
        <v>4.3006716003852752E-3</v>
      </c>
      <c r="H3811" s="11">
        <f t="shared" si="1637"/>
        <v>46097</v>
      </c>
      <c r="I3811" s="11">
        <f t="shared" si="1638"/>
        <v>46097</v>
      </c>
      <c r="J3811" s="1">
        <f t="shared" si="1639"/>
        <v>18</v>
      </c>
      <c r="K3811" s="1">
        <f t="shared" si="1640"/>
        <v>16</v>
      </c>
      <c r="L3811" s="8">
        <f t="shared" si="1641"/>
        <v>1.0038218999999999</v>
      </c>
      <c r="M3811" s="14">
        <f t="shared" si="1642"/>
        <v>1.0043006699999999</v>
      </c>
      <c r="N3811" s="14">
        <f t="shared" si="1643"/>
        <v>1.7306334464590458</v>
      </c>
      <c r="O3811" s="8">
        <f t="shared" si="1644"/>
        <v>1.7372477500000001</v>
      </c>
      <c r="P3811" s="8">
        <f t="shared" si="1645"/>
        <v>18415.114911640001</v>
      </c>
      <c r="Q3811" s="13">
        <f t="shared" si="1646"/>
        <v>0</v>
      </c>
      <c r="R3811" s="21">
        <v>0</v>
      </c>
      <c r="S3811" s="8">
        <f t="shared" si="1647"/>
        <v>0</v>
      </c>
      <c r="T3811" s="10">
        <f t="shared" si="1648"/>
        <v>0</v>
      </c>
      <c r="U3811" s="13">
        <f t="shared" si="1649"/>
        <v>8</v>
      </c>
      <c r="V3811" s="13">
        <v>252</v>
      </c>
      <c r="W3811" s="14">
        <f t="shared" si="1627"/>
        <v>1</v>
      </c>
      <c r="X3811" s="85">
        <f t="shared" si="1631"/>
        <v>39.876019790096166</v>
      </c>
      <c r="Y3811" s="8">
        <v>0</v>
      </c>
      <c r="Z3811" s="9">
        <f t="shared" si="1650"/>
        <v>0</v>
      </c>
      <c r="AA3811" s="26" t="str">
        <f t="shared" si="1629"/>
        <v>A+J=</v>
      </c>
      <c r="AB3811" s="70">
        <f t="shared" si="1630"/>
        <v>46265</v>
      </c>
      <c r="AC3811" s="4"/>
      <c r="AD3811" s="1"/>
      <c r="AE3811" s="11"/>
      <c r="AF3811" s="5"/>
      <c r="AG3811" s="1"/>
      <c r="AH3811" s="1"/>
      <c r="AI3811" s="1"/>
      <c r="AJ3811" s="1"/>
      <c r="AK3811" s="10"/>
      <c r="AL3811" s="1"/>
      <c r="AM3811" s="1"/>
      <c r="AN3811" s="1"/>
      <c r="AO3811" s="1"/>
      <c r="AP3811" s="1"/>
      <c r="AQ3811" s="1"/>
    </row>
    <row r="3812" spans="1:43" ht="15.75" x14ac:dyDescent="0.2">
      <c r="A3812" s="67">
        <f t="shared" si="1628"/>
        <v>46094</v>
      </c>
      <c r="B3812" s="8">
        <f t="shared" si="1632"/>
        <v>18459.391452572632</v>
      </c>
      <c r="C3812" s="224">
        <f t="shared" si="1633"/>
        <v>10600.166217886228</v>
      </c>
      <c r="D3812" s="28">
        <f t="shared" si="1634"/>
        <v>7245.38</v>
      </c>
      <c r="E3812" s="9">
        <f>IF(K3812=1,VLOOKUP(A3811,[1]Plan1!$AY$117:$BA$314,3),E3811)</f>
        <v>7276.54</v>
      </c>
      <c r="F3812" s="110">
        <f t="shared" si="1635"/>
        <v>45763</v>
      </c>
      <c r="G3812" s="12">
        <f t="shared" si="1636"/>
        <v>4.3006716003852752E-3</v>
      </c>
      <c r="H3812" s="11">
        <f t="shared" si="1637"/>
        <v>46097</v>
      </c>
      <c r="I3812" s="11">
        <f t="shared" si="1638"/>
        <v>46097</v>
      </c>
      <c r="J3812" s="1">
        <f t="shared" si="1639"/>
        <v>18</v>
      </c>
      <c r="K3812" s="1">
        <f t="shared" si="1640"/>
        <v>17</v>
      </c>
      <c r="L3812" s="8">
        <f t="shared" si="1641"/>
        <v>1.0040612600000001</v>
      </c>
      <c r="M3812" s="14">
        <f t="shared" si="1642"/>
        <v>1.0043006699999999</v>
      </c>
      <c r="N3812" s="14">
        <f t="shared" si="1643"/>
        <v>1.7306334464590458</v>
      </c>
      <c r="O3812" s="8">
        <f t="shared" si="1644"/>
        <v>1.7376619900000001</v>
      </c>
      <c r="P3812" s="8">
        <f t="shared" si="1645"/>
        <v>18419.505924500001</v>
      </c>
      <c r="Q3812" s="13">
        <f t="shared" si="1646"/>
        <v>0</v>
      </c>
      <c r="R3812" s="21">
        <v>0</v>
      </c>
      <c r="S3812" s="8">
        <f t="shared" si="1647"/>
        <v>0</v>
      </c>
      <c r="T3812" s="10">
        <f t="shared" si="1648"/>
        <v>0</v>
      </c>
      <c r="U3812" s="13">
        <f t="shared" si="1649"/>
        <v>9</v>
      </c>
      <c r="V3812" s="13">
        <v>252</v>
      </c>
      <c r="W3812" s="14">
        <f t="shared" si="1627"/>
        <v>1</v>
      </c>
      <c r="X3812" s="85">
        <f t="shared" si="1631"/>
        <v>39.885528072629761</v>
      </c>
      <c r="Y3812" s="8">
        <v>0</v>
      </c>
      <c r="Z3812" s="9">
        <f t="shared" si="1650"/>
        <v>0</v>
      </c>
      <c r="AA3812" s="26" t="str">
        <f t="shared" si="1629"/>
        <v>A+J=</v>
      </c>
      <c r="AB3812" s="70">
        <f t="shared" si="1630"/>
        <v>46265</v>
      </c>
      <c r="AC3812" s="4"/>
      <c r="AD3812" s="1"/>
      <c r="AE3812" s="11"/>
      <c r="AF3812" s="5"/>
      <c r="AG3812" s="1"/>
      <c r="AH3812" s="1"/>
      <c r="AI3812" s="1"/>
      <c r="AJ3812" s="1"/>
      <c r="AK3812" s="10"/>
      <c r="AL3812" s="1"/>
      <c r="AM3812" s="1"/>
      <c r="AN3812" s="1"/>
      <c r="AO3812" s="1"/>
      <c r="AP3812" s="1"/>
      <c r="AQ3812" s="1"/>
    </row>
    <row r="3813" spans="1:43" ht="15.75" x14ac:dyDescent="0.2">
      <c r="A3813" s="67">
        <f t="shared" si="1628"/>
        <v>46095</v>
      </c>
      <c r="B3813" s="8">
        <f t="shared" si="1632"/>
        <v>18463.792929790983</v>
      </c>
      <c r="C3813" s="224">
        <f t="shared" si="1633"/>
        <v>10600.166217886228</v>
      </c>
      <c r="D3813" s="28">
        <f t="shared" si="1634"/>
        <v>7245.38</v>
      </c>
      <c r="E3813" s="9">
        <f>IF(K3813=1,VLOOKUP(A3812,[1]Plan1!$AY$117:$BA$314,3),E3812)</f>
        <v>7276.54</v>
      </c>
      <c r="F3813" s="110">
        <f t="shared" si="1635"/>
        <v>45763</v>
      </c>
      <c r="G3813" s="12">
        <f t="shared" si="1636"/>
        <v>4.3006716003852752E-3</v>
      </c>
      <c r="H3813" s="11">
        <f t="shared" si="1637"/>
        <v>46097</v>
      </c>
      <c r="I3813" s="11">
        <f t="shared" si="1638"/>
        <v>46097</v>
      </c>
      <c r="J3813" s="1">
        <f t="shared" si="1639"/>
        <v>18</v>
      </c>
      <c r="K3813" s="1">
        <f t="shared" si="1640"/>
        <v>18</v>
      </c>
      <c r="L3813" s="8">
        <f t="shared" si="1641"/>
        <v>1.0043006699999999</v>
      </c>
      <c r="M3813" s="14">
        <f t="shared" si="1642"/>
        <v>1.0043006699999999</v>
      </c>
      <c r="N3813" s="14">
        <f t="shared" si="1643"/>
        <v>1.7306334464590458</v>
      </c>
      <c r="O3813" s="8">
        <f t="shared" si="1644"/>
        <v>1.73807632</v>
      </c>
      <c r="P3813" s="8">
        <f t="shared" si="1645"/>
        <v>18423.897891370001</v>
      </c>
      <c r="Q3813" s="13">
        <f t="shared" si="1646"/>
        <v>0</v>
      </c>
      <c r="R3813" s="21">
        <v>0</v>
      </c>
      <c r="S3813" s="8">
        <f t="shared" si="1647"/>
        <v>0</v>
      </c>
      <c r="T3813" s="10">
        <f t="shared" si="1648"/>
        <v>0</v>
      </c>
      <c r="U3813" s="13">
        <f t="shared" si="1649"/>
        <v>10</v>
      </c>
      <c r="V3813" s="13">
        <v>252</v>
      </c>
      <c r="W3813" s="14">
        <f t="shared" si="1627"/>
        <v>1</v>
      </c>
      <c r="X3813" s="85">
        <f t="shared" si="1631"/>
        <v>39.89503842098371</v>
      </c>
      <c r="Y3813" s="8">
        <v>0</v>
      </c>
      <c r="Z3813" s="9">
        <f t="shared" si="1650"/>
        <v>0</v>
      </c>
      <c r="AA3813" s="26" t="str">
        <f t="shared" si="1629"/>
        <v>A+J=</v>
      </c>
      <c r="AB3813" s="70">
        <f t="shared" si="1630"/>
        <v>46265</v>
      </c>
      <c r="AC3813" s="4"/>
      <c r="AD3813" s="1"/>
      <c r="AE3813" s="11"/>
      <c r="AF3813" s="5"/>
      <c r="AG3813" s="1"/>
      <c r="AH3813" s="1"/>
      <c r="AI3813" s="1"/>
      <c r="AJ3813" s="1"/>
      <c r="AK3813" s="10"/>
      <c r="AL3813" s="1"/>
      <c r="AM3813" s="1"/>
      <c r="AN3813" s="1"/>
      <c r="AO3813" s="1"/>
      <c r="AP3813" s="1"/>
      <c r="AQ3813" s="1"/>
    </row>
    <row r="3814" spans="1:43" ht="15.75" x14ac:dyDescent="0.2">
      <c r="A3814" s="67">
        <f t="shared" si="1628"/>
        <v>46096</v>
      </c>
      <c r="B3814" s="8">
        <f t="shared" si="1632"/>
        <v>18463.792929790983</v>
      </c>
      <c r="C3814" s="224">
        <f t="shared" si="1633"/>
        <v>10600.166217886228</v>
      </c>
      <c r="D3814" s="28">
        <f t="shared" si="1634"/>
        <v>7245.38</v>
      </c>
      <c r="E3814" s="9">
        <f>IF(K3814=1,VLOOKUP(A3813,[1]Plan1!$AY$117:$BA$314,3),E3813)</f>
        <v>7276.54</v>
      </c>
      <c r="F3814" s="110">
        <f t="shared" si="1635"/>
        <v>45763</v>
      </c>
      <c r="G3814" s="12">
        <f t="shared" si="1636"/>
        <v>4.3006716003852752E-3</v>
      </c>
      <c r="H3814" s="11">
        <f t="shared" si="1637"/>
        <v>46081</v>
      </c>
      <c r="I3814" s="11">
        <f t="shared" si="1638"/>
        <v>46097</v>
      </c>
      <c r="J3814" s="1">
        <f t="shared" si="1639"/>
        <v>18</v>
      </c>
      <c r="K3814" s="1">
        <f t="shared" si="1640"/>
        <v>18</v>
      </c>
      <c r="L3814" s="8">
        <f t="shared" si="1641"/>
        <v>1.0043006699999999</v>
      </c>
      <c r="M3814" s="14">
        <f t="shared" si="1642"/>
        <v>1.0043006699999999</v>
      </c>
      <c r="N3814" s="14">
        <f t="shared" si="1643"/>
        <v>1.7306334464590458</v>
      </c>
      <c r="O3814" s="8">
        <f t="shared" si="1644"/>
        <v>1.73807632</v>
      </c>
      <c r="P3814" s="8">
        <f t="shared" si="1645"/>
        <v>18423.897891370001</v>
      </c>
      <c r="Q3814" s="13">
        <f t="shared" si="1646"/>
        <v>0</v>
      </c>
      <c r="R3814" s="21">
        <v>0</v>
      </c>
      <c r="S3814" s="8">
        <f t="shared" si="1647"/>
        <v>0</v>
      </c>
      <c r="T3814" s="10">
        <f t="shared" si="1648"/>
        <v>0</v>
      </c>
      <c r="U3814" s="13">
        <f t="shared" si="1649"/>
        <v>10</v>
      </c>
      <c r="V3814" s="13">
        <v>252</v>
      </c>
      <c r="W3814" s="14">
        <f t="shared" si="1627"/>
        <v>1</v>
      </c>
      <c r="X3814" s="85">
        <f t="shared" si="1631"/>
        <v>39.89503842098371</v>
      </c>
      <c r="Y3814" s="8">
        <v>0</v>
      </c>
      <c r="Z3814" s="9">
        <f t="shared" si="1650"/>
        <v>0</v>
      </c>
      <c r="AA3814" s="26" t="str">
        <f t="shared" si="1629"/>
        <v>A+J=</v>
      </c>
      <c r="AB3814" s="70">
        <f t="shared" si="1630"/>
        <v>46265</v>
      </c>
      <c r="AC3814" s="4"/>
      <c r="AD3814" s="1"/>
      <c r="AE3814" s="11"/>
      <c r="AF3814" s="5"/>
      <c r="AG3814" s="1"/>
      <c r="AH3814" s="1"/>
      <c r="AI3814" s="1"/>
      <c r="AJ3814" s="1"/>
      <c r="AK3814" s="10"/>
      <c r="AL3814" s="1"/>
      <c r="AM3814" s="1"/>
      <c r="AN3814" s="1"/>
      <c r="AO3814" s="1"/>
      <c r="AP3814" s="1"/>
      <c r="AQ3814" s="1"/>
    </row>
    <row r="3815" spans="1:43" ht="15.75" x14ac:dyDescent="0.2">
      <c r="A3815" s="67">
        <f t="shared" si="1628"/>
        <v>46097</v>
      </c>
      <c r="B3815" s="8">
        <f t="shared" si="1632"/>
        <v>18463.792929790983</v>
      </c>
      <c r="C3815" s="224">
        <f t="shared" si="1633"/>
        <v>10600.166217886228</v>
      </c>
      <c r="D3815" s="28">
        <f t="shared" si="1634"/>
        <v>7245.38</v>
      </c>
      <c r="E3815" s="9">
        <f>IF(K3815=1,VLOOKUP(A3814,[1]Plan1!$AY$117:$BA$314,3),E3814)</f>
        <v>7276.54</v>
      </c>
      <c r="F3815" s="110">
        <f t="shared" si="1635"/>
        <v>45763</v>
      </c>
      <c r="G3815" s="12">
        <f t="shared" si="1636"/>
        <v>4.3006716003852752E-3</v>
      </c>
      <c r="H3815" s="11">
        <f t="shared" si="1637"/>
        <v>46081</v>
      </c>
      <c r="I3815" s="11">
        <f t="shared" si="1638"/>
        <v>46097</v>
      </c>
      <c r="J3815" s="1">
        <f t="shared" si="1639"/>
        <v>18</v>
      </c>
      <c r="K3815" s="1">
        <f t="shared" si="1640"/>
        <v>18</v>
      </c>
      <c r="L3815" s="8">
        <f t="shared" si="1641"/>
        <v>1.0043006699999999</v>
      </c>
      <c r="M3815" s="14">
        <f t="shared" si="1642"/>
        <v>1.0043006699999999</v>
      </c>
      <c r="N3815" s="14">
        <f t="shared" si="1643"/>
        <v>1.7306334464590458</v>
      </c>
      <c r="O3815" s="8">
        <f t="shared" si="1644"/>
        <v>1.73807632</v>
      </c>
      <c r="P3815" s="8">
        <f t="shared" si="1645"/>
        <v>18423.897891370001</v>
      </c>
      <c r="Q3815" s="13">
        <f t="shared" si="1646"/>
        <v>0</v>
      </c>
      <c r="R3815" s="21">
        <v>0</v>
      </c>
      <c r="S3815" s="8">
        <f t="shared" si="1647"/>
        <v>0</v>
      </c>
      <c r="T3815" s="10">
        <f t="shared" si="1648"/>
        <v>0</v>
      </c>
      <c r="U3815" s="13">
        <f t="shared" si="1649"/>
        <v>10</v>
      </c>
      <c r="V3815" s="13">
        <v>252</v>
      </c>
      <c r="W3815" s="14">
        <f t="shared" si="1627"/>
        <v>1</v>
      </c>
      <c r="X3815" s="85">
        <f t="shared" si="1631"/>
        <v>39.89503842098371</v>
      </c>
      <c r="Y3815" s="8">
        <v>0</v>
      </c>
      <c r="Z3815" s="9">
        <f t="shared" si="1650"/>
        <v>0</v>
      </c>
      <c r="AA3815" s="26" t="str">
        <f t="shared" si="1629"/>
        <v>A+J=</v>
      </c>
      <c r="AB3815" s="70">
        <f t="shared" si="1630"/>
        <v>46265</v>
      </c>
      <c r="AC3815" s="4"/>
      <c r="AD3815" s="1"/>
      <c r="AE3815" s="11"/>
      <c r="AF3815" s="5"/>
      <c r="AG3815" s="1"/>
      <c r="AH3815" s="1"/>
      <c r="AI3815" s="1"/>
      <c r="AJ3815" s="1"/>
      <c r="AK3815" s="10"/>
      <c r="AL3815" s="1"/>
      <c r="AM3815" s="1"/>
      <c r="AN3815" s="1"/>
      <c r="AO3815" s="1"/>
      <c r="AP3815" s="1"/>
      <c r="AQ3815" s="1"/>
    </row>
    <row r="3816" spans="1:43" ht="15.75" x14ac:dyDescent="0.2">
      <c r="A3816" s="67">
        <f t="shared" si="1628"/>
        <v>46098</v>
      </c>
      <c r="B3816" s="8">
        <f t="shared" si="1632"/>
        <v>18378.152737538534</v>
      </c>
      <c r="C3816" s="224">
        <f t="shared" si="1633"/>
        <v>10600.166217886228</v>
      </c>
      <c r="D3816" s="28">
        <f t="shared" si="1634"/>
        <v>7245.38</v>
      </c>
      <c r="E3816" s="9">
        <f>IF(K3816=1,VLOOKUP(A3815,[1]Plan1!$AY$117:$BA$314,3),E3815)</f>
        <v>7276.54</v>
      </c>
      <c r="F3816" s="110">
        <f t="shared" si="1635"/>
        <v>45763</v>
      </c>
      <c r="G3816" s="12">
        <f t="shared" si="1636"/>
        <v>4.3006716003852752E-3</v>
      </c>
      <c r="H3816" s="11">
        <f t="shared" si="1637"/>
        <v>46081</v>
      </c>
      <c r="I3816" s="11">
        <f t="shared" si="1638"/>
        <v>46081</v>
      </c>
      <c r="J3816" s="1">
        <f t="shared" si="1639"/>
        <v>-12</v>
      </c>
      <c r="K3816" s="1">
        <f t="shared" si="1640"/>
        <v>1</v>
      </c>
      <c r="L3816" s="8">
        <f t="shared" si="1641"/>
        <v>0.99964244000000002</v>
      </c>
      <c r="M3816" s="14">
        <f t="shared" si="1642"/>
        <v>1.0043006699999999</v>
      </c>
      <c r="N3816" s="14">
        <f t="shared" si="1643"/>
        <v>1.7306334464590458</v>
      </c>
      <c r="O3816" s="8">
        <f t="shared" si="1644"/>
        <v>1.73001464</v>
      </c>
      <c r="P3816" s="8">
        <f t="shared" si="1645"/>
        <v>18338.44274337</v>
      </c>
      <c r="Q3816" s="13">
        <f t="shared" si="1646"/>
        <v>0</v>
      </c>
      <c r="R3816" s="21">
        <v>0</v>
      </c>
      <c r="S3816" s="8">
        <f t="shared" si="1647"/>
        <v>0</v>
      </c>
      <c r="T3816" s="10">
        <f t="shared" si="1648"/>
        <v>0</v>
      </c>
      <c r="U3816" s="13">
        <f t="shared" si="1649"/>
        <v>11</v>
      </c>
      <c r="V3816" s="13">
        <v>252</v>
      </c>
      <c r="W3816" s="14">
        <f t="shared" si="1627"/>
        <v>1</v>
      </c>
      <c r="X3816" s="85">
        <f t="shared" si="1631"/>
        <v>39.709994168532425</v>
      </c>
      <c r="Y3816" s="8">
        <v>0</v>
      </c>
      <c r="Z3816" s="9">
        <f t="shared" si="1650"/>
        <v>0</v>
      </c>
      <c r="AA3816" s="26" t="str">
        <f t="shared" si="1629"/>
        <v>A+J=</v>
      </c>
      <c r="AB3816" s="70">
        <f t="shared" si="1630"/>
        <v>46265</v>
      </c>
      <c r="AC3816" s="4"/>
      <c r="AD3816" s="1"/>
      <c r="AE3816" s="11"/>
      <c r="AF3816" s="5"/>
      <c r="AG3816" s="1"/>
      <c r="AH3816" s="1"/>
      <c r="AI3816" s="1"/>
      <c r="AJ3816" s="1"/>
      <c r="AK3816" s="10"/>
      <c r="AL3816" s="1"/>
      <c r="AM3816" s="1"/>
      <c r="AN3816" s="1"/>
      <c r="AO3816" s="1"/>
      <c r="AP3816" s="1"/>
      <c r="AQ3816" s="1"/>
    </row>
    <row r="3817" spans="1:43" ht="15.75" x14ac:dyDescent="0.2">
      <c r="A3817" s="67">
        <f t="shared" si="1628"/>
        <v>46099</v>
      </c>
      <c r="B3817" s="8">
        <f t="shared" si="1632"/>
        <v>18371.581488105629</v>
      </c>
      <c r="C3817" s="224">
        <f t="shared" si="1633"/>
        <v>10600.166217886228</v>
      </c>
      <c r="D3817" s="28">
        <f t="shared" si="1634"/>
        <v>7245.38</v>
      </c>
      <c r="E3817" s="9">
        <f>IF(K3817=1,VLOOKUP(A3816,[1]Plan1!$AY$117:$BA$314,3),E3816)</f>
        <v>7276.54</v>
      </c>
      <c r="F3817" s="110">
        <f t="shared" si="1635"/>
        <v>45763</v>
      </c>
      <c r="G3817" s="12">
        <f t="shared" si="1636"/>
        <v>4.3006716003852752E-3</v>
      </c>
      <c r="H3817" s="11">
        <f t="shared" si="1637"/>
        <v>46081</v>
      </c>
      <c r="I3817" s="11">
        <f t="shared" si="1638"/>
        <v>46081</v>
      </c>
      <c r="J3817" s="1">
        <f t="shared" si="1639"/>
        <v>-12</v>
      </c>
      <c r="K3817" s="1">
        <f t="shared" si="1640"/>
        <v>2</v>
      </c>
      <c r="L3817" s="8">
        <f t="shared" si="1641"/>
        <v>0.99928501000000003</v>
      </c>
      <c r="M3817" s="14">
        <f t="shared" si="1642"/>
        <v>1.0043006699999999</v>
      </c>
      <c r="N3817" s="14">
        <f t="shared" si="1643"/>
        <v>1.7306334464590458</v>
      </c>
      <c r="O3817" s="8">
        <f t="shared" si="1644"/>
        <v>1.72939606</v>
      </c>
      <c r="P3817" s="8">
        <f t="shared" si="1645"/>
        <v>18331.88569255</v>
      </c>
      <c r="Q3817" s="13">
        <f t="shared" si="1646"/>
        <v>0</v>
      </c>
      <c r="R3817" s="21">
        <v>0</v>
      </c>
      <c r="S3817" s="8">
        <f t="shared" si="1647"/>
        <v>0</v>
      </c>
      <c r="T3817" s="10">
        <f t="shared" si="1648"/>
        <v>0</v>
      </c>
      <c r="U3817" s="13">
        <f t="shared" si="1649"/>
        <v>12</v>
      </c>
      <c r="V3817" s="13">
        <v>252</v>
      </c>
      <c r="W3817" s="14">
        <f t="shared" si="1627"/>
        <v>1</v>
      </c>
      <c r="X3817" s="85">
        <f t="shared" si="1631"/>
        <v>39.695795555627761</v>
      </c>
      <c r="Y3817" s="8">
        <v>0</v>
      </c>
      <c r="Z3817" s="9">
        <f t="shared" si="1650"/>
        <v>0</v>
      </c>
      <c r="AA3817" s="26" t="str">
        <f t="shared" si="1629"/>
        <v>A+J=</v>
      </c>
      <c r="AB3817" s="70">
        <f t="shared" si="1630"/>
        <v>46265</v>
      </c>
      <c r="AC3817" s="4"/>
      <c r="AD3817" s="1"/>
      <c r="AE3817" s="11"/>
      <c r="AF3817" s="5"/>
      <c r="AG3817" s="1"/>
      <c r="AH3817" s="1"/>
      <c r="AI3817" s="1"/>
      <c r="AJ3817" s="1"/>
      <c r="AK3817" s="10"/>
      <c r="AL3817" s="1"/>
      <c r="AM3817" s="1"/>
      <c r="AN3817" s="1"/>
      <c r="AO3817" s="1"/>
      <c r="AP3817" s="1"/>
      <c r="AQ3817" s="1"/>
    </row>
    <row r="3818" spans="1:43" ht="15.75" x14ac:dyDescent="0.2">
      <c r="A3818" s="67">
        <f t="shared" si="1628"/>
        <v>46100</v>
      </c>
      <c r="B3818" s="8">
        <f t="shared" si="1632"/>
        <v>18365.012575762506</v>
      </c>
      <c r="C3818" s="224">
        <f t="shared" si="1633"/>
        <v>10600.166217886228</v>
      </c>
      <c r="D3818" s="28">
        <f t="shared" si="1634"/>
        <v>7245.38</v>
      </c>
      <c r="E3818" s="9">
        <f>IF(K3818=1,VLOOKUP(A3817,[1]Plan1!$AY$117:$BA$314,3),E3817)</f>
        <v>7276.54</v>
      </c>
      <c r="F3818" s="110">
        <f t="shared" si="1635"/>
        <v>45763</v>
      </c>
      <c r="G3818" s="12">
        <f t="shared" si="1636"/>
        <v>4.3006716003852752E-3</v>
      </c>
      <c r="H3818" s="11">
        <f t="shared" si="1637"/>
        <v>46081</v>
      </c>
      <c r="I3818" s="11">
        <f t="shared" si="1638"/>
        <v>46081</v>
      </c>
      <c r="J3818" s="1">
        <f t="shared" si="1639"/>
        <v>-12</v>
      </c>
      <c r="K3818" s="1">
        <f t="shared" si="1640"/>
        <v>3</v>
      </c>
      <c r="L3818" s="8">
        <f t="shared" si="1641"/>
        <v>0.99892771000000002</v>
      </c>
      <c r="M3818" s="14">
        <f t="shared" si="1642"/>
        <v>1.0043006699999999</v>
      </c>
      <c r="N3818" s="14">
        <f t="shared" si="1643"/>
        <v>1.7306334464590458</v>
      </c>
      <c r="O3818" s="8">
        <f t="shared" si="1644"/>
        <v>1.7287777</v>
      </c>
      <c r="P3818" s="8">
        <f t="shared" si="1645"/>
        <v>18325.33097377</v>
      </c>
      <c r="Q3818" s="13">
        <f t="shared" si="1646"/>
        <v>0</v>
      </c>
      <c r="R3818" s="21">
        <v>0</v>
      </c>
      <c r="S3818" s="8">
        <f t="shared" si="1647"/>
        <v>0</v>
      </c>
      <c r="T3818" s="10">
        <f t="shared" si="1648"/>
        <v>0</v>
      </c>
      <c r="U3818" s="13">
        <f t="shared" si="1649"/>
        <v>13</v>
      </c>
      <c r="V3818" s="13">
        <v>252</v>
      </c>
      <c r="W3818" s="14">
        <f t="shared" si="1627"/>
        <v>1</v>
      </c>
      <c r="X3818" s="85">
        <f t="shared" si="1631"/>
        <v>39.681601992506209</v>
      </c>
      <c r="Y3818" s="8">
        <v>0</v>
      </c>
      <c r="Z3818" s="9">
        <f t="shared" si="1650"/>
        <v>0</v>
      </c>
      <c r="AA3818" s="26" t="str">
        <f t="shared" si="1629"/>
        <v>A+J=</v>
      </c>
      <c r="AB3818" s="70">
        <f t="shared" si="1630"/>
        <v>46265</v>
      </c>
      <c r="AC3818" s="4"/>
      <c r="AD3818" s="1"/>
      <c r="AE3818" s="11"/>
      <c r="AF3818" s="5"/>
      <c r="AG3818" s="1"/>
      <c r="AH3818" s="1"/>
      <c r="AI3818" s="1"/>
      <c r="AJ3818" s="1"/>
      <c r="AK3818" s="10"/>
      <c r="AL3818" s="1"/>
      <c r="AM3818" s="1"/>
      <c r="AN3818" s="1"/>
      <c r="AO3818" s="1"/>
      <c r="AP3818" s="1"/>
      <c r="AQ3818" s="1"/>
    </row>
    <row r="3819" spans="1:43" ht="15.75" x14ac:dyDescent="0.2">
      <c r="A3819" s="67">
        <f t="shared" si="1628"/>
        <v>46101</v>
      </c>
      <c r="B3819" s="8">
        <f t="shared" si="1632"/>
        <v>18358.445894269633</v>
      </c>
      <c r="C3819" s="224">
        <f t="shared" si="1633"/>
        <v>10600.166217886228</v>
      </c>
      <c r="D3819" s="28">
        <f t="shared" si="1634"/>
        <v>7245.38</v>
      </c>
      <c r="E3819" s="9">
        <f>IF(K3819=1,VLOOKUP(A3818,[1]Plan1!$AY$117:$BA$314,3),E3818)</f>
        <v>7276.54</v>
      </c>
      <c r="F3819" s="110">
        <f t="shared" si="1635"/>
        <v>45763</v>
      </c>
      <c r="G3819" s="12">
        <f t="shared" si="1636"/>
        <v>4.3006716003852752E-3</v>
      </c>
      <c r="H3819" s="11">
        <f t="shared" si="1637"/>
        <v>46081</v>
      </c>
      <c r="I3819" s="11">
        <f t="shared" si="1638"/>
        <v>46081</v>
      </c>
      <c r="J3819" s="1">
        <f t="shared" si="1639"/>
        <v>-12</v>
      </c>
      <c r="K3819" s="1">
        <f t="shared" si="1640"/>
        <v>4</v>
      </c>
      <c r="L3819" s="8">
        <f t="shared" si="1641"/>
        <v>0.99857052999999996</v>
      </c>
      <c r="M3819" s="14">
        <f t="shared" si="1642"/>
        <v>1.0043006699999999</v>
      </c>
      <c r="N3819" s="14">
        <f t="shared" si="1643"/>
        <v>1.7306334464590458</v>
      </c>
      <c r="O3819" s="8">
        <f t="shared" si="1644"/>
        <v>1.72815955</v>
      </c>
      <c r="P3819" s="8">
        <f t="shared" si="1645"/>
        <v>18318.778481019999</v>
      </c>
      <c r="Q3819" s="13">
        <f t="shared" si="1646"/>
        <v>0</v>
      </c>
      <c r="R3819" s="21">
        <v>0</v>
      </c>
      <c r="S3819" s="8">
        <f t="shared" si="1647"/>
        <v>0</v>
      </c>
      <c r="T3819" s="10">
        <f t="shared" si="1648"/>
        <v>0</v>
      </c>
      <c r="U3819" s="13">
        <f t="shared" si="1649"/>
        <v>14</v>
      </c>
      <c r="V3819" s="13">
        <v>252</v>
      </c>
      <c r="W3819" s="14">
        <f t="shared" si="1627"/>
        <v>1</v>
      </c>
      <c r="X3819" s="85">
        <f t="shared" si="1631"/>
        <v>39.667413249632169</v>
      </c>
      <c r="Y3819" s="8">
        <v>0</v>
      </c>
      <c r="Z3819" s="9">
        <f t="shared" si="1650"/>
        <v>0</v>
      </c>
      <c r="AA3819" s="26" t="str">
        <f t="shared" si="1629"/>
        <v>A+J=</v>
      </c>
      <c r="AB3819" s="70">
        <f t="shared" si="1630"/>
        <v>46265</v>
      </c>
      <c r="AC3819" s="4"/>
      <c r="AD3819" s="1"/>
      <c r="AE3819" s="11"/>
      <c r="AF3819" s="5"/>
      <c r="AG3819" s="1"/>
      <c r="AH3819" s="1"/>
      <c r="AI3819" s="1"/>
      <c r="AJ3819" s="1"/>
      <c r="AK3819" s="10"/>
      <c r="AL3819" s="1"/>
      <c r="AM3819" s="1"/>
      <c r="AN3819" s="1"/>
      <c r="AO3819" s="1"/>
      <c r="AP3819" s="1"/>
      <c r="AQ3819" s="1"/>
    </row>
    <row r="3820" spans="1:43" ht="15.75" x14ac:dyDescent="0.2">
      <c r="A3820" s="67">
        <f t="shared" si="1628"/>
        <v>46102</v>
      </c>
      <c r="B3820" s="8">
        <f t="shared" si="1632"/>
        <v>18358.445894269633</v>
      </c>
      <c r="C3820" s="224">
        <f t="shared" si="1633"/>
        <v>10600.166217886228</v>
      </c>
      <c r="D3820" s="28">
        <f t="shared" si="1634"/>
        <v>7245.38</v>
      </c>
      <c r="E3820" s="9">
        <f>IF(K3820=1,VLOOKUP(A3819,[1]Plan1!$AY$117:$BA$314,3),E3819)</f>
        <v>7276.54</v>
      </c>
      <c r="F3820" s="110">
        <f t="shared" si="1635"/>
        <v>45763</v>
      </c>
      <c r="G3820" s="12">
        <f t="shared" si="1636"/>
        <v>4.3006716003852752E-3</v>
      </c>
      <c r="H3820" s="11">
        <f t="shared" si="1637"/>
        <v>46081</v>
      </c>
      <c r="I3820" s="11">
        <f t="shared" si="1638"/>
        <v>46081</v>
      </c>
      <c r="J3820" s="1">
        <f t="shared" si="1639"/>
        <v>-12</v>
      </c>
      <c r="K3820" s="1">
        <f t="shared" si="1640"/>
        <v>4</v>
      </c>
      <c r="L3820" s="8">
        <f t="shared" si="1641"/>
        <v>0.99857052999999996</v>
      </c>
      <c r="M3820" s="14">
        <f t="shared" si="1642"/>
        <v>1.0043006699999999</v>
      </c>
      <c r="N3820" s="14">
        <f t="shared" si="1643"/>
        <v>1.7306334464590458</v>
      </c>
      <c r="O3820" s="8">
        <f t="shared" si="1644"/>
        <v>1.72815955</v>
      </c>
      <c r="P3820" s="8">
        <f t="shared" si="1645"/>
        <v>18318.778481019999</v>
      </c>
      <c r="Q3820" s="13">
        <f t="shared" si="1646"/>
        <v>0</v>
      </c>
      <c r="R3820" s="21">
        <v>0</v>
      </c>
      <c r="S3820" s="8">
        <f t="shared" si="1647"/>
        <v>0</v>
      </c>
      <c r="T3820" s="10">
        <f t="shared" si="1648"/>
        <v>0</v>
      </c>
      <c r="U3820" s="13">
        <f t="shared" si="1649"/>
        <v>14</v>
      </c>
      <c r="V3820" s="13">
        <v>252</v>
      </c>
      <c r="W3820" s="14">
        <f t="shared" si="1627"/>
        <v>1</v>
      </c>
      <c r="X3820" s="85">
        <f t="shared" si="1631"/>
        <v>39.667413249632169</v>
      </c>
      <c r="Y3820" s="8">
        <v>0</v>
      </c>
      <c r="Z3820" s="9">
        <f t="shared" si="1650"/>
        <v>0</v>
      </c>
      <c r="AA3820" s="26" t="str">
        <f t="shared" si="1629"/>
        <v>A+J=</v>
      </c>
      <c r="AB3820" s="70">
        <f t="shared" si="1630"/>
        <v>46265</v>
      </c>
      <c r="AC3820" s="4"/>
      <c r="AD3820" s="1"/>
      <c r="AE3820" s="11"/>
      <c r="AF3820" s="5"/>
      <c r="AG3820" s="1"/>
      <c r="AH3820" s="1"/>
      <c r="AI3820" s="1"/>
      <c r="AJ3820" s="1"/>
      <c r="AK3820" s="10"/>
      <c r="AL3820" s="1"/>
      <c r="AM3820" s="1"/>
      <c r="AN3820" s="1"/>
      <c r="AO3820" s="1"/>
      <c r="AP3820" s="1"/>
      <c r="AQ3820" s="1"/>
    </row>
    <row r="3821" spans="1:43" ht="15.75" x14ac:dyDescent="0.2">
      <c r="A3821" s="67">
        <f t="shared" si="1628"/>
        <v>46103</v>
      </c>
      <c r="B3821" s="8">
        <f t="shared" si="1632"/>
        <v>18358.445894269633</v>
      </c>
      <c r="C3821" s="224">
        <f t="shared" si="1633"/>
        <v>10600.166217886228</v>
      </c>
      <c r="D3821" s="28">
        <f t="shared" si="1634"/>
        <v>7245.38</v>
      </c>
      <c r="E3821" s="9">
        <f>IF(K3821=1,VLOOKUP(A3820,[1]Plan1!$AY$117:$BA$314,3),E3820)</f>
        <v>7276.54</v>
      </c>
      <c r="F3821" s="110">
        <f t="shared" si="1635"/>
        <v>45763</v>
      </c>
      <c r="G3821" s="12">
        <f t="shared" si="1636"/>
        <v>4.3006716003852752E-3</v>
      </c>
      <c r="H3821" s="11">
        <f t="shared" si="1637"/>
        <v>46081</v>
      </c>
      <c r="I3821" s="11">
        <f t="shared" si="1638"/>
        <v>46081</v>
      </c>
      <c r="J3821" s="1">
        <f t="shared" si="1639"/>
        <v>-12</v>
      </c>
      <c r="K3821" s="1">
        <f t="shared" si="1640"/>
        <v>4</v>
      </c>
      <c r="L3821" s="8">
        <f t="shared" si="1641"/>
        <v>0.99857052999999996</v>
      </c>
      <c r="M3821" s="14">
        <f t="shared" si="1642"/>
        <v>1.0043006699999999</v>
      </c>
      <c r="N3821" s="14">
        <f t="shared" si="1643"/>
        <v>1.7306334464590458</v>
      </c>
      <c r="O3821" s="8">
        <f t="shared" si="1644"/>
        <v>1.72815955</v>
      </c>
      <c r="P3821" s="8">
        <f t="shared" si="1645"/>
        <v>18318.778481019999</v>
      </c>
      <c r="Q3821" s="13">
        <f t="shared" si="1646"/>
        <v>0</v>
      </c>
      <c r="R3821" s="21">
        <v>0</v>
      </c>
      <c r="S3821" s="8">
        <f t="shared" si="1647"/>
        <v>0</v>
      </c>
      <c r="T3821" s="10">
        <f t="shared" si="1648"/>
        <v>0</v>
      </c>
      <c r="U3821" s="13">
        <f t="shared" si="1649"/>
        <v>14</v>
      </c>
      <c r="V3821" s="13">
        <v>252</v>
      </c>
      <c r="W3821" s="14">
        <f t="shared" si="1627"/>
        <v>1</v>
      </c>
      <c r="X3821" s="85">
        <f t="shared" si="1631"/>
        <v>39.667413249632169</v>
      </c>
      <c r="Y3821" s="8">
        <v>0</v>
      </c>
      <c r="Z3821" s="9">
        <f t="shared" si="1650"/>
        <v>0</v>
      </c>
      <c r="AA3821" s="26" t="str">
        <f t="shared" si="1629"/>
        <v>A+J=</v>
      </c>
      <c r="AB3821" s="70">
        <f t="shared" si="1630"/>
        <v>46265</v>
      </c>
      <c r="AC3821" s="4"/>
      <c r="AD3821" s="1"/>
      <c r="AE3821" s="11"/>
      <c r="AF3821" s="5"/>
      <c r="AG3821" s="1"/>
      <c r="AH3821" s="1"/>
      <c r="AI3821" s="1"/>
      <c r="AJ3821" s="1"/>
      <c r="AK3821" s="10"/>
      <c r="AL3821" s="1"/>
      <c r="AM3821" s="1"/>
      <c r="AN3821" s="1"/>
      <c r="AO3821" s="1"/>
      <c r="AP3821" s="1"/>
      <c r="AQ3821" s="1"/>
    </row>
    <row r="3822" spans="1:43" ht="15.75" x14ac:dyDescent="0.2">
      <c r="A3822" s="67">
        <f t="shared" si="1628"/>
        <v>46104</v>
      </c>
      <c r="B3822" s="8">
        <f t="shared" si="1632"/>
        <v>18351.881868565149</v>
      </c>
      <c r="C3822" s="224">
        <f t="shared" si="1633"/>
        <v>10600.166217886228</v>
      </c>
      <c r="D3822" s="28">
        <f t="shared" si="1634"/>
        <v>7245.38</v>
      </c>
      <c r="E3822" s="9">
        <f>IF(K3822=1,VLOOKUP(A3821,[1]Plan1!$AY$117:$BA$314,3),E3821)</f>
        <v>7276.54</v>
      </c>
      <c r="F3822" s="110">
        <f t="shared" si="1635"/>
        <v>45763</v>
      </c>
      <c r="G3822" s="12">
        <f t="shared" si="1636"/>
        <v>4.3006716003852752E-3</v>
      </c>
      <c r="H3822" s="11">
        <f t="shared" si="1637"/>
        <v>46081</v>
      </c>
      <c r="I3822" s="11">
        <f t="shared" si="1638"/>
        <v>46081</v>
      </c>
      <c r="J3822" s="1">
        <f t="shared" si="1639"/>
        <v>-12</v>
      </c>
      <c r="K3822" s="1">
        <f t="shared" si="1640"/>
        <v>5</v>
      </c>
      <c r="L3822" s="8">
        <f t="shared" si="1641"/>
        <v>0.99821349000000004</v>
      </c>
      <c r="M3822" s="14">
        <f t="shared" si="1642"/>
        <v>1.0043006699999999</v>
      </c>
      <c r="N3822" s="14">
        <f t="shared" si="1643"/>
        <v>1.7306334464590458</v>
      </c>
      <c r="O3822" s="8">
        <f t="shared" si="1644"/>
        <v>1.72754165</v>
      </c>
      <c r="P3822" s="8">
        <f t="shared" si="1645"/>
        <v>18312.228638320001</v>
      </c>
      <c r="Q3822" s="13">
        <f t="shared" si="1646"/>
        <v>0</v>
      </c>
      <c r="R3822" s="21">
        <v>0</v>
      </c>
      <c r="S3822" s="8">
        <f t="shared" si="1647"/>
        <v>0</v>
      </c>
      <c r="T3822" s="10">
        <f t="shared" si="1648"/>
        <v>0</v>
      </c>
      <c r="U3822" s="13">
        <f t="shared" si="1649"/>
        <v>15</v>
      </c>
      <c r="V3822" s="13">
        <v>252</v>
      </c>
      <c r="W3822" s="14">
        <f t="shared" si="1627"/>
        <v>1</v>
      </c>
      <c r="X3822" s="85">
        <f t="shared" si="1631"/>
        <v>39.653230245148038</v>
      </c>
      <c r="Y3822" s="8">
        <v>0</v>
      </c>
      <c r="Z3822" s="9">
        <f t="shared" si="1650"/>
        <v>0</v>
      </c>
      <c r="AA3822" s="26" t="str">
        <f t="shared" si="1629"/>
        <v>A+J=</v>
      </c>
      <c r="AB3822" s="70">
        <f t="shared" si="1630"/>
        <v>46265</v>
      </c>
      <c r="AC3822" s="4"/>
      <c r="AD3822" s="1"/>
      <c r="AE3822" s="11"/>
      <c r="AF3822" s="5"/>
      <c r="AG3822" s="1"/>
      <c r="AH3822" s="1"/>
      <c r="AI3822" s="1"/>
      <c r="AJ3822" s="1"/>
      <c r="AK3822" s="10"/>
      <c r="AL3822" s="1"/>
      <c r="AM3822" s="1"/>
      <c r="AN3822" s="1"/>
      <c r="AO3822" s="1"/>
      <c r="AP3822" s="1"/>
      <c r="AQ3822" s="1"/>
    </row>
    <row r="3823" spans="1:43" ht="15.75" x14ac:dyDescent="0.2">
      <c r="A3823" s="67">
        <f t="shared" si="1628"/>
        <v>46105</v>
      </c>
      <c r="B3823" s="8">
        <f t="shared" si="1632"/>
        <v>18345.319967471376</v>
      </c>
      <c r="C3823" s="224">
        <f t="shared" si="1633"/>
        <v>10600.166217886228</v>
      </c>
      <c r="D3823" s="28">
        <f t="shared" si="1634"/>
        <v>7245.38</v>
      </c>
      <c r="E3823" s="9">
        <f>IF(K3823=1,VLOOKUP(A3822,[1]Plan1!$AY$117:$BA$314,3),E3822)</f>
        <v>7276.54</v>
      </c>
      <c r="F3823" s="110">
        <f t="shared" si="1635"/>
        <v>45763</v>
      </c>
      <c r="G3823" s="12">
        <f t="shared" si="1636"/>
        <v>4.3006716003852752E-3</v>
      </c>
      <c r="H3823" s="11">
        <f t="shared" si="1637"/>
        <v>46081</v>
      </c>
      <c r="I3823" s="11">
        <f t="shared" si="1638"/>
        <v>46081</v>
      </c>
      <c r="J3823" s="1">
        <f t="shared" si="1639"/>
        <v>-12</v>
      </c>
      <c r="K3823" s="1">
        <f t="shared" si="1640"/>
        <v>6</v>
      </c>
      <c r="L3823" s="8">
        <f t="shared" si="1641"/>
        <v>0.99785657000000005</v>
      </c>
      <c r="M3823" s="14">
        <f t="shared" si="1642"/>
        <v>1.0043006699999999</v>
      </c>
      <c r="N3823" s="14">
        <f t="shared" si="1643"/>
        <v>1.7306334464590458</v>
      </c>
      <c r="O3823" s="8">
        <f t="shared" si="1644"/>
        <v>1.72692395</v>
      </c>
      <c r="P3823" s="8">
        <f t="shared" si="1645"/>
        <v>18305.680915640001</v>
      </c>
      <c r="Q3823" s="13">
        <f t="shared" si="1646"/>
        <v>0</v>
      </c>
      <c r="R3823" s="21">
        <v>0</v>
      </c>
      <c r="S3823" s="8">
        <f t="shared" si="1647"/>
        <v>0</v>
      </c>
      <c r="T3823" s="10">
        <f t="shared" si="1648"/>
        <v>0</v>
      </c>
      <c r="U3823" s="13">
        <f t="shared" si="1649"/>
        <v>16</v>
      </c>
      <c r="V3823" s="13">
        <v>252</v>
      </c>
      <c r="W3823" s="14">
        <f t="shared" si="1627"/>
        <v>1</v>
      </c>
      <c r="X3823" s="85">
        <f t="shared" si="1631"/>
        <v>39.639051831375831</v>
      </c>
      <c r="Y3823" s="8">
        <v>0</v>
      </c>
      <c r="Z3823" s="9">
        <f t="shared" si="1650"/>
        <v>0</v>
      </c>
      <c r="AA3823" s="26" t="str">
        <f t="shared" si="1629"/>
        <v>A+J=</v>
      </c>
      <c r="AB3823" s="70">
        <f t="shared" si="1630"/>
        <v>46265</v>
      </c>
      <c r="AC3823" s="4"/>
      <c r="AD3823" s="1"/>
      <c r="AE3823" s="11"/>
      <c r="AF3823" s="5"/>
      <c r="AG3823" s="1"/>
      <c r="AH3823" s="1"/>
      <c r="AI3823" s="1"/>
      <c r="AJ3823" s="1"/>
      <c r="AK3823" s="10"/>
      <c r="AL3823" s="1"/>
      <c r="AM3823" s="1"/>
      <c r="AN3823" s="1"/>
      <c r="AO3823" s="1"/>
      <c r="AP3823" s="1"/>
      <c r="AQ3823" s="1"/>
    </row>
    <row r="3824" spans="1:43" ht="15.75" x14ac:dyDescent="0.2">
      <c r="A3824" s="67">
        <f t="shared" si="1628"/>
        <v>46106</v>
      </c>
      <c r="B3824" s="8">
        <f t="shared" si="1632"/>
        <v>18338.760509706924</v>
      </c>
      <c r="C3824" s="224">
        <f t="shared" si="1633"/>
        <v>10600.166217886228</v>
      </c>
      <c r="D3824" s="28">
        <f t="shared" si="1634"/>
        <v>7245.38</v>
      </c>
      <c r="E3824" s="9">
        <f>IF(K3824=1,VLOOKUP(A3823,[1]Plan1!$AY$117:$BA$314,3),E3823)</f>
        <v>7276.54</v>
      </c>
      <c r="F3824" s="110">
        <f t="shared" si="1635"/>
        <v>45763</v>
      </c>
      <c r="G3824" s="12">
        <f t="shared" si="1636"/>
        <v>4.3006716003852752E-3</v>
      </c>
      <c r="H3824" s="11">
        <f t="shared" si="1637"/>
        <v>46081</v>
      </c>
      <c r="I3824" s="11">
        <f t="shared" si="1638"/>
        <v>46081</v>
      </c>
      <c r="J3824" s="1">
        <f t="shared" si="1639"/>
        <v>-12</v>
      </c>
      <c r="K3824" s="1">
        <f t="shared" si="1640"/>
        <v>7</v>
      </c>
      <c r="L3824" s="8">
        <f t="shared" si="1641"/>
        <v>0.99749977999999995</v>
      </c>
      <c r="M3824" s="14">
        <f t="shared" si="1642"/>
        <v>1.0043006699999999</v>
      </c>
      <c r="N3824" s="14">
        <f t="shared" si="1643"/>
        <v>1.7306334464590458</v>
      </c>
      <c r="O3824" s="8">
        <f t="shared" si="1644"/>
        <v>1.7263064800000001</v>
      </c>
      <c r="P3824" s="8">
        <f t="shared" si="1645"/>
        <v>18299.135631010002</v>
      </c>
      <c r="Q3824" s="13">
        <f t="shared" si="1646"/>
        <v>0</v>
      </c>
      <c r="R3824" s="21">
        <v>0</v>
      </c>
      <c r="S3824" s="8">
        <f t="shared" si="1647"/>
        <v>0</v>
      </c>
      <c r="T3824" s="10">
        <f t="shared" si="1648"/>
        <v>0</v>
      </c>
      <c r="U3824" s="13">
        <f t="shared" si="1649"/>
        <v>17</v>
      </c>
      <c r="V3824" s="13">
        <v>252</v>
      </c>
      <c r="W3824" s="14">
        <f t="shared" si="1627"/>
        <v>1</v>
      </c>
      <c r="X3824" s="85">
        <f t="shared" si="1631"/>
        <v>39.62487869692233</v>
      </c>
      <c r="Y3824" s="8">
        <v>0</v>
      </c>
      <c r="Z3824" s="9">
        <f t="shared" si="1650"/>
        <v>0</v>
      </c>
      <c r="AA3824" s="26" t="str">
        <f t="shared" si="1629"/>
        <v>A+J=</v>
      </c>
      <c r="AB3824" s="70">
        <f t="shared" si="1630"/>
        <v>46265</v>
      </c>
      <c r="AC3824" s="4"/>
      <c r="AD3824" s="1"/>
      <c r="AE3824" s="11"/>
      <c r="AF3824" s="5"/>
      <c r="AG3824" s="1"/>
      <c r="AH3824" s="1"/>
      <c r="AI3824" s="1"/>
      <c r="AJ3824" s="1"/>
      <c r="AK3824" s="10"/>
      <c r="AL3824" s="1"/>
      <c r="AM3824" s="1"/>
      <c r="AN3824" s="1"/>
      <c r="AO3824" s="1"/>
      <c r="AP3824" s="1"/>
      <c r="AQ3824" s="1"/>
    </row>
    <row r="3825" spans="1:43" ht="15.75" x14ac:dyDescent="0.2">
      <c r="A3825" s="67">
        <f t="shared" si="1628"/>
        <v>46107</v>
      </c>
      <c r="B3825" s="8">
        <f t="shared" si="1632"/>
        <v>18332.203389022252</v>
      </c>
      <c r="C3825" s="224">
        <f t="shared" si="1633"/>
        <v>10600.166217886228</v>
      </c>
      <c r="D3825" s="28">
        <f t="shared" si="1634"/>
        <v>7245.38</v>
      </c>
      <c r="E3825" s="9">
        <f>IF(K3825=1,VLOOKUP(A3824,[1]Plan1!$AY$117:$BA$314,3),E3824)</f>
        <v>7276.54</v>
      </c>
      <c r="F3825" s="110">
        <f t="shared" si="1635"/>
        <v>45763</v>
      </c>
      <c r="G3825" s="12">
        <f t="shared" si="1636"/>
        <v>4.3006716003852752E-3</v>
      </c>
      <c r="H3825" s="11">
        <f t="shared" si="1637"/>
        <v>46081</v>
      </c>
      <c r="I3825" s="11">
        <f t="shared" si="1638"/>
        <v>46081</v>
      </c>
      <c r="J3825" s="1">
        <f t="shared" si="1639"/>
        <v>-12</v>
      </c>
      <c r="K3825" s="1">
        <f t="shared" si="1640"/>
        <v>8</v>
      </c>
      <c r="L3825" s="8">
        <f t="shared" si="1641"/>
        <v>0.99714312000000005</v>
      </c>
      <c r="M3825" s="14">
        <f t="shared" si="1642"/>
        <v>1.0043006699999999</v>
      </c>
      <c r="N3825" s="14">
        <f t="shared" si="1643"/>
        <v>1.7306334464590458</v>
      </c>
      <c r="O3825" s="8">
        <f t="shared" si="1644"/>
        <v>1.72568923</v>
      </c>
      <c r="P3825" s="8">
        <f t="shared" si="1645"/>
        <v>18292.592678410001</v>
      </c>
      <c r="Q3825" s="13">
        <f t="shared" si="1646"/>
        <v>0</v>
      </c>
      <c r="R3825" s="21">
        <v>0</v>
      </c>
      <c r="S3825" s="8">
        <f t="shared" si="1647"/>
        <v>0</v>
      </c>
      <c r="T3825" s="10">
        <f t="shared" si="1648"/>
        <v>0</v>
      </c>
      <c r="U3825" s="13">
        <f t="shared" si="1649"/>
        <v>18</v>
      </c>
      <c r="V3825" s="13">
        <v>252</v>
      </c>
      <c r="W3825" s="14">
        <f t="shared" si="1627"/>
        <v>1</v>
      </c>
      <c r="X3825" s="85">
        <f t="shared" si="1631"/>
        <v>39.610710612251943</v>
      </c>
      <c r="Y3825" s="8">
        <v>0</v>
      </c>
      <c r="Z3825" s="9">
        <f t="shared" si="1650"/>
        <v>0</v>
      </c>
      <c r="AA3825" s="26" t="str">
        <f t="shared" si="1629"/>
        <v>A+J=</v>
      </c>
      <c r="AB3825" s="70">
        <f t="shared" si="1630"/>
        <v>46265</v>
      </c>
      <c r="AC3825" s="4"/>
      <c r="AD3825" s="1"/>
      <c r="AE3825" s="11"/>
      <c r="AF3825" s="5"/>
      <c r="AG3825" s="1"/>
      <c r="AH3825" s="1"/>
      <c r="AI3825" s="1"/>
      <c r="AJ3825" s="1"/>
      <c r="AK3825" s="10"/>
      <c r="AL3825" s="1"/>
      <c r="AM3825" s="1"/>
      <c r="AN3825" s="1"/>
      <c r="AO3825" s="1"/>
      <c r="AP3825" s="1"/>
      <c r="AQ3825" s="1"/>
    </row>
    <row r="3826" spans="1:43" ht="15.75" x14ac:dyDescent="0.2">
      <c r="A3826" s="67">
        <f t="shared" si="1628"/>
        <v>46108</v>
      </c>
      <c r="B3826" s="8">
        <f t="shared" si="1632"/>
        <v>18325.648499197829</v>
      </c>
      <c r="C3826" s="224">
        <f t="shared" si="1633"/>
        <v>10600.166217886228</v>
      </c>
      <c r="D3826" s="28">
        <f t="shared" si="1634"/>
        <v>7245.38</v>
      </c>
      <c r="E3826" s="9">
        <f>IF(K3826=1,VLOOKUP(A3825,[1]Plan1!$AY$117:$BA$314,3),E3825)</f>
        <v>7276.54</v>
      </c>
      <c r="F3826" s="110">
        <f t="shared" si="1635"/>
        <v>45763</v>
      </c>
      <c r="G3826" s="12">
        <f t="shared" si="1636"/>
        <v>4.3006716003852752E-3</v>
      </c>
      <c r="H3826" s="11">
        <f t="shared" si="1637"/>
        <v>46081</v>
      </c>
      <c r="I3826" s="11">
        <f t="shared" si="1638"/>
        <v>46081</v>
      </c>
      <c r="J3826" s="1">
        <f t="shared" si="1639"/>
        <v>-12</v>
      </c>
      <c r="K3826" s="1">
        <f t="shared" si="1640"/>
        <v>9</v>
      </c>
      <c r="L3826" s="8">
        <f t="shared" si="1641"/>
        <v>0.99678657999999998</v>
      </c>
      <c r="M3826" s="14">
        <f t="shared" si="1642"/>
        <v>1.0043006699999999</v>
      </c>
      <c r="N3826" s="14">
        <f t="shared" si="1643"/>
        <v>1.7306334464590458</v>
      </c>
      <c r="O3826" s="8">
        <f t="shared" si="1644"/>
        <v>1.7250721899999999</v>
      </c>
      <c r="P3826" s="8">
        <f t="shared" si="1645"/>
        <v>18286.05195185</v>
      </c>
      <c r="Q3826" s="13">
        <f t="shared" si="1646"/>
        <v>0</v>
      </c>
      <c r="R3826" s="21">
        <v>0</v>
      </c>
      <c r="S3826" s="8">
        <f t="shared" si="1647"/>
        <v>0</v>
      </c>
      <c r="T3826" s="10">
        <f t="shared" si="1648"/>
        <v>0</v>
      </c>
      <c r="U3826" s="13">
        <f t="shared" si="1649"/>
        <v>19</v>
      </c>
      <c r="V3826" s="13">
        <v>252</v>
      </c>
      <c r="W3826" s="14">
        <f t="shared" si="1627"/>
        <v>1</v>
      </c>
      <c r="X3826" s="85">
        <f t="shared" si="1631"/>
        <v>39.596547347829073</v>
      </c>
      <c r="Y3826" s="8">
        <v>0</v>
      </c>
      <c r="Z3826" s="9">
        <f t="shared" si="1650"/>
        <v>0</v>
      </c>
      <c r="AA3826" s="26" t="str">
        <f t="shared" si="1629"/>
        <v>A+J=</v>
      </c>
      <c r="AB3826" s="70">
        <f t="shared" si="1630"/>
        <v>46265</v>
      </c>
      <c r="AC3826" s="4"/>
      <c r="AD3826" s="1"/>
      <c r="AE3826" s="11"/>
      <c r="AF3826" s="5"/>
      <c r="AG3826" s="1"/>
      <c r="AH3826" s="1"/>
      <c r="AI3826" s="1"/>
      <c r="AJ3826" s="1"/>
      <c r="AK3826" s="10"/>
      <c r="AL3826" s="1"/>
      <c r="AM3826" s="1"/>
      <c r="AN3826" s="1"/>
      <c r="AO3826" s="1"/>
      <c r="AP3826" s="1"/>
      <c r="AQ3826" s="1"/>
    </row>
    <row r="3827" spans="1:43" ht="15.75" x14ac:dyDescent="0.2">
      <c r="A3827" s="67">
        <f t="shared" si="1628"/>
        <v>46109</v>
      </c>
      <c r="B3827" s="8">
        <f t="shared" si="1632"/>
        <v>18325.648499197829</v>
      </c>
      <c r="C3827" s="224">
        <f t="shared" si="1633"/>
        <v>10600.166217886228</v>
      </c>
      <c r="D3827" s="28">
        <f t="shared" si="1634"/>
        <v>7245.38</v>
      </c>
      <c r="E3827" s="9">
        <f>IF(K3827=1,VLOOKUP(A3826,[1]Plan1!$AY$117:$BA$314,3),E3826)</f>
        <v>7276.54</v>
      </c>
      <c r="F3827" s="110">
        <f t="shared" si="1635"/>
        <v>45763</v>
      </c>
      <c r="G3827" s="12">
        <f t="shared" si="1636"/>
        <v>4.3006716003852752E-3</v>
      </c>
      <c r="H3827" s="11">
        <f t="shared" si="1637"/>
        <v>46081</v>
      </c>
      <c r="I3827" s="11">
        <f t="shared" si="1638"/>
        <v>46081</v>
      </c>
      <c r="J3827" s="1">
        <f t="shared" si="1639"/>
        <v>-12</v>
      </c>
      <c r="K3827" s="1">
        <f t="shared" si="1640"/>
        <v>9</v>
      </c>
      <c r="L3827" s="8">
        <f t="shared" si="1641"/>
        <v>0.99678657999999998</v>
      </c>
      <c r="M3827" s="14">
        <f t="shared" si="1642"/>
        <v>1.0043006699999999</v>
      </c>
      <c r="N3827" s="14">
        <f t="shared" si="1643"/>
        <v>1.7306334464590458</v>
      </c>
      <c r="O3827" s="8">
        <f t="shared" si="1644"/>
        <v>1.7250721899999999</v>
      </c>
      <c r="P3827" s="8">
        <f t="shared" si="1645"/>
        <v>18286.05195185</v>
      </c>
      <c r="Q3827" s="13">
        <f t="shared" si="1646"/>
        <v>0</v>
      </c>
      <c r="R3827" s="21">
        <v>0</v>
      </c>
      <c r="S3827" s="8">
        <f t="shared" si="1647"/>
        <v>0</v>
      </c>
      <c r="T3827" s="10">
        <f t="shared" si="1648"/>
        <v>0</v>
      </c>
      <c r="U3827" s="13">
        <f t="shared" si="1649"/>
        <v>19</v>
      </c>
      <c r="V3827" s="13">
        <v>252</v>
      </c>
      <c r="W3827" s="14">
        <f t="shared" si="1627"/>
        <v>1</v>
      </c>
      <c r="X3827" s="85">
        <f t="shared" si="1631"/>
        <v>39.596547347829073</v>
      </c>
      <c r="Y3827" s="8">
        <v>0</v>
      </c>
      <c r="Z3827" s="9">
        <f t="shared" si="1650"/>
        <v>0</v>
      </c>
      <c r="AA3827" s="26" t="str">
        <f t="shared" si="1629"/>
        <v>A+J=</v>
      </c>
      <c r="AB3827" s="70">
        <f t="shared" si="1630"/>
        <v>46265</v>
      </c>
      <c r="AC3827" s="4"/>
      <c r="AD3827" s="1"/>
      <c r="AE3827" s="11"/>
      <c r="AF3827" s="5"/>
      <c r="AG3827" s="1"/>
      <c r="AH3827" s="1"/>
      <c r="AI3827" s="1"/>
      <c r="AJ3827" s="1"/>
      <c r="AK3827" s="10"/>
      <c r="AL3827" s="1"/>
      <c r="AM3827" s="1"/>
      <c r="AN3827" s="1"/>
      <c r="AO3827" s="1"/>
      <c r="AP3827" s="1"/>
      <c r="AQ3827" s="1"/>
    </row>
    <row r="3828" spans="1:43" ht="15.75" x14ac:dyDescent="0.2">
      <c r="A3828" s="67">
        <f t="shared" si="1628"/>
        <v>46110</v>
      </c>
      <c r="B3828" s="8">
        <f t="shared" si="1632"/>
        <v>18325.648499197829</v>
      </c>
      <c r="C3828" s="224">
        <f t="shared" si="1633"/>
        <v>10600.166217886228</v>
      </c>
      <c r="D3828" s="28">
        <f t="shared" si="1634"/>
        <v>7245.38</v>
      </c>
      <c r="E3828" s="9">
        <f>IF(K3828=1,VLOOKUP(A3827,[1]Plan1!$AY$117:$BA$314,3),E3827)</f>
        <v>7276.54</v>
      </c>
      <c r="F3828" s="110">
        <f t="shared" si="1635"/>
        <v>45763</v>
      </c>
      <c r="G3828" s="12">
        <f t="shared" si="1636"/>
        <v>4.3006716003852752E-3</v>
      </c>
      <c r="H3828" s="11">
        <f t="shared" si="1637"/>
        <v>46081</v>
      </c>
      <c r="I3828" s="11">
        <f t="shared" si="1638"/>
        <v>46081</v>
      </c>
      <c r="J3828" s="1">
        <f t="shared" si="1639"/>
        <v>-12</v>
      </c>
      <c r="K3828" s="1">
        <f t="shared" si="1640"/>
        <v>9</v>
      </c>
      <c r="L3828" s="8">
        <f t="shared" si="1641"/>
        <v>0.99678657999999998</v>
      </c>
      <c r="M3828" s="14">
        <f t="shared" si="1642"/>
        <v>1.0043006699999999</v>
      </c>
      <c r="N3828" s="14">
        <f t="shared" si="1643"/>
        <v>1.7306334464590458</v>
      </c>
      <c r="O3828" s="8">
        <f t="shared" si="1644"/>
        <v>1.7250721899999999</v>
      </c>
      <c r="P3828" s="8">
        <f t="shared" si="1645"/>
        <v>18286.05195185</v>
      </c>
      <c r="Q3828" s="13">
        <f t="shared" si="1646"/>
        <v>0</v>
      </c>
      <c r="R3828" s="21">
        <v>0</v>
      </c>
      <c r="S3828" s="8">
        <f t="shared" si="1647"/>
        <v>0</v>
      </c>
      <c r="T3828" s="10">
        <f t="shared" si="1648"/>
        <v>0</v>
      </c>
      <c r="U3828" s="13">
        <f t="shared" si="1649"/>
        <v>19</v>
      </c>
      <c r="V3828" s="13">
        <v>252</v>
      </c>
      <c r="W3828" s="14">
        <f t="shared" si="1627"/>
        <v>1</v>
      </c>
      <c r="X3828" s="85">
        <f t="shared" si="1631"/>
        <v>39.596547347829073</v>
      </c>
      <c r="Y3828" s="8">
        <v>0</v>
      </c>
      <c r="Z3828" s="9">
        <f t="shared" si="1650"/>
        <v>0</v>
      </c>
      <c r="AA3828" s="26" t="str">
        <f t="shared" si="1629"/>
        <v>A+J=</v>
      </c>
      <c r="AB3828" s="70">
        <f t="shared" si="1630"/>
        <v>46265</v>
      </c>
      <c r="AC3828" s="4"/>
      <c r="AD3828" s="1"/>
      <c r="AE3828" s="11"/>
      <c r="AF3828" s="5"/>
      <c r="AG3828" s="1"/>
      <c r="AH3828" s="1"/>
      <c r="AI3828" s="1"/>
      <c r="AJ3828" s="1"/>
      <c r="AK3828" s="10"/>
      <c r="AL3828" s="1"/>
      <c r="AM3828" s="1"/>
      <c r="AN3828" s="1"/>
      <c r="AO3828" s="1"/>
      <c r="AP3828" s="1"/>
      <c r="AQ3828" s="1"/>
    </row>
    <row r="3829" spans="1:43" ht="15.75" x14ac:dyDescent="0.2">
      <c r="A3829" s="67">
        <f t="shared" si="1628"/>
        <v>46111</v>
      </c>
      <c r="B3829" s="8">
        <f t="shared" si="1632"/>
        <v>18319.095946453188</v>
      </c>
      <c r="C3829" s="224">
        <f t="shared" si="1633"/>
        <v>10600.166217886228</v>
      </c>
      <c r="D3829" s="28">
        <f t="shared" si="1634"/>
        <v>7245.38</v>
      </c>
      <c r="E3829" s="9">
        <f>IF(K3829=1,VLOOKUP(A3828,[1]Plan1!$AY$117:$BA$314,3),E3828)</f>
        <v>7276.54</v>
      </c>
      <c r="F3829" s="110">
        <f t="shared" si="1635"/>
        <v>45763</v>
      </c>
      <c r="G3829" s="12">
        <f t="shared" si="1636"/>
        <v>4.3006716003852752E-3</v>
      </c>
      <c r="H3829" s="11">
        <f t="shared" si="1637"/>
        <v>46081</v>
      </c>
      <c r="I3829" s="11">
        <f t="shared" si="1638"/>
        <v>46081</v>
      </c>
      <c r="J3829" s="1">
        <f t="shared" si="1639"/>
        <v>-12</v>
      </c>
      <c r="K3829" s="1">
        <f t="shared" si="1640"/>
        <v>10</v>
      </c>
      <c r="L3829" s="8">
        <f t="shared" si="1641"/>
        <v>0.99643017</v>
      </c>
      <c r="M3829" s="14">
        <f t="shared" si="1642"/>
        <v>1.0043006699999999</v>
      </c>
      <c r="N3829" s="14">
        <f t="shared" si="1643"/>
        <v>1.7306334464590458</v>
      </c>
      <c r="O3829" s="8">
        <f t="shared" si="1644"/>
        <v>1.72445537</v>
      </c>
      <c r="P3829" s="8">
        <f t="shared" si="1645"/>
        <v>18279.513557319999</v>
      </c>
      <c r="Q3829" s="13">
        <f t="shared" si="1646"/>
        <v>0</v>
      </c>
      <c r="R3829" s="21">
        <v>0</v>
      </c>
      <c r="S3829" s="8">
        <f t="shared" si="1647"/>
        <v>0</v>
      </c>
      <c r="T3829" s="10">
        <f t="shared" si="1648"/>
        <v>0</v>
      </c>
      <c r="U3829" s="13">
        <f t="shared" si="1649"/>
        <v>20</v>
      </c>
      <c r="V3829" s="13">
        <v>252</v>
      </c>
      <c r="W3829" s="14">
        <f t="shared" si="1627"/>
        <v>1</v>
      </c>
      <c r="X3829" s="85">
        <f t="shared" si="1631"/>
        <v>39.582389133189317</v>
      </c>
      <c r="Y3829" s="8">
        <v>0</v>
      </c>
      <c r="Z3829" s="9">
        <f t="shared" si="1650"/>
        <v>0</v>
      </c>
      <c r="AA3829" s="26" t="str">
        <f t="shared" si="1629"/>
        <v>A+J=</v>
      </c>
      <c r="AB3829" s="70">
        <f t="shared" si="1630"/>
        <v>46265</v>
      </c>
      <c r="AC3829" s="4"/>
      <c r="AD3829" s="1"/>
      <c r="AE3829" s="11"/>
      <c r="AF3829" s="5"/>
      <c r="AG3829" s="1"/>
      <c r="AH3829" s="1"/>
      <c r="AI3829" s="1"/>
      <c r="AJ3829" s="1"/>
      <c r="AK3829" s="10"/>
      <c r="AL3829" s="1"/>
      <c r="AM3829" s="1"/>
      <c r="AN3829" s="1"/>
      <c r="AO3829" s="1"/>
      <c r="AP3829" s="1"/>
      <c r="AQ3829" s="1"/>
    </row>
    <row r="3830" spans="1:43" ht="15.75" x14ac:dyDescent="0.2">
      <c r="A3830" s="67">
        <f t="shared" si="1628"/>
        <v>46112</v>
      </c>
      <c r="B3830" s="8">
        <f t="shared" si="1632"/>
        <v>18312.545837027868</v>
      </c>
      <c r="C3830" s="224">
        <f t="shared" si="1633"/>
        <v>10600.166217886228</v>
      </c>
      <c r="D3830" s="28">
        <f t="shared" si="1634"/>
        <v>7245.38</v>
      </c>
      <c r="E3830" s="9">
        <f>IF(K3830=1,VLOOKUP(A3829,[1]Plan1!$AY$117:$BA$314,3),E3829)</f>
        <v>7276.54</v>
      </c>
      <c r="F3830" s="110">
        <f t="shared" si="1635"/>
        <v>45763</v>
      </c>
      <c r="G3830" s="12">
        <f t="shared" si="1636"/>
        <v>4.3006716003852752E-3</v>
      </c>
      <c r="H3830" s="11">
        <f t="shared" si="1637"/>
        <v>46081</v>
      </c>
      <c r="I3830" s="11">
        <f t="shared" si="1638"/>
        <v>46081</v>
      </c>
      <c r="J3830" s="1">
        <f t="shared" si="1639"/>
        <v>-12</v>
      </c>
      <c r="K3830" s="1">
        <f t="shared" si="1640"/>
        <v>11</v>
      </c>
      <c r="L3830" s="8">
        <f t="shared" si="1641"/>
        <v>0.99607389000000002</v>
      </c>
      <c r="M3830" s="14">
        <f t="shared" si="1642"/>
        <v>1.0043006699999999</v>
      </c>
      <c r="N3830" s="14">
        <f t="shared" si="1643"/>
        <v>1.7306334464590458</v>
      </c>
      <c r="O3830" s="8">
        <f t="shared" si="1644"/>
        <v>1.7238387799999999</v>
      </c>
      <c r="P3830" s="8">
        <f t="shared" si="1645"/>
        <v>18272.97760083</v>
      </c>
      <c r="Q3830" s="13">
        <f t="shared" si="1646"/>
        <v>0</v>
      </c>
      <c r="R3830" s="21">
        <v>0</v>
      </c>
      <c r="S3830" s="8">
        <f t="shared" si="1647"/>
        <v>0</v>
      </c>
      <c r="T3830" s="10">
        <f t="shared" si="1648"/>
        <v>0</v>
      </c>
      <c r="U3830" s="13">
        <f t="shared" si="1649"/>
        <v>21</v>
      </c>
      <c r="V3830" s="13">
        <v>252</v>
      </c>
      <c r="W3830" s="14">
        <f t="shared" si="1627"/>
        <v>1</v>
      </c>
      <c r="X3830" s="85">
        <f t="shared" si="1631"/>
        <v>39.568236197868274</v>
      </c>
      <c r="Y3830" s="8">
        <v>0</v>
      </c>
      <c r="Z3830" s="9">
        <f t="shared" si="1650"/>
        <v>0</v>
      </c>
      <c r="AA3830" s="26" t="str">
        <f t="shared" si="1629"/>
        <v>A+J=</v>
      </c>
      <c r="AB3830" s="70">
        <f t="shared" si="1630"/>
        <v>46265</v>
      </c>
      <c r="AC3830" s="4"/>
      <c r="AD3830" s="1"/>
      <c r="AE3830" s="11"/>
      <c r="AF3830" s="5"/>
      <c r="AG3830" s="1"/>
      <c r="AH3830" s="1"/>
      <c r="AI3830" s="1"/>
      <c r="AJ3830" s="1"/>
      <c r="AK3830" s="10"/>
      <c r="AL3830" s="1"/>
      <c r="AM3830" s="1"/>
      <c r="AN3830" s="1"/>
      <c r="AO3830" s="1"/>
      <c r="AP3830" s="1"/>
      <c r="AQ3830" s="1"/>
    </row>
    <row r="3831" spans="1:43" ht="15.75" x14ac:dyDescent="0.2">
      <c r="A3831" s="67">
        <f t="shared" si="1628"/>
        <v>46113</v>
      </c>
      <c r="B3831" s="8">
        <f t="shared" si="1632"/>
        <v>18305.998170921866</v>
      </c>
      <c r="C3831" s="224">
        <f t="shared" si="1633"/>
        <v>10600.166217886228</v>
      </c>
      <c r="D3831" s="28">
        <f t="shared" si="1634"/>
        <v>7245.38</v>
      </c>
      <c r="E3831" s="9">
        <f>IF(K3831=1,VLOOKUP(A3830,[1]Plan1!$AY$117:$BA$314,3),E3830)</f>
        <v>7276.54</v>
      </c>
      <c r="F3831" s="110">
        <f t="shared" si="1635"/>
        <v>45763</v>
      </c>
      <c r="G3831" s="12">
        <f t="shared" si="1636"/>
        <v>4.3006716003852752E-3</v>
      </c>
      <c r="H3831" s="11">
        <f t="shared" si="1637"/>
        <v>46081</v>
      </c>
      <c r="I3831" s="11">
        <f t="shared" si="1638"/>
        <v>46081</v>
      </c>
      <c r="J3831" s="1">
        <f t="shared" si="1639"/>
        <v>-12</v>
      </c>
      <c r="K3831" s="1">
        <f t="shared" si="1640"/>
        <v>12</v>
      </c>
      <c r="L3831" s="8">
        <f t="shared" si="1641"/>
        <v>0.99571774000000002</v>
      </c>
      <c r="M3831" s="14">
        <f t="shared" si="1642"/>
        <v>1.0043006699999999</v>
      </c>
      <c r="N3831" s="14">
        <f t="shared" si="1643"/>
        <v>1.7306334464590458</v>
      </c>
      <c r="O3831" s="8">
        <f t="shared" si="1644"/>
        <v>1.7232224199999999</v>
      </c>
      <c r="P3831" s="8">
        <f t="shared" si="1645"/>
        <v>18266.44408238</v>
      </c>
      <c r="Q3831" s="13">
        <f t="shared" si="1646"/>
        <v>0</v>
      </c>
      <c r="R3831" s="21">
        <v>0</v>
      </c>
      <c r="S3831" s="8">
        <f t="shared" si="1647"/>
        <v>0</v>
      </c>
      <c r="T3831" s="10">
        <f t="shared" si="1648"/>
        <v>0</v>
      </c>
      <c r="U3831" s="13">
        <f t="shared" si="1649"/>
        <v>22</v>
      </c>
      <c r="V3831" s="13">
        <v>252</v>
      </c>
      <c r="W3831" s="14">
        <f t="shared" si="1627"/>
        <v>1</v>
      </c>
      <c r="X3831" s="85">
        <f t="shared" si="1631"/>
        <v>39.554088541865944</v>
      </c>
      <c r="Y3831" s="8">
        <v>0</v>
      </c>
      <c r="Z3831" s="9">
        <f t="shared" si="1650"/>
        <v>0</v>
      </c>
      <c r="AA3831" s="26" t="str">
        <f t="shared" si="1629"/>
        <v>A+J=</v>
      </c>
      <c r="AB3831" s="70">
        <f t="shared" si="1630"/>
        <v>46265</v>
      </c>
      <c r="AC3831" s="4"/>
      <c r="AD3831" s="1"/>
      <c r="AE3831" s="11"/>
      <c r="AF3831" s="5"/>
      <c r="AG3831" s="1"/>
      <c r="AH3831" s="1"/>
      <c r="AI3831" s="1"/>
      <c r="AJ3831" s="1"/>
      <c r="AK3831" s="10"/>
      <c r="AL3831" s="1"/>
      <c r="AM3831" s="1"/>
      <c r="AN3831" s="1"/>
      <c r="AO3831" s="1"/>
      <c r="AP3831" s="1"/>
      <c r="AQ3831" s="1"/>
    </row>
    <row r="3832" spans="1:43" ht="15.75" x14ac:dyDescent="0.2">
      <c r="A3832" s="67">
        <f t="shared" si="1628"/>
        <v>46114</v>
      </c>
      <c r="B3832" s="8">
        <f t="shared" si="1632"/>
        <v>18299.452629446576</v>
      </c>
      <c r="C3832" s="224">
        <f t="shared" si="1633"/>
        <v>10600.166217886228</v>
      </c>
      <c r="D3832" s="28">
        <f t="shared" si="1634"/>
        <v>7245.38</v>
      </c>
      <c r="E3832" s="9">
        <f>IF(K3832=1,VLOOKUP(A3831,[1]Plan1!$AY$117:$BA$314,3),E3831)</f>
        <v>7276.54</v>
      </c>
      <c r="F3832" s="110">
        <f t="shared" si="1635"/>
        <v>45763</v>
      </c>
      <c r="G3832" s="12">
        <f t="shared" si="1636"/>
        <v>4.3006716003852752E-3</v>
      </c>
      <c r="H3832" s="11">
        <f t="shared" si="1637"/>
        <v>46081</v>
      </c>
      <c r="I3832" s="11">
        <f t="shared" si="1638"/>
        <v>46081</v>
      </c>
      <c r="J3832" s="1">
        <f t="shared" si="1639"/>
        <v>-12</v>
      </c>
      <c r="K3832" s="1">
        <f t="shared" si="1640"/>
        <v>13</v>
      </c>
      <c r="L3832" s="8">
        <f t="shared" si="1641"/>
        <v>0.99536170999999996</v>
      </c>
      <c r="M3832" s="14">
        <f t="shared" si="1642"/>
        <v>1.0043006699999999</v>
      </c>
      <c r="N3832" s="14">
        <f t="shared" si="1643"/>
        <v>1.7306334464590458</v>
      </c>
      <c r="O3832" s="8">
        <f t="shared" si="1644"/>
        <v>1.7226062600000001</v>
      </c>
      <c r="P3832" s="8">
        <f t="shared" si="1645"/>
        <v>18259.91268397</v>
      </c>
      <c r="Q3832" s="13">
        <f t="shared" si="1646"/>
        <v>0</v>
      </c>
      <c r="R3832" s="21">
        <v>0</v>
      </c>
      <c r="S3832" s="8">
        <f t="shared" si="1647"/>
        <v>0</v>
      </c>
      <c r="T3832" s="10">
        <f t="shared" si="1648"/>
        <v>0</v>
      </c>
      <c r="U3832" s="13">
        <f t="shared" si="1649"/>
        <v>23</v>
      </c>
      <c r="V3832" s="13">
        <v>252</v>
      </c>
      <c r="W3832" s="14">
        <f t="shared" si="1627"/>
        <v>1</v>
      </c>
      <c r="X3832" s="85">
        <f t="shared" si="1631"/>
        <v>39.539945476575539</v>
      </c>
      <c r="Y3832" s="8">
        <v>0</v>
      </c>
      <c r="Z3832" s="9">
        <f t="shared" si="1650"/>
        <v>0</v>
      </c>
      <c r="AA3832" s="26" t="str">
        <f t="shared" si="1629"/>
        <v>A+J=</v>
      </c>
      <c r="AB3832" s="70">
        <f t="shared" si="1630"/>
        <v>46265</v>
      </c>
      <c r="AC3832" s="4"/>
      <c r="AD3832" s="1"/>
      <c r="AE3832" s="11"/>
      <c r="AF3832" s="5"/>
      <c r="AG3832" s="1"/>
      <c r="AH3832" s="1"/>
      <c r="AI3832" s="1"/>
      <c r="AJ3832" s="1"/>
      <c r="AK3832" s="10"/>
      <c r="AL3832" s="1"/>
      <c r="AM3832" s="1"/>
      <c r="AN3832" s="1"/>
      <c r="AO3832" s="1"/>
      <c r="AP3832" s="1"/>
      <c r="AQ3832" s="1"/>
    </row>
    <row r="3833" spans="1:43" ht="15.75" x14ac:dyDescent="0.2">
      <c r="A3833" s="67">
        <f t="shared" si="1628"/>
        <v>46115</v>
      </c>
      <c r="B3833" s="8">
        <f t="shared" si="1632"/>
        <v>18299.452629446576</v>
      </c>
      <c r="C3833" s="224">
        <f t="shared" si="1633"/>
        <v>10600.166217886228</v>
      </c>
      <c r="D3833" s="28">
        <f t="shared" si="1634"/>
        <v>7245.38</v>
      </c>
      <c r="E3833" s="9">
        <f>IF(K3833=1,VLOOKUP(A3832,[1]Plan1!$AY$117:$BA$314,3),E3832)</f>
        <v>7276.54</v>
      </c>
      <c r="F3833" s="110">
        <f t="shared" si="1635"/>
        <v>45763</v>
      </c>
      <c r="G3833" s="12">
        <f t="shared" si="1636"/>
        <v>4.3006716003852752E-3</v>
      </c>
      <c r="H3833" s="11">
        <f t="shared" si="1637"/>
        <v>46081</v>
      </c>
      <c r="I3833" s="11">
        <f t="shared" si="1638"/>
        <v>46081</v>
      </c>
      <c r="J3833" s="1">
        <f t="shared" si="1639"/>
        <v>-12</v>
      </c>
      <c r="K3833" s="1">
        <f t="shared" si="1640"/>
        <v>13</v>
      </c>
      <c r="L3833" s="8">
        <f t="shared" si="1641"/>
        <v>0.99536170999999996</v>
      </c>
      <c r="M3833" s="14">
        <f t="shared" si="1642"/>
        <v>1.0043006699999999</v>
      </c>
      <c r="N3833" s="14">
        <f t="shared" si="1643"/>
        <v>1.7306334464590458</v>
      </c>
      <c r="O3833" s="8">
        <f t="shared" si="1644"/>
        <v>1.7226062600000001</v>
      </c>
      <c r="P3833" s="8">
        <f t="shared" si="1645"/>
        <v>18259.91268397</v>
      </c>
      <c r="Q3833" s="13">
        <f t="shared" si="1646"/>
        <v>0</v>
      </c>
      <c r="R3833" s="21">
        <v>0</v>
      </c>
      <c r="S3833" s="8">
        <f t="shared" si="1647"/>
        <v>0</v>
      </c>
      <c r="T3833" s="10">
        <f t="shared" si="1648"/>
        <v>0</v>
      </c>
      <c r="U3833" s="13">
        <f t="shared" si="1649"/>
        <v>23</v>
      </c>
      <c r="V3833" s="13">
        <v>252</v>
      </c>
      <c r="W3833" s="14">
        <f t="shared" si="1627"/>
        <v>1</v>
      </c>
      <c r="X3833" s="85">
        <f t="shared" si="1631"/>
        <v>39.539945476575539</v>
      </c>
      <c r="Y3833" s="8">
        <v>0</v>
      </c>
      <c r="Z3833" s="9">
        <f t="shared" si="1650"/>
        <v>0</v>
      </c>
      <c r="AA3833" s="26" t="str">
        <f t="shared" si="1629"/>
        <v>A+J=</v>
      </c>
      <c r="AB3833" s="70">
        <f t="shared" si="1630"/>
        <v>46265</v>
      </c>
      <c r="AC3833" s="4"/>
      <c r="AD3833" s="1"/>
      <c r="AE3833" s="11"/>
      <c r="AF3833" s="5"/>
      <c r="AG3833" s="1"/>
      <c r="AH3833" s="1"/>
      <c r="AI3833" s="1"/>
      <c r="AJ3833" s="1"/>
      <c r="AK3833" s="10"/>
      <c r="AL3833" s="1"/>
      <c r="AM3833" s="1"/>
      <c r="AN3833" s="1"/>
      <c r="AO3833" s="1"/>
      <c r="AP3833" s="1"/>
      <c r="AQ3833" s="1"/>
    </row>
    <row r="3834" spans="1:43" ht="15.75" x14ac:dyDescent="0.2">
      <c r="A3834" s="67">
        <f t="shared" si="1628"/>
        <v>46116</v>
      </c>
      <c r="B3834" s="8">
        <f t="shared" si="1632"/>
        <v>18299.452629446576</v>
      </c>
      <c r="C3834" s="224">
        <f t="shared" si="1633"/>
        <v>10600.166217886228</v>
      </c>
      <c r="D3834" s="28">
        <f t="shared" si="1634"/>
        <v>7245.38</v>
      </c>
      <c r="E3834" s="9">
        <f>IF(K3834=1,VLOOKUP(A3833,[1]Plan1!$AY$117:$BA$314,3),E3833)</f>
        <v>7276.54</v>
      </c>
      <c r="F3834" s="110">
        <f t="shared" si="1635"/>
        <v>45763</v>
      </c>
      <c r="G3834" s="12">
        <f t="shared" si="1636"/>
        <v>4.3006716003852752E-3</v>
      </c>
      <c r="H3834" s="11">
        <f t="shared" si="1637"/>
        <v>46081</v>
      </c>
      <c r="I3834" s="11">
        <f t="shared" si="1638"/>
        <v>46081</v>
      </c>
      <c r="J3834" s="1">
        <f t="shared" si="1639"/>
        <v>-12</v>
      </c>
      <c r="K3834" s="1">
        <f t="shared" si="1640"/>
        <v>13</v>
      </c>
      <c r="L3834" s="8">
        <f t="shared" si="1641"/>
        <v>0.99536170999999996</v>
      </c>
      <c r="M3834" s="14">
        <f t="shared" si="1642"/>
        <v>1.0043006699999999</v>
      </c>
      <c r="N3834" s="14">
        <f t="shared" si="1643"/>
        <v>1.7306334464590458</v>
      </c>
      <c r="O3834" s="8">
        <f t="shared" si="1644"/>
        <v>1.7226062600000001</v>
      </c>
      <c r="P3834" s="8">
        <f t="shared" si="1645"/>
        <v>18259.91268397</v>
      </c>
      <c r="Q3834" s="13">
        <f t="shared" si="1646"/>
        <v>0</v>
      </c>
      <c r="R3834" s="21">
        <v>0</v>
      </c>
      <c r="S3834" s="8">
        <f t="shared" si="1647"/>
        <v>0</v>
      </c>
      <c r="T3834" s="10">
        <f t="shared" si="1648"/>
        <v>0</v>
      </c>
      <c r="U3834" s="13">
        <f t="shared" si="1649"/>
        <v>23</v>
      </c>
      <c r="V3834" s="13">
        <v>252</v>
      </c>
      <c r="W3834" s="14">
        <f t="shared" si="1627"/>
        <v>1</v>
      </c>
      <c r="X3834" s="85">
        <f t="shared" si="1631"/>
        <v>39.539945476575539</v>
      </c>
      <c r="Y3834" s="8">
        <v>0</v>
      </c>
      <c r="Z3834" s="9">
        <f t="shared" si="1650"/>
        <v>0</v>
      </c>
      <c r="AA3834" s="26" t="str">
        <f t="shared" si="1629"/>
        <v>A+J=</v>
      </c>
      <c r="AB3834" s="70">
        <f t="shared" si="1630"/>
        <v>46265</v>
      </c>
      <c r="AC3834" s="4"/>
      <c r="AD3834" s="1"/>
      <c r="AE3834" s="11"/>
      <c r="AF3834" s="5"/>
      <c r="AG3834" s="1"/>
      <c r="AH3834" s="1"/>
      <c r="AI3834" s="1"/>
      <c r="AJ3834" s="1"/>
      <c r="AK3834" s="10"/>
      <c r="AL3834" s="1"/>
      <c r="AM3834" s="1"/>
      <c r="AN3834" s="1"/>
      <c r="AO3834" s="1"/>
      <c r="AP3834" s="1"/>
      <c r="AQ3834" s="1"/>
    </row>
    <row r="3835" spans="1:43" ht="15.75" x14ac:dyDescent="0.2">
      <c r="A3835" s="67">
        <f t="shared" si="1628"/>
        <v>46117</v>
      </c>
      <c r="B3835" s="8">
        <f t="shared" si="1632"/>
        <v>18299.452629446576</v>
      </c>
      <c r="C3835" s="224">
        <f t="shared" si="1633"/>
        <v>10600.166217886228</v>
      </c>
      <c r="D3835" s="28">
        <f t="shared" si="1634"/>
        <v>7245.38</v>
      </c>
      <c r="E3835" s="9">
        <f>IF(K3835=1,VLOOKUP(A3834,[1]Plan1!$AY$117:$BA$314,3),E3834)</f>
        <v>7276.54</v>
      </c>
      <c r="F3835" s="110">
        <f t="shared" si="1635"/>
        <v>45763</v>
      </c>
      <c r="G3835" s="12">
        <f t="shared" si="1636"/>
        <v>4.3006716003852752E-3</v>
      </c>
      <c r="H3835" s="11">
        <f t="shared" si="1637"/>
        <v>46081</v>
      </c>
      <c r="I3835" s="11">
        <f t="shared" si="1638"/>
        <v>46081</v>
      </c>
      <c r="J3835" s="1">
        <f t="shared" si="1639"/>
        <v>-12</v>
      </c>
      <c r="K3835" s="1">
        <f t="shared" si="1640"/>
        <v>13</v>
      </c>
      <c r="L3835" s="8">
        <f t="shared" si="1641"/>
        <v>0.99536170999999996</v>
      </c>
      <c r="M3835" s="14">
        <f t="shared" si="1642"/>
        <v>1.0043006699999999</v>
      </c>
      <c r="N3835" s="14">
        <f t="shared" si="1643"/>
        <v>1.7306334464590458</v>
      </c>
      <c r="O3835" s="8">
        <f t="shared" si="1644"/>
        <v>1.7226062600000001</v>
      </c>
      <c r="P3835" s="8">
        <f t="shared" si="1645"/>
        <v>18259.91268397</v>
      </c>
      <c r="Q3835" s="13">
        <f t="shared" si="1646"/>
        <v>0</v>
      </c>
      <c r="R3835" s="21">
        <v>0</v>
      </c>
      <c r="S3835" s="8">
        <f t="shared" si="1647"/>
        <v>0</v>
      </c>
      <c r="T3835" s="10">
        <f t="shared" si="1648"/>
        <v>0</v>
      </c>
      <c r="U3835" s="13">
        <f t="shared" si="1649"/>
        <v>23</v>
      </c>
      <c r="V3835" s="13">
        <v>252</v>
      </c>
      <c r="W3835" s="14">
        <f t="shared" si="1627"/>
        <v>1</v>
      </c>
      <c r="X3835" s="85">
        <f t="shared" si="1631"/>
        <v>39.539945476575539</v>
      </c>
      <c r="Y3835" s="8">
        <v>0</v>
      </c>
      <c r="Z3835" s="9">
        <f t="shared" si="1650"/>
        <v>0</v>
      </c>
      <c r="AA3835" s="26" t="str">
        <f t="shared" si="1629"/>
        <v>A+J=</v>
      </c>
      <c r="AB3835" s="70">
        <f t="shared" si="1630"/>
        <v>46265</v>
      </c>
      <c r="AC3835" s="4"/>
      <c r="AD3835" s="1"/>
      <c r="AE3835" s="11"/>
      <c r="AF3835" s="5"/>
      <c r="AG3835" s="1"/>
      <c r="AH3835" s="1"/>
      <c r="AI3835" s="1"/>
      <c r="AJ3835" s="1"/>
      <c r="AK3835" s="10"/>
      <c r="AL3835" s="1"/>
      <c r="AM3835" s="1"/>
      <c r="AN3835" s="1"/>
      <c r="AO3835" s="1"/>
      <c r="AP3835" s="1"/>
      <c r="AQ3835" s="1"/>
    </row>
    <row r="3836" spans="1:43" ht="15.75" x14ac:dyDescent="0.2">
      <c r="A3836" s="67">
        <f t="shared" si="1628"/>
        <v>46118</v>
      </c>
      <c r="B3836" s="8">
        <f t="shared" si="1632"/>
        <v>18292.909743739678</v>
      </c>
      <c r="C3836" s="224">
        <f t="shared" si="1633"/>
        <v>10600.166217886228</v>
      </c>
      <c r="D3836" s="28">
        <f t="shared" si="1634"/>
        <v>7245.38</v>
      </c>
      <c r="E3836" s="9">
        <f>IF(K3836=1,VLOOKUP(A3835,[1]Plan1!$AY$117:$BA$314,3),E3835)</f>
        <v>7276.54</v>
      </c>
      <c r="F3836" s="110">
        <f t="shared" si="1635"/>
        <v>45763</v>
      </c>
      <c r="G3836" s="12">
        <f t="shared" si="1636"/>
        <v>4.3006716003852752E-3</v>
      </c>
      <c r="H3836" s="11">
        <f t="shared" si="1637"/>
        <v>46081</v>
      </c>
      <c r="I3836" s="11">
        <f t="shared" si="1638"/>
        <v>46081</v>
      </c>
      <c r="J3836" s="1">
        <f t="shared" si="1639"/>
        <v>-12</v>
      </c>
      <c r="K3836" s="1">
        <f t="shared" si="1640"/>
        <v>14</v>
      </c>
      <c r="L3836" s="8">
        <f t="shared" si="1641"/>
        <v>0.99500582000000004</v>
      </c>
      <c r="M3836" s="14">
        <f t="shared" si="1642"/>
        <v>1.0043006699999999</v>
      </c>
      <c r="N3836" s="14">
        <f t="shared" si="1643"/>
        <v>1.7306334464590458</v>
      </c>
      <c r="O3836" s="8">
        <f t="shared" si="1644"/>
        <v>1.72199035</v>
      </c>
      <c r="P3836" s="8">
        <f t="shared" si="1645"/>
        <v>18253.383935590002</v>
      </c>
      <c r="Q3836" s="13">
        <f t="shared" si="1646"/>
        <v>0</v>
      </c>
      <c r="R3836" s="21">
        <v>0</v>
      </c>
      <c r="S3836" s="8">
        <f t="shared" si="1647"/>
        <v>0</v>
      </c>
      <c r="T3836" s="10">
        <f t="shared" si="1648"/>
        <v>0</v>
      </c>
      <c r="U3836" s="13">
        <f t="shared" si="1649"/>
        <v>24</v>
      </c>
      <c r="V3836" s="13">
        <v>252</v>
      </c>
      <c r="W3836" s="14">
        <f t="shared" ref="W3836:W3899" si="1651">ROUND((1+T3836)^TRUNC((U3836/V3836),9),9)</f>
        <v>1</v>
      </c>
      <c r="X3836" s="85">
        <f t="shared" si="1631"/>
        <v>39.525808149675036</v>
      </c>
      <c r="Y3836" s="8">
        <v>0</v>
      </c>
      <c r="Z3836" s="9">
        <f t="shared" si="1650"/>
        <v>0</v>
      </c>
      <c r="AA3836" s="26" t="str">
        <f t="shared" si="1629"/>
        <v>A+J=</v>
      </c>
      <c r="AB3836" s="70">
        <f t="shared" si="1630"/>
        <v>46265</v>
      </c>
      <c r="AC3836" s="4"/>
      <c r="AD3836" s="1"/>
      <c r="AE3836" s="11"/>
      <c r="AF3836" s="5"/>
      <c r="AG3836" s="1"/>
      <c r="AH3836" s="1"/>
      <c r="AI3836" s="1"/>
      <c r="AJ3836" s="1"/>
      <c r="AK3836" s="10"/>
      <c r="AL3836" s="1"/>
      <c r="AM3836" s="1"/>
      <c r="AN3836" s="1"/>
      <c r="AO3836" s="1"/>
      <c r="AP3836" s="1"/>
      <c r="AQ3836" s="1"/>
    </row>
    <row r="3837" spans="1:43" ht="15.75" x14ac:dyDescent="0.2">
      <c r="A3837" s="67">
        <f t="shared" si="1628"/>
        <v>46119</v>
      </c>
      <c r="B3837" s="8">
        <f t="shared" si="1632"/>
        <v>18286.368770204415</v>
      </c>
      <c r="C3837" s="224">
        <f t="shared" si="1633"/>
        <v>10600.166217886228</v>
      </c>
      <c r="D3837" s="28">
        <f t="shared" si="1634"/>
        <v>7245.38</v>
      </c>
      <c r="E3837" s="9">
        <f>IF(K3837=1,VLOOKUP(A3836,[1]Plan1!$AY$117:$BA$314,3),E3836)</f>
        <v>7276.54</v>
      </c>
      <c r="F3837" s="110">
        <f t="shared" si="1635"/>
        <v>45763</v>
      </c>
      <c r="G3837" s="12">
        <f t="shared" si="1636"/>
        <v>4.3006716003852752E-3</v>
      </c>
      <c r="H3837" s="11">
        <f t="shared" si="1637"/>
        <v>46081</v>
      </c>
      <c r="I3837" s="11">
        <f t="shared" si="1638"/>
        <v>46081</v>
      </c>
      <c r="J3837" s="1">
        <f t="shared" si="1639"/>
        <v>-12</v>
      </c>
      <c r="K3837" s="1">
        <f t="shared" si="1640"/>
        <v>15</v>
      </c>
      <c r="L3837" s="8">
        <f t="shared" si="1641"/>
        <v>0.99465004000000001</v>
      </c>
      <c r="M3837" s="14">
        <f t="shared" si="1642"/>
        <v>1.0043006699999999</v>
      </c>
      <c r="N3837" s="14">
        <f t="shared" si="1643"/>
        <v>1.7306334464590458</v>
      </c>
      <c r="O3837" s="8">
        <f t="shared" si="1644"/>
        <v>1.72137462</v>
      </c>
      <c r="P3837" s="8">
        <f t="shared" si="1645"/>
        <v>18246.857095250001</v>
      </c>
      <c r="Q3837" s="13">
        <f t="shared" si="1646"/>
        <v>0</v>
      </c>
      <c r="R3837" s="21">
        <v>0</v>
      </c>
      <c r="S3837" s="8">
        <f t="shared" si="1647"/>
        <v>0</v>
      </c>
      <c r="T3837" s="10">
        <f t="shared" si="1648"/>
        <v>0</v>
      </c>
      <c r="U3837" s="13">
        <f t="shared" si="1649"/>
        <v>25</v>
      </c>
      <c r="V3837" s="13">
        <v>252</v>
      </c>
      <c r="W3837" s="14">
        <f t="shared" si="1651"/>
        <v>1</v>
      </c>
      <c r="X3837" s="85">
        <f t="shared" si="1631"/>
        <v>39.511674954415255</v>
      </c>
      <c r="Y3837" s="8">
        <v>0</v>
      </c>
      <c r="Z3837" s="9">
        <f t="shared" si="1650"/>
        <v>0</v>
      </c>
      <c r="AA3837" s="26" t="str">
        <f t="shared" si="1629"/>
        <v>A+J=</v>
      </c>
      <c r="AB3837" s="70">
        <f t="shared" si="1630"/>
        <v>46265</v>
      </c>
      <c r="AC3837" s="4"/>
      <c r="AD3837" s="1"/>
      <c r="AE3837" s="11"/>
      <c r="AF3837" s="5"/>
      <c r="AG3837" s="1"/>
      <c r="AH3837" s="1"/>
      <c r="AI3837" s="1"/>
      <c r="AJ3837" s="1"/>
      <c r="AK3837" s="10"/>
      <c r="AL3837" s="1"/>
      <c r="AM3837" s="1"/>
      <c r="AN3837" s="1"/>
      <c r="AO3837" s="1"/>
      <c r="AP3837" s="1"/>
      <c r="AQ3837" s="1"/>
    </row>
    <row r="3838" spans="1:43" ht="15.75" x14ac:dyDescent="0.2">
      <c r="A3838" s="67">
        <f t="shared" si="1628"/>
        <v>46120</v>
      </c>
      <c r="B3838" s="8">
        <f t="shared" si="1632"/>
        <v>18279.830452437545</v>
      </c>
      <c r="C3838" s="224">
        <f t="shared" si="1633"/>
        <v>10600.166217886228</v>
      </c>
      <c r="D3838" s="28">
        <f t="shared" si="1634"/>
        <v>7245.38</v>
      </c>
      <c r="E3838" s="9">
        <f>IF(K3838=1,VLOOKUP(A3837,[1]Plan1!$AY$117:$BA$314,3),E3837)</f>
        <v>7276.54</v>
      </c>
      <c r="F3838" s="110">
        <f t="shared" si="1635"/>
        <v>45763</v>
      </c>
      <c r="G3838" s="12">
        <f t="shared" si="1636"/>
        <v>4.3006716003852752E-3</v>
      </c>
      <c r="H3838" s="11">
        <f t="shared" si="1637"/>
        <v>46081</v>
      </c>
      <c r="I3838" s="11">
        <f t="shared" si="1638"/>
        <v>46081</v>
      </c>
      <c r="J3838" s="1">
        <f t="shared" si="1639"/>
        <v>-12</v>
      </c>
      <c r="K3838" s="1">
        <f t="shared" si="1640"/>
        <v>16</v>
      </c>
      <c r="L3838" s="8">
        <f t="shared" si="1641"/>
        <v>0.99429440000000002</v>
      </c>
      <c r="M3838" s="14">
        <f t="shared" si="1642"/>
        <v>1.0043006699999999</v>
      </c>
      <c r="N3838" s="14">
        <f t="shared" si="1643"/>
        <v>1.7306334464590458</v>
      </c>
      <c r="O3838" s="8">
        <f t="shared" si="1644"/>
        <v>1.72075914</v>
      </c>
      <c r="P3838" s="8">
        <f t="shared" si="1645"/>
        <v>18240.332904940002</v>
      </c>
      <c r="Q3838" s="13">
        <f t="shared" si="1646"/>
        <v>0</v>
      </c>
      <c r="R3838" s="21">
        <v>0</v>
      </c>
      <c r="S3838" s="8">
        <f t="shared" si="1647"/>
        <v>0</v>
      </c>
      <c r="T3838" s="10">
        <f t="shared" si="1648"/>
        <v>0</v>
      </c>
      <c r="U3838" s="13">
        <f t="shared" si="1649"/>
        <v>26</v>
      </c>
      <c r="V3838" s="13">
        <v>252</v>
      </c>
      <c r="W3838" s="14">
        <f t="shared" si="1651"/>
        <v>1</v>
      </c>
      <c r="X3838" s="85">
        <f t="shared" si="1631"/>
        <v>39.497547497545376</v>
      </c>
      <c r="Y3838" s="8">
        <v>0</v>
      </c>
      <c r="Z3838" s="9">
        <f t="shared" si="1650"/>
        <v>0</v>
      </c>
      <c r="AA3838" s="26" t="str">
        <f t="shared" si="1629"/>
        <v>A+J=</v>
      </c>
      <c r="AB3838" s="70">
        <f t="shared" si="1630"/>
        <v>46265</v>
      </c>
      <c r="AC3838" s="4"/>
      <c r="AD3838" s="1"/>
      <c r="AE3838" s="11"/>
      <c r="AF3838" s="5"/>
      <c r="AG3838" s="1"/>
      <c r="AH3838" s="1"/>
      <c r="AI3838" s="1"/>
      <c r="AJ3838" s="1"/>
      <c r="AK3838" s="10"/>
      <c r="AL3838" s="1"/>
      <c r="AM3838" s="1"/>
      <c r="AN3838" s="1"/>
      <c r="AO3838" s="1"/>
      <c r="AP3838" s="1"/>
      <c r="AQ3838" s="1"/>
    </row>
    <row r="3839" spans="1:43" ht="15.75" x14ac:dyDescent="0.2">
      <c r="A3839" s="67">
        <f t="shared" si="1628"/>
        <v>46121</v>
      </c>
      <c r="B3839" s="8">
        <f t="shared" si="1632"/>
        <v>18273.294259301387</v>
      </c>
      <c r="C3839" s="224">
        <f t="shared" si="1633"/>
        <v>10600.166217886228</v>
      </c>
      <c r="D3839" s="28">
        <f t="shared" si="1634"/>
        <v>7245.38</v>
      </c>
      <c r="E3839" s="9">
        <f>IF(K3839=1,VLOOKUP(A3838,[1]Plan1!$AY$117:$BA$314,3),E3838)</f>
        <v>7276.54</v>
      </c>
      <c r="F3839" s="110">
        <f t="shared" si="1635"/>
        <v>45763</v>
      </c>
      <c r="G3839" s="12">
        <f t="shared" si="1636"/>
        <v>4.3006716003852752E-3</v>
      </c>
      <c r="H3839" s="11">
        <f t="shared" si="1637"/>
        <v>46081</v>
      </c>
      <c r="I3839" s="11">
        <f t="shared" si="1638"/>
        <v>46081</v>
      </c>
      <c r="J3839" s="1">
        <f t="shared" si="1639"/>
        <v>-12</v>
      </c>
      <c r="K3839" s="1">
        <f t="shared" si="1640"/>
        <v>17</v>
      </c>
      <c r="L3839" s="8">
        <f t="shared" si="1641"/>
        <v>0.99393887999999997</v>
      </c>
      <c r="M3839" s="14">
        <f t="shared" si="1642"/>
        <v>1.0043006699999999</v>
      </c>
      <c r="N3839" s="14">
        <f t="shared" si="1643"/>
        <v>1.7306334464590458</v>
      </c>
      <c r="O3839" s="8">
        <f t="shared" si="1644"/>
        <v>1.7201438600000001</v>
      </c>
      <c r="P3839" s="8">
        <f t="shared" si="1645"/>
        <v>18233.810834669999</v>
      </c>
      <c r="Q3839" s="13">
        <f t="shared" si="1646"/>
        <v>0</v>
      </c>
      <c r="R3839" s="21">
        <v>0</v>
      </c>
      <c r="S3839" s="8">
        <f t="shared" si="1647"/>
        <v>0</v>
      </c>
      <c r="T3839" s="10">
        <f t="shared" si="1648"/>
        <v>0</v>
      </c>
      <c r="U3839" s="13">
        <f t="shared" si="1649"/>
        <v>27</v>
      </c>
      <c r="V3839" s="13">
        <v>252</v>
      </c>
      <c r="W3839" s="14">
        <f t="shared" si="1651"/>
        <v>1</v>
      </c>
      <c r="X3839" s="85">
        <f t="shared" si="1631"/>
        <v>39.483424631387436</v>
      </c>
      <c r="Y3839" s="8">
        <v>0</v>
      </c>
      <c r="Z3839" s="9">
        <f t="shared" si="1650"/>
        <v>0</v>
      </c>
      <c r="AA3839" s="26" t="str">
        <f t="shared" si="1629"/>
        <v>A+J=</v>
      </c>
      <c r="AB3839" s="70">
        <f t="shared" si="1630"/>
        <v>46265</v>
      </c>
      <c r="AC3839" s="4"/>
      <c r="AD3839" s="1"/>
      <c r="AE3839" s="11"/>
      <c r="AF3839" s="5"/>
      <c r="AG3839" s="1"/>
      <c r="AH3839" s="1"/>
      <c r="AI3839" s="1"/>
      <c r="AJ3839" s="1"/>
      <c r="AK3839" s="10"/>
      <c r="AL3839" s="1"/>
      <c r="AM3839" s="1"/>
      <c r="AN3839" s="1"/>
      <c r="AO3839" s="1"/>
      <c r="AP3839" s="1"/>
      <c r="AQ3839" s="1"/>
    </row>
    <row r="3840" spans="1:43" ht="15.75" x14ac:dyDescent="0.2">
      <c r="A3840" s="67">
        <f t="shared" si="1628"/>
        <v>46122</v>
      </c>
      <c r="B3840" s="8">
        <f t="shared" si="1632"/>
        <v>18266.760509484546</v>
      </c>
      <c r="C3840" s="224">
        <f t="shared" si="1633"/>
        <v>10600.166217886228</v>
      </c>
      <c r="D3840" s="28">
        <f t="shared" si="1634"/>
        <v>7245.38</v>
      </c>
      <c r="E3840" s="9">
        <f>IF(K3840=1,VLOOKUP(A3839,[1]Plan1!$AY$117:$BA$314,3),E3839)</f>
        <v>7276.54</v>
      </c>
      <c r="F3840" s="110">
        <f t="shared" si="1635"/>
        <v>45763</v>
      </c>
      <c r="G3840" s="12">
        <f t="shared" si="1636"/>
        <v>4.3006716003852752E-3</v>
      </c>
      <c r="H3840" s="11">
        <f t="shared" si="1637"/>
        <v>46081</v>
      </c>
      <c r="I3840" s="11">
        <f t="shared" si="1638"/>
        <v>46081</v>
      </c>
      <c r="J3840" s="1">
        <f t="shared" si="1639"/>
        <v>-12</v>
      </c>
      <c r="K3840" s="1">
        <f t="shared" si="1640"/>
        <v>18</v>
      </c>
      <c r="L3840" s="8">
        <f t="shared" si="1641"/>
        <v>0.99358349000000001</v>
      </c>
      <c r="M3840" s="14">
        <f t="shared" si="1642"/>
        <v>1.0043006699999999</v>
      </c>
      <c r="N3840" s="14">
        <f t="shared" si="1643"/>
        <v>1.7306334464590458</v>
      </c>
      <c r="O3840" s="8">
        <f t="shared" si="1644"/>
        <v>1.7195288099999999</v>
      </c>
      <c r="P3840" s="8">
        <f t="shared" si="1645"/>
        <v>18227.291202439999</v>
      </c>
      <c r="Q3840" s="13">
        <f t="shared" si="1646"/>
        <v>0</v>
      </c>
      <c r="R3840" s="21">
        <v>0</v>
      </c>
      <c r="S3840" s="8">
        <f t="shared" si="1647"/>
        <v>0</v>
      </c>
      <c r="T3840" s="10">
        <f t="shared" si="1648"/>
        <v>0</v>
      </c>
      <c r="U3840" s="13">
        <f t="shared" si="1649"/>
        <v>28</v>
      </c>
      <c r="V3840" s="13">
        <v>252</v>
      </c>
      <c r="W3840" s="14">
        <f t="shared" si="1651"/>
        <v>1</v>
      </c>
      <c r="X3840" s="85">
        <f t="shared" si="1631"/>
        <v>39.469307044548195</v>
      </c>
      <c r="Y3840" s="8">
        <v>0</v>
      </c>
      <c r="Z3840" s="9">
        <f t="shared" si="1650"/>
        <v>0</v>
      </c>
      <c r="AA3840" s="26" t="str">
        <f t="shared" si="1629"/>
        <v>A+J=</v>
      </c>
      <c r="AB3840" s="70">
        <f t="shared" si="1630"/>
        <v>46265</v>
      </c>
      <c r="AC3840" s="4"/>
      <c r="AD3840" s="1"/>
      <c r="AE3840" s="11"/>
      <c r="AF3840" s="5"/>
      <c r="AG3840" s="1"/>
      <c r="AH3840" s="1"/>
      <c r="AI3840" s="1"/>
      <c r="AJ3840" s="1"/>
      <c r="AK3840" s="10"/>
      <c r="AL3840" s="1"/>
      <c r="AM3840" s="1"/>
      <c r="AN3840" s="1"/>
      <c r="AO3840" s="1"/>
      <c r="AP3840" s="1"/>
      <c r="AQ3840" s="1"/>
    </row>
    <row r="3841" spans="1:43" ht="15.75" x14ac:dyDescent="0.2">
      <c r="A3841" s="67">
        <f t="shared" si="1628"/>
        <v>46123</v>
      </c>
      <c r="B3841" s="8">
        <f t="shared" si="1632"/>
        <v>18266.760509484546</v>
      </c>
      <c r="C3841" s="224">
        <f t="shared" si="1633"/>
        <v>10600.166217886228</v>
      </c>
      <c r="D3841" s="28">
        <f t="shared" si="1634"/>
        <v>7245.38</v>
      </c>
      <c r="E3841" s="9">
        <f>IF(K3841=1,VLOOKUP(A3840,[1]Plan1!$AY$117:$BA$314,3),E3840)</f>
        <v>7276.54</v>
      </c>
      <c r="F3841" s="110">
        <f t="shared" si="1635"/>
        <v>45763</v>
      </c>
      <c r="G3841" s="12">
        <f t="shared" si="1636"/>
        <v>4.3006716003852752E-3</v>
      </c>
      <c r="H3841" s="11">
        <f t="shared" si="1637"/>
        <v>46081</v>
      </c>
      <c r="I3841" s="11">
        <f t="shared" si="1638"/>
        <v>46081</v>
      </c>
      <c r="J3841" s="1">
        <f t="shared" si="1639"/>
        <v>-12</v>
      </c>
      <c r="K3841" s="1">
        <f t="shared" si="1640"/>
        <v>18</v>
      </c>
      <c r="L3841" s="8">
        <f t="shared" si="1641"/>
        <v>0.99358349000000001</v>
      </c>
      <c r="M3841" s="14">
        <f t="shared" si="1642"/>
        <v>1.0043006699999999</v>
      </c>
      <c r="N3841" s="14">
        <f t="shared" si="1643"/>
        <v>1.7306334464590458</v>
      </c>
      <c r="O3841" s="8">
        <f t="shared" si="1644"/>
        <v>1.7195288099999999</v>
      </c>
      <c r="P3841" s="8">
        <f t="shared" si="1645"/>
        <v>18227.291202439999</v>
      </c>
      <c r="Q3841" s="13">
        <f t="shared" si="1646"/>
        <v>0</v>
      </c>
      <c r="R3841" s="21">
        <v>0</v>
      </c>
      <c r="S3841" s="8">
        <f t="shared" si="1647"/>
        <v>0</v>
      </c>
      <c r="T3841" s="10">
        <f t="shared" si="1648"/>
        <v>0</v>
      </c>
      <c r="U3841" s="13">
        <f t="shared" si="1649"/>
        <v>28</v>
      </c>
      <c r="V3841" s="13">
        <v>252</v>
      </c>
      <c r="W3841" s="14">
        <f t="shared" si="1651"/>
        <v>1</v>
      </c>
      <c r="X3841" s="85">
        <f t="shared" si="1631"/>
        <v>39.469307044548195</v>
      </c>
      <c r="Y3841" s="8">
        <v>0</v>
      </c>
      <c r="Z3841" s="9">
        <f t="shared" si="1650"/>
        <v>0</v>
      </c>
      <c r="AA3841" s="26" t="str">
        <f t="shared" si="1629"/>
        <v>A+J=</v>
      </c>
      <c r="AB3841" s="70">
        <f t="shared" si="1630"/>
        <v>46265</v>
      </c>
      <c r="AC3841" s="4"/>
      <c r="AD3841" s="1"/>
      <c r="AE3841" s="11"/>
      <c r="AF3841" s="5"/>
      <c r="AG3841" s="1"/>
      <c r="AH3841" s="1"/>
      <c r="AI3841" s="1"/>
      <c r="AJ3841" s="1"/>
      <c r="AK3841" s="10"/>
      <c r="AL3841" s="1"/>
      <c r="AM3841" s="1"/>
      <c r="AN3841" s="1"/>
      <c r="AO3841" s="1"/>
      <c r="AP3841" s="1"/>
      <c r="AQ3841" s="1"/>
    </row>
    <row r="3842" spans="1:43" ht="15.75" x14ac:dyDescent="0.2">
      <c r="A3842" s="67">
        <f t="shared" si="1628"/>
        <v>46124</v>
      </c>
      <c r="B3842" s="8">
        <f t="shared" si="1632"/>
        <v>18266.760509484546</v>
      </c>
      <c r="C3842" s="224">
        <f t="shared" si="1633"/>
        <v>10600.166217886228</v>
      </c>
      <c r="D3842" s="28">
        <f t="shared" si="1634"/>
        <v>7245.38</v>
      </c>
      <c r="E3842" s="9">
        <f>IF(K3842=1,VLOOKUP(A3841,[1]Plan1!$AY$117:$BA$314,3),E3841)</f>
        <v>7276.54</v>
      </c>
      <c r="F3842" s="110">
        <f t="shared" si="1635"/>
        <v>45763</v>
      </c>
      <c r="G3842" s="12">
        <f t="shared" si="1636"/>
        <v>4.3006716003852752E-3</v>
      </c>
      <c r="H3842" s="11">
        <f t="shared" si="1637"/>
        <v>46081</v>
      </c>
      <c r="I3842" s="11">
        <f t="shared" si="1638"/>
        <v>46081</v>
      </c>
      <c r="J3842" s="1">
        <f t="shared" si="1639"/>
        <v>-12</v>
      </c>
      <c r="K3842" s="1">
        <f t="shared" si="1640"/>
        <v>18</v>
      </c>
      <c r="L3842" s="8">
        <f t="shared" si="1641"/>
        <v>0.99358349000000001</v>
      </c>
      <c r="M3842" s="14">
        <f t="shared" si="1642"/>
        <v>1.0043006699999999</v>
      </c>
      <c r="N3842" s="14">
        <f t="shared" si="1643"/>
        <v>1.7306334464590458</v>
      </c>
      <c r="O3842" s="8">
        <f t="shared" si="1644"/>
        <v>1.7195288099999999</v>
      </c>
      <c r="P3842" s="8">
        <f t="shared" si="1645"/>
        <v>18227.291202439999</v>
      </c>
      <c r="Q3842" s="13">
        <f t="shared" si="1646"/>
        <v>0</v>
      </c>
      <c r="R3842" s="21">
        <v>0</v>
      </c>
      <c r="S3842" s="8">
        <f t="shared" si="1647"/>
        <v>0</v>
      </c>
      <c r="T3842" s="10">
        <f t="shared" si="1648"/>
        <v>0</v>
      </c>
      <c r="U3842" s="13">
        <f t="shared" si="1649"/>
        <v>28</v>
      </c>
      <c r="V3842" s="13">
        <v>252</v>
      </c>
      <c r="W3842" s="14">
        <f t="shared" si="1651"/>
        <v>1</v>
      </c>
      <c r="X3842" s="85">
        <f t="shared" si="1631"/>
        <v>39.469307044548195</v>
      </c>
      <c r="Y3842" s="8">
        <v>0</v>
      </c>
      <c r="Z3842" s="9">
        <f t="shared" si="1650"/>
        <v>0</v>
      </c>
      <c r="AA3842" s="26" t="str">
        <f t="shared" si="1629"/>
        <v>A+J=</v>
      </c>
      <c r="AB3842" s="70">
        <f t="shared" si="1630"/>
        <v>46265</v>
      </c>
      <c r="AC3842" s="4"/>
      <c r="AD3842" s="1"/>
      <c r="AE3842" s="11"/>
      <c r="AF3842" s="5"/>
      <c r="AG3842" s="1"/>
      <c r="AH3842" s="1"/>
      <c r="AI3842" s="1"/>
      <c r="AJ3842" s="1"/>
      <c r="AK3842" s="10"/>
      <c r="AL3842" s="1"/>
      <c r="AM3842" s="1"/>
      <c r="AN3842" s="1"/>
      <c r="AO3842" s="1"/>
      <c r="AP3842" s="1"/>
      <c r="AQ3842" s="1"/>
    </row>
    <row r="3843" spans="1:43" ht="15.75" x14ac:dyDescent="0.2">
      <c r="A3843" s="67">
        <f t="shared" si="1628"/>
        <v>46125</v>
      </c>
      <c r="B3843" s="8">
        <f t="shared" si="1632"/>
        <v>18260.229202987026</v>
      </c>
      <c r="C3843" s="224">
        <f t="shared" si="1633"/>
        <v>10600.166217886228</v>
      </c>
      <c r="D3843" s="28">
        <f t="shared" si="1634"/>
        <v>7245.38</v>
      </c>
      <c r="E3843" s="9">
        <f>IF(K3843=1,VLOOKUP(A3842,[1]Plan1!$AY$117:$BA$314,3),E3842)</f>
        <v>7276.54</v>
      </c>
      <c r="F3843" s="110">
        <f t="shared" si="1635"/>
        <v>45763</v>
      </c>
      <c r="G3843" s="12">
        <f t="shared" si="1636"/>
        <v>4.3006716003852752E-3</v>
      </c>
      <c r="H3843" s="11">
        <f t="shared" si="1637"/>
        <v>46081</v>
      </c>
      <c r="I3843" s="11">
        <f t="shared" si="1638"/>
        <v>46081</v>
      </c>
      <c r="J3843" s="1">
        <f t="shared" si="1639"/>
        <v>-12</v>
      </c>
      <c r="K3843" s="1">
        <f t="shared" si="1640"/>
        <v>19</v>
      </c>
      <c r="L3843" s="8">
        <f t="shared" si="1641"/>
        <v>0.99322823000000005</v>
      </c>
      <c r="M3843" s="14">
        <f t="shared" si="1642"/>
        <v>1.0043006699999999</v>
      </c>
      <c r="N3843" s="14">
        <f t="shared" si="1643"/>
        <v>1.7306334464590458</v>
      </c>
      <c r="O3843" s="8">
        <f t="shared" si="1644"/>
        <v>1.7189139899999999</v>
      </c>
      <c r="P3843" s="8">
        <f t="shared" si="1645"/>
        <v>18220.774008249999</v>
      </c>
      <c r="Q3843" s="13">
        <f t="shared" si="1646"/>
        <v>0</v>
      </c>
      <c r="R3843" s="21">
        <v>0</v>
      </c>
      <c r="S3843" s="8">
        <f t="shared" si="1647"/>
        <v>0</v>
      </c>
      <c r="T3843" s="10">
        <f t="shared" si="1648"/>
        <v>0</v>
      </c>
      <c r="U3843" s="13">
        <f t="shared" si="1649"/>
        <v>29</v>
      </c>
      <c r="V3843" s="13">
        <v>252</v>
      </c>
      <c r="W3843" s="14">
        <f t="shared" si="1651"/>
        <v>1</v>
      </c>
      <c r="X3843" s="85">
        <f t="shared" si="1631"/>
        <v>39.455194737027668</v>
      </c>
      <c r="Y3843" s="8">
        <v>0</v>
      </c>
      <c r="Z3843" s="9">
        <f t="shared" si="1650"/>
        <v>0</v>
      </c>
      <c r="AA3843" s="26" t="str">
        <f t="shared" si="1629"/>
        <v>A+J=</v>
      </c>
      <c r="AB3843" s="70">
        <f t="shared" si="1630"/>
        <v>46265</v>
      </c>
      <c r="AC3843" s="4"/>
      <c r="AD3843" s="1"/>
      <c r="AE3843" s="11"/>
      <c r="AF3843" s="5"/>
      <c r="AG3843" s="1"/>
      <c r="AH3843" s="1"/>
      <c r="AI3843" s="1"/>
      <c r="AJ3843" s="1"/>
      <c r="AK3843" s="10"/>
      <c r="AL3843" s="1"/>
      <c r="AM3843" s="1"/>
      <c r="AN3843" s="1"/>
      <c r="AO3843" s="1"/>
      <c r="AP3843" s="1"/>
      <c r="AQ3843" s="1"/>
    </row>
    <row r="3844" spans="1:43" ht="15.75" x14ac:dyDescent="0.2">
      <c r="A3844" s="67">
        <f t="shared" si="1628"/>
        <v>46126</v>
      </c>
      <c r="B3844" s="8">
        <f t="shared" si="1632"/>
        <v>18253.700233569292</v>
      </c>
      <c r="C3844" s="224">
        <f t="shared" si="1633"/>
        <v>10600.166217886228</v>
      </c>
      <c r="D3844" s="28">
        <f t="shared" si="1634"/>
        <v>7245.38</v>
      </c>
      <c r="E3844" s="9">
        <f>IF(K3844=1,VLOOKUP(A3843,[1]Plan1!$AY$117:$BA$314,3),E3843)</f>
        <v>7276.54</v>
      </c>
      <c r="F3844" s="110">
        <f t="shared" si="1635"/>
        <v>45763</v>
      </c>
      <c r="G3844" s="12">
        <f t="shared" si="1636"/>
        <v>4.3006716003852752E-3</v>
      </c>
      <c r="H3844" s="11">
        <f t="shared" si="1637"/>
        <v>46081</v>
      </c>
      <c r="I3844" s="11">
        <f t="shared" si="1638"/>
        <v>46081</v>
      </c>
      <c r="J3844" s="1">
        <f t="shared" si="1639"/>
        <v>-12</v>
      </c>
      <c r="K3844" s="1">
        <f t="shared" si="1640"/>
        <v>20</v>
      </c>
      <c r="L3844" s="8">
        <f t="shared" si="1641"/>
        <v>0.99287309999999995</v>
      </c>
      <c r="M3844" s="14">
        <f t="shared" si="1642"/>
        <v>1.0043006699999999</v>
      </c>
      <c r="N3844" s="14">
        <f t="shared" si="1643"/>
        <v>1.7306334464590458</v>
      </c>
      <c r="O3844" s="8">
        <f t="shared" si="1644"/>
        <v>1.7182993900000001</v>
      </c>
      <c r="P3844" s="8">
        <f t="shared" si="1645"/>
        <v>18214.25914609</v>
      </c>
      <c r="Q3844" s="13">
        <f t="shared" si="1646"/>
        <v>0</v>
      </c>
      <c r="R3844" s="21">
        <v>0</v>
      </c>
      <c r="S3844" s="8">
        <f t="shared" si="1647"/>
        <v>0</v>
      </c>
      <c r="T3844" s="10">
        <f t="shared" si="1648"/>
        <v>0</v>
      </c>
      <c r="U3844" s="13">
        <f t="shared" si="1649"/>
        <v>30</v>
      </c>
      <c r="V3844" s="13">
        <v>252</v>
      </c>
      <c r="W3844" s="14">
        <f t="shared" si="1651"/>
        <v>1</v>
      </c>
      <c r="X3844" s="85">
        <f t="shared" si="1631"/>
        <v>39.441087479290253</v>
      </c>
      <c r="Y3844" s="8">
        <v>0</v>
      </c>
      <c r="Z3844" s="9">
        <f t="shared" si="1650"/>
        <v>0</v>
      </c>
      <c r="AA3844" s="26" t="str">
        <f t="shared" si="1629"/>
        <v>A+J=</v>
      </c>
      <c r="AB3844" s="70">
        <f t="shared" si="1630"/>
        <v>46265</v>
      </c>
      <c r="AC3844" s="4"/>
      <c r="AD3844" s="1"/>
      <c r="AE3844" s="11"/>
      <c r="AF3844" s="5"/>
      <c r="AG3844" s="1"/>
      <c r="AH3844" s="1"/>
      <c r="AI3844" s="1"/>
      <c r="AJ3844" s="1"/>
      <c r="AK3844" s="10"/>
      <c r="AL3844" s="1"/>
      <c r="AM3844" s="1"/>
      <c r="AN3844" s="1"/>
      <c r="AO3844" s="1"/>
      <c r="AP3844" s="1"/>
      <c r="AQ3844" s="1"/>
    </row>
    <row r="3845" spans="1:43" ht="15.75" x14ac:dyDescent="0.2">
      <c r="A3845" s="67">
        <f t="shared" si="1628"/>
        <v>46127</v>
      </c>
      <c r="B3845" s="8">
        <f t="shared" si="1632"/>
        <v>18377.213759983399</v>
      </c>
      <c r="C3845" s="224">
        <f t="shared" si="1633"/>
        <v>10600.166217886228</v>
      </c>
      <c r="D3845" s="28">
        <f t="shared" si="1634"/>
        <v>7245.38</v>
      </c>
      <c r="E3845" s="9">
        <f>IF(K3845=1,VLOOKUP(A3844,[1]Plan1!$AY$117:$BA$314,3),E3844)</f>
        <v>7276.54</v>
      </c>
      <c r="F3845" s="110">
        <f t="shared" si="1635"/>
        <v>45763</v>
      </c>
      <c r="G3845" s="12">
        <f t="shared" si="1636"/>
        <v>4.3006716003852752E-3</v>
      </c>
      <c r="H3845" s="11">
        <f t="shared" si="1637"/>
        <v>46112</v>
      </c>
      <c r="I3845" s="11">
        <f t="shared" si="1638"/>
        <v>46112</v>
      </c>
      <c r="J3845" s="1">
        <f t="shared" si="1639"/>
        <v>21</v>
      </c>
      <c r="K3845" s="1">
        <f t="shared" si="1640"/>
        <v>33</v>
      </c>
      <c r="L3845" s="8">
        <f t="shared" si="1641"/>
        <v>1.00676649</v>
      </c>
      <c r="M3845" s="14">
        <f t="shared" si="1642"/>
        <v>0.99287309999999995</v>
      </c>
      <c r="N3845" s="14">
        <f t="shared" si="1643"/>
        <v>1.7182993949494767</v>
      </c>
      <c r="O3845" s="8">
        <f t="shared" si="1644"/>
        <v>1.7299262500000001</v>
      </c>
      <c r="P3845" s="8">
        <f t="shared" si="1645"/>
        <v>18337.505794680001</v>
      </c>
      <c r="Q3845" s="13">
        <f t="shared" si="1646"/>
        <v>0</v>
      </c>
      <c r="R3845" s="21">
        <v>0</v>
      </c>
      <c r="S3845" s="8">
        <f t="shared" si="1647"/>
        <v>0</v>
      </c>
      <c r="T3845" s="10">
        <f t="shared" si="1648"/>
        <v>0</v>
      </c>
      <c r="U3845" s="13">
        <f t="shared" si="1649"/>
        <v>31</v>
      </c>
      <c r="V3845" s="13">
        <v>252</v>
      </c>
      <c r="W3845" s="14">
        <f t="shared" si="1651"/>
        <v>1</v>
      </c>
      <c r="X3845" s="85">
        <f t="shared" si="1631"/>
        <v>39.707965303398346</v>
      </c>
      <c r="Y3845" s="8">
        <v>0</v>
      </c>
      <c r="Z3845" s="9">
        <f t="shared" si="1650"/>
        <v>0</v>
      </c>
      <c r="AA3845" s="26" t="str">
        <f t="shared" si="1629"/>
        <v>A+J=</v>
      </c>
      <c r="AB3845" s="70">
        <f t="shared" si="1630"/>
        <v>46265</v>
      </c>
      <c r="AC3845" s="4"/>
      <c r="AD3845" s="1"/>
      <c r="AE3845" s="11"/>
      <c r="AF3845" s="5"/>
      <c r="AG3845" s="1"/>
      <c r="AH3845" s="1"/>
      <c r="AI3845" s="1"/>
      <c r="AJ3845" s="1"/>
      <c r="AK3845" s="10"/>
      <c r="AL3845" s="1"/>
      <c r="AM3845" s="1"/>
      <c r="AN3845" s="1"/>
      <c r="AO3845" s="1"/>
      <c r="AP3845" s="1"/>
      <c r="AQ3845" s="1"/>
    </row>
    <row r="3846" spans="1:43" ht="15.75" x14ac:dyDescent="0.2">
      <c r="A3846" s="67">
        <f t="shared" si="1628"/>
        <v>46128</v>
      </c>
      <c r="B3846" s="8">
        <f t="shared" si="1632"/>
        <v>18380.969563984399</v>
      </c>
      <c r="C3846" s="224">
        <f t="shared" si="1633"/>
        <v>10600.166217886228</v>
      </c>
      <c r="D3846" s="28">
        <f t="shared" si="1634"/>
        <v>7245.38</v>
      </c>
      <c r="E3846" s="9">
        <f>IF(K3846=1,VLOOKUP(A3845,[1]Plan1!$AY$117:$BA$314,3),E3845)</f>
        <v>7276.54</v>
      </c>
      <c r="F3846" s="110">
        <f t="shared" si="1635"/>
        <v>45763</v>
      </c>
      <c r="G3846" s="12">
        <f t="shared" si="1636"/>
        <v>4.3006716003852752E-3</v>
      </c>
      <c r="H3846" s="11">
        <f t="shared" si="1637"/>
        <v>46112</v>
      </c>
      <c r="I3846" s="11">
        <f t="shared" si="1638"/>
        <v>46112</v>
      </c>
      <c r="J3846" s="1">
        <f t="shared" si="1639"/>
        <v>21</v>
      </c>
      <c r="K3846" s="1">
        <f t="shared" si="1640"/>
        <v>34</v>
      </c>
      <c r="L3846" s="8">
        <f t="shared" si="1641"/>
        <v>1.00697225</v>
      </c>
      <c r="M3846" s="14">
        <f t="shared" si="1642"/>
        <v>0.99287309999999995</v>
      </c>
      <c r="N3846" s="14">
        <f t="shared" si="1643"/>
        <v>1.7182993949494767</v>
      </c>
      <c r="O3846" s="8">
        <f t="shared" si="1644"/>
        <v>1.7302797999999999</v>
      </c>
      <c r="P3846" s="8">
        <f t="shared" si="1645"/>
        <v>18341.25348345</v>
      </c>
      <c r="Q3846" s="13">
        <f t="shared" si="1646"/>
        <v>0</v>
      </c>
      <c r="R3846" s="21">
        <v>0</v>
      </c>
      <c r="S3846" s="8">
        <f t="shared" si="1647"/>
        <v>0</v>
      </c>
      <c r="T3846" s="10">
        <f t="shared" si="1648"/>
        <v>0</v>
      </c>
      <c r="U3846" s="13">
        <f t="shared" si="1649"/>
        <v>32</v>
      </c>
      <c r="V3846" s="13">
        <v>252</v>
      </c>
      <c r="W3846" s="14">
        <f t="shared" si="1651"/>
        <v>1</v>
      </c>
      <c r="X3846" s="85">
        <f t="shared" si="1631"/>
        <v>39.716080534399097</v>
      </c>
      <c r="Y3846" s="8">
        <v>0</v>
      </c>
      <c r="Z3846" s="9">
        <f t="shared" si="1650"/>
        <v>0</v>
      </c>
      <c r="AA3846" s="26" t="str">
        <f t="shared" si="1629"/>
        <v>A+J=</v>
      </c>
      <c r="AB3846" s="70">
        <f t="shared" si="1630"/>
        <v>46265</v>
      </c>
      <c r="AC3846" s="4"/>
      <c r="AD3846" s="1"/>
      <c r="AE3846" s="11"/>
      <c r="AF3846" s="5"/>
      <c r="AG3846" s="1"/>
      <c r="AH3846" s="1"/>
      <c r="AI3846" s="1"/>
      <c r="AJ3846" s="1"/>
      <c r="AK3846" s="10"/>
      <c r="AL3846" s="1"/>
      <c r="AM3846" s="1"/>
      <c r="AN3846" s="1"/>
      <c r="AO3846" s="1"/>
      <c r="AP3846" s="1"/>
      <c r="AQ3846" s="1"/>
    </row>
    <row r="3847" spans="1:43" ht="15.75" x14ac:dyDescent="0.2">
      <c r="A3847" s="67">
        <f t="shared" si="1628"/>
        <v>46129</v>
      </c>
      <c r="B3847" s="8">
        <f t="shared" si="1632"/>
        <v>18384.726217831685</v>
      </c>
      <c r="C3847" s="224">
        <f t="shared" si="1633"/>
        <v>10600.166217886228</v>
      </c>
      <c r="D3847" s="28">
        <f t="shared" si="1634"/>
        <v>7245.38</v>
      </c>
      <c r="E3847" s="9">
        <f>IF(K3847=1,VLOOKUP(A3846,[1]Plan1!$AY$117:$BA$314,3),E3846)</f>
        <v>7276.54</v>
      </c>
      <c r="F3847" s="110">
        <f t="shared" si="1635"/>
        <v>45763</v>
      </c>
      <c r="G3847" s="12">
        <f t="shared" si="1636"/>
        <v>4.3006716003852752E-3</v>
      </c>
      <c r="H3847" s="11">
        <f t="shared" si="1637"/>
        <v>46112</v>
      </c>
      <c r="I3847" s="11">
        <f t="shared" si="1638"/>
        <v>46112</v>
      </c>
      <c r="J3847" s="1">
        <f t="shared" si="1639"/>
        <v>21</v>
      </c>
      <c r="K3847" s="1">
        <f t="shared" si="1640"/>
        <v>35</v>
      </c>
      <c r="L3847" s="8">
        <f t="shared" si="1641"/>
        <v>1.00717805</v>
      </c>
      <c r="M3847" s="14">
        <f t="shared" si="1642"/>
        <v>0.99287309999999995</v>
      </c>
      <c r="N3847" s="14">
        <f t="shared" si="1643"/>
        <v>1.7182993949494767</v>
      </c>
      <c r="O3847" s="8">
        <f t="shared" si="1644"/>
        <v>1.7306334299999999</v>
      </c>
      <c r="P3847" s="8">
        <f t="shared" si="1645"/>
        <v>18345.00202023</v>
      </c>
      <c r="Q3847" s="13">
        <f t="shared" si="1646"/>
        <v>0</v>
      </c>
      <c r="R3847" s="21">
        <v>0</v>
      </c>
      <c r="S3847" s="8">
        <f t="shared" si="1647"/>
        <v>0</v>
      </c>
      <c r="T3847" s="10">
        <f t="shared" si="1648"/>
        <v>0</v>
      </c>
      <c r="U3847" s="13">
        <f t="shared" si="1649"/>
        <v>33</v>
      </c>
      <c r="V3847" s="13">
        <v>252</v>
      </c>
      <c r="W3847" s="14">
        <f t="shared" si="1651"/>
        <v>1</v>
      </c>
      <c r="X3847" s="85">
        <f t="shared" si="1631"/>
        <v>39.724197601684615</v>
      </c>
      <c r="Y3847" s="8">
        <v>0</v>
      </c>
      <c r="Z3847" s="9">
        <f t="shared" si="1650"/>
        <v>0</v>
      </c>
      <c r="AA3847" s="26" t="str">
        <f t="shared" si="1629"/>
        <v>A+J=</v>
      </c>
      <c r="AB3847" s="70">
        <f t="shared" si="1630"/>
        <v>46265</v>
      </c>
      <c r="AC3847" s="4"/>
      <c r="AD3847" s="1"/>
      <c r="AE3847" s="11"/>
      <c r="AF3847" s="5"/>
      <c r="AG3847" s="1"/>
      <c r="AH3847" s="1"/>
      <c r="AI3847" s="1"/>
      <c r="AJ3847" s="1"/>
      <c r="AK3847" s="10"/>
      <c r="AL3847" s="1"/>
      <c r="AM3847" s="1"/>
      <c r="AN3847" s="1"/>
      <c r="AO3847" s="1"/>
      <c r="AP3847" s="1"/>
      <c r="AQ3847" s="1"/>
    </row>
    <row r="3848" spans="1:43" ht="15.75" x14ac:dyDescent="0.2">
      <c r="A3848" s="67">
        <f t="shared" si="1628"/>
        <v>46130</v>
      </c>
      <c r="B3848" s="8">
        <f t="shared" si="1632"/>
        <v>18384.726217831685</v>
      </c>
      <c r="C3848" s="224">
        <f t="shared" si="1633"/>
        <v>10600.166217886228</v>
      </c>
      <c r="D3848" s="28">
        <f t="shared" si="1634"/>
        <v>7245.38</v>
      </c>
      <c r="E3848" s="9">
        <f>IF(K3848=1,VLOOKUP(A3847,[1]Plan1!$AY$117:$BA$314,3),E3847)</f>
        <v>7276.54</v>
      </c>
      <c r="F3848" s="110">
        <f t="shared" si="1635"/>
        <v>45763</v>
      </c>
      <c r="G3848" s="12">
        <f t="shared" si="1636"/>
        <v>4.3006716003852752E-3</v>
      </c>
      <c r="H3848" s="11">
        <f t="shared" si="1637"/>
        <v>46112</v>
      </c>
      <c r="I3848" s="11">
        <f t="shared" si="1638"/>
        <v>46112</v>
      </c>
      <c r="J3848" s="1">
        <f t="shared" si="1639"/>
        <v>21</v>
      </c>
      <c r="K3848" s="1">
        <f t="shared" si="1640"/>
        <v>35</v>
      </c>
      <c r="L3848" s="8">
        <f t="shared" si="1641"/>
        <v>1.00717805</v>
      </c>
      <c r="M3848" s="14">
        <f t="shared" si="1642"/>
        <v>0.99287309999999995</v>
      </c>
      <c r="N3848" s="14">
        <f t="shared" si="1643"/>
        <v>1.7182993949494767</v>
      </c>
      <c r="O3848" s="8">
        <f t="shared" si="1644"/>
        <v>1.7306334299999999</v>
      </c>
      <c r="P3848" s="8">
        <f t="shared" si="1645"/>
        <v>18345.00202023</v>
      </c>
      <c r="Q3848" s="13">
        <f t="shared" si="1646"/>
        <v>0</v>
      </c>
      <c r="R3848" s="21">
        <v>0</v>
      </c>
      <c r="S3848" s="8">
        <f t="shared" si="1647"/>
        <v>0</v>
      </c>
      <c r="T3848" s="10">
        <f t="shared" si="1648"/>
        <v>0</v>
      </c>
      <c r="U3848" s="13">
        <f t="shared" si="1649"/>
        <v>33</v>
      </c>
      <c r="V3848" s="13">
        <v>252</v>
      </c>
      <c r="W3848" s="14">
        <f t="shared" si="1651"/>
        <v>1</v>
      </c>
      <c r="X3848" s="85">
        <f t="shared" si="1631"/>
        <v>39.724197601684615</v>
      </c>
      <c r="Y3848" s="8">
        <v>0</v>
      </c>
      <c r="Z3848" s="9">
        <f t="shared" si="1650"/>
        <v>0</v>
      </c>
      <c r="AA3848" s="26" t="str">
        <f t="shared" si="1629"/>
        <v>A+J=</v>
      </c>
      <c r="AB3848" s="70">
        <f t="shared" si="1630"/>
        <v>46265</v>
      </c>
      <c r="AC3848" s="4"/>
      <c r="AD3848" s="1"/>
      <c r="AE3848" s="11"/>
      <c r="AF3848" s="5"/>
      <c r="AG3848" s="1"/>
      <c r="AH3848" s="1"/>
      <c r="AI3848" s="1"/>
      <c r="AJ3848" s="1"/>
      <c r="AK3848" s="10"/>
      <c r="AL3848" s="1"/>
      <c r="AM3848" s="1"/>
      <c r="AN3848" s="1"/>
      <c r="AO3848" s="1"/>
      <c r="AP3848" s="1"/>
      <c r="AQ3848" s="1"/>
    </row>
    <row r="3849" spans="1:43" ht="15.75" x14ac:dyDescent="0.2">
      <c r="A3849" s="67">
        <f t="shared" si="1628"/>
        <v>46131</v>
      </c>
      <c r="B3849" s="8">
        <f t="shared" si="1632"/>
        <v>18384.726217831685</v>
      </c>
      <c r="C3849" s="224">
        <f t="shared" si="1633"/>
        <v>10600.166217886228</v>
      </c>
      <c r="D3849" s="28">
        <f t="shared" si="1634"/>
        <v>7245.38</v>
      </c>
      <c r="E3849" s="9">
        <f>IF(K3849=1,VLOOKUP(A3848,[1]Plan1!$AY$117:$BA$314,3),E3848)</f>
        <v>7276.54</v>
      </c>
      <c r="F3849" s="110">
        <f t="shared" si="1635"/>
        <v>45763</v>
      </c>
      <c r="G3849" s="12">
        <f t="shared" si="1636"/>
        <v>4.3006716003852752E-3</v>
      </c>
      <c r="H3849" s="11">
        <f t="shared" si="1637"/>
        <v>46112</v>
      </c>
      <c r="I3849" s="11">
        <f t="shared" si="1638"/>
        <v>46112</v>
      </c>
      <c r="J3849" s="1">
        <f t="shared" si="1639"/>
        <v>21</v>
      </c>
      <c r="K3849" s="1">
        <f t="shared" si="1640"/>
        <v>35</v>
      </c>
      <c r="L3849" s="8">
        <f t="shared" si="1641"/>
        <v>1.00717805</v>
      </c>
      <c r="M3849" s="14">
        <f t="shared" si="1642"/>
        <v>0.99287309999999995</v>
      </c>
      <c r="N3849" s="14">
        <f t="shared" si="1643"/>
        <v>1.7182993949494767</v>
      </c>
      <c r="O3849" s="8">
        <f t="shared" si="1644"/>
        <v>1.7306334299999999</v>
      </c>
      <c r="P3849" s="8">
        <f t="shared" si="1645"/>
        <v>18345.00202023</v>
      </c>
      <c r="Q3849" s="13">
        <f t="shared" si="1646"/>
        <v>0</v>
      </c>
      <c r="R3849" s="21">
        <v>0</v>
      </c>
      <c r="S3849" s="8">
        <f t="shared" si="1647"/>
        <v>0</v>
      </c>
      <c r="T3849" s="10">
        <f t="shared" si="1648"/>
        <v>0</v>
      </c>
      <c r="U3849" s="13">
        <f t="shared" si="1649"/>
        <v>33</v>
      </c>
      <c r="V3849" s="13">
        <v>252</v>
      </c>
      <c r="W3849" s="14">
        <f t="shared" si="1651"/>
        <v>1</v>
      </c>
      <c r="X3849" s="85">
        <f t="shared" si="1631"/>
        <v>39.724197601684615</v>
      </c>
      <c r="Y3849" s="8">
        <v>0</v>
      </c>
      <c r="Z3849" s="9">
        <f t="shared" si="1650"/>
        <v>0</v>
      </c>
      <c r="AA3849" s="26" t="str">
        <f t="shared" si="1629"/>
        <v>A+J=</v>
      </c>
      <c r="AB3849" s="70">
        <f t="shared" si="1630"/>
        <v>46265</v>
      </c>
      <c r="AC3849" s="4"/>
      <c r="AD3849" s="1"/>
      <c r="AE3849" s="11"/>
      <c r="AF3849" s="5"/>
      <c r="AG3849" s="1"/>
      <c r="AH3849" s="1"/>
      <c r="AI3849" s="1"/>
      <c r="AJ3849" s="1"/>
      <c r="AK3849" s="10"/>
      <c r="AL3849" s="1"/>
      <c r="AM3849" s="1"/>
      <c r="AN3849" s="1"/>
      <c r="AO3849" s="1"/>
      <c r="AP3849" s="1"/>
      <c r="AQ3849" s="1"/>
    </row>
    <row r="3850" spans="1:43" ht="15.75" x14ac:dyDescent="0.2">
      <c r="A3850" s="67">
        <f t="shared" si="1628"/>
        <v>46132</v>
      </c>
      <c r="B3850" s="8">
        <f t="shared" si="1632"/>
        <v>18388.483509066184</v>
      </c>
      <c r="C3850" s="224">
        <f t="shared" si="1633"/>
        <v>10600.166217886228</v>
      </c>
      <c r="D3850" s="28">
        <f t="shared" si="1634"/>
        <v>7245.38</v>
      </c>
      <c r="E3850" s="9">
        <f>IF(K3850=1,VLOOKUP(A3849,[1]Plan1!$AY$117:$BA$314,3),E3849)</f>
        <v>7276.54</v>
      </c>
      <c r="F3850" s="110">
        <f t="shared" si="1635"/>
        <v>45763</v>
      </c>
      <c r="G3850" s="12">
        <f t="shared" si="1636"/>
        <v>4.3006716003852752E-3</v>
      </c>
      <c r="H3850" s="11">
        <f t="shared" si="1637"/>
        <v>46112</v>
      </c>
      <c r="I3850" s="11">
        <f t="shared" si="1638"/>
        <v>46112</v>
      </c>
      <c r="J3850" s="1">
        <f t="shared" si="1639"/>
        <v>21</v>
      </c>
      <c r="K3850" s="1">
        <f t="shared" si="1640"/>
        <v>36</v>
      </c>
      <c r="L3850" s="8">
        <f t="shared" si="1641"/>
        <v>1.0073838900000001</v>
      </c>
      <c r="M3850" s="14">
        <f t="shared" si="1642"/>
        <v>0.99287309999999995</v>
      </c>
      <c r="N3850" s="14">
        <f t="shared" si="1643"/>
        <v>1.7182993949494767</v>
      </c>
      <c r="O3850" s="8">
        <f t="shared" si="1644"/>
        <v>1.73098712</v>
      </c>
      <c r="P3850" s="8">
        <f t="shared" si="1645"/>
        <v>18348.751193020002</v>
      </c>
      <c r="Q3850" s="13">
        <f t="shared" si="1646"/>
        <v>0</v>
      </c>
      <c r="R3850" s="21">
        <v>0</v>
      </c>
      <c r="S3850" s="8">
        <f t="shared" si="1647"/>
        <v>0</v>
      </c>
      <c r="T3850" s="10">
        <f t="shared" si="1648"/>
        <v>0</v>
      </c>
      <c r="U3850" s="13">
        <f t="shared" si="1649"/>
        <v>34</v>
      </c>
      <c r="V3850" s="13">
        <v>252</v>
      </c>
      <c r="W3850" s="14">
        <f t="shared" si="1651"/>
        <v>1</v>
      </c>
      <c r="X3850" s="85">
        <f t="shared" si="1631"/>
        <v>39.732316046183719</v>
      </c>
      <c r="Y3850" s="8">
        <v>0</v>
      </c>
      <c r="Z3850" s="9">
        <f t="shared" si="1650"/>
        <v>0</v>
      </c>
      <c r="AA3850" s="26" t="str">
        <f t="shared" si="1629"/>
        <v>A+J=</v>
      </c>
      <c r="AB3850" s="70">
        <f t="shared" si="1630"/>
        <v>46265</v>
      </c>
      <c r="AC3850" s="4"/>
      <c r="AD3850" s="1"/>
      <c r="AE3850" s="11"/>
      <c r="AF3850" s="5"/>
      <c r="AG3850" s="1"/>
      <c r="AH3850" s="1"/>
      <c r="AI3850" s="1"/>
      <c r="AJ3850" s="1"/>
      <c r="AK3850" s="10"/>
      <c r="AL3850" s="1"/>
      <c r="AM3850" s="1"/>
      <c r="AN3850" s="1"/>
      <c r="AO3850" s="1"/>
      <c r="AP3850" s="1"/>
      <c r="AQ3850" s="1"/>
    </row>
    <row r="3851" spans="1:43" ht="15.75" x14ac:dyDescent="0.2">
      <c r="A3851" s="67">
        <f t="shared" ref="A3851:A3914" si="1652">(A3850+1)</f>
        <v>46133</v>
      </c>
      <c r="B3851" s="8">
        <f t="shared" si="1632"/>
        <v>18388.483509066184</v>
      </c>
      <c r="C3851" s="224">
        <f t="shared" si="1633"/>
        <v>10600.166217886228</v>
      </c>
      <c r="D3851" s="28">
        <f t="shared" si="1634"/>
        <v>7245.38</v>
      </c>
      <c r="E3851" s="9">
        <f>IF(K3851=1,VLOOKUP(A3850,[1]Plan1!$AY$117:$BA$314,3),E3850)</f>
        <v>7276.54</v>
      </c>
      <c r="F3851" s="110">
        <f t="shared" si="1635"/>
        <v>45763</v>
      </c>
      <c r="G3851" s="12">
        <f t="shared" si="1636"/>
        <v>4.3006716003852752E-3</v>
      </c>
      <c r="H3851" s="11">
        <f t="shared" si="1637"/>
        <v>46112</v>
      </c>
      <c r="I3851" s="11">
        <f t="shared" si="1638"/>
        <v>46112</v>
      </c>
      <c r="J3851" s="1">
        <f t="shared" si="1639"/>
        <v>21</v>
      </c>
      <c r="K3851" s="1">
        <f t="shared" si="1640"/>
        <v>36</v>
      </c>
      <c r="L3851" s="8">
        <f t="shared" si="1641"/>
        <v>1.0073838900000001</v>
      </c>
      <c r="M3851" s="14">
        <f t="shared" si="1642"/>
        <v>0.99287309999999995</v>
      </c>
      <c r="N3851" s="14">
        <f t="shared" si="1643"/>
        <v>1.7182993949494767</v>
      </c>
      <c r="O3851" s="8">
        <f t="shared" si="1644"/>
        <v>1.73098712</v>
      </c>
      <c r="P3851" s="8">
        <f t="shared" si="1645"/>
        <v>18348.751193020002</v>
      </c>
      <c r="Q3851" s="13">
        <f t="shared" si="1646"/>
        <v>0</v>
      </c>
      <c r="R3851" s="21">
        <v>0</v>
      </c>
      <c r="S3851" s="8">
        <f t="shared" si="1647"/>
        <v>0</v>
      </c>
      <c r="T3851" s="10">
        <f t="shared" si="1648"/>
        <v>0</v>
      </c>
      <c r="U3851" s="13">
        <f t="shared" si="1649"/>
        <v>34</v>
      </c>
      <c r="V3851" s="13">
        <v>252</v>
      </c>
      <c r="W3851" s="14">
        <f t="shared" si="1651"/>
        <v>1</v>
      </c>
      <c r="X3851" s="85">
        <f t="shared" si="1631"/>
        <v>39.732316046183719</v>
      </c>
      <c r="Y3851" s="8">
        <v>0</v>
      </c>
      <c r="Z3851" s="9">
        <f t="shared" si="1650"/>
        <v>0</v>
      </c>
      <c r="AA3851" s="26" t="str">
        <f t="shared" ref="AA3851:AA3914" si="1653">IF($Q3850&gt;0,VLOOKUP($A3850,$AE$10:$AO$114,($AN$7)+1),AA3850)</f>
        <v>A+J=</v>
      </c>
      <c r="AB3851" s="70">
        <f t="shared" ref="AB3851:AB3914" si="1654">IF($Q3850&gt;0,VLOOKUP($A3850,$AE$10:$AO$114,($AO$7)+1),AB3850)</f>
        <v>46265</v>
      </c>
      <c r="AC3851" s="4"/>
      <c r="AD3851" s="1"/>
      <c r="AE3851" s="11"/>
      <c r="AF3851" s="5"/>
      <c r="AG3851" s="1"/>
      <c r="AH3851" s="1"/>
      <c r="AI3851" s="1"/>
      <c r="AJ3851" s="1"/>
      <c r="AK3851" s="10"/>
      <c r="AL3851" s="1"/>
      <c r="AM3851" s="1"/>
      <c r="AN3851" s="1"/>
      <c r="AO3851" s="1"/>
      <c r="AP3851" s="1"/>
      <c r="AQ3851" s="1"/>
    </row>
    <row r="3852" spans="1:43" ht="15.75" x14ac:dyDescent="0.2">
      <c r="A3852" s="67">
        <f t="shared" si="1652"/>
        <v>46134</v>
      </c>
      <c r="B3852" s="8">
        <f t="shared" si="1632"/>
        <v>18392.241756376501</v>
      </c>
      <c r="C3852" s="224">
        <f t="shared" si="1633"/>
        <v>10600.166217886228</v>
      </c>
      <c r="D3852" s="28">
        <f t="shared" si="1634"/>
        <v>7245.38</v>
      </c>
      <c r="E3852" s="9">
        <f>IF(K3852=1,VLOOKUP(A3851,[1]Plan1!$AY$117:$BA$314,3),E3851)</f>
        <v>7276.54</v>
      </c>
      <c r="F3852" s="110">
        <f t="shared" si="1635"/>
        <v>45763</v>
      </c>
      <c r="G3852" s="12">
        <f t="shared" si="1636"/>
        <v>4.3006716003852752E-3</v>
      </c>
      <c r="H3852" s="11">
        <f t="shared" si="1637"/>
        <v>46112</v>
      </c>
      <c r="I3852" s="11">
        <f t="shared" si="1638"/>
        <v>46112</v>
      </c>
      <c r="J3852" s="1">
        <f t="shared" si="1639"/>
        <v>21</v>
      </c>
      <c r="K3852" s="1">
        <f t="shared" si="1640"/>
        <v>37</v>
      </c>
      <c r="L3852" s="8">
        <f t="shared" si="1641"/>
        <v>1.00758978</v>
      </c>
      <c r="M3852" s="14">
        <f t="shared" si="1642"/>
        <v>0.99287309999999995</v>
      </c>
      <c r="N3852" s="14">
        <f t="shared" si="1643"/>
        <v>1.7182993949494767</v>
      </c>
      <c r="O3852" s="8">
        <f t="shared" si="1644"/>
        <v>1.7313409</v>
      </c>
      <c r="P3852" s="8">
        <f t="shared" si="1645"/>
        <v>18352.501319819999</v>
      </c>
      <c r="Q3852" s="13">
        <f t="shared" si="1646"/>
        <v>0</v>
      </c>
      <c r="R3852" s="21">
        <v>0</v>
      </c>
      <c r="S3852" s="8">
        <f t="shared" si="1647"/>
        <v>0</v>
      </c>
      <c r="T3852" s="10">
        <f t="shared" si="1648"/>
        <v>0</v>
      </c>
      <c r="U3852" s="13">
        <f t="shared" si="1649"/>
        <v>35</v>
      </c>
      <c r="V3852" s="13">
        <v>252</v>
      </c>
      <c r="W3852" s="14">
        <f t="shared" si="1651"/>
        <v>1</v>
      </c>
      <c r="X3852" s="85">
        <f t="shared" si="1631"/>
        <v>39.740436556503184</v>
      </c>
      <c r="Y3852" s="8">
        <v>0</v>
      </c>
      <c r="Z3852" s="9">
        <f t="shared" si="1650"/>
        <v>0</v>
      </c>
      <c r="AA3852" s="26" t="str">
        <f t="shared" si="1653"/>
        <v>A+J=</v>
      </c>
      <c r="AB3852" s="70">
        <f t="shared" si="1654"/>
        <v>46265</v>
      </c>
      <c r="AC3852" s="4"/>
      <c r="AD3852" s="1"/>
      <c r="AE3852" s="11"/>
      <c r="AF3852" s="5"/>
      <c r="AG3852" s="1"/>
      <c r="AH3852" s="1"/>
      <c r="AI3852" s="1"/>
      <c r="AJ3852" s="1"/>
      <c r="AK3852" s="10"/>
      <c r="AL3852" s="1"/>
      <c r="AM3852" s="1"/>
      <c r="AN3852" s="1"/>
      <c r="AO3852" s="1"/>
      <c r="AP3852" s="1"/>
      <c r="AQ3852" s="1"/>
    </row>
    <row r="3853" spans="1:43" ht="15.75" x14ac:dyDescent="0.2">
      <c r="A3853" s="67">
        <f t="shared" si="1652"/>
        <v>46135</v>
      </c>
      <c r="B3853" s="8">
        <f t="shared" si="1632"/>
        <v>18396.00074731357</v>
      </c>
      <c r="C3853" s="224">
        <f t="shared" si="1633"/>
        <v>10600.166217886228</v>
      </c>
      <c r="D3853" s="28">
        <f t="shared" si="1634"/>
        <v>7245.38</v>
      </c>
      <c r="E3853" s="9">
        <f>IF(K3853=1,VLOOKUP(A3852,[1]Plan1!$AY$117:$BA$314,3),E3852)</f>
        <v>7276.54</v>
      </c>
      <c r="F3853" s="110">
        <f t="shared" si="1635"/>
        <v>45763</v>
      </c>
      <c r="G3853" s="12">
        <f t="shared" si="1636"/>
        <v>4.3006716003852752E-3</v>
      </c>
      <c r="H3853" s="11">
        <f t="shared" si="1637"/>
        <v>46112</v>
      </c>
      <c r="I3853" s="11">
        <f t="shared" si="1638"/>
        <v>46112</v>
      </c>
      <c r="J3853" s="1">
        <f t="shared" si="1639"/>
        <v>21</v>
      </c>
      <c r="K3853" s="1">
        <f t="shared" si="1640"/>
        <v>38</v>
      </c>
      <c r="L3853" s="8">
        <f t="shared" si="1641"/>
        <v>1.0077957099999999</v>
      </c>
      <c r="M3853" s="14">
        <f t="shared" si="1642"/>
        <v>0.99287309999999995</v>
      </c>
      <c r="N3853" s="14">
        <f t="shared" si="1643"/>
        <v>1.7182993949494767</v>
      </c>
      <c r="O3853" s="8">
        <f t="shared" si="1644"/>
        <v>1.7316947499999999</v>
      </c>
      <c r="P3853" s="8">
        <f t="shared" si="1645"/>
        <v>18356.252188639999</v>
      </c>
      <c r="Q3853" s="13">
        <f t="shared" si="1646"/>
        <v>0</v>
      </c>
      <c r="R3853" s="21">
        <v>0</v>
      </c>
      <c r="S3853" s="8">
        <f t="shared" si="1647"/>
        <v>0</v>
      </c>
      <c r="T3853" s="10">
        <f t="shared" si="1648"/>
        <v>0</v>
      </c>
      <c r="U3853" s="13">
        <f t="shared" si="1649"/>
        <v>36</v>
      </c>
      <c r="V3853" s="13">
        <v>252</v>
      </c>
      <c r="W3853" s="14">
        <f t="shared" si="1651"/>
        <v>1</v>
      </c>
      <c r="X3853" s="85">
        <f t="shared" si="1631"/>
        <v>39.748558673571814</v>
      </c>
      <c r="Y3853" s="8">
        <v>0</v>
      </c>
      <c r="Z3853" s="9">
        <f t="shared" si="1650"/>
        <v>0</v>
      </c>
      <c r="AA3853" s="26" t="str">
        <f t="shared" si="1653"/>
        <v>A+J=</v>
      </c>
      <c r="AB3853" s="70">
        <f t="shared" si="1654"/>
        <v>46265</v>
      </c>
      <c r="AC3853" s="4"/>
      <c r="AD3853" s="1"/>
      <c r="AE3853" s="11"/>
      <c r="AF3853" s="5"/>
      <c r="AG3853" s="1"/>
      <c r="AH3853" s="1"/>
      <c r="AI3853" s="1"/>
      <c r="AJ3853" s="1"/>
      <c r="AK3853" s="10"/>
      <c r="AL3853" s="1"/>
      <c r="AM3853" s="1"/>
      <c r="AN3853" s="1"/>
      <c r="AO3853" s="1"/>
      <c r="AP3853" s="1"/>
      <c r="AQ3853" s="1"/>
    </row>
    <row r="3854" spans="1:43" ht="15.75" x14ac:dyDescent="0.2">
      <c r="A3854" s="67">
        <f t="shared" si="1652"/>
        <v>46136</v>
      </c>
      <c r="B3854" s="8">
        <f t="shared" si="1632"/>
        <v>18399.760269398317</v>
      </c>
      <c r="C3854" s="224">
        <f t="shared" si="1633"/>
        <v>10600.166217886228</v>
      </c>
      <c r="D3854" s="28">
        <f t="shared" si="1634"/>
        <v>7245.38</v>
      </c>
      <c r="E3854" s="9">
        <f>IF(K3854=1,VLOOKUP(A3853,[1]Plan1!$AY$117:$BA$314,3),E3853)</f>
        <v>7276.54</v>
      </c>
      <c r="F3854" s="110">
        <f t="shared" si="1635"/>
        <v>45763</v>
      </c>
      <c r="G3854" s="12">
        <f t="shared" si="1636"/>
        <v>4.3006716003852752E-3</v>
      </c>
      <c r="H3854" s="11">
        <f t="shared" si="1637"/>
        <v>46112</v>
      </c>
      <c r="I3854" s="11">
        <f t="shared" si="1638"/>
        <v>46112</v>
      </c>
      <c r="J3854" s="1">
        <f t="shared" si="1639"/>
        <v>21</v>
      </c>
      <c r="K3854" s="1">
        <f t="shared" si="1640"/>
        <v>39</v>
      </c>
      <c r="L3854" s="8">
        <f t="shared" si="1641"/>
        <v>1.0080016700000001</v>
      </c>
      <c r="M3854" s="14">
        <f t="shared" si="1642"/>
        <v>0.99287309999999995</v>
      </c>
      <c r="N3854" s="14">
        <f t="shared" si="1643"/>
        <v>1.7182993949494767</v>
      </c>
      <c r="O3854" s="8">
        <f t="shared" si="1644"/>
        <v>1.7320486500000001</v>
      </c>
      <c r="P3854" s="8">
        <f t="shared" si="1645"/>
        <v>18360.00358746</v>
      </c>
      <c r="Q3854" s="13">
        <f t="shared" si="1646"/>
        <v>0</v>
      </c>
      <c r="R3854" s="21">
        <v>0</v>
      </c>
      <c r="S3854" s="8">
        <f t="shared" si="1647"/>
        <v>0</v>
      </c>
      <c r="T3854" s="10">
        <f t="shared" si="1648"/>
        <v>0</v>
      </c>
      <c r="U3854" s="13">
        <f t="shared" si="1649"/>
        <v>37</v>
      </c>
      <c r="V3854" s="13">
        <v>252</v>
      </c>
      <c r="W3854" s="14">
        <f t="shared" si="1651"/>
        <v>1</v>
      </c>
      <c r="X3854" s="85">
        <f t="shared" si="1631"/>
        <v>39.756681938318437</v>
      </c>
      <c r="Y3854" s="8">
        <v>0</v>
      </c>
      <c r="Z3854" s="9">
        <f t="shared" si="1650"/>
        <v>0</v>
      </c>
      <c r="AA3854" s="26" t="str">
        <f t="shared" si="1653"/>
        <v>A+J=</v>
      </c>
      <c r="AB3854" s="70">
        <f t="shared" si="1654"/>
        <v>46265</v>
      </c>
      <c r="AC3854" s="4"/>
      <c r="AD3854" s="1"/>
      <c r="AE3854" s="11"/>
      <c r="AF3854" s="5"/>
      <c r="AG3854" s="1"/>
      <c r="AH3854" s="1"/>
      <c r="AI3854" s="1"/>
      <c r="AJ3854" s="1"/>
      <c r="AK3854" s="10"/>
      <c r="AL3854" s="1"/>
      <c r="AM3854" s="1"/>
      <c r="AN3854" s="1"/>
      <c r="AO3854" s="1"/>
      <c r="AP3854" s="1"/>
      <c r="AQ3854" s="1"/>
    </row>
    <row r="3855" spans="1:43" ht="15.75" x14ac:dyDescent="0.2">
      <c r="A3855" s="67">
        <f t="shared" si="1652"/>
        <v>46137</v>
      </c>
      <c r="B3855" s="8">
        <f t="shared" si="1632"/>
        <v>18399.760269398317</v>
      </c>
      <c r="C3855" s="224">
        <f t="shared" si="1633"/>
        <v>10600.166217886228</v>
      </c>
      <c r="D3855" s="28">
        <f t="shared" si="1634"/>
        <v>7245.38</v>
      </c>
      <c r="E3855" s="9">
        <f>IF(K3855=1,VLOOKUP(A3854,[1]Plan1!$AY$117:$BA$314,3),E3854)</f>
        <v>7276.54</v>
      </c>
      <c r="F3855" s="110">
        <f t="shared" si="1635"/>
        <v>45763</v>
      </c>
      <c r="G3855" s="12">
        <f t="shared" si="1636"/>
        <v>4.3006716003852752E-3</v>
      </c>
      <c r="H3855" s="11">
        <f t="shared" si="1637"/>
        <v>46112</v>
      </c>
      <c r="I3855" s="11">
        <f t="shared" si="1638"/>
        <v>46112</v>
      </c>
      <c r="J3855" s="1">
        <f t="shared" si="1639"/>
        <v>21</v>
      </c>
      <c r="K3855" s="1">
        <f t="shared" si="1640"/>
        <v>39</v>
      </c>
      <c r="L3855" s="8">
        <f t="shared" si="1641"/>
        <v>1.0080016700000001</v>
      </c>
      <c r="M3855" s="14">
        <f t="shared" si="1642"/>
        <v>0.99287309999999995</v>
      </c>
      <c r="N3855" s="14">
        <f t="shared" si="1643"/>
        <v>1.7182993949494767</v>
      </c>
      <c r="O3855" s="8">
        <f t="shared" si="1644"/>
        <v>1.7320486500000001</v>
      </c>
      <c r="P3855" s="8">
        <f t="shared" si="1645"/>
        <v>18360.00358746</v>
      </c>
      <c r="Q3855" s="13">
        <f t="shared" si="1646"/>
        <v>0</v>
      </c>
      <c r="R3855" s="21">
        <v>0</v>
      </c>
      <c r="S3855" s="8">
        <f t="shared" si="1647"/>
        <v>0</v>
      </c>
      <c r="T3855" s="10">
        <f t="shared" si="1648"/>
        <v>0</v>
      </c>
      <c r="U3855" s="13">
        <f t="shared" si="1649"/>
        <v>37</v>
      </c>
      <c r="V3855" s="13">
        <v>252</v>
      </c>
      <c r="W3855" s="14">
        <f t="shared" si="1651"/>
        <v>1</v>
      </c>
      <c r="X3855" s="85">
        <f t="shared" ref="X3855:X3918" si="1655">TRUNC((P3855*(W3855-1)),8)+(-AC$3479*(O3855/O$3469)*W3855)</f>
        <v>39.756681938318437</v>
      </c>
      <c r="Y3855" s="8">
        <v>0</v>
      </c>
      <c r="Z3855" s="9">
        <f t="shared" si="1650"/>
        <v>0</v>
      </c>
      <c r="AA3855" s="26" t="str">
        <f t="shared" si="1653"/>
        <v>A+J=</v>
      </c>
      <c r="AB3855" s="70">
        <f t="shared" si="1654"/>
        <v>46265</v>
      </c>
      <c r="AC3855" s="4"/>
      <c r="AD3855" s="1"/>
      <c r="AE3855" s="11"/>
      <c r="AF3855" s="5"/>
      <c r="AG3855" s="1"/>
      <c r="AH3855" s="1"/>
      <c r="AI3855" s="1"/>
      <c r="AJ3855" s="1"/>
      <c r="AK3855" s="10"/>
      <c r="AL3855" s="1"/>
      <c r="AM3855" s="1"/>
      <c r="AN3855" s="1"/>
      <c r="AO3855" s="1"/>
      <c r="AP3855" s="1"/>
      <c r="AQ3855" s="1"/>
    </row>
    <row r="3856" spans="1:43" ht="15.75" x14ac:dyDescent="0.2">
      <c r="A3856" s="67">
        <f t="shared" si="1652"/>
        <v>46138</v>
      </c>
      <c r="B3856" s="8">
        <f t="shared" si="1632"/>
        <v>18399.760269398317</v>
      </c>
      <c r="C3856" s="224">
        <f t="shared" si="1633"/>
        <v>10600.166217886228</v>
      </c>
      <c r="D3856" s="28">
        <f t="shared" si="1634"/>
        <v>7245.38</v>
      </c>
      <c r="E3856" s="9">
        <f>IF(K3856=1,VLOOKUP(A3855,[1]Plan1!$AY$117:$BA$314,3),E3855)</f>
        <v>7276.54</v>
      </c>
      <c r="F3856" s="110">
        <f t="shared" si="1635"/>
        <v>45763</v>
      </c>
      <c r="G3856" s="12">
        <f t="shared" si="1636"/>
        <v>4.3006716003852752E-3</v>
      </c>
      <c r="H3856" s="11">
        <f t="shared" si="1637"/>
        <v>46112</v>
      </c>
      <c r="I3856" s="11">
        <f t="shared" si="1638"/>
        <v>46112</v>
      </c>
      <c r="J3856" s="1">
        <f t="shared" si="1639"/>
        <v>21</v>
      </c>
      <c r="K3856" s="1">
        <f t="shared" si="1640"/>
        <v>39</v>
      </c>
      <c r="L3856" s="8">
        <f t="shared" si="1641"/>
        <v>1.0080016700000001</v>
      </c>
      <c r="M3856" s="14">
        <f t="shared" si="1642"/>
        <v>0.99287309999999995</v>
      </c>
      <c r="N3856" s="14">
        <f t="shared" si="1643"/>
        <v>1.7182993949494767</v>
      </c>
      <c r="O3856" s="8">
        <f t="shared" si="1644"/>
        <v>1.7320486500000001</v>
      </c>
      <c r="P3856" s="8">
        <f t="shared" si="1645"/>
        <v>18360.00358746</v>
      </c>
      <c r="Q3856" s="13">
        <f t="shared" si="1646"/>
        <v>0</v>
      </c>
      <c r="R3856" s="21">
        <v>0</v>
      </c>
      <c r="S3856" s="8">
        <f t="shared" si="1647"/>
        <v>0</v>
      </c>
      <c r="T3856" s="10">
        <f t="shared" si="1648"/>
        <v>0</v>
      </c>
      <c r="U3856" s="13">
        <f t="shared" si="1649"/>
        <v>37</v>
      </c>
      <c r="V3856" s="13">
        <v>252</v>
      </c>
      <c r="W3856" s="14">
        <f t="shared" si="1651"/>
        <v>1</v>
      </c>
      <c r="X3856" s="85">
        <f t="shared" si="1655"/>
        <v>39.756681938318437</v>
      </c>
      <c r="Y3856" s="8">
        <v>0</v>
      </c>
      <c r="Z3856" s="9">
        <f t="shared" si="1650"/>
        <v>0</v>
      </c>
      <c r="AA3856" s="26" t="str">
        <f t="shared" si="1653"/>
        <v>A+J=</v>
      </c>
      <c r="AB3856" s="70">
        <f t="shared" si="1654"/>
        <v>46265</v>
      </c>
      <c r="AC3856" s="4"/>
      <c r="AD3856" s="1"/>
      <c r="AE3856" s="11"/>
      <c r="AF3856" s="5"/>
      <c r="AG3856" s="1"/>
      <c r="AH3856" s="1"/>
      <c r="AI3856" s="1"/>
      <c r="AJ3856" s="1"/>
      <c r="AK3856" s="10"/>
      <c r="AL3856" s="1"/>
      <c r="AM3856" s="1"/>
      <c r="AN3856" s="1"/>
      <c r="AO3856" s="1"/>
      <c r="AP3856" s="1"/>
      <c r="AQ3856" s="1"/>
    </row>
    <row r="3857" spans="1:43" ht="15.75" x14ac:dyDescent="0.2">
      <c r="A3857" s="67">
        <f t="shared" si="1652"/>
        <v>46139</v>
      </c>
      <c r="B3857" s="8">
        <f t="shared" si="1632"/>
        <v>18403.520960027956</v>
      </c>
      <c r="C3857" s="224">
        <f t="shared" si="1633"/>
        <v>10600.166217886228</v>
      </c>
      <c r="D3857" s="28">
        <f t="shared" si="1634"/>
        <v>7245.38</v>
      </c>
      <c r="E3857" s="9">
        <f>IF(K3857=1,VLOOKUP(A3856,[1]Plan1!$AY$117:$BA$314,3),E3856)</f>
        <v>7276.54</v>
      </c>
      <c r="F3857" s="110">
        <f t="shared" si="1635"/>
        <v>45763</v>
      </c>
      <c r="G3857" s="12">
        <f t="shared" si="1636"/>
        <v>4.3006716003852752E-3</v>
      </c>
      <c r="H3857" s="11">
        <f t="shared" si="1637"/>
        <v>46112</v>
      </c>
      <c r="I3857" s="11">
        <f t="shared" si="1638"/>
        <v>46112</v>
      </c>
      <c r="J3857" s="1">
        <f t="shared" si="1639"/>
        <v>21</v>
      </c>
      <c r="K3857" s="1">
        <f t="shared" si="1640"/>
        <v>40</v>
      </c>
      <c r="L3857" s="8">
        <f t="shared" si="1641"/>
        <v>1.0082076900000001</v>
      </c>
      <c r="M3857" s="14">
        <f t="shared" si="1642"/>
        <v>0.99287309999999995</v>
      </c>
      <c r="N3857" s="14">
        <f t="shared" si="1643"/>
        <v>1.7182993949494767</v>
      </c>
      <c r="O3857" s="8">
        <f t="shared" si="1644"/>
        <v>1.73240266</v>
      </c>
      <c r="P3857" s="8">
        <f t="shared" si="1645"/>
        <v>18363.7561523</v>
      </c>
      <c r="Q3857" s="13">
        <f t="shared" si="1646"/>
        <v>0</v>
      </c>
      <c r="R3857" s="21">
        <v>0</v>
      </c>
      <c r="S3857" s="8">
        <f t="shared" si="1647"/>
        <v>0</v>
      </c>
      <c r="T3857" s="10">
        <f t="shared" si="1648"/>
        <v>0</v>
      </c>
      <c r="U3857" s="13">
        <f t="shared" si="1649"/>
        <v>38</v>
      </c>
      <c r="V3857" s="13">
        <v>252</v>
      </c>
      <c r="W3857" s="14">
        <f t="shared" si="1651"/>
        <v>1</v>
      </c>
      <c r="X3857" s="85">
        <f t="shared" si="1655"/>
        <v>39.764807727956608</v>
      </c>
      <c r="Y3857" s="8">
        <v>0</v>
      </c>
      <c r="Z3857" s="9">
        <f t="shared" si="1650"/>
        <v>0</v>
      </c>
      <c r="AA3857" s="26" t="str">
        <f t="shared" si="1653"/>
        <v>A+J=</v>
      </c>
      <c r="AB3857" s="70">
        <f t="shared" si="1654"/>
        <v>46265</v>
      </c>
      <c r="AC3857" s="4"/>
      <c r="AD3857" s="1"/>
      <c r="AE3857" s="11"/>
      <c r="AF3857" s="5"/>
      <c r="AG3857" s="1"/>
      <c r="AH3857" s="1"/>
      <c r="AI3857" s="1"/>
      <c r="AJ3857" s="1"/>
      <c r="AK3857" s="10"/>
      <c r="AL3857" s="1"/>
      <c r="AM3857" s="1"/>
      <c r="AN3857" s="1"/>
      <c r="AO3857" s="1"/>
      <c r="AP3857" s="1"/>
      <c r="AQ3857" s="1"/>
    </row>
    <row r="3858" spans="1:43" ht="15.75" x14ac:dyDescent="0.2">
      <c r="A3858" s="67">
        <f t="shared" si="1652"/>
        <v>46140</v>
      </c>
      <c r="B3858" s="8">
        <f t="shared" si="1632"/>
        <v>18407.282075585736</v>
      </c>
      <c r="C3858" s="224">
        <f t="shared" si="1633"/>
        <v>10600.166217886228</v>
      </c>
      <c r="D3858" s="28">
        <f t="shared" si="1634"/>
        <v>7245.38</v>
      </c>
      <c r="E3858" s="9">
        <f>IF(K3858=1,VLOOKUP(A3857,[1]Plan1!$AY$117:$BA$314,3),E3857)</f>
        <v>7276.54</v>
      </c>
      <c r="F3858" s="110">
        <f t="shared" si="1635"/>
        <v>45763</v>
      </c>
      <c r="G3858" s="12">
        <f t="shared" si="1636"/>
        <v>4.3006716003852752E-3</v>
      </c>
      <c r="H3858" s="11">
        <f t="shared" si="1637"/>
        <v>46112</v>
      </c>
      <c r="I3858" s="11">
        <f t="shared" si="1638"/>
        <v>46112</v>
      </c>
      <c r="J3858" s="1">
        <f t="shared" si="1639"/>
        <v>21</v>
      </c>
      <c r="K3858" s="1">
        <f t="shared" si="1640"/>
        <v>41</v>
      </c>
      <c r="L3858" s="8">
        <f t="shared" si="1641"/>
        <v>1.0084137399999999</v>
      </c>
      <c r="M3858" s="14">
        <f t="shared" si="1642"/>
        <v>0.99287309999999995</v>
      </c>
      <c r="N3858" s="14">
        <f t="shared" si="1643"/>
        <v>1.7182993949494767</v>
      </c>
      <c r="O3858" s="8">
        <f t="shared" si="1644"/>
        <v>1.7327567100000001</v>
      </c>
      <c r="P3858" s="8">
        <f t="shared" si="1645"/>
        <v>18367.50914115</v>
      </c>
      <c r="Q3858" s="13">
        <f t="shared" si="1646"/>
        <v>0</v>
      </c>
      <c r="R3858" s="21">
        <v>0</v>
      </c>
      <c r="S3858" s="8">
        <f t="shared" si="1647"/>
        <v>0</v>
      </c>
      <c r="T3858" s="10">
        <f t="shared" si="1648"/>
        <v>0</v>
      </c>
      <c r="U3858" s="13">
        <f t="shared" si="1649"/>
        <v>39</v>
      </c>
      <c r="V3858" s="13">
        <v>252</v>
      </c>
      <c r="W3858" s="14">
        <f t="shared" si="1651"/>
        <v>1</v>
      </c>
      <c r="X3858" s="85">
        <f t="shared" si="1655"/>
        <v>39.77293443573717</v>
      </c>
      <c r="Y3858" s="8">
        <v>0</v>
      </c>
      <c r="Z3858" s="9">
        <f t="shared" si="1650"/>
        <v>0</v>
      </c>
      <c r="AA3858" s="26" t="str">
        <f t="shared" si="1653"/>
        <v>A+J=</v>
      </c>
      <c r="AB3858" s="70">
        <f t="shared" si="1654"/>
        <v>46265</v>
      </c>
      <c r="AC3858" s="4"/>
      <c r="AD3858" s="1"/>
      <c r="AE3858" s="11"/>
      <c r="AF3858" s="5"/>
      <c r="AG3858" s="1"/>
      <c r="AH3858" s="1"/>
      <c r="AI3858" s="1"/>
      <c r="AJ3858" s="1"/>
      <c r="AK3858" s="10"/>
      <c r="AL3858" s="1"/>
      <c r="AM3858" s="1"/>
      <c r="AN3858" s="1"/>
      <c r="AO3858" s="1"/>
      <c r="AP3858" s="1"/>
      <c r="AQ3858" s="1"/>
    </row>
    <row r="3859" spans="1:43" ht="15.75" x14ac:dyDescent="0.2">
      <c r="A3859" s="67">
        <f t="shared" si="1652"/>
        <v>46141</v>
      </c>
      <c r="B3859" s="8">
        <f t="shared" si="1632"/>
        <v>18411.044040999805</v>
      </c>
      <c r="C3859" s="224">
        <f t="shared" si="1633"/>
        <v>10600.166217886228</v>
      </c>
      <c r="D3859" s="28">
        <f t="shared" si="1634"/>
        <v>7245.38</v>
      </c>
      <c r="E3859" s="9">
        <f>IF(K3859=1,VLOOKUP(A3858,[1]Plan1!$AY$117:$BA$314,3),E3858)</f>
        <v>7276.54</v>
      </c>
      <c r="F3859" s="110">
        <f t="shared" si="1635"/>
        <v>45763</v>
      </c>
      <c r="G3859" s="12">
        <f t="shared" si="1636"/>
        <v>4.3006716003852752E-3</v>
      </c>
      <c r="H3859" s="11">
        <f t="shared" si="1637"/>
        <v>46112</v>
      </c>
      <c r="I3859" s="11">
        <f t="shared" si="1638"/>
        <v>46112</v>
      </c>
      <c r="J3859" s="1">
        <f t="shared" si="1639"/>
        <v>21</v>
      </c>
      <c r="K3859" s="1">
        <f t="shared" si="1640"/>
        <v>42</v>
      </c>
      <c r="L3859" s="8">
        <f t="shared" si="1641"/>
        <v>1.00861983</v>
      </c>
      <c r="M3859" s="14">
        <f t="shared" si="1642"/>
        <v>0.99287309999999995</v>
      </c>
      <c r="N3859" s="14">
        <f t="shared" si="1643"/>
        <v>1.7182993949494767</v>
      </c>
      <c r="O3859" s="8">
        <f t="shared" si="1644"/>
        <v>1.7331108399999999</v>
      </c>
      <c r="P3859" s="8">
        <f t="shared" si="1645"/>
        <v>18371.26297802</v>
      </c>
      <c r="Q3859" s="13">
        <f t="shared" si="1646"/>
        <v>0</v>
      </c>
      <c r="R3859" s="21">
        <v>0</v>
      </c>
      <c r="S3859" s="8">
        <f t="shared" si="1647"/>
        <v>0</v>
      </c>
      <c r="T3859" s="10">
        <f t="shared" si="1648"/>
        <v>0</v>
      </c>
      <c r="U3859" s="13">
        <f t="shared" si="1649"/>
        <v>40</v>
      </c>
      <c r="V3859" s="13">
        <v>252</v>
      </c>
      <c r="W3859" s="14">
        <f t="shared" si="1651"/>
        <v>1</v>
      </c>
      <c r="X3859" s="85">
        <f t="shared" si="1655"/>
        <v>39.781062979802492</v>
      </c>
      <c r="Y3859" s="8">
        <v>0</v>
      </c>
      <c r="Z3859" s="9">
        <f t="shared" si="1650"/>
        <v>0</v>
      </c>
      <c r="AA3859" s="26" t="str">
        <f t="shared" si="1653"/>
        <v>A+J=</v>
      </c>
      <c r="AB3859" s="70">
        <f t="shared" si="1654"/>
        <v>46265</v>
      </c>
      <c r="AC3859" s="4"/>
      <c r="AD3859" s="1"/>
      <c r="AE3859" s="11"/>
      <c r="AF3859" s="5"/>
      <c r="AG3859" s="1"/>
      <c r="AH3859" s="1"/>
      <c r="AI3859" s="1"/>
      <c r="AJ3859" s="1"/>
      <c r="AK3859" s="10"/>
      <c r="AL3859" s="1"/>
      <c r="AM3859" s="1"/>
      <c r="AN3859" s="1"/>
      <c r="AO3859" s="1"/>
      <c r="AP3859" s="1"/>
      <c r="AQ3859" s="1"/>
    </row>
    <row r="3860" spans="1:43" ht="15.75" x14ac:dyDescent="0.2">
      <c r="A3860" s="67">
        <f t="shared" si="1652"/>
        <v>46142</v>
      </c>
      <c r="B3860" s="8">
        <f t="shared" si="1632"/>
        <v>18414.806856250154</v>
      </c>
      <c r="C3860" s="224">
        <f t="shared" si="1633"/>
        <v>10600.166217886228</v>
      </c>
      <c r="D3860" s="28">
        <f t="shared" si="1634"/>
        <v>7245.38</v>
      </c>
      <c r="E3860" s="9">
        <f>IF(K3860=1,VLOOKUP(A3859,[1]Plan1!$AY$117:$BA$314,3),E3859)</f>
        <v>7276.54</v>
      </c>
      <c r="F3860" s="110">
        <f t="shared" si="1635"/>
        <v>45763</v>
      </c>
      <c r="G3860" s="12">
        <f t="shared" si="1636"/>
        <v>4.3006716003852752E-3</v>
      </c>
      <c r="H3860" s="11">
        <f t="shared" si="1637"/>
        <v>46112</v>
      </c>
      <c r="I3860" s="11">
        <f t="shared" si="1638"/>
        <v>46112</v>
      </c>
      <c r="J3860" s="1">
        <f t="shared" si="1639"/>
        <v>21</v>
      </c>
      <c r="K3860" s="1">
        <f t="shared" si="1640"/>
        <v>43</v>
      </c>
      <c r="L3860" s="8">
        <f t="shared" si="1641"/>
        <v>1.00882597</v>
      </c>
      <c r="M3860" s="14">
        <f t="shared" si="1642"/>
        <v>0.99287309999999995</v>
      </c>
      <c r="N3860" s="14">
        <f t="shared" si="1643"/>
        <v>1.7182993949494767</v>
      </c>
      <c r="O3860" s="8">
        <f t="shared" si="1644"/>
        <v>1.73346505</v>
      </c>
      <c r="P3860" s="8">
        <f t="shared" si="1645"/>
        <v>18375.017662890001</v>
      </c>
      <c r="Q3860" s="13">
        <f t="shared" si="1646"/>
        <v>0</v>
      </c>
      <c r="R3860" s="21">
        <v>0</v>
      </c>
      <c r="S3860" s="8">
        <f t="shared" si="1647"/>
        <v>0</v>
      </c>
      <c r="T3860" s="10">
        <f t="shared" si="1648"/>
        <v>0</v>
      </c>
      <c r="U3860" s="13">
        <f t="shared" si="1649"/>
        <v>41</v>
      </c>
      <c r="V3860" s="13">
        <v>252</v>
      </c>
      <c r="W3860" s="14">
        <f t="shared" si="1651"/>
        <v>1</v>
      </c>
      <c r="X3860" s="85">
        <f t="shared" si="1655"/>
        <v>39.789193360152588</v>
      </c>
      <c r="Y3860" s="8">
        <v>0</v>
      </c>
      <c r="Z3860" s="9">
        <f t="shared" si="1650"/>
        <v>0</v>
      </c>
      <c r="AA3860" s="26" t="str">
        <f t="shared" si="1653"/>
        <v>A+J=</v>
      </c>
      <c r="AB3860" s="70">
        <f t="shared" si="1654"/>
        <v>46265</v>
      </c>
      <c r="AC3860" s="4"/>
      <c r="AD3860" s="1"/>
      <c r="AE3860" s="11"/>
      <c r="AF3860" s="5"/>
      <c r="AG3860" s="1"/>
      <c r="AH3860" s="1"/>
      <c r="AI3860" s="1"/>
      <c r="AJ3860" s="1"/>
      <c r="AK3860" s="10"/>
      <c r="AL3860" s="1"/>
      <c r="AM3860" s="1"/>
      <c r="AN3860" s="1"/>
      <c r="AO3860" s="1"/>
      <c r="AP3860" s="1"/>
      <c r="AQ3860" s="1"/>
    </row>
    <row r="3861" spans="1:43" ht="15.75" x14ac:dyDescent="0.2">
      <c r="A3861" s="67">
        <f t="shared" si="1652"/>
        <v>46143</v>
      </c>
      <c r="B3861" s="8">
        <f t="shared" si="1632"/>
        <v>18414.806856250154</v>
      </c>
      <c r="C3861" s="224">
        <f t="shared" si="1633"/>
        <v>10600.166217886228</v>
      </c>
      <c r="D3861" s="28">
        <f t="shared" si="1634"/>
        <v>7245.38</v>
      </c>
      <c r="E3861" s="9">
        <f>IF(K3861=1,VLOOKUP(A3860,[1]Plan1!$AY$117:$BA$314,3),E3860)</f>
        <v>7276.54</v>
      </c>
      <c r="F3861" s="110">
        <f t="shared" si="1635"/>
        <v>45763</v>
      </c>
      <c r="G3861" s="12">
        <f t="shared" si="1636"/>
        <v>4.3006716003852752E-3</v>
      </c>
      <c r="H3861" s="11">
        <f t="shared" si="1637"/>
        <v>46112</v>
      </c>
      <c r="I3861" s="11">
        <f t="shared" si="1638"/>
        <v>46112</v>
      </c>
      <c r="J3861" s="1">
        <f t="shared" si="1639"/>
        <v>21</v>
      </c>
      <c r="K3861" s="1">
        <f t="shared" si="1640"/>
        <v>43</v>
      </c>
      <c r="L3861" s="8">
        <f t="shared" si="1641"/>
        <v>1.00882597</v>
      </c>
      <c r="M3861" s="14">
        <f t="shared" si="1642"/>
        <v>0.99287309999999995</v>
      </c>
      <c r="N3861" s="14">
        <f t="shared" si="1643"/>
        <v>1.7182993949494767</v>
      </c>
      <c r="O3861" s="8">
        <f t="shared" si="1644"/>
        <v>1.73346505</v>
      </c>
      <c r="P3861" s="8">
        <f t="shared" si="1645"/>
        <v>18375.017662890001</v>
      </c>
      <c r="Q3861" s="13">
        <f t="shared" si="1646"/>
        <v>0</v>
      </c>
      <c r="R3861" s="21">
        <v>0</v>
      </c>
      <c r="S3861" s="8">
        <f t="shared" si="1647"/>
        <v>0</v>
      </c>
      <c r="T3861" s="10">
        <f t="shared" si="1648"/>
        <v>0</v>
      </c>
      <c r="U3861" s="13">
        <f t="shared" si="1649"/>
        <v>41</v>
      </c>
      <c r="V3861" s="13">
        <v>252</v>
      </c>
      <c r="W3861" s="14">
        <f t="shared" si="1651"/>
        <v>1</v>
      </c>
      <c r="X3861" s="85">
        <f t="shared" si="1655"/>
        <v>39.789193360152588</v>
      </c>
      <c r="Y3861" s="8">
        <v>0</v>
      </c>
      <c r="Z3861" s="9">
        <f t="shared" si="1650"/>
        <v>0</v>
      </c>
      <c r="AA3861" s="26" t="str">
        <f t="shared" si="1653"/>
        <v>A+J=</v>
      </c>
      <c r="AB3861" s="70">
        <f t="shared" si="1654"/>
        <v>46265</v>
      </c>
      <c r="AC3861" s="4"/>
      <c r="AD3861" s="1"/>
      <c r="AE3861" s="11"/>
      <c r="AF3861" s="5"/>
      <c r="AG3861" s="1"/>
      <c r="AH3861" s="1"/>
      <c r="AI3861" s="1"/>
      <c r="AJ3861" s="1"/>
      <c r="AK3861" s="10"/>
      <c r="AL3861" s="1"/>
      <c r="AM3861" s="1"/>
      <c r="AN3861" s="1"/>
      <c r="AO3861" s="1"/>
      <c r="AP3861" s="1"/>
      <c r="AQ3861" s="1"/>
    </row>
    <row r="3862" spans="1:43" ht="15.75" x14ac:dyDescent="0.2">
      <c r="A3862" s="67">
        <f t="shared" si="1652"/>
        <v>46144</v>
      </c>
      <c r="B3862" s="8">
        <f t="shared" si="1632"/>
        <v>18414.806856250154</v>
      </c>
      <c r="C3862" s="224">
        <f t="shared" si="1633"/>
        <v>10600.166217886228</v>
      </c>
      <c r="D3862" s="28">
        <f t="shared" si="1634"/>
        <v>7245.38</v>
      </c>
      <c r="E3862" s="9">
        <f>IF(K3862=1,VLOOKUP(A3861,[1]Plan1!$AY$117:$BA$314,3),E3861)</f>
        <v>7276.54</v>
      </c>
      <c r="F3862" s="110">
        <f t="shared" si="1635"/>
        <v>45763</v>
      </c>
      <c r="G3862" s="12">
        <f t="shared" si="1636"/>
        <v>4.3006716003852752E-3</v>
      </c>
      <c r="H3862" s="11">
        <f t="shared" si="1637"/>
        <v>46112</v>
      </c>
      <c r="I3862" s="11">
        <f t="shared" si="1638"/>
        <v>46112</v>
      </c>
      <c r="J3862" s="1">
        <f t="shared" si="1639"/>
        <v>21</v>
      </c>
      <c r="K3862" s="1">
        <f t="shared" si="1640"/>
        <v>43</v>
      </c>
      <c r="L3862" s="8">
        <f t="shared" si="1641"/>
        <v>1.00882597</v>
      </c>
      <c r="M3862" s="14">
        <f t="shared" si="1642"/>
        <v>0.99287309999999995</v>
      </c>
      <c r="N3862" s="14">
        <f t="shared" si="1643"/>
        <v>1.7182993949494767</v>
      </c>
      <c r="O3862" s="8">
        <f t="shared" si="1644"/>
        <v>1.73346505</v>
      </c>
      <c r="P3862" s="8">
        <f t="shared" si="1645"/>
        <v>18375.017662890001</v>
      </c>
      <c r="Q3862" s="13">
        <f t="shared" si="1646"/>
        <v>0</v>
      </c>
      <c r="R3862" s="21">
        <v>0</v>
      </c>
      <c r="S3862" s="8">
        <f t="shared" si="1647"/>
        <v>0</v>
      </c>
      <c r="T3862" s="10">
        <f t="shared" si="1648"/>
        <v>0</v>
      </c>
      <c r="U3862" s="13">
        <f t="shared" si="1649"/>
        <v>41</v>
      </c>
      <c r="V3862" s="13">
        <v>252</v>
      </c>
      <c r="W3862" s="14">
        <f t="shared" si="1651"/>
        <v>1</v>
      </c>
      <c r="X3862" s="85">
        <f t="shared" si="1655"/>
        <v>39.789193360152588</v>
      </c>
      <c r="Y3862" s="8">
        <v>0</v>
      </c>
      <c r="Z3862" s="9">
        <f t="shared" si="1650"/>
        <v>0</v>
      </c>
      <c r="AA3862" s="26" t="str">
        <f t="shared" si="1653"/>
        <v>A+J=</v>
      </c>
      <c r="AB3862" s="70">
        <f t="shared" si="1654"/>
        <v>46265</v>
      </c>
      <c r="AC3862" s="4"/>
      <c r="AD3862" s="1"/>
      <c r="AE3862" s="11"/>
      <c r="AF3862" s="5"/>
      <c r="AG3862" s="1"/>
      <c r="AH3862" s="1"/>
      <c r="AI3862" s="1"/>
      <c r="AJ3862" s="1"/>
      <c r="AK3862" s="10"/>
      <c r="AL3862" s="1"/>
      <c r="AM3862" s="1"/>
      <c r="AN3862" s="1"/>
      <c r="AO3862" s="1"/>
      <c r="AP3862" s="1"/>
      <c r="AQ3862" s="1"/>
    </row>
    <row r="3863" spans="1:43" ht="15.75" x14ac:dyDescent="0.2">
      <c r="A3863" s="67">
        <f t="shared" si="1652"/>
        <v>46145</v>
      </c>
      <c r="B3863" s="8">
        <f t="shared" si="1632"/>
        <v>18414.806856250154</v>
      </c>
      <c r="C3863" s="224">
        <f t="shared" si="1633"/>
        <v>10600.166217886228</v>
      </c>
      <c r="D3863" s="28">
        <f t="shared" si="1634"/>
        <v>7245.38</v>
      </c>
      <c r="E3863" s="9">
        <f>IF(K3863=1,VLOOKUP(A3862,[1]Plan1!$AY$117:$BA$314,3),E3862)</f>
        <v>7276.54</v>
      </c>
      <c r="F3863" s="110">
        <f t="shared" si="1635"/>
        <v>45763</v>
      </c>
      <c r="G3863" s="12">
        <f t="shared" si="1636"/>
        <v>4.3006716003852752E-3</v>
      </c>
      <c r="H3863" s="11">
        <f t="shared" si="1637"/>
        <v>46112</v>
      </c>
      <c r="I3863" s="11">
        <f t="shared" si="1638"/>
        <v>46112</v>
      </c>
      <c r="J3863" s="1">
        <f t="shared" si="1639"/>
        <v>21</v>
      </c>
      <c r="K3863" s="1">
        <f t="shared" si="1640"/>
        <v>43</v>
      </c>
      <c r="L3863" s="8">
        <f t="shared" si="1641"/>
        <v>1.00882597</v>
      </c>
      <c r="M3863" s="14">
        <f t="shared" si="1642"/>
        <v>0.99287309999999995</v>
      </c>
      <c r="N3863" s="14">
        <f t="shared" si="1643"/>
        <v>1.7182993949494767</v>
      </c>
      <c r="O3863" s="8">
        <f t="shared" si="1644"/>
        <v>1.73346505</v>
      </c>
      <c r="P3863" s="8">
        <f t="shared" si="1645"/>
        <v>18375.017662890001</v>
      </c>
      <c r="Q3863" s="13">
        <f t="shared" si="1646"/>
        <v>0</v>
      </c>
      <c r="R3863" s="21">
        <v>0</v>
      </c>
      <c r="S3863" s="8">
        <f t="shared" si="1647"/>
        <v>0</v>
      </c>
      <c r="T3863" s="10">
        <f t="shared" si="1648"/>
        <v>0</v>
      </c>
      <c r="U3863" s="13">
        <f t="shared" si="1649"/>
        <v>41</v>
      </c>
      <c r="V3863" s="13">
        <v>252</v>
      </c>
      <c r="W3863" s="14">
        <f t="shared" si="1651"/>
        <v>1</v>
      </c>
      <c r="X3863" s="85">
        <f t="shared" si="1655"/>
        <v>39.789193360152588</v>
      </c>
      <c r="Y3863" s="8">
        <v>0</v>
      </c>
      <c r="Z3863" s="9">
        <f t="shared" si="1650"/>
        <v>0</v>
      </c>
      <c r="AA3863" s="26" t="str">
        <f t="shared" si="1653"/>
        <v>A+J=</v>
      </c>
      <c r="AB3863" s="70">
        <f t="shared" si="1654"/>
        <v>46265</v>
      </c>
      <c r="AC3863" s="4"/>
      <c r="AD3863" s="1"/>
      <c r="AE3863" s="11"/>
      <c r="AF3863" s="5"/>
      <c r="AG3863" s="1"/>
      <c r="AH3863" s="1"/>
      <c r="AI3863" s="1"/>
      <c r="AJ3863" s="1"/>
      <c r="AK3863" s="10"/>
      <c r="AL3863" s="1"/>
      <c r="AM3863" s="1"/>
      <c r="AN3863" s="1"/>
      <c r="AO3863" s="1"/>
      <c r="AP3863" s="1"/>
      <c r="AQ3863" s="1"/>
    </row>
    <row r="3864" spans="1:43" ht="15.75" x14ac:dyDescent="0.2">
      <c r="A3864" s="67">
        <f t="shared" si="1652"/>
        <v>46146</v>
      </c>
      <c r="B3864" s="8">
        <f t="shared" si="1632"/>
        <v>18418.570415127251</v>
      </c>
      <c r="C3864" s="224">
        <f t="shared" si="1633"/>
        <v>10600.166217886228</v>
      </c>
      <c r="D3864" s="28">
        <f t="shared" si="1634"/>
        <v>7245.38</v>
      </c>
      <c r="E3864" s="9">
        <f>IF(K3864=1,VLOOKUP(A3863,[1]Plan1!$AY$117:$BA$314,3),E3863)</f>
        <v>7276.54</v>
      </c>
      <c r="F3864" s="110">
        <f t="shared" si="1635"/>
        <v>45763</v>
      </c>
      <c r="G3864" s="12">
        <f t="shared" si="1636"/>
        <v>4.3006716003852752E-3</v>
      </c>
      <c r="H3864" s="11">
        <f t="shared" si="1637"/>
        <v>46112</v>
      </c>
      <c r="I3864" s="11">
        <f t="shared" si="1638"/>
        <v>46112</v>
      </c>
      <c r="J3864" s="1">
        <f t="shared" si="1639"/>
        <v>21</v>
      </c>
      <c r="K3864" s="1">
        <f t="shared" si="1640"/>
        <v>44</v>
      </c>
      <c r="L3864" s="8">
        <f t="shared" si="1641"/>
        <v>1.0090321499999999</v>
      </c>
      <c r="M3864" s="14">
        <f t="shared" si="1642"/>
        <v>0.99287309999999995</v>
      </c>
      <c r="N3864" s="14">
        <f t="shared" si="1643"/>
        <v>1.7182993949494767</v>
      </c>
      <c r="O3864" s="8">
        <f t="shared" si="1644"/>
        <v>1.73381933</v>
      </c>
      <c r="P3864" s="8">
        <f t="shared" si="1645"/>
        <v>18378.773089779999</v>
      </c>
      <c r="Q3864" s="13">
        <f t="shared" si="1646"/>
        <v>0</v>
      </c>
      <c r="R3864" s="21">
        <v>0</v>
      </c>
      <c r="S3864" s="8">
        <f t="shared" si="1647"/>
        <v>0</v>
      </c>
      <c r="T3864" s="10">
        <f t="shared" si="1648"/>
        <v>0</v>
      </c>
      <c r="U3864" s="13">
        <f t="shared" si="1649"/>
        <v>42</v>
      </c>
      <c r="V3864" s="13">
        <v>252</v>
      </c>
      <c r="W3864" s="14">
        <f t="shared" si="1651"/>
        <v>1</v>
      </c>
      <c r="X3864" s="85">
        <f t="shared" si="1655"/>
        <v>39.797325347251864</v>
      </c>
      <c r="Y3864" s="8">
        <v>0</v>
      </c>
      <c r="Z3864" s="9">
        <f t="shared" si="1650"/>
        <v>0</v>
      </c>
      <c r="AA3864" s="26" t="str">
        <f t="shared" si="1653"/>
        <v>A+J=</v>
      </c>
      <c r="AB3864" s="70">
        <f t="shared" si="1654"/>
        <v>46265</v>
      </c>
      <c r="AC3864" s="4"/>
      <c r="AD3864" s="1"/>
      <c r="AE3864" s="11"/>
      <c r="AF3864" s="5"/>
      <c r="AG3864" s="1"/>
      <c r="AH3864" s="1"/>
      <c r="AI3864" s="1"/>
      <c r="AJ3864" s="1"/>
      <c r="AK3864" s="10"/>
      <c r="AL3864" s="1"/>
      <c r="AM3864" s="1"/>
      <c r="AN3864" s="1"/>
      <c r="AO3864" s="1"/>
      <c r="AP3864" s="1"/>
      <c r="AQ3864" s="1"/>
    </row>
    <row r="3865" spans="1:43" ht="15.75" x14ac:dyDescent="0.2">
      <c r="A3865" s="67">
        <f t="shared" si="1652"/>
        <v>46147</v>
      </c>
      <c r="B3865" s="8">
        <f t="shared" si="1632"/>
        <v>18422.334717621099</v>
      </c>
      <c r="C3865" s="224">
        <f t="shared" si="1633"/>
        <v>10600.166217886228</v>
      </c>
      <c r="D3865" s="28">
        <f t="shared" si="1634"/>
        <v>7245.38</v>
      </c>
      <c r="E3865" s="9">
        <f>IF(K3865=1,VLOOKUP(A3864,[1]Plan1!$AY$117:$BA$314,3),E3864)</f>
        <v>7276.54</v>
      </c>
      <c r="F3865" s="110">
        <f t="shared" si="1635"/>
        <v>45763</v>
      </c>
      <c r="G3865" s="12">
        <f t="shared" si="1636"/>
        <v>4.3006716003852752E-3</v>
      </c>
      <c r="H3865" s="11">
        <f t="shared" si="1637"/>
        <v>46112</v>
      </c>
      <c r="I3865" s="11">
        <f t="shared" si="1638"/>
        <v>46112</v>
      </c>
      <c r="J3865" s="1">
        <f t="shared" si="1639"/>
        <v>21</v>
      </c>
      <c r="K3865" s="1">
        <f t="shared" si="1640"/>
        <v>45</v>
      </c>
      <c r="L3865" s="8">
        <f t="shared" si="1641"/>
        <v>1.0092383700000001</v>
      </c>
      <c r="M3865" s="14">
        <f t="shared" si="1642"/>
        <v>0.99287309999999995</v>
      </c>
      <c r="N3865" s="14">
        <f t="shared" si="1643"/>
        <v>1.7182993949494767</v>
      </c>
      <c r="O3865" s="8">
        <f t="shared" si="1644"/>
        <v>1.7341736800000001</v>
      </c>
      <c r="P3865" s="8">
        <f t="shared" si="1645"/>
        <v>18382.529258679999</v>
      </c>
      <c r="Q3865" s="13">
        <f t="shared" si="1646"/>
        <v>0</v>
      </c>
      <c r="R3865" s="21">
        <v>0</v>
      </c>
      <c r="S3865" s="8">
        <f t="shared" si="1647"/>
        <v>0</v>
      </c>
      <c r="T3865" s="10">
        <f t="shared" si="1648"/>
        <v>0</v>
      </c>
      <c r="U3865" s="13">
        <f t="shared" si="1649"/>
        <v>43</v>
      </c>
      <c r="V3865" s="13">
        <v>252</v>
      </c>
      <c r="W3865" s="14">
        <f t="shared" si="1651"/>
        <v>1</v>
      </c>
      <c r="X3865" s="85">
        <f t="shared" si="1655"/>
        <v>39.805458941100312</v>
      </c>
      <c r="Y3865" s="8">
        <v>0</v>
      </c>
      <c r="Z3865" s="9">
        <f t="shared" si="1650"/>
        <v>0</v>
      </c>
      <c r="AA3865" s="26" t="str">
        <f t="shared" si="1653"/>
        <v>A+J=</v>
      </c>
      <c r="AB3865" s="70">
        <f t="shared" si="1654"/>
        <v>46265</v>
      </c>
      <c r="AC3865" s="4"/>
      <c r="AD3865" s="1"/>
      <c r="AE3865" s="11"/>
      <c r="AF3865" s="5"/>
      <c r="AG3865" s="1"/>
      <c r="AH3865" s="1"/>
      <c r="AI3865" s="1"/>
      <c r="AJ3865" s="1"/>
      <c r="AK3865" s="10"/>
      <c r="AL3865" s="1"/>
      <c r="AM3865" s="1"/>
      <c r="AN3865" s="1"/>
      <c r="AO3865" s="1"/>
      <c r="AP3865" s="1"/>
      <c r="AQ3865" s="1"/>
    </row>
    <row r="3866" spans="1:43" ht="15.75" x14ac:dyDescent="0.2">
      <c r="A3866" s="67">
        <f t="shared" si="1652"/>
        <v>46148</v>
      </c>
      <c r="B3866" s="8">
        <f t="shared" si="1632"/>
        <v>18426.099869961232</v>
      </c>
      <c r="C3866" s="224">
        <f t="shared" si="1633"/>
        <v>10600.166217886228</v>
      </c>
      <c r="D3866" s="28">
        <f t="shared" si="1634"/>
        <v>7245.38</v>
      </c>
      <c r="E3866" s="9">
        <f>IF(K3866=1,VLOOKUP(A3865,[1]Plan1!$AY$117:$BA$314,3),E3865)</f>
        <v>7276.54</v>
      </c>
      <c r="F3866" s="110">
        <f t="shared" si="1635"/>
        <v>45763</v>
      </c>
      <c r="G3866" s="12">
        <f t="shared" si="1636"/>
        <v>4.3006716003852752E-3</v>
      </c>
      <c r="H3866" s="11">
        <f t="shared" si="1637"/>
        <v>46112</v>
      </c>
      <c r="I3866" s="11">
        <f t="shared" si="1638"/>
        <v>46112</v>
      </c>
      <c r="J3866" s="1">
        <f t="shared" si="1639"/>
        <v>21</v>
      </c>
      <c r="K3866" s="1">
        <f t="shared" si="1640"/>
        <v>46</v>
      </c>
      <c r="L3866" s="8">
        <f t="shared" si="1641"/>
        <v>1.0094446399999999</v>
      </c>
      <c r="M3866" s="14">
        <f t="shared" si="1642"/>
        <v>0.99287309999999995</v>
      </c>
      <c r="N3866" s="14">
        <f t="shared" si="1643"/>
        <v>1.7182993949494767</v>
      </c>
      <c r="O3866" s="8">
        <f t="shared" si="1644"/>
        <v>1.7345281100000001</v>
      </c>
      <c r="P3866" s="8">
        <f t="shared" si="1645"/>
        <v>18386.286275589999</v>
      </c>
      <c r="Q3866" s="13">
        <f t="shared" si="1646"/>
        <v>0</v>
      </c>
      <c r="R3866" s="21">
        <v>0</v>
      </c>
      <c r="S3866" s="8">
        <f t="shared" si="1647"/>
        <v>0</v>
      </c>
      <c r="T3866" s="10">
        <f t="shared" si="1648"/>
        <v>0</v>
      </c>
      <c r="U3866" s="13">
        <f t="shared" si="1649"/>
        <v>44</v>
      </c>
      <c r="V3866" s="13">
        <v>252</v>
      </c>
      <c r="W3866" s="14">
        <f t="shared" si="1651"/>
        <v>1</v>
      </c>
      <c r="X3866" s="85">
        <f t="shared" si="1655"/>
        <v>39.813594371233521</v>
      </c>
      <c r="Y3866" s="8">
        <v>0</v>
      </c>
      <c r="Z3866" s="9">
        <f t="shared" si="1650"/>
        <v>0</v>
      </c>
      <c r="AA3866" s="26" t="str">
        <f t="shared" si="1653"/>
        <v>A+J=</v>
      </c>
      <c r="AB3866" s="70">
        <f t="shared" si="1654"/>
        <v>46265</v>
      </c>
      <c r="AC3866" s="4"/>
      <c r="AD3866" s="1"/>
      <c r="AE3866" s="11"/>
      <c r="AF3866" s="5"/>
      <c r="AG3866" s="1"/>
      <c r="AH3866" s="1"/>
      <c r="AI3866" s="1"/>
      <c r="AJ3866" s="1"/>
      <c r="AK3866" s="10"/>
      <c r="AL3866" s="1"/>
      <c r="AM3866" s="1"/>
      <c r="AN3866" s="1"/>
      <c r="AO3866" s="1"/>
      <c r="AP3866" s="1"/>
      <c r="AQ3866" s="1"/>
    </row>
    <row r="3867" spans="1:43" ht="15.75" x14ac:dyDescent="0.2">
      <c r="A3867" s="67">
        <f t="shared" si="1652"/>
        <v>46149</v>
      </c>
      <c r="B3867" s="8">
        <f t="shared" si="1632"/>
        <v>18429.865553459047</v>
      </c>
      <c r="C3867" s="224">
        <f t="shared" si="1633"/>
        <v>10600.166217886228</v>
      </c>
      <c r="D3867" s="28">
        <f t="shared" si="1634"/>
        <v>7245.38</v>
      </c>
      <c r="E3867" s="9">
        <f>IF(K3867=1,VLOOKUP(A3866,[1]Plan1!$AY$117:$BA$314,3),E3866)</f>
        <v>7276.54</v>
      </c>
      <c r="F3867" s="110">
        <f t="shared" si="1635"/>
        <v>45763</v>
      </c>
      <c r="G3867" s="12">
        <f t="shared" si="1636"/>
        <v>4.3006716003852752E-3</v>
      </c>
      <c r="H3867" s="11">
        <f t="shared" si="1637"/>
        <v>46112</v>
      </c>
      <c r="I3867" s="11">
        <f t="shared" si="1638"/>
        <v>46112</v>
      </c>
      <c r="J3867" s="1">
        <f t="shared" si="1639"/>
        <v>21</v>
      </c>
      <c r="K3867" s="1">
        <f t="shared" si="1640"/>
        <v>47</v>
      </c>
      <c r="L3867" s="8">
        <f t="shared" si="1641"/>
        <v>1.00965094</v>
      </c>
      <c r="M3867" s="14">
        <f t="shared" si="1642"/>
        <v>0.99287309999999995</v>
      </c>
      <c r="N3867" s="14">
        <f t="shared" si="1643"/>
        <v>1.7182993949494767</v>
      </c>
      <c r="O3867" s="8">
        <f t="shared" si="1644"/>
        <v>1.73488259</v>
      </c>
      <c r="P3867" s="8">
        <f t="shared" si="1645"/>
        <v>18390.043822510001</v>
      </c>
      <c r="Q3867" s="13">
        <f t="shared" si="1646"/>
        <v>0</v>
      </c>
      <c r="R3867" s="21">
        <v>0</v>
      </c>
      <c r="S3867" s="8">
        <f t="shared" si="1647"/>
        <v>0</v>
      </c>
      <c r="T3867" s="10">
        <f t="shared" si="1648"/>
        <v>0</v>
      </c>
      <c r="U3867" s="13">
        <f t="shared" si="1649"/>
        <v>45</v>
      </c>
      <c r="V3867" s="13">
        <v>252</v>
      </c>
      <c r="W3867" s="14">
        <f t="shared" si="1651"/>
        <v>1</v>
      </c>
      <c r="X3867" s="85">
        <f t="shared" si="1655"/>
        <v>39.821730949044706</v>
      </c>
      <c r="Y3867" s="8">
        <v>0</v>
      </c>
      <c r="Z3867" s="9">
        <f t="shared" si="1650"/>
        <v>0</v>
      </c>
      <c r="AA3867" s="26" t="str">
        <f t="shared" si="1653"/>
        <v>A+J=</v>
      </c>
      <c r="AB3867" s="70">
        <f t="shared" si="1654"/>
        <v>46265</v>
      </c>
      <c r="AC3867" s="4"/>
      <c r="AD3867" s="1"/>
      <c r="AE3867" s="11"/>
      <c r="AF3867" s="5"/>
      <c r="AG3867" s="1"/>
      <c r="AH3867" s="1"/>
      <c r="AI3867" s="1"/>
      <c r="AJ3867" s="1"/>
      <c r="AK3867" s="10"/>
      <c r="AL3867" s="1"/>
      <c r="AM3867" s="1"/>
      <c r="AN3867" s="1"/>
      <c r="AO3867" s="1"/>
      <c r="AP3867" s="1"/>
      <c r="AQ3867" s="1"/>
    </row>
    <row r="3868" spans="1:43" ht="15.75" x14ac:dyDescent="0.2">
      <c r="A3868" s="67">
        <f t="shared" si="1652"/>
        <v>46150</v>
      </c>
      <c r="B3868" s="8">
        <f t="shared" si="1632"/>
        <v>18433.632299272213</v>
      </c>
      <c r="C3868" s="224">
        <f t="shared" si="1633"/>
        <v>10600.166217886228</v>
      </c>
      <c r="D3868" s="28">
        <f t="shared" si="1634"/>
        <v>7245.38</v>
      </c>
      <c r="E3868" s="9">
        <f>IF(K3868=1,VLOOKUP(A3867,[1]Plan1!$AY$117:$BA$314,3),E3867)</f>
        <v>7276.54</v>
      </c>
      <c r="F3868" s="110">
        <f t="shared" si="1635"/>
        <v>45763</v>
      </c>
      <c r="G3868" s="12">
        <f t="shared" si="1636"/>
        <v>4.3006716003852752E-3</v>
      </c>
      <c r="H3868" s="11">
        <f t="shared" si="1637"/>
        <v>46112</v>
      </c>
      <c r="I3868" s="11">
        <f t="shared" si="1638"/>
        <v>46112</v>
      </c>
      <c r="J3868" s="1">
        <f t="shared" si="1639"/>
        <v>21</v>
      </c>
      <c r="K3868" s="1">
        <f t="shared" si="1640"/>
        <v>48</v>
      </c>
      <c r="L3868" s="8">
        <f t="shared" si="1641"/>
        <v>1.00985729</v>
      </c>
      <c r="M3868" s="14">
        <f t="shared" si="1642"/>
        <v>0.99287309999999995</v>
      </c>
      <c r="N3868" s="14">
        <f t="shared" si="1643"/>
        <v>1.7182993949494767</v>
      </c>
      <c r="O3868" s="8">
        <f t="shared" si="1644"/>
        <v>1.73523717</v>
      </c>
      <c r="P3868" s="8">
        <f t="shared" si="1645"/>
        <v>18393.802429449999</v>
      </c>
      <c r="Q3868" s="13">
        <f t="shared" si="1646"/>
        <v>0</v>
      </c>
      <c r="R3868" s="21">
        <v>0</v>
      </c>
      <c r="S3868" s="8">
        <f t="shared" si="1647"/>
        <v>0</v>
      </c>
      <c r="T3868" s="10">
        <f t="shared" si="1648"/>
        <v>0</v>
      </c>
      <c r="U3868" s="13">
        <f t="shared" si="1649"/>
        <v>46</v>
      </c>
      <c r="V3868" s="13">
        <v>252</v>
      </c>
      <c r="W3868" s="14">
        <f t="shared" si="1651"/>
        <v>1</v>
      </c>
      <c r="X3868" s="85">
        <f t="shared" si="1655"/>
        <v>39.829869822211862</v>
      </c>
      <c r="Y3868" s="8">
        <v>0</v>
      </c>
      <c r="Z3868" s="9">
        <f t="shared" si="1650"/>
        <v>0</v>
      </c>
      <c r="AA3868" s="26" t="str">
        <f t="shared" si="1653"/>
        <v>A+J=</v>
      </c>
      <c r="AB3868" s="70">
        <f t="shared" si="1654"/>
        <v>46265</v>
      </c>
      <c r="AC3868" s="4"/>
      <c r="AD3868" s="1"/>
      <c r="AE3868" s="11"/>
      <c r="AF3868" s="5"/>
      <c r="AG3868" s="1"/>
      <c r="AH3868" s="1"/>
      <c r="AI3868" s="1"/>
      <c r="AJ3868" s="1"/>
      <c r="AK3868" s="10"/>
      <c r="AL3868" s="1"/>
      <c r="AM3868" s="1"/>
      <c r="AN3868" s="1"/>
      <c r="AO3868" s="1"/>
      <c r="AP3868" s="1"/>
      <c r="AQ3868" s="1"/>
    </row>
    <row r="3869" spans="1:43" ht="15.75" x14ac:dyDescent="0.2">
      <c r="A3869" s="67">
        <f t="shared" si="1652"/>
        <v>46151</v>
      </c>
      <c r="B3869" s="8">
        <f t="shared" si="1632"/>
        <v>18433.632299272213</v>
      </c>
      <c r="C3869" s="224">
        <f t="shared" si="1633"/>
        <v>10600.166217886228</v>
      </c>
      <c r="D3869" s="28">
        <f t="shared" si="1634"/>
        <v>7245.38</v>
      </c>
      <c r="E3869" s="9">
        <f>IF(K3869=1,VLOOKUP(A3868,[1]Plan1!$AY$117:$BA$314,3),E3868)</f>
        <v>7276.54</v>
      </c>
      <c r="F3869" s="110">
        <f t="shared" si="1635"/>
        <v>45763</v>
      </c>
      <c r="G3869" s="12">
        <f t="shared" si="1636"/>
        <v>4.3006716003852752E-3</v>
      </c>
      <c r="H3869" s="11">
        <f t="shared" si="1637"/>
        <v>46112</v>
      </c>
      <c r="I3869" s="11">
        <f t="shared" si="1638"/>
        <v>46112</v>
      </c>
      <c r="J3869" s="1">
        <f t="shared" si="1639"/>
        <v>21</v>
      </c>
      <c r="K3869" s="1">
        <f t="shared" si="1640"/>
        <v>48</v>
      </c>
      <c r="L3869" s="8">
        <f t="shared" si="1641"/>
        <v>1.00985729</v>
      </c>
      <c r="M3869" s="14">
        <f t="shared" si="1642"/>
        <v>0.99287309999999995</v>
      </c>
      <c r="N3869" s="14">
        <f t="shared" si="1643"/>
        <v>1.7182993949494767</v>
      </c>
      <c r="O3869" s="8">
        <f t="shared" si="1644"/>
        <v>1.73523717</v>
      </c>
      <c r="P3869" s="8">
        <f t="shared" si="1645"/>
        <v>18393.802429449999</v>
      </c>
      <c r="Q3869" s="13">
        <f t="shared" si="1646"/>
        <v>0</v>
      </c>
      <c r="R3869" s="21">
        <v>0</v>
      </c>
      <c r="S3869" s="8">
        <f t="shared" si="1647"/>
        <v>0</v>
      </c>
      <c r="T3869" s="10">
        <f t="shared" si="1648"/>
        <v>0</v>
      </c>
      <c r="U3869" s="13">
        <f t="shared" si="1649"/>
        <v>46</v>
      </c>
      <c r="V3869" s="13">
        <v>252</v>
      </c>
      <c r="W3869" s="14">
        <f t="shared" si="1651"/>
        <v>1</v>
      </c>
      <c r="X3869" s="85">
        <f t="shared" si="1655"/>
        <v>39.829869822211862</v>
      </c>
      <c r="Y3869" s="8">
        <v>0</v>
      </c>
      <c r="Z3869" s="9">
        <f t="shared" si="1650"/>
        <v>0</v>
      </c>
      <c r="AA3869" s="26" t="str">
        <f t="shared" si="1653"/>
        <v>A+J=</v>
      </c>
      <c r="AB3869" s="70">
        <f t="shared" si="1654"/>
        <v>46265</v>
      </c>
      <c r="AC3869" s="4"/>
      <c r="AD3869" s="1"/>
      <c r="AE3869" s="11"/>
      <c r="AF3869" s="5"/>
      <c r="AG3869" s="1"/>
      <c r="AH3869" s="1"/>
      <c r="AI3869" s="1"/>
      <c r="AJ3869" s="1"/>
      <c r="AK3869" s="10"/>
      <c r="AL3869" s="1"/>
      <c r="AM3869" s="1"/>
      <c r="AN3869" s="1"/>
      <c r="AO3869" s="1"/>
      <c r="AP3869" s="1"/>
      <c r="AQ3869" s="1"/>
    </row>
    <row r="3870" spans="1:43" ht="15.75" x14ac:dyDescent="0.2">
      <c r="A3870" s="67">
        <f t="shared" si="1652"/>
        <v>46152</v>
      </c>
      <c r="B3870" s="8">
        <f t="shared" si="1632"/>
        <v>18433.632299272213</v>
      </c>
      <c r="C3870" s="224">
        <f t="shared" si="1633"/>
        <v>10600.166217886228</v>
      </c>
      <c r="D3870" s="28">
        <f t="shared" si="1634"/>
        <v>7245.38</v>
      </c>
      <c r="E3870" s="9">
        <f>IF(K3870=1,VLOOKUP(A3869,[1]Plan1!$AY$117:$BA$314,3),E3869)</f>
        <v>7276.54</v>
      </c>
      <c r="F3870" s="110">
        <f t="shared" si="1635"/>
        <v>45763</v>
      </c>
      <c r="G3870" s="12">
        <f t="shared" si="1636"/>
        <v>4.3006716003852752E-3</v>
      </c>
      <c r="H3870" s="11">
        <f t="shared" si="1637"/>
        <v>46112</v>
      </c>
      <c r="I3870" s="11">
        <f t="shared" si="1638"/>
        <v>46112</v>
      </c>
      <c r="J3870" s="1">
        <f t="shared" si="1639"/>
        <v>21</v>
      </c>
      <c r="K3870" s="1">
        <f t="shared" si="1640"/>
        <v>48</v>
      </c>
      <c r="L3870" s="8">
        <f t="shared" si="1641"/>
        <v>1.00985729</v>
      </c>
      <c r="M3870" s="14">
        <f t="shared" si="1642"/>
        <v>0.99287309999999995</v>
      </c>
      <c r="N3870" s="14">
        <f t="shared" si="1643"/>
        <v>1.7182993949494767</v>
      </c>
      <c r="O3870" s="8">
        <f t="shared" si="1644"/>
        <v>1.73523717</v>
      </c>
      <c r="P3870" s="8">
        <f t="shared" si="1645"/>
        <v>18393.802429449999</v>
      </c>
      <c r="Q3870" s="13">
        <f t="shared" si="1646"/>
        <v>0</v>
      </c>
      <c r="R3870" s="21">
        <v>0</v>
      </c>
      <c r="S3870" s="8">
        <f t="shared" si="1647"/>
        <v>0</v>
      </c>
      <c r="T3870" s="10">
        <f t="shared" si="1648"/>
        <v>0</v>
      </c>
      <c r="U3870" s="13">
        <f t="shared" si="1649"/>
        <v>46</v>
      </c>
      <c r="V3870" s="13">
        <v>252</v>
      </c>
      <c r="W3870" s="14">
        <f t="shared" si="1651"/>
        <v>1</v>
      </c>
      <c r="X3870" s="85">
        <f t="shared" si="1655"/>
        <v>39.829869822211862</v>
      </c>
      <c r="Y3870" s="8">
        <v>0</v>
      </c>
      <c r="Z3870" s="9">
        <f t="shared" si="1650"/>
        <v>0</v>
      </c>
      <c r="AA3870" s="26" t="str">
        <f t="shared" si="1653"/>
        <v>A+J=</v>
      </c>
      <c r="AB3870" s="70">
        <f t="shared" si="1654"/>
        <v>46265</v>
      </c>
      <c r="AC3870" s="4"/>
      <c r="AD3870" s="1"/>
      <c r="AE3870" s="11"/>
      <c r="AF3870" s="5"/>
      <c r="AG3870" s="1"/>
      <c r="AH3870" s="1"/>
      <c r="AI3870" s="1"/>
      <c r="AJ3870" s="1"/>
      <c r="AK3870" s="10"/>
      <c r="AL3870" s="1"/>
      <c r="AM3870" s="1"/>
      <c r="AN3870" s="1"/>
      <c r="AO3870" s="1"/>
      <c r="AP3870" s="1"/>
      <c r="AQ3870" s="1"/>
    </row>
    <row r="3871" spans="1:43" ht="15.75" x14ac:dyDescent="0.2">
      <c r="A3871" s="67">
        <f t="shared" si="1652"/>
        <v>46153</v>
      </c>
      <c r="B3871" s="8">
        <f t="shared" si="1632"/>
        <v>18437.399682472591</v>
      </c>
      <c r="C3871" s="224">
        <f t="shared" si="1633"/>
        <v>10600.166217886228</v>
      </c>
      <c r="D3871" s="28">
        <f t="shared" si="1634"/>
        <v>7245.38</v>
      </c>
      <c r="E3871" s="9">
        <f>IF(K3871=1,VLOOKUP(A3870,[1]Plan1!$AY$117:$BA$314,3),E3870)</f>
        <v>7276.54</v>
      </c>
      <c r="F3871" s="110">
        <f t="shared" si="1635"/>
        <v>45763</v>
      </c>
      <c r="G3871" s="12">
        <f t="shared" si="1636"/>
        <v>4.3006716003852752E-3</v>
      </c>
      <c r="H3871" s="11">
        <f t="shared" si="1637"/>
        <v>46112</v>
      </c>
      <c r="I3871" s="11">
        <f t="shared" si="1638"/>
        <v>46112</v>
      </c>
      <c r="J3871" s="1">
        <f t="shared" si="1639"/>
        <v>21</v>
      </c>
      <c r="K3871" s="1">
        <f t="shared" si="1640"/>
        <v>49</v>
      </c>
      <c r="L3871" s="8">
        <f t="shared" si="1641"/>
        <v>1.01006368</v>
      </c>
      <c r="M3871" s="14">
        <f t="shared" si="1642"/>
        <v>0.99287309999999995</v>
      </c>
      <c r="N3871" s="14">
        <f t="shared" si="1643"/>
        <v>1.7182993949494767</v>
      </c>
      <c r="O3871" s="8">
        <f t="shared" si="1644"/>
        <v>1.7355918100000001</v>
      </c>
      <c r="P3871" s="8">
        <f t="shared" si="1645"/>
        <v>18397.561672399999</v>
      </c>
      <c r="Q3871" s="13">
        <f t="shared" si="1646"/>
        <v>0</v>
      </c>
      <c r="R3871" s="21">
        <v>0</v>
      </c>
      <c r="S3871" s="8">
        <f t="shared" si="1647"/>
        <v>0</v>
      </c>
      <c r="T3871" s="10">
        <f t="shared" si="1648"/>
        <v>0</v>
      </c>
      <c r="U3871" s="13">
        <f t="shared" si="1649"/>
        <v>47</v>
      </c>
      <c r="V3871" s="13">
        <v>252</v>
      </c>
      <c r="W3871" s="14">
        <f t="shared" si="1651"/>
        <v>1</v>
      </c>
      <c r="X3871" s="85">
        <f t="shared" si="1655"/>
        <v>39.838010072592589</v>
      </c>
      <c r="Y3871" s="8">
        <v>0</v>
      </c>
      <c r="Z3871" s="9">
        <f t="shared" si="1650"/>
        <v>0</v>
      </c>
      <c r="AA3871" s="26" t="str">
        <f t="shared" si="1653"/>
        <v>A+J=</v>
      </c>
      <c r="AB3871" s="70">
        <f t="shared" si="1654"/>
        <v>46265</v>
      </c>
      <c r="AC3871" s="4"/>
      <c r="AD3871" s="1"/>
      <c r="AE3871" s="11"/>
      <c r="AF3871" s="5"/>
      <c r="AG3871" s="1"/>
      <c r="AH3871" s="1"/>
      <c r="AI3871" s="1"/>
      <c r="AJ3871" s="1"/>
      <c r="AK3871" s="10"/>
      <c r="AL3871" s="1"/>
      <c r="AM3871" s="1"/>
      <c r="AN3871" s="1"/>
      <c r="AO3871" s="1"/>
      <c r="AP3871" s="1"/>
      <c r="AQ3871" s="1"/>
    </row>
    <row r="3872" spans="1:43" ht="15.75" x14ac:dyDescent="0.2">
      <c r="A3872" s="67">
        <f t="shared" si="1652"/>
        <v>46154</v>
      </c>
      <c r="B3872" s="8">
        <f t="shared" si="1632"/>
        <v>18441.167703050185</v>
      </c>
      <c r="C3872" s="224">
        <f t="shared" si="1633"/>
        <v>10600.166217886228</v>
      </c>
      <c r="D3872" s="28">
        <f t="shared" si="1634"/>
        <v>7245.38</v>
      </c>
      <c r="E3872" s="9">
        <f>IF(K3872=1,VLOOKUP(A3871,[1]Plan1!$AY$117:$BA$314,3),E3871)</f>
        <v>7276.54</v>
      </c>
      <c r="F3872" s="110">
        <f t="shared" si="1635"/>
        <v>45763</v>
      </c>
      <c r="G3872" s="12">
        <f t="shared" si="1636"/>
        <v>4.3006716003852752E-3</v>
      </c>
      <c r="H3872" s="11">
        <f t="shared" si="1637"/>
        <v>46112</v>
      </c>
      <c r="I3872" s="11">
        <f t="shared" si="1638"/>
        <v>46112</v>
      </c>
      <c r="J3872" s="1">
        <f t="shared" si="1639"/>
        <v>21</v>
      </c>
      <c r="K3872" s="1">
        <f t="shared" si="1640"/>
        <v>50</v>
      </c>
      <c r="L3872" s="8">
        <f t="shared" si="1641"/>
        <v>1.01027011</v>
      </c>
      <c r="M3872" s="14">
        <f t="shared" si="1642"/>
        <v>0.99287309999999995</v>
      </c>
      <c r="N3872" s="14">
        <f t="shared" si="1643"/>
        <v>1.7182993949494767</v>
      </c>
      <c r="O3872" s="8">
        <f t="shared" si="1644"/>
        <v>1.73594651</v>
      </c>
      <c r="P3872" s="8">
        <f t="shared" si="1645"/>
        <v>18401.32155135</v>
      </c>
      <c r="Q3872" s="13">
        <f t="shared" si="1646"/>
        <v>0</v>
      </c>
      <c r="R3872" s="21">
        <v>0</v>
      </c>
      <c r="S3872" s="8">
        <f t="shared" si="1647"/>
        <v>0</v>
      </c>
      <c r="T3872" s="10">
        <f t="shared" si="1648"/>
        <v>0</v>
      </c>
      <c r="U3872" s="13">
        <f t="shared" si="1649"/>
        <v>48</v>
      </c>
      <c r="V3872" s="13">
        <v>252</v>
      </c>
      <c r="W3872" s="14">
        <f t="shared" si="1651"/>
        <v>1</v>
      </c>
      <c r="X3872" s="85">
        <f t="shared" si="1655"/>
        <v>39.846151700186901</v>
      </c>
      <c r="Y3872" s="8">
        <v>0</v>
      </c>
      <c r="Z3872" s="9">
        <f t="shared" si="1650"/>
        <v>0</v>
      </c>
      <c r="AA3872" s="26" t="str">
        <f t="shared" si="1653"/>
        <v>A+J=</v>
      </c>
      <c r="AB3872" s="70">
        <f t="shared" si="1654"/>
        <v>46265</v>
      </c>
      <c r="AC3872" s="4"/>
      <c r="AD3872" s="1"/>
      <c r="AE3872" s="11"/>
      <c r="AF3872" s="5"/>
      <c r="AG3872" s="1"/>
      <c r="AH3872" s="1"/>
      <c r="AI3872" s="1"/>
      <c r="AJ3872" s="1"/>
      <c r="AK3872" s="10"/>
      <c r="AL3872" s="1"/>
      <c r="AM3872" s="1"/>
      <c r="AN3872" s="1"/>
      <c r="AO3872" s="1"/>
      <c r="AP3872" s="1"/>
      <c r="AQ3872" s="1"/>
    </row>
    <row r="3873" spans="1:43" ht="15.75" x14ac:dyDescent="0.2">
      <c r="A3873" s="67">
        <f t="shared" si="1652"/>
        <v>46155</v>
      </c>
      <c r="B3873" s="8">
        <f t="shared" si="1632"/>
        <v>18444.936785953138</v>
      </c>
      <c r="C3873" s="224">
        <f t="shared" si="1633"/>
        <v>10600.166217886228</v>
      </c>
      <c r="D3873" s="28">
        <f t="shared" si="1634"/>
        <v>7245.38</v>
      </c>
      <c r="E3873" s="9">
        <f>IF(K3873=1,VLOOKUP(A3872,[1]Plan1!$AY$117:$BA$314,3),E3872)</f>
        <v>7276.54</v>
      </c>
      <c r="F3873" s="110">
        <f t="shared" si="1635"/>
        <v>45763</v>
      </c>
      <c r="G3873" s="12">
        <f t="shared" si="1636"/>
        <v>4.3006716003852752E-3</v>
      </c>
      <c r="H3873" s="11">
        <f t="shared" si="1637"/>
        <v>46112</v>
      </c>
      <c r="I3873" s="11">
        <f t="shared" si="1638"/>
        <v>46112</v>
      </c>
      <c r="J3873" s="1">
        <f t="shared" si="1639"/>
        <v>21</v>
      </c>
      <c r="K3873" s="1">
        <f t="shared" si="1640"/>
        <v>51</v>
      </c>
      <c r="L3873" s="8">
        <f t="shared" si="1641"/>
        <v>1.0104765899999999</v>
      </c>
      <c r="M3873" s="14">
        <f t="shared" si="1642"/>
        <v>0.99287309999999995</v>
      </c>
      <c r="N3873" s="14">
        <f t="shared" si="1643"/>
        <v>1.7182993949494767</v>
      </c>
      <c r="O3873" s="8">
        <f t="shared" si="1644"/>
        <v>1.73630131</v>
      </c>
      <c r="P3873" s="8">
        <f t="shared" si="1645"/>
        <v>18405.082490330002</v>
      </c>
      <c r="Q3873" s="13">
        <f t="shared" si="1646"/>
        <v>0</v>
      </c>
      <c r="R3873" s="21">
        <v>0</v>
      </c>
      <c r="S3873" s="8">
        <f t="shared" si="1647"/>
        <v>0</v>
      </c>
      <c r="T3873" s="10">
        <f t="shared" si="1648"/>
        <v>0</v>
      </c>
      <c r="U3873" s="13">
        <f t="shared" si="1649"/>
        <v>49</v>
      </c>
      <c r="V3873" s="13">
        <v>252</v>
      </c>
      <c r="W3873" s="14">
        <f t="shared" si="1651"/>
        <v>1</v>
      </c>
      <c r="X3873" s="85">
        <f t="shared" si="1655"/>
        <v>39.854295623137162</v>
      </c>
      <c r="Y3873" s="8">
        <v>0</v>
      </c>
      <c r="Z3873" s="9">
        <f t="shared" si="1650"/>
        <v>0</v>
      </c>
      <c r="AA3873" s="26" t="str">
        <f t="shared" si="1653"/>
        <v>A+J=</v>
      </c>
      <c r="AB3873" s="70">
        <f t="shared" si="1654"/>
        <v>46265</v>
      </c>
      <c r="AC3873" s="4"/>
      <c r="AD3873" s="1"/>
      <c r="AE3873" s="11"/>
      <c r="AF3873" s="5"/>
      <c r="AG3873" s="1"/>
      <c r="AH3873" s="1"/>
      <c r="AI3873" s="1"/>
      <c r="AJ3873" s="1"/>
      <c r="AK3873" s="10"/>
      <c r="AL3873" s="1"/>
      <c r="AM3873" s="1"/>
      <c r="AN3873" s="1"/>
      <c r="AO3873" s="1"/>
      <c r="AP3873" s="1"/>
      <c r="AQ3873" s="1"/>
    </row>
    <row r="3874" spans="1:43" ht="15.75" x14ac:dyDescent="0.2">
      <c r="A3874" s="67">
        <f t="shared" si="1652"/>
        <v>46156</v>
      </c>
      <c r="B3874" s="8">
        <f t="shared" ref="B3874:B3937" si="1656">(P3874+X3874)</f>
        <v>18448.70629377423</v>
      </c>
      <c r="C3874" s="224">
        <f t="shared" ref="C3874:C3937" si="1657">IF(Q3873&gt;0,C3873-(S3873/O3873),C3873)</f>
        <v>10600.166217886228</v>
      </c>
      <c r="D3874" s="28">
        <f t="shared" ref="D3874:D3937" si="1658">IF(E3874=E3873,D3873,E3873)</f>
        <v>7245.38</v>
      </c>
      <c r="E3874" s="9">
        <f>IF(K3874=1,VLOOKUP(A3873,[1]Plan1!$AY$117:$BA$314,3),E3873)</f>
        <v>7276.54</v>
      </c>
      <c r="F3874" s="110">
        <f t="shared" ref="F3874:F3937" si="1659">IF(D3874=D3873,F3873,A3874)</f>
        <v>45763</v>
      </c>
      <c r="G3874" s="12">
        <f t="shared" ref="G3874:G3937" si="1660">(E3874/D3874)-1</f>
        <v>4.3006716003852752E-3</v>
      </c>
      <c r="H3874" s="11">
        <f t="shared" ref="H3874:H3937" si="1661">IF(DAY(A3874)=15,VLOOKUP(A3874,AJ$118:AP$450,4),H3873)</f>
        <v>46112</v>
      </c>
      <c r="I3874" s="11">
        <f t="shared" ref="I3874:I3937" si="1662">IF(A3874&gt;I3873,H3874,I3873)</f>
        <v>46112</v>
      </c>
      <c r="J3874" s="1">
        <f t="shared" ref="J3874:J3937" si="1663">IF(I3874=I3873,J3873,NETWORKDAYS(I3873,I3874,$AE$118:$AE$502)-1)</f>
        <v>21</v>
      </c>
      <c r="K3874" s="1">
        <f t="shared" ref="K3874:K3937" si="1664">(J3874-(NETWORKDAYS(A3874,I3874,AE$118:AE$502)-1))</f>
        <v>52</v>
      </c>
      <c r="L3874" s="8">
        <f t="shared" ref="L3874:L3937" si="1665">TRUNC((E3874/D3874)^TRUNC((K3874/J3874),9),8)</f>
        <v>1.0106831000000001</v>
      </c>
      <c r="M3874" s="14">
        <f t="shared" ref="M3874:M3937" si="1666">IF(I3874&gt;I3873,L3873,M3873)</f>
        <v>0.99287309999999995</v>
      </c>
      <c r="N3874" s="14">
        <f t="shared" ref="N3874:N3937" si="1667">IF(I3874&gt;I3873,N3873*M3874,N3873)</f>
        <v>1.7182993949494767</v>
      </c>
      <c r="O3874" s="8">
        <f t="shared" ref="O3874:O3937" si="1668">TRUNC(TRUNC((L3874*N3874),15),8)</f>
        <v>1.73665615</v>
      </c>
      <c r="P3874" s="8">
        <f t="shared" ref="P3874:P3937" si="1669">TRUNC(C3874*O3874,8)</f>
        <v>18408.843853310002</v>
      </c>
      <c r="Q3874" s="13">
        <f t="shared" ref="Q3874:Q3937" si="1670">IF(VLOOKUP(A3874,AE$10:AM$114,9)=VLOOKUP(A3873,AE$10:AM$114,9),0,VLOOKUP(A3874,AE$10:AM$114,9))</f>
        <v>0</v>
      </c>
      <c r="R3874" s="21">
        <v>0</v>
      </c>
      <c r="S3874" s="8">
        <f t="shared" ref="S3874:S3937" si="1671">IF(R3874&gt;0,TRUNC(R3874*P3874,8),0)</f>
        <v>0</v>
      </c>
      <c r="T3874" s="10">
        <f t="shared" ref="T3874:T3937" si="1672">IF(Q3873&gt;0,VLOOKUP(A3873,$AE$11:$AH$20,4),T3873)</f>
        <v>0</v>
      </c>
      <c r="U3874" s="13">
        <f t="shared" ref="U3874:U3937" si="1673">IF(Q3873&gt;0,1,IF(K3874=K3873,U3873,U3873+1))</f>
        <v>50</v>
      </c>
      <c r="V3874" s="13">
        <v>252</v>
      </c>
      <c r="W3874" s="14">
        <f t="shared" si="1651"/>
        <v>1</v>
      </c>
      <c r="X3874" s="85">
        <f t="shared" si="1655"/>
        <v>39.862440464229813</v>
      </c>
      <c r="Y3874" s="8">
        <v>0</v>
      </c>
      <c r="Z3874" s="9">
        <f t="shared" ref="Z3874:Z3937" si="1674">IF(S3874&gt;0,S3874+X3874,0)</f>
        <v>0</v>
      </c>
      <c r="AA3874" s="26" t="str">
        <f t="shared" si="1653"/>
        <v>A+J=</v>
      </c>
      <c r="AB3874" s="70">
        <f t="shared" si="1654"/>
        <v>46265</v>
      </c>
      <c r="AC3874" s="4"/>
      <c r="AD3874" s="1"/>
      <c r="AE3874" s="11"/>
      <c r="AF3874" s="5"/>
      <c r="AG3874" s="1"/>
      <c r="AH3874" s="1"/>
      <c r="AI3874" s="1"/>
      <c r="AJ3874" s="1"/>
      <c r="AK3874" s="10"/>
      <c r="AL3874" s="1"/>
      <c r="AM3874" s="1"/>
      <c r="AN3874" s="1"/>
      <c r="AO3874" s="1"/>
      <c r="AP3874" s="1"/>
      <c r="AQ3874" s="1"/>
    </row>
    <row r="3875" spans="1:43" ht="15.75" x14ac:dyDescent="0.2">
      <c r="A3875" s="67">
        <f t="shared" si="1652"/>
        <v>46157</v>
      </c>
      <c r="B3875" s="8">
        <f t="shared" si="1656"/>
        <v>18575.816808543623</v>
      </c>
      <c r="C3875" s="224">
        <f t="shared" si="1657"/>
        <v>10600.166217886228</v>
      </c>
      <c r="D3875" s="28">
        <f t="shared" si="1658"/>
        <v>7245.38</v>
      </c>
      <c r="E3875" s="9">
        <f>IF(K3875=1,VLOOKUP(A3874,[1]Plan1!$AY$117:$BA$314,3),E3874)</f>
        <v>7276.54</v>
      </c>
      <c r="F3875" s="110">
        <f t="shared" si="1659"/>
        <v>45763</v>
      </c>
      <c r="G3875" s="12">
        <f t="shared" si="1660"/>
        <v>4.3006716003852752E-3</v>
      </c>
      <c r="H3875" s="11">
        <f t="shared" si="1661"/>
        <v>46142</v>
      </c>
      <c r="I3875" s="11">
        <f t="shared" si="1662"/>
        <v>46142</v>
      </c>
      <c r="J3875" s="1">
        <f t="shared" si="1663"/>
        <v>20</v>
      </c>
      <c r="K3875" s="1">
        <f t="shared" si="1664"/>
        <v>32</v>
      </c>
      <c r="L3875" s="8">
        <f t="shared" si="1665"/>
        <v>1.00688994</v>
      </c>
      <c r="M3875" s="14">
        <f t="shared" si="1666"/>
        <v>1.0106831000000001</v>
      </c>
      <c r="N3875" s="14">
        <f t="shared" si="1667"/>
        <v>1.7366561592156615</v>
      </c>
      <c r="O3875" s="8">
        <f t="shared" si="1668"/>
        <v>1.74862161</v>
      </c>
      <c r="P3875" s="8">
        <f t="shared" si="1669"/>
        <v>18535.679718179999</v>
      </c>
      <c r="Q3875" s="13">
        <f t="shared" si="1670"/>
        <v>0</v>
      </c>
      <c r="R3875" s="21">
        <v>0</v>
      </c>
      <c r="S3875" s="8">
        <f t="shared" si="1671"/>
        <v>0</v>
      </c>
      <c r="T3875" s="10">
        <f t="shared" si="1672"/>
        <v>0</v>
      </c>
      <c r="U3875" s="13">
        <f t="shared" si="1673"/>
        <v>51</v>
      </c>
      <c r="V3875" s="13">
        <v>252</v>
      </c>
      <c r="W3875" s="14">
        <f t="shared" si="1651"/>
        <v>1</v>
      </c>
      <c r="X3875" s="85">
        <f t="shared" si="1655"/>
        <v>40.13709036362247</v>
      </c>
      <c r="Y3875" s="8">
        <v>0</v>
      </c>
      <c r="Z3875" s="9">
        <f t="shared" si="1674"/>
        <v>0</v>
      </c>
      <c r="AA3875" s="26" t="str">
        <f t="shared" si="1653"/>
        <v>A+J=</v>
      </c>
      <c r="AB3875" s="70">
        <f t="shared" si="1654"/>
        <v>46265</v>
      </c>
      <c r="AC3875" s="4"/>
      <c r="AD3875" s="1"/>
      <c r="AE3875" s="11"/>
      <c r="AF3875" s="5"/>
      <c r="AG3875" s="1"/>
      <c r="AH3875" s="1"/>
      <c r="AI3875" s="1"/>
      <c r="AJ3875" s="1"/>
      <c r="AK3875" s="10"/>
      <c r="AL3875" s="1"/>
      <c r="AM3875" s="1"/>
      <c r="AN3875" s="1"/>
      <c r="AO3875" s="1"/>
      <c r="AP3875" s="1"/>
      <c r="AQ3875" s="1"/>
    </row>
    <row r="3876" spans="1:43" ht="15.75" x14ac:dyDescent="0.2">
      <c r="A3876" s="67">
        <f t="shared" si="1652"/>
        <v>46158</v>
      </c>
      <c r="B3876" s="8">
        <f t="shared" si="1656"/>
        <v>18575.816808543623</v>
      </c>
      <c r="C3876" s="224">
        <f t="shared" si="1657"/>
        <v>10600.166217886228</v>
      </c>
      <c r="D3876" s="28">
        <f t="shared" si="1658"/>
        <v>7245.38</v>
      </c>
      <c r="E3876" s="9">
        <f>IF(K3876=1,VLOOKUP(A3875,[1]Plan1!$AY$117:$BA$314,3),E3875)</f>
        <v>7276.54</v>
      </c>
      <c r="F3876" s="110">
        <f t="shared" si="1659"/>
        <v>45763</v>
      </c>
      <c r="G3876" s="12">
        <f t="shared" si="1660"/>
        <v>4.3006716003852752E-3</v>
      </c>
      <c r="H3876" s="11">
        <f t="shared" si="1661"/>
        <v>46142</v>
      </c>
      <c r="I3876" s="11">
        <f t="shared" si="1662"/>
        <v>46142</v>
      </c>
      <c r="J3876" s="1">
        <f t="shared" si="1663"/>
        <v>20</v>
      </c>
      <c r="K3876" s="1">
        <f t="shared" si="1664"/>
        <v>32</v>
      </c>
      <c r="L3876" s="8">
        <f t="shared" si="1665"/>
        <v>1.00688994</v>
      </c>
      <c r="M3876" s="14">
        <f t="shared" si="1666"/>
        <v>1.0106831000000001</v>
      </c>
      <c r="N3876" s="14">
        <f t="shared" si="1667"/>
        <v>1.7366561592156615</v>
      </c>
      <c r="O3876" s="8">
        <f t="shared" si="1668"/>
        <v>1.74862161</v>
      </c>
      <c r="P3876" s="8">
        <f t="shared" si="1669"/>
        <v>18535.679718179999</v>
      </c>
      <c r="Q3876" s="13">
        <f t="shared" si="1670"/>
        <v>0</v>
      </c>
      <c r="R3876" s="21">
        <v>0</v>
      </c>
      <c r="S3876" s="8">
        <f t="shared" si="1671"/>
        <v>0</v>
      </c>
      <c r="T3876" s="10">
        <f t="shared" si="1672"/>
        <v>0</v>
      </c>
      <c r="U3876" s="13">
        <f t="shared" si="1673"/>
        <v>51</v>
      </c>
      <c r="V3876" s="13">
        <v>252</v>
      </c>
      <c r="W3876" s="14">
        <f t="shared" si="1651"/>
        <v>1</v>
      </c>
      <c r="X3876" s="85">
        <f t="shared" si="1655"/>
        <v>40.13709036362247</v>
      </c>
      <c r="Y3876" s="8">
        <v>0</v>
      </c>
      <c r="Z3876" s="9">
        <f t="shared" si="1674"/>
        <v>0</v>
      </c>
      <c r="AA3876" s="26" t="str">
        <f t="shared" si="1653"/>
        <v>A+J=</v>
      </c>
      <c r="AB3876" s="70">
        <f t="shared" si="1654"/>
        <v>46265</v>
      </c>
      <c r="AC3876" s="4"/>
      <c r="AD3876" s="1"/>
      <c r="AE3876" s="11"/>
      <c r="AF3876" s="5"/>
      <c r="AG3876" s="1"/>
      <c r="AH3876" s="1"/>
      <c r="AI3876" s="1"/>
      <c r="AJ3876" s="1"/>
      <c r="AK3876" s="10"/>
      <c r="AL3876" s="1"/>
      <c r="AM3876" s="1"/>
      <c r="AN3876" s="1"/>
      <c r="AO3876" s="1"/>
      <c r="AP3876" s="1"/>
      <c r="AQ3876" s="1"/>
    </row>
    <row r="3877" spans="1:43" ht="15.75" x14ac:dyDescent="0.2">
      <c r="A3877" s="67">
        <f t="shared" si="1652"/>
        <v>46159</v>
      </c>
      <c r="B3877" s="8">
        <f t="shared" si="1656"/>
        <v>18575.816808543623</v>
      </c>
      <c r="C3877" s="224">
        <f t="shared" si="1657"/>
        <v>10600.166217886228</v>
      </c>
      <c r="D3877" s="28">
        <f t="shared" si="1658"/>
        <v>7245.38</v>
      </c>
      <c r="E3877" s="9">
        <f>IF(K3877=1,VLOOKUP(A3876,[1]Plan1!$AY$117:$BA$314,3),E3876)</f>
        <v>7276.54</v>
      </c>
      <c r="F3877" s="110">
        <f t="shared" si="1659"/>
        <v>45763</v>
      </c>
      <c r="G3877" s="12">
        <f t="shared" si="1660"/>
        <v>4.3006716003852752E-3</v>
      </c>
      <c r="H3877" s="11">
        <f t="shared" si="1661"/>
        <v>46142</v>
      </c>
      <c r="I3877" s="11">
        <f t="shared" si="1662"/>
        <v>46142</v>
      </c>
      <c r="J3877" s="1">
        <f t="shared" si="1663"/>
        <v>20</v>
      </c>
      <c r="K3877" s="1">
        <f t="shared" si="1664"/>
        <v>32</v>
      </c>
      <c r="L3877" s="8">
        <f t="shared" si="1665"/>
        <v>1.00688994</v>
      </c>
      <c r="M3877" s="14">
        <f t="shared" si="1666"/>
        <v>1.0106831000000001</v>
      </c>
      <c r="N3877" s="14">
        <f t="shared" si="1667"/>
        <v>1.7366561592156615</v>
      </c>
      <c r="O3877" s="8">
        <f t="shared" si="1668"/>
        <v>1.74862161</v>
      </c>
      <c r="P3877" s="8">
        <f t="shared" si="1669"/>
        <v>18535.679718179999</v>
      </c>
      <c r="Q3877" s="13">
        <f t="shared" si="1670"/>
        <v>0</v>
      </c>
      <c r="R3877" s="21">
        <v>0</v>
      </c>
      <c r="S3877" s="8">
        <f t="shared" si="1671"/>
        <v>0</v>
      </c>
      <c r="T3877" s="10">
        <f t="shared" si="1672"/>
        <v>0</v>
      </c>
      <c r="U3877" s="13">
        <f t="shared" si="1673"/>
        <v>51</v>
      </c>
      <c r="V3877" s="13">
        <v>252</v>
      </c>
      <c r="W3877" s="14">
        <f t="shared" si="1651"/>
        <v>1</v>
      </c>
      <c r="X3877" s="85">
        <f t="shared" si="1655"/>
        <v>40.13709036362247</v>
      </c>
      <c r="Y3877" s="8">
        <v>0</v>
      </c>
      <c r="Z3877" s="9">
        <f t="shared" si="1674"/>
        <v>0</v>
      </c>
      <c r="AA3877" s="26" t="str">
        <f t="shared" si="1653"/>
        <v>A+J=</v>
      </c>
      <c r="AB3877" s="70">
        <f t="shared" si="1654"/>
        <v>46265</v>
      </c>
      <c r="AC3877" s="4"/>
      <c r="AD3877" s="1"/>
      <c r="AE3877" s="11"/>
      <c r="AF3877" s="5"/>
      <c r="AG3877" s="1"/>
      <c r="AH3877" s="1"/>
      <c r="AI3877" s="1"/>
      <c r="AJ3877" s="1"/>
      <c r="AK3877" s="10"/>
      <c r="AL3877" s="1"/>
      <c r="AM3877" s="1"/>
      <c r="AN3877" s="1"/>
      <c r="AO3877" s="1"/>
      <c r="AP3877" s="1"/>
      <c r="AQ3877" s="1"/>
    </row>
    <row r="3878" spans="1:43" ht="15.75" x14ac:dyDescent="0.2">
      <c r="A3878" s="67">
        <f t="shared" si="1652"/>
        <v>46160</v>
      </c>
      <c r="B3878" s="8">
        <f t="shared" si="1656"/>
        <v>18579.803240476402</v>
      </c>
      <c r="C3878" s="224">
        <f t="shared" si="1657"/>
        <v>10600.166217886228</v>
      </c>
      <c r="D3878" s="28">
        <f t="shared" si="1658"/>
        <v>7245.38</v>
      </c>
      <c r="E3878" s="9">
        <f>IF(K3878=1,VLOOKUP(A3877,[1]Plan1!$AY$117:$BA$314,3),E3877)</f>
        <v>7276.54</v>
      </c>
      <c r="F3878" s="110">
        <f t="shared" si="1659"/>
        <v>45763</v>
      </c>
      <c r="G3878" s="12">
        <f t="shared" si="1660"/>
        <v>4.3006716003852752E-3</v>
      </c>
      <c r="H3878" s="11">
        <f t="shared" si="1661"/>
        <v>46142</v>
      </c>
      <c r="I3878" s="11">
        <f t="shared" si="1662"/>
        <v>46142</v>
      </c>
      <c r="J3878" s="1">
        <f t="shared" si="1663"/>
        <v>20</v>
      </c>
      <c r="K3878" s="1">
        <f t="shared" si="1664"/>
        <v>33</v>
      </c>
      <c r="L3878" s="8">
        <f t="shared" si="1665"/>
        <v>1.0071060199999999</v>
      </c>
      <c r="M3878" s="14">
        <f t="shared" si="1666"/>
        <v>1.0106831000000001</v>
      </c>
      <c r="N3878" s="14">
        <f t="shared" si="1667"/>
        <v>1.7366561592156615</v>
      </c>
      <c r="O3878" s="8">
        <f t="shared" si="1668"/>
        <v>1.74899687</v>
      </c>
      <c r="P3878" s="8">
        <f t="shared" si="1669"/>
        <v>18539.65753656</v>
      </c>
      <c r="Q3878" s="13">
        <f t="shared" si="1670"/>
        <v>0</v>
      </c>
      <c r="R3878" s="21">
        <v>0</v>
      </c>
      <c r="S3878" s="8">
        <f t="shared" si="1671"/>
        <v>0</v>
      </c>
      <c r="T3878" s="10">
        <f t="shared" si="1672"/>
        <v>0</v>
      </c>
      <c r="U3878" s="13">
        <f t="shared" si="1673"/>
        <v>52</v>
      </c>
      <c r="V3878" s="13">
        <v>252</v>
      </c>
      <c r="W3878" s="14">
        <f t="shared" si="1651"/>
        <v>1</v>
      </c>
      <c r="X3878" s="85">
        <f t="shared" si="1655"/>
        <v>40.14570391640239</v>
      </c>
      <c r="Y3878" s="8">
        <v>0</v>
      </c>
      <c r="Z3878" s="9">
        <f t="shared" si="1674"/>
        <v>0</v>
      </c>
      <c r="AA3878" s="26" t="str">
        <f t="shared" si="1653"/>
        <v>A+J=</v>
      </c>
      <c r="AB3878" s="70">
        <f t="shared" si="1654"/>
        <v>46265</v>
      </c>
      <c r="AC3878" s="4"/>
      <c r="AD3878" s="1"/>
      <c r="AE3878" s="11"/>
      <c r="AF3878" s="5"/>
      <c r="AG3878" s="1"/>
      <c r="AH3878" s="1"/>
      <c r="AI3878" s="1"/>
      <c r="AJ3878" s="1"/>
      <c r="AK3878" s="10"/>
      <c r="AL3878" s="1"/>
      <c r="AM3878" s="1"/>
      <c r="AN3878" s="1"/>
      <c r="AO3878" s="1"/>
      <c r="AP3878" s="1"/>
      <c r="AQ3878" s="1"/>
    </row>
    <row r="3879" spans="1:43" ht="15.75" x14ac:dyDescent="0.2">
      <c r="A3879" s="67">
        <f t="shared" si="1652"/>
        <v>46161</v>
      </c>
      <c r="B3879" s="8">
        <f t="shared" si="1656"/>
        <v>18583.790309786396</v>
      </c>
      <c r="C3879" s="224">
        <f t="shared" si="1657"/>
        <v>10600.166217886228</v>
      </c>
      <c r="D3879" s="28">
        <f t="shared" si="1658"/>
        <v>7245.38</v>
      </c>
      <c r="E3879" s="9">
        <f>IF(K3879=1,VLOOKUP(A3878,[1]Plan1!$AY$117:$BA$314,3),E3878)</f>
        <v>7276.54</v>
      </c>
      <c r="F3879" s="110">
        <f t="shared" si="1659"/>
        <v>45763</v>
      </c>
      <c r="G3879" s="12">
        <f t="shared" si="1660"/>
        <v>4.3006716003852752E-3</v>
      </c>
      <c r="H3879" s="11">
        <f t="shared" si="1661"/>
        <v>46142</v>
      </c>
      <c r="I3879" s="11">
        <f t="shared" si="1662"/>
        <v>46142</v>
      </c>
      <c r="J3879" s="1">
        <f t="shared" si="1663"/>
        <v>20</v>
      </c>
      <c r="K3879" s="1">
        <f t="shared" si="1664"/>
        <v>34</v>
      </c>
      <c r="L3879" s="8">
        <f t="shared" si="1665"/>
        <v>1.0073221400000001</v>
      </c>
      <c r="M3879" s="14">
        <f t="shared" si="1666"/>
        <v>1.0106831000000001</v>
      </c>
      <c r="N3879" s="14">
        <f t="shared" si="1667"/>
        <v>1.7366561592156615</v>
      </c>
      <c r="O3879" s="8">
        <f t="shared" si="1668"/>
        <v>1.7493721900000001</v>
      </c>
      <c r="P3879" s="8">
        <f t="shared" si="1669"/>
        <v>18543.635990940002</v>
      </c>
      <c r="Q3879" s="13">
        <f t="shared" si="1670"/>
        <v>0</v>
      </c>
      <c r="R3879" s="21">
        <v>0</v>
      </c>
      <c r="S3879" s="8">
        <f t="shared" si="1671"/>
        <v>0</v>
      </c>
      <c r="T3879" s="10">
        <f t="shared" si="1672"/>
        <v>0</v>
      </c>
      <c r="U3879" s="13">
        <f t="shared" si="1673"/>
        <v>53</v>
      </c>
      <c r="V3879" s="13">
        <v>252</v>
      </c>
      <c r="W3879" s="14">
        <f t="shared" si="1651"/>
        <v>1</v>
      </c>
      <c r="X3879" s="85">
        <f t="shared" si="1655"/>
        <v>40.154318846395896</v>
      </c>
      <c r="Y3879" s="8">
        <v>0</v>
      </c>
      <c r="Z3879" s="9">
        <f t="shared" si="1674"/>
        <v>0</v>
      </c>
      <c r="AA3879" s="26" t="str">
        <f t="shared" si="1653"/>
        <v>A+J=</v>
      </c>
      <c r="AB3879" s="70">
        <f t="shared" si="1654"/>
        <v>46265</v>
      </c>
      <c r="AC3879" s="4"/>
      <c r="AD3879" s="1"/>
      <c r="AE3879" s="11"/>
      <c r="AF3879" s="5"/>
      <c r="AG3879" s="1"/>
      <c r="AH3879" s="1"/>
      <c r="AI3879" s="1"/>
      <c r="AJ3879" s="1"/>
      <c r="AK3879" s="10"/>
      <c r="AL3879" s="1"/>
      <c r="AM3879" s="1"/>
      <c r="AN3879" s="1"/>
      <c r="AO3879" s="1"/>
      <c r="AP3879" s="1"/>
      <c r="AQ3879" s="1"/>
    </row>
    <row r="3880" spans="1:43" ht="15.75" x14ac:dyDescent="0.2">
      <c r="A3880" s="67">
        <f t="shared" si="1652"/>
        <v>46162</v>
      </c>
      <c r="B3880" s="8">
        <f t="shared" si="1656"/>
        <v>18587.778228952677</v>
      </c>
      <c r="C3880" s="224">
        <f t="shared" si="1657"/>
        <v>10600.166217886228</v>
      </c>
      <c r="D3880" s="28">
        <f t="shared" si="1658"/>
        <v>7245.38</v>
      </c>
      <c r="E3880" s="9">
        <f>IF(K3880=1,VLOOKUP(A3879,[1]Plan1!$AY$117:$BA$314,3),E3879)</f>
        <v>7276.54</v>
      </c>
      <c r="F3880" s="110">
        <f t="shared" si="1659"/>
        <v>45763</v>
      </c>
      <c r="G3880" s="12">
        <f t="shared" si="1660"/>
        <v>4.3006716003852752E-3</v>
      </c>
      <c r="H3880" s="11">
        <f t="shared" si="1661"/>
        <v>46142</v>
      </c>
      <c r="I3880" s="11">
        <f t="shared" si="1662"/>
        <v>46142</v>
      </c>
      <c r="J3880" s="1">
        <f t="shared" si="1663"/>
        <v>20</v>
      </c>
      <c r="K3880" s="1">
        <f t="shared" si="1664"/>
        <v>35</v>
      </c>
      <c r="L3880" s="8">
        <f t="shared" si="1665"/>
        <v>1.0075383</v>
      </c>
      <c r="M3880" s="14">
        <f t="shared" si="1666"/>
        <v>1.0106831000000001</v>
      </c>
      <c r="N3880" s="14">
        <f t="shared" si="1667"/>
        <v>1.7366561592156615</v>
      </c>
      <c r="O3880" s="8">
        <f t="shared" si="1668"/>
        <v>1.7497475899999999</v>
      </c>
      <c r="P3880" s="8">
        <f t="shared" si="1669"/>
        <v>18547.615293340001</v>
      </c>
      <c r="Q3880" s="13">
        <f t="shared" si="1670"/>
        <v>0</v>
      </c>
      <c r="R3880" s="21">
        <v>0</v>
      </c>
      <c r="S3880" s="8">
        <f t="shared" si="1671"/>
        <v>0</v>
      </c>
      <c r="T3880" s="10">
        <f t="shared" si="1672"/>
        <v>0</v>
      </c>
      <c r="U3880" s="13">
        <f t="shared" si="1673"/>
        <v>54</v>
      </c>
      <c r="V3880" s="13">
        <v>252</v>
      </c>
      <c r="W3880" s="14">
        <f t="shared" si="1651"/>
        <v>1</v>
      </c>
      <c r="X3880" s="85">
        <f t="shared" si="1655"/>
        <v>40.162935612674161</v>
      </c>
      <c r="Y3880" s="8">
        <v>0</v>
      </c>
      <c r="Z3880" s="9">
        <f t="shared" si="1674"/>
        <v>0</v>
      </c>
      <c r="AA3880" s="26" t="str">
        <f t="shared" si="1653"/>
        <v>A+J=</v>
      </c>
      <c r="AB3880" s="70">
        <f t="shared" si="1654"/>
        <v>46265</v>
      </c>
      <c r="AC3880" s="4"/>
      <c r="AD3880" s="1"/>
      <c r="AE3880" s="11"/>
      <c r="AF3880" s="5"/>
      <c r="AG3880" s="1"/>
      <c r="AH3880" s="1"/>
      <c r="AI3880" s="1"/>
      <c r="AJ3880" s="1"/>
      <c r="AK3880" s="10"/>
      <c r="AL3880" s="1"/>
      <c r="AM3880" s="1"/>
      <c r="AN3880" s="1"/>
      <c r="AO3880" s="1"/>
      <c r="AP3880" s="1"/>
      <c r="AQ3880" s="1"/>
    </row>
    <row r="3881" spans="1:43" ht="15.75" x14ac:dyDescent="0.2">
      <c r="A3881" s="67">
        <f t="shared" si="1652"/>
        <v>46163</v>
      </c>
      <c r="B3881" s="8">
        <f t="shared" si="1656"/>
        <v>18591.767210434307</v>
      </c>
      <c r="C3881" s="224">
        <f t="shared" si="1657"/>
        <v>10600.166217886228</v>
      </c>
      <c r="D3881" s="28">
        <f t="shared" si="1658"/>
        <v>7245.38</v>
      </c>
      <c r="E3881" s="9">
        <f>IF(K3881=1,VLOOKUP(A3880,[1]Plan1!$AY$117:$BA$314,3),E3880)</f>
        <v>7276.54</v>
      </c>
      <c r="F3881" s="110">
        <f t="shared" si="1659"/>
        <v>45763</v>
      </c>
      <c r="G3881" s="12">
        <f t="shared" si="1660"/>
        <v>4.3006716003852752E-3</v>
      </c>
      <c r="H3881" s="11">
        <f t="shared" si="1661"/>
        <v>46142</v>
      </c>
      <c r="I3881" s="11">
        <f t="shared" si="1662"/>
        <v>46142</v>
      </c>
      <c r="J3881" s="1">
        <f t="shared" si="1663"/>
        <v>20</v>
      </c>
      <c r="K3881" s="1">
        <f t="shared" si="1664"/>
        <v>36</v>
      </c>
      <c r="L3881" s="8">
        <f t="shared" si="1665"/>
        <v>1.00775452</v>
      </c>
      <c r="M3881" s="14">
        <f t="shared" si="1666"/>
        <v>1.0106831000000001</v>
      </c>
      <c r="N3881" s="14">
        <f t="shared" si="1667"/>
        <v>1.7366561592156615</v>
      </c>
      <c r="O3881" s="8">
        <f t="shared" si="1668"/>
        <v>1.75012309</v>
      </c>
      <c r="P3881" s="8">
        <f t="shared" si="1669"/>
        <v>18551.59565576</v>
      </c>
      <c r="Q3881" s="13">
        <f t="shared" si="1670"/>
        <v>0</v>
      </c>
      <c r="R3881" s="21">
        <v>0</v>
      </c>
      <c r="S3881" s="8">
        <f t="shared" si="1671"/>
        <v>0</v>
      </c>
      <c r="T3881" s="10">
        <f t="shared" si="1672"/>
        <v>0</v>
      </c>
      <c r="U3881" s="13">
        <f t="shared" si="1673"/>
        <v>55</v>
      </c>
      <c r="V3881" s="13">
        <v>252</v>
      </c>
      <c r="W3881" s="14">
        <f t="shared" si="1651"/>
        <v>1</v>
      </c>
      <c r="X3881" s="85">
        <f t="shared" si="1655"/>
        <v>40.171554674308396</v>
      </c>
      <c r="Y3881" s="8">
        <v>0</v>
      </c>
      <c r="Z3881" s="9">
        <f t="shared" si="1674"/>
        <v>0</v>
      </c>
      <c r="AA3881" s="26" t="str">
        <f t="shared" si="1653"/>
        <v>A+J=</v>
      </c>
      <c r="AB3881" s="70">
        <f t="shared" si="1654"/>
        <v>46265</v>
      </c>
      <c r="AC3881" s="4"/>
      <c r="AD3881" s="1"/>
      <c r="AE3881" s="11"/>
      <c r="AF3881" s="5"/>
      <c r="AG3881" s="1"/>
      <c r="AH3881" s="1"/>
      <c r="AI3881" s="1"/>
      <c r="AJ3881" s="1"/>
      <c r="AK3881" s="10"/>
      <c r="AL3881" s="1"/>
      <c r="AM3881" s="1"/>
      <c r="AN3881" s="1"/>
      <c r="AO3881" s="1"/>
      <c r="AP3881" s="1"/>
      <c r="AQ3881" s="1"/>
    </row>
    <row r="3882" spans="1:43" ht="15.75" x14ac:dyDescent="0.2">
      <c r="A3882" s="67">
        <f t="shared" si="1652"/>
        <v>46164</v>
      </c>
      <c r="B3882" s="8">
        <f t="shared" si="1656"/>
        <v>18595.756935522691</v>
      </c>
      <c r="C3882" s="224">
        <f t="shared" si="1657"/>
        <v>10600.166217886228</v>
      </c>
      <c r="D3882" s="28">
        <f t="shared" si="1658"/>
        <v>7245.38</v>
      </c>
      <c r="E3882" s="9">
        <f>IF(K3882=1,VLOOKUP(A3881,[1]Plan1!$AY$117:$BA$314,3),E3881)</f>
        <v>7276.54</v>
      </c>
      <c r="F3882" s="110">
        <f t="shared" si="1659"/>
        <v>45763</v>
      </c>
      <c r="G3882" s="12">
        <f t="shared" si="1660"/>
        <v>4.3006716003852752E-3</v>
      </c>
      <c r="H3882" s="11">
        <f t="shared" si="1661"/>
        <v>46142</v>
      </c>
      <c r="I3882" s="11">
        <f t="shared" si="1662"/>
        <v>46142</v>
      </c>
      <c r="J3882" s="1">
        <f t="shared" si="1663"/>
        <v>20</v>
      </c>
      <c r="K3882" s="1">
        <f t="shared" si="1664"/>
        <v>37</v>
      </c>
      <c r="L3882" s="8">
        <f t="shared" si="1665"/>
        <v>1.00797078</v>
      </c>
      <c r="M3882" s="14">
        <f t="shared" si="1666"/>
        <v>1.0106831000000001</v>
      </c>
      <c r="N3882" s="14">
        <f t="shared" si="1667"/>
        <v>1.7366561592156615</v>
      </c>
      <c r="O3882" s="8">
        <f t="shared" si="1668"/>
        <v>1.7504986600000001</v>
      </c>
      <c r="P3882" s="8">
        <f t="shared" si="1669"/>
        <v>18555.57676018</v>
      </c>
      <c r="Q3882" s="13">
        <f t="shared" si="1670"/>
        <v>0</v>
      </c>
      <c r="R3882" s="21">
        <v>0</v>
      </c>
      <c r="S3882" s="8">
        <f t="shared" si="1671"/>
        <v>0</v>
      </c>
      <c r="T3882" s="10">
        <f t="shared" si="1672"/>
        <v>0</v>
      </c>
      <c r="U3882" s="13">
        <f t="shared" si="1673"/>
        <v>56</v>
      </c>
      <c r="V3882" s="13">
        <v>252</v>
      </c>
      <c r="W3882" s="14">
        <f t="shared" si="1651"/>
        <v>1</v>
      </c>
      <c r="X3882" s="85">
        <f t="shared" si="1655"/>
        <v>40.180175342691804</v>
      </c>
      <c r="Y3882" s="8">
        <v>0</v>
      </c>
      <c r="Z3882" s="9">
        <f t="shared" si="1674"/>
        <v>0</v>
      </c>
      <c r="AA3882" s="26" t="str">
        <f t="shared" si="1653"/>
        <v>A+J=</v>
      </c>
      <c r="AB3882" s="70">
        <f t="shared" si="1654"/>
        <v>46265</v>
      </c>
      <c r="AC3882" s="4"/>
      <c r="AD3882" s="1"/>
      <c r="AE3882" s="11"/>
      <c r="AF3882" s="5"/>
      <c r="AG3882" s="1"/>
      <c r="AH3882" s="1"/>
      <c r="AI3882" s="1"/>
      <c r="AJ3882" s="1"/>
      <c r="AK3882" s="10"/>
      <c r="AL3882" s="1"/>
      <c r="AM3882" s="1"/>
      <c r="AN3882" s="1"/>
      <c r="AO3882" s="1"/>
      <c r="AP3882" s="1"/>
      <c r="AQ3882" s="1"/>
    </row>
    <row r="3883" spans="1:43" ht="15.75" x14ac:dyDescent="0.2">
      <c r="A3883" s="67">
        <f t="shared" si="1652"/>
        <v>46165</v>
      </c>
      <c r="B3883" s="8">
        <f t="shared" si="1656"/>
        <v>18595.756935522691</v>
      </c>
      <c r="C3883" s="224">
        <f t="shared" si="1657"/>
        <v>10600.166217886228</v>
      </c>
      <c r="D3883" s="28">
        <f t="shared" si="1658"/>
        <v>7245.38</v>
      </c>
      <c r="E3883" s="9">
        <f>IF(K3883=1,VLOOKUP(A3882,[1]Plan1!$AY$117:$BA$314,3),E3882)</f>
        <v>7276.54</v>
      </c>
      <c r="F3883" s="110">
        <f t="shared" si="1659"/>
        <v>45763</v>
      </c>
      <c r="G3883" s="12">
        <f t="shared" si="1660"/>
        <v>4.3006716003852752E-3</v>
      </c>
      <c r="H3883" s="11">
        <f t="shared" si="1661"/>
        <v>46142</v>
      </c>
      <c r="I3883" s="11">
        <f t="shared" si="1662"/>
        <v>46142</v>
      </c>
      <c r="J3883" s="1">
        <f t="shared" si="1663"/>
        <v>20</v>
      </c>
      <c r="K3883" s="1">
        <f t="shared" si="1664"/>
        <v>37</v>
      </c>
      <c r="L3883" s="8">
        <f t="shared" si="1665"/>
        <v>1.00797078</v>
      </c>
      <c r="M3883" s="14">
        <f t="shared" si="1666"/>
        <v>1.0106831000000001</v>
      </c>
      <c r="N3883" s="14">
        <f t="shared" si="1667"/>
        <v>1.7366561592156615</v>
      </c>
      <c r="O3883" s="8">
        <f t="shared" si="1668"/>
        <v>1.7504986600000001</v>
      </c>
      <c r="P3883" s="8">
        <f t="shared" si="1669"/>
        <v>18555.57676018</v>
      </c>
      <c r="Q3883" s="13">
        <f t="shared" si="1670"/>
        <v>0</v>
      </c>
      <c r="R3883" s="21">
        <v>0</v>
      </c>
      <c r="S3883" s="8">
        <f t="shared" si="1671"/>
        <v>0</v>
      </c>
      <c r="T3883" s="10">
        <f t="shared" si="1672"/>
        <v>0</v>
      </c>
      <c r="U3883" s="13">
        <f t="shared" si="1673"/>
        <v>56</v>
      </c>
      <c r="V3883" s="13">
        <v>252</v>
      </c>
      <c r="W3883" s="14">
        <f t="shared" si="1651"/>
        <v>1</v>
      </c>
      <c r="X3883" s="85">
        <f t="shared" si="1655"/>
        <v>40.180175342691804</v>
      </c>
      <c r="Y3883" s="8">
        <v>0</v>
      </c>
      <c r="Z3883" s="9">
        <f t="shared" si="1674"/>
        <v>0</v>
      </c>
      <c r="AA3883" s="26" t="str">
        <f t="shared" si="1653"/>
        <v>A+J=</v>
      </c>
      <c r="AB3883" s="70">
        <f t="shared" si="1654"/>
        <v>46265</v>
      </c>
      <c r="AC3883" s="4"/>
      <c r="AD3883" s="1"/>
      <c r="AE3883" s="11"/>
      <c r="AF3883" s="5"/>
      <c r="AG3883" s="1"/>
      <c r="AH3883" s="1"/>
      <c r="AI3883" s="1"/>
      <c r="AJ3883" s="1"/>
      <c r="AK3883" s="10"/>
      <c r="AL3883" s="1"/>
      <c r="AM3883" s="1"/>
      <c r="AN3883" s="1"/>
      <c r="AO3883" s="1"/>
      <c r="AP3883" s="1"/>
      <c r="AQ3883" s="1"/>
    </row>
    <row r="3884" spans="1:43" ht="15.75" x14ac:dyDescent="0.2">
      <c r="A3884" s="67">
        <f t="shared" si="1652"/>
        <v>46166</v>
      </c>
      <c r="B3884" s="8">
        <f t="shared" si="1656"/>
        <v>18595.756935522691</v>
      </c>
      <c r="C3884" s="224">
        <f t="shared" si="1657"/>
        <v>10600.166217886228</v>
      </c>
      <c r="D3884" s="28">
        <f t="shared" si="1658"/>
        <v>7245.38</v>
      </c>
      <c r="E3884" s="9">
        <f>IF(K3884=1,VLOOKUP(A3883,[1]Plan1!$AY$117:$BA$314,3),E3883)</f>
        <v>7276.54</v>
      </c>
      <c r="F3884" s="110">
        <f t="shared" si="1659"/>
        <v>45763</v>
      </c>
      <c r="G3884" s="12">
        <f t="shared" si="1660"/>
        <v>4.3006716003852752E-3</v>
      </c>
      <c r="H3884" s="11">
        <f t="shared" si="1661"/>
        <v>46142</v>
      </c>
      <c r="I3884" s="11">
        <f t="shared" si="1662"/>
        <v>46142</v>
      </c>
      <c r="J3884" s="1">
        <f t="shared" si="1663"/>
        <v>20</v>
      </c>
      <c r="K3884" s="1">
        <f t="shared" si="1664"/>
        <v>37</v>
      </c>
      <c r="L3884" s="8">
        <f t="shared" si="1665"/>
        <v>1.00797078</v>
      </c>
      <c r="M3884" s="14">
        <f t="shared" si="1666"/>
        <v>1.0106831000000001</v>
      </c>
      <c r="N3884" s="14">
        <f t="shared" si="1667"/>
        <v>1.7366561592156615</v>
      </c>
      <c r="O3884" s="8">
        <f t="shared" si="1668"/>
        <v>1.7504986600000001</v>
      </c>
      <c r="P3884" s="8">
        <f t="shared" si="1669"/>
        <v>18555.57676018</v>
      </c>
      <c r="Q3884" s="13">
        <f t="shared" si="1670"/>
        <v>0</v>
      </c>
      <c r="R3884" s="21">
        <v>0</v>
      </c>
      <c r="S3884" s="8">
        <f t="shared" si="1671"/>
        <v>0</v>
      </c>
      <c r="T3884" s="10">
        <f t="shared" si="1672"/>
        <v>0</v>
      </c>
      <c r="U3884" s="13">
        <f t="shared" si="1673"/>
        <v>56</v>
      </c>
      <c r="V3884" s="13">
        <v>252</v>
      </c>
      <c r="W3884" s="14">
        <f t="shared" si="1651"/>
        <v>1</v>
      </c>
      <c r="X3884" s="85">
        <f t="shared" si="1655"/>
        <v>40.180175342691804</v>
      </c>
      <c r="Y3884" s="8">
        <v>0</v>
      </c>
      <c r="Z3884" s="9">
        <f t="shared" si="1674"/>
        <v>0</v>
      </c>
      <c r="AA3884" s="26" t="str">
        <f t="shared" si="1653"/>
        <v>A+J=</v>
      </c>
      <c r="AB3884" s="70">
        <f t="shared" si="1654"/>
        <v>46265</v>
      </c>
      <c r="AC3884" s="4"/>
      <c r="AD3884" s="1"/>
      <c r="AE3884" s="11"/>
      <c r="AF3884" s="5"/>
      <c r="AG3884" s="1"/>
      <c r="AH3884" s="1"/>
      <c r="AI3884" s="1"/>
      <c r="AJ3884" s="1"/>
      <c r="AK3884" s="10"/>
      <c r="AL3884" s="1"/>
      <c r="AM3884" s="1"/>
      <c r="AN3884" s="1"/>
      <c r="AO3884" s="1"/>
      <c r="AP3884" s="1"/>
      <c r="AQ3884" s="1"/>
    </row>
    <row r="3885" spans="1:43" ht="15.75" x14ac:dyDescent="0.2">
      <c r="A3885" s="67">
        <f t="shared" si="1652"/>
        <v>46167</v>
      </c>
      <c r="B3885" s="8">
        <f t="shared" si="1656"/>
        <v>18599.747404237827</v>
      </c>
      <c r="C3885" s="224">
        <f t="shared" si="1657"/>
        <v>10600.166217886228</v>
      </c>
      <c r="D3885" s="28">
        <f t="shared" si="1658"/>
        <v>7245.38</v>
      </c>
      <c r="E3885" s="9">
        <f>IF(K3885=1,VLOOKUP(A3884,[1]Plan1!$AY$117:$BA$314,3),E3884)</f>
        <v>7276.54</v>
      </c>
      <c r="F3885" s="110">
        <f t="shared" si="1659"/>
        <v>45763</v>
      </c>
      <c r="G3885" s="12">
        <f t="shared" si="1660"/>
        <v>4.3006716003852752E-3</v>
      </c>
      <c r="H3885" s="11">
        <f t="shared" si="1661"/>
        <v>46142</v>
      </c>
      <c r="I3885" s="11">
        <f t="shared" si="1662"/>
        <v>46142</v>
      </c>
      <c r="J3885" s="1">
        <f t="shared" si="1663"/>
        <v>20</v>
      </c>
      <c r="K3885" s="1">
        <f t="shared" si="1664"/>
        <v>38</v>
      </c>
      <c r="L3885" s="8">
        <f t="shared" si="1665"/>
        <v>1.0081870799999999</v>
      </c>
      <c r="M3885" s="14">
        <f t="shared" si="1666"/>
        <v>1.0106831000000001</v>
      </c>
      <c r="N3885" s="14">
        <f t="shared" si="1667"/>
        <v>1.7366561592156615</v>
      </c>
      <c r="O3885" s="8">
        <f t="shared" si="1668"/>
        <v>1.7508743</v>
      </c>
      <c r="P3885" s="8">
        <f t="shared" si="1669"/>
        <v>18559.558606620001</v>
      </c>
      <c r="Q3885" s="13">
        <f t="shared" si="1670"/>
        <v>0</v>
      </c>
      <c r="R3885" s="21">
        <v>0</v>
      </c>
      <c r="S3885" s="8">
        <f t="shared" si="1671"/>
        <v>0</v>
      </c>
      <c r="T3885" s="10">
        <f t="shared" si="1672"/>
        <v>0</v>
      </c>
      <c r="U3885" s="13">
        <f t="shared" si="1673"/>
        <v>57</v>
      </c>
      <c r="V3885" s="13">
        <v>252</v>
      </c>
      <c r="W3885" s="14">
        <f t="shared" si="1651"/>
        <v>1</v>
      </c>
      <c r="X3885" s="85">
        <f t="shared" si="1655"/>
        <v>40.188797617824385</v>
      </c>
      <c r="Y3885" s="8">
        <v>0</v>
      </c>
      <c r="Z3885" s="9">
        <f t="shared" si="1674"/>
        <v>0</v>
      </c>
      <c r="AA3885" s="26" t="str">
        <f t="shared" si="1653"/>
        <v>A+J=</v>
      </c>
      <c r="AB3885" s="70">
        <f t="shared" si="1654"/>
        <v>46265</v>
      </c>
      <c r="AC3885" s="4"/>
      <c r="AD3885" s="1"/>
      <c r="AE3885" s="11"/>
      <c r="AF3885" s="5"/>
      <c r="AG3885" s="1"/>
      <c r="AH3885" s="1"/>
      <c r="AI3885" s="1"/>
      <c r="AJ3885" s="1"/>
      <c r="AK3885" s="10"/>
      <c r="AL3885" s="1"/>
      <c r="AM3885" s="1"/>
      <c r="AN3885" s="1"/>
      <c r="AO3885" s="1"/>
      <c r="AP3885" s="1"/>
      <c r="AQ3885" s="1"/>
    </row>
    <row r="3886" spans="1:43" ht="15.75" x14ac:dyDescent="0.2">
      <c r="A3886" s="67">
        <f t="shared" si="1652"/>
        <v>46168</v>
      </c>
      <c r="B3886" s="8">
        <f t="shared" si="1656"/>
        <v>18603.738935258312</v>
      </c>
      <c r="C3886" s="224">
        <f t="shared" si="1657"/>
        <v>10600.166217886228</v>
      </c>
      <c r="D3886" s="28">
        <f t="shared" si="1658"/>
        <v>7245.38</v>
      </c>
      <c r="E3886" s="9">
        <f>IF(K3886=1,VLOOKUP(A3885,[1]Plan1!$AY$117:$BA$314,3),E3885)</f>
        <v>7276.54</v>
      </c>
      <c r="F3886" s="110">
        <f t="shared" si="1659"/>
        <v>45763</v>
      </c>
      <c r="G3886" s="12">
        <f t="shared" si="1660"/>
        <v>4.3006716003852752E-3</v>
      </c>
      <c r="H3886" s="11">
        <f t="shared" si="1661"/>
        <v>46142</v>
      </c>
      <c r="I3886" s="11">
        <f t="shared" si="1662"/>
        <v>46142</v>
      </c>
      <c r="J3886" s="1">
        <f t="shared" si="1663"/>
        <v>20</v>
      </c>
      <c r="K3886" s="1">
        <f t="shared" si="1664"/>
        <v>39</v>
      </c>
      <c r="L3886" s="8">
        <f t="shared" si="1665"/>
        <v>1.0084034399999999</v>
      </c>
      <c r="M3886" s="14">
        <f t="shared" si="1666"/>
        <v>1.0106831000000001</v>
      </c>
      <c r="N3886" s="14">
        <f t="shared" si="1667"/>
        <v>1.7366561592156615</v>
      </c>
      <c r="O3886" s="8">
        <f t="shared" si="1668"/>
        <v>1.75125004</v>
      </c>
      <c r="P3886" s="8">
        <f t="shared" si="1669"/>
        <v>18563.541513069998</v>
      </c>
      <c r="Q3886" s="13">
        <f t="shared" si="1670"/>
        <v>0</v>
      </c>
      <c r="R3886" s="21">
        <v>0</v>
      </c>
      <c r="S3886" s="8">
        <f t="shared" si="1671"/>
        <v>0</v>
      </c>
      <c r="T3886" s="10">
        <f t="shared" si="1672"/>
        <v>0</v>
      </c>
      <c r="U3886" s="13">
        <f t="shared" si="1673"/>
        <v>58</v>
      </c>
      <c r="V3886" s="13">
        <v>252</v>
      </c>
      <c r="W3886" s="14">
        <f t="shared" si="1651"/>
        <v>1</v>
      </c>
      <c r="X3886" s="85">
        <f t="shared" si="1655"/>
        <v>40.19742218831292</v>
      </c>
      <c r="Y3886" s="8">
        <v>0</v>
      </c>
      <c r="Z3886" s="9">
        <f t="shared" si="1674"/>
        <v>0</v>
      </c>
      <c r="AA3886" s="26" t="str">
        <f t="shared" si="1653"/>
        <v>A+J=</v>
      </c>
      <c r="AB3886" s="70">
        <f t="shared" si="1654"/>
        <v>46265</v>
      </c>
      <c r="AC3886" s="4"/>
      <c r="AD3886" s="1"/>
      <c r="AE3886" s="11"/>
      <c r="AF3886" s="5"/>
      <c r="AG3886" s="1"/>
      <c r="AH3886" s="1"/>
      <c r="AI3886" s="1"/>
      <c r="AJ3886" s="1"/>
      <c r="AK3886" s="10"/>
      <c r="AL3886" s="1"/>
      <c r="AM3886" s="1"/>
      <c r="AN3886" s="1"/>
      <c r="AO3886" s="1"/>
      <c r="AP3886" s="1"/>
      <c r="AQ3886" s="1"/>
    </row>
    <row r="3887" spans="1:43" ht="15.75" x14ac:dyDescent="0.2">
      <c r="A3887" s="67">
        <f t="shared" si="1652"/>
        <v>46169</v>
      </c>
      <c r="B3887" s="8">
        <f t="shared" si="1656"/>
        <v>18607.731103676018</v>
      </c>
      <c r="C3887" s="224">
        <f t="shared" si="1657"/>
        <v>10600.166217886228</v>
      </c>
      <c r="D3887" s="28">
        <f t="shared" si="1658"/>
        <v>7245.38</v>
      </c>
      <c r="E3887" s="9">
        <f>IF(K3887=1,VLOOKUP(A3886,[1]Plan1!$AY$117:$BA$314,3),E3886)</f>
        <v>7276.54</v>
      </c>
      <c r="F3887" s="110">
        <f t="shared" si="1659"/>
        <v>45763</v>
      </c>
      <c r="G3887" s="12">
        <f t="shared" si="1660"/>
        <v>4.3006716003852752E-3</v>
      </c>
      <c r="H3887" s="11">
        <f t="shared" si="1661"/>
        <v>46142</v>
      </c>
      <c r="I3887" s="11">
        <f t="shared" si="1662"/>
        <v>46142</v>
      </c>
      <c r="J3887" s="1">
        <f t="shared" si="1663"/>
        <v>20</v>
      </c>
      <c r="K3887" s="1">
        <f t="shared" si="1664"/>
        <v>40</v>
      </c>
      <c r="L3887" s="8">
        <f t="shared" si="1665"/>
        <v>1.00861983</v>
      </c>
      <c r="M3887" s="14">
        <f t="shared" si="1666"/>
        <v>1.0106831000000001</v>
      </c>
      <c r="N3887" s="14">
        <f t="shared" si="1667"/>
        <v>1.7366561592156615</v>
      </c>
      <c r="O3887" s="8">
        <f t="shared" si="1668"/>
        <v>1.75162584</v>
      </c>
      <c r="P3887" s="8">
        <f t="shared" si="1669"/>
        <v>18567.525055540002</v>
      </c>
      <c r="Q3887" s="13">
        <f t="shared" si="1670"/>
        <v>0</v>
      </c>
      <c r="R3887" s="21">
        <v>0</v>
      </c>
      <c r="S3887" s="8">
        <f t="shared" si="1671"/>
        <v>0</v>
      </c>
      <c r="T3887" s="10">
        <f t="shared" si="1672"/>
        <v>0</v>
      </c>
      <c r="U3887" s="13">
        <f t="shared" si="1673"/>
        <v>59</v>
      </c>
      <c r="V3887" s="13">
        <v>252</v>
      </c>
      <c r="W3887" s="14">
        <f t="shared" si="1651"/>
        <v>1</v>
      </c>
      <c r="X3887" s="85">
        <f t="shared" si="1655"/>
        <v>40.206048136015035</v>
      </c>
      <c r="Y3887" s="8">
        <v>0</v>
      </c>
      <c r="Z3887" s="9">
        <f t="shared" si="1674"/>
        <v>0</v>
      </c>
      <c r="AA3887" s="26" t="str">
        <f t="shared" si="1653"/>
        <v>A+J=</v>
      </c>
      <c r="AB3887" s="70">
        <f t="shared" si="1654"/>
        <v>46265</v>
      </c>
      <c r="AC3887" s="4"/>
      <c r="AD3887" s="1"/>
      <c r="AE3887" s="11"/>
      <c r="AF3887" s="5"/>
      <c r="AG3887" s="1"/>
      <c r="AH3887" s="1"/>
      <c r="AI3887" s="1"/>
      <c r="AJ3887" s="1"/>
      <c r="AK3887" s="10"/>
      <c r="AL3887" s="1"/>
      <c r="AM3887" s="1"/>
      <c r="AN3887" s="1"/>
      <c r="AO3887" s="1"/>
      <c r="AP3887" s="1"/>
      <c r="AQ3887" s="1"/>
    </row>
    <row r="3888" spans="1:43" ht="15.75" x14ac:dyDescent="0.2">
      <c r="A3888" s="67">
        <f t="shared" si="1652"/>
        <v>46170</v>
      </c>
      <c r="B3888" s="8">
        <f t="shared" si="1656"/>
        <v>18611.72422816954</v>
      </c>
      <c r="C3888" s="224">
        <f t="shared" si="1657"/>
        <v>10600.166217886228</v>
      </c>
      <c r="D3888" s="28">
        <f t="shared" si="1658"/>
        <v>7245.38</v>
      </c>
      <c r="E3888" s="9">
        <f>IF(K3888=1,VLOOKUP(A3887,[1]Plan1!$AY$117:$BA$314,3),E3887)</f>
        <v>7276.54</v>
      </c>
      <c r="F3888" s="110">
        <f t="shared" si="1659"/>
        <v>45763</v>
      </c>
      <c r="G3888" s="12">
        <f t="shared" si="1660"/>
        <v>4.3006716003852752E-3</v>
      </c>
      <c r="H3888" s="11">
        <f t="shared" si="1661"/>
        <v>46142</v>
      </c>
      <c r="I3888" s="11">
        <f t="shared" si="1662"/>
        <v>46142</v>
      </c>
      <c r="J3888" s="1">
        <f t="shared" si="1663"/>
        <v>20</v>
      </c>
      <c r="K3888" s="1">
        <f t="shared" si="1664"/>
        <v>41</v>
      </c>
      <c r="L3888" s="8">
        <f t="shared" si="1665"/>
        <v>1.0088362799999999</v>
      </c>
      <c r="M3888" s="14">
        <f t="shared" si="1666"/>
        <v>1.0106831000000001</v>
      </c>
      <c r="N3888" s="14">
        <f t="shared" si="1667"/>
        <v>1.7366561592156615</v>
      </c>
      <c r="O3888" s="8">
        <f t="shared" si="1668"/>
        <v>1.7520017299999999</v>
      </c>
      <c r="P3888" s="8">
        <f t="shared" si="1669"/>
        <v>18571.509552020001</v>
      </c>
      <c r="Q3888" s="13">
        <f t="shared" si="1670"/>
        <v>0</v>
      </c>
      <c r="R3888" s="21">
        <v>0</v>
      </c>
      <c r="S3888" s="8">
        <f t="shared" si="1671"/>
        <v>0</v>
      </c>
      <c r="T3888" s="10">
        <f t="shared" si="1672"/>
        <v>0</v>
      </c>
      <c r="U3888" s="13">
        <f t="shared" si="1673"/>
        <v>60</v>
      </c>
      <c r="V3888" s="13">
        <v>252</v>
      </c>
      <c r="W3888" s="14">
        <f t="shared" si="1651"/>
        <v>1</v>
      </c>
      <c r="X3888" s="85">
        <f t="shared" si="1655"/>
        <v>40.21467614953751</v>
      </c>
      <c r="Y3888" s="8">
        <v>0</v>
      </c>
      <c r="Z3888" s="9">
        <f t="shared" si="1674"/>
        <v>0</v>
      </c>
      <c r="AA3888" s="26" t="str">
        <f t="shared" si="1653"/>
        <v>A+J=</v>
      </c>
      <c r="AB3888" s="70">
        <f t="shared" si="1654"/>
        <v>46265</v>
      </c>
      <c r="AC3888" s="4"/>
      <c r="AD3888" s="1"/>
      <c r="AE3888" s="11"/>
      <c r="AF3888" s="5"/>
      <c r="AG3888" s="1"/>
      <c r="AH3888" s="1"/>
      <c r="AI3888" s="1"/>
      <c r="AJ3888" s="1"/>
      <c r="AK3888" s="10"/>
      <c r="AL3888" s="1"/>
      <c r="AM3888" s="1"/>
      <c r="AN3888" s="1"/>
      <c r="AO3888" s="1"/>
      <c r="AP3888" s="1"/>
      <c r="AQ3888" s="1"/>
    </row>
    <row r="3889" spans="1:43" ht="15.75" x14ac:dyDescent="0.2">
      <c r="A3889" s="67">
        <f t="shared" si="1652"/>
        <v>46171</v>
      </c>
      <c r="B3889" s="8">
        <f t="shared" si="1656"/>
        <v>18615.718202509346</v>
      </c>
      <c r="C3889" s="224">
        <f t="shared" si="1657"/>
        <v>10600.166217886228</v>
      </c>
      <c r="D3889" s="28">
        <f t="shared" si="1658"/>
        <v>7245.38</v>
      </c>
      <c r="E3889" s="9">
        <f>IF(K3889=1,VLOOKUP(A3888,[1]Plan1!$AY$117:$BA$314,3),E3888)</f>
        <v>7276.54</v>
      </c>
      <c r="F3889" s="110">
        <f t="shared" si="1659"/>
        <v>45763</v>
      </c>
      <c r="G3889" s="12">
        <f t="shared" si="1660"/>
        <v>4.3006716003852752E-3</v>
      </c>
      <c r="H3889" s="11">
        <f t="shared" si="1661"/>
        <v>46142</v>
      </c>
      <c r="I3889" s="11">
        <f t="shared" si="1662"/>
        <v>46142</v>
      </c>
      <c r="J3889" s="1">
        <f t="shared" si="1663"/>
        <v>20</v>
      </c>
      <c r="K3889" s="1">
        <f t="shared" si="1664"/>
        <v>42</v>
      </c>
      <c r="L3889" s="8">
        <f t="shared" si="1665"/>
        <v>1.00905277</v>
      </c>
      <c r="M3889" s="14">
        <f t="shared" si="1666"/>
        <v>1.0106831000000001</v>
      </c>
      <c r="N3889" s="14">
        <f t="shared" si="1667"/>
        <v>1.7366561592156615</v>
      </c>
      <c r="O3889" s="8">
        <f t="shared" si="1668"/>
        <v>1.7523777</v>
      </c>
      <c r="P3889" s="8">
        <f t="shared" si="1669"/>
        <v>18575.494896510001</v>
      </c>
      <c r="Q3889" s="13">
        <f t="shared" si="1670"/>
        <v>0</v>
      </c>
      <c r="R3889" s="21">
        <v>0</v>
      </c>
      <c r="S3889" s="8">
        <f t="shared" si="1671"/>
        <v>0</v>
      </c>
      <c r="T3889" s="10">
        <f t="shared" si="1672"/>
        <v>0</v>
      </c>
      <c r="U3889" s="13">
        <f t="shared" si="1673"/>
        <v>61</v>
      </c>
      <c r="V3889" s="13">
        <v>252</v>
      </c>
      <c r="W3889" s="14">
        <f t="shared" si="1651"/>
        <v>1</v>
      </c>
      <c r="X3889" s="85">
        <f t="shared" si="1655"/>
        <v>40.223305999344767</v>
      </c>
      <c r="Y3889" s="8">
        <v>0</v>
      </c>
      <c r="Z3889" s="9">
        <f t="shared" si="1674"/>
        <v>0</v>
      </c>
      <c r="AA3889" s="26" t="str">
        <f t="shared" si="1653"/>
        <v>A+J=</v>
      </c>
      <c r="AB3889" s="70">
        <f t="shared" si="1654"/>
        <v>46265</v>
      </c>
      <c r="AC3889" s="4"/>
      <c r="AD3889" s="1"/>
      <c r="AE3889" s="11"/>
      <c r="AF3889" s="5"/>
      <c r="AG3889" s="1"/>
      <c r="AH3889" s="1"/>
      <c r="AI3889" s="1"/>
      <c r="AJ3889" s="1"/>
      <c r="AK3889" s="10"/>
      <c r="AL3889" s="1"/>
      <c r="AM3889" s="1"/>
      <c r="AN3889" s="1"/>
      <c r="AO3889" s="1"/>
      <c r="AP3889" s="1"/>
      <c r="AQ3889" s="1"/>
    </row>
    <row r="3890" spans="1:43" ht="15.75" x14ac:dyDescent="0.2">
      <c r="A3890" s="67">
        <f t="shared" si="1652"/>
        <v>46172</v>
      </c>
      <c r="B3890" s="8">
        <f t="shared" si="1656"/>
        <v>18615.718202509346</v>
      </c>
      <c r="C3890" s="224">
        <f t="shared" si="1657"/>
        <v>10600.166217886228</v>
      </c>
      <c r="D3890" s="28">
        <f t="shared" si="1658"/>
        <v>7245.38</v>
      </c>
      <c r="E3890" s="9">
        <f>IF(K3890=1,VLOOKUP(A3889,[1]Plan1!$AY$117:$BA$314,3),E3889)</f>
        <v>7276.54</v>
      </c>
      <c r="F3890" s="110">
        <f t="shared" si="1659"/>
        <v>45763</v>
      </c>
      <c r="G3890" s="12">
        <f t="shared" si="1660"/>
        <v>4.3006716003852752E-3</v>
      </c>
      <c r="H3890" s="11">
        <f t="shared" si="1661"/>
        <v>46142</v>
      </c>
      <c r="I3890" s="11">
        <f t="shared" si="1662"/>
        <v>46142</v>
      </c>
      <c r="J3890" s="1">
        <f t="shared" si="1663"/>
        <v>20</v>
      </c>
      <c r="K3890" s="1">
        <f t="shared" si="1664"/>
        <v>42</v>
      </c>
      <c r="L3890" s="8">
        <f t="shared" si="1665"/>
        <v>1.00905277</v>
      </c>
      <c r="M3890" s="14">
        <f t="shared" si="1666"/>
        <v>1.0106831000000001</v>
      </c>
      <c r="N3890" s="14">
        <f t="shared" si="1667"/>
        <v>1.7366561592156615</v>
      </c>
      <c r="O3890" s="8">
        <f t="shared" si="1668"/>
        <v>1.7523777</v>
      </c>
      <c r="P3890" s="8">
        <f t="shared" si="1669"/>
        <v>18575.494896510001</v>
      </c>
      <c r="Q3890" s="13">
        <f t="shared" si="1670"/>
        <v>0</v>
      </c>
      <c r="R3890" s="21">
        <v>0</v>
      </c>
      <c r="S3890" s="8">
        <f t="shared" si="1671"/>
        <v>0</v>
      </c>
      <c r="T3890" s="10">
        <f t="shared" si="1672"/>
        <v>0</v>
      </c>
      <c r="U3890" s="13">
        <f t="shared" si="1673"/>
        <v>61</v>
      </c>
      <c r="V3890" s="13">
        <v>252</v>
      </c>
      <c r="W3890" s="14">
        <f t="shared" si="1651"/>
        <v>1</v>
      </c>
      <c r="X3890" s="85">
        <f t="shared" si="1655"/>
        <v>40.223305999344767</v>
      </c>
      <c r="Y3890" s="8">
        <v>0</v>
      </c>
      <c r="Z3890" s="9">
        <f t="shared" si="1674"/>
        <v>0</v>
      </c>
      <c r="AA3890" s="26" t="str">
        <f t="shared" si="1653"/>
        <v>A+J=</v>
      </c>
      <c r="AB3890" s="70">
        <f t="shared" si="1654"/>
        <v>46265</v>
      </c>
      <c r="AC3890" s="4"/>
      <c r="AD3890" s="1"/>
      <c r="AE3890" s="11"/>
      <c r="AF3890" s="5"/>
      <c r="AG3890" s="1"/>
      <c r="AH3890" s="1"/>
      <c r="AI3890" s="1"/>
      <c r="AJ3890" s="1"/>
      <c r="AK3890" s="10"/>
      <c r="AL3890" s="1"/>
      <c r="AM3890" s="1"/>
      <c r="AN3890" s="1"/>
      <c r="AO3890" s="1"/>
      <c r="AP3890" s="1"/>
      <c r="AQ3890" s="1"/>
    </row>
    <row r="3891" spans="1:43" ht="15.75" x14ac:dyDescent="0.2">
      <c r="A3891" s="67">
        <f t="shared" si="1652"/>
        <v>46173</v>
      </c>
      <c r="B3891" s="8">
        <f t="shared" si="1656"/>
        <v>18615.718202509346</v>
      </c>
      <c r="C3891" s="224">
        <f t="shared" si="1657"/>
        <v>10600.166217886228</v>
      </c>
      <c r="D3891" s="28">
        <f t="shared" si="1658"/>
        <v>7245.38</v>
      </c>
      <c r="E3891" s="9">
        <f>IF(K3891=1,VLOOKUP(A3890,[1]Plan1!$AY$117:$BA$314,3),E3890)</f>
        <v>7276.54</v>
      </c>
      <c r="F3891" s="110">
        <f t="shared" si="1659"/>
        <v>45763</v>
      </c>
      <c r="G3891" s="12">
        <f t="shared" si="1660"/>
        <v>4.3006716003852752E-3</v>
      </c>
      <c r="H3891" s="11">
        <f t="shared" si="1661"/>
        <v>46142</v>
      </c>
      <c r="I3891" s="11">
        <f t="shared" si="1662"/>
        <v>46142</v>
      </c>
      <c r="J3891" s="1">
        <f t="shared" si="1663"/>
        <v>20</v>
      </c>
      <c r="K3891" s="1">
        <f t="shared" si="1664"/>
        <v>42</v>
      </c>
      <c r="L3891" s="8">
        <f t="shared" si="1665"/>
        <v>1.00905277</v>
      </c>
      <c r="M3891" s="14">
        <f t="shared" si="1666"/>
        <v>1.0106831000000001</v>
      </c>
      <c r="N3891" s="14">
        <f t="shared" si="1667"/>
        <v>1.7366561592156615</v>
      </c>
      <c r="O3891" s="8">
        <f t="shared" si="1668"/>
        <v>1.7523777</v>
      </c>
      <c r="P3891" s="8">
        <f t="shared" si="1669"/>
        <v>18575.494896510001</v>
      </c>
      <c r="Q3891" s="13">
        <f t="shared" si="1670"/>
        <v>0</v>
      </c>
      <c r="R3891" s="21">
        <v>0</v>
      </c>
      <c r="S3891" s="8">
        <f t="shared" si="1671"/>
        <v>0</v>
      </c>
      <c r="T3891" s="10">
        <f t="shared" si="1672"/>
        <v>0</v>
      </c>
      <c r="U3891" s="13">
        <f t="shared" si="1673"/>
        <v>61</v>
      </c>
      <c r="V3891" s="13">
        <v>252</v>
      </c>
      <c r="W3891" s="14">
        <f t="shared" si="1651"/>
        <v>1</v>
      </c>
      <c r="X3891" s="85">
        <f t="shared" si="1655"/>
        <v>40.223305999344767</v>
      </c>
      <c r="Y3891" s="8">
        <v>0</v>
      </c>
      <c r="Z3891" s="9">
        <f t="shared" si="1674"/>
        <v>0</v>
      </c>
      <c r="AA3891" s="26" t="str">
        <f t="shared" si="1653"/>
        <v>A+J=</v>
      </c>
      <c r="AB3891" s="70">
        <f t="shared" si="1654"/>
        <v>46265</v>
      </c>
      <c r="AC3891" s="4"/>
      <c r="AD3891" s="1"/>
      <c r="AE3891" s="11"/>
      <c r="AF3891" s="5"/>
      <c r="AG3891" s="1"/>
      <c r="AH3891" s="1"/>
      <c r="AI3891" s="1"/>
      <c r="AJ3891" s="1"/>
      <c r="AK3891" s="10"/>
      <c r="AL3891" s="1"/>
      <c r="AM3891" s="1"/>
      <c r="AN3891" s="1"/>
      <c r="AO3891" s="1"/>
      <c r="AP3891" s="1"/>
      <c r="AQ3891" s="1"/>
    </row>
    <row r="3892" spans="1:43" ht="15.75" x14ac:dyDescent="0.2">
      <c r="A3892" s="67">
        <f t="shared" si="1652"/>
        <v>46174</v>
      </c>
      <c r="B3892" s="8">
        <f t="shared" si="1656"/>
        <v>18619.713132934972</v>
      </c>
      <c r="C3892" s="224">
        <f t="shared" si="1657"/>
        <v>10600.166217886228</v>
      </c>
      <c r="D3892" s="28">
        <f t="shared" si="1658"/>
        <v>7245.38</v>
      </c>
      <c r="E3892" s="9">
        <f>IF(K3892=1,VLOOKUP(A3891,[1]Plan1!$AY$117:$BA$314,3),E3891)</f>
        <v>7276.54</v>
      </c>
      <c r="F3892" s="110">
        <f t="shared" si="1659"/>
        <v>45763</v>
      </c>
      <c r="G3892" s="12">
        <f t="shared" si="1660"/>
        <v>4.3006716003852752E-3</v>
      </c>
      <c r="H3892" s="11">
        <f t="shared" si="1661"/>
        <v>46142</v>
      </c>
      <c r="I3892" s="11">
        <f t="shared" si="1662"/>
        <v>46142</v>
      </c>
      <c r="J3892" s="1">
        <f t="shared" si="1663"/>
        <v>20</v>
      </c>
      <c r="K3892" s="1">
        <f t="shared" si="1664"/>
        <v>43</v>
      </c>
      <c r="L3892" s="8">
        <f t="shared" si="1665"/>
        <v>1.0092693100000001</v>
      </c>
      <c r="M3892" s="14">
        <f t="shared" si="1666"/>
        <v>1.0106831000000001</v>
      </c>
      <c r="N3892" s="14">
        <f t="shared" si="1667"/>
        <v>1.7366561592156615</v>
      </c>
      <c r="O3892" s="8">
        <f t="shared" si="1668"/>
        <v>1.75275376</v>
      </c>
      <c r="P3892" s="8">
        <f t="shared" si="1669"/>
        <v>18579.481195019998</v>
      </c>
      <c r="Q3892" s="13">
        <f t="shared" si="1670"/>
        <v>0</v>
      </c>
      <c r="R3892" s="21">
        <v>0</v>
      </c>
      <c r="S3892" s="8">
        <f t="shared" si="1671"/>
        <v>0</v>
      </c>
      <c r="T3892" s="10">
        <f t="shared" si="1672"/>
        <v>0</v>
      </c>
      <c r="U3892" s="13">
        <f t="shared" si="1673"/>
        <v>62</v>
      </c>
      <c r="V3892" s="13">
        <v>252</v>
      </c>
      <c r="W3892" s="14">
        <f t="shared" si="1651"/>
        <v>1</v>
      </c>
      <c r="X3892" s="85">
        <f t="shared" si="1655"/>
        <v>40.231937914972377</v>
      </c>
      <c r="Y3892" s="8">
        <v>0</v>
      </c>
      <c r="Z3892" s="9">
        <f t="shared" si="1674"/>
        <v>0</v>
      </c>
      <c r="AA3892" s="26" t="str">
        <f t="shared" si="1653"/>
        <v>A+J=</v>
      </c>
      <c r="AB3892" s="70">
        <f t="shared" si="1654"/>
        <v>46265</v>
      </c>
      <c r="AC3892" s="4"/>
      <c r="AD3892" s="1"/>
      <c r="AE3892" s="11"/>
      <c r="AF3892" s="5"/>
      <c r="AG3892" s="1"/>
      <c r="AH3892" s="1"/>
      <c r="AI3892" s="1"/>
      <c r="AJ3892" s="1"/>
      <c r="AK3892" s="10"/>
      <c r="AL3892" s="1"/>
      <c r="AM3892" s="1"/>
      <c r="AN3892" s="1"/>
      <c r="AO3892" s="1"/>
      <c r="AP3892" s="1"/>
      <c r="AQ3892" s="1"/>
    </row>
    <row r="3893" spans="1:43" ht="15.75" x14ac:dyDescent="0.2">
      <c r="A3893" s="67">
        <f t="shared" si="1652"/>
        <v>46175</v>
      </c>
      <c r="B3893" s="8">
        <f t="shared" si="1656"/>
        <v>18623.708700747815</v>
      </c>
      <c r="C3893" s="224">
        <f t="shared" si="1657"/>
        <v>10600.166217886228</v>
      </c>
      <c r="D3893" s="28">
        <f t="shared" si="1658"/>
        <v>7245.38</v>
      </c>
      <c r="E3893" s="9">
        <f>IF(K3893=1,VLOOKUP(A3892,[1]Plan1!$AY$117:$BA$314,3),E3892)</f>
        <v>7276.54</v>
      </c>
      <c r="F3893" s="110">
        <f t="shared" si="1659"/>
        <v>45763</v>
      </c>
      <c r="G3893" s="12">
        <f t="shared" si="1660"/>
        <v>4.3006716003852752E-3</v>
      </c>
      <c r="H3893" s="11">
        <f t="shared" si="1661"/>
        <v>46142</v>
      </c>
      <c r="I3893" s="11">
        <f t="shared" si="1662"/>
        <v>46142</v>
      </c>
      <c r="J3893" s="1">
        <f t="shared" si="1663"/>
        <v>20</v>
      </c>
      <c r="K3893" s="1">
        <f t="shared" si="1664"/>
        <v>44</v>
      </c>
      <c r="L3893" s="8">
        <f t="shared" si="1665"/>
        <v>1.0094858900000001</v>
      </c>
      <c r="M3893" s="14">
        <f t="shared" si="1666"/>
        <v>1.0106831000000001</v>
      </c>
      <c r="N3893" s="14">
        <f t="shared" si="1667"/>
        <v>1.7366561592156615</v>
      </c>
      <c r="O3893" s="8">
        <f t="shared" si="1668"/>
        <v>1.7531298799999999</v>
      </c>
      <c r="P3893" s="8">
        <f t="shared" si="1669"/>
        <v>18583.468129540001</v>
      </c>
      <c r="Q3893" s="13">
        <f t="shared" si="1670"/>
        <v>0</v>
      </c>
      <c r="R3893" s="21">
        <v>0</v>
      </c>
      <c r="S3893" s="8">
        <f t="shared" si="1671"/>
        <v>0</v>
      </c>
      <c r="T3893" s="10">
        <f t="shared" si="1672"/>
        <v>0</v>
      </c>
      <c r="U3893" s="13">
        <f t="shared" si="1673"/>
        <v>63</v>
      </c>
      <c r="V3893" s="13">
        <v>252</v>
      </c>
      <c r="W3893" s="14">
        <f t="shared" si="1651"/>
        <v>1</v>
      </c>
      <c r="X3893" s="85">
        <f t="shared" si="1655"/>
        <v>40.240571207813566</v>
      </c>
      <c r="Y3893" s="8">
        <v>0</v>
      </c>
      <c r="Z3893" s="9">
        <f t="shared" si="1674"/>
        <v>0</v>
      </c>
      <c r="AA3893" s="26" t="str">
        <f t="shared" si="1653"/>
        <v>A+J=</v>
      </c>
      <c r="AB3893" s="70">
        <f t="shared" si="1654"/>
        <v>46265</v>
      </c>
      <c r="AC3893" s="4"/>
      <c r="AD3893" s="1"/>
      <c r="AE3893" s="11"/>
      <c r="AF3893" s="5"/>
      <c r="AG3893" s="1"/>
      <c r="AH3893" s="1"/>
      <c r="AI3893" s="1"/>
      <c r="AJ3893" s="1"/>
      <c r="AK3893" s="10"/>
      <c r="AL3893" s="1"/>
      <c r="AM3893" s="1"/>
      <c r="AN3893" s="1"/>
      <c r="AO3893" s="1"/>
      <c r="AP3893" s="1"/>
      <c r="AQ3893" s="1"/>
    </row>
    <row r="3894" spans="1:43" ht="15.75" x14ac:dyDescent="0.2">
      <c r="A3894" s="67">
        <f t="shared" si="1652"/>
        <v>46176</v>
      </c>
      <c r="B3894" s="8">
        <f t="shared" si="1656"/>
        <v>18627.705437095548</v>
      </c>
      <c r="C3894" s="224">
        <f t="shared" si="1657"/>
        <v>10600.166217886228</v>
      </c>
      <c r="D3894" s="28">
        <f t="shared" si="1658"/>
        <v>7245.38</v>
      </c>
      <c r="E3894" s="9">
        <f>IF(K3894=1,VLOOKUP(A3893,[1]Plan1!$AY$117:$BA$314,3),E3893)</f>
        <v>7276.54</v>
      </c>
      <c r="F3894" s="110">
        <f t="shared" si="1659"/>
        <v>45763</v>
      </c>
      <c r="G3894" s="12">
        <f t="shared" si="1660"/>
        <v>4.3006716003852752E-3</v>
      </c>
      <c r="H3894" s="11">
        <f t="shared" si="1661"/>
        <v>46142</v>
      </c>
      <c r="I3894" s="11">
        <f t="shared" si="1662"/>
        <v>46142</v>
      </c>
      <c r="J3894" s="1">
        <f t="shared" si="1663"/>
        <v>20</v>
      </c>
      <c r="K3894" s="1">
        <f t="shared" si="1664"/>
        <v>45</v>
      </c>
      <c r="L3894" s="8">
        <f t="shared" si="1665"/>
        <v>1.00970253</v>
      </c>
      <c r="M3894" s="14">
        <f t="shared" si="1666"/>
        <v>1.0106831000000001</v>
      </c>
      <c r="N3894" s="14">
        <f t="shared" si="1667"/>
        <v>1.7366561592156615</v>
      </c>
      <c r="O3894" s="8">
        <f t="shared" si="1668"/>
        <v>1.75350611</v>
      </c>
      <c r="P3894" s="8">
        <f t="shared" si="1669"/>
        <v>18587.456230070002</v>
      </c>
      <c r="Q3894" s="13">
        <f t="shared" si="1670"/>
        <v>0</v>
      </c>
      <c r="R3894" s="21">
        <v>0</v>
      </c>
      <c r="S3894" s="8">
        <f t="shared" si="1671"/>
        <v>0</v>
      </c>
      <c r="T3894" s="10">
        <f t="shared" si="1672"/>
        <v>0</v>
      </c>
      <c r="U3894" s="13">
        <f t="shared" si="1673"/>
        <v>64</v>
      </c>
      <c r="V3894" s="13">
        <v>252</v>
      </c>
      <c r="W3894" s="14">
        <f t="shared" si="1651"/>
        <v>1</v>
      </c>
      <c r="X3894" s="85">
        <f t="shared" si="1655"/>
        <v>40.249207025546319</v>
      </c>
      <c r="Y3894" s="8">
        <v>0</v>
      </c>
      <c r="Z3894" s="9">
        <f t="shared" si="1674"/>
        <v>0</v>
      </c>
      <c r="AA3894" s="26" t="str">
        <f t="shared" si="1653"/>
        <v>A+J=</v>
      </c>
      <c r="AB3894" s="70">
        <f t="shared" si="1654"/>
        <v>46265</v>
      </c>
      <c r="AC3894" s="4"/>
      <c r="AD3894" s="1"/>
      <c r="AE3894" s="11"/>
      <c r="AF3894" s="5"/>
      <c r="AG3894" s="1"/>
      <c r="AH3894" s="1"/>
      <c r="AI3894" s="1"/>
      <c r="AJ3894" s="1"/>
      <c r="AK3894" s="10"/>
      <c r="AL3894" s="1"/>
      <c r="AM3894" s="1"/>
      <c r="AN3894" s="1"/>
      <c r="AO3894" s="1"/>
      <c r="AP3894" s="1"/>
      <c r="AQ3894" s="1"/>
    </row>
    <row r="3895" spans="1:43" ht="15.75" x14ac:dyDescent="0.2">
      <c r="A3895" s="67">
        <f t="shared" si="1652"/>
        <v>46177</v>
      </c>
      <c r="B3895" s="8">
        <f t="shared" si="1656"/>
        <v>18627.705437095548</v>
      </c>
      <c r="C3895" s="224">
        <f t="shared" si="1657"/>
        <v>10600.166217886228</v>
      </c>
      <c r="D3895" s="28">
        <f t="shared" si="1658"/>
        <v>7245.38</v>
      </c>
      <c r="E3895" s="9">
        <f>IF(K3895=1,VLOOKUP(A3894,[1]Plan1!$AY$117:$BA$314,3),E3894)</f>
        <v>7276.54</v>
      </c>
      <c r="F3895" s="110">
        <f t="shared" si="1659"/>
        <v>45763</v>
      </c>
      <c r="G3895" s="12">
        <f t="shared" si="1660"/>
        <v>4.3006716003852752E-3</v>
      </c>
      <c r="H3895" s="11">
        <f t="shared" si="1661"/>
        <v>46142</v>
      </c>
      <c r="I3895" s="11">
        <f t="shared" si="1662"/>
        <v>46142</v>
      </c>
      <c r="J3895" s="1">
        <f t="shared" si="1663"/>
        <v>20</v>
      </c>
      <c r="K3895" s="1">
        <f t="shared" si="1664"/>
        <v>45</v>
      </c>
      <c r="L3895" s="8">
        <f t="shared" si="1665"/>
        <v>1.00970253</v>
      </c>
      <c r="M3895" s="14">
        <f t="shared" si="1666"/>
        <v>1.0106831000000001</v>
      </c>
      <c r="N3895" s="14">
        <f t="shared" si="1667"/>
        <v>1.7366561592156615</v>
      </c>
      <c r="O3895" s="8">
        <f t="shared" si="1668"/>
        <v>1.75350611</v>
      </c>
      <c r="P3895" s="8">
        <f t="shared" si="1669"/>
        <v>18587.456230070002</v>
      </c>
      <c r="Q3895" s="13">
        <f t="shared" si="1670"/>
        <v>0</v>
      </c>
      <c r="R3895" s="21">
        <v>0</v>
      </c>
      <c r="S3895" s="8">
        <f t="shared" si="1671"/>
        <v>0</v>
      </c>
      <c r="T3895" s="10">
        <f t="shared" si="1672"/>
        <v>0</v>
      </c>
      <c r="U3895" s="13">
        <f t="shared" si="1673"/>
        <v>64</v>
      </c>
      <c r="V3895" s="13">
        <v>252</v>
      </c>
      <c r="W3895" s="14">
        <f t="shared" si="1651"/>
        <v>1</v>
      </c>
      <c r="X3895" s="85">
        <f t="shared" si="1655"/>
        <v>40.249207025546319</v>
      </c>
      <c r="Y3895" s="8">
        <v>0</v>
      </c>
      <c r="Z3895" s="9">
        <f t="shared" si="1674"/>
        <v>0</v>
      </c>
      <c r="AA3895" s="26" t="str">
        <f t="shared" si="1653"/>
        <v>A+J=</v>
      </c>
      <c r="AB3895" s="70">
        <f t="shared" si="1654"/>
        <v>46265</v>
      </c>
      <c r="AC3895" s="4"/>
      <c r="AD3895" s="1"/>
      <c r="AE3895" s="11"/>
      <c r="AF3895" s="5"/>
      <c r="AG3895" s="1"/>
      <c r="AH3895" s="1"/>
      <c r="AI3895" s="1"/>
      <c r="AJ3895" s="1"/>
      <c r="AK3895" s="10"/>
      <c r="AL3895" s="1"/>
      <c r="AM3895" s="1"/>
      <c r="AN3895" s="1"/>
      <c r="AO3895" s="1"/>
      <c r="AP3895" s="1"/>
      <c r="AQ3895" s="1"/>
    </row>
    <row r="3896" spans="1:43" ht="15.75" x14ac:dyDescent="0.2">
      <c r="A3896" s="67">
        <f t="shared" si="1652"/>
        <v>46178</v>
      </c>
      <c r="B3896" s="8">
        <f t="shared" si="1656"/>
        <v>18631.702704610954</v>
      </c>
      <c r="C3896" s="224">
        <f t="shared" si="1657"/>
        <v>10600.166217886228</v>
      </c>
      <c r="D3896" s="28">
        <f t="shared" si="1658"/>
        <v>7245.38</v>
      </c>
      <c r="E3896" s="9">
        <f>IF(K3896=1,VLOOKUP(A3895,[1]Plan1!$AY$117:$BA$314,3),E3895)</f>
        <v>7276.54</v>
      </c>
      <c r="F3896" s="110">
        <f t="shared" si="1659"/>
        <v>45763</v>
      </c>
      <c r="G3896" s="12">
        <f t="shared" si="1660"/>
        <v>4.3006716003852752E-3</v>
      </c>
      <c r="H3896" s="11">
        <f t="shared" si="1661"/>
        <v>46142</v>
      </c>
      <c r="I3896" s="11">
        <f t="shared" si="1662"/>
        <v>46142</v>
      </c>
      <c r="J3896" s="1">
        <f t="shared" si="1663"/>
        <v>20</v>
      </c>
      <c r="K3896" s="1">
        <f t="shared" si="1664"/>
        <v>46</v>
      </c>
      <c r="L3896" s="8">
        <f t="shared" si="1665"/>
        <v>1.0099191999999999</v>
      </c>
      <c r="M3896" s="14">
        <f t="shared" si="1666"/>
        <v>1.0106831000000001</v>
      </c>
      <c r="N3896" s="14">
        <f t="shared" si="1667"/>
        <v>1.7366561592156615</v>
      </c>
      <c r="O3896" s="8">
        <f t="shared" si="1668"/>
        <v>1.75388239</v>
      </c>
      <c r="P3896" s="8">
        <f t="shared" si="1669"/>
        <v>18591.444860619999</v>
      </c>
      <c r="Q3896" s="13">
        <f t="shared" si="1670"/>
        <v>0</v>
      </c>
      <c r="R3896" s="21">
        <v>0</v>
      </c>
      <c r="S3896" s="8">
        <f t="shared" si="1671"/>
        <v>0</v>
      </c>
      <c r="T3896" s="10">
        <f t="shared" si="1672"/>
        <v>0</v>
      </c>
      <c r="U3896" s="13">
        <f t="shared" si="1673"/>
        <v>65</v>
      </c>
      <c r="V3896" s="13">
        <v>252</v>
      </c>
      <c r="W3896" s="14">
        <f t="shared" si="1651"/>
        <v>1</v>
      </c>
      <c r="X3896" s="85">
        <f t="shared" si="1655"/>
        <v>40.257843990957056</v>
      </c>
      <c r="Y3896" s="8">
        <v>0</v>
      </c>
      <c r="Z3896" s="9">
        <f t="shared" si="1674"/>
        <v>0</v>
      </c>
      <c r="AA3896" s="26" t="str">
        <f t="shared" si="1653"/>
        <v>A+J=</v>
      </c>
      <c r="AB3896" s="70">
        <f t="shared" si="1654"/>
        <v>46265</v>
      </c>
      <c r="AC3896" s="4"/>
      <c r="AD3896" s="1"/>
      <c r="AE3896" s="11"/>
      <c r="AF3896" s="5"/>
      <c r="AG3896" s="1"/>
      <c r="AH3896" s="1"/>
      <c r="AI3896" s="1"/>
      <c r="AJ3896" s="1"/>
      <c r="AK3896" s="10"/>
      <c r="AL3896" s="1"/>
      <c r="AM3896" s="1"/>
      <c r="AN3896" s="1"/>
      <c r="AO3896" s="1"/>
      <c r="AP3896" s="1"/>
      <c r="AQ3896" s="1"/>
    </row>
    <row r="3897" spans="1:43" ht="15.75" x14ac:dyDescent="0.2">
      <c r="A3897" s="67">
        <f t="shared" si="1652"/>
        <v>46179</v>
      </c>
      <c r="B3897" s="8">
        <f t="shared" si="1656"/>
        <v>18631.702704610954</v>
      </c>
      <c r="C3897" s="224">
        <f t="shared" si="1657"/>
        <v>10600.166217886228</v>
      </c>
      <c r="D3897" s="28">
        <f t="shared" si="1658"/>
        <v>7245.38</v>
      </c>
      <c r="E3897" s="9">
        <f>IF(K3897=1,VLOOKUP(A3896,[1]Plan1!$AY$117:$BA$314,3),E3896)</f>
        <v>7276.54</v>
      </c>
      <c r="F3897" s="110">
        <f t="shared" si="1659"/>
        <v>45763</v>
      </c>
      <c r="G3897" s="12">
        <f t="shared" si="1660"/>
        <v>4.3006716003852752E-3</v>
      </c>
      <c r="H3897" s="11">
        <f t="shared" si="1661"/>
        <v>46142</v>
      </c>
      <c r="I3897" s="11">
        <f t="shared" si="1662"/>
        <v>46142</v>
      </c>
      <c r="J3897" s="1">
        <f t="shared" si="1663"/>
        <v>20</v>
      </c>
      <c r="K3897" s="1">
        <f t="shared" si="1664"/>
        <v>46</v>
      </c>
      <c r="L3897" s="8">
        <f t="shared" si="1665"/>
        <v>1.0099191999999999</v>
      </c>
      <c r="M3897" s="14">
        <f t="shared" si="1666"/>
        <v>1.0106831000000001</v>
      </c>
      <c r="N3897" s="14">
        <f t="shared" si="1667"/>
        <v>1.7366561592156615</v>
      </c>
      <c r="O3897" s="8">
        <f t="shared" si="1668"/>
        <v>1.75388239</v>
      </c>
      <c r="P3897" s="8">
        <f t="shared" si="1669"/>
        <v>18591.444860619999</v>
      </c>
      <c r="Q3897" s="13">
        <f t="shared" si="1670"/>
        <v>0</v>
      </c>
      <c r="R3897" s="21">
        <v>0</v>
      </c>
      <c r="S3897" s="8">
        <f t="shared" si="1671"/>
        <v>0</v>
      </c>
      <c r="T3897" s="10">
        <f t="shared" si="1672"/>
        <v>0</v>
      </c>
      <c r="U3897" s="13">
        <f t="shared" si="1673"/>
        <v>65</v>
      </c>
      <c r="V3897" s="13">
        <v>252</v>
      </c>
      <c r="W3897" s="14">
        <f t="shared" si="1651"/>
        <v>1</v>
      </c>
      <c r="X3897" s="85">
        <f t="shared" si="1655"/>
        <v>40.257843990957056</v>
      </c>
      <c r="Y3897" s="8">
        <v>0</v>
      </c>
      <c r="Z3897" s="9">
        <f t="shared" si="1674"/>
        <v>0</v>
      </c>
      <c r="AA3897" s="26" t="str">
        <f t="shared" si="1653"/>
        <v>A+J=</v>
      </c>
      <c r="AB3897" s="70">
        <f t="shared" si="1654"/>
        <v>46265</v>
      </c>
      <c r="AC3897" s="4"/>
      <c r="AD3897" s="1"/>
      <c r="AE3897" s="11"/>
      <c r="AF3897" s="5"/>
      <c r="AG3897" s="1"/>
      <c r="AH3897" s="1"/>
      <c r="AI3897" s="1"/>
      <c r="AJ3897" s="1"/>
      <c r="AK3897" s="10"/>
      <c r="AL3897" s="1"/>
      <c r="AM3897" s="1"/>
      <c r="AN3897" s="1"/>
      <c r="AO3897" s="1"/>
      <c r="AP3897" s="1"/>
      <c r="AQ3897" s="1"/>
    </row>
    <row r="3898" spans="1:43" ht="15.75" x14ac:dyDescent="0.2">
      <c r="A3898" s="67">
        <f t="shared" si="1652"/>
        <v>46180</v>
      </c>
      <c r="B3898" s="8">
        <f t="shared" si="1656"/>
        <v>18631.702704610954</v>
      </c>
      <c r="C3898" s="224">
        <f t="shared" si="1657"/>
        <v>10600.166217886228</v>
      </c>
      <c r="D3898" s="28">
        <f t="shared" si="1658"/>
        <v>7245.38</v>
      </c>
      <c r="E3898" s="9">
        <f>IF(K3898=1,VLOOKUP(A3897,[1]Plan1!$AY$117:$BA$314,3),E3897)</f>
        <v>7276.54</v>
      </c>
      <c r="F3898" s="110">
        <f t="shared" si="1659"/>
        <v>45763</v>
      </c>
      <c r="G3898" s="12">
        <f t="shared" si="1660"/>
        <v>4.3006716003852752E-3</v>
      </c>
      <c r="H3898" s="11">
        <f t="shared" si="1661"/>
        <v>46142</v>
      </c>
      <c r="I3898" s="11">
        <f t="shared" si="1662"/>
        <v>46142</v>
      </c>
      <c r="J3898" s="1">
        <f t="shared" si="1663"/>
        <v>20</v>
      </c>
      <c r="K3898" s="1">
        <f t="shared" si="1664"/>
        <v>46</v>
      </c>
      <c r="L3898" s="8">
        <f t="shared" si="1665"/>
        <v>1.0099191999999999</v>
      </c>
      <c r="M3898" s="14">
        <f t="shared" si="1666"/>
        <v>1.0106831000000001</v>
      </c>
      <c r="N3898" s="14">
        <f t="shared" si="1667"/>
        <v>1.7366561592156615</v>
      </c>
      <c r="O3898" s="8">
        <f t="shared" si="1668"/>
        <v>1.75388239</v>
      </c>
      <c r="P3898" s="8">
        <f t="shared" si="1669"/>
        <v>18591.444860619999</v>
      </c>
      <c r="Q3898" s="13">
        <f t="shared" si="1670"/>
        <v>0</v>
      </c>
      <c r="R3898" s="21">
        <v>0</v>
      </c>
      <c r="S3898" s="8">
        <f t="shared" si="1671"/>
        <v>0</v>
      </c>
      <c r="T3898" s="10">
        <f t="shared" si="1672"/>
        <v>0</v>
      </c>
      <c r="U3898" s="13">
        <f t="shared" si="1673"/>
        <v>65</v>
      </c>
      <c r="V3898" s="13">
        <v>252</v>
      </c>
      <c r="W3898" s="14">
        <f t="shared" si="1651"/>
        <v>1</v>
      </c>
      <c r="X3898" s="85">
        <f t="shared" si="1655"/>
        <v>40.257843990957056</v>
      </c>
      <c r="Y3898" s="8">
        <v>0</v>
      </c>
      <c r="Z3898" s="9">
        <f t="shared" si="1674"/>
        <v>0</v>
      </c>
      <c r="AA3898" s="26" t="str">
        <f t="shared" si="1653"/>
        <v>A+J=</v>
      </c>
      <c r="AB3898" s="70">
        <f t="shared" si="1654"/>
        <v>46265</v>
      </c>
      <c r="AC3898" s="4"/>
      <c r="AD3898" s="1"/>
      <c r="AE3898" s="11"/>
      <c r="AF3898" s="5"/>
      <c r="AG3898" s="1"/>
      <c r="AH3898" s="1"/>
      <c r="AI3898" s="1"/>
      <c r="AJ3898" s="1"/>
      <c r="AK3898" s="10"/>
      <c r="AL3898" s="1"/>
      <c r="AM3898" s="1"/>
      <c r="AN3898" s="1"/>
      <c r="AO3898" s="1"/>
      <c r="AP3898" s="1"/>
      <c r="AQ3898" s="1"/>
    </row>
    <row r="3899" spans="1:43" ht="15.75" x14ac:dyDescent="0.2">
      <c r="A3899" s="67">
        <f t="shared" si="1652"/>
        <v>46181</v>
      </c>
      <c r="B3899" s="8">
        <f t="shared" si="1656"/>
        <v>18635.701140661262</v>
      </c>
      <c r="C3899" s="224">
        <f t="shared" si="1657"/>
        <v>10600.166217886228</v>
      </c>
      <c r="D3899" s="28">
        <f t="shared" si="1658"/>
        <v>7245.38</v>
      </c>
      <c r="E3899" s="9">
        <f>IF(K3899=1,VLOOKUP(A3898,[1]Plan1!$AY$117:$BA$314,3),E3898)</f>
        <v>7276.54</v>
      </c>
      <c r="F3899" s="110">
        <f t="shared" si="1659"/>
        <v>45763</v>
      </c>
      <c r="G3899" s="12">
        <f t="shared" si="1660"/>
        <v>4.3006716003852752E-3</v>
      </c>
      <c r="H3899" s="11">
        <f t="shared" si="1661"/>
        <v>46142</v>
      </c>
      <c r="I3899" s="11">
        <f t="shared" si="1662"/>
        <v>46142</v>
      </c>
      <c r="J3899" s="1">
        <f t="shared" si="1663"/>
        <v>20</v>
      </c>
      <c r="K3899" s="1">
        <f t="shared" si="1664"/>
        <v>47</v>
      </c>
      <c r="L3899" s="8">
        <f t="shared" si="1665"/>
        <v>1.0101359299999999</v>
      </c>
      <c r="M3899" s="14">
        <f t="shared" si="1666"/>
        <v>1.0106831000000001</v>
      </c>
      <c r="N3899" s="14">
        <f t="shared" si="1667"/>
        <v>1.7366561592156615</v>
      </c>
      <c r="O3899" s="8">
        <f t="shared" si="1668"/>
        <v>1.75425878</v>
      </c>
      <c r="P3899" s="8">
        <f t="shared" si="1669"/>
        <v>18595.434657180002</v>
      </c>
      <c r="Q3899" s="13">
        <f t="shared" si="1670"/>
        <v>0</v>
      </c>
      <c r="R3899" s="21">
        <v>0</v>
      </c>
      <c r="S3899" s="8">
        <f t="shared" si="1671"/>
        <v>0</v>
      </c>
      <c r="T3899" s="10">
        <f t="shared" si="1672"/>
        <v>0</v>
      </c>
      <c r="U3899" s="13">
        <f t="shared" si="1673"/>
        <v>66</v>
      </c>
      <c r="V3899" s="13">
        <v>252</v>
      </c>
      <c r="W3899" s="14">
        <f t="shared" si="1651"/>
        <v>1</v>
      </c>
      <c r="X3899" s="85">
        <f t="shared" si="1655"/>
        <v>40.266483481259336</v>
      </c>
      <c r="Y3899" s="8">
        <v>0</v>
      </c>
      <c r="Z3899" s="9">
        <f t="shared" si="1674"/>
        <v>0</v>
      </c>
      <c r="AA3899" s="26" t="str">
        <f t="shared" si="1653"/>
        <v>A+J=</v>
      </c>
      <c r="AB3899" s="70">
        <f t="shared" si="1654"/>
        <v>46265</v>
      </c>
      <c r="AC3899" s="4"/>
      <c r="AD3899" s="1"/>
      <c r="AE3899" s="11"/>
      <c r="AF3899" s="5"/>
      <c r="AG3899" s="1"/>
      <c r="AH3899" s="1"/>
      <c r="AI3899" s="1"/>
      <c r="AJ3899" s="1"/>
      <c r="AK3899" s="10"/>
      <c r="AL3899" s="1"/>
      <c r="AM3899" s="1"/>
      <c r="AN3899" s="1"/>
      <c r="AO3899" s="1"/>
      <c r="AP3899" s="1"/>
      <c r="AQ3899" s="1"/>
    </row>
    <row r="3900" spans="1:43" ht="15.75" x14ac:dyDescent="0.2">
      <c r="A3900" s="67">
        <f t="shared" si="1652"/>
        <v>46182</v>
      </c>
      <c r="B3900" s="8">
        <f t="shared" si="1656"/>
        <v>18639.700214098775</v>
      </c>
      <c r="C3900" s="224">
        <f t="shared" si="1657"/>
        <v>10600.166217886228</v>
      </c>
      <c r="D3900" s="28">
        <f t="shared" si="1658"/>
        <v>7245.38</v>
      </c>
      <c r="E3900" s="9">
        <f>IF(K3900=1,VLOOKUP(A3899,[1]Plan1!$AY$117:$BA$314,3),E3899)</f>
        <v>7276.54</v>
      </c>
      <c r="F3900" s="110">
        <f t="shared" si="1659"/>
        <v>45763</v>
      </c>
      <c r="G3900" s="12">
        <f t="shared" si="1660"/>
        <v>4.3006716003852752E-3</v>
      </c>
      <c r="H3900" s="11">
        <f t="shared" si="1661"/>
        <v>46142</v>
      </c>
      <c r="I3900" s="11">
        <f t="shared" si="1662"/>
        <v>46142</v>
      </c>
      <c r="J3900" s="1">
        <f t="shared" si="1663"/>
        <v>20</v>
      </c>
      <c r="K3900" s="1">
        <f t="shared" si="1664"/>
        <v>48</v>
      </c>
      <c r="L3900" s="8">
        <f t="shared" si="1665"/>
        <v>1.0103527000000001</v>
      </c>
      <c r="M3900" s="14">
        <f t="shared" si="1666"/>
        <v>1.0106831000000001</v>
      </c>
      <c r="N3900" s="14">
        <f t="shared" si="1667"/>
        <v>1.7366561592156615</v>
      </c>
      <c r="O3900" s="8">
        <f t="shared" si="1668"/>
        <v>1.7546352300000001</v>
      </c>
      <c r="P3900" s="8">
        <f t="shared" si="1669"/>
        <v>18599.425089749999</v>
      </c>
      <c r="Q3900" s="13">
        <f t="shared" si="1670"/>
        <v>0</v>
      </c>
      <c r="R3900" s="21">
        <v>0</v>
      </c>
      <c r="S3900" s="8">
        <f t="shared" si="1671"/>
        <v>0</v>
      </c>
      <c r="T3900" s="10">
        <f t="shared" si="1672"/>
        <v>0</v>
      </c>
      <c r="U3900" s="13">
        <f t="shared" si="1673"/>
        <v>67</v>
      </c>
      <c r="V3900" s="13">
        <v>252</v>
      </c>
      <c r="W3900" s="14">
        <f t="shared" ref="W3900:W3963" si="1675">ROUND((1+T3900)^TRUNC((U3900/V3900),9),9)</f>
        <v>1</v>
      </c>
      <c r="X3900" s="85">
        <f t="shared" si="1655"/>
        <v>40.275124348775201</v>
      </c>
      <c r="Y3900" s="8">
        <v>0</v>
      </c>
      <c r="Z3900" s="9">
        <f t="shared" si="1674"/>
        <v>0</v>
      </c>
      <c r="AA3900" s="26" t="str">
        <f t="shared" si="1653"/>
        <v>A+J=</v>
      </c>
      <c r="AB3900" s="70">
        <f t="shared" si="1654"/>
        <v>46265</v>
      </c>
      <c r="AC3900" s="4"/>
      <c r="AD3900" s="1"/>
      <c r="AE3900" s="11"/>
      <c r="AF3900" s="5"/>
      <c r="AG3900" s="1"/>
      <c r="AH3900" s="1"/>
      <c r="AI3900" s="1"/>
      <c r="AJ3900" s="1"/>
      <c r="AK3900" s="10"/>
      <c r="AL3900" s="1"/>
      <c r="AM3900" s="1"/>
      <c r="AN3900" s="1"/>
      <c r="AO3900" s="1"/>
      <c r="AP3900" s="1"/>
      <c r="AQ3900" s="1"/>
    </row>
    <row r="3901" spans="1:43" ht="15.75" x14ac:dyDescent="0.2">
      <c r="A3901" s="67">
        <f t="shared" si="1652"/>
        <v>46183</v>
      </c>
      <c r="B3901" s="8">
        <f t="shared" si="1656"/>
        <v>18643.700137392578</v>
      </c>
      <c r="C3901" s="224">
        <f t="shared" si="1657"/>
        <v>10600.166217886228</v>
      </c>
      <c r="D3901" s="28">
        <f t="shared" si="1658"/>
        <v>7245.38</v>
      </c>
      <c r="E3901" s="9">
        <f>IF(K3901=1,VLOOKUP(A3900,[1]Plan1!$AY$117:$BA$314,3),E3900)</f>
        <v>7276.54</v>
      </c>
      <c r="F3901" s="110">
        <f t="shared" si="1659"/>
        <v>45763</v>
      </c>
      <c r="G3901" s="12">
        <f t="shared" si="1660"/>
        <v>4.3006716003852752E-3</v>
      </c>
      <c r="H3901" s="11">
        <f t="shared" si="1661"/>
        <v>46142</v>
      </c>
      <c r="I3901" s="11">
        <f t="shared" si="1662"/>
        <v>46142</v>
      </c>
      <c r="J3901" s="1">
        <f t="shared" si="1663"/>
        <v>20</v>
      </c>
      <c r="K3901" s="1">
        <f t="shared" si="1664"/>
        <v>49</v>
      </c>
      <c r="L3901" s="8">
        <f t="shared" si="1665"/>
        <v>1.0105695100000001</v>
      </c>
      <c r="M3901" s="14">
        <f t="shared" si="1666"/>
        <v>1.0106831000000001</v>
      </c>
      <c r="N3901" s="14">
        <f t="shared" si="1667"/>
        <v>1.7366561592156615</v>
      </c>
      <c r="O3901" s="8">
        <f t="shared" si="1668"/>
        <v>1.7550117599999999</v>
      </c>
      <c r="P3901" s="8">
        <f t="shared" si="1669"/>
        <v>18603.416370340001</v>
      </c>
      <c r="Q3901" s="13">
        <f t="shared" si="1670"/>
        <v>0</v>
      </c>
      <c r="R3901" s="21">
        <v>0</v>
      </c>
      <c r="S3901" s="8">
        <f t="shared" si="1671"/>
        <v>0</v>
      </c>
      <c r="T3901" s="10">
        <f t="shared" si="1672"/>
        <v>0</v>
      </c>
      <c r="U3901" s="13">
        <f t="shared" si="1673"/>
        <v>68</v>
      </c>
      <c r="V3901" s="13">
        <v>252</v>
      </c>
      <c r="W3901" s="14">
        <f t="shared" si="1675"/>
        <v>1</v>
      </c>
      <c r="X3901" s="85">
        <f t="shared" si="1655"/>
        <v>40.283767052575833</v>
      </c>
      <c r="Y3901" s="8">
        <v>0</v>
      </c>
      <c r="Z3901" s="9">
        <f t="shared" si="1674"/>
        <v>0</v>
      </c>
      <c r="AA3901" s="26" t="str">
        <f t="shared" si="1653"/>
        <v>A+J=</v>
      </c>
      <c r="AB3901" s="70">
        <f t="shared" si="1654"/>
        <v>46265</v>
      </c>
      <c r="AC3901" s="4"/>
      <c r="AD3901" s="1"/>
      <c r="AE3901" s="11"/>
      <c r="AF3901" s="5"/>
      <c r="AG3901" s="1"/>
      <c r="AH3901" s="1"/>
      <c r="AI3901" s="1"/>
      <c r="AJ3901" s="1"/>
      <c r="AK3901" s="10"/>
      <c r="AL3901" s="1"/>
      <c r="AM3901" s="1"/>
      <c r="AN3901" s="1"/>
      <c r="AO3901" s="1"/>
      <c r="AP3901" s="1"/>
      <c r="AQ3901" s="1"/>
    </row>
    <row r="3902" spans="1:43" ht="15.75" x14ac:dyDescent="0.2">
      <c r="A3902" s="67">
        <f t="shared" si="1652"/>
        <v>46184</v>
      </c>
      <c r="B3902" s="8">
        <f t="shared" si="1656"/>
        <v>18647.70112299173</v>
      </c>
      <c r="C3902" s="224">
        <f t="shared" si="1657"/>
        <v>10600.166217886228</v>
      </c>
      <c r="D3902" s="28">
        <f t="shared" si="1658"/>
        <v>7245.38</v>
      </c>
      <c r="E3902" s="9">
        <f>IF(K3902=1,VLOOKUP(A3901,[1]Plan1!$AY$117:$BA$314,3),E3901)</f>
        <v>7276.54</v>
      </c>
      <c r="F3902" s="110">
        <f t="shared" si="1659"/>
        <v>45763</v>
      </c>
      <c r="G3902" s="12">
        <f t="shared" si="1660"/>
        <v>4.3006716003852752E-3</v>
      </c>
      <c r="H3902" s="11">
        <f t="shared" si="1661"/>
        <v>46142</v>
      </c>
      <c r="I3902" s="11">
        <f t="shared" si="1662"/>
        <v>46142</v>
      </c>
      <c r="J3902" s="1">
        <f t="shared" si="1663"/>
        <v>20</v>
      </c>
      <c r="K3902" s="1">
        <f t="shared" si="1664"/>
        <v>50</v>
      </c>
      <c r="L3902" s="8">
        <f t="shared" si="1665"/>
        <v>1.0107863800000001</v>
      </c>
      <c r="M3902" s="14">
        <f t="shared" si="1666"/>
        <v>1.0106831000000001</v>
      </c>
      <c r="N3902" s="14">
        <f t="shared" si="1667"/>
        <v>1.7366561592156615</v>
      </c>
      <c r="O3902" s="8">
        <f t="shared" si="1668"/>
        <v>1.75538839</v>
      </c>
      <c r="P3902" s="8">
        <f t="shared" si="1669"/>
        <v>18607.408710939999</v>
      </c>
      <c r="Q3902" s="13">
        <f t="shared" si="1670"/>
        <v>0</v>
      </c>
      <c r="R3902" s="21">
        <v>0</v>
      </c>
      <c r="S3902" s="8">
        <f t="shared" si="1671"/>
        <v>0</v>
      </c>
      <c r="T3902" s="10">
        <f t="shared" si="1672"/>
        <v>0</v>
      </c>
      <c r="U3902" s="13">
        <f t="shared" si="1673"/>
        <v>69</v>
      </c>
      <c r="V3902" s="13">
        <v>252</v>
      </c>
      <c r="W3902" s="14">
        <f t="shared" si="1675"/>
        <v>1</v>
      </c>
      <c r="X3902" s="85">
        <f t="shared" si="1655"/>
        <v>40.29241205173242</v>
      </c>
      <c r="Y3902" s="8">
        <v>0</v>
      </c>
      <c r="Z3902" s="9">
        <f t="shared" si="1674"/>
        <v>0</v>
      </c>
      <c r="AA3902" s="26" t="str">
        <f t="shared" si="1653"/>
        <v>A+J=</v>
      </c>
      <c r="AB3902" s="70">
        <f t="shared" si="1654"/>
        <v>46265</v>
      </c>
      <c r="AC3902" s="4"/>
      <c r="AD3902" s="1"/>
      <c r="AE3902" s="11"/>
      <c r="AF3902" s="5"/>
      <c r="AG3902" s="1"/>
      <c r="AH3902" s="1"/>
      <c r="AI3902" s="1"/>
      <c r="AJ3902" s="1"/>
      <c r="AK3902" s="10"/>
      <c r="AL3902" s="1"/>
      <c r="AM3902" s="1"/>
      <c r="AN3902" s="1"/>
      <c r="AO3902" s="1"/>
      <c r="AP3902" s="1"/>
      <c r="AQ3902" s="1"/>
    </row>
    <row r="3903" spans="1:43" ht="15.75" x14ac:dyDescent="0.2">
      <c r="A3903" s="67">
        <f t="shared" si="1652"/>
        <v>46185</v>
      </c>
      <c r="B3903" s="8">
        <f t="shared" si="1656"/>
        <v>18651.702852217637</v>
      </c>
      <c r="C3903" s="224">
        <f t="shared" si="1657"/>
        <v>10600.166217886228</v>
      </c>
      <c r="D3903" s="28">
        <f t="shared" si="1658"/>
        <v>7245.38</v>
      </c>
      <c r="E3903" s="9">
        <f>IF(K3903=1,VLOOKUP(A3902,[1]Plan1!$AY$117:$BA$314,3),E3902)</f>
        <v>7276.54</v>
      </c>
      <c r="F3903" s="110">
        <f t="shared" si="1659"/>
        <v>45763</v>
      </c>
      <c r="G3903" s="12">
        <f t="shared" si="1660"/>
        <v>4.3006716003852752E-3</v>
      </c>
      <c r="H3903" s="11">
        <f t="shared" si="1661"/>
        <v>46142</v>
      </c>
      <c r="I3903" s="11">
        <f t="shared" si="1662"/>
        <v>46142</v>
      </c>
      <c r="J3903" s="1">
        <f t="shared" si="1663"/>
        <v>20</v>
      </c>
      <c r="K3903" s="1">
        <f t="shared" si="1664"/>
        <v>51</v>
      </c>
      <c r="L3903" s="8">
        <f t="shared" si="1665"/>
        <v>1.0110032900000001</v>
      </c>
      <c r="M3903" s="14">
        <f t="shared" si="1666"/>
        <v>1.0106831000000001</v>
      </c>
      <c r="N3903" s="14">
        <f t="shared" si="1667"/>
        <v>1.7366561592156615</v>
      </c>
      <c r="O3903" s="8">
        <f t="shared" si="1668"/>
        <v>1.7557650899999999</v>
      </c>
      <c r="P3903" s="8">
        <f t="shared" si="1669"/>
        <v>18611.401793559999</v>
      </c>
      <c r="Q3903" s="13">
        <f t="shared" si="1670"/>
        <v>0</v>
      </c>
      <c r="R3903" s="21">
        <v>0</v>
      </c>
      <c r="S3903" s="8">
        <f t="shared" si="1671"/>
        <v>0</v>
      </c>
      <c r="T3903" s="10">
        <f t="shared" si="1672"/>
        <v>0</v>
      </c>
      <c r="U3903" s="13">
        <f t="shared" si="1673"/>
        <v>70</v>
      </c>
      <c r="V3903" s="13">
        <v>252</v>
      </c>
      <c r="W3903" s="14">
        <f t="shared" si="1675"/>
        <v>1</v>
      </c>
      <c r="X3903" s="85">
        <f t="shared" si="1655"/>
        <v>40.301058657638194</v>
      </c>
      <c r="Y3903" s="8">
        <v>0</v>
      </c>
      <c r="Z3903" s="9">
        <f t="shared" si="1674"/>
        <v>0</v>
      </c>
      <c r="AA3903" s="26" t="str">
        <f t="shared" si="1653"/>
        <v>A+J=</v>
      </c>
      <c r="AB3903" s="70">
        <f t="shared" si="1654"/>
        <v>46265</v>
      </c>
      <c r="AC3903" s="4"/>
      <c r="AD3903" s="1"/>
      <c r="AE3903" s="11"/>
      <c r="AF3903" s="5"/>
      <c r="AG3903" s="1"/>
      <c r="AH3903" s="1"/>
      <c r="AI3903" s="1"/>
      <c r="AJ3903" s="1"/>
      <c r="AK3903" s="10"/>
      <c r="AL3903" s="1"/>
      <c r="AM3903" s="1"/>
      <c r="AN3903" s="1"/>
      <c r="AO3903" s="1"/>
      <c r="AP3903" s="1"/>
      <c r="AQ3903" s="1"/>
    </row>
    <row r="3904" spans="1:43" ht="15.75" x14ac:dyDescent="0.2">
      <c r="A3904" s="67">
        <f t="shared" si="1652"/>
        <v>46186</v>
      </c>
      <c r="B3904" s="8">
        <f t="shared" si="1656"/>
        <v>18651.702852217637</v>
      </c>
      <c r="C3904" s="224">
        <f t="shared" si="1657"/>
        <v>10600.166217886228</v>
      </c>
      <c r="D3904" s="28">
        <f t="shared" si="1658"/>
        <v>7245.38</v>
      </c>
      <c r="E3904" s="9">
        <f>IF(K3904=1,VLOOKUP(A3903,[1]Plan1!$AY$117:$BA$314,3),E3903)</f>
        <v>7276.54</v>
      </c>
      <c r="F3904" s="110">
        <f t="shared" si="1659"/>
        <v>45763</v>
      </c>
      <c r="G3904" s="12">
        <f t="shared" si="1660"/>
        <v>4.3006716003852752E-3</v>
      </c>
      <c r="H3904" s="11">
        <f t="shared" si="1661"/>
        <v>46142</v>
      </c>
      <c r="I3904" s="11">
        <f t="shared" si="1662"/>
        <v>46142</v>
      </c>
      <c r="J3904" s="1">
        <f t="shared" si="1663"/>
        <v>20</v>
      </c>
      <c r="K3904" s="1">
        <f t="shared" si="1664"/>
        <v>51</v>
      </c>
      <c r="L3904" s="8">
        <f t="shared" si="1665"/>
        <v>1.0110032900000001</v>
      </c>
      <c r="M3904" s="14">
        <f t="shared" si="1666"/>
        <v>1.0106831000000001</v>
      </c>
      <c r="N3904" s="14">
        <f t="shared" si="1667"/>
        <v>1.7366561592156615</v>
      </c>
      <c r="O3904" s="8">
        <f t="shared" si="1668"/>
        <v>1.7557650899999999</v>
      </c>
      <c r="P3904" s="8">
        <f t="shared" si="1669"/>
        <v>18611.401793559999</v>
      </c>
      <c r="Q3904" s="13">
        <f t="shared" si="1670"/>
        <v>0</v>
      </c>
      <c r="R3904" s="21">
        <v>0</v>
      </c>
      <c r="S3904" s="8">
        <f t="shared" si="1671"/>
        <v>0</v>
      </c>
      <c r="T3904" s="10">
        <f t="shared" si="1672"/>
        <v>0</v>
      </c>
      <c r="U3904" s="13">
        <f t="shared" si="1673"/>
        <v>70</v>
      </c>
      <c r="V3904" s="13">
        <v>252</v>
      </c>
      <c r="W3904" s="14">
        <f t="shared" si="1675"/>
        <v>1</v>
      </c>
      <c r="X3904" s="85">
        <f t="shared" si="1655"/>
        <v>40.301058657638194</v>
      </c>
      <c r="Y3904" s="8">
        <v>0</v>
      </c>
      <c r="Z3904" s="9">
        <f t="shared" si="1674"/>
        <v>0</v>
      </c>
      <c r="AA3904" s="26" t="str">
        <f t="shared" si="1653"/>
        <v>A+J=</v>
      </c>
      <c r="AB3904" s="70">
        <f t="shared" si="1654"/>
        <v>46265</v>
      </c>
      <c r="AC3904" s="4"/>
      <c r="AD3904" s="1"/>
      <c r="AE3904" s="11"/>
      <c r="AF3904" s="5"/>
      <c r="AG3904" s="1"/>
      <c r="AH3904" s="1"/>
      <c r="AI3904" s="1"/>
      <c r="AJ3904" s="1"/>
      <c r="AK3904" s="10"/>
      <c r="AL3904" s="1"/>
      <c r="AM3904" s="1"/>
      <c r="AN3904" s="1"/>
      <c r="AO3904" s="1"/>
      <c r="AP3904" s="1"/>
      <c r="AQ3904" s="1"/>
    </row>
    <row r="3905" spans="1:43" ht="15.75" x14ac:dyDescent="0.2">
      <c r="A3905" s="67">
        <f t="shared" si="1652"/>
        <v>46187</v>
      </c>
      <c r="B3905" s="8">
        <f t="shared" si="1656"/>
        <v>18651.702852217637</v>
      </c>
      <c r="C3905" s="224">
        <f t="shared" si="1657"/>
        <v>10600.166217886228</v>
      </c>
      <c r="D3905" s="28">
        <f t="shared" si="1658"/>
        <v>7245.38</v>
      </c>
      <c r="E3905" s="9">
        <f>IF(K3905=1,VLOOKUP(A3904,[1]Plan1!$AY$117:$BA$314,3),E3904)</f>
        <v>7276.54</v>
      </c>
      <c r="F3905" s="110">
        <f t="shared" si="1659"/>
        <v>45763</v>
      </c>
      <c r="G3905" s="12">
        <f t="shared" si="1660"/>
        <v>4.3006716003852752E-3</v>
      </c>
      <c r="H3905" s="11">
        <f t="shared" si="1661"/>
        <v>46142</v>
      </c>
      <c r="I3905" s="11">
        <f t="shared" si="1662"/>
        <v>46142</v>
      </c>
      <c r="J3905" s="1">
        <f t="shared" si="1663"/>
        <v>20</v>
      </c>
      <c r="K3905" s="1">
        <f t="shared" si="1664"/>
        <v>51</v>
      </c>
      <c r="L3905" s="8">
        <f t="shared" si="1665"/>
        <v>1.0110032900000001</v>
      </c>
      <c r="M3905" s="14">
        <f t="shared" si="1666"/>
        <v>1.0106831000000001</v>
      </c>
      <c r="N3905" s="14">
        <f t="shared" si="1667"/>
        <v>1.7366561592156615</v>
      </c>
      <c r="O3905" s="8">
        <f t="shared" si="1668"/>
        <v>1.7557650899999999</v>
      </c>
      <c r="P3905" s="8">
        <f t="shared" si="1669"/>
        <v>18611.401793559999</v>
      </c>
      <c r="Q3905" s="13">
        <f t="shared" si="1670"/>
        <v>0</v>
      </c>
      <c r="R3905" s="21">
        <v>0</v>
      </c>
      <c r="S3905" s="8">
        <f t="shared" si="1671"/>
        <v>0</v>
      </c>
      <c r="T3905" s="10">
        <f t="shared" si="1672"/>
        <v>0</v>
      </c>
      <c r="U3905" s="13">
        <f t="shared" si="1673"/>
        <v>70</v>
      </c>
      <c r="V3905" s="13">
        <v>252</v>
      </c>
      <c r="W3905" s="14">
        <f t="shared" si="1675"/>
        <v>1</v>
      </c>
      <c r="X3905" s="85">
        <f t="shared" si="1655"/>
        <v>40.301058657638194</v>
      </c>
      <c r="Y3905" s="8">
        <v>0</v>
      </c>
      <c r="Z3905" s="9">
        <f t="shared" si="1674"/>
        <v>0</v>
      </c>
      <c r="AA3905" s="26" t="str">
        <f t="shared" si="1653"/>
        <v>A+J=</v>
      </c>
      <c r="AB3905" s="70">
        <f t="shared" si="1654"/>
        <v>46265</v>
      </c>
      <c r="AC3905" s="4"/>
      <c r="AD3905" s="1"/>
      <c r="AE3905" s="11"/>
      <c r="AF3905" s="5"/>
      <c r="AG3905" s="1"/>
      <c r="AH3905" s="1"/>
      <c r="AI3905" s="1"/>
      <c r="AJ3905" s="1"/>
      <c r="AK3905" s="10"/>
      <c r="AL3905" s="1"/>
      <c r="AM3905" s="1"/>
      <c r="AN3905" s="1"/>
      <c r="AO3905" s="1"/>
      <c r="AP3905" s="1"/>
      <c r="AQ3905" s="1"/>
    </row>
    <row r="3906" spans="1:43" ht="15.75" x14ac:dyDescent="0.2">
      <c r="A3906" s="67">
        <f t="shared" si="1652"/>
        <v>46188</v>
      </c>
      <c r="B3906" s="8">
        <f t="shared" si="1656"/>
        <v>18776.182551377995</v>
      </c>
      <c r="C3906" s="224">
        <f t="shared" si="1657"/>
        <v>10600.166217886228</v>
      </c>
      <c r="D3906" s="28">
        <f t="shared" si="1658"/>
        <v>7245.38</v>
      </c>
      <c r="E3906" s="9">
        <f>IF(K3906=1,VLOOKUP(A3905,[1]Plan1!$AY$117:$BA$314,3),E3905)</f>
        <v>7276.54</v>
      </c>
      <c r="F3906" s="110">
        <f t="shared" si="1659"/>
        <v>45763</v>
      </c>
      <c r="G3906" s="12">
        <f t="shared" si="1660"/>
        <v>4.3006716003852752E-3</v>
      </c>
      <c r="H3906" s="11">
        <f t="shared" si="1661"/>
        <v>46173</v>
      </c>
      <c r="I3906" s="11">
        <f t="shared" si="1662"/>
        <v>46173</v>
      </c>
      <c r="J3906" s="1">
        <f t="shared" si="1663"/>
        <v>20</v>
      </c>
      <c r="K3906" s="1">
        <f t="shared" si="1664"/>
        <v>31</v>
      </c>
      <c r="L3906" s="8">
        <f t="shared" si="1665"/>
        <v>1.0066739099999999</v>
      </c>
      <c r="M3906" s="14">
        <f t="shared" si="1666"/>
        <v>1.0110032900000001</v>
      </c>
      <c r="N3906" s="14">
        <f t="shared" si="1667"/>
        <v>1.7557650905657978</v>
      </c>
      <c r="O3906" s="8">
        <f t="shared" si="1668"/>
        <v>1.7674829000000001</v>
      </c>
      <c r="P3906" s="8">
        <f t="shared" si="1669"/>
        <v>18735.612527270001</v>
      </c>
      <c r="Q3906" s="13">
        <f t="shared" si="1670"/>
        <v>0</v>
      </c>
      <c r="R3906" s="21">
        <v>0</v>
      </c>
      <c r="S3906" s="8">
        <f t="shared" si="1671"/>
        <v>0</v>
      </c>
      <c r="T3906" s="10">
        <f t="shared" si="1672"/>
        <v>0</v>
      </c>
      <c r="U3906" s="13">
        <f t="shared" si="1673"/>
        <v>71</v>
      </c>
      <c r="V3906" s="13">
        <v>252</v>
      </c>
      <c r="W3906" s="14">
        <f t="shared" si="1675"/>
        <v>1</v>
      </c>
      <c r="X3906" s="85">
        <f t="shared" si="1655"/>
        <v>40.570024107992978</v>
      </c>
      <c r="Y3906" s="8">
        <v>0</v>
      </c>
      <c r="Z3906" s="9">
        <f t="shared" si="1674"/>
        <v>0</v>
      </c>
      <c r="AA3906" s="26" t="str">
        <f t="shared" si="1653"/>
        <v>A+J=</v>
      </c>
      <c r="AB3906" s="70">
        <f t="shared" si="1654"/>
        <v>46265</v>
      </c>
      <c r="AC3906" s="4"/>
      <c r="AD3906" s="1"/>
      <c r="AE3906" s="11"/>
      <c r="AF3906" s="5"/>
      <c r="AG3906" s="1"/>
      <c r="AH3906" s="1"/>
      <c r="AI3906" s="1"/>
      <c r="AJ3906" s="1"/>
      <c r="AK3906" s="10"/>
      <c r="AL3906" s="1"/>
      <c r="AM3906" s="1"/>
      <c r="AN3906" s="1"/>
      <c r="AO3906" s="1"/>
      <c r="AP3906" s="1"/>
      <c r="AQ3906" s="1"/>
    </row>
    <row r="3907" spans="1:43" ht="15.75" x14ac:dyDescent="0.2">
      <c r="A3907" s="67">
        <f t="shared" si="1652"/>
        <v>46189</v>
      </c>
      <c r="B3907" s="8">
        <f t="shared" si="1656"/>
        <v>18780.211900703154</v>
      </c>
      <c r="C3907" s="224">
        <f t="shared" si="1657"/>
        <v>10600.166217886228</v>
      </c>
      <c r="D3907" s="28">
        <f t="shared" si="1658"/>
        <v>7245.38</v>
      </c>
      <c r="E3907" s="9">
        <f>IF(K3907=1,VLOOKUP(A3906,[1]Plan1!$AY$117:$BA$314,3),E3906)</f>
        <v>7276.54</v>
      </c>
      <c r="F3907" s="110">
        <f t="shared" si="1659"/>
        <v>45763</v>
      </c>
      <c r="G3907" s="12">
        <f t="shared" si="1660"/>
        <v>4.3006716003852752E-3</v>
      </c>
      <c r="H3907" s="11">
        <f t="shared" si="1661"/>
        <v>46173</v>
      </c>
      <c r="I3907" s="11">
        <f t="shared" si="1662"/>
        <v>46173</v>
      </c>
      <c r="J3907" s="1">
        <f t="shared" si="1663"/>
        <v>20</v>
      </c>
      <c r="K3907" s="1">
        <f t="shared" si="1664"/>
        <v>32</v>
      </c>
      <c r="L3907" s="8">
        <f t="shared" si="1665"/>
        <v>1.00688994</v>
      </c>
      <c r="M3907" s="14">
        <f t="shared" si="1666"/>
        <v>1.0110032900000001</v>
      </c>
      <c r="N3907" s="14">
        <f t="shared" si="1667"/>
        <v>1.7557650905657978</v>
      </c>
      <c r="O3907" s="8">
        <f t="shared" si="1668"/>
        <v>1.7678621999999999</v>
      </c>
      <c r="P3907" s="8">
        <f t="shared" si="1669"/>
        <v>18739.63317031</v>
      </c>
      <c r="Q3907" s="13">
        <f t="shared" si="1670"/>
        <v>0</v>
      </c>
      <c r="R3907" s="21">
        <v>0</v>
      </c>
      <c r="S3907" s="8">
        <f t="shared" si="1671"/>
        <v>0</v>
      </c>
      <c r="T3907" s="10">
        <f t="shared" si="1672"/>
        <v>0</v>
      </c>
      <c r="U3907" s="13">
        <f t="shared" si="1673"/>
        <v>72</v>
      </c>
      <c r="V3907" s="13">
        <v>252</v>
      </c>
      <c r="W3907" s="14">
        <f t="shared" si="1675"/>
        <v>1</v>
      </c>
      <c r="X3907" s="85">
        <f t="shared" si="1655"/>
        <v>40.578730393153734</v>
      </c>
      <c r="Y3907" s="8">
        <v>0</v>
      </c>
      <c r="Z3907" s="9">
        <f t="shared" si="1674"/>
        <v>0</v>
      </c>
      <c r="AA3907" s="26" t="str">
        <f t="shared" si="1653"/>
        <v>A+J=</v>
      </c>
      <c r="AB3907" s="70">
        <f t="shared" si="1654"/>
        <v>46265</v>
      </c>
      <c r="AC3907" s="4"/>
      <c r="AD3907" s="1"/>
      <c r="AE3907" s="11"/>
      <c r="AF3907" s="5"/>
      <c r="AG3907" s="1"/>
      <c r="AH3907" s="1"/>
      <c r="AI3907" s="1"/>
      <c r="AJ3907" s="1"/>
      <c r="AK3907" s="10"/>
      <c r="AL3907" s="1"/>
      <c r="AM3907" s="1"/>
      <c r="AN3907" s="1"/>
      <c r="AO3907" s="1"/>
      <c r="AP3907" s="1"/>
      <c r="AQ3907" s="1"/>
    </row>
    <row r="3908" spans="1:43" ht="15.75" x14ac:dyDescent="0.2">
      <c r="A3908" s="67">
        <f t="shared" si="1652"/>
        <v>46190</v>
      </c>
      <c r="B3908" s="8">
        <f t="shared" si="1656"/>
        <v>18784.242206114137</v>
      </c>
      <c r="C3908" s="224">
        <f t="shared" si="1657"/>
        <v>10600.166217886228</v>
      </c>
      <c r="D3908" s="28">
        <f t="shared" si="1658"/>
        <v>7245.38</v>
      </c>
      <c r="E3908" s="9">
        <f>IF(K3908=1,VLOOKUP(A3907,[1]Plan1!$AY$117:$BA$314,3),E3907)</f>
        <v>7276.54</v>
      </c>
      <c r="F3908" s="110">
        <f t="shared" si="1659"/>
        <v>45763</v>
      </c>
      <c r="G3908" s="12">
        <f t="shared" si="1660"/>
        <v>4.3006716003852752E-3</v>
      </c>
      <c r="H3908" s="11">
        <f t="shared" si="1661"/>
        <v>46173</v>
      </c>
      <c r="I3908" s="11">
        <f t="shared" si="1662"/>
        <v>46173</v>
      </c>
      <c r="J3908" s="1">
        <f t="shared" si="1663"/>
        <v>20</v>
      </c>
      <c r="K3908" s="1">
        <f t="shared" si="1664"/>
        <v>33</v>
      </c>
      <c r="L3908" s="8">
        <f t="shared" si="1665"/>
        <v>1.0071060199999999</v>
      </c>
      <c r="M3908" s="14">
        <f t="shared" si="1666"/>
        <v>1.0110032900000001</v>
      </c>
      <c r="N3908" s="14">
        <f t="shared" si="1667"/>
        <v>1.7557650905657978</v>
      </c>
      <c r="O3908" s="8">
        <f t="shared" si="1668"/>
        <v>1.7682415899999999</v>
      </c>
      <c r="P3908" s="8">
        <f t="shared" si="1669"/>
        <v>18743.654767370001</v>
      </c>
      <c r="Q3908" s="13">
        <f t="shared" si="1670"/>
        <v>0</v>
      </c>
      <c r="R3908" s="21">
        <v>0</v>
      </c>
      <c r="S3908" s="8">
        <f t="shared" si="1671"/>
        <v>0</v>
      </c>
      <c r="T3908" s="10">
        <f t="shared" si="1672"/>
        <v>0</v>
      </c>
      <c r="U3908" s="13">
        <f t="shared" si="1673"/>
        <v>73</v>
      </c>
      <c r="V3908" s="13">
        <v>252</v>
      </c>
      <c r="W3908" s="14">
        <f t="shared" si="1675"/>
        <v>1</v>
      </c>
      <c r="X3908" s="85">
        <f t="shared" si="1655"/>
        <v>40.58743874413485</v>
      </c>
      <c r="Y3908" s="8">
        <v>0</v>
      </c>
      <c r="Z3908" s="9">
        <f t="shared" si="1674"/>
        <v>0</v>
      </c>
      <c r="AA3908" s="26" t="str">
        <f t="shared" si="1653"/>
        <v>A+J=</v>
      </c>
      <c r="AB3908" s="70">
        <f t="shared" si="1654"/>
        <v>46265</v>
      </c>
      <c r="AC3908" s="4"/>
      <c r="AD3908" s="1"/>
      <c r="AE3908" s="11"/>
      <c r="AF3908" s="5"/>
      <c r="AG3908" s="1"/>
      <c r="AH3908" s="1"/>
      <c r="AI3908" s="1"/>
      <c r="AJ3908" s="1"/>
      <c r="AK3908" s="10"/>
      <c r="AL3908" s="1"/>
      <c r="AM3908" s="1"/>
      <c r="AN3908" s="1"/>
      <c r="AO3908" s="1"/>
      <c r="AP3908" s="1"/>
      <c r="AQ3908" s="1"/>
    </row>
    <row r="3909" spans="1:43" ht="15.75" x14ac:dyDescent="0.2">
      <c r="A3909" s="67">
        <f t="shared" si="1652"/>
        <v>46191</v>
      </c>
      <c r="B3909" s="8">
        <f t="shared" si="1656"/>
        <v>18788.27314892233</v>
      </c>
      <c r="C3909" s="224">
        <f t="shared" si="1657"/>
        <v>10600.166217886228</v>
      </c>
      <c r="D3909" s="28">
        <f t="shared" si="1658"/>
        <v>7245.38</v>
      </c>
      <c r="E3909" s="9">
        <f>IF(K3909=1,VLOOKUP(A3908,[1]Plan1!$AY$117:$BA$314,3),E3908)</f>
        <v>7276.54</v>
      </c>
      <c r="F3909" s="110">
        <f t="shared" si="1659"/>
        <v>45763</v>
      </c>
      <c r="G3909" s="12">
        <f t="shared" si="1660"/>
        <v>4.3006716003852752E-3</v>
      </c>
      <c r="H3909" s="11">
        <f t="shared" si="1661"/>
        <v>46173</v>
      </c>
      <c r="I3909" s="11">
        <f t="shared" si="1662"/>
        <v>46173</v>
      </c>
      <c r="J3909" s="1">
        <f t="shared" si="1663"/>
        <v>20</v>
      </c>
      <c r="K3909" s="1">
        <f t="shared" si="1664"/>
        <v>34</v>
      </c>
      <c r="L3909" s="8">
        <f t="shared" si="1665"/>
        <v>1.0073221400000001</v>
      </c>
      <c r="M3909" s="14">
        <f t="shared" si="1666"/>
        <v>1.0110032900000001</v>
      </c>
      <c r="N3909" s="14">
        <f t="shared" si="1667"/>
        <v>1.7557650905657978</v>
      </c>
      <c r="O3909" s="8">
        <f t="shared" si="1668"/>
        <v>1.76862104</v>
      </c>
      <c r="P3909" s="8">
        <f t="shared" si="1669"/>
        <v>18747.677000449999</v>
      </c>
      <c r="Q3909" s="13">
        <f t="shared" si="1670"/>
        <v>0</v>
      </c>
      <c r="R3909" s="21">
        <v>0</v>
      </c>
      <c r="S3909" s="8">
        <f t="shared" si="1671"/>
        <v>0</v>
      </c>
      <c r="T3909" s="10">
        <f t="shared" si="1672"/>
        <v>0</v>
      </c>
      <c r="U3909" s="13">
        <f t="shared" si="1673"/>
        <v>74</v>
      </c>
      <c r="V3909" s="13">
        <v>252</v>
      </c>
      <c r="W3909" s="14">
        <f t="shared" si="1675"/>
        <v>1</v>
      </c>
      <c r="X3909" s="85">
        <f t="shared" si="1655"/>
        <v>40.596148472329553</v>
      </c>
      <c r="Y3909" s="8">
        <v>0</v>
      </c>
      <c r="Z3909" s="9">
        <f t="shared" si="1674"/>
        <v>0</v>
      </c>
      <c r="AA3909" s="26" t="str">
        <f t="shared" si="1653"/>
        <v>A+J=</v>
      </c>
      <c r="AB3909" s="70">
        <f t="shared" si="1654"/>
        <v>46265</v>
      </c>
      <c r="AC3909" s="4"/>
      <c r="AD3909" s="1"/>
      <c r="AE3909" s="11"/>
      <c r="AF3909" s="5"/>
      <c r="AG3909" s="1"/>
      <c r="AH3909" s="1"/>
      <c r="AI3909" s="1"/>
      <c r="AJ3909" s="1"/>
      <c r="AK3909" s="10"/>
      <c r="AL3909" s="1"/>
      <c r="AM3909" s="1"/>
      <c r="AN3909" s="1"/>
      <c r="AO3909" s="1"/>
      <c r="AP3909" s="1"/>
      <c r="AQ3909" s="1"/>
    </row>
    <row r="3910" spans="1:43" ht="15.75" x14ac:dyDescent="0.2">
      <c r="A3910" s="67">
        <f t="shared" si="1652"/>
        <v>46192</v>
      </c>
      <c r="B3910" s="8">
        <f t="shared" si="1656"/>
        <v>18792.30494156681</v>
      </c>
      <c r="C3910" s="224">
        <f t="shared" si="1657"/>
        <v>10600.166217886228</v>
      </c>
      <c r="D3910" s="28">
        <f t="shared" si="1658"/>
        <v>7245.38</v>
      </c>
      <c r="E3910" s="9">
        <f>IF(K3910=1,VLOOKUP(A3909,[1]Plan1!$AY$117:$BA$314,3),E3909)</f>
        <v>7276.54</v>
      </c>
      <c r="F3910" s="110">
        <f t="shared" si="1659"/>
        <v>45763</v>
      </c>
      <c r="G3910" s="12">
        <f t="shared" si="1660"/>
        <v>4.3006716003852752E-3</v>
      </c>
      <c r="H3910" s="11">
        <f t="shared" si="1661"/>
        <v>46173</v>
      </c>
      <c r="I3910" s="11">
        <f t="shared" si="1662"/>
        <v>46173</v>
      </c>
      <c r="J3910" s="1">
        <f t="shared" si="1663"/>
        <v>20</v>
      </c>
      <c r="K3910" s="1">
        <f t="shared" si="1664"/>
        <v>35</v>
      </c>
      <c r="L3910" s="8">
        <f t="shared" si="1665"/>
        <v>1.0075383</v>
      </c>
      <c r="M3910" s="14">
        <f t="shared" si="1666"/>
        <v>1.0110032900000001</v>
      </c>
      <c r="N3910" s="14">
        <f t="shared" si="1667"/>
        <v>1.7557650905657978</v>
      </c>
      <c r="O3910" s="8">
        <f t="shared" si="1668"/>
        <v>1.76900057</v>
      </c>
      <c r="P3910" s="8">
        <f t="shared" si="1669"/>
        <v>18751.700081530002</v>
      </c>
      <c r="Q3910" s="13">
        <f t="shared" si="1670"/>
        <v>0</v>
      </c>
      <c r="R3910" s="21">
        <v>0</v>
      </c>
      <c r="S3910" s="8">
        <f t="shared" si="1671"/>
        <v>0</v>
      </c>
      <c r="T3910" s="10">
        <f t="shared" si="1672"/>
        <v>0</v>
      </c>
      <c r="U3910" s="13">
        <f t="shared" si="1673"/>
        <v>75</v>
      </c>
      <c r="V3910" s="13">
        <v>252</v>
      </c>
      <c r="W3910" s="14">
        <f t="shared" si="1675"/>
        <v>1</v>
      </c>
      <c r="X3910" s="85">
        <f t="shared" si="1655"/>
        <v>40.604860036809022</v>
      </c>
      <c r="Y3910" s="8">
        <v>0</v>
      </c>
      <c r="Z3910" s="9">
        <f t="shared" si="1674"/>
        <v>0</v>
      </c>
      <c r="AA3910" s="26" t="str">
        <f t="shared" si="1653"/>
        <v>A+J=</v>
      </c>
      <c r="AB3910" s="70">
        <f t="shared" si="1654"/>
        <v>46265</v>
      </c>
      <c r="AC3910" s="4"/>
      <c r="AD3910" s="1"/>
      <c r="AE3910" s="11"/>
      <c r="AF3910" s="5"/>
      <c r="AG3910" s="1"/>
      <c r="AH3910" s="1"/>
      <c r="AI3910" s="1"/>
      <c r="AJ3910" s="1"/>
      <c r="AK3910" s="10"/>
      <c r="AL3910" s="1"/>
      <c r="AM3910" s="1"/>
      <c r="AN3910" s="1"/>
      <c r="AO3910" s="1"/>
      <c r="AP3910" s="1"/>
      <c r="AQ3910" s="1"/>
    </row>
    <row r="3911" spans="1:43" ht="15.75" x14ac:dyDescent="0.2">
      <c r="A3911" s="67">
        <f t="shared" si="1652"/>
        <v>46193</v>
      </c>
      <c r="B3911" s="8">
        <f t="shared" si="1656"/>
        <v>18792.30494156681</v>
      </c>
      <c r="C3911" s="224">
        <f t="shared" si="1657"/>
        <v>10600.166217886228</v>
      </c>
      <c r="D3911" s="28">
        <f t="shared" si="1658"/>
        <v>7245.38</v>
      </c>
      <c r="E3911" s="9">
        <f>IF(K3911=1,VLOOKUP(A3910,[1]Plan1!$AY$117:$BA$314,3),E3910)</f>
        <v>7276.54</v>
      </c>
      <c r="F3911" s="110">
        <f t="shared" si="1659"/>
        <v>45763</v>
      </c>
      <c r="G3911" s="12">
        <f t="shared" si="1660"/>
        <v>4.3006716003852752E-3</v>
      </c>
      <c r="H3911" s="11">
        <f t="shared" si="1661"/>
        <v>46173</v>
      </c>
      <c r="I3911" s="11">
        <f t="shared" si="1662"/>
        <v>46173</v>
      </c>
      <c r="J3911" s="1">
        <f t="shared" si="1663"/>
        <v>20</v>
      </c>
      <c r="K3911" s="1">
        <f t="shared" si="1664"/>
        <v>35</v>
      </c>
      <c r="L3911" s="8">
        <f t="shared" si="1665"/>
        <v>1.0075383</v>
      </c>
      <c r="M3911" s="14">
        <f t="shared" si="1666"/>
        <v>1.0110032900000001</v>
      </c>
      <c r="N3911" s="14">
        <f t="shared" si="1667"/>
        <v>1.7557650905657978</v>
      </c>
      <c r="O3911" s="8">
        <f t="shared" si="1668"/>
        <v>1.76900057</v>
      </c>
      <c r="P3911" s="8">
        <f t="shared" si="1669"/>
        <v>18751.700081530002</v>
      </c>
      <c r="Q3911" s="13">
        <f t="shared" si="1670"/>
        <v>0</v>
      </c>
      <c r="R3911" s="21">
        <v>0</v>
      </c>
      <c r="S3911" s="8">
        <f t="shared" si="1671"/>
        <v>0</v>
      </c>
      <c r="T3911" s="10">
        <f t="shared" si="1672"/>
        <v>0</v>
      </c>
      <c r="U3911" s="13">
        <f t="shared" si="1673"/>
        <v>75</v>
      </c>
      <c r="V3911" s="13">
        <v>252</v>
      </c>
      <c r="W3911" s="14">
        <f t="shared" si="1675"/>
        <v>1</v>
      </c>
      <c r="X3911" s="85">
        <f t="shared" si="1655"/>
        <v>40.604860036809022</v>
      </c>
      <c r="Y3911" s="8">
        <v>0</v>
      </c>
      <c r="Z3911" s="9">
        <f t="shared" si="1674"/>
        <v>0</v>
      </c>
      <c r="AA3911" s="26" t="str">
        <f t="shared" si="1653"/>
        <v>A+J=</v>
      </c>
      <c r="AB3911" s="70">
        <f t="shared" si="1654"/>
        <v>46265</v>
      </c>
      <c r="AC3911" s="4"/>
      <c r="AD3911" s="1"/>
      <c r="AE3911" s="11"/>
      <c r="AF3911" s="5"/>
      <c r="AG3911" s="1"/>
      <c r="AH3911" s="1"/>
      <c r="AI3911" s="1"/>
      <c r="AJ3911" s="1"/>
      <c r="AK3911" s="10"/>
      <c r="AL3911" s="1"/>
      <c r="AM3911" s="1"/>
      <c r="AN3911" s="1"/>
      <c r="AO3911" s="1"/>
      <c r="AP3911" s="1"/>
      <c r="AQ3911" s="1"/>
    </row>
    <row r="3912" spans="1:43" ht="15.75" x14ac:dyDescent="0.2">
      <c r="A3912" s="67">
        <f t="shared" si="1652"/>
        <v>46194</v>
      </c>
      <c r="B3912" s="8">
        <f t="shared" si="1656"/>
        <v>18792.30494156681</v>
      </c>
      <c r="C3912" s="224">
        <f t="shared" si="1657"/>
        <v>10600.166217886228</v>
      </c>
      <c r="D3912" s="28">
        <f t="shared" si="1658"/>
        <v>7245.38</v>
      </c>
      <c r="E3912" s="9">
        <f>IF(K3912=1,VLOOKUP(A3911,[1]Plan1!$AY$117:$BA$314,3),E3911)</f>
        <v>7276.54</v>
      </c>
      <c r="F3912" s="110">
        <f t="shared" si="1659"/>
        <v>45763</v>
      </c>
      <c r="G3912" s="12">
        <f t="shared" si="1660"/>
        <v>4.3006716003852752E-3</v>
      </c>
      <c r="H3912" s="11">
        <f t="shared" si="1661"/>
        <v>46173</v>
      </c>
      <c r="I3912" s="11">
        <f t="shared" si="1662"/>
        <v>46173</v>
      </c>
      <c r="J3912" s="1">
        <f t="shared" si="1663"/>
        <v>20</v>
      </c>
      <c r="K3912" s="1">
        <f t="shared" si="1664"/>
        <v>35</v>
      </c>
      <c r="L3912" s="8">
        <f t="shared" si="1665"/>
        <v>1.0075383</v>
      </c>
      <c r="M3912" s="14">
        <f t="shared" si="1666"/>
        <v>1.0110032900000001</v>
      </c>
      <c r="N3912" s="14">
        <f t="shared" si="1667"/>
        <v>1.7557650905657978</v>
      </c>
      <c r="O3912" s="8">
        <f t="shared" si="1668"/>
        <v>1.76900057</v>
      </c>
      <c r="P3912" s="8">
        <f t="shared" si="1669"/>
        <v>18751.700081530002</v>
      </c>
      <c r="Q3912" s="13">
        <f t="shared" si="1670"/>
        <v>0</v>
      </c>
      <c r="R3912" s="21">
        <v>0</v>
      </c>
      <c r="S3912" s="8">
        <f t="shared" si="1671"/>
        <v>0</v>
      </c>
      <c r="T3912" s="10">
        <f t="shared" si="1672"/>
        <v>0</v>
      </c>
      <c r="U3912" s="13">
        <f t="shared" si="1673"/>
        <v>75</v>
      </c>
      <c r="V3912" s="13">
        <v>252</v>
      </c>
      <c r="W3912" s="14">
        <f t="shared" si="1675"/>
        <v>1</v>
      </c>
      <c r="X3912" s="85">
        <f t="shared" si="1655"/>
        <v>40.604860036809022</v>
      </c>
      <c r="Y3912" s="8">
        <v>0</v>
      </c>
      <c r="Z3912" s="9">
        <f t="shared" si="1674"/>
        <v>0</v>
      </c>
      <c r="AA3912" s="26" t="str">
        <f t="shared" si="1653"/>
        <v>A+J=</v>
      </c>
      <c r="AB3912" s="70">
        <f t="shared" si="1654"/>
        <v>46265</v>
      </c>
      <c r="AC3912" s="4"/>
      <c r="AD3912" s="1"/>
      <c r="AE3912" s="11"/>
      <c r="AF3912" s="5"/>
      <c r="AG3912" s="1"/>
      <c r="AH3912" s="1"/>
      <c r="AI3912" s="1"/>
      <c r="AJ3912" s="1"/>
      <c r="AK3912" s="10"/>
      <c r="AL3912" s="1"/>
      <c r="AM3912" s="1"/>
      <c r="AN3912" s="1"/>
      <c r="AO3912" s="1"/>
      <c r="AP3912" s="1"/>
      <c r="AQ3912" s="1"/>
    </row>
    <row r="3913" spans="1:43" ht="15.75" x14ac:dyDescent="0.2">
      <c r="A3913" s="67">
        <f t="shared" si="1652"/>
        <v>46195</v>
      </c>
      <c r="B3913" s="8">
        <f t="shared" si="1656"/>
        <v>18796.337796526645</v>
      </c>
      <c r="C3913" s="224">
        <f t="shared" si="1657"/>
        <v>10600.166217886228</v>
      </c>
      <c r="D3913" s="28">
        <f t="shared" si="1658"/>
        <v>7245.38</v>
      </c>
      <c r="E3913" s="9">
        <f>IF(K3913=1,VLOOKUP(A3912,[1]Plan1!$AY$117:$BA$314,3),E3912)</f>
        <v>7276.54</v>
      </c>
      <c r="F3913" s="110">
        <f t="shared" si="1659"/>
        <v>45763</v>
      </c>
      <c r="G3913" s="12">
        <f t="shared" si="1660"/>
        <v>4.3006716003852752E-3</v>
      </c>
      <c r="H3913" s="11">
        <f t="shared" si="1661"/>
        <v>46173</v>
      </c>
      <c r="I3913" s="11">
        <f t="shared" si="1662"/>
        <v>46173</v>
      </c>
      <c r="J3913" s="1">
        <f t="shared" si="1663"/>
        <v>20</v>
      </c>
      <c r="K3913" s="1">
        <f t="shared" si="1664"/>
        <v>36</v>
      </c>
      <c r="L3913" s="8">
        <f t="shared" si="1665"/>
        <v>1.00775452</v>
      </c>
      <c r="M3913" s="14">
        <f t="shared" si="1666"/>
        <v>1.0110032900000001</v>
      </c>
      <c r="N3913" s="14">
        <f t="shared" si="1667"/>
        <v>1.7557650905657978</v>
      </c>
      <c r="O3913" s="8">
        <f t="shared" si="1668"/>
        <v>1.7693802000000001</v>
      </c>
      <c r="P3913" s="8">
        <f t="shared" si="1669"/>
        <v>18755.72422263</v>
      </c>
      <c r="Q3913" s="13">
        <f t="shared" si="1670"/>
        <v>0</v>
      </c>
      <c r="R3913" s="21">
        <v>0</v>
      </c>
      <c r="S3913" s="8">
        <f t="shared" si="1671"/>
        <v>0</v>
      </c>
      <c r="T3913" s="10">
        <f t="shared" si="1672"/>
        <v>0</v>
      </c>
      <c r="U3913" s="13">
        <f t="shared" si="1673"/>
        <v>76</v>
      </c>
      <c r="V3913" s="13">
        <v>252</v>
      </c>
      <c r="W3913" s="14">
        <f t="shared" si="1675"/>
        <v>1</v>
      </c>
      <c r="X3913" s="85">
        <f t="shared" si="1655"/>
        <v>40.613573896644453</v>
      </c>
      <c r="Y3913" s="8">
        <v>0</v>
      </c>
      <c r="Z3913" s="9">
        <f t="shared" si="1674"/>
        <v>0</v>
      </c>
      <c r="AA3913" s="26" t="str">
        <f t="shared" si="1653"/>
        <v>A+J=</v>
      </c>
      <c r="AB3913" s="70">
        <f t="shared" si="1654"/>
        <v>46265</v>
      </c>
      <c r="AC3913" s="4"/>
      <c r="AD3913" s="1"/>
      <c r="AE3913" s="11"/>
      <c r="AF3913" s="5"/>
      <c r="AG3913" s="1"/>
      <c r="AH3913" s="1"/>
      <c r="AI3913" s="1"/>
      <c r="AJ3913" s="1"/>
      <c r="AK3913" s="10"/>
      <c r="AL3913" s="1"/>
      <c r="AM3913" s="1"/>
      <c r="AN3913" s="1"/>
      <c r="AO3913" s="1"/>
      <c r="AP3913" s="1"/>
      <c r="AQ3913" s="1"/>
    </row>
    <row r="3914" spans="1:43" ht="15.75" x14ac:dyDescent="0.2">
      <c r="A3914" s="67">
        <f t="shared" si="1652"/>
        <v>46196</v>
      </c>
      <c r="B3914" s="8">
        <f t="shared" si="1656"/>
        <v>18800.37139510323</v>
      </c>
      <c r="C3914" s="224">
        <f t="shared" si="1657"/>
        <v>10600.166217886228</v>
      </c>
      <c r="D3914" s="28">
        <f t="shared" si="1658"/>
        <v>7245.38</v>
      </c>
      <c r="E3914" s="9">
        <f>IF(K3914=1,VLOOKUP(A3913,[1]Plan1!$AY$117:$BA$314,3),E3913)</f>
        <v>7276.54</v>
      </c>
      <c r="F3914" s="110">
        <f t="shared" si="1659"/>
        <v>45763</v>
      </c>
      <c r="G3914" s="12">
        <f t="shared" si="1660"/>
        <v>4.3006716003852752E-3</v>
      </c>
      <c r="H3914" s="11">
        <f t="shared" si="1661"/>
        <v>46173</v>
      </c>
      <c r="I3914" s="11">
        <f t="shared" si="1662"/>
        <v>46173</v>
      </c>
      <c r="J3914" s="1">
        <f t="shared" si="1663"/>
        <v>20</v>
      </c>
      <c r="K3914" s="1">
        <f t="shared" si="1664"/>
        <v>37</v>
      </c>
      <c r="L3914" s="8">
        <f t="shared" si="1665"/>
        <v>1.00797078</v>
      </c>
      <c r="M3914" s="14">
        <f t="shared" si="1666"/>
        <v>1.0110032900000001</v>
      </c>
      <c r="N3914" s="14">
        <f t="shared" si="1667"/>
        <v>1.7557650905657978</v>
      </c>
      <c r="O3914" s="8">
        <f t="shared" si="1668"/>
        <v>1.7697598999999999</v>
      </c>
      <c r="P3914" s="8">
        <f t="shared" si="1669"/>
        <v>18759.74910574</v>
      </c>
      <c r="Q3914" s="13">
        <f t="shared" si="1670"/>
        <v>0</v>
      </c>
      <c r="R3914" s="21">
        <v>0</v>
      </c>
      <c r="S3914" s="8">
        <f t="shared" si="1671"/>
        <v>0</v>
      </c>
      <c r="T3914" s="10">
        <f t="shared" si="1672"/>
        <v>0</v>
      </c>
      <c r="U3914" s="13">
        <f t="shared" si="1673"/>
        <v>77</v>
      </c>
      <c r="V3914" s="13">
        <v>252</v>
      </c>
      <c r="W3914" s="14">
        <f t="shared" si="1675"/>
        <v>1</v>
      </c>
      <c r="X3914" s="85">
        <f t="shared" si="1655"/>
        <v>40.622289363229051</v>
      </c>
      <c r="Y3914" s="8">
        <v>0</v>
      </c>
      <c r="Z3914" s="9">
        <f t="shared" si="1674"/>
        <v>0</v>
      </c>
      <c r="AA3914" s="26" t="str">
        <f t="shared" si="1653"/>
        <v>A+J=</v>
      </c>
      <c r="AB3914" s="70">
        <f t="shared" si="1654"/>
        <v>46265</v>
      </c>
      <c r="AC3914" s="4"/>
      <c r="AD3914" s="1"/>
      <c r="AE3914" s="11"/>
      <c r="AF3914" s="5"/>
      <c r="AG3914" s="1"/>
      <c r="AH3914" s="1"/>
      <c r="AI3914" s="1"/>
      <c r="AJ3914" s="1"/>
      <c r="AK3914" s="10"/>
      <c r="AL3914" s="1"/>
      <c r="AM3914" s="1"/>
      <c r="AN3914" s="1"/>
      <c r="AO3914" s="1"/>
      <c r="AP3914" s="1"/>
      <c r="AQ3914" s="1"/>
    </row>
    <row r="3915" spans="1:43" ht="15.75" x14ac:dyDescent="0.2">
      <c r="A3915" s="67">
        <f t="shared" ref="A3915:A3978" si="1676">(A3914+1)</f>
        <v>46197</v>
      </c>
      <c r="B3915" s="8">
        <f t="shared" si="1656"/>
        <v>18804.405737306566</v>
      </c>
      <c r="C3915" s="224">
        <f t="shared" si="1657"/>
        <v>10600.166217886228</v>
      </c>
      <c r="D3915" s="28">
        <f t="shared" si="1658"/>
        <v>7245.38</v>
      </c>
      <c r="E3915" s="9">
        <f>IF(K3915=1,VLOOKUP(A3914,[1]Plan1!$AY$117:$BA$314,3),E3914)</f>
        <v>7276.54</v>
      </c>
      <c r="F3915" s="110">
        <f t="shared" si="1659"/>
        <v>45763</v>
      </c>
      <c r="G3915" s="12">
        <f t="shared" si="1660"/>
        <v>4.3006716003852752E-3</v>
      </c>
      <c r="H3915" s="11">
        <f t="shared" si="1661"/>
        <v>46173</v>
      </c>
      <c r="I3915" s="11">
        <f t="shared" si="1662"/>
        <v>46173</v>
      </c>
      <c r="J3915" s="1">
        <f t="shared" si="1663"/>
        <v>20</v>
      </c>
      <c r="K3915" s="1">
        <f t="shared" si="1664"/>
        <v>38</v>
      </c>
      <c r="L3915" s="8">
        <f t="shared" si="1665"/>
        <v>1.0081870799999999</v>
      </c>
      <c r="M3915" s="14">
        <f t="shared" si="1666"/>
        <v>1.0110032900000001</v>
      </c>
      <c r="N3915" s="14">
        <f t="shared" si="1667"/>
        <v>1.7557650905657978</v>
      </c>
      <c r="O3915" s="8">
        <f t="shared" si="1668"/>
        <v>1.7701396700000001</v>
      </c>
      <c r="P3915" s="8">
        <f t="shared" si="1669"/>
        <v>18763.774730870002</v>
      </c>
      <c r="Q3915" s="13">
        <f t="shared" si="1670"/>
        <v>0</v>
      </c>
      <c r="R3915" s="21">
        <v>0</v>
      </c>
      <c r="S3915" s="8">
        <f t="shared" si="1671"/>
        <v>0</v>
      </c>
      <c r="T3915" s="10">
        <f t="shared" si="1672"/>
        <v>0</v>
      </c>
      <c r="U3915" s="13">
        <f t="shared" si="1673"/>
        <v>78</v>
      </c>
      <c r="V3915" s="13">
        <v>252</v>
      </c>
      <c r="W3915" s="14">
        <f t="shared" si="1675"/>
        <v>1</v>
      </c>
      <c r="X3915" s="85">
        <f t="shared" si="1655"/>
        <v>40.631006436562821</v>
      </c>
      <c r="Y3915" s="8">
        <v>0</v>
      </c>
      <c r="Z3915" s="9">
        <f t="shared" si="1674"/>
        <v>0</v>
      </c>
      <c r="AA3915" s="26" t="str">
        <f t="shared" ref="AA3915:AA3978" si="1677">IF($Q3914&gt;0,VLOOKUP($A3914,$AE$10:$AO$114,($AN$7)+1),AA3914)</f>
        <v>A+J=</v>
      </c>
      <c r="AB3915" s="70">
        <f t="shared" ref="AB3915:AB3978" si="1678">IF($Q3914&gt;0,VLOOKUP($A3914,$AE$10:$AO$114,($AO$7)+1),AB3914)</f>
        <v>46265</v>
      </c>
      <c r="AC3915" s="4"/>
      <c r="AD3915" s="1"/>
      <c r="AE3915" s="11"/>
      <c r="AF3915" s="5"/>
      <c r="AG3915" s="1"/>
      <c r="AH3915" s="1"/>
      <c r="AI3915" s="1"/>
      <c r="AJ3915" s="1"/>
      <c r="AK3915" s="10"/>
      <c r="AL3915" s="1"/>
      <c r="AM3915" s="1"/>
      <c r="AN3915" s="1"/>
      <c r="AO3915" s="1"/>
      <c r="AP3915" s="1"/>
      <c r="AQ3915" s="1"/>
    </row>
    <row r="3916" spans="1:43" ht="15.75" x14ac:dyDescent="0.2">
      <c r="A3916" s="67">
        <f t="shared" si="1676"/>
        <v>46198</v>
      </c>
      <c r="B3916" s="8">
        <f t="shared" si="1656"/>
        <v>18808.441248044786</v>
      </c>
      <c r="C3916" s="224">
        <f t="shared" si="1657"/>
        <v>10600.166217886228</v>
      </c>
      <c r="D3916" s="28">
        <f t="shared" si="1658"/>
        <v>7245.38</v>
      </c>
      <c r="E3916" s="9">
        <f>IF(K3916=1,VLOOKUP(A3915,[1]Plan1!$AY$117:$BA$314,3),E3915)</f>
        <v>7276.54</v>
      </c>
      <c r="F3916" s="110">
        <f t="shared" si="1659"/>
        <v>45763</v>
      </c>
      <c r="G3916" s="12">
        <f t="shared" si="1660"/>
        <v>4.3006716003852752E-3</v>
      </c>
      <c r="H3916" s="11">
        <f t="shared" si="1661"/>
        <v>46173</v>
      </c>
      <c r="I3916" s="11">
        <f t="shared" si="1662"/>
        <v>46173</v>
      </c>
      <c r="J3916" s="1">
        <f t="shared" si="1663"/>
        <v>20</v>
      </c>
      <c r="K3916" s="1">
        <f t="shared" si="1664"/>
        <v>39</v>
      </c>
      <c r="L3916" s="8">
        <f t="shared" si="1665"/>
        <v>1.0084034399999999</v>
      </c>
      <c r="M3916" s="14">
        <f t="shared" si="1666"/>
        <v>1.0110032900000001</v>
      </c>
      <c r="N3916" s="14">
        <f t="shared" si="1667"/>
        <v>1.7557650905657978</v>
      </c>
      <c r="O3916" s="8">
        <f t="shared" si="1668"/>
        <v>1.7705195499999999</v>
      </c>
      <c r="P3916" s="8">
        <f t="shared" si="1669"/>
        <v>18767.801522009999</v>
      </c>
      <c r="Q3916" s="13">
        <f t="shared" si="1670"/>
        <v>0</v>
      </c>
      <c r="R3916" s="21">
        <v>0</v>
      </c>
      <c r="S3916" s="8">
        <f t="shared" si="1671"/>
        <v>0</v>
      </c>
      <c r="T3916" s="10">
        <f t="shared" si="1672"/>
        <v>0</v>
      </c>
      <c r="U3916" s="13">
        <f t="shared" si="1673"/>
        <v>79</v>
      </c>
      <c r="V3916" s="13">
        <v>252</v>
      </c>
      <c r="W3916" s="14">
        <f t="shared" si="1675"/>
        <v>1</v>
      </c>
      <c r="X3916" s="85">
        <f t="shared" si="1655"/>
        <v>40.639726034788161</v>
      </c>
      <c r="Y3916" s="8">
        <v>0</v>
      </c>
      <c r="Z3916" s="9">
        <f t="shared" si="1674"/>
        <v>0</v>
      </c>
      <c r="AA3916" s="26" t="str">
        <f t="shared" si="1677"/>
        <v>A+J=</v>
      </c>
      <c r="AB3916" s="70">
        <f t="shared" si="1678"/>
        <v>46265</v>
      </c>
      <c r="AC3916" s="4"/>
      <c r="AD3916" s="1"/>
      <c r="AE3916" s="11"/>
      <c r="AF3916" s="5"/>
      <c r="AG3916" s="1"/>
      <c r="AH3916" s="1"/>
      <c r="AI3916" s="1"/>
      <c r="AJ3916" s="1"/>
      <c r="AK3916" s="10"/>
      <c r="AL3916" s="1"/>
      <c r="AM3916" s="1"/>
      <c r="AN3916" s="1"/>
      <c r="AO3916" s="1"/>
      <c r="AP3916" s="1"/>
      <c r="AQ3916" s="1"/>
    </row>
    <row r="3917" spans="1:43" ht="15.75" x14ac:dyDescent="0.2">
      <c r="A3917" s="67">
        <f t="shared" si="1676"/>
        <v>46199</v>
      </c>
      <c r="B3917" s="8">
        <f t="shared" si="1656"/>
        <v>18812.477289940693</v>
      </c>
      <c r="C3917" s="224">
        <f t="shared" si="1657"/>
        <v>10600.166217886228</v>
      </c>
      <c r="D3917" s="28">
        <f t="shared" si="1658"/>
        <v>7245.38</v>
      </c>
      <c r="E3917" s="9">
        <f>IF(K3917=1,VLOOKUP(A3916,[1]Plan1!$AY$117:$BA$314,3),E3916)</f>
        <v>7276.54</v>
      </c>
      <c r="F3917" s="110">
        <f t="shared" si="1659"/>
        <v>45763</v>
      </c>
      <c r="G3917" s="12">
        <f t="shared" si="1660"/>
        <v>4.3006716003852752E-3</v>
      </c>
      <c r="H3917" s="11">
        <f t="shared" si="1661"/>
        <v>46173</v>
      </c>
      <c r="I3917" s="11">
        <f t="shared" si="1662"/>
        <v>46173</v>
      </c>
      <c r="J3917" s="1">
        <f t="shared" si="1663"/>
        <v>20</v>
      </c>
      <c r="K3917" s="1">
        <f t="shared" si="1664"/>
        <v>40</v>
      </c>
      <c r="L3917" s="8">
        <f t="shared" si="1665"/>
        <v>1.00861983</v>
      </c>
      <c r="M3917" s="14">
        <f t="shared" si="1666"/>
        <v>1.0110032900000001</v>
      </c>
      <c r="N3917" s="14">
        <f t="shared" si="1667"/>
        <v>1.7557650905657978</v>
      </c>
      <c r="O3917" s="8">
        <f t="shared" si="1668"/>
        <v>1.77089948</v>
      </c>
      <c r="P3917" s="8">
        <f t="shared" si="1669"/>
        <v>18771.828843160001</v>
      </c>
      <c r="Q3917" s="13">
        <f t="shared" si="1670"/>
        <v>0</v>
      </c>
      <c r="R3917" s="21">
        <v>0</v>
      </c>
      <c r="S3917" s="8">
        <f t="shared" si="1671"/>
        <v>0</v>
      </c>
      <c r="T3917" s="10">
        <f t="shared" si="1672"/>
        <v>0</v>
      </c>
      <c r="U3917" s="13">
        <f t="shared" si="1673"/>
        <v>80</v>
      </c>
      <c r="V3917" s="13">
        <v>252</v>
      </c>
      <c r="W3917" s="14">
        <f t="shared" si="1675"/>
        <v>1</v>
      </c>
      <c r="X3917" s="85">
        <f t="shared" si="1655"/>
        <v>40.648446780691472</v>
      </c>
      <c r="Y3917" s="8">
        <v>0</v>
      </c>
      <c r="Z3917" s="9">
        <f t="shared" si="1674"/>
        <v>0</v>
      </c>
      <c r="AA3917" s="26" t="str">
        <f t="shared" si="1677"/>
        <v>A+J=</v>
      </c>
      <c r="AB3917" s="70">
        <f t="shared" si="1678"/>
        <v>46265</v>
      </c>
      <c r="AC3917" s="4"/>
      <c r="AD3917" s="1"/>
      <c r="AE3917" s="11"/>
      <c r="AF3917" s="5"/>
      <c r="AG3917" s="1"/>
      <c r="AH3917" s="1"/>
      <c r="AI3917" s="1"/>
      <c r="AJ3917" s="1"/>
      <c r="AK3917" s="10"/>
      <c r="AL3917" s="1"/>
      <c r="AM3917" s="1"/>
      <c r="AN3917" s="1"/>
      <c r="AO3917" s="1"/>
      <c r="AP3917" s="1"/>
      <c r="AQ3917" s="1"/>
    </row>
    <row r="3918" spans="1:43" ht="15.75" x14ac:dyDescent="0.2">
      <c r="A3918" s="67">
        <f t="shared" si="1676"/>
        <v>46200</v>
      </c>
      <c r="B3918" s="8">
        <f t="shared" si="1656"/>
        <v>18812.477289940693</v>
      </c>
      <c r="C3918" s="224">
        <f t="shared" si="1657"/>
        <v>10600.166217886228</v>
      </c>
      <c r="D3918" s="28">
        <f t="shared" si="1658"/>
        <v>7245.38</v>
      </c>
      <c r="E3918" s="9">
        <f>IF(K3918=1,VLOOKUP(A3917,[1]Plan1!$AY$117:$BA$314,3),E3917)</f>
        <v>7276.54</v>
      </c>
      <c r="F3918" s="110">
        <f t="shared" si="1659"/>
        <v>45763</v>
      </c>
      <c r="G3918" s="12">
        <f t="shared" si="1660"/>
        <v>4.3006716003852752E-3</v>
      </c>
      <c r="H3918" s="11">
        <f t="shared" si="1661"/>
        <v>46173</v>
      </c>
      <c r="I3918" s="11">
        <f t="shared" si="1662"/>
        <v>46173</v>
      </c>
      <c r="J3918" s="1">
        <f t="shared" si="1663"/>
        <v>20</v>
      </c>
      <c r="K3918" s="1">
        <f t="shared" si="1664"/>
        <v>40</v>
      </c>
      <c r="L3918" s="8">
        <f t="shared" si="1665"/>
        <v>1.00861983</v>
      </c>
      <c r="M3918" s="14">
        <f t="shared" si="1666"/>
        <v>1.0110032900000001</v>
      </c>
      <c r="N3918" s="14">
        <f t="shared" si="1667"/>
        <v>1.7557650905657978</v>
      </c>
      <c r="O3918" s="8">
        <f t="shared" si="1668"/>
        <v>1.77089948</v>
      </c>
      <c r="P3918" s="8">
        <f t="shared" si="1669"/>
        <v>18771.828843160001</v>
      </c>
      <c r="Q3918" s="13">
        <f t="shared" si="1670"/>
        <v>0</v>
      </c>
      <c r="R3918" s="21">
        <v>0</v>
      </c>
      <c r="S3918" s="8">
        <f t="shared" si="1671"/>
        <v>0</v>
      </c>
      <c r="T3918" s="10">
        <f t="shared" si="1672"/>
        <v>0</v>
      </c>
      <c r="U3918" s="13">
        <f t="shared" si="1673"/>
        <v>80</v>
      </c>
      <c r="V3918" s="13">
        <v>252</v>
      </c>
      <c r="W3918" s="14">
        <f t="shared" si="1675"/>
        <v>1</v>
      </c>
      <c r="X3918" s="85">
        <f t="shared" si="1655"/>
        <v>40.648446780691472</v>
      </c>
      <c r="Y3918" s="8">
        <v>0</v>
      </c>
      <c r="Z3918" s="9">
        <f t="shared" si="1674"/>
        <v>0</v>
      </c>
      <c r="AA3918" s="26" t="str">
        <f t="shared" si="1677"/>
        <v>A+J=</v>
      </c>
      <c r="AB3918" s="70">
        <f t="shared" si="1678"/>
        <v>46265</v>
      </c>
      <c r="AC3918" s="4"/>
      <c r="AD3918" s="1"/>
      <c r="AE3918" s="11"/>
      <c r="AF3918" s="5"/>
      <c r="AG3918" s="1"/>
      <c r="AH3918" s="1"/>
      <c r="AI3918" s="1"/>
      <c r="AJ3918" s="1"/>
      <c r="AK3918" s="10"/>
      <c r="AL3918" s="1"/>
      <c r="AM3918" s="1"/>
      <c r="AN3918" s="1"/>
      <c r="AO3918" s="1"/>
      <c r="AP3918" s="1"/>
      <c r="AQ3918" s="1"/>
    </row>
    <row r="3919" spans="1:43" ht="15.75" x14ac:dyDescent="0.2">
      <c r="A3919" s="67">
        <f t="shared" si="1676"/>
        <v>46201</v>
      </c>
      <c r="B3919" s="8">
        <f t="shared" si="1656"/>
        <v>18812.477289940693</v>
      </c>
      <c r="C3919" s="224">
        <f t="shared" si="1657"/>
        <v>10600.166217886228</v>
      </c>
      <c r="D3919" s="28">
        <f t="shared" si="1658"/>
        <v>7245.38</v>
      </c>
      <c r="E3919" s="9">
        <f>IF(K3919=1,VLOOKUP(A3918,[1]Plan1!$AY$117:$BA$314,3),E3918)</f>
        <v>7276.54</v>
      </c>
      <c r="F3919" s="110">
        <f t="shared" si="1659"/>
        <v>45763</v>
      </c>
      <c r="G3919" s="12">
        <f t="shared" si="1660"/>
        <v>4.3006716003852752E-3</v>
      </c>
      <c r="H3919" s="11">
        <f t="shared" si="1661"/>
        <v>46173</v>
      </c>
      <c r="I3919" s="11">
        <f t="shared" si="1662"/>
        <v>46173</v>
      </c>
      <c r="J3919" s="1">
        <f t="shared" si="1663"/>
        <v>20</v>
      </c>
      <c r="K3919" s="1">
        <f t="shared" si="1664"/>
        <v>40</v>
      </c>
      <c r="L3919" s="8">
        <f t="shared" si="1665"/>
        <v>1.00861983</v>
      </c>
      <c r="M3919" s="14">
        <f t="shared" si="1666"/>
        <v>1.0110032900000001</v>
      </c>
      <c r="N3919" s="14">
        <f t="shared" si="1667"/>
        <v>1.7557650905657978</v>
      </c>
      <c r="O3919" s="8">
        <f t="shared" si="1668"/>
        <v>1.77089948</v>
      </c>
      <c r="P3919" s="8">
        <f t="shared" si="1669"/>
        <v>18771.828843160001</v>
      </c>
      <c r="Q3919" s="13">
        <f t="shared" si="1670"/>
        <v>0</v>
      </c>
      <c r="R3919" s="21">
        <v>0</v>
      </c>
      <c r="S3919" s="8">
        <f t="shared" si="1671"/>
        <v>0</v>
      </c>
      <c r="T3919" s="10">
        <f t="shared" si="1672"/>
        <v>0</v>
      </c>
      <c r="U3919" s="13">
        <f t="shared" si="1673"/>
        <v>80</v>
      </c>
      <c r="V3919" s="13">
        <v>252</v>
      </c>
      <c r="W3919" s="14">
        <f t="shared" si="1675"/>
        <v>1</v>
      </c>
      <c r="X3919" s="85">
        <f t="shared" ref="X3919:X3982" si="1679">TRUNC((P3919*(W3919-1)),8)+(-AC$3479*(O3919/O$3469)*W3919)</f>
        <v>40.648446780691472</v>
      </c>
      <c r="Y3919" s="8">
        <v>0</v>
      </c>
      <c r="Z3919" s="9">
        <f t="shared" si="1674"/>
        <v>0</v>
      </c>
      <c r="AA3919" s="26" t="str">
        <f t="shared" si="1677"/>
        <v>A+J=</v>
      </c>
      <c r="AB3919" s="70">
        <f t="shared" si="1678"/>
        <v>46265</v>
      </c>
      <c r="AC3919" s="4"/>
      <c r="AD3919" s="1"/>
      <c r="AE3919" s="11"/>
      <c r="AF3919" s="5"/>
      <c r="AG3919" s="1"/>
      <c r="AH3919" s="1"/>
      <c r="AI3919" s="1"/>
      <c r="AJ3919" s="1"/>
      <c r="AK3919" s="10"/>
      <c r="AL3919" s="1"/>
      <c r="AM3919" s="1"/>
      <c r="AN3919" s="1"/>
      <c r="AO3919" s="1"/>
      <c r="AP3919" s="1"/>
      <c r="AQ3919" s="1"/>
    </row>
    <row r="3920" spans="1:43" ht="15.75" x14ac:dyDescent="0.2">
      <c r="A3920" s="67">
        <f t="shared" si="1676"/>
        <v>46202</v>
      </c>
      <c r="B3920" s="8">
        <f t="shared" si="1656"/>
        <v>18816.514500381487</v>
      </c>
      <c r="C3920" s="224">
        <f t="shared" si="1657"/>
        <v>10600.166217886228</v>
      </c>
      <c r="D3920" s="28">
        <f t="shared" si="1658"/>
        <v>7245.38</v>
      </c>
      <c r="E3920" s="9">
        <f>IF(K3920=1,VLOOKUP(A3919,[1]Plan1!$AY$117:$BA$314,3),E3919)</f>
        <v>7276.54</v>
      </c>
      <c r="F3920" s="110">
        <f t="shared" si="1659"/>
        <v>45763</v>
      </c>
      <c r="G3920" s="12">
        <f t="shared" si="1660"/>
        <v>4.3006716003852752E-3</v>
      </c>
      <c r="H3920" s="11">
        <f t="shared" si="1661"/>
        <v>46173</v>
      </c>
      <c r="I3920" s="11">
        <f t="shared" si="1662"/>
        <v>46173</v>
      </c>
      <c r="J3920" s="1">
        <f t="shared" si="1663"/>
        <v>20</v>
      </c>
      <c r="K3920" s="1">
        <f t="shared" si="1664"/>
        <v>41</v>
      </c>
      <c r="L3920" s="8">
        <f t="shared" si="1665"/>
        <v>1.0088362799999999</v>
      </c>
      <c r="M3920" s="14">
        <f t="shared" si="1666"/>
        <v>1.0110032900000001</v>
      </c>
      <c r="N3920" s="14">
        <f t="shared" si="1667"/>
        <v>1.7557650905657978</v>
      </c>
      <c r="O3920" s="8">
        <f t="shared" si="1668"/>
        <v>1.77127952</v>
      </c>
      <c r="P3920" s="8">
        <f t="shared" si="1669"/>
        <v>18775.85733033</v>
      </c>
      <c r="Q3920" s="13">
        <f t="shared" si="1670"/>
        <v>0</v>
      </c>
      <c r="R3920" s="21">
        <v>0</v>
      </c>
      <c r="S3920" s="8">
        <f t="shared" si="1671"/>
        <v>0</v>
      </c>
      <c r="T3920" s="10">
        <f t="shared" si="1672"/>
        <v>0</v>
      </c>
      <c r="U3920" s="13">
        <f t="shared" si="1673"/>
        <v>81</v>
      </c>
      <c r="V3920" s="13">
        <v>252</v>
      </c>
      <c r="W3920" s="14">
        <f t="shared" si="1675"/>
        <v>1</v>
      </c>
      <c r="X3920" s="85">
        <f t="shared" si="1679"/>
        <v>40.657170051486347</v>
      </c>
      <c r="Y3920" s="8">
        <v>0</v>
      </c>
      <c r="Z3920" s="9">
        <f t="shared" si="1674"/>
        <v>0</v>
      </c>
      <c r="AA3920" s="26" t="str">
        <f t="shared" si="1677"/>
        <v>A+J=</v>
      </c>
      <c r="AB3920" s="70">
        <f t="shared" si="1678"/>
        <v>46265</v>
      </c>
      <c r="AC3920" s="4"/>
      <c r="AD3920" s="1"/>
      <c r="AE3920" s="11"/>
      <c r="AF3920" s="5"/>
      <c r="AG3920" s="1"/>
      <c r="AH3920" s="1"/>
      <c r="AI3920" s="1"/>
      <c r="AJ3920" s="1"/>
      <c r="AK3920" s="10"/>
      <c r="AL3920" s="1"/>
      <c r="AM3920" s="1"/>
      <c r="AN3920" s="1"/>
      <c r="AO3920" s="1"/>
      <c r="AP3920" s="1"/>
      <c r="AQ3920" s="1"/>
    </row>
    <row r="3921" spans="1:43" ht="15.75" x14ac:dyDescent="0.2">
      <c r="A3921" s="67">
        <f t="shared" si="1676"/>
        <v>46203</v>
      </c>
      <c r="B3921" s="8">
        <f t="shared" si="1656"/>
        <v>18820.552348209494</v>
      </c>
      <c r="C3921" s="224">
        <f t="shared" si="1657"/>
        <v>10600.166217886228</v>
      </c>
      <c r="D3921" s="28">
        <f t="shared" si="1658"/>
        <v>7245.38</v>
      </c>
      <c r="E3921" s="9">
        <f>IF(K3921=1,VLOOKUP(A3920,[1]Plan1!$AY$117:$BA$314,3),E3920)</f>
        <v>7276.54</v>
      </c>
      <c r="F3921" s="110">
        <f t="shared" si="1659"/>
        <v>45763</v>
      </c>
      <c r="G3921" s="12">
        <f t="shared" si="1660"/>
        <v>4.3006716003852752E-3</v>
      </c>
      <c r="H3921" s="11">
        <f t="shared" si="1661"/>
        <v>46173</v>
      </c>
      <c r="I3921" s="11">
        <f t="shared" si="1662"/>
        <v>46173</v>
      </c>
      <c r="J3921" s="1">
        <f t="shared" si="1663"/>
        <v>20</v>
      </c>
      <c r="K3921" s="1">
        <f t="shared" si="1664"/>
        <v>42</v>
      </c>
      <c r="L3921" s="8">
        <f t="shared" si="1665"/>
        <v>1.00905277</v>
      </c>
      <c r="M3921" s="14">
        <f t="shared" si="1666"/>
        <v>1.0110032900000001</v>
      </c>
      <c r="N3921" s="14">
        <f t="shared" si="1667"/>
        <v>1.7557650905657978</v>
      </c>
      <c r="O3921" s="8">
        <f t="shared" si="1668"/>
        <v>1.7716596200000001</v>
      </c>
      <c r="P3921" s="8">
        <f t="shared" si="1669"/>
        <v>18779.88645351</v>
      </c>
      <c r="Q3921" s="13">
        <f t="shared" si="1670"/>
        <v>0</v>
      </c>
      <c r="R3921" s="21">
        <v>0</v>
      </c>
      <c r="S3921" s="8">
        <f t="shared" si="1671"/>
        <v>0</v>
      </c>
      <c r="T3921" s="10">
        <f t="shared" si="1672"/>
        <v>0</v>
      </c>
      <c r="U3921" s="13">
        <f t="shared" si="1673"/>
        <v>82</v>
      </c>
      <c r="V3921" s="13">
        <v>252</v>
      </c>
      <c r="W3921" s="14">
        <f t="shared" si="1675"/>
        <v>1</v>
      </c>
      <c r="X3921" s="85">
        <f t="shared" si="1679"/>
        <v>40.665894699494785</v>
      </c>
      <c r="Y3921" s="8">
        <v>0</v>
      </c>
      <c r="Z3921" s="9">
        <f t="shared" si="1674"/>
        <v>0</v>
      </c>
      <c r="AA3921" s="26" t="str">
        <f t="shared" si="1677"/>
        <v>A+J=</v>
      </c>
      <c r="AB3921" s="70">
        <f t="shared" si="1678"/>
        <v>46265</v>
      </c>
      <c r="AC3921" s="4"/>
      <c r="AD3921" s="1"/>
      <c r="AE3921" s="11"/>
      <c r="AF3921" s="5"/>
      <c r="AG3921" s="1"/>
      <c r="AH3921" s="1"/>
      <c r="AI3921" s="1"/>
      <c r="AJ3921" s="1"/>
      <c r="AK3921" s="10"/>
      <c r="AL3921" s="1"/>
      <c r="AM3921" s="1"/>
      <c r="AN3921" s="1"/>
      <c r="AO3921" s="1"/>
      <c r="AP3921" s="1"/>
      <c r="AQ3921" s="1"/>
    </row>
    <row r="3922" spans="1:43" ht="15.75" x14ac:dyDescent="0.2">
      <c r="A3922" s="67">
        <f t="shared" si="1676"/>
        <v>46204</v>
      </c>
      <c r="B3922" s="8">
        <f t="shared" si="1656"/>
        <v>18824.591258352859</v>
      </c>
      <c r="C3922" s="224">
        <f t="shared" si="1657"/>
        <v>10600.166217886228</v>
      </c>
      <c r="D3922" s="28">
        <f t="shared" si="1658"/>
        <v>7245.38</v>
      </c>
      <c r="E3922" s="9">
        <f>IF(K3922=1,VLOOKUP(A3921,[1]Plan1!$AY$117:$BA$314,3),E3921)</f>
        <v>7276.54</v>
      </c>
      <c r="F3922" s="110">
        <f t="shared" si="1659"/>
        <v>45763</v>
      </c>
      <c r="G3922" s="12">
        <f t="shared" si="1660"/>
        <v>4.3006716003852752E-3</v>
      </c>
      <c r="H3922" s="11">
        <f t="shared" si="1661"/>
        <v>46173</v>
      </c>
      <c r="I3922" s="11">
        <f t="shared" si="1662"/>
        <v>46173</v>
      </c>
      <c r="J3922" s="1">
        <f t="shared" si="1663"/>
        <v>20</v>
      </c>
      <c r="K3922" s="1">
        <f t="shared" si="1664"/>
        <v>43</v>
      </c>
      <c r="L3922" s="8">
        <f t="shared" si="1665"/>
        <v>1.0092693100000001</v>
      </c>
      <c r="M3922" s="14">
        <f t="shared" si="1666"/>
        <v>1.0110032900000001</v>
      </c>
      <c r="N3922" s="14">
        <f t="shared" si="1667"/>
        <v>1.7557650905657978</v>
      </c>
      <c r="O3922" s="8">
        <f t="shared" si="1668"/>
        <v>1.77203982</v>
      </c>
      <c r="P3922" s="8">
        <f t="shared" si="1669"/>
        <v>18783.916636710001</v>
      </c>
      <c r="Q3922" s="13">
        <f t="shared" si="1670"/>
        <v>0</v>
      </c>
      <c r="R3922" s="21">
        <v>0</v>
      </c>
      <c r="S3922" s="8">
        <f t="shared" si="1671"/>
        <v>0</v>
      </c>
      <c r="T3922" s="10">
        <f t="shared" si="1672"/>
        <v>0</v>
      </c>
      <c r="U3922" s="13">
        <f t="shared" si="1673"/>
        <v>83</v>
      </c>
      <c r="V3922" s="13">
        <v>252</v>
      </c>
      <c r="W3922" s="14">
        <f t="shared" si="1675"/>
        <v>1</v>
      </c>
      <c r="X3922" s="85">
        <f t="shared" si="1679"/>
        <v>40.674621642859201</v>
      </c>
      <c r="Y3922" s="8">
        <v>0</v>
      </c>
      <c r="Z3922" s="9">
        <f t="shared" si="1674"/>
        <v>0</v>
      </c>
      <c r="AA3922" s="26" t="str">
        <f t="shared" si="1677"/>
        <v>A+J=</v>
      </c>
      <c r="AB3922" s="70">
        <f t="shared" si="1678"/>
        <v>46265</v>
      </c>
      <c r="AC3922" s="4"/>
      <c r="AD3922" s="1"/>
      <c r="AE3922" s="11"/>
      <c r="AF3922" s="5"/>
      <c r="AG3922" s="1"/>
      <c r="AH3922" s="1"/>
      <c r="AI3922" s="1"/>
      <c r="AJ3922" s="1"/>
      <c r="AK3922" s="10"/>
      <c r="AL3922" s="1"/>
      <c r="AM3922" s="1"/>
      <c r="AN3922" s="1"/>
      <c r="AO3922" s="1"/>
      <c r="AP3922" s="1"/>
      <c r="AQ3922" s="1"/>
    </row>
    <row r="3923" spans="1:43" ht="15.75" x14ac:dyDescent="0.2">
      <c r="A3923" s="67">
        <f t="shared" si="1676"/>
        <v>46205</v>
      </c>
      <c r="B3923" s="8">
        <f t="shared" si="1656"/>
        <v>18828.630805873439</v>
      </c>
      <c r="C3923" s="224">
        <f t="shared" si="1657"/>
        <v>10600.166217886228</v>
      </c>
      <c r="D3923" s="28">
        <f t="shared" si="1658"/>
        <v>7245.38</v>
      </c>
      <c r="E3923" s="9">
        <f>IF(K3923=1,VLOOKUP(A3922,[1]Plan1!$AY$117:$BA$314,3),E3922)</f>
        <v>7276.54</v>
      </c>
      <c r="F3923" s="110">
        <f t="shared" si="1659"/>
        <v>45763</v>
      </c>
      <c r="G3923" s="12">
        <f t="shared" si="1660"/>
        <v>4.3006716003852752E-3</v>
      </c>
      <c r="H3923" s="11">
        <f t="shared" si="1661"/>
        <v>46173</v>
      </c>
      <c r="I3923" s="11">
        <f t="shared" si="1662"/>
        <v>46173</v>
      </c>
      <c r="J3923" s="1">
        <f t="shared" si="1663"/>
        <v>20</v>
      </c>
      <c r="K3923" s="1">
        <f t="shared" si="1664"/>
        <v>44</v>
      </c>
      <c r="L3923" s="8">
        <f t="shared" si="1665"/>
        <v>1.0094858900000001</v>
      </c>
      <c r="M3923" s="14">
        <f t="shared" si="1666"/>
        <v>1.0110032900000001</v>
      </c>
      <c r="N3923" s="14">
        <f t="shared" si="1667"/>
        <v>1.7557650905657978</v>
      </c>
      <c r="O3923" s="8">
        <f t="shared" si="1668"/>
        <v>1.7724200800000001</v>
      </c>
      <c r="P3923" s="8">
        <f t="shared" si="1669"/>
        <v>18787.947455910002</v>
      </c>
      <c r="Q3923" s="13">
        <f t="shared" si="1670"/>
        <v>0</v>
      </c>
      <c r="R3923" s="21">
        <v>0</v>
      </c>
      <c r="S3923" s="8">
        <f t="shared" si="1671"/>
        <v>0</v>
      </c>
      <c r="T3923" s="10">
        <f t="shared" si="1672"/>
        <v>0</v>
      </c>
      <c r="U3923" s="13">
        <f t="shared" si="1673"/>
        <v>84</v>
      </c>
      <c r="V3923" s="13">
        <v>252</v>
      </c>
      <c r="W3923" s="14">
        <f t="shared" si="1675"/>
        <v>1</v>
      </c>
      <c r="X3923" s="85">
        <f t="shared" si="1679"/>
        <v>40.68334996343718</v>
      </c>
      <c r="Y3923" s="8">
        <v>0</v>
      </c>
      <c r="Z3923" s="9">
        <f t="shared" si="1674"/>
        <v>0</v>
      </c>
      <c r="AA3923" s="26" t="str">
        <f t="shared" si="1677"/>
        <v>A+J=</v>
      </c>
      <c r="AB3923" s="70">
        <f t="shared" si="1678"/>
        <v>46265</v>
      </c>
      <c r="AC3923" s="4"/>
      <c r="AD3923" s="1"/>
      <c r="AE3923" s="11"/>
      <c r="AF3923" s="5"/>
      <c r="AG3923" s="1"/>
      <c r="AH3923" s="1"/>
      <c r="AI3923" s="1"/>
      <c r="AJ3923" s="1"/>
      <c r="AK3923" s="10"/>
      <c r="AL3923" s="1"/>
      <c r="AM3923" s="1"/>
      <c r="AN3923" s="1"/>
      <c r="AO3923" s="1"/>
      <c r="AP3923" s="1"/>
      <c r="AQ3923" s="1"/>
    </row>
    <row r="3924" spans="1:43" ht="15.75" x14ac:dyDescent="0.2">
      <c r="A3924" s="67">
        <f t="shared" si="1676"/>
        <v>46206</v>
      </c>
      <c r="B3924" s="8">
        <f t="shared" si="1656"/>
        <v>18832.671521948905</v>
      </c>
      <c r="C3924" s="224">
        <f t="shared" si="1657"/>
        <v>10600.166217886228</v>
      </c>
      <c r="D3924" s="28">
        <f t="shared" si="1658"/>
        <v>7245.38</v>
      </c>
      <c r="E3924" s="9">
        <f>IF(K3924=1,VLOOKUP(A3923,[1]Plan1!$AY$117:$BA$314,3),E3923)</f>
        <v>7276.54</v>
      </c>
      <c r="F3924" s="110">
        <f t="shared" si="1659"/>
        <v>45763</v>
      </c>
      <c r="G3924" s="12">
        <f t="shared" si="1660"/>
        <v>4.3006716003852752E-3</v>
      </c>
      <c r="H3924" s="11">
        <f t="shared" si="1661"/>
        <v>46173</v>
      </c>
      <c r="I3924" s="11">
        <f t="shared" si="1662"/>
        <v>46173</v>
      </c>
      <c r="J3924" s="1">
        <f t="shared" si="1663"/>
        <v>20</v>
      </c>
      <c r="K3924" s="1">
        <f t="shared" si="1664"/>
        <v>45</v>
      </c>
      <c r="L3924" s="8">
        <f t="shared" si="1665"/>
        <v>1.00970253</v>
      </c>
      <c r="M3924" s="14">
        <f t="shared" si="1666"/>
        <v>1.0110032900000001</v>
      </c>
      <c r="N3924" s="14">
        <f t="shared" si="1667"/>
        <v>1.7557650905657978</v>
      </c>
      <c r="O3924" s="8">
        <f t="shared" si="1668"/>
        <v>1.7728004500000001</v>
      </c>
      <c r="P3924" s="8">
        <f t="shared" si="1669"/>
        <v>18791.97944114</v>
      </c>
      <c r="Q3924" s="13">
        <f t="shared" si="1670"/>
        <v>0</v>
      </c>
      <c r="R3924" s="21">
        <v>0</v>
      </c>
      <c r="S3924" s="8">
        <f t="shared" si="1671"/>
        <v>0</v>
      </c>
      <c r="T3924" s="10">
        <f t="shared" si="1672"/>
        <v>0</v>
      </c>
      <c r="U3924" s="13">
        <f t="shared" si="1673"/>
        <v>85</v>
      </c>
      <c r="V3924" s="13">
        <v>252</v>
      </c>
      <c r="W3924" s="14">
        <f t="shared" si="1675"/>
        <v>1</v>
      </c>
      <c r="X3924" s="85">
        <f t="shared" si="1679"/>
        <v>40.692080808906717</v>
      </c>
      <c r="Y3924" s="8">
        <v>0</v>
      </c>
      <c r="Z3924" s="9">
        <f t="shared" si="1674"/>
        <v>0</v>
      </c>
      <c r="AA3924" s="26" t="str">
        <f t="shared" si="1677"/>
        <v>A+J=</v>
      </c>
      <c r="AB3924" s="70">
        <f t="shared" si="1678"/>
        <v>46265</v>
      </c>
      <c r="AC3924" s="4"/>
      <c r="AD3924" s="1"/>
      <c r="AE3924" s="11"/>
      <c r="AF3924" s="5"/>
      <c r="AG3924" s="1"/>
      <c r="AH3924" s="1"/>
      <c r="AI3924" s="1"/>
      <c r="AJ3924" s="1"/>
      <c r="AK3924" s="10"/>
      <c r="AL3924" s="1"/>
      <c r="AM3924" s="1"/>
      <c r="AN3924" s="1"/>
      <c r="AO3924" s="1"/>
      <c r="AP3924" s="1"/>
      <c r="AQ3924" s="1"/>
    </row>
    <row r="3925" spans="1:43" ht="15.75" x14ac:dyDescent="0.2">
      <c r="A3925" s="67">
        <f t="shared" si="1676"/>
        <v>46207</v>
      </c>
      <c r="B3925" s="8">
        <f t="shared" si="1656"/>
        <v>18832.671521948905</v>
      </c>
      <c r="C3925" s="224">
        <f t="shared" si="1657"/>
        <v>10600.166217886228</v>
      </c>
      <c r="D3925" s="28">
        <f t="shared" si="1658"/>
        <v>7245.38</v>
      </c>
      <c r="E3925" s="9">
        <f>IF(K3925=1,VLOOKUP(A3924,[1]Plan1!$AY$117:$BA$314,3),E3924)</f>
        <v>7276.54</v>
      </c>
      <c r="F3925" s="110">
        <f t="shared" si="1659"/>
        <v>45763</v>
      </c>
      <c r="G3925" s="12">
        <f t="shared" si="1660"/>
        <v>4.3006716003852752E-3</v>
      </c>
      <c r="H3925" s="11">
        <f t="shared" si="1661"/>
        <v>46173</v>
      </c>
      <c r="I3925" s="11">
        <f t="shared" si="1662"/>
        <v>46173</v>
      </c>
      <c r="J3925" s="1">
        <f t="shared" si="1663"/>
        <v>20</v>
      </c>
      <c r="K3925" s="1">
        <f t="shared" si="1664"/>
        <v>45</v>
      </c>
      <c r="L3925" s="8">
        <f t="shared" si="1665"/>
        <v>1.00970253</v>
      </c>
      <c r="M3925" s="14">
        <f t="shared" si="1666"/>
        <v>1.0110032900000001</v>
      </c>
      <c r="N3925" s="14">
        <f t="shared" si="1667"/>
        <v>1.7557650905657978</v>
      </c>
      <c r="O3925" s="8">
        <f t="shared" si="1668"/>
        <v>1.7728004500000001</v>
      </c>
      <c r="P3925" s="8">
        <f t="shared" si="1669"/>
        <v>18791.97944114</v>
      </c>
      <c r="Q3925" s="13">
        <f t="shared" si="1670"/>
        <v>0</v>
      </c>
      <c r="R3925" s="21">
        <v>0</v>
      </c>
      <c r="S3925" s="8">
        <f t="shared" si="1671"/>
        <v>0</v>
      </c>
      <c r="T3925" s="10">
        <f t="shared" si="1672"/>
        <v>0</v>
      </c>
      <c r="U3925" s="13">
        <f t="shared" si="1673"/>
        <v>85</v>
      </c>
      <c r="V3925" s="13">
        <v>252</v>
      </c>
      <c r="W3925" s="14">
        <f t="shared" si="1675"/>
        <v>1</v>
      </c>
      <c r="X3925" s="85">
        <f t="shared" si="1679"/>
        <v>40.692080808906717</v>
      </c>
      <c r="Y3925" s="8">
        <v>0</v>
      </c>
      <c r="Z3925" s="9">
        <f t="shared" si="1674"/>
        <v>0</v>
      </c>
      <c r="AA3925" s="26" t="str">
        <f t="shared" si="1677"/>
        <v>A+J=</v>
      </c>
      <c r="AB3925" s="70">
        <f t="shared" si="1678"/>
        <v>46265</v>
      </c>
      <c r="AC3925" s="4"/>
      <c r="AD3925" s="1"/>
      <c r="AE3925" s="11"/>
      <c r="AF3925" s="5"/>
      <c r="AG3925" s="1"/>
      <c r="AH3925" s="1"/>
      <c r="AI3925" s="1"/>
      <c r="AJ3925" s="1"/>
      <c r="AK3925" s="10"/>
      <c r="AL3925" s="1"/>
      <c r="AM3925" s="1"/>
      <c r="AN3925" s="1"/>
      <c r="AO3925" s="1"/>
      <c r="AP3925" s="1"/>
      <c r="AQ3925" s="1"/>
    </row>
    <row r="3926" spans="1:43" ht="15.75" x14ac:dyDescent="0.2">
      <c r="A3926" s="67">
        <f t="shared" si="1676"/>
        <v>46208</v>
      </c>
      <c r="B3926" s="8">
        <f t="shared" si="1656"/>
        <v>18832.671521948905</v>
      </c>
      <c r="C3926" s="224">
        <f t="shared" si="1657"/>
        <v>10600.166217886228</v>
      </c>
      <c r="D3926" s="28">
        <f t="shared" si="1658"/>
        <v>7245.38</v>
      </c>
      <c r="E3926" s="9">
        <f>IF(K3926=1,VLOOKUP(A3925,[1]Plan1!$AY$117:$BA$314,3),E3925)</f>
        <v>7276.54</v>
      </c>
      <c r="F3926" s="110">
        <f t="shared" si="1659"/>
        <v>45763</v>
      </c>
      <c r="G3926" s="12">
        <f t="shared" si="1660"/>
        <v>4.3006716003852752E-3</v>
      </c>
      <c r="H3926" s="11">
        <f t="shared" si="1661"/>
        <v>46173</v>
      </c>
      <c r="I3926" s="11">
        <f t="shared" si="1662"/>
        <v>46173</v>
      </c>
      <c r="J3926" s="1">
        <f t="shared" si="1663"/>
        <v>20</v>
      </c>
      <c r="K3926" s="1">
        <f t="shared" si="1664"/>
        <v>45</v>
      </c>
      <c r="L3926" s="8">
        <f t="shared" si="1665"/>
        <v>1.00970253</v>
      </c>
      <c r="M3926" s="14">
        <f t="shared" si="1666"/>
        <v>1.0110032900000001</v>
      </c>
      <c r="N3926" s="14">
        <f t="shared" si="1667"/>
        <v>1.7557650905657978</v>
      </c>
      <c r="O3926" s="8">
        <f t="shared" si="1668"/>
        <v>1.7728004500000001</v>
      </c>
      <c r="P3926" s="8">
        <f t="shared" si="1669"/>
        <v>18791.97944114</v>
      </c>
      <c r="Q3926" s="13">
        <f t="shared" si="1670"/>
        <v>0</v>
      </c>
      <c r="R3926" s="21">
        <v>0</v>
      </c>
      <c r="S3926" s="8">
        <f t="shared" si="1671"/>
        <v>0</v>
      </c>
      <c r="T3926" s="10">
        <f t="shared" si="1672"/>
        <v>0</v>
      </c>
      <c r="U3926" s="13">
        <f t="shared" si="1673"/>
        <v>85</v>
      </c>
      <c r="V3926" s="13">
        <v>252</v>
      </c>
      <c r="W3926" s="14">
        <f t="shared" si="1675"/>
        <v>1</v>
      </c>
      <c r="X3926" s="85">
        <f t="shared" si="1679"/>
        <v>40.692080808906717</v>
      </c>
      <c r="Y3926" s="8">
        <v>0</v>
      </c>
      <c r="Z3926" s="9">
        <f t="shared" si="1674"/>
        <v>0</v>
      </c>
      <c r="AA3926" s="26" t="str">
        <f t="shared" si="1677"/>
        <v>A+J=</v>
      </c>
      <c r="AB3926" s="70">
        <f t="shared" si="1678"/>
        <v>46265</v>
      </c>
      <c r="AC3926" s="4"/>
      <c r="AD3926" s="1"/>
      <c r="AE3926" s="11"/>
      <c r="AF3926" s="5"/>
      <c r="AG3926" s="1"/>
      <c r="AH3926" s="1"/>
      <c r="AI3926" s="1"/>
      <c r="AJ3926" s="1"/>
      <c r="AK3926" s="10"/>
      <c r="AL3926" s="1"/>
      <c r="AM3926" s="1"/>
      <c r="AN3926" s="1"/>
      <c r="AO3926" s="1"/>
      <c r="AP3926" s="1"/>
      <c r="AQ3926" s="1"/>
    </row>
    <row r="3927" spans="1:43" ht="15.75" x14ac:dyDescent="0.2">
      <c r="A3927" s="67">
        <f t="shared" si="1676"/>
        <v>46209</v>
      </c>
      <c r="B3927" s="8">
        <f t="shared" si="1656"/>
        <v>18836.712769172053</v>
      </c>
      <c r="C3927" s="224">
        <f t="shared" si="1657"/>
        <v>10600.166217886228</v>
      </c>
      <c r="D3927" s="28">
        <f t="shared" si="1658"/>
        <v>7245.38</v>
      </c>
      <c r="E3927" s="9">
        <f>IF(K3927=1,VLOOKUP(A3926,[1]Plan1!$AY$117:$BA$314,3),E3926)</f>
        <v>7276.54</v>
      </c>
      <c r="F3927" s="110">
        <f t="shared" si="1659"/>
        <v>45763</v>
      </c>
      <c r="G3927" s="12">
        <f t="shared" si="1660"/>
        <v>4.3006716003852752E-3</v>
      </c>
      <c r="H3927" s="11">
        <f t="shared" si="1661"/>
        <v>46173</v>
      </c>
      <c r="I3927" s="11">
        <f t="shared" si="1662"/>
        <v>46173</v>
      </c>
      <c r="J3927" s="1">
        <f t="shared" si="1663"/>
        <v>20</v>
      </c>
      <c r="K3927" s="1">
        <f t="shared" si="1664"/>
        <v>46</v>
      </c>
      <c r="L3927" s="8">
        <f t="shared" si="1665"/>
        <v>1.0099191999999999</v>
      </c>
      <c r="M3927" s="14">
        <f t="shared" si="1666"/>
        <v>1.0110032900000001</v>
      </c>
      <c r="N3927" s="14">
        <f t="shared" si="1667"/>
        <v>1.7557650905657978</v>
      </c>
      <c r="O3927" s="8">
        <f t="shared" si="1668"/>
        <v>1.77318087</v>
      </c>
      <c r="P3927" s="8">
        <f t="shared" si="1669"/>
        <v>18796.011956369999</v>
      </c>
      <c r="Q3927" s="13">
        <f t="shared" si="1670"/>
        <v>0</v>
      </c>
      <c r="R3927" s="21">
        <v>0</v>
      </c>
      <c r="S3927" s="8">
        <f t="shared" si="1671"/>
        <v>0</v>
      </c>
      <c r="T3927" s="10">
        <f t="shared" si="1672"/>
        <v>0</v>
      </c>
      <c r="U3927" s="13">
        <f t="shared" si="1673"/>
        <v>86</v>
      </c>
      <c r="V3927" s="13">
        <v>252</v>
      </c>
      <c r="W3927" s="14">
        <f t="shared" si="1675"/>
        <v>1</v>
      </c>
      <c r="X3927" s="85">
        <f t="shared" si="1679"/>
        <v>40.700812802054244</v>
      </c>
      <c r="Y3927" s="8">
        <v>0</v>
      </c>
      <c r="Z3927" s="9">
        <f t="shared" si="1674"/>
        <v>0</v>
      </c>
      <c r="AA3927" s="26" t="str">
        <f t="shared" si="1677"/>
        <v>A+J=</v>
      </c>
      <c r="AB3927" s="70">
        <f t="shared" si="1678"/>
        <v>46265</v>
      </c>
      <c r="AC3927" s="4"/>
      <c r="AD3927" s="1"/>
      <c r="AE3927" s="11"/>
      <c r="AF3927" s="5"/>
      <c r="AG3927" s="1"/>
      <c r="AH3927" s="1"/>
      <c r="AI3927" s="1"/>
      <c r="AJ3927" s="1"/>
      <c r="AK3927" s="10"/>
      <c r="AL3927" s="1"/>
      <c r="AM3927" s="1"/>
      <c r="AN3927" s="1"/>
      <c r="AO3927" s="1"/>
      <c r="AP3927" s="1"/>
      <c r="AQ3927" s="1"/>
    </row>
    <row r="3928" spans="1:43" ht="15.75" x14ac:dyDescent="0.2">
      <c r="A3928" s="67">
        <f t="shared" si="1676"/>
        <v>46210</v>
      </c>
      <c r="B3928" s="8">
        <f t="shared" si="1656"/>
        <v>18840.755184940095</v>
      </c>
      <c r="C3928" s="224">
        <f t="shared" si="1657"/>
        <v>10600.166217886228</v>
      </c>
      <c r="D3928" s="28">
        <f t="shared" si="1658"/>
        <v>7245.38</v>
      </c>
      <c r="E3928" s="9">
        <f>IF(K3928=1,VLOOKUP(A3927,[1]Plan1!$AY$117:$BA$314,3),E3927)</f>
        <v>7276.54</v>
      </c>
      <c r="F3928" s="110">
        <f t="shared" si="1659"/>
        <v>45763</v>
      </c>
      <c r="G3928" s="12">
        <f t="shared" si="1660"/>
        <v>4.3006716003852752E-3</v>
      </c>
      <c r="H3928" s="11">
        <f t="shared" si="1661"/>
        <v>46173</v>
      </c>
      <c r="I3928" s="11">
        <f t="shared" si="1662"/>
        <v>46173</v>
      </c>
      <c r="J3928" s="1">
        <f t="shared" si="1663"/>
        <v>20</v>
      </c>
      <c r="K3928" s="1">
        <f t="shared" si="1664"/>
        <v>47</v>
      </c>
      <c r="L3928" s="8">
        <f t="shared" si="1665"/>
        <v>1.0101359299999999</v>
      </c>
      <c r="M3928" s="14">
        <f t="shared" si="1666"/>
        <v>1.0110032900000001</v>
      </c>
      <c r="N3928" s="14">
        <f t="shared" si="1667"/>
        <v>1.7557650905657978</v>
      </c>
      <c r="O3928" s="8">
        <f t="shared" si="1668"/>
        <v>1.7735614</v>
      </c>
      <c r="P3928" s="8">
        <f t="shared" si="1669"/>
        <v>18800.045637620002</v>
      </c>
      <c r="Q3928" s="13">
        <f t="shared" si="1670"/>
        <v>0</v>
      </c>
      <c r="R3928" s="21">
        <v>0</v>
      </c>
      <c r="S3928" s="8">
        <f t="shared" si="1671"/>
        <v>0</v>
      </c>
      <c r="T3928" s="10">
        <f t="shared" si="1672"/>
        <v>0</v>
      </c>
      <c r="U3928" s="13">
        <f t="shared" si="1673"/>
        <v>87</v>
      </c>
      <c r="V3928" s="13">
        <v>252</v>
      </c>
      <c r="W3928" s="14">
        <f t="shared" si="1675"/>
        <v>1</v>
      </c>
      <c r="X3928" s="85">
        <f t="shared" si="1679"/>
        <v>40.709547320093314</v>
      </c>
      <c r="Y3928" s="8">
        <v>0</v>
      </c>
      <c r="Z3928" s="9">
        <f t="shared" si="1674"/>
        <v>0</v>
      </c>
      <c r="AA3928" s="26" t="str">
        <f t="shared" si="1677"/>
        <v>A+J=</v>
      </c>
      <c r="AB3928" s="70">
        <f t="shared" si="1678"/>
        <v>46265</v>
      </c>
      <c r="AC3928" s="4"/>
      <c r="AD3928" s="1"/>
      <c r="AE3928" s="11"/>
      <c r="AF3928" s="5"/>
      <c r="AG3928" s="1"/>
      <c r="AH3928" s="1"/>
      <c r="AI3928" s="1"/>
      <c r="AJ3928" s="1"/>
      <c r="AK3928" s="10"/>
      <c r="AL3928" s="1"/>
      <c r="AM3928" s="1"/>
      <c r="AN3928" s="1"/>
      <c r="AO3928" s="1"/>
      <c r="AP3928" s="1"/>
      <c r="AQ3928" s="1"/>
    </row>
    <row r="3929" spans="1:43" ht="15.75" x14ac:dyDescent="0.2">
      <c r="A3929" s="67">
        <f t="shared" si="1676"/>
        <v>46211</v>
      </c>
      <c r="B3929" s="8">
        <f t="shared" si="1656"/>
        <v>18844.798238095344</v>
      </c>
      <c r="C3929" s="224">
        <f t="shared" si="1657"/>
        <v>10600.166217886228</v>
      </c>
      <c r="D3929" s="28">
        <f t="shared" si="1658"/>
        <v>7245.38</v>
      </c>
      <c r="E3929" s="9">
        <f>IF(K3929=1,VLOOKUP(A3928,[1]Plan1!$AY$117:$BA$314,3),E3928)</f>
        <v>7276.54</v>
      </c>
      <c r="F3929" s="110">
        <f t="shared" si="1659"/>
        <v>45763</v>
      </c>
      <c r="G3929" s="12">
        <f t="shared" si="1660"/>
        <v>4.3006716003852752E-3</v>
      </c>
      <c r="H3929" s="11">
        <f t="shared" si="1661"/>
        <v>46173</v>
      </c>
      <c r="I3929" s="11">
        <f t="shared" si="1662"/>
        <v>46173</v>
      </c>
      <c r="J3929" s="1">
        <f t="shared" si="1663"/>
        <v>20</v>
      </c>
      <c r="K3929" s="1">
        <f t="shared" si="1664"/>
        <v>48</v>
      </c>
      <c r="L3929" s="8">
        <f t="shared" si="1665"/>
        <v>1.0103527000000001</v>
      </c>
      <c r="M3929" s="14">
        <f t="shared" si="1666"/>
        <v>1.0110032900000001</v>
      </c>
      <c r="N3929" s="14">
        <f t="shared" si="1667"/>
        <v>1.7557650905657978</v>
      </c>
      <c r="O3929" s="8">
        <f t="shared" si="1668"/>
        <v>1.77394199</v>
      </c>
      <c r="P3929" s="8">
        <f t="shared" si="1669"/>
        <v>18804.079954879999</v>
      </c>
      <c r="Q3929" s="13">
        <f t="shared" si="1670"/>
        <v>0</v>
      </c>
      <c r="R3929" s="21">
        <v>0</v>
      </c>
      <c r="S3929" s="8">
        <f t="shared" si="1671"/>
        <v>0</v>
      </c>
      <c r="T3929" s="10">
        <f t="shared" si="1672"/>
        <v>0</v>
      </c>
      <c r="U3929" s="13">
        <f t="shared" si="1673"/>
        <v>88</v>
      </c>
      <c r="V3929" s="13">
        <v>252</v>
      </c>
      <c r="W3929" s="14">
        <f t="shared" si="1675"/>
        <v>1</v>
      </c>
      <c r="X3929" s="85">
        <f t="shared" si="1679"/>
        <v>40.718283215345977</v>
      </c>
      <c r="Y3929" s="8">
        <v>0</v>
      </c>
      <c r="Z3929" s="9">
        <f t="shared" si="1674"/>
        <v>0</v>
      </c>
      <c r="AA3929" s="26" t="str">
        <f t="shared" si="1677"/>
        <v>A+J=</v>
      </c>
      <c r="AB3929" s="70">
        <f t="shared" si="1678"/>
        <v>46265</v>
      </c>
      <c r="AC3929" s="4"/>
      <c r="AD3929" s="1"/>
      <c r="AE3929" s="11"/>
      <c r="AF3929" s="5"/>
      <c r="AG3929" s="1"/>
      <c r="AH3929" s="1"/>
      <c r="AI3929" s="1"/>
      <c r="AJ3929" s="1"/>
      <c r="AK3929" s="10"/>
      <c r="AL3929" s="1"/>
      <c r="AM3929" s="1"/>
      <c r="AN3929" s="1"/>
      <c r="AO3929" s="1"/>
      <c r="AP3929" s="1"/>
      <c r="AQ3929" s="1"/>
    </row>
    <row r="3930" spans="1:43" ht="15.75" x14ac:dyDescent="0.2">
      <c r="A3930" s="67">
        <f t="shared" si="1676"/>
        <v>46212</v>
      </c>
      <c r="B3930" s="8">
        <f t="shared" si="1656"/>
        <v>18848.842141106885</v>
      </c>
      <c r="C3930" s="224">
        <f t="shared" si="1657"/>
        <v>10600.166217886228</v>
      </c>
      <c r="D3930" s="28">
        <f t="shared" si="1658"/>
        <v>7245.38</v>
      </c>
      <c r="E3930" s="9">
        <f>IF(K3930=1,VLOOKUP(A3929,[1]Plan1!$AY$117:$BA$314,3),E3929)</f>
        <v>7276.54</v>
      </c>
      <c r="F3930" s="110">
        <f t="shared" si="1659"/>
        <v>45763</v>
      </c>
      <c r="G3930" s="12">
        <f t="shared" si="1660"/>
        <v>4.3006716003852752E-3</v>
      </c>
      <c r="H3930" s="11">
        <f t="shared" si="1661"/>
        <v>46173</v>
      </c>
      <c r="I3930" s="11">
        <f t="shared" si="1662"/>
        <v>46173</v>
      </c>
      <c r="J3930" s="1">
        <f t="shared" si="1663"/>
        <v>20</v>
      </c>
      <c r="K3930" s="1">
        <f t="shared" si="1664"/>
        <v>49</v>
      </c>
      <c r="L3930" s="8">
        <f t="shared" si="1665"/>
        <v>1.0105695100000001</v>
      </c>
      <c r="M3930" s="14">
        <f t="shared" si="1666"/>
        <v>1.0110032900000001</v>
      </c>
      <c r="N3930" s="14">
        <f t="shared" si="1667"/>
        <v>1.7557650905657978</v>
      </c>
      <c r="O3930" s="8">
        <f t="shared" si="1668"/>
        <v>1.7743226599999999</v>
      </c>
      <c r="P3930" s="8">
        <f t="shared" si="1669"/>
        <v>18808.115120160001</v>
      </c>
      <c r="Q3930" s="13">
        <f t="shared" si="1670"/>
        <v>0</v>
      </c>
      <c r="R3930" s="21">
        <v>0</v>
      </c>
      <c r="S3930" s="8">
        <f t="shared" si="1671"/>
        <v>0</v>
      </c>
      <c r="T3930" s="10">
        <f t="shared" si="1672"/>
        <v>0</v>
      </c>
      <c r="U3930" s="13">
        <f t="shared" si="1673"/>
        <v>89</v>
      </c>
      <c r="V3930" s="13">
        <v>252</v>
      </c>
      <c r="W3930" s="14">
        <f t="shared" si="1675"/>
        <v>1</v>
      </c>
      <c r="X3930" s="85">
        <f t="shared" si="1679"/>
        <v>40.727020946883407</v>
      </c>
      <c r="Y3930" s="8">
        <v>0</v>
      </c>
      <c r="Z3930" s="9">
        <f t="shared" si="1674"/>
        <v>0</v>
      </c>
      <c r="AA3930" s="26" t="str">
        <f t="shared" si="1677"/>
        <v>A+J=</v>
      </c>
      <c r="AB3930" s="70">
        <f t="shared" si="1678"/>
        <v>46265</v>
      </c>
      <c r="AC3930" s="4"/>
      <c r="AD3930" s="1"/>
      <c r="AE3930" s="11"/>
      <c r="AF3930" s="5"/>
      <c r="AG3930" s="1"/>
      <c r="AH3930" s="1"/>
      <c r="AI3930" s="1"/>
      <c r="AJ3930" s="1"/>
      <c r="AK3930" s="10"/>
      <c r="AL3930" s="1"/>
      <c r="AM3930" s="1"/>
      <c r="AN3930" s="1"/>
      <c r="AO3930" s="1"/>
      <c r="AP3930" s="1"/>
      <c r="AQ3930" s="1"/>
    </row>
    <row r="3931" spans="1:43" ht="15.75" x14ac:dyDescent="0.2">
      <c r="A3931" s="67">
        <f t="shared" si="1676"/>
        <v>46213</v>
      </c>
      <c r="B3931" s="8">
        <f t="shared" si="1656"/>
        <v>18852.887212653313</v>
      </c>
      <c r="C3931" s="224">
        <f t="shared" si="1657"/>
        <v>10600.166217886228</v>
      </c>
      <c r="D3931" s="28">
        <f t="shared" si="1658"/>
        <v>7245.38</v>
      </c>
      <c r="E3931" s="9">
        <f>IF(K3931=1,VLOOKUP(A3930,[1]Plan1!$AY$117:$BA$314,3),E3930)</f>
        <v>7276.54</v>
      </c>
      <c r="F3931" s="110">
        <f t="shared" si="1659"/>
        <v>45763</v>
      </c>
      <c r="G3931" s="12">
        <f t="shared" si="1660"/>
        <v>4.3006716003852752E-3</v>
      </c>
      <c r="H3931" s="11">
        <f t="shared" si="1661"/>
        <v>46173</v>
      </c>
      <c r="I3931" s="11">
        <f t="shared" si="1662"/>
        <v>46173</v>
      </c>
      <c r="J3931" s="1">
        <f t="shared" si="1663"/>
        <v>20</v>
      </c>
      <c r="K3931" s="1">
        <f t="shared" si="1664"/>
        <v>50</v>
      </c>
      <c r="L3931" s="8">
        <f t="shared" si="1665"/>
        <v>1.0107863800000001</v>
      </c>
      <c r="M3931" s="14">
        <f t="shared" si="1666"/>
        <v>1.0110032900000001</v>
      </c>
      <c r="N3931" s="14">
        <f t="shared" si="1667"/>
        <v>1.7557650905657978</v>
      </c>
      <c r="O3931" s="8">
        <f t="shared" si="1668"/>
        <v>1.7747034399999999</v>
      </c>
      <c r="P3931" s="8">
        <f t="shared" si="1669"/>
        <v>18812.151451450001</v>
      </c>
      <c r="Q3931" s="13">
        <f t="shared" si="1670"/>
        <v>0</v>
      </c>
      <c r="R3931" s="21">
        <v>0</v>
      </c>
      <c r="S3931" s="8">
        <f t="shared" si="1671"/>
        <v>0</v>
      </c>
      <c r="T3931" s="10">
        <f t="shared" si="1672"/>
        <v>0</v>
      </c>
      <c r="U3931" s="13">
        <f t="shared" si="1673"/>
        <v>90</v>
      </c>
      <c r="V3931" s="13">
        <v>252</v>
      </c>
      <c r="W3931" s="14">
        <f t="shared" si="1675"/>
        <v>1</v>
      </c>
      <c r="X3931" s="85">
        <f t="shared" si="1679"/>
        <v>40.735761203312379</v>
      </c>
      <c r="Y3931" s="8">
        <v>0</v>
      </c>
      <c r="Z3931" s="9">
        <f t="shared" si="1674"/>
        <v>0</v>
      </c>
      <c r="AA3931" s="26" t="str">
        <f t="shared" si="1677"/>
        <v>A+J=</v>
      </c>
      <c r="AB3931" s="70">
        <f t="shared" si="1678"/>
        <v>46265</v>
      </c>
      <c r="AC3931" s="4"/>
      <c r="AD3931" s="1"/>
      <c r="AE3931" s="11"/>
      <c r="AF3931" s="5"/>
      <c r="AG3931" s="1"/>
      <c r="AH3931" s="1"/>
      <c r="AI3931" s="1"/>
      <c r="AJ3931" s="1"/>
      <c r="AK3931" s="10"/>
      <c r="AL3931" s="1"/>
      <c r="AM3931" s="1"/>
      <c r="AN3931" s="1"/>
      <c r="AO3931" s="1"/>
      <c r="AP3931" s="1"/>
      <c r="AQ3931" s="1"/>
    </row>
    <row r="3932" spans="1:43" ht="15.75" x14ac:dyDescent="0.2">
      <c r="A3932" s="67">
        <f t="shared" si="1676"/>
        <v>46214</v>
      </c>
      <c r="B3932" s="8">
        <f t="shared" si="1656"/>
        <v>18852.887212653313</v>
      </c>
      <c r="C3932" s="224">
        <f t="shared" si="1657"/>
        <v>10600.166217886228</v>
      </c>
      <c r="D3932" s="28">
        <f t="shared" si="1658"/>
        <v>7245.38</v>
      </c>
      <c r="E3932" s="9">
        <f>IF(K3932=1,VLOOKUP(A3931,[1]Plan1!$AY$117:$BA$314,3),E3931)</f>
        <v>7276.54</v>
      </c>
      <c r="F3932" s="110">
        <f t="shared" si="1659"/>
        <v>45763</v>
      </c>
      <c r="G3932" s="12">
        <f t="shared" si="1660"/>
        <v>4.3006716003852752E-3</v>
      </c>
      <c r="H3932" s="11">
        <f t="shared" si="1661"/>
        <v>46173</v>
      </c>
      <c r="I3932" s="11">
        <f t="shared" si="1662"/>
        <v>46173</v>
      </c>
      <c r="J3932" s="1">
        <f t="shared" si="1663"/>
        <v>20</v>
      </c>
      <c r="K3932" s="1">
        <f t="shared" si="1664"/>
        <v>50</v>
      </c>
      <c r="L3932" s="8">
        <f t="shared" si="1665"/>
        <v>1.0107863800000001</v>
      </c>
      <c r="M3932" s="14">
        <f t="shared" si="1666"/>
        <v>1.0110032900000001</v>
      </c>
      <c r="N3932" s="14">
        <f t="shared" si="1667"/>
        <v>1.7557650905657978</v>
      </c>
      <c r="O3932" s="8">
        <f t="shared" si="1668"/>
        <v>1.7747034399999999</v>
      </c>
      <c r="P3932" s="8">
        <f t="shared" si="1669"/>
        <v>18812.151451450001</v>
      </c>
      <c r="Q3932" s="13">
        <f t="shared" si="1670"/>
        <v>0</v>
      </c>
      <c r="R3932" s="21">
        <v>0</v>
      </c>
      <c r="S3932" s="8">
        <f t="shared" si="1671"/>
        <v>0</v>
      </c>
      <c r="T3932" s="10">
        <f t="shared" si="1672"/>
        <v>0</v>
      </c>
      <c r="U3932" s="13">
        <f t="shared" si="1673"/>
        <v>90</v>
      </c>
      <c r="V3932" s="13">
        <v>252</v>
      </c>
      <c r="W3932" s="14">
        <f t="shared" si="1675"/>
        <v>1</v>
      </c>
      <c r="X3932" s="85">
        <f t="shared" si="1679"/>
        <v>40.735761203312379</v>
      </c>
      <c r="Y3932" s="8">
        <v>0</v>
      </c>
      <c r="Z3932" s="9">
        <f t="shared" si="1674"/>
        <v>0</v>
      </c>
      <c r="AA3932" s="26" t="str">
        <f t="shared" si="1677"/>
        <v>A+J=</v>
      </c>
      <c r="AB3932" s="70">
        <f t="shared" si="1678"/>
        <v>46265</v>
      </c>
      <c r="AC3932" s="4"/>
      <c r="AD3932" s="1"/>
      <c r="AE3932" s="11"/>
      <c r="AF3932" s="5"/>
      <c r="AG3932" s="1"/>
      <c r="AH3932" s="1"/>
      <c r="AI3932" s="1"/>
      <c r="AJ3932" s="1"/>
      <c r="AK3932" s="10"/>
      <c r="AL3932" s="1"/>
      <c r="AM3932" s="1"/>
      <c r="AN3932" s="1"/>
      <c r="AO3932" s="1"/>
      <c r="AP3932" s="1"/>
      <c r="AQ3932" s="1"/>
    </row>
    <row r="3933" spans="1:43" ht="15.75" x14ac:dyDescent="0.2">
      <c r="A3933" s="67">
        <f t="shared" si="1676"/>
        <v>46215</v>
      </c>
      <c r="B3933" s="8">
        <f t="shared" si="1656"/>
        <v>18852.887212653313</v>
      </c>
      <c r="C3933" s="224">
        <f t="shared" si="1657"/>
        <v>10600.166217886228</v>
      </c>
      <c r="D3933" s="28">
        <f t="shared" si="1658"/>
        <v>7245.38</v>
      </c>
      <c r="E3933" s="9">
        <f>IF(K3933=1,VLOOKUP(A3932,[1]Plan1!$AY$117:$BA$314,3),E3932)</f>
        <v>7276.54</v>
      </c>
      <c r="F3933" s="110">
        <f t="shared" si="1659"/>
        <v>45763</v>
      </c>
      <c r="G3933" s="12">
        <f t="shared" si="1660"/>
        <v>4.3006716003852752E-3</v>
      </c>
      <c r="H3933" s="11">
        <f t="shared" si="1661"/>
        <v>46173</v>
      </c>
      <c r="I3933" s="11">
        <f t="shared" si="1662"/>
        <v>46173</v>
      </c>
      <c r="J3933" s="1">
        <f t="shared" si="1663"/>
        <v>20</v>
      </c>
      <c r="K3933" s="1">
        <f t="shared" si="1664"/>
        <v>50</v>
      </c>
      <c r="L3933" s="8">
        <f t="shared" si="1665"/>
        <v>1.0107863800000001</v>
      </c>
      <c r="M3933" s="14">
        <f t="shared" si="1666"/>
        <v>1.0110032900000001</v>
      </c>
      <c r="N3933" s="14">
        <f t="shared" si="1667"/>
        <v>1.7557650905657978</v>
      </c>
      <c r="O3933" s="8">
        <f t="shared" si="1668"/>
        <v>1.7747034399999999</v>
      </c>
      <c r="P3933" s="8">
        <f t="shared" si="1669"/>
        <v>18812.151451450001</v>
      </c>
      <c r="Q3933" s="13">
        <f t="shared" si="1670"/>
        <v>0</v>
      </c>
      <c r="R3933" s="21">
        <v>0</v>
      </c>
      <c r="S3933" s="8">
        <f t="shared" si="1671"/>
        <v>0</v>
      </c>
      <c r="T3933" s="10">
        <f t="shared" si="1672"/>
        <v>0</v>
      </c>
      <c r="U3933" s="13">
        <f t="shared" si="1673"/>
        <v>90</v>
      </c>
      <c r="V3933" s="13">
        <v>252</v>
      </c>
      <c r="W3933" s="14">
        <f t="shared" si="1675"/>
        <v>1</v>
      </c>
      <c r="X3933" s="85">
        <f t="shared" si="1679"/>
        <v>40.735761203312379</v>
      </c>
      <c r="Y3933" s="8">
        <v>0</v>
      </c>
      <c r="Z3933" s="9">
        <f t="shared" si="1674"/>
        <v>0</v>
      </c>
      <c r="AA3933" s="26" t="str">
        <f t="shared" si="1677"/>
        <v>A+J=</v>
      </c>
      <c r="AB3933" s="70">
        <f t="shared" si="1678"/>
        <v>46265</v>
      </c>
      <c r="AC3933" s="4"/>
      <c r="AD3933" s="1"/>
      <c r="AE3933" s="11"/>
      <c r="AF3933" s="5"/>
      <c r="AG3933" s="1"/>
      <c r="AH3933" s="1"/>
      <c r="AI3933" s="1"/>
      <c r="AJ3933" s="1"/>
      <c r="AK3933" s="10"/>
      <c r="AL3933" s="1"/>
      <c r="AM3933" s="1"/>
      <c r="AN3933" s="1"/>
      <c r="AO3933" s="1"/>
      <c r="AP3933" s="1"/>
      <c r="AQ3933" s="1"/>
    </row>
    <row r="3934" spans="1:43" ht="15.75" x14ac:dyDescent="0.2">
      <c r="A3934" s="67">
        <f t="shared" si="1676"/>
        <v>46216</v>
      </c>
      <c r="B3934" s="8">
        <f t="shared" si="1656"/>
        <v>18856.932921586955</v>
      </c>
      <c r="C3934" s="224">
        <f t="shared" si="1657"/>
        <v>10600.166217886228</v>
      </c>
      <c r="D3934" s="28">
        <f t="shared" si="1658"/>
        <v>7245.38</v>
      </c>
      <c r="E3934" s="9">
        <f>IF(K3934=1,VLOOKUP(A3933,[1]Plan1!$AY$117:$BA$314,3),E3933)</f>
        <v>7276.54</v>
      </c>
      <c r="F3934" s="110">
        <f t="shared" si="1659"/>
        <v>45763</v>
      </c>
      <c r="G3934" s="12">
        <f t="shared" si="1660"/>
        <v>4.3006716003852752E-3</v>
      </c>
      <c r="H3934" s="11">
        <f t="shared" si="1661"/>
        <v>46173</v>
      </c>
      <c r="I3934" s="11">
        <f t="shared" si="1662"/>
        <v>46173</v>
      </c>
      <c r="J3934" s="1">
        <f t="shared" si="1663"/>
        <v>20</v>
      </c>
      <c r="K3934" s="1">
        <f t="shared" si="1664"/>
        <v>51</v>
      </c>
      <c r="L3934" s="8">
        <f t="shared" si="1665"/>
        <v>1.0110032900000001</v>
      </c>
      <c r="M3934" s="14">
        <f t="shared" si="1666"/>
        <v>1.0110032900000001</v>
      </c>
      <c r="N3934" s="14">
        <f t="shared" si="1667"/>
        <v>1.7557650905657978</v>
      </c>
      <c r="O3934" s="8">
        <f t="shared" si="1668"/>
        <v>1.77508428</v>
      </c>
      <c r="P3934" s="8">
        <f t="shared" si="1669"/>
        <v>18816.18841875</v>
      </c>
      <c r="Q3934" s="13">
        <f t="shared" si="1670"/>
        <v>0</v>
      </c>
      <c r="R3934" s="21">
        <v>0</v>
      </c>
      <c r="S3934" s="8">
        <f t="shared" si="1671"/>
        <v>0</v>
      </c>
      <c r="T3934" s="10">
        <f t="shared" si="1672"/>
        <v>0</v>
      </c>
      <c r="U3934" s="13">
        <f t="shared" si="1673"/>
        <v>91</v>
      </c>
      <c r="V3934" s="13">
        <v>252</v>
      </c>
      <c r="W3934" s="14">
        <f t="shared" si="1675"/>
        <v>1</v>
      </c>
      <c r="X3934" s="85">
        <f t="shared" si="1679"/>
        <v>40.744502836954943</v>
      </c>
      <c r="Y3934" s="8">
        <v>0</v>
      </c>
      <c r="Z3934" s="9">
        <f t="shared" si="1674"/>
        <v>0</v>
      </c>
      <c r="AA3934" s="26" t="str">
        <f t="shared" si="1677"/>
        <v>A+J=</v>
      </c>
      <c r="AB3934" s="70">
        <f t="shared" si="1678"/>
        <v>46265</v>
      </c>
      <c r="AC3934" s="4"/>
      <c r="AD3934" s="1"/>
      <c r="AE3934" s="11"/>
      <c r="AF3934" s="5"/>
      <c r="AG3934" s="1"/>
      <c r="AH3934" s="1"/>
      <c r="AI3934" s="1"/>
      <c r="AJ3934" s="1"/>
      <c r="AK3934" s="10"/>
      <c r="AL3934" s="1"/>
      <c r="AM3934" s="1"/>
      <c r="AN3934" s="1"/>
      <c r="AO3934" s="1"/>
      <c r="AP3934" s="1"/>
      <c r="AQ3934" s="1"/>
    </row>
    <row r="3935" spans="1:43" ht="15.75" x14ac:dyDescent="0.2">
      <c r="A3935" s="67">
        <f t="shared" si="1676"/>
        <v>46217</v>
      </c>
      <c r="B3935" s="8">
        <f t="shared" si="1656"/>
        <v>18860.979586606416</v>
      </c>
      <c r="C3935" s="224">
        <f t="shared" si="1657"/>
        <v>10600.166217886228</v>
      </c>
      <c r="D3935" s="28">
        <f t="shared" si="1658"/>
        <v>7245.38</v>
      </c>
      <c r="E3935" s="9">
        <f>IF(K3935=1,VLOOKUP(A3934,[1]Plan1!$AY$117:$BA$314,3),E3934)</f>
        <v>7276.54</v>
      </c>
      <c r="F3935" s="110">
        <f t="shared" si="1659"/>
        <v>45763</v>
      </c>
      <c r="G3935" s="12">
        <f t="shared" si="1660"/>
        <v>4.3006716003852752E-3</v>
      </c>
      <c r="H3935" s="11">
        <f t="shared" si="1661"/>
        <v>46173</v>
      </c>
      <c r="I3935" s="11">
        <f t="shared" si="1662"/>
        <v>46173</v>
      </c>
      <c r="J3935" s="1">
        <f t="shared" si="1663"/>
        <v>20</v>
      </c>
      <c r="K3935" s="1">
        <f t="shared" si="1664"/>
        <v>52</v>
      </c>
      <c r="L3935" s="8">
        <f t="shared" si="1665"/>
        <v>1.01122025</v>
      </c>
      <c r="M3935" s="14">
        <f t="shared" si="1666"/>
        <v>1.0110032900000001</v>
      </c>
      <c r="N3935" s="14">
        <f t="shared" si="1667"/>
        <v>1.7557650905657978</v>
      </c>
      <c r="O3935" s="8">
        <f t="shared" si="1668"/>
        <v>1.7754652099999999</v>
      </c>
      <c r="P3935" s="8">
        <f t="shared" si="1669"/>
        <v>18820.226340069999</v>
      </c>
      <c r="Q3935" s="13">
        <f t="shared" si="1670"/>
        <v>0</v>
      </c>
      <c r="R3935" s="21">
        <v>0</v>
      </c>
      <c r="S3935" s="8">
        <f t="shared" si="1671"/>
        <v>0</v>
      </c>
      <c r="T3935" s="10">
        <f t="shared" si="1672"/>
        <v>0</v>
      </c>
      <c r="U3935" s="13">
        <f t="shared" si="1673"/>
        <v>92</v>
      </c>
      <c r="V3935" s="13">
        <v>252</v>
      </c>
      <c r="W3935" s="14">
        <f t="shared" si="1675"/>
        <v>1</v>
      </c>
      <c r="X3935" s="85">
        <f t="shared" si="1679"/>
        <v>40.753246536417869</v>
      </c>
      <c r="Y3935" s="8">
        <v>0</v>
      </c>
      <c r="Z3935" s="9">
        <f t="shared" si="1674"/>
        <v>0</v>
      </c>
      <c r="AA3935" s="26" t="str">
        <f t="shared" si="1677"/>
        <v>A+J=</v>
      </c>
      <c r="AB3935" s="70">
        <f t="shared" si="1678"/>
        <v>46265</v>
      </c>
      <c r="AC3935" s="4"/>
      <c r="AD3935" s="1"/>
      <c r="AE3935" s="11"/>
      <c r="AF3935" s="5"/>
      <c r="AG3935" s="1"/>
      <c r="AH3935" s="1"/>
      <c r="AI3935" s="1"/>
      <c r="AJ3935" s="1"/>
      <c r="AK3935" s="10"/>
      <c r="AL3935" s="1"/>
      <c r="AM3935" s="1"/>
      <c r="AN3935" s="1"/>
      <c r="AO3935" s="1"/>
      <c r="AP3935" s="1"/>
      <c r="AQ3935" s="1"/>
    </row>
    <row r="3936" spans="1:43" ht="15.75" x14ac:dyDescent="0.2">
      <c r="A3936" s="67">
        <f t="shared" si="1676"/>
        <v>46218</v>
      </c>
      <c r="B3936" s="8">
        <f t="shared" si="1656"/>
        <v>18995.006071051725</v>
      </c>
      <c r="C3936" s="224">
        <f t="shared" si="1657"/>
        <v>10600.166217886228</v>
      </c>
      <c r="D3936" s="28">
        <f t="shared" si="1658"/>
        <v>7245.38</v>
      </c>
      <c r="E3936" s="9">
        <f>IF(K3936=1,VLOOKUP(A3935,[1]Plan1!$AY$117:$BA$314,3),E3935)</f>
        <v>7276.54</v>
      </c>
      <c r="F3936" s="110">
        <f t="shared" si="1659"/>
        <v>45763</v>
      </c>
      <c r="G3936" s="12">
        <f t="shared" si="1660"/>
        <v>4.3006716003852752E-3</v>
      </c>
      <c r="H3936" s="11">
        <f t="shared" si="1661"/>
        <v>46203</v>
      </c>
      <c r="I3936" s="11">
        <f t="shared" si="1662"/>
        <v>46203</v>
      </c>
      <c r="J3936" s="1">
        <f t="shared" si="1663"/>
        <v>20</v>
      </c>
      <c r="K3936" s="1">
        <f t="shared" si="1664"/>
        <v>33</v>
      </c>
      <c r="L3936" s="8">
        <f t="shared" si="1665"/>
        <v>1.0071060199999999</v>
      </c>
      <c r="M3936" s="14">
        <f t="shared" si="1666"/>
        <v>1.01122025</v>
      </c>
      <c r="N3936" s="14">
        <f t="shared" si="1667"/>
        <v>1.7754652138232188</v>
      </c>
      <c r="O3936" s="8">
        <f t="shared" si="1668"/>
        <v>1.7880817</v>
      </c>
      <c r="P3936" s="8">
        <f t="shared" si="1669"/>
        <v>18953.96323116</v>
      </c>
      <c r="Q3936" s="13">
        <f t="shared" si="1670"/>
        <v>0</v>
      </c>
      <c r="R3936" s="21">
        <v>0</v>
      </c>
      <c r="S3936" s="8">
        <f t="shared" si="1671"/>
        <v>0</v>
      </c>
      <c r="T3936" s="10">
        <f t="shared" si="1672"/>
        <v>0</v>
      </c>
      <c r="U3936" s="13">
        <f t="shared" si="1673"/>
        <v>93</v>
      </c>
      <c r="V3936" s="13">
        <v>252</v>
      </c>
      <c r="W3936" s="14">
        <f t="shared" si="1675"/>
        <v>1</v>
      </c>
      <c r="X3936" s="85">
        <f t="shared" si="1679"/>
        <v>41.042839891724583</v>
      </c>
      <c r="Y3936" s="8">
        <v>0</v>
      </c>
      <c r="Z3936" s="9">
        <f t="shared" si="1674"/>
        <v>0</v>
      </c>
      <c r="AA3936" s="26" t="str">
        <f t="shared" si="1677"/>
        <v>A+J=</v>
      </c>
      <c r="AB3936" s="70">
        <f t="shared" si="1678"/>
        <v>46265</v>
      </c>
      <c r="AC3936" s="4"/>
      <c r="AD3936" s="1"/>
      <c r="AE3936" s="11"/>
      <c r="AF3936" s="5"/>
      <c r="AG3936" s="1"/>
      <c r="AH3936" s="1"/>
      <c r="AI3936" s="1"/>
      <c r="AJ3936" s="1"/>
      <c r="AK3936" s="10"/>
      <c r="AL3936" s="1"/>
      <c r="AM3936" s="1"/>
      <c r="AN3936" s="1"/>
      <c r="AO3936" s="1"/>
      <c r="AP3936" s="1"/>
      <c r="AQ3936" s="1"/>
    </row>
    <row r="3937" spans="1:43" ht="15.75" x14ac:dyDescent="0.2">
      <c r="A3937" s="67">
        <f t="shared" si="1676"/>
        <v>46219</v>
      </c>
      <c r="B3937" s="8">
        <f t="shared" si="1656"/>
        <v>18999.082268342085</v>
      </c>
      <c r="C3937" s="224">
        <f t="shared" si="1657"/>
        <v>10600.166217886228</v>
      </c>
      <c r="D3937" s="28">
        <f t="shared" si="1658"/>
        <v>7245.38</v>
      </c>
      <c r="E3937" s="9">
        <f>IF(K3937=1,VLOOKUP(A3936,[1]Plan1!$AY$117:$BA$314,3),E3936)</f>
        <v>7276.54</v>
      </c>
      <c r="F3937" s="110">
        <f t="shared" si="1659"/>
        <v>45763</v>
      </c>
      <c r="G3937" s="12">
        <f t="shared" si="1660"/>
        <v>4.3006716003852752E-3</v>
      </c>
      <c r="H3937" s="11">
        <f t="shared" si="1661"/>
        <v>46203</v>
      </c>
      <c r="I3937" s="11">
        <f t="shared" si="1662"/>
        <v>46203</v>
      </c>
      <c r="J3937" s="1">
        <f t="shared" si="1663"/>
        <v>20</v>
      </c>
      <c r="K3937" s="1">
        <f t="shared" si="1664"/>
        <v>34</v>
      </c>
      <c r="L3937" s="8">
        <f t="shared" si="1665"/>
        <v>1.0073221400000001</v>
      </c>
      <c r="M3937" s="14">
        <f t="shared" si="1666"/>
        <v>1.01122025</v>
      </c>
      <c r="N3937" s="14">
        <f t="shared" si="1667"/>
        <v>1.7754652138232188</v>
      </c>
      <c r="O3937" s="8">
        <f t="shared" si="1668"/>
        <v>1.7884654099999999</v>
      </c>
      <c r="P3937" s="8">
        <f t="shared" si="1669"/>
        <v>18958.030620940001</v>
      </c>
      <c r="Q3937" s="13">
        <f t="shared" si="1670"/>
        <v>0</v>
      </c>
      <c r="R3937" s="21">
        <v>0</v>
      </c>
      <c r="S3937" s="8">
        <f t="shared" si="1671"/>
        <v>0</v>
      </c>
      <c r="T3937" s="10">
        <f t="shared" si="1672"/>
        <v>0</v>
      </c>
      <c r="U3937" s="13">
        <f t="shared" si="1673"/>
        <v>94</v>
      </c>
      <c r="V3937" s="13">
        <v>252</v>
      </c>
      <c r="W3937" s="14">
        <f t="shared" si="1675"/>
        <v>1</v>
      </c>
      <c r="X3937" s="85">
        <f t="shared" si="1679"/>
        <v>41.051647402083233</v>
      </c>
      <c r="Y3937" s="8">
        <v>0</v>
      </c>
      <c r="Z3937" s="9">
        <f t="shared" si="1674"/>
        <v>0</v>
      </c>
      <c r="AA3937" s="26" t="str">
        <f t="shared" si="1677"/>
        <v>A+J=</v>
      </c>
      <c r="AB3937" s="70">
        <f t="shared" si="1678"/>
        <v>46265</v>
      </c>
      <c r="AC3937" s="4"/>
      <c r="AD3937" s="1"/>
      <c r="AE3937" s="11"/>
      <c r="AF3937" s="5"/>
      <c r="AG3937" s="1"/>
      <c r="AH3937" s="1"/>
      <c r="AI3937" s="1"/>
      <c r="AJ3937" s="1"/>
      <c r="AK3937" s="10"/>
      <c r="AL3937" s="1"/>
      <c r="AM3937" s="1"/>
      <c r="AN3937" s="1"/>
      <c r="AO3937" s="1"/>
      <c r="AP3937" s="1"/>
      <c r="AQ3937" s="1"/>
    </row>
    <row r="3938" spans="1:43" ht="15.75" x14ac:dyDescent="0.2">
      <c r="A3938" s="67">
        <f t="shared" si="1676"/>
        <v>46220</v>
      </c>
      <c r="B3938" s="8">
        <f t="shared" ref="B3938:B3983" si="1680">(P3938+X3938)</f>
        <v>19003.15931547873</v>
      </c>
      <c r="C3938" s="224">
        <f t="shared" ref="C3938:C3984" si="1681">IF(Q3937&gt;0,C3937-(S3937/O3937),C3937)</f>
        <v>10600.166217886228</v>
      </c>
      <c r="D3938" s="28">
        <f t="shared" ref="D3938:D3983" si="1682">IF(E3938=E3937,D3937,E3937)</f>
        <v>7245.38</v>
      </c>
      <c r="E3938" s="9">
        <f>IF(K3938=1,VLOOKUP(A3937,[1]Plan1!$AY$117:$BA$314,3),E3937)</f>
        <v>7276.54</v>
      </c>
      <c r="F3938" s="110">
        <f t="shared" ref="F3938:F3983" si="1683">IF(D3938=D3937,F3937,A3938)</f>
        <v>45763</v>
      </c>
      <c r="G3938" s="12">
        <f t="shared" ref="G3938:G3983" si="1684">(E3938/D3938)-1</f>
        <v>4.3006716003852752E-3</v>
      </c>
      <c r="H3938" s="11">
        <f t="shared" ref="H3938:H3983" si="1685">IF(DAY(A3938)=15,VLOOKUP(A3938,AJ$118:AP$450,4),H3937)</f>
        <v>46203</v>
      </c>
      <c r="I3938" s="11">
        <f t="shared" ref="I3938:I3983" si="1686">IF(A3938&gt;I3937,H3938,I3937)</f>
        <v>46203</v>
      </c>
      <c r="J3938" s="1">
        <f t="shared" ref="J3938:J3983" si="1687">IF(I3938=I3937,J3937,NETWORKDAYS(I3937,I3938,$AE$118:$AE$502)-1)</f>
        <v>20</v>
      </c>
      <c r="K3938" s="1">
        <f t="shared" ref="K3938:K3983" si="1688">(J3938-(NETWORKDAYS(A3938,I3938,AE$118:AE$502)-1))</f>
        <v>35</v>
      </c>
      <c r="L3938" s="8">
        <f t="shared" ref="L3938:L3983" si="1689">TRUNC((E3938/D3938)^TRUNC((K3938/J3938),9),8)</f>
        <v>1.0075383</v>
      </c>
      <c r="M3938" s="14">
        <f t="shared" ref="M3938:M3983" si="1690">IF(I3938&gt;I3937,L3937,M3937)</f>
        <v>1.01122025</v>
      </c>
      <c r="N3938" s="14">
        <f t="shared" ref="N3938:N3983" si="1691">IF(I3938&gt;I3937,N3937*M3938,N3937)</f>
        <v>1.7754652138232188</v>
      </c>
      <c r="O3938" s="8">
        <f t="shared" ref="O3938:O3983" si="1692">TRUNC(TRUNC((L3938*N3938),15),8)</f>
        <v>1.7888492</v>
      </c>
      <c r="P3938" s="8">
        <f t="shared" ref="P3938:P3983" si="1693">TRUNC(C3938*O3938,8)</f>
        <v>18962.098858730002</v>
      </c>
      <c r="Q3938" s="13">
        <f t="shared" ref="Q3938:Q3982" si="1694">IF(VLOOKUP(A3938,AE$10:AM$114,9)=VLOOKUP(A3937,AE$10:AM$114,9),0,VLOOKUP(A3938,AE$10:AM$114,9))</f>
        <v>0</v>
      </c>
      <c r="R3938" s="21">
        <v>0</v>
      </c>
      <c r="S3938" s="8">
        <f t="shared" ref="S3938:S3983" si="1695">IF(R3938&gt;0,TRUNC(R3938*P3938,8),0)</f>
        <v>0</v>
      </c>
      <c r="T3938" s="10">
        <f t="shared" ref="T3938:T3983" si="1696">IF(Q3937&gt;0,VLOOKUP(A3937,$AE$11:$AH$20,4),T3937)</f>
        <v>0</v>
      </c>
      <c r="U3938" s="13">
        <f t="shared" ref="U3938:U3983" si="1697">IF(Q3937&gt;0,1,IF(K3938=K3937,U3937,U3937+1))</f>
        <v>95</v>
      </c>
      <c r="V3938" s="13">
        <v>252</v>
      </c>
      <c r="W3938" s="14">
        <f t="shared" si="1675"/>
        <v>1</v>
      </c>
      <c r="X3938" s="85">
        <f t="shared" si="1679"/>
        <v>41.060456748726651</v>
      </c>
      <c r="Y3938" s="8">
        <v>0</v>
      </c>
      <c r="Z3938" s="9">
        <f t="shared" ref="Z3938:Z3983" si="1698">IF(S3938&gt;0,S3938+X3938,0)</f>
        <v>0</v>
      </c>
      <c r="AA3938" s="26" t="str">
        <f t="shared" si="1677"/>
        <v>A+J=</v>
      </c>
      <c r="AB3938" s="70">
        <f t="shared" si="1678"/>
        <v>46265</v>
      </c>
      <c r="AC3938" s="4"/>
      <c r="AD3938" s="1"/>
      <c r="AE3938" s="11"/>
      <c r="AF3938" s="5"/>
      <c r="AG3938" s="1"/>
      <c r="AH3938" s="1"/>
      <c r="AI3938" s="1"/>
      <c r="AJ3938" s="1"/>
      <c r="AK3938" s="10"/>
      <c r="AL3938" s="1"/>
      <c r="AM3938" s="1"/>
      <c r="AN3938" s="1"/>
      <c r="AO3938" s="1"/>
      <c r="AP3938" s="1"/>
      <c r="AQ3938" s="1"/>
    </row>
    <row r="3939" spans="1:43" ht="15.75" x14ac:dyDescent="0.2">
      <c r="A3939" s="67">
        <f t="shared" si="1676"/>
        <v>46221</v>
      </c>
      <c r="B3939" s="8">
        <f t="shared" si="1680"/>
        <v>19003.15931547873</v>
      </c>
      <c r="C3939" s="224">
        <f t="shared" si="1681"/>
        <v>10600.166217886228</v>
      </c>
      <c r="D3939" s="28">
        <f t="shared" si="1682"/>
        <v>7245.38</v>
      </c>
      <c r="E3939" s="9">
        <f>IF(K3939=1,VLOOKUP(A3938,[1]Plan1!$AY$117:$BA$314,3),E3938)</f>
        <v>7276.54</v>
      </c>
      <c r="F3939" s="110">
        <f t="shared" si="1683"/>
        <v>45763</v>
      </c>
      <c r="G3939" s="12">
        <f t="shared" si="1684"/>
        <v>4.3006716003852752E-3</v>
      </c>
      <c r="H3939" s="11">
        <f t="shared" si="1685"/>
        <v>46203</v>
      </c>
      <c r="I3939" s="11">
        <f t="shared" si="1686"/>
        <v>46203</v>
      </c>
      <c r="J3939" s="1">
        <f t="shared" si="1687"/>
        <v>20</v>
      </c>
      <c r="K3939" s="1">
        <f t="shared" si="1688"/>
        <v>35</v>
      </c>
      <c r="L3939" s="8">
        <f t="shared" si="1689"/>
        <v>1.0075383</v>
      </c>
      <c r="M3939" s="14">
        <f t="shared" si="1690"/>
        <v>1.01122025</v>
      </c>
      <c r="N3939" s="14">
        <f t="shared" si="1691"/>
        <v>1.7754652138232188</v>
      </c>
      <c r="O3939" s="8">
        <f t="shared" si="1692"/>
        <v>1.7888492</v>
      </c>
      <c r="P3939" s="8">
        <f t="shared" si="1693"/>
        <v>18962.098858730002</v>
      </c>
      <c r="Q3939" s="13">
        <f t="shared" si="1694"/>
        <v>0</v>
      </c>
      <c r="R3939" s="21">
        <v>0</v>
      </c>
      <c r="S3939" s="8">
        <f t="shared" si="1695"/>
        <v>0</v>
      </c>
      <c r="T3939" s="10">
        <f t="shared" si="1696"/>
        <v>0</v>
      </c>
      <c r="U3939" s="13">
        <f t="shared" si="1697"/>
        <v>95</v>
      </c>
      <c r="V3939" s="13">
        <v>252</v>
      </c>
      <c r="W3939" s="14">
        <f t="shared" si="1675"/>
        <v>1</v>
      </c>
      <c r="X3939" s="85">
        <f t="shared" si="1679"/>
        <v>41.060456748726651</v>
      </c>
      <c r="Y3939" s="8">
        <v>0</v>
      </c>
      <c r="Z3939" s="9">
        <f t="shared" si="1698"/>
        <v>0</v>
      </c>
      <c r="AA3939" s="26" t="str">
        <f t="shared" si="1677"/>
        <v>A+J=</v>
      </c>
      <c r="AB3939" s="70">
        <f t="shared" si="1678"/>
        <v>46265</v>
      </c>
      <c r="AC3939" s="4"/>
      <c r="AD3939" s="1"/>
      <c r="AE3939" s="11"/>
      <c r="AF3939" s="5"/>
      <c r="AG3939" s="1"/>
      <c r="AH3939" s="1"/>
      <c r="AI3939" s="1"/>
      <c r="AJ3939" s="1"/>
      <c r="AK3939" s="10"/>
      <c r="AL3939" s="1"/>
      <c r="AM3939" s="1"/>
      <c r="AN3939" s="1"/>
      <c r="AO3939" s="1"/>
      <c r="AP3939" s="1"/>
      <c r="AQ3939" s="1"/>
    </row>
    <row r="3940" spans="1:43" ht="15.75" x14ac:dyDescent="0.2">
      <c r="A3940" s="67">
        <f t="shared" si="1676"/>
        <v>46222</v>
      </c>
      <c r="B3940" s="8">
        <f t="shared" si="1680"/>
        <v>19003.15931547873</v>
      </c>
      <c r="C3940" s="224">
        <f t="shared" si="1681"/>
        <v>10600.166217886228</v>
      </c>
      <c r="D3940" s="28">
        <f t="shared" si="1682"/>
        <v>7245.38</v>
      </c>
      <c r="E3940" s="9">
        <f>IF(K3940=1,VLOOKUP(A3939,[1]Plan1!$AY$117:$BA$314,3),E3939)</f>
        <v>7276.54</v>
      </c>
      <c r="F3940" s="110">
        <f t="shared" si="1683"/>
        <v>45763</v>
      </c>
      <c r="G3940" s="12">
        <f t="shared" si="1684"/>
        <v>4.3006716003852752E-3</v>
      </c>
      <c r="H3940" s="11">
        <f t="shared" si="1685"/>
        <v>46203</v>
      </c>
      <c r="I3940" s="11">
        <f t="shared" si="1686"/>
        <v>46203</v>
      </c>
      <c r="J3940" s="1">
        <f t="shared" si="1687"/>
        <v>20</v>
      </c>
      <c r="K3940" s="1">
        <f t="shared" si="1688"/>
        <v>35</v>
      </c>
      <c r="L3940" s="8">
        <f t="shared" si="1689"/>
        <v>1.0075383</v>
      </c>
      <c r="M3940" s="14">
        <f t="shared" si="1690"/>
        <v>1.01122025</v>
      </c>
      <c r="N3940" s="14">
        <f t="shared" si="1691"/>
        <v>1.7754652138232188</v>
      </c>
      <c r="O3940" s="8">
        <f t="shared" si="1692"/>
        <v>1.7888492</v>
      </c>
      <c r="P3940" s="8">
        <f t="shared" si="1693"/>
        <v>18962.098858730002</v>
      </c>
      <c r="Q3940" s="13">
        <f t="shared" si="1694"/>
        <v>0</v>
      </c>
      <c r="R3940" s="21">
        <v>0</v>
      </c>
      <c r="S3940" s="8">
        <f t="shared" si="1695"/>
        <v>0</v>
      </c>
      <c r="T3940" s="10">
        <f t="shared" si="1696"/>
        <v>0</v>
      </c>
      <c r="U3940" s="13">
        <f t="shared" si="1697"/>
        <v>95</v>
      </c>
      <c r="V3940" s="13">
        <v>252</v>
      </c>
      <c r="W3940" s="14">
        <f t="shared" si="1675"/>
        <v>1</v>
      </c>
      <c r="X3940" s="85">
        <f t="shared" si="1679"/>
        <v>41.060456748726651</v>
      </c>
      <c r="Y3940" s="8">
        <v>0</v>
      </c>
      <c r="Z3940" s="9">
        <f t="shared" si="1698"/>
        <v>0</v>
      </c>
      <c r="AA3940" s="26" t="str">
        <f t="shared" si="1677"/>
        <v>A+J=</v>
      </c>
      <c r="AB3940" s="70">
        <f t="shared" si="1678"/>
        <v>46265</v>
      </c>
      <c r="AC3940" s="4"/>
      <c r="AD3940" s="1"/>
      <c r="AE3940" s="11"/>
      <c r="AF3940" s="5"/>
      <c r="AG3940" s="1"/>
      <c r="AH3940" s="1"/>
      <c r="AI3940" s="1"/>
      <c r="AJ3940" s="1"/>
      <c r="AK3940" s="10"/>
      <c r="AL3940" s="1"/>
      <c r="AM3940" s="1"/>
      <c r="AN3940" s="1"/>
      <c r="AO3940" s="1"/>
      <c r="AP3940" s="1"/>
      <c r="AQ3940" s="1"/>
    </row>
    <row r="3941" spans="1:43" ht="15.75" x14ac:dyDescent="0.2">
      <c r="A3941" s="67">
        <f t="shared" si="1676"/>
        <v>46223</v>
      </c>
      <c r="B3941" s="8">
        <f t="shared" si="1680"/>
        <v>19007.237424930725</v>
      </c>
      <c r="C3941" s="224">
        <f t="shared" si="1681"/>
        <v>10600.166217886228</v>
      </c>
      <c r="D3941" s="28">
        <f t="shared" si="1682"/>
        <v>7245.38</v>
      </c>
      <c r="E3941" s="9">
        <f>IF(K3941=1,VLOOKUP(A3940,[1]Plan1!$AY$117:$BA$314,3),E3940)</f>
        <v>7276.54</v>
      </c>
      <c r="F3941" s="110">
        <f t="shared" si="1683"/>
        <v>45763</v>
      </c>
      <c r="G3941" s="12">
        <f t="shared" si="1684"/>
        <v>4.3006716003852752E-3</v>
      </c>
      <c r="H3941" s="11">
        <f t="shared" si="1685"/>
        <v>46203</v>
      </c>
      <c r="I3941" s="11">
        <f t="shared" si="1686"/>
        <v>46203</v>
      </c>
      <c r="J3941" s="1">
        <f t="shared" si="1687"/>
        <v>20</v>
      </c>
      <c r="K3941" s="1">
        <f t="shared" si="1688"/>
        <v>36</v>
      </c>
      <c r="L3941" s="8">
        <f t="shared" si="1689"/>
        <v>1.00775452</v>
      </c>
      <c r="M3941" s="14">
        <f t="shared" si="1690"/>
        <v>1.01122025</v>
      </c>
      <c r="N3941" s="14">
        <f t="shared" si="1691"/>
        <v>1.7754652138232188</v>
      </c>
      <c r="O3941" s="8">
        <f t="shared" si="1692"/>
        <v>1.78923309</v>
      </c>
      <c r="P3941" s="8">
        <f t="shared" si="1693"/>
        <v>18966.168156539999</v>
      </c>
      <c r="Q3941" s="13">
        <f t="shared" si="1694"/>
        <v>0</v>
      </c>
      <c r="R3941" s="21">
        <v>0</v>
      </c>
      <c r="S3941" s="8">
        <f t="shared" si="1695"/>
        <v>0</v>
      </c>
      <c r="T3941" s="10">
        <f t="shared" si="1696"/>
        <v>0</v>
      </c>
      <c r="U3941" s="13">
        <f t="shared" si="1697"/>
        <v>96</v>
      </c>
      <c r="V3941" s="13">
        <v>252</v>
      </c>
      <c r="W3941" s="14">
        <f t="shared" si="1675"/>
        <v>1</v>
      </c>
      <c r="X3941" s="85">
        <f t="shared" si="1679"/>
        <v>41.069268390726023</v>
      </c>
      <c r="Y3941" s="8">
        <v>0</v>
      </c>
      <c r="Z3941" s="9">
        <f t="shared" si="1698"/>
        <v>0</v>
      </c>
      <c r="AA3941" s="26" t="str">
        <f t="shared" si="1677"/>
        <v>A+J=</v>
      </c>
      <c r="AB3941" s="70">
        <f t="shared" si="1678"/>
        <v>46265</v>
      </c>
      <c r="AC3941" s="4"/>
      <c r="AD3941" s="1"/>
      <c r="AE3941" s="11"/>
      <c r="AF3941" s="5"/>
      <c r="AG3941" s="1"/>
      <c r="AH3941" s="1"/>
      <c r="AI3941" s="1"/>
      <c r="AJ3941" s="1"/>
      <c r="AK3941" s="10"/>
      <c r="AL3941" s="1"/>
      <c r="AM3941" s="1"/>
      <c r="AN3941" s="1"/>
      <c r="AO3941" s="1"/>
      <c r="AP3941" s="1"/>
      <c r="AQ3941" s="1"/>
    </row>
    <row r="3942" spans="1:43" ht="15.75" x14ac:dyDescent="0.2">
      <c r="A3942" s="67">
        <f t="shared" si="1676"/>
        <v>46224</v>
      </c>
      <c r="B3942" s="8">
        <f t="shared" si="1680"/>
        <v>19011.316277999475</v>
      </c>
      <c r="C3942" s="224">
        <f t="shared" si="1681"/>
        <v>10600.166217886228</v>
      </c>
      <c r="D3942" s="28">
        <f t="shared" si="1682"/>
        <v>7245.38</v>
      </c>
      <c r="E3942" s="9">
        <f>IF(K3942=1,VLOOKUP(A3941,[1]Plan1!$AY$117:$BA$314,3),E3941)</f>
        <v>7276.54</v>
      </c>
      <c r="F3942" s="110">
        <f t="shared" si="1683"/>
        <v>45763</v>
      </c>
      <c r="G3942" s="12">
        <f t="shared" si="1684"/>
        <v>4.3006716003852752E-3</v>
      </c>
      <c r="H3942" s="11">
        <f t="shared" si="1685"/>
        <v>46203</v>
      </c>
      <c r="I3942" s="11">
        <f t="shared" si="1686"/>
        <v>46203</v>
      </c>
      <c r="J3942" s="1">
        <f t="shared" si="1687"/>
        <v>20</v>
      </c>
      <c r="K3942" s="1">
        <f t="shared" si="1688"/>
        <v>37</v>
      </c>
      <c r="L3942" s="8">
        <f t="shared" si="1689"/>
        <v>1.00797078</v>
      </c>
      <c r="M3942" s="14">
        <f t="shared" si="1690"/>
        <v>1.01122025</v>
      </c>
      <c r="N3942" s="14">
        <f t="shared" si="1691"/>
        <v>1.7754652138232188</v>
      </c>
      <c r="O3942" s="8">
        <f t="shared" si="1692"/>
        <v>1.7896170499999999</v>
      </c>
      <c r="P3942" s="8">
        <f t="shared" si="1693"/>
        <v>18970.238196359998</v>
      </c>
      <c r="Q3942" s="13">
        <f t="shared" si="1694"/>
        <v>0</v>
      </c>
      <c r="R3942" s="21">
        <v>0</v>
      </c>
      <c r="S3942" s="8">
        <f t="shared" si="1695"/>
        <v>0</v>
      </c>
      <c r="T3942" s="10">
        <f t="shared" si="1696"/>
        <v>0</v>
      </c>
      <c r="U3942" s="13">
        <f t="shared" si="1697"/>
        <v>97</v>
      </c>
      <c r="V3942" s="13">
        <v>252</v>
      </c>
      <c r="W3942" s="14">
        <f t="shared" si="1675"/>
        <v>1</v>
      </c>
      <c r="X3942" s="85">
        <f t="shared" si="1679"/>
        <v>41.078081639474568</v>
      </c>
      <c r="Y3942" s="8">
        <v>0</v>
      </c>
      <c r="Z3942" s="9">
        <f t="shared" si="1698"/>
        <v>0</v>
      </c>
      <c r="AA3942" s="26" t="str">
        <f t="shared" si="1677"/>
        <v>A+J=</v>
      </c>
      <c r="AB3942" s="70">
        <f t="shared" si="1678"/>
        <v>46265</v>
      </c>
      <c r="AC3942" s="4"/>
      <c r="AD3942" s="1"/>
      <c r="AE3942" s="11"/>
      <c r="AF3942" s="5"/>
      <c r="AG3942" s="1"/>
      <c r="AH3942" s="1"/>
      <c r="AI3942" s="1"/>
      <c r="AJ3942" s="1"/>
      <c r="AK3942" s="10"/>
      <c r="AL3942" s="1"/>
      <c r="AM3942" s="1"/>
      <c r="AN3942" s="1"/>
      <c r="AO3942" s="1"/>
      <c r="AP3942" s="1"/>
      <c r="AQ3942" s="1"/>
    </row>
    <row r="3943" spans="1:43" ht="15.75" x14ac:dyDescent="0.2">
      <c r="A3943" s="67">
        <f t="shared" si="1676"/>
        <v>46225</v>
      </c>
      <c r="B3943" s="8">
        <f t="shared" si="1680"/>
        <v>19015.395874684975</v>
      </c>
      <c r="C3943" s="224">
        <f t="shared" si="1681"/>
        <v>10600.166217886228</v>
      </c>
      <c r="D3943" s="28">
        <f t="shared" si="1682"/>
        <v>7245.38</v>
      </c>
      <c r="E3943" s="9">
        <f>IF(K3943=1,VLOOKUP(A3942,[1]Plan1!$AY$117:$BA$314,3),E3942)</f>
        <v>7276.54</v>
      </c>
      <c r="F3943" s="110">
        <f t="shared" si="1683"/>
        <v>45763</v>
      </c>
      <c r="G3943" s="12">
        <f t="shared" si="1684"/>
        <v>4.3006716003852752E-3</v>
      </c>
      <c r="H3943" s="11">
        <f t="shared" si="1685"/>
        <v>46203</v>
      </c>
      <c r="I3943" s="11">
        <f t="shared" si="1686"/>
        <v>46203</v>
      </c>
      <c r="J3943" s="1">
        <f t="shared" si="1687"/>
        <v>20</v>
      </c>
      <c r="K3943" s="1">
        <f t="shared" si="1688"/>
        <v>38</v>
      </c>
      <c r="L3943" s="8">
        <f t="shared" si="1689"/>
        <v>1.0081870799999999</v>
      </c>
      <c r="M3943" s="14">
        <f t="shared" si="1690"/>
        <v>1.01122025</v>
      </c>
      <c r="N3943" s="14">
        <f t="shared" si="1691"/>
        <v>1.7754652138232188</v>
      </c>
      <c r="O3943" s="8">
        <f t="shared" si="1692"/>
        <v>1.7900010799999999</v>
      </c>
      <c r="P3943" s="8">
        <f t="shared" si="1693"/>
        <v>18974.308978190002</v>
      </c>
      <c r="Q3943" s="13">
        <f t="shared" si="1694"/>
        <v>0</v>
      </c>
      <c r="R3943" s="21">
        <v>0</v>
      </c>
      <c r="S3943" s="8">
        <f t="shared" si="1695"/>
        <v>0</v>
      </c>
      <c r="T3943" s="10">
        <f t="shared" si="1696"/>
        <v>0</v>
      </c>
      <c r="U3943" s="13">
        <f t="shared" si="1697"/>
        <v>98</v>
      </c>
      <c r="V3943" s="13">
        <v>252</v>
      </c>
      <c r="W3943" s="14">
        <f t="shared" si="1675"/>
        <v>1</v>
      </c>
      <c r="X3943" s="85">
        <f t="shared" si="1679"/>
        <v>41.086896494972287</v>
      </c>
      <c r="Y3943" s="8">
        <v>0</v>
      </c>
      <c r="Z3943" s="9">
        <f t="shared" si="1698"/>
        <v>0</v>
      </c>
      <c r="AA3943" s="26" t="str">
        <f t="shared" si="1677"/>
        <v>A+J=</v>
      </c>
      <c r="AB3943" s="70">
        <f t="shared" si="1678"/>
        <v>46265</v>
      </c>
      <c r="AC3943" s="4"/>
      <c r="AD3943" s="1"/>
      <c r="AE3943" s="11"/>
      <c r="AF3943" s="5"/>
      <c r="AG3943" s="1"/>
      <c r="AH3943" s="1"/>
      <c r="AI3943" s="1"/>
      <c r="AJ3943" s="1"/>
      <c r="AK3943" s="10"/>
      <c r="AL3943" s="1"/>
      <c r="AM3943" s="1"/>
      <c r="AN3943" s="1"/>
      <c r="AO3943" s="1"/>
      <c r="AP3943" s="1"/>
      <c r="AQ3943" s="1"/>
    </row>
    <row r="3944" spans="1:43" ht="15.75" x14ac:dyDescent="0.2">
      <c r="A3944" s="67">
        <f t="shared" si="1676"/>
        <v>46226</v>
      </c>
      <c r="B3944" s="8">
        <f t="shared" si="1680"/>
        <v>19019.476639915363</v>
      </c>
      <c r="C3944" s="224">
        <f t="shared" si="1681"/>
        <v>10600.166217886228</v>
      </c>
      <c r="D3944" s="28">
        <f t="shared" si="1682"/>
        <v>7245.38</v>
      </c>
      <c r="E3944" s="9">
        <f>IF(K3944=1,VLOOKUP(A3943,[1]Plan1!$AY$117:$BA$314,3),E3943)</f>
        <v>7276.54</v>
      </c>
      <c r="F3944" s="110">
        <f t="shared" si="1683"/>
        <v>45763</v>
      </c>
      <c r="G3944" s="12">
        <f t="shared" si="1684"/>
        <v>4.3006716003852752E-3</v>
      </c>
      <c r="H3944" s="11">
        <f t="shared" si="1685"/>
        <v>46203</v>
      </c>
      <c r="I3944" s="11">
        <f t="shared" si="1686"/>
        <v>46203</v>
      </c>
      <c r="J3944" s="1">
        <f t="shared" si="1687"/>
        <v>20</v>
      </c>
      <c r="K3944" s="1">
        <f t="shared" si="1688"/>
        <v>39</v>
      </c>
      <c r="L3944" s="8">
        <f t="shared" si="1689"/>
        <v>1.0084034399999999</v>
      </c>
      <c r="M3944" s="14">
        <f t="shared" si="1690"/>
        <v>1.01122025</v>
      </c>
      <c r="N3944" s="14">
        <f t="shared" si="1691"/>
        <v>1.7754652138232188</v>
      </c>
      <c r="O3944" s="8">
        <f t="shared" si="1692"/>
        <v>1.7903852200000001</v>
      </c>
      <c r="P3944" s="8">
        <f t="shared" si="1693"/>
        <v>18978.380926040001</v>
      </c>
      <c r="Q3944" s="13">
        <f t="shared" si="1694"/>
        <v>0</v>
      </c>
      <c r="R3944" s="21">
        <v>0</v>
      </c>
      <c r="S3944" s="8">
        <f t="shared" si="1695"/>
        <v>0</v>
      </c>
      <c r="T3944" s="10">
        <f t="shared" si="1696"/>
        <v>0</v>
      </c>
      <c r="U3944" s="13">
        <f t="shared" si="1697"/>
        <v>99</v>
      </c>
      <c r="V3944" s="13">
        <v>252</v>
      </c>
      <c r="W3944" s="14">
        <f t="shared" si="1675"/>
        <v>1</v>
      </c>
      <c r="X3944" s="85">
        <f t="shared" si="1679"/>
        <v>41.095713875361568</v>
      </c>
      <c r="Y3944" s="8">
        <v>0</v>
      </c>
      <c r="Z3944" s="9">
        <f t="shared" si="1698"/>
        <v>0</v>
      </c>
      <c r="AA3944" s="26" t="str">
        <f t="shared" si="1677"/>
        <v>A+J=</v>
      </c>
      <c r="AB3944" s="70">
        <f t="shared" si="1678"/>
        <v>46265</v>
      </c>
      <c r="AC3944" s="4"/>
      <c r="AD3944" s="1"/>
      <c r="AE3944" s="11"/>
      <c r="AF3944" s="5"/>
      <c r="AG3944" s="1"/>
      <c r="AH3944" s="1"/>
      <c r="AI3944" s="1"/>
      <c r="AJ3944" s="1"/>
      <c r="AK3944" s="10"/>
      <c r="AL3944" s="1"/>
      <c r="AM3944" s="1"/>
      <c r="AN3944" s="1"/>
      <c r="AO3944" s="1"/>
      <c r="AP3944" s="1"/>
      <c r="AQ3944" s="1"/>
    </row>
    <row r="3945" spans="1:43" ht="15.75" x14ac:dyDescent="0.2">
      <c r="A3945" s="67">
        <f t="shared" si="1676"/>
        <v>46227</v>
      </c>
      <c r="B3945" s="8">
        <f t="shared" si="1680"/>
        <v>19023.558042532964</v>
      </c>
      <c r="C3945" s="224">
        <f t="shared" si="1681"/>
        <v>10600.166217886228</v>
      </c>
      <c r="D3945" s="28">
        <f t="shared" si="1682"/>
        <v>7245.38</v>
      </c>
      <c r="E3945" s="9">
        <f>IF(K3945=1,VLOOKUP(A3944,[1]Plan1!$AY$117:$BA$314,3),E3944)</f>
        <v>7276.54</v>
      </c>
      <c r="F3945" s="110">
        <f t="shared" si="1683"/>
        <v>45763</v>
      </c>
      <c r="G3945" s="12">
        <f t="shared" si="1684"/>
        <v>4.3006716003852752E-3</v>
      </c>
      <c r="H3945" s="11">
        <f t="shared" si="1685"/>
        <v>46203</v>
      </c>
      <c r="I3945" s="11">
        <f t="shared" si="1686"/>
        <v>46203</v>
      </c>
      <c r="J3945" s="1">
        <f t="shared" si="1687"/>
        <v>20</v>
      </c>
      <c r="K3945" s="1">
        <f t="shared" si="1688"/>
        <v>40</v>
      </c>
      <c r="L3945" s="8">
        <f t="shared" si="1689"/>
        <v>1.00861983</v>
      </c>
      <c r="M3945" s="14">
        <f t="shared" si="1690"/>
        <v>1.01122025</v>
      </c>
      <c r="N3945" s="14">
        <f t="shared" si="1691"/>
        <v>1.7754652138232188</v>
      </c>
      <c r="O3945" s="8">
        <f t="shared" si="1692"/>
        <v>1.7907694199999999</v>
      </c>
      <c r="P3945" s="8">
        <f t="shared" si="1693"/>
        <v>18982.453509899999</v>
      </c>
      <c r="Q3945" s="13">
        <f t="shared" si="1694"/>
        <v>0</v>
      </c>
      <c r="R3945" s="21">
        <v>0</v>
      </c>
      <c r="S3945" s="8">
        <f t="shared" si="1695"/>
        <v>0</v>
      </c>
      <c r="T3945" s="10">
        <f t="shared" si="1696"/>
        <v>0</v>
      </c>
      <c r="U3945" s="13">
        <f t="shared" si="1697"/>
        <v>100</v>
      </c>
      <c r="V3945" s="13">
        <v>252</v>
      </c>
      <c r="W3945" s="14">
        <f t="shared" si="1675"/>
        <v>1</v>
      </c>
      <c r="X3945" s="85">
        <f t="shared" si="1679"/>
        <v>41.104532632964421</v>
      </c>
      <c r="Y3945" s="8">
        <v>0</v>
      </c>
      <c r="Z3945" s="9">
        <f t="shared" si="1698"/>
        <v>0</v>
      </c>
      <c r="AA3945" s="26" t="str">
        <f t="shared" si="1677"/>
        <v>A+J=</v>
      </c>
      <c r="AB3945" s="70">
        <f t="shared" si="1678"/>
        <v>46265</v>
      </c>
      <c r="AC3945" s="4"/>
      <c r="AD3945" s="1"/>
      <c r="AE3945" s="11"/>
      <c r="AF3945" s="5"/>
      <c r="AG3945" s="1"/>
      <c r="AH3945" s="1"/>
      <c r="AI3945" s="1"/>
      <c r="AJ3945" s="1"/>
      <c r="AK3945" s="10"/>
      <c r="AL3945" s="1"/>
      <c r="AM3945" s="1"/>
      <c r="AN3945" s="1"/>
      <c r="AO3945" s="1"/>
      <c r="AP3945" s="1"/>
      <c r="AQ3945" s="1"/>
    </row>
    <row r="3946" spans="1:43" ht="15.75" x14ac:dyDescent="0.2">
      <c r="A3946" s="67">
        <f t="shared" si="1676"/>
        <v>46228</v>
      </c>
      <c r="B3946" s="8">
        <f t="shared" si="1680"/>
        <v>19023.558042532964</v>
      </c>
      <c r="C3946" s="224">
        <f t="shared" si="1681"/>
        <v>10600.166217886228</v>
      </c>
      <c r="D3946" s="28">
        <f t="shared" si="1682"/>
        <v>7245.38</v>
      </c>
      <c r="E3946" s="9">
        <f>IF(K3946=1,VLOOKUP(A3945,[1]Plan1!$AY$117:$BA$314,3),E3945)</f>
        <v>7276.54</v>
      </c>
      <c r="F3946" s="110">
        <f t="shared" si="1683"/>
        <v>45763</v>
      </c>
      <c r="G3946" s="12">
        <f t="shared" si="1684"/>
        <v>4.3006716003852752E-3</v>
      </c>
      <c r="H3946" s="11">
        <f t="shared" si="1685"/>
        <v>46203</v>
      </c>
      <c r="I3946" s="11">
        <f t="shared" si="1686"/>
        <v>46203</v>
      </c>
      <c r="J3946" s="1">
        <f t="shared" si="1687"/>
        <v>20</v>
      </c>
      <c r="K3946" s="1">
        <f t="shared" si="1688"/>
        <v>40</v>
      </c>
      <c r="L3946" s="8">
        <f t="shared" si="1689"/>
        <v>1.00861983</v>
      </c>
      <c r="M3946" s="14">
        <f t="shared" si="1690"/>
        <v>1.01122025</v>
      </c>
      <c r="N3946" s="14">
        <f t="shared" si="1691"/>
        <v>1.7754652138232188</v>
      </c>
      <c r="O3946" s="8">
        <f t="shared" si="1692"/>
        <v>1.7907694199999999</v>
      </c>
      <c r="P3946" s="8">
        <f t="shared" si="1693"/>
        <v>18982.453509899999</v>
      </c>
      <c r="Q3946" s="13">
        <f t="shared" si="1694"/>
        <v>0</v>
      </c>
      <c r="R3946" s="21">
        <v>0</v>
      </c>
      <c r="S3946" s="8">
        <f t="shared" si="1695"/>
        <v>0</v>
      </c>
      <c r="T3946" s="10">
        <f t="shared" si="1696"/>
        <v>0</v>
      </c>
      <c r="U3946" s="13">
        <f t="shared" si="1697"/>
        <v>100</v>
      </c>
      <c r="V3946" s="13">
        <v>252</v>
      </c>
      <c r="W3946" s="14">
        <f t="shared" si="1675"/>
        <v>1</v>
      </c>
      <c r="X3946" s="85">
        <f t="shared" si="1679"/>
        <v>41.104532632964421</v>
      </c>
      <c r="Y3946" s="8">
        <v>0</v>
      </c>
      <c r="Z3946" s="9">
        <f t="shared" si="1698"/>
        <v>0</v>
      </c>
      <c r="AA3946" s="26" t="str">
        <f t="shared" si="1677"/>
        <v>A+J=</v>
      </c>
      <c r="AB3946" s="70">
        <f t="shared" si="1678"/>
        <v>46265</v>
      </c>
      <c r="AC3946" s="4"/>
      <c r="AD3946" s="1"/>
      <c r="AE3946" s="11"/>
      <c r="AF3946" s="5"/>
      <c r="AG3946" s="1"/>
      <c r="AH3946" s="1"/>
      <c r="AI3946" s="1"/>
      <c r="AJ3946" s="1"/>
      <c r="AK3946" s="10"/>
      <c r="AL3946" s="1"/>
      <c r="AM3946" s="1"/>
      <c r="AN3946" s="1"/>
      <c r="AO3946" s="1"/>
      <c r="AP3946" s="1"/>
      <c r="AQ3946" s="1"/>
    </row>
    <row r="3947" spans="1:43" ht="15.75" x14ac:dyDescent="0.2">
      <c r="A3947" s="67">
        <f t="shared" si="1676"/>
        <v>46229</v>
      </c>
      <c r="B3947" s="8">
        <f t="shared" si="1680"/>
        <v>19023.558042532964</v>
      </c>
      <c r="C3947" s="224">
        <f t="shared" si="1681"/>
        <v>10600.166217886228</v>
      </c>
      <c r="D3947" s="28">
        <f t="shared" si="1682"/>
        <v>7245.38</v>
      </c>
      <c r="E3947" s="9">
        <f>IF(K3947=1,VLOOKUP(A3946,[1]Plan1!$AY$117:$BA$314,3),E3946)</f>
        <v>7276.54</v>
      </c>
      <c r="F3947" s="110">
        <f t="shared" si="1683"/>
        <v>45763</v>
      </c>
      <c r="G3947" s="12">
        <f t="shared" si="1684"/>
        <v>4.3006716003852752E-3</v>
      </c>
      <c r="H3947" s="11">
        <f t="shared" si="1685"/>
        <v>46203</v>
      </c>
      <c r="I3947" s="11">
        <f t="shared" si="1686"/>
        <v>46203</v>
      </c>
      <c r="J3947" s="1">
        <f t="shared" si="1687"/>
        <v>20</v>
      </c>
      <c r="K3947" s="1">
        <f t="shared" si="1688"/>
        <v>40</v>
      </c>
      <c r="L3947" s="8">
        <f t="shared" si="1689"/>
        <v>1.00861983</v>
      </c>
      <c r="M3947" s="14">
        <f t="shared" si="1690"/>
        <v>1.01122025</v>
      </c>
      <c r="N3947" s="14">
        <f t="shared" si="1691"/>
        <v>1.7754652138232188</v>
      </c>
      <c r="O3947" s="8">
        <f t="shared" si="1692"/>
        <v>1.7907694199999999</v>
      </c>
      <c r="P3947" s="8">
        <f t="shared" si="1693"/>
        <v>18982.453509899999</v>
      </c>
      <c r="Q3947" s="13">
        <f t="shared" si="1694"/>
        <v>0</v>
      </c>
      <c r="R3947" s="21">
        <v>0</v>
      </c>
      <c r="S3947" s="8">
        <f t="shared" si="1695"/>
        <v>0</v>
      </c>
      <c r="T3947" s="10">
        <f t="shared" si="1696"/>
        <v>0</v>
      </c>
      <c r="U3947" s="13">
        <f t="shared" si="1697"/>
        <v>100</v>
      </c>
      <c r="V3947" s="13">
        <v>252</v>
      </c>
      <c r="W3947" s="14">
        <f t="shared" si="1675"/>
        <v>1</v>
      </c>
      <c r="X3947" s="85">
        <f t="shared" si="1679"/>
        <v>41.104532632964421</v>
      </c>
      <c r="Y3947" s="8">
        <v>0</v>
      </c>
      <c r="Z3947" s="9">
        <f t="shared" si="1698"/>
        <v>0</v>
      </c>
      <c r="AA3947" s="26" t="str">
        <f t="shared" si="1677"/>
        <v>A+J=</v>
      </c>
      <c r="AB3947" s="70">
        <f t="shared" si="1678"/>
        <v>46265</v>
      </c>
      <c r="AC3947" s="4"/>
      <c r="AD3947" s="1"/>
      <c r="AE3947" s="11"/>
      <c r="AF3947" s="5"/>
      <c r="AG3947" s="1"/>
      <c r="AH3947" s="1"/>
      <c r="AI3947" s="1"/>
      <c r="AJ3947" s="1"/>
      <c r="AK3947" s="10"/>
      <c r="AL3947" s="1"/>
      <c r="AM3947" s="1"/>
      <c r="AN3947" s="1"/>
      <c r="AO3947" s="1"/>
      <c r="AP3947" s="1"/>
      <c r="AQ3947" s="1"/>
    </row>
    <row r="3948" spans="1:43" ht="15.75" x14ac:dyDescent="0.2">
      <c r="A3948" s="67">
        <f t="shared" si="1676"/>
        <v>46230</v>
      </c>
      <c r="B3948" s="8">
        <f t="shared" si="1680"/>
        <v>19027.640507465923</v>
      </c>
      <c r="C3948" s="224">
        <f t="shared" si="1681"/>
        <v>10600.166217886228</v>
      </c>
      <c r="D3948" s="28">
        <f t="shared" si="1682"/>
        <v>7245.38</v>
      </c>
      <c r="E3948" s="9">
        <f>IF(K3948=1,VLOOKUP(A3947,[1]Plan1!$AY$117:$BA$314,3),E3947)</f>
        <v>7276.54</v>
      </c>
      <c r="F3948" s="110">
        <f t="shared" si="1683"/>
        <v>45763</v>
      </c>
      <c r="G3948" s="12">
        <f t="shared" si="1684"/>
        <v>4.3006716003852752E-3</v>
      </c>
      <c r="H3948" s="11">
        <f t="shared" si="1685"/>
        <v>46203</v>
      </c>
      <c r="I3948" s="11">
        <f t="shared" si="1686"/>
        <v>46203</v>
      </c>
      <c r="J3948" s="1">
        <f t="shared" si="1687"/>
        <v>20</v>
      </c>
      <c r="K3948" s="1">
        <f t="shared" si="1688"/>
        <v>41</v>
      </c>
      <c r="L3948" s="8">
        <f t="shared" si="1689"/>
        <v>1.0088362799999999</v>
      </c>
      <c r="M3948" s="14">
        <f t="shared" si="1690"/>
        <v>1.01122025</v>
      </c>
      <c r="N3948" s="14">
        <f t="shared" si="1691"/>
        <v>1.7754652138232188</v>
      </c>
      <c r="O3948" s="8">
        <f t="shared" si="1692"/>
        <v>1.7911537200000001</v>
      </c>
      <c r="P3948" s="8">
        <f t="shared" si="1693"/>
        <v>18986.52715378</v>
      </c>
      <c r="Q3948" s="13">
        <f t="shared" si="1694"/>
        <v>0</v>
      </c>
      <c r="R3948" s="21">
        <v>0</v>
      </c>
      <c r="S3948" s="8">
        <f t="shared" si="1695"/>
        <v>0</v>
      </c>
      <c r="T3948" s="10">
        <f t="shared" si="1696"/>
        <v>0</v>
      </c>
      <c r="U3948" s="13">
        <f t="shared" si="1697"/>
        <v>101</v>
      </c>
      <c r="V3948" s="13">
        <v>252</v>
      </c>
      <c r="W3948" s="14">
        <f t="shared" si="1675"/>
        <v>1</v>
      </c>
      <c r="X3948" s="85">
        <f t="shared" si="1679"/>
        <v>41.113353685923244</v>
      </c>
      <c r="Y3948" s="8">
        <v>0</v>
      </c>
      <c r="Z3948" s="9">
        <f t="shared" si="1698"/>
        <v>0</v>
      </c>
      <c r="AA3948" s="26" t="str">
        <f t="shared" si="1677"/>
        <v>A+J=</v>
      </c>
      <c r="AB3948" s="70">
        <f t="shared" si="1678"/>
        <v>46265</v>
      </c>
      <c r="AC3948" s="4"/>
      <c r="AD3948" s="1"/>
      <c r="AE3948" s="11"/>
      <c r="AF3948" s="5"/>
      <c r="AG3948" s="1"/>
      <c r="AH3948" s="1"/>
      <c r="AI3948" s="1"/>
      <c r="AJ3948" s="1"/>
      <c r="AK3948" s="10"/>
      <c r="AL3948" s="1"/>
      <c r="AM3948" s="1"/>
      <c r="AN3948" s="1"/>
      <c r="AO3948" s="1"/>
      <c r="AP3948" s="1"/>
      <c r="AQ3948" s="1"/>
    </row>
    <row r="3949" spans="1:43" ht="15.75" x14ac:dyDescent="0.2">
      <c r="A3949" s="67">
        <f t="shared" si="1676"/>
        <v>46231</v>
      </c>
      <c r="B3949" s="8">
        <f t="shared" si="1680"/>
        <v>19031.723716015629</v>
      </c>
      <c r="C3949" s="224">
        <f t="shared" si="1681"/>
        <v>10600.166217886228</v>
      </c>
      <c r="D3949" s="28">
        <f t="shared" si="1682"/>
        <v>7245.38</v>
      </c>
      <c r="E3949" s="9">
        <f>IF(K3949=1,VLOOKUP(A3948,[1]Plan1!$AY$117:$BA$314,3),E3948)</f>
        <v>7276.54</v>
      </c>
      <c r="F3949" s="110">
        <f t="shared" si="1683"/>
        <v>45763</v>
      </c>
      <c r="G3949" s="12">
        <f t="shared" si="1684"/>
        <v>4.3006716003852752E-3</v>
      </c>
      <c r="H3949" s="11">
        <f t="shared" si="1685"/>
        <v>46203</v>
      </c>
      <c r="I3949" s="11">
        <f t="shared" si="1686"/>
        <v>46203</v>
      </c>
      <c r="J3949" s="1">
        <f t="shared" si="1687"/>
        <v>20</v>
      </c>
      <c r="K3949" s="1">
        <f t="shared" si="1688"/>
        <v>42</v>
      </c>
      <c r="L3949" s="8">
        <f t="shared" si="1689"/>
        <v>1.00905277</v>
      </c>
      <c r="M3949" s="14">
        <f t="shared" si="1690"/>
        <v>1.01122025</v>
      </c>
      <c r="N3949" s="14">
        <f t="shared" si="1691"/>
        <v>1.7754652138232188</v>
      </c>
      <c r="O3949" s="8">
        <f t="shared" si="1692"/>
        <v>1.79153809</v>
      </c>
      <c r="P3949" s="8">
        <f t="shared" si="1693"/>
        <v>18990.601539669999</v>
      </c>
      <c r="Q3949" s="13">
        <f t="shared" si="1694"/>
        <v>0</v>
      </c>
      <c r="R3949" s="21">
        <v>0</v>
      </c>
      <c r="S3949" s="8">
        <f t="shared" si="1695"/>
        <v>0</v>
      </c>
      <c r="T3949" s="10">
        <f t="shared" si="1696"/>
        <v>0</v>
      </c>
      <c r="U3949" s="13">
        <f t="shared" si="1697"/>
        <v>102</v>
      </c>
      <c r="V3949" s="13">
        <v>252</v>
      </c>
      <c r="W3949" s="14">
        <f t="shared" si="1675"/>
        <v>1</v>
      </c>
      <c r="X3949" s="85">
        <f t="shared" si="1679"/>
        <v>41.122176345631232</v>
      </c>
      <c r="Y3949" s="8">
        <v>0</v>
      </c>
      <c r="Z3949" s="9">
        <f t="shared" si="1698"/>
        <v>0</v>
      </c>
      <c r="AA3949" s="26" t="str">
        <f t="shared" si="1677"/>
        <v>A+J=</v>
      </c>
      <c r="AB3949" s="70">
        <f t="shared" si="1678"/>
        <v>46265</v>
      </c>
      <c r="AC3949" s="4"/>
      <c r="AD3949" s="1"/>
      <c r="AE3949" s="11"/>
      <c r="AF3949" s="5"/>
      <c r="AG3949" s="1"/>
      <c r="AH3949" s="1"/>
      <c r="AI3949" s="1"/>
      <c r="AJ3949" s="1"/>
      <c r="AK3949" s="10"/>
      <c r="AL3949" s="1"/>
      <c r="AM3949" s="1"/>
      <c r="AN3949" s="1"/>
      <c r="AO3949" s="1"/>
      <c r="AP3949" s="1"/>
      <c r="AQ3949" s="1"/>
    </row>
    <row r="3950" spans="1:43" ht="15.75" x14ac:dyDescent="0.2">
      <c r="A3950" s="67">
        <f t="shared" si="1676"/>
        <v>46232</v>
      </c>
      <c r="B3950" s="8">
        <f t="shared" si="1680"/>
        <v>19035.807880641161</v>
      </c>
      <c r="C3950" s="224">
        <f t="shared" si="1681"/>
        <v>10600.166217886228</v>
      </c>
      <c r="D3950" s="28">
        <f t="shared" si="1682"/>
        <v>7245.38</v>
      </c>
      <c r="E3950" s="9">
        <f>IF(K3950=1,VLOOKUP(A3949,[1]Plan1!$AY$117:$BA$314,3),E3949)</f>
        <v>7276.54</v>
      </c>
      <c r="F3950" s="110">
        <f t="shared" si="1683"/>
        <v>45763</v>
      </c>
      <c r="G3950" s="12">
        <f t="shared" si="1684"/>
        <v>4.3006716003852752E-3</v>
      </c>
      <c r="H3950" s="11">
        <f t="shared" si="1685"/>
        <v>46203</v>
      </c>
      <c r="I3950" s="11">
        <f t="shared" si="1686"/>
        <v>46203</v>
      </c>
      <c r="J3950" s="1">
        <f t="shared" si="1687"/>
        <v>20</v>
      </c>
      <c r="K3950" s="1">
        <f t="shared" si="1688"/>
        <v>43</v>
      </c>
      <c r="L3950" s="8">
        <f t="shared" si="1689"/>
        <v>1.0092693100000001</v>
      </c>
      <c r="M3950" s="14">
        <f t="shared" si="1690"/>
        <v>1.01122025</v>
      </c>
      <c r="N3950" s="14">
        <f t="shared" si="1691"/>
        <v>1.7754652138232188</v>
      </c>
      <c r="O3950" s="8">
        <f t="shared" si="1692"/>
        <v>1.79192255</v>
      </c>
      <c r="P3950" s="8">
        <f t="shared" si="1693"/>
        <v>18994.676879570001</v>
      </c>
      <c r="Q3950" s="13">
        <f t="shared" si="1694"/>
        <v>0</v>
      </c>
      <c r="R3950" s="21">
        <v>0</v>
      </c>
      <c r="S3950" s="8">
        <f t="shared" si="1695"/>
        <v>0</v>
      </c>
      <c r="T3950" s="10">
        <f t="shared" si="1696"/>
        <v>0</v>
      </c>
      <c r="U3950" s="13">
        <f t="shared" si="1697"/>
        <v>103</v>
      </c>
      <c r="V3950" s="13">
        <v>252</v>
      </c>
      <c r="W3950" s="14">
        <f t="shared" si="1675"/>
        <v>1</v>
      </c>
      <c r="X3950" s="85">
        <f t="shared" si="1679"/>
        <v>41.131001071159581</v>
      </c>
      <c r="Y3950" s="8">
        <v>0</v>
      </c>
      <c r="Z3950" s="9">
        <f t="shared" si="1698"/>
        <v>0</v>
      </c>
      <c r="AA3950" s="26" t="str">
        <f t="shared" si="1677"/>
        <v>A+J=</v>
      </c>
      <c r="AB3950" s="70">
        <f t="shared" si="1678"/>
        <v>46265</v>
      </c>
      <c r="AC3950" s="4"/>
      <c r="AD3950" s="1"/>
      <c r="AE3950" s="11"/>
      <c r="AF3950" s="5"/>
      <c r="AG3950" s="1"/>
      <c r="AH3950" s="1"/>
      <c r="AI3950" s="1"/>
      <c r="AJ3950" s="1"/>
      <c r="AK3950" s="10"/>
      <c r="AL3950" s="1"/>
      <c r="AM3950" s="1"/>
      <c r="AN3950" s="1"/>
      <c r="AO3950" s="1"/>
      <c r="AP3950" s="1"/>
      <c r="AQ3950" s="1"/>
    </row>
    <row r="3951" spans="1:43" ht="15.75" x14ac:dyDescent="0.2">
      <c r="A3951" s="67">
        <f t="shared" si="1676"/>
        <v>46233</v>
      </c>
      <c r="B3951" s="8">
        <f t="shared" si="1680"/>
        <v>19039.892788893438</v>
      </c>
      <c r="C3951" s="224">
        <f t="shared" si="1681"/>
        <v>10600.166217886228</v>
      </c>
      <c r="D3951" s="28">
        <f t="shared" si="1682"/>
        <v>7245.38</v>
      </c>
      <c r="E3951" s="9">
        <f>IF(K3951=1,VLOOKUP(A3950,[1]Plan1!$AY$117:$BA$314,3),E3950)</f>
        <v>7276.54</v>
      </c>
      <c r="F3951" s="110">
        <f t="shared" si="1683"/>
        <v>45763</v>
      </c>
      <c r="G3951" s="12">
        <f t="shared" si="1684"/>
        <v>4.3006716003852752E-3</v>
      </c>
      <c r="H3951" s="11">
        <f t="shared" si="1685"/>
        <v>46203</v>
      </c>
      <c r="I3951" s="11">
        <f t="shared" si="1686"/>
        <v>46203</v>
      </c>
      <c r="J3951" s="1">
        <f t="shared" si="1687"/>
        <v>20</v>
      </c>
      <c r="K3951" s="1">
        <f t="shared" si="1688"/>
        <v>44</v>
      </c>
      <c r="L3951" s="8">
        <f t="shared" si="1689"/>
        <v>1.0094858900000001</v>
      </c>
      <c r="M3951" s="14">
        <f t="shared" si="1690"/>
        <v>1.01122025</v>
      </c>
      <c r="N3951" s="14">
        <f t="shared" si="1691"/>
        <v>1.7754652138232188</v>
      </c>
      <c r="O3951" s="8">
        <f t="shared" si="1692"/>
        <v>1.7923070800000001</v>
      </c>
      <c r="P3951" s="8">
        <f t="shared" si="1693"/>
        <v>18998.752961490001</v>
      </c>
      <c r="Q3951" s="13">
        <f t="shared" si="1694"/>
        <v>0</v>
      </c>
      <c r="R3951" s="21">
        <v>0</v>
      </c>
      <c r="S3951" s="8">
        <f t="shared" si="1695"/>
        <v>0</v>
      </c>
      <c r="T3951" s="10">
        <f t="shared" si="1696"/>
        <v>0</v>
      </c>
      <c r="U3951" s="13">
        <f t="shared" si="1697"/>
        <v>104</v>
      </c>
      <c r="V3951" s="13">
        <v>252</v>
      </c>
      <c r="W3951" s="14">
        <f t="shared" si="1675"/>
        <v>1</v>
      </c>
      <c r="X3951" s="85">
        <f t="shared" si="1679"/>
        <v>41.13982740343711</v>
      </c>
      <c r="Y3951" s="8">
        <v>0</v>
      </c>
      <c r="Z3951" s="9">
        <f t="shared" si="1698"/>
        <v>0</v>
      </c>
      <c r="AA3951" s="26" t="str">
        <f t="shared" si="1677"/>
        <v>A+J=</v>
      </c>
      <c r="AB3951" s="70">
        <f t="shared" si="1678"/>
        <v>46265</v>
      </c>
      <c r="AC3951" s="4"/>
      <c r="AD3951" s="1"/>
      <c r="AE3951" s="11"/>
      <c r="AF3951" s="5"/>
      <c r="AG3951" s="1"/>
      <c r="AH3951" s="1"/>
      <c r="AI3951" s="1"/>
      <c r="AJ3951" s="1"/>
      <c r="AK3951" s="10"/>
      <c r="AL3951" s="1"/>
      <c r="AM3951" s="1"/>
      <c r="AN3951" s="1"/>
      <c r="AO3951" s="1"/>
      <c r="AP3951" s="1"/>
      <c r="AQ3951" s="1"/>
    </row>
    <row r="3952" spans="1:43" ht="15.75" x14ac:dyDescent="0.2">
      <c r="A3952" s="67">
        <f t="shared" si="1676"/>
        <v>46234</v>
      </c>
      <c r="B3952" s="8">
        <f t="shared" si="1680"/>
        <v>19043.978759451071</v>
      </c>
      <c r="C3952" s="224">
        <f t="shared" si="1681"/>
        <v>10600.166217886228</v>
      </c>
      <c r="D3952" s="28">
        <f t="shared" si="1682"/>
        <v>7245.38</v>
      </c>
      <c r="E3952" s="9">
        <f>IF(K3952=1,VLOOKUP(A3951,[1]Plan1!$AY$117:$BA$314,3),E3951)</f>
        <v>7276.54</v>
      </c>
      <c r="F3952" s="110">
        <f t="shared" si="1683"/>
        <v>45763</v>
      </c>
      <c r="G3952" s="12">
        <f t="shared" si="1684"/>
        <v>4.3006716003852752E-3</v>
      </c>
      <c r="H3952" s="11">
        <f t="shared" si="1685"/>
        <v>46203</v>
      </c>
      <c r="I3952" s="11">
        <f t="shared" si="1686"/>
        <v>46203</v>
      </c>
      <c r="J3952" s="1">
        <f t="shared" si="1687"/>
        <v>20</v>
      </c>
      <c r="K3952" s="1">
        <f t="shared" si="1688"/>
        <v>45</v>
      </c>
      <c r="L3952" s="8">
        <f t="shared" si="1689"/>
        <v>1.00970253</v>
      </c>
      <c r="M3952" s="14">
        <f t="shared" si="1690"/>
        <v>1.01122025</v>
      </c>
      <c r="N3952" s="14">
        <f t="shared" si="1691"/>
        <v>1.7754652138232188</v>
      </c>
      <c r="O3952" s="8">
        <f t="shared" si="1692"/>
        <v>1.7926917099999999</v>
      </c>
      <c r="P3952" s="8">
        <f t="shared" si="1693"/>
        <v>19002.830103420001</v>
      </c>
      <c r="Q3952" s="13">
        <f t="shared" si="1694"/>
        <v>0</v>
      </c>
      <c r="R3952" s="21">
        <v>0</v>
      </c>
      <c r="S3952" s="8">
        <f t="shared" si="1695"/>
        <v>0</v>
      </c>
      <c r="T3952" s="10">
        <f t="shared" si="1696"/>
        <v>0</v>
      </c>
      <c r="U3952" s="13">
        <f t="shared" si="1697"/>
        <v>105</v>
      </c>
      <c r="V3952" s="13">
        <v>252</v>
      </c>
      <c r="W3952" s="14">
        <f t="shared" si="1675"/>
        <v>1</v>
      </c>
      <c r="X3952" s="85">
        <f t="shared" si="1679"/>
        <v>41.148656031070601</v>
      </c>
      <c r="Y3952" s="8">
        <v>0</v>
      </c>
      <c r="Z3952" s="9">
        <f t="shared" si="1698"/>
        <v>0</v>
      </c>
      <c r="AA3952" s="26" t="str">
        <f t="shared" si="1677"/>
        <v>A+J=</v>
      </c>
      <c r="AB3952" s="70">
        <f t="shared" si="1678"/>
        <v>46265</v>
      </c>
      <c r="AC3952" s="4"/>
      <c r="AD3952" s="1"/>
      <c r="AE3952" s="11"/>
      <c r="AF3952" s="5"/>
      <c r="AG3952" s="1"/>
      <c r="AH3952" s="1"/>
      <c r="AI3952" s="1"/>
      <c r="AJ3952" s="1"/>
      <c r="AK3952" s="10"/>
      <c r="AL3952" s="1"/>
      <c r="AM3952" s="1"/>
      <c r="AN3952" s="1"/>
      <c r="AO3952" s="1"/>
      <c r="AP3952" s="1"/>
      <c r="AQ3952" s="1"/>
    </row>
    <row r="3953" spans="1:43" ht="15.75" x14ac:dyDescent="0.2">
      <c r="A3953" s="67">
        <f t="shared" si="1676"/>
        <v>46235</v>
      </c>
      <c r="B3953" s="8">
        <f t="shared" si="1680"/>
        <v>19043.978759451071</v>
      </c>
      <c r="C3953" s="224">
        <f t="shared" si="1681"/>
        <v>10600.166217886228</v>
      </c>
      <c r="D3953" s="28">
        <f t="shared" si="1682"/>
        <v>7245.38</v>
      </c>
      <c r="E3953" s="9">
        <f>IF(K3953=1,VLOOKUP(A3952,[1]Plan1!$AY$117:$BA$314,3),E3952)</f>
        <v>7276.54</v>
      </c>
      <c r="F3953" s="110">
        <f t="shared" si="1683"/>
        <v>45763</v>
      </c>
      <c r="G3953" s="12">
        <f t="shared" si="1684"/>
        <v>4.3006716003852752E-3</v>
      </c>
      <c r="H3953" s="11">
        <f t="shared" si="1685"/>
        <v>46203</v>
      </c>
      <c r="I3953" s="11">
        <f t="shared" si="1686"/>
        <v>46203</v>
      </c>
      <c r="J3953" s="1">
        <f t="shared" si="1687"/>
        <v>20</v>
      </c>
      <c r="K3953" s="1">
        <f t="shared" si="1688"/>
        <v>45</v>
      </c>
      <c r="L3953" s="8">
        <f t="shared" si="1689"/>
        <v>1.00970253</v>
      </c>
      <c r="M3953" s="14">
        <f t="shared" si="1690"/>
        <v>1.01122025</v>
      </c>
      <c r="N3953" s="14">
        <f t="shared" si="1691"/>
        <v>1.7754652138232188</v>
      </c>
      <c r="O3953" s="8">
        <f t="shared" si="1692"/>
        <v>1.7926917099999999</v>
      </c>
      <c r="P3953" s="8">
        <f t="shared" si="1693"/>
        <v>19002.830103420001</v>
      </c>
      <c r="Q3953" s="13">
        <f t="shared" si="1694"/>
        <v>0</v>
      </c>
      <c r="R3953" s="21">
        <v>0</v>
      </c>
      <c r="S3953" s="8">
        <f t="shared" si="1695"/>
        <v>0</v>
      </c>
      <c r="T3953" s="10">
        <f t="shared" si="1696"/>
        <v>0</v>
      </c>
      <c r="U3953" s="13">
        <f t="shared" si="1697"/>
        <v>105</v>
      </c>
      <c r="V3953" s="13">
        <v>252</v>
      </c>
      <c r="W3953" s="14">
        <f t="shared" si="1675"/>
        <v>1</v>
      </c>
      <c r="X3953" s="85">
        <f t="shared" si="1679"/>
        <v>41.148656031070601</v>
      </c>
      <c r="Y3953" s="8">
        <v>0</v>
      </c>
      <c r="Z3953" s="9">
        <f t="shared" si="1698"/>
        <v>0</v>
      </c>
      <c r="AA3953" s="26" t="str">
        <f t="shared" si="1677"/>
        <v>A+J=</v>
      </c>
      <c r="AB3953" s="70">
        <f t="shared" si="1678"/>
        <v>46265</v>
      </c>
      <c r="AC3953" s="4"/>
      <c r="AD3953" s="1"/>
      <c r="AE3953" s="11"/>
      <c r="AF3953" s="5"/>
      <c r="AG3953" s="1"/>
      <c r="AH3953" s="1"/>
      <c r="AI3953" s="1"/>
      <c r="AJ3953" s="1"/>
      <c r="AK3953" s="10"/>
      <c r="AL3953" s="1"/>
      <c r="AM3953" s="1"/>
      <c r="AN3953" s="1"/>
      <c r="AO3953" s="1"/>
      <c r="AP3953" s="1"/>
      <c r="AQ3953" s="1"/>
    </row>
    <row r="3954" spans="1:43" ht="15.75" x14ac:dyDescent="0.2">
      <c r="A3954" s="67">
        <f t="shared" si="1676"/>
        <v>46236</v>
      </c>
      <c r="B3954" s="8">
        <f t="shared" si="1680"/>
        <v>19043.978759451071</v>
      </c>
      <c r="C3954" s="224">
        <f t="shared" si="1681"/>
        <v>10600.166217886228</v>
      </c>
      <c r="D3954" s="28">
        <f t="shared" si="1682"/>
        <v>7245.38</v>
      </c>
      <c r="E3954" s="9">
        <f>IF(K3954=1,VLOOKUP(A3953,[1]Plan1!$AY$117:$BA$314,3),E3953)</f>
        <v>7276.54</v>
      </c>
      <c r="F3954" s="110">
        <f t="shared" si="1683"/>
        <v>45763</v>
      </c>
      <c r="G3954" s="12">
        <f t="shared" si="1684"/>
        <v>4.3006716003852752E-3</v>
      </c>
      <c r="H3954" s="11">
        <f t="shared" si="1685"/>
        <v>46203</v>
      </c>
      <c r="I3954" s="11">
        <f t="shared" si="1686"/>
        <v>46203</v>
      </c>
      <c r="J3954" s="1">
        <f t="shared" si="1687"/>
        <v>20</v>
      </c>
      <c r="K3954" s="1">
        <f t="shared" si="1688"/>
        <v>45</v>
      </c>
      <c r="L3954" s="8">
        <f t="shared" si="1689"/>
        <v>1.00970253</v>
      </c>
      <c r="M3954" s="14">
        <f t="shared" si="1690"/>
        <v>1.01122025</v>
      </c>
      <c r="N3954" s="14">
        <f t="shared" si="1691"/>
        <v>1.7754652138232188</v>
      </c>
      <c r="O3954" s="8">
        <f t="shared" si="1692"/>
        <v>1.7926917099999999</v>
      </c>
      <c r="P3954" s="8">
        <f t="shared" si="1693"/>
        <v>19002.830103420001</v>
      </c>
      <c r="Q3954" s="13">
        <f t="shared" si="1694"/>
        <v>0</v>
      </c>
      <c r="R3954" s="21">
        <v>0</v>
      </c>
      <c r="S3954" s="8">
        <f t="shared" si="1695"/>
        <v>0</v>
      </c>
      <c r="T3954" s="10">
        <f t="shared" si="1696"/>
        <v>0</v>
      </c>
      <c r="U3954" s="13">
        <f t="shared" si="1697"/>
        <v>105</v>
      </c>
      <c r="V3954" s="13">
        <v>252</v>
      </c>
      <c r="W3954" s="14">
        <f t="shared" si="1675"/>
        <v>1</v>
      </c>
      <c r="X3954" s="85">
        <f t="shared" si="1679"/>
        <v>41.148656031070601</v>
      </c>
      <c r="Y3954" s="8">
        <v>0</v>
      </c>
      <c r="Z3954" s="9">
        <f t="shared" si="1698"/>
        <v>0</v>
      </c>
      <c r="AA3954" s="26" t="str">
        <f t="shared" si="1677"/>
        <v>A+J=</v>
      </c>
      <c r="AB3954" s="70">
        <f t="shared" si="1678"/>
        <v>46265</v>
      </c>
      <c r="AC3954" s="4"/>
      <c r="AD3954" s="1"/>
      <c r="AE3954" s="11"/>
      <c r="AF3954" s="5"/>
      <c r="AG3954" s="1"/>
      <c r="AH3954" s="1"/>
      <c r="AI3954" s="1"/>
      <c r="AJ3954" s="1"/>
      <c r="AK3954" s="10"/>
      <c r="AL3954" s="1"/>
      <c r="AM3954" s="1"/>
      <c r="AN3954" s="1"/>
      <c r="AO3954" s="1"/>
      <c r="AP3954" s="1"/>
      <c r="AQ3954" s="1"/>
    </row>
    <row r="3955" spans="1:43" ht="15.75" x14ac:dyDescent="0.2">
      <c r="A3955" s="67">
        <f t="shared" si="1676"/>
        <v>46237</v>
      </c>
      <c r="B3955" s="8">
        <f t="shared" si="1680"/>
        <v>19048.065367395917</v>
      </c>
      <c r="C3955" s="224">
        <f t="shared" si="1681"/>
        <v>10600.166217886228</v>
      </c>
      <c r="D3955" s="28">
        <f t="shared" si="1682"/>
        <v>7245.38</v>
      </c>
      <c r="E3955" s="9">
        <f>IF(K3955=1,VLOOKUP(A3954,[1]Plan1!$AY$117:$BA$314,3),E3954)</f>
        <v>7276.54</v>
      </c>
      <c r="F3955" s="110">
        <f t="shared" si="1683"/>
        <v>45763</v>
      </c>
      <c r="G3955" s="12">
        <f t="shared" si="1684"/>
        <v>4.3006716003852752E-3</v>
      </c>
      <c r="H3955" s="11">
        <f t="shared" si="1685"/>
        <v>46203</v>
      </c>
      <c r="I3955" s="11">
        <f t="shared" si="1686"/>
        <v>46203</v>
      </c>
      <c r="J3955" s="1">
        <f t="shared" si="1687"/>
        <v>20</v>
      </c>
      <c r="K3955" s="1">
        <f t="shared" si="1688"/>
        <v>46</v>
      </c>
      <c r="L3955" s="8">
        <f t="shared" si="1689"/>
        <v>1.0099191999999999</v>
      </c>
      <c r="M3955" s="14">
        <f t="shared" si="1690"/>
        <v>1.01122025</v>
      </c>
      <c r="N3955" s="14">
        <f t="shared" si="1691"/>
        <v>1.7754652138232188</v>
      </c>
      <c r="O3955" s="8">
        <f t="shared" si="1692"/>
        <v>1.7930763999999999</v>
      </c>
      <c r="P3955" s="8">
        <f t="shared" si="1693"/>
        <v>19006.907881359999</v>
      </c>
      <c r="Q3955" s="13">
        <f t="shared" si="1694"/>
        <v>0</v>
      </c>
      <c r="R3955" s="21">
        <v>0</v>
      </c>
      <c r="S3955" s="8">
        <f t="shared" si="1695"/>
        <v>0</v>
      </c>
      <c r="T3955" s="10">
        <f t="shared" si="1696"/>
        <v>0</v>
      </c>
      <c r="U3955" s="13">
        <f t="shared" si="1697"/>
        <v>106</v>
      </c>
      <c r="V3955" s="13">
        <v>252</v>
      </c>
      <c r="W3955" s="14">
        <f t="shared" si="1675"/>
        <v>1</v>
      </c>
      <c r="X3955" s="85">
        <f t="shared" si="1679"/>
        <v>41.157486035917657</v>
      </c>
      <c r="Y3955" s="8">
        <v>0</v>
      </c>
      <c r="Z3955" s="9">
        <f t="shared" si="1698"/>
        <v>0</v>
      </c>
      <c r="AA3955" s="26" t="str">
        <f t="shared" si="1677"/>
        <v>A+J=</v>
      </c>
      <c r="AB3955" s="70">
        <f t="shared" si="1678"/>
        <v>46265</v>
      </c>
      <c r="AC3955" s="4"/>
      <c r="AD3955" s="1"/>
      <c r="AE3955" s="11"/>
      <c r="AF3955" s="5"/>
      <c r="AG3955" s="1"/>
      <c r="AH3955" s="1"/>
      <c r="AI3955" s="1"/>
      <c r="AJ3955" s="1"/>
      <c r="AK3955" s="10"/>
      <c r="AL3955" s="1"/>
      <c r="AM3955" s="1"/>
      <c r="AN3955" s="1"/>
      <c r="AO3955" s="1"/>
      <c r="AP3955" s="1"/>
      <c r="AQ3955" s="1"/>
    </row>
    <row r="3956" spans="1:43" ht="15.75" x14ac:dyDescent="0.2">
      <c r="A3956" s="67">
        <f t="shared" si="1676"/>
        <v>46238</v>
      </c>
      <c r="B3956" s="8">
        <f t="shared" si="1680"/>
        <v>19052.153143885658</v>
      </c>
      <c r="C3956" s="224">
        <f t="shared" si="1681"/>
        <v>10600.166217886228</v>
      </c>
      <c r="D3956" s="28">
        <f t="shared" si="1682"/>
        <v>7245.38</v>
      </c>
      <c r="E3956" s="9">
        <f>IF(K3956=1,VLOOKUP(A3955,[1]Plan1!$AY$117:$BA$314,3),E3955)</f>
        <v>7276.54</v>
      </c>
      <c r="F3956" s="110">
        <f t="shared" si="1683"/>
        <v>45763</v>
      </c>
      <c r="G3956" s="12">
        <f t="shared" si="1684"/>
        <v>4.3006716003852752E-3</v>
      </c>
      <c r="H3956" s="11">
        <f t="shared" si="1685"/>
        <v>46203</v>
      </c>
      <c r="I3956" s="11">
        <f t="shared" si="1686"/>
        <v>46203</v>
      </c>
      <c r="J3956" s="1">
        <f t="shared" si="1687"/>
        <v>20</v>
      </c>
      <c r="K3956" s="1">
        <f t="shared" si="1688"/>
        <v>47</v>
      </c>
      <c r="L3956" s="8">
        <f t="shared" si="1689"/>
        <v>1.0101359299999999</v>
      </c>
      <c r="M3956" s="14">
        <f t="shared" si="1690"/>
        <v>1.01122025</v>
      </c>
      <c r="N3956" s="14">
        <f t="shared" si="1691"/>
        <v>1.7754652138232188</v>
      </c>
      <c r="O3956" s="8">
        <f t="shared" si="1692"/>
        <v>1.7934612000000001</v>
      </c>
      <c r="P3956" s="8">
        <f t="shared" si="1693"/>
        <v>19010.98682532</v>
      </c>
      <c r="Q3956" s="13">
        <f t="shared" si="1694"/>
        <v>0</v>
      </c>
      <c r="R3956" s="21">
        <v>0</v>
      </c>
      <c r="S3956" s="8">
        <f t="shared" si="1695"/>
        <v>0</v>
      </c>
      <c r="T3956" s="10">
        <f t="shared" si="1696"/>
        <v>0</v>
      </c>
      <c r="U3956" s="13">
        <f t="shared" si="1697"/>
        <v>107</v>
      </c>
      <c r="V3956" s="13">
        <v>252</v>
      </c>
      <c r="W3956" s="14">
        <f t="shared" si="1675"/>
        <v>1</v>
      </c>
      <c r="X3956" s="85">
        <f t="shared" si="1679"/>
        <v>41.166318565656283</v>
      </c>
      <c r="Y3956" s="8">
        <v>0</v>
      </c>
      <c r="Z3956" s="9">
        <f t="shared" si="1698"/>
        <v>0</v>
      </c>
      <c r="AA3956" s="26" t="str">
        <f t="shared" si="1677"/>
        <v>A+J=</v>
      </c>
      <c r="AB3956" s="70">
        <f t="shared" si="1678"/>
        <v>46265</v>
      </c>
      <c r="AC3956" s="4"/>
      <c r="AD3956" s="1"/>
      <c r="AE3956" s="11"/>
      <c r="AF3956" s="5"/>
      <c r="AG3956" s="1"/>
      <c r="AH3956" s="1"/>
      <c r="AI3956" s="1"/>
      <c r="AJ3956" s="1"/>
      <c r="AK3956" s="10"/>
      <c r="AL3956" s="1"/>
      <c r="AM3956" s="1"/>
      <c r="AN3956" s="1"/>
      <c r="AO3956" s="1"/>
      <c r="AP3956" s="1"/>
      <c r="AQ3956" s="1"/>
    </row>
    <row r="3957" spans="1:43" ht="15.75" x14ac:dyDescent="0.2">
      <c r="A3957" s="67">
        <f t="shared" si="1676"/>
        <v>46239</v>
      </c>
      <c r="B3957" s="8">
        <f t="shared" si="1680"/>
        <v>19056.241664002144</v>
      </c>
      <c r="C3957" s="224">
        <f t="shared" si="1681"/>
        <v>10600.166217886228</v>
      </c>
      <c r="D3957" s="28">
        <f t="shared" si="1682"/>
        <v>7245.38</v>
      </c>
      <c r="E3957" s="9">
        <f>IF(K3957=1,VLOOKUP(A3956,[1]Plan1!$AY$117:$BA$314,3),E3956)</f>
        <v>7276.54</v>
      </c>
      <c r="F3957" s="110">
        <f t="shared" si="1683"/>
        <v>45763</v>
      </c>
      <c r="G3957" s="12">
        <f t="shared" si="1684"/>
        <v>4.3006716003852752E-3</v>
      </c>
      <c r="H3957" s="11">
        <f t="shared" si="1685"/>
        <v>46203</v>
      </c>
      <c r="I3957" s="11">
        <f t="shared" si="1686"/>
        <v>46203</v>
      </c>
      <c r="J3957" s="1">
        <f t="shared" si="1687"/>
        <v>20</v>
      </c>
      <c r="K3957" s="1">
        <f t="shared" si="1688"/>
        <v>48</v>
      </c>
      <c r="L3957" s="8">
        <f t="shared" si="1689"/>
        <v>1.0103527000000001</v>
      </c>
      <c r="M3957" s="14">
        <f t="shared" si="1690"/>
        <v>1.01122025</v>
      </c>
      <c r="N3957" s="14">
        <f t="shared" si="1691"/>
        <v>1.7754652138232188</v>
      </c>
      <c r="O3957" s="8">
        <f t="shared" si="1692"/>
        <v>1.7938460700000001</v>
      </c>
      <c r="P3957" s="8">
        <f t="shared" si="1693"/>
        <v>19015.0665113</v>
      </c>
      <c r="Q3957" s="13">
        <f t="shared" si="1694"/>
        <v>0</v>
      </c>
      <c r="R3957" s="21">
        <v>0</v>
      </c>
      <c r="S3957" s="8">
        <f t="shared" si="1695"/>
        <v>0</v>
      </c>
      <c r="T3957" s="10">
        <f t="shared" si="1696"/>
        <v>0</v>
      </c>
      <c r="U3957" s="13">
        <f t="shared" si="1697"/>
        <v>108</v>
      </c>
      <c r="V3957" s="13">
        <v>252</v>
      </c>
      <c r="W3957" s="14">
        <f t="shared" si="1675"/>
        <v>1</v>
      </c>
      <c r="X3957" s="85">
        <f t="shared" si="1679"/>
        <v>41.175152702144082</v>
      </c>
      <c r="Y3957" s="8">
        <v>0</v>
      </c>
      <c r="Z3957" s="9">
        <f t="shared" si="1698"/>
        <v>0</v>
      </c>
      <c r="AA3957" s="26" t="str">
        <f t="shared" si="1677"/>
        <v>A+J=</v>
      </c>
      <c r="AB3957" s="70">
        <f t="shared" si="1678"/>
        <v>46265</v>
      </c>
      <c r="AC3957" s="4"/>
      <c r="AD3957" s="1"/>
      <c r="AE3957" s="11"/>
      <c r="AF3957" s="5"/>
      <c r="AG3957" s="1"/>
      <c r="AH3957" s="1"/>
      <c r="AI3957" s="1"/>
      <c r="AJ3957" s="1"/>
      <c r="AK3957" s="10"/>
      <c r="AL3957" s="1"/>
      <c r="AM3957" s="1"/>
      <c r="AN3957" s="1"/>
      <c r="AO3957" s="1"/>
      <c r="AP3957" s="1"/>
      <c r="AQ3957" s="1"/>
    </row>
    <row r="3958" spans="1:43" ht="15.75" x14ac:dyDescent="0.2">
      <c r="A3958" s="67">
        <f t="shared" si="1676"/>
        <v>46240</v>
      </c>
      <c r="B3958" s="8">
        <f t="shared" si="1680"/>
        <v>19060.330927725379</v>
      </c>
      <c r="C3958" s="224">
        <f t="shared" si="1681"/>
        <v>10600.166217886228</v>
      </c>
      <c r="D3958" s="28">
        <f t="shared" si="1682"/>
        <v>7245.38</v>
      </c>
      <c r="E3958" s="9">
        <f>IF(K3958=1,VLOOKUP(A3957,[1]Plan1!$AY$117:$BA$314,3),E3957)</f>
        <v>7276.54</v>
      </c>
      <c r="F3958" s="110">
        <f t="shared" si="1683"/>
        <v>45763</v>
      </c>
      <c r="G3958" s="12">
        <f t="shared" si="1684"/>
        <v>4.3006716003852752E-3</v>
      </c>
      <c r="H3958" s="11">
        <f t="shared" si="1685"/>
        <v>46203</v>
      </c>
      <c r="I3958" s="11">
        <f t="shared" si="1686"/>
        <v>46203</v>
      </c>
      <c r="J3958" s="1">
        <f t="shared" si="1687"/>
        <v>20</v>
      </c>
      <c r="K3958" s="1">
        <f t="shared" si="1688"/>
        <v>49</v>
      </c>
      <c r="L3958" s="8">
        <f t="shared" si="1689"/>
        <v>1.0105695100000001</v>
      </c>
      <c r="M3958" s="14">
        <f t="shared" si="1690"/>
        <v>1.01122025</v>
      </c>
      <c r="N3958" s="14">
        <f t="shared" si="1691"/>
        <v>1.7754652138232188</v>
      </c>
      <c r="O3958" s="8">
        <f t="shared" si="1692"/>
        <v>1.7942310100000001</v>
      </c>
      <c r="P3958" s="8">
        <f t="shared" si="1693"/>
        <v>19019.146939279999</v>
      </c>
      <c r="Q3958" s="13">
        <f t="shared" si="1694"/>
        <v>0</v>
      </c>
      <c r="R3958" s="21">
        <v>0</v>
      </c>
      <c r="S3958" s="8">
        <f t="shared" si="1695"/>
        <v>0</v>
      </c>
      <c r="T3958" s="10">
        <f t="shared" si="1696"/>
        <v>0</v>
      </c>
      <c r="U3958" s="13">
        <f t="shared" si="1697"/>
        <v>109</v>
      </c>
      <c r="V3958" s="13">
        <v>252</v>
      </c>
      <c r="W3958" s="14">
        <f t="shared" si="1675"/>
        <v>1</v>
      </c>
      <c r="X3958" s="85">
        <f t="shared" si="1679"/>
        <v>41.183988445381047</v>
      </c>
      <c r="Y3958" s="8">
        <v>0</v>
      </c>
      <c r="Z3958" s="9">
        <f t="shared" si="1698"/>
        <v>0</v>
      </c>
      <c r="AA3958" s="26" t="str">
        <f t="shared" si="1677"/>
        <v>A+J=</v>
      </c>
      <c r="AB3958" s="70">
        <f t="shared" si="1678"/>
        <v>46265</v>
      </c>
      <c r="AC3958" s="4"/>
      <c r="AD3958" s="1"/>
      <c r="AE3958" s="11"/>
      <c r="AF3958" s="5"/>
      <c r="AG3958" s="1"/>
      <c r="AH3958" s="1"/>
      <c r="AI3958" s="1"/>
      <c r="AJ3958" s="1"/>
      <c r="AK3958" s="10"/>
      <c r="AL3958" s="1"/>
      <c r="AM3958" s="1"/>
      <c r="AN3958" s="1"/>
      <c r="AO3958" s="1"/>
      <c r="AP3958" s="1"/>
      <c r="AQ3958" s="1"/>
    </row>
    <row r="3959" spans="1:43" ht="15.75" x14ac:dyDescent="0.2">
      <c r="A3959" s="67">
        <f t="shared" si="1676"/>
        <v>46241</v>
      </c>
      <c r="B3959" s="8">
        <f t="shared" si="1680"/>
        <v>19064.421253763972</v>
      </c>
      <c r="C3959" s="224">
        <f t="shared" si="1681"/>
        <v>10600.166217886228</v>
      </c>
      <c r="D3959" s="28">
        <f t="shared" si="1682"/>
        <v>7245.38</v>
      </c>
      <c r="E3959" s="9">
        <f>IF(K3959=1,VLOOKUP(A3958,[1]Plan1!$AY$117:$BA$314,3),E3958)</f>
        <v>7276.54</v>
      </c>
      <c r="F3959" s="110">
        <f t="shared" si="1683"/>
        <v>45763</v>
      </c>
      <c r="G3959" s="12">
        <f t="shared" si="1684"/>
        <v>4.3006716003852752E-3</v>
      </c>
      <c r="H3959" s="11">
        <f t="shared" si="1685"/>
        <v>46203</v>
      </c>
      <c r="I3959" s="11">
        <f t="shared" si="1686"/>
        <v>46203</v>
      </c>
      <c r="J3959" s="1">
        <f t="shared" si="1687"/>
        <v>20</v>
      </c>
      <c r="K3959" s="1">
        <f t="shared" si="1688"/>
        <v>50</v>
      </c>
      <c r="L3959" s="8">
        <f t="shared" si="1689"/>
        <v>1.0107863800000001</v>
      </c>
      <c r="M3959" s="14">
        <f t="shared" si="1690"/>
        <v>1.01122025</v>
      </c>
      <c r="N3959" s="14">
        <f t="shared" si="1691"/>
        <v>1.7754652138232188</v>
      </c>
      <c r="O3959" s="8">
        <f t="shared" si="1692"/>
        <v>1.7946160499999999</v>
      </c>
      <c r="P3959" s="8">
        <f t="shared" si="1693"/>
        <v>19023.228427279999</v>
      </c>
      <c r="Q3959" s="13">
        <f t="shared" si="1694"/>
        <v>0</v>
      </c>
      <c r="R3959" s="21">
        <v>0</v>
      </c>
      <c r="S3959" s="8">
        <f t="shared" si="1695"/>
        <v>0</v>
      </c>
      <c r="T3959" s="10">
        <f t="shared" si="1696"/>
        <v>0</v>
      </c>
      <c r="U3959" s="13">
        <f t="shared" si="1697"/>
        <v>110</v>
      </c>
      <c r="V3959" s="13">
        <v>252</v>
      </c>
      <c r="W3959" s="14">
        <f t="shared" si="1675"/>
        <v>1</v>
      </c>
      <c r="X3959" s="85">
        <f t="shared" si="1679"/>
        <v>41.192826483973974</v>
      </c>
      <c r="Y3959" s="8">
        <v>0</v>
      </c>
      <c r="Z3959" s="9">
        <f t="shared" si="1698"/>
        <v>0</v>
      </c>
      <c r="AA3959" s="26" t="str">
        <f t="shared" si="1677"/>
        <v>A+J=</v>
      </c>
      <c r="AB3959" s="70">
        <f t="shared" si="1678"/>
        <v>46265</v>
      </c>
      <c r="AC3959" s="4"/>
      <c r="AD3959" s="1"/>
      <c r="AE3959" s="11"/>
      <c r="AF3959" s="5"/>
      <c r="AG3959" s="1"/>
      <c r="AH3959" s="1"/>
      <c r="AI3959" s="1"/>
      <c r="AJ3959" s="1"/>
      <c r="AK3959" s="10"/>
      <c r="AL3959" s="1"/>
      <c r="AM3959" s="1"/>
      <c r="AN3959" s="1"/>
      <c r="AO3959" s="1"/>
      <c r="AP3959" s="1"/>
      <c r="AQ3959" s="1"/>
    </row>
    <row r="3960" spans="1:43" ht="15.75" x14ac:dyDescent="0.2">
      <c r="A3960" s="67">
        <f t="shared" si="1676"/>
        <v>46242</v>
      </c>
      <c r="B3960" s="8">
        <f t="shared" si="1680"/>
        <v>19064.421253763972</v>
      </c>
      <c r="C3960" s="224">
        <f t="shared" si="1681"/>
        <v>10600.166217886228</v>
      </c>
      <c r="D3960" s="28">
        <f t="shared" si="1682"/>
        <v>7245.38</v>
      </c>
      <c r="E3960" s="9">
        <f>IF(K3960=1,VLOOKUP(A3959,[1]Plan1!$AY$117:$BA$314,3),E3959)</f>
        <v>7276.54</v>
      </c>
      <c r="F3960" s="110">
        <f t="shared" si="1683"/>
        <v>45763</v>
      </c>
      <c r="G3960" s="12">
        <f t="shared" si="1684"/>
        <v>4.3006716003852752E-3</v>
      </c>
      <c r="H3960" s="11">
        <f t="shared" si="1685"/>
        <v>46203</v>
      </c>
      <c r="I3960" s="11">
        <f t="shared" si="1686"/>
        <v>46203</v>
      </c>
      <c r="J3960" s="1">
        <f t="shared" si="1687"/>
        <v>20</v>
      </c>
      <c r="K3960" s="1">
        <f t="shared" si="1688"/>
        <v>50</v>
      </c>
      <c r="L3960" s="8">
        <f t="shared" si="1689"/>
        <v>1.0107863800000001</v>
      </c>
      <c r="M3960" s="14">
        <f t="shared" si="1690"/>
        <v>1.01122025</v>
      </c>
      <c r="N3960" s="14">
        <f t="shared" si="1691"/>
        <v>1.7754652138232188</v>
      </c>
      <c r="O3960" s="8">
        <f t="shared" si="1692"/>
        <v>1.7946160499999999</v>
      </c>
      <c r="P3960" s="8">
        <f t="shared" si="1693"/>
        <v>19023.228427279999</v>
      </c>
      <c r="Q3960" s="13">
        <f t="shared" si="1694"/>
        <v>0</v>
      </c>
      <c r="R3960" s="21">
        <v>0</v>
      </c>
      <c r="S3960" s="8">
        <f t="shared" si="1695"/>
        <v>0</v>
      </c>
      <c r="T3960" s="10">
        <f t="shared" si="1696"/>
        <v>0</v>
      </c>
      <c r="U3960" s="13">
        <f t="shared" si="1697"/>
        <v>110</v>
      </c>
      <c r="V3960" s="13">
        <v>252</v>
      </c>
      <c r="W3960" s="14">
        <f t="shared" si="1675"/>
        <v>1</v>
      </c>
      <c r="X3960" s="85">
        <f t="shared" si="1679"/>
        <v>41.192826483973974</v>
      </c>
      <c r="Y3960" s="8">
        <v>0</v>
      </c>
      <c r="Z3960" s="9">
        <f t="shared" si="1698"/>
        <v>0</v>
      </c>
      <c r="AA3960" s="26" t="str">
        <f t="shared" si="1677"/>
        <v>A+J=</v>
      </c>
      <c r="AB3960" s="70">
        <f t="shared" si="1678"/>
        <v>46265</v>
      </c>
      <c r="AC3960" s="4"/>
      <c r="AD3960" s="1"/>
      <c r="AE3960" s="11"/>
      <c r="AF3960" s="5"/>
      <c r="AG3960" s="1"/>
      <c r="AH3960" s="1"/>
      <c r="AI3960" s="1"/>
      <c r="AJ3960" s="1"/>
      <c r="AK3960" s="10"/>
      <c r="AL3960" s="1"/>
      <c r="AM3960" s="1"/>
      <c r="AN3960" s="1"/>
      <c r="AO3960" s="1"/>
      <c r="AP3960" s="1"/>
      <c r="AQ3960" s="1"/>
    </row>
    <row r="3961" spans="1:43" ht="15.75" x14ac:dyDescent="0.2">
      <c r="A3961" s="67">
        <f t="shared" si="1676"/>
        <v>46243</v>
      </c>
      <c r="B3961" s="8">
        <f t="shared" si="1680"/>
        <v>19064.421253763972</v>
      </c>
      <c r="C3961" s="224">
        <f t="shared" si="1681"/>
        <v>10600.166217886228</v>
      </c>
      <c r="D3961" s="28">
        <f t="shared" si="1682"/>
        <v>7245.38</v>
      </c>
      <c r="E3961" s="9">
        <f>IF(K3961=1,VLOOKUP(A3960,[1]Plan1!$AY$117:$BA$314,3),E3960)</f>
        <v>7276.54</v>
      </c>
      <c r="F3961" s="110">
        <f t="shared" si="1683"/>
        <v>45763</v>
      </c>
      <c r="G3961" s="12">
        <f t="shared" si="1684"/>
        <v>4.3006716003852752E-3</v>
      </c>
      <c r="H3961" s="11">
        <f t="shared" si="1685"/>
        <v>46203</v>
      </c>
      <c r="I3961" s="11">
        <f t="shared" si="1686"/>
        <v>46203</v>
      </c>
      <c r="J3961" s="1">
        <f t="shared" si="1687"/>
        <v>20</v>
      </c>
      <c r="K3961" s="1">
        <f t="shared" si="1688"/>
        <v>50</v>
      </c>
      <c r="L3961" s="8">
        <f t="shared" si="1689"/>
        <v>1.0107863800000001</v>
      </c>
      <c r="M3961" s="14">
        <f t="shared" si="1690"/>
        <v>1.01122025</v>
      </c>
      <c r="N3961" s="14">
        <f t="shared" si="1691"/>
        <v>1.7754652138232188</v>
      </c>
      <c r="O3961" s="8">
        <f t="shared" si="1692"/>
        <v>1.7946160499999999</v>
      </c>
      <c r="P3961" s="8">
        <f t="shared" si="1693"/>
        <v>19023.228427279999</v>
      </c>
      <c r="Q3961" s="13">
        <f t="shared" si="1694"/>
        <v>0</v>
      </c>
      <c r="R3961" s="21">
        <v>0</v>
      </c>
      <c r="S3961" s="8">
        <f t="shared" si="1695"/>
        <v>0</v>
      </c>
      <c r="T3961" s="10">
        <f t="shared" si="1696"/>
        <v>0</v>
      </c>
      <c r="U3961" s="13">
        <f t="shared" si="1697"/>
        <v>110</v>
      </c>
      <c r="V3961" s="13">
        <v>252</v>
      </c>
      <c r="W3961" s="14">
        <f t="shared" si="1675"/>
        <v>1</v>
      </c>
      <c r="X3961" s="85">
        <f t="shared" si="1679"/>
        <v>41.192826483973974</v>
      </c>
      <c r="Y3961" s="8">
        <v>0</v>
      </c>
      <c r="Z3961" s="9">
        <f t="shared" si="1698"/>
        <v>0</v>
      </c>
      <c r="AA3961" s="26" t="str">
        <f t="shared" si="1677"/>
        <v>A+J=</v>
      </c>
      <c r="AB3961" s="70">
        <f t="shared" si="1678"/>
        <v>46265</v>
      </c>
      <c r="AC3961" s="4"/>
      <c r="AD3961" s="1"/>
      <c r="AE3961" s="11"/>
      <c r="AF3961" s="5"/>
      <c r="AG3961" s="1"/>
      <c r="AH3961" s="1"/>
      <c r="AI3961" s="1"/>
      <c r="AJ3961" s="1"/>
      <c r="AK3961" s="10"/>
      <c r="AL3961" s="1"/>
      <c r="AM3961" s="1"/>
      <c r="AN3961" s="1"/>
      <c r="AO3961" s="1"/>
      <c r="AP3961" s="1"/>
      <c r="AQ3961" s="1"/>
    </row>
    <row r="3962" spans="1:43" ht="15.75" x14ac:dyDescent="0.2">
      <c r="A3962" s="67">
        <f t="shared" si="1676"/>
        <v>46244</v>
      </c>
      <c r="B3962" s="8">
        <f t="shared" si="1680"/>
        <v>19068.512429658851</v>
      </c>
      <c r="C3962" s="224">
        <f t="shared" si="1681"/>
        <v>10600.166217886228</v>
      </c>
      <c r="D3962" s="28">
        <f t="shared" si="1682"/>
        <v>7245.38</v>
      </c>
      <c r="E3962" s="9">
        <f>IF(K3962=1,VLOOKUP(A3961,[1]Plan1!$AY$117:$BA$314,3),E3961)</f>
        <v>7276.54</v>
      </c>
      <c r="F3962" s="110">
        <f t="shared" si="1683"/>
        <v>45763</v>
      </c>
      <c r="G3962" s="12">
        <f t="shared" si="1684"/>
        <v>4.3006716003852752E-3</v>
      </c>
      <c r="H3962" s="11">
        <f t="shared" si="1685"/>
        <v>46203</v>
      </c>
      <c r="I3962" s="11">
        <f t="shared" si="1686"/>
        <v>46203</v>
      </c>
      <c r="J3962" s="1">
        <f t="shared" si="1687"/>
        <v>20</v>
      </c>
      <c r="K3962" s="1">
        <f t="shared" si="1688"/>
        <v>51</v>
      </c>
      <c r="L3962" s="8">
        <f t="shared" si="1689"/>
        <v>1.0110032900000001</v>
      </c>
      <c r="M3962" s="14">
        <f t="shared" si="1690"/>
        <v>1.01122025</v>
      </c>
      <c r="N3962" s="14">
        <f t="shared" si="1691"/>
        <v>1.7754652138232188</v>
      </c>
      <c r="O3962" s="8">
        <f t="shared" si="1692"/>
        <v>1.7950011699999999</v>
      </c>
      <c r="P3962" s="8">
        <f t="shared" si="1693"/>
        <v>19027.3107633</v>
      </c>
      <c r="Q3962" s="13">
        <f t="shared" si="1694"/>
        <v>0</v>
      </c>
      <c r="R3962" s="21">
        <v>0</v>
      </c>
      <c r="S3962" s="8">
        <f t="shared" si="1695"/>
        <v>0</v>
      </c>
      <c r="T3962" s="10">
        <f t="shared" si="1696"/>
        <v>0</v>
      </c>
      <c r="U3962" s="13">
        <f t="shared" si="1697"/>
        <v>111</v>
      </c>
      <c r="V3962" s="13">
        <v>252</v>
      </c>
      <c r="W3962" s="14">
        <f t="shared" si="1675"/>
        <v>1</v>
      </c>
      <c r="X3962" s="85">
        <f t="shared" si="1679"/>
        <v>41.201666358851675</v>
      </c>
      <c r="Y3962" s="8">
        <v>0</v>
      </c>
      <c r="Z3962" s="9">
        <f t="shared" si="1698"/>
        <v>0</v>
      </c>
      <c r="AA3962" s="26" t="str">
        <f t="shared" si="1677"/>
        <v>A+J=</v>
      </c>
      <c r="AB3962" s="70">
        <f t="shared" si="1678"/>
        <v>46265</v>
      </c>
      <c r="AC3962" s="4"/>
      <c r="AD3962" s="1"/>
      <c r="AE3962" s="11"/>
      <c r="AF3962" s="5"/>
      <c r="AG3962" s="1"/>
      <c r="AH3962" s="1"/>
      <c r="AI3962" s="1"/>
      <c r="AJ3962" s="1"/>
      <c r="AK3962" s="10"/>
      <c r="AL3962" s="1"/>
      <c r="AM3962" s="1"/>
      <c r="AN3962" s="1"/>
      <c r="AO3962" s="1"/>
      <c r="AP3962" s="1"/>
      <c r="AQ3962" s="1"/>
    </row>
    <row r="3963" spans="1:43" ht="15.75" x14ac:dyDescent="0.2">
      <c r="A3963" s="67">
        <f t="shared" si="1676"/>
        <v>46245</v>
      </c>
      <c r="B3963" s="8">
        <f t="shared" si="1680"/>
        <v>19072.604455390014</v>
      </c>
      <c r="C3963" s="224">
        <f t="shared" si="1681"/>
        <v>10600.166217886228</v>
      </c>
      <c r="D3963" s="28">
        <f t="shared" si="1682"/>
        <v>7245.38</v>
      </c>
      <c r="E3963" s="9">
        <f>IF(K3963=1,VLOOKUP(A3962,[1]Plan1!$AY$117:$BA$314,3),E3962)</f>
        <v>7276.54</v>
      </c>
      <c r="F3963" s="110">
        <f t="shared" si="1683"/>
        <v>45763</v>
      </c>
      <c r="G3963" s="12">
        <f t="shared" si="1684"/>
        <v>4.3006716003852752E-3</v>
      </c>
      <c r="H3963" s="11">
        <f t="shared" si="1685"/>
        <v>46203</v>
      </c>
      <c r="I3963" s="11">
        <f t="shared" si="1686"/>
        <v>46203</v>
      </c>
      <c r="J3963" s="1">
        <f t="shared" si="1687"/>
        <v>20</v>
      </c>
      <c r="K3963" s="1">
        <f t="shared" si="1688"/>
        <v>52</v>
      </c>
      <c r="L3963" s="8">
        <f t="shared" si="1689"/>
        <v>1.01122025</v>
      </c>
      <c r="M3963" s="14">
        <f t="shared" si="1690"/>
        <v>1.01122025</v>
      </c>
      <c r="N3963" s="14">
        <f t="shared" si="1691"/>
        <v>1.7754652138232188</v>
      </c>
      <c r="O3963" s="8">
        <f t="shared" si="1692"/>
        <v>1.7953863699999999</v>
      </c>
      <c r="P3963" s="8">
        <f t="shared" si="1693"/>
        <v>19031.393947320001</v>
      </c>
      <c r="Q3963" s="13">
        <f t="shared" si="1694"/>
        <v>0</v>
      </c>
      <c r="R3963" s="21">
        <v>0</v>
      </c>
      <c r="S3963" s="8">
        <f t="shared" si="1695"/>
        <v>0</v>
      </c>
      <c r="T3963" s="10">
        <f t="shared" si="1696"/>
        <v>0</v>
      </c>
      <c r="U3963" s="13">
        <f t="shared" si="1697"/>
        <v>112</v>
      </c>
      <c r="V3963" s="13">
        <v>252</v>
      </c>
      <c r="W3963" s="14">
        <f t="shared" si="1675"/>
        <v>1</v>
      </c>
      <c r="X3963" s="85">
        <f t="shared" si="1679"/>
        <v>41.210508070014143</v>
      </c>
      <c r="Y3963" s="8">
        <v>0</v>
      </c>
      <c r="Z3963" s="9">
        <f t="shared" si="1698"/>
        <v>0</v>
      </c>
      <c r="AA3963" s="26" t="str">
        <f t="shared" si="1677"/>
        <v>A+J=</v>
      </c>
      <c r="AB3963" s="70">
        <f t="shared" si="1678"/>
        <v>46265</v>
      </c>
      <c r="AC3963" s="4"/>
      <c r="AD3963" s="1"/>
      <c r="AE3963" s="11"/>
      <c r="AF3963" s="5"/>
      <c r="AG3963" s="1"/>
      <c r="AH3963" s="1"/>
      <c r="AI3963" s="1"/>
      <c r="AJ3963" s="1"/>
      <c r="AK3963" s="10"/>
      <c r="AL3963" s="1"/>
      <c r="AM3963" s="1"/>
      <c r="AN3963" s="1"/>
      <c r="AO3963" s="1"/>
      <c r="AP3963" s="1"/>
      <c r="AQ3963" s="1"/>
    </row>
    <row r="3964" spans="1:43" ht="15.75" x14ac:dyDescent="0.2">
      <c r="A3964" s="67">
        <f t="shared" si="1676"/>
        <v>46246</v>
      </c>
      <c r="B3964" s="8">
        <f t="shared" si="1680"/>
        <v>19076.697330977462</v>
      </c>
      <c r="C3964" s="224">
        <f t="shared" si="1681"/>
        <v>10600.166217886228</v>
      </c>
      <c r="D3964" s="28">
        <f t="shared" si="1682"/>
        <v>7245.38</v>
      </c>
      <c r="E3964" s="9">
        <f>IF(K3964=1,VLOOKUP(A3963,[1]Plan1!$AY$117:$BA$314,3),E3963)</f>
        <v>7276.54</v>
      </c>
      <c r="F3964" s="110">
        <f t="shared" si="1683"/>
        <v>45763</v>
      </c>
      <c r="G3964" s="12">
        <f t="shared" si="1684"/>
        <v>4.3006716003852752E-3</v>
      </c>
      <c r="H3964" s="11">
        <f t="shared" si="1685"/>
        <v>46203</v>
      </c>
      <c r="I3964" s="11">
        <f t="shared" si="1686"/>
        <v>46203</v>
      </c>
      <c r="J3964" s="1">
        <f t="shared" si="1687"/>
        <v>20</v>
      </c>
      <c r="K3964" s="1">
        <f t="shared" si="1688"/>
        <v>53</v>
      </c>
      <c r="L3964" s="8">
        <f t="shared" si="1689"/>
        <v>1.01143725</v>
      </c>
      <c r="M3964" s="14">
        <f t="shared" si="1690"/>
        <v>1.01122025</v>
      </c>
      <c r="N3964" s="14">
        <f t="shared" si="1691"/>
        <v>1.7754652138232188</v>
      </c>
      <c r="O3964" s="8">
        <f t="shared" si="1692"/>
        <v>1.7957716500000001</v>
      </c>
      <c r="P3964" s="8">
        <f t="shared" si="1693"/>
        <v>19035.477979359999</v>
      </c>
      <c r="Q3964" s="13">
        <f t="shared" si="1694"/>
        <v>0</v>
      </c>
      <c r="R3964" s="21">
        <v>0</v>
      </c>
      <c r="S3964" s="8">
        <f t="shared" si="1695"/>
        <v>0</v>
      </c>
      <c r="T3964" s="10">
        <f t="shared" si="1696"/>
        <v>0</v>
      </c>
      <c r="U3964" s="13">
        <f t="shared" si="1697"/>
        <v>113</v>
      </c>
      <c r="V3964" s="13">
        <v>252</v>
      </c>
      <c r="W3964" s="14">
        <f t="shared" ref="W3964:W3983" si="1699">ROUND((1+T3964)^TRUNC((U3964/V3964),9),9)</f>
        <v>1</v>
      </c>
      <c r="X3964" s="85">
        <f t="shared" si="1679"/>
        <v>41.219351617461378</v>
      </c>
      <c r="Y3964" s="8">
        <v>0</v>
      </c>
      <c r="Z3964" s="9">
        <f t="shared" si="1698"/>
        <v>0</v>
      </c>
      <c r="AA3964" s="26" t="str">
        <f t="shared" si="1677"/>
        <v>A+J=</v>
      </c>
      <c r="AB3964" s="70">
        <f t="shared" si="1678"/>
        <v>46265</v>
      </c>
      <c r="AC3964" s="4"/>
      <c r="AD3964" s="1"/>
      <c r="AE3964" s="11"/>
      <c r="AF3964" s="5"/>
      <c r="AG3964" s="1"/>
      <c r="AH3964" s="1"/>
      <c r="AI3964" s="1"/>
      <c r="AJ3964" s="1"/>
      <c r="AK3964" s="10"/>
      <c r="AL3964" s="1"/>
      <c r="AM3964" s="1"/>
      <c r="AN3964" s="1"/>
      <c r="AO3964" s="1"/>
      <c r="AP3964" s="1"/>
      <c r="AQ3964" s="1"/>
    </row>
    <row r="3965" spans="1:43" ht="15.75" x14ac:dyDescent="0.2">
      <c r="A3965" s="67">
        <f t="shared" si="1676"/>
        <v>46247</v>
      </c>
      <c r="B3965" s="8">
        <f t="shared" si="1680"/>
        <v>19080.791056421192</v>
      </c>
      <c r="C3965" s="224">
        <f t="shared" si="1681"/>
        <v>10600.166217886228</v>
      </c>
      <c r="D3965" s="28">
        <f t="shared" si="1682"/>
        <v>7245.38</v>
      </c>
      <c r="E3965" s="9">
        <f>IF(K3965=1,VLOOKUP(A3964,[1]Plan1!$AY$117:$BA$314,3),E3964)</f>
        <v>7276.54</v>
      </c>
      <c r="F3965" s="110">
        <f t="shared" si="1683"/>
        <v>45763</v>
      </c>
      <c r="G3965" s="12">
        <f t="shared" si="1684"/>
        <v>4.3006716003852752E-3</v>
      </c>
      <c r="H3965" s="11">
        <f t="shared" si="1685"/>
        <v>46203</v>
      </c>
      <c r="I3965" s="11">
        <f t="shared" si="1686"/>
        <v>46203</v>
      </c>
      <c r="J3965" s="1">
        <f t="shared" si="1687"/>
        <v>20</v>
      </c>
      <c r="K3965" s="1">
        <f t="shared" si="1688"/>
        <v>54</v>
      </c>
      <c r="L3965" s="8">
        <f t="shared" si="1689"/>
        <v>1.0116543</v>
      </c>
      <c r="M3965" s="14">
        <f t="shared" si="1690"/>
        <v>1.01122025</v>
      </c>
      <c r="N3965" s="14">
        <f t="shared" si="1691"/>
        <v>1.7754652138232188</v>
      </c>
      <c r="O3965" s="8">
        <f t="shared" si="1692"/>
        <v>1.7961570099999999</v>
      </c>
      <c r="P3965" s="8">
        <f t="shared" si="1693"/>
        <v>19039.562859419999</v>
      </c>
      <c r="Q3965" s="13">
        <f t="shared" si="1694"/>
        <v>0</v>
      </c>
      <c r="R3965" s="21">
        <v>0</v>
      </c>
      <c r="S3965" s="8">
        <f t="shared" si="1695"/>
        <v>0</v>
      </c>
      <c r="T3965" s="10">
        <f t="shared" si="1696"/>
        <v>0</v>
      </c>
      <c r="U3965" s="13">
        <f t="shared" si="1697"/>
        <v>114</v>
      </c>
      <c r="V3965" s="13">
        <v>252</v>
      </c>
      <c r="W3965" s="14">
        <f t="shared" si="1699"/>
        <v>1</v>
      </c>
      <c r="X3965" s="85">
        <f t="shared" si="1679"/>
        <v>41.228197001193379</v>
      </c>
      <c r="Y3965" s="8">
        <v>0</v>
      </c>
      <c r="Z3965" s="9">
        <f t="shared" si="1698"/>
        <v>0</v>
      </c>
      <c r="AA3965" s="26" t="str">
        <f t="shared" si="1677"/>
        <v>A+J=</v>
      </c>
      <c r="AB3965" s="70">
        <f t="shared" si="1678"/>
        <v>46265</v>
      </c>
      <c r="AC3965" s="4"/>
      <c r="AD3965" s="1"/>
      <c r="AE3965" s="11"/>
      <c r="AF3965" s="5"/>
      <c r="AG3965" s="1"/>
      <c r="AH3965" s="1"/>
      <c r="AI3965" s="1"/>
      <c r="AJ3965" s="1"/>
      <c r="AK3965" s="10"/>
      <c r="AL3965" s="1"/>
      <c r="AM3965" s="1"/>
      <c r="AN3965" s="1"/>
      <c r="AO3965" s="1"/>
      <c r="AP3965" s="1"/>
      <c r="AQ3965" s="1"/>
    </row>
    <row r="3966" spans="1:43" ht="15.75" x14ac:dyDescent="0.2">
      <c r="A3966" s="67">
        <f t="shared" si="1676"/>
        <v>46248</v>
      </c>
      <c r="B3966" s="8">
        <f t="shared" si="1680"/>
        <v>19084.885844170283</v>
      </c>
      <c r="C3966" s="224">
        <f t="shared" si="1681"/>
        <v>10600.166217886228</v>
      </c>
      <c r="D3966" s="28">
        <f t="shared" si="1682"/>
        <v>7245.38</v>
      </c>
      <c r="E3966" s="9">
        <f>IF(K3966=1,VLOOKUP(A3965,[1]Plan1!$AY$117:$BA$314,3),E3965)</f>
        <v>7276.54</v>
      </c>
      <c r="F3966" s="110">
        <f t="shared" si="1683"/>
        <v>45763</v>
      </c>
      <c r="G3966" s="12">
        <f t="shared" si="1684"/>
        <v>4.3006716003852752E-3</v>
      </c>
      <c r="H3966" s="11">
        <f t="shared" si="1685"/>
        <v>46203</v>
      </c>
      <c r="I3966" s="11">
        <f t="shared" si="1686"/>
        <v>46203</v>
      </c>
      <c r="J3966" s="1">
        <f t="shared" si="1687"/>
        <v>20</v>
      </c>
      <c r="K3966" s="1">
        <f t="shared" si="1688"/>
        <v>55</v>
      </c>
      <c r="L3966" s="8">
        <f t="shared" si="1689"/>
        <v>1.0118714</v>
      </c>
      <c r="M3966" s="14">
        <f t="shared" si="1690"/>
        <v>1.01122025</v>
      </c>
      <c r="N3966" s="14">
        <f t="shared" si="1691"/>
        <v>1.7754652138232188</v>
      </c>
      <c r="O3966" s="8">
        <f t="shared" si="1692"/>
        <v>1.7965424699999999</v>
      </c>
      <c r="P3966" s="8">
        <f t="shared" si="1693"/>
        <v>19043.648799490002</v>
      </c>
      <c r="Q3966" s="13">
        <f t="shared" si="1694"/>
        <v>0</v>
      </c>
      <c r="R3966" s="21">
        <v>0</v>
      </c>
      <c r="S3966" s="8">
        <f t="shared" si="1695"/>
        <v>0</v>
      </c>
      <c r="T3966" s="10">
        <f t="shared" si="1696"/>
        <v>0</v>
      </c>
      <c r="U3966" s="13">
        <f t="shared" si="1697"/>
        <v>115</v>
      </c>
      <c r="V3966" s="13">
        <v>252</v>
      </c>
      <c r="W3966" s="14">
        <f t="shared" si="1699"/>
        <v>1</v>
      </c>
      <c r="X3966" s="85">
        <f t="shared" si="1679"/>
        <v>41.237044680281343</v>
      </c>
      <c r="Y3966" s="8">
        <v>0</v>
      </c>
      <c r="Z3966" s="9">
        <f t="shared" si="1698"/>
        <v>0</v>
      </c>
      <c r="AA3966" s="26" t="str">
        <f t="shared" si="1677"/>
        <v>A+J=</v>
      </c>
      <c r="AB3966" s="70">
        <f t="shared" si="1678"/>
        <v>46265</v>
      </c>
      <c r="AC3966" s="4"/>
      <c r="AD3966" s="1"/>
      <c r="AE3966" s="11"/>
      <c r="AF3966" s="5"/>
      <c r="AG3966" s="1"/>
      <c r="AH3966" s="1"/>
      <c r="AI3966" s="1"/>
      <c r="AJ3966" s="1"/>
      <c r="AK3966" s="10"/>
      <c r="AL3966" s="1"/>
      <c r="AM3966" s="1"/>
      <c r="AN3966" s="1"/>
      <c r="AO3966" s="1"/>
      <c r="AP3966" s="1"/>
      <c r="AQ3966" s="1"/>
    </row>
    <row r="3967" spans="1:43" ht="15.75" x14ac:dyDescent="0.2">
      <c r="A3967" s="67">
        <f t="shared" si="1676"/>
        <v>46249</v>
      </c>
      <c r="B3967" s="8">
        <f t="shared" si="1680"/>
        <v>19084.885844170283</v>
      </c>
      <c r="C3967" s="224">
        <f t="shared" si="1681"/>
        <v>10600.166217886228</v>
      </c>
      <c r="D3967" s="28">
        <f t="shared" si="1682"/>
        <v>7245.38</v>
      </c>
      <c r="E3967" s="9">
        <f>IF(K3967=1,VLOOKUP(A3966,[1]Plan1!$AY$117:$BA$314,3),E3966)</f>
        <v>7276.54</v>
      </c>
      <c r="F3967" s="110">
        <f t="shared" si="1683"/>
        <v>45763</v>
      </c>
      <c r="G3967" s="12">
        <f t="shared" si="1684"/>
        <v>4.3006716003852752E-3</v>
      </c>
      <c r="H3967" s="11">
        <f t="shared" si="1685"/>
        <v>46203</v>
      </c>
      <c r="I3967" s="11">
        <f t="shared" si="1686"/>
        <v>46203</v>
      </c>
      <c r="J3967" s="1">
        <f t="shared" si="1687"/>
        <v>20</v>
      </c>
      <c r="K3967" s="1">
        <f t="shared" si="1688"/>
        <v>55</v>
      </c>
      <c r="L3967" s="8">
        <f t="shared" si="1689"/>
        <v>1.0118714</v>
      </c>
      <c r="M3967" s="14">
        <f t="shared" si="1690"/>
        <v>1.01122025</v>
      </c>
      <c r="N3967" s="14">
        <f t="shared" si="1691"/>
        <v>1.7754652138232188</v>
      </c>
      <c r="O3967" s="8">
        <f t="shared" si="1692"/>
        <v>1.7965424699999999</v>
      </c>
      <c r="P3967" s="8">
        <f t="shared" si="1693"/>
        <v>19043.648799490002</v>
      </c>
      <c r="Q3967" s="13">
        <f t="shared" si="1694"/>
        <v>0</v>
      </c>
      <c r="R3967" s="21">
        <v>0</v>
      </c>
      <c r="S3967" s="8">
        <f t="shared" si="1695"/>
        <v>0</v>
      </c>
      <c r="T3967" s="10">
        <f t="shared" si="1696"/>
        <v>0</v>
      </c>
      <c r="U3967" s="13">
        <f t="shared" si="1697"/>
        <v>115</v>
      </c>
      <c r="V3967" s="13">
        <v>252</v>
      </c>
      <c r="W3967" s="14">
        <f t="shared" si="1699"/>
        <v>1</v>
      </c>
      <c r="X3967" s="85">
        <f t="shared" si="1679"/>
        <v>41.237044680281343</v>
      </c>
      <c r="Y3967" s="8">
        <v>0</v>
      </c>
      <c r="Z3967" s="9">
        <f t="shared" si="1698"/>
        <v>0</v>
      </c>
      <c r="AA3967" s="26" t="str">
        <f t="shared" si="1677"/>
        <v>A+J=</v>
      </c>
      <c r="AB3967" s="70">
        <f t="shared" si="1678"/>
        <v>46265</v>
      </c>
      <c r="AC3967" s="4"/>
      <c r="AD3967" s="1"/>
      <c r="AE3967" s="11"/>
      <c r="AF3967" s="5"/>
      <c r="AG3967" s="1"/>
      <c r="AH3967" s="1"/>
      <c r="AI3967" s="1"/>
      <c r="AJ3967" s="1"/>
      <c r="AK3967" s="10"/>
      <c r="AL3967" s="1"/>
      <c r="AM3967" s="1"/>
      <c r="AN3967" s="1"/>
      <c r="AO3967" s="1"/>
      <c r="AP3967" s="1"/>
      <c r="AQ3967" s="1"/>
    </row>
    <row r="3968" spans="1:43" ht="15.75" x14ac:dyDescent="0.2">
      <c r="A3968" s="67">
        <f t="shared" si="1676"/>
        <v>46250</v>
      </c>
      <c r="B3968" s="8">
        <f t="shared" si="1680"/>
        <v>19084.885844170283</v>
      </c>
      <c r="C3968" s="224">
        <f t="shared" si="1681"/>
        <v>10600.166217886228</v>
      </c>
      <c r="D3968" s="28">
        <f t="shared" si="1682"/>
        <v>7245.38</v>
      </c>
      <c r="E3968" s="9">
        <f>IF(K3968=1,VLOOKUP(A3967,[1]Plan1!$AY$117:$BA$314,3),E3967)</f>
        <v>7276.54</v>
      </c>
      <c r="F3968" s="110">
        <f t="shared" si="1683"/>
        <v>45763</v>
      </c>
      <c r="G3968" s="12">
        <f t="shared" si="1684"/>
        <v>4.3006716003852752E-3</v>
      </c>
      <c r="H3968" s="11">
        <f t="shared" si="1685"/>
        <v>46203</v>
      </c>
      <c r="I3968" s="11">
        <f t="shared" si="1686"/>
        <v>46203</v>
      </c>
      <c r="J3968" s="1">
        <f t="shared" si="1687"/>
        <v>20</v>
      </c>
      <c r="K3968" s="1">
        <f t="shared" si="1688"/>
        <v>55</v>
      </c>
      <c r="L3968" s="8">
        <f t="shared" si="1689"/>
        <v>1.0118714</v>
      </c>
      <c r="M3968" s="14">
        <f t="shared" si="1690"/>
        <v>1.01122025</v>
      </c>
      <c r="N3968" s="14">
        <f t="shared" si="1691"/>
        <v>1.7754652138232188</v>
      </c>
      <c r="O3968" s="8">
        <f t="shared" si="1692"/>
        <v>1.7965424699999999</v>
      </c>
      <c r="P3968" s="8">
        <f t="shared" si="1693"/>
        <v>19043.648799490002</v>
      </c>
      <c r="Q3968" s="13">
        <f t="shared" si="1694"/>
        <v>0</v>
      </c>
      <c r="R3968" s="21">
        <v>0</v>
      </c>
      <c r="S3968" s="8">
        <f t="shared" si="1695"/>
        <v>0</v>
      </c>
      <c r="T3968" s="10">
        <f t="shared" si="1696"/>
        <v>0</v>
      </c>
      <c r="U3968" s="13">
        <f t="shared" si="1697"/>
        <v>115</v>
      </c>
      <c r="V3968" s="13">
        <v>252</v>
      </c>
      <c r="W3968" s="14">
        <f t="shared" si="1699"/>
        <v>1</v>
      </c>
      <c r="X3968" s="85">
        <f t="shared" si="1679"/>
        <v>41.237044680281343</v>
      </c>
      <c r="Y3968" s="8">
        <v>0</v>
      </c>
      <c r="Z3968" s="9">
        <f t="shared" si="1698"/>
        <v>0</v>
      </c>
      <c r="AA3968" s="26" t="str">
        <f t="shared" si="1677"/>
        <v>A+J=</v>
      </c>
      <c r="AB3968" s="70">
        <f t="shared" si="1678"/>
        <v>46265</v>
      </c>
      <c r="AC3968" s="4"/>
      <c r="AD3968" s="1"/>
      <c r="AE3968" s="11"/>
      <c r="AF3968" s="5"/>
      <c r="AG3968" s="1"/>
      <c r="AH3968" s="1"/>
      <c r="AI3968" s="1"/>
      <c r="AJ3968" s="1"/>
      <c r="AK3968" s="10"/>
      <c r="AL3968" s="1"/>
      <c r="AM3968" s="1"/>
      <c r="AN3968" s="1"/>
      <c r="AO3968" s="1"/>
      <c r="AP3968" s="1"/>
      <c r="AQ3968" s="1"/>
    </row>
    <row r="3969" spans="1:43" ht="15.75" x14ac:dyDescent="0.2">
      <c r="A3969" s="67">
        <f t="shared" si="1676"/>
        <v>46251</v>
      </c>
      <c r="B3969" s="8">
        <f t="shared" si="1680"/>
        <v>19088.981269306583</v>
      </c>
      <c r="C3969" s="224">
        <f t="shared" si="1681"/>
        <v>10600.166217886228</v>
      </c>
      <c r="D3969" s="28">
        <f t="shared" si="1682"/>
        <v>7245.38</v>
      </c>
      <c r="E3969" s="9">
        <f>IF(K3969=1,VLOOKUP(A3968,[1]Plan1!$AY$117:$BA$314,3),E3968)</f>
        <v>7276.54</v>
      </c>
      <c r="F3969" s="110">
        <f t="shared" si="1683"/>
        <v>45763</v>
      </c>
      <c r="G3969" s="12">
        <f t="shared" si="1684"/>
        <v>4.3006716003852752E-3</v>
      </c>
      <c r="H3969" s="11">
        <f t="shared" si="1685"/>
        <v>46203</v>
      </c>
      <c r="I3969" s="11">
        <f t="shared" si="1686"/>
        <v>46203</v>
      </c>
      <c r="J3969" s="1">
        <f t="shared" si="1687"/>
        <v>20</v>
      </c>
      <c r="K3969" s="1">
        <f t="shared" si="1688"/>
        <v>56</v>
      </c>
      <c r="L3969" s="8">
        <f t="shared" si="1689"/>
        <v>1.0120885399999999</v>
      </c>
      <c r="M3969" s="14">
        <f t="shared" si="1690"/>
        <v>1.01122025</v>
      </c>
      <c r="N3969" s="14">
        <f t="shared" si="1691"/>
        <v>1.7754652138232188</v>
      </c>
      <c r="O3969" s="8">
        <f t="shared" si="1692"/>
        <v>1.7969279899999999</v>
      </c>
      <c r="P3969" s="8">
        <f t="shared" si="1693"/>
        <v>19047.735375569999</v>
      </c>
      <c r="Q3969" s="13">
        <f t="shared" si="1694"/>
        <v>0</v>
      </c>
      <c r="R3969" s="21">
        <v>0</v>
      </c>
      <c r="S3969" s="8">
        <f t="shared" si="1695"/>
        <v>0</v>
      </c>
      <c r="T3969" s="10">
        <f t="shared" si="1696"/>
        <v>0</v>
      </c>
      <c r="U3969" s="13">
        <f t="shared" si="1697"/>
        <v>116</v>
      </c>
      <c r="V3969" s="13">
        <v>252</v>
      </c>
      <c r="W3969" s="14">
        <f t="shared" si="1699"/>
        <v>1</v>
      </c>
      <c r="X3969" s="85">
        <f t="shared" si="1679"/>
        <v>41.245893736582886</v>
      </c>
      <c r="Y3969" s="8">
        <v>0</v>
      </c>
      <c r="Z3969" s="9">
        <f t="shared" si="1698"/>
        <v>0</v>
      </c>
      <c r="AA3969" s="26" t="str">
        <f t="shared" si="1677"/>
        <v>A+J=</v>
      </c>
      <c r="AB3969" s="70">
        <f t="shared" si="1678"/>
        <v>46265</v>
      </c>
      <c r="AC3969" s="4"/>
      <c r="AD3969" s="1"/>
      <c r="AE3969" s="11"/>
      <c r="AF3969" s="5"/>
      <c r="AG3969" s="1"/>
      <c r="AH3969" s="1"/>
      <c r="AI3969" s="1"/>
      <c r="AJ3969" s="1"/>
      <c r="AK3969" s="10"/>
      <c r="AL3969" s="1"/>
      <c r="AM3969" s="1"/>
      <c r="AN3969" s="1"/>
      <c r="AO3969" s="1"/>
      <c r="AP3969" s="1"/>
      <c r="AQ3969" s="1"/>
    </row>
    <row r="3970" spans="1:43" ht="15.75" x14ac:dyDescent="0.2">
      <c r="A3970" s="67">
        <f t="shared" si="1676"/>
        <v>46252</v>
      </c>
      <c r="B3970" s="8">
        <f t="shared" si="1680"/>
        <v>19093.077650518706</v>
      </c>
      <c r="C3970" s="224">
        <f t="shared" si="1681"/>
        <v>10600.166217886228</v>
      </c>
      <c r="D3970" s="28">
        <f t="shared" si="1682"/>
        <v>7245.38</v>
      </c>
      <c r="E3970" s="9">
        <f>IF(K3970=1,VLOOKUP(A3969,[1]Plan1!$AY$117:$BA$314,3),E3969)</f>
        <v>7276.54</v>
      </c>
      <c r="F3970" s="110">
        <f t="shared" si="1683"/>
        <v>45763</v>
      </c>
      <c r="G3970" s="12">
        <f t="shared" si="1684"/>
        <v>4.3006716003852752E-3</v>
      </c>
      <c r="H3970" s="11">
        <f t="shared" si="1685"/>
        <v>46203</v>
      </c>
      <c r="I3970" s="11">
        <f t="shared" si="1686"/>
        <v>46203</v>
      </c>
      <c r="J3970" s="1">
        <f t="shared" si="1687"/>
        <v>20</v>
      </c>
      <c r="K3970" s="1">
        <f t="shared" si="1688"/>
        <v>57</v>
      </c>
      <c r="L3970" s="8">
        <f t="shared" si="1689"/>
        <v>1.01230573</v>
      </c>
      <c r="M3970" s="14">
        <f t="shared" si="1690"/>
        <v>1.01122025</v>
      </c>
      <c r="N3970" s="14">
        <f t="shared" si="1691"/>
        <v>1.7754652138232188</v>
      </c>
      <c r="O3970" s="8">
        <f t="shared" si="1692"/>
        <v>1.7973136000000001</v>
      </c>
      <c r="P3970" s="8">
        <f t="shared" si="1693"/>
        <v>19051.822905659999</v>
      </c>
      <c r="Q3970" s="13">
        <f t="shared" si="1694"/>
        <v>0</v>
      </c>
      <c r="R3970" s="21">
        <v>0</v>
      </c>
      <c r="S3970" s="8">
        <f t="shared" si="1695"/>
        <v>0</v>
      </c>
      <c r="T3970" s="10">
        <f t="shared" si="1696"/>
        <v>0</v>
      </c>
      <c r="U3970" s="13">
        <f t="shared" si="1697"/>
        <v>117</v>
      </c>
      <c r="V3970" s="13">
        <v>252</v>
      </c>
      <c r="W3970" s="14">
        <f t="shared" si="1699"/>
        <v>1</v>
      </c>
      <c r="X3970" s="85">
        <f t="shared" si="1679"/>
        <v>41.254744858704797</v>
      </c>
      <c r="Y3970" s="8">
        <v>0</v>
      </c>
      <c r="Z3970" s="9">
        <f t="shared" si="1698"/>
        <v>0</v>
      </c>
      <c r="AA3970" s="26" t="str">
        <f t="shared" si="1677"/>
        <v>A+J=</v>
      </c>
      <c r="AB3970" s="70">
        <f t="shared" si="1678"/>
        <v>46265</v>
      </c>
      <c r="AC3970" s="4"/>
      <c r="AD3970" s="1"/>
      <c r="AE3970" s="11"/>
      <c r="AF3970" s="5"/>
      <c r="AG3970" s="1"/>
      <c r="AH3970" s="1"/>
      <c r="AI3970" s="1"/>
      <c r="AJ3970" s="1"/>
      <c r="AK3970" s="10"/>
      <c r="AL3970" s="1"/>
      <c r="AM3970" s="1"/>
      <c r="AN3970" s="1"/>
      <c r="AO3970" s="1"/>
      <c r="AP3970" s="1"/>
      <c r="AQ3970" s="1"/>
    </row>
    <row r="3971" spans="1:43" ht="15.75" x14ac:dyDescent="0.2">
      <c r="A3971" s="67">
        <f t="shared" si="1676"/>
        <v>46253</v>
      </c>
      <c r="B3971" s="8">
        <f t="shared" si="1680"/>
        <v>19097.174881587114</v>
      </c>
      <c r="C3971" s="224">
        <f t="shared" si="1681"/>
        <v>10600.166217886228</v>
      </c>
      <c r="D3971" s="28">
        <f t="shared" si="1682"/>
        <v>7245.38</v>
      </c>
      <c r="E3971" s="9">
        <f>IF(K3971=1,VLOOKUP(A3970,[1]Plan1!$AY$117:$BA$314,3),E3970)</f>
        <v>7276.54</v>
      </c>
      <c r="F3971" s="110">
        <f t="shared" si="1683"/>
        <v>45763</v>
      </c>
      <c r="G3971" s="12">
        <f t="shared" si="1684"/>
        <v>4.3006716003852752E-3</v>
      </c>
      <c r="H3971" s="11">
        <f t="shared" si="1685"/>
        <v>46203</v>
      </c>
      <c r="I3971" s="11">
        <f t="shared" si="1686"/>
        <v>46203</v>
      </c>
      <c r="J3971" s="1">
        <f t="shared" si="1687"/>
        <v>20</v>
      </c>
      <c r="K3971" s="1">
        <f t="shared" si="1688"/>
        <v>58</v>
      </c>
      <c r="L3971" s="8">
        <f t="shared" si="1689"/>
        <v>1.0125229600000001</v>
      </c>
      <c r="M3971" s="14">
        <f t="shared" si="1690"/>
        <v>1.01122025</v>
      </c>
      <c r="N3971" s="14">
        <f t="shared" si="1691"/>
        <v>1.7754652138232188</v>
      </c>
      <c r="O3971" s="8">
        <f t="shared" si="1692"/>
        <v>1.7976992899999999</v>
      </c>
      <c r="P3971" s="8">
        <f t="shared" si="1693"/>
        <v>19055.911283770001</v>
      </c>
      <c r="Q3971" s="13">
        <f t="shared" si="1694"/>
        <v>0</v>
      </c>
      <c r="R3971" s="21">
        <v>0</v>
      </c>
      <c r="S3971" s="8">
        <f t="shared" si="1695"/>
        <v>0</v>
      </c>
      <c r="T3971" s="10">
        <f t="shared" si="1696"/>
        <v>0</v>
      </c>
      <c r="U3971" s="13">
        <f t="shared" si="1697"/>
        <v>118</v>
      </c>
      <c r="V3971" s="13">
        <v>252</v>
      </c>
      <c r="W3971" s="14">
        <f t="shared" si="1699"/>
        <v>1</v>
      </c>
      <c r="X3971" s="85">
        <f t="shared" si="1679"/>
        <v>41.263597817111474</v>
      </c>
      <c r="Y3971" s="8">
        <v>0</v>
      </c>
      <c r="Z3971" s="9">
        <f t="shared" si="1698"/>
        <v>0</v>
      </c>
      <c r="AA3971" s="26" t="str">
        <f t="shared" si="1677"/>
        <v>A+J=</v>
      </c>
      <c r="AB3971" s="70">
        <f t="shared" si="1678"/>
        <v>46265</v>
      </c>
      <c r="AC3971" s="4"/>
      <c r="AD3971" s="1"/>
      <c r="AE3971" s="11"/>
      <c r="AF3971" s="5"/>
      <c r="AG3971" s="1"/>
      <c r="AH3971" s="1"/>
      <c r="AI3971" s="1"/>
      <c r="AJ3971" s="1"/>
      <c r="AK3971" s="10"/>
      <c r="AL3971" s="1"/>
      <c r="AM3971" s="1"/>
      <c r="AN3971" s="1"/>
      <c r="AO3971" s="1"/>
      <c r="AP3971" s="1"/>
      <c r="AQ3971" s="1"/>
    </row>
    <row r="3972" spans="1:43" ht="15.75" x14ac:dyDescent="0.2">
      <c r="A3972" s="67">
        <f t="shared" si="1676"/>
        <v>46254</v>
      </c>
      <c r="B3972" s="8">
        <f t="shared" si="1680"/>
        <v>19101.273174970873</v>
      </c>
      <c r="C3972" s="224">
        <f t="shared" si="1681"/>
        <v>10600.166217886228</v>
      </c>
      <c r="D3972" s="28">
        <f t="shared" si="1682"/>
        <v>7245.38</v>
      </c>
      <c r="E3972" s="9">
        <f>IF(K3972=1,VLOOKUP(A3971,[1]Plan1!$AY$117:$BA$314,3),E3971)</f>
        <v>7276.54</v>
      </c>
      <c r="F3972" s="110">
        <f t="shared" si="1683"/>
        <v>45763</v>
      </c>
      <c r="G3972" s="12">
        <f t="shared" si="1684"/>
        <v>4.3006716003852752E-3</v>
      </c>
      <c r="H3972" s="11">
        <f t="shared" si="1685"/>
        <v>46203</v>
      </c>
      <c r="I3972" s="11">
        <f t="shared" si="1686"/>
        <v>46203</v>
      </c>
      <c r="J3972" s="1">
        <f t="shared" si="1687"/>
        <v>20</v>
      </c>
      <c r="K3972" s="1">
        <f t="shared" si="1688"/>
        <v>59</v>
      </c>
      <c r="L3972" s="8">
        <f t="shared" si="1689"/>
        <v>1.01274025</v>
      </c>
      <c r="M3972" s="14">
        <f t="shared" si="1690"/>
        <v>1.01122025</v>
      </c>
      <c r="N3972" s="14">
        <f t="shared" si="1691"/>
        <v>1.7754652138232188</v>
      </c>
      <c r="O3972" s="8">
        <f t="shared" si="1692"/>
        <v>1.7980850799999999</v>
      </c>
      <c r="P3972" s="8">
        <f t="shared" si="1693"/>
        <v>19060.0007219</v>
      </c>
      <c r="Q3972" s="13">
        <f t="shared" si="1694"/>
        <v>0</v>
      </c>
      <c r="R3972" s="21">
        <v>0</v>
      </c>
      <c r="S3972" s="8">
        <f t="shared" si="1695"/>
        <v>0</v>
      </c>
      <c r="T3972" s="10">
        <f t="shared" si="1696"/>
        <v>0</v>
      </c>
      <c r="U3972" s="13">
        <f t="shared" si="1697"/>
        <v>119</v>
      </c>
      <c r="V3972" s="13">
        <v>252</v>
      </c>
      <c r="W3972" s="14">
        <f t="shared" si="1699"/>
        <v>1</v>
      </c>
      <c r="X3972" s="85">
        <f t="shared" si="1679"/>
        <v>41.272453070874107</v>
      </c>
      <c r="Y3972" s="8">
        <v>0</v>
      </c>
      <c r="Z3972" s="9">
        <f t="shared" si="1698"/>
        <v>0</v>
      </c>
      <c r="AA3972" s="26" t="str">
        <f t="shared" si="1677"/>
        <v>A+J=</v>
      </c>
      <c r="AB3972" s="70">
        <f t="shared" si="1678"/>
        <v>46265</v>
      </c>
      <c r="AC3972" s="4"/>
      <c r="AD3972" s="1"/>
      <c r="AE3972" s="11"/>
      <c r="AF3972" s="5"/>
      <c r="AG3972" s="1"/>
      <c r="AH3972" s="1"/>
      <c r="AI3972" s="1"/>
      <c r="AJ3972" s="1"/>
      <c r="AK3972" s="10"/>
      <c r="AL3972" s="1"/>
      <c r="AM3972" s="1"/>
      <c r="AN3972" s="1"/>
      <c r="AO3972" s="1"/>
      <c r="AP3972" s="1"/>
      <c r="AQ3972" s="1"/>
    </row>
    <row r="3973" spans="1:43" ht="15.75" x14ac:dyDescent="0.2">
      <c r="A3973" s="67">
        <f t="shared" si="1676"/>
        <v>46255</v>
      </c>
      <c r="B3973" s="8">
        <f t="shared" si="1680"/>
        <v>19105.372211961385</v>
      </c>
      <c r="C3973" s="224">
        <f t="shared" si="1681"/>
        <v>10600.166217886228</v>
      </c>
      <c r="D3973" s="28">
        <f t="shared" si="1682"/>
        <v>7245.38</v>
      </c>
      <c r="E3973" s="9">
        <f>IF(K3973=1,VLOOKUP(A3972,[1]Plan1!$AY$117:$BA$314,3),E3972)</f>
        <v>7276.54</v>
      </c>
      <c r="F3973" s="110">
        <f t="shared" si="1683"/>
        <v>45763</v>
      </c>
      <c r="G3973" s="12">
        <f t="shared" si="1684"/>
        <v>4.3006716003852752E-3</v>
      </c>
      <c r="H3973" s="11">
        <f t="shared" si="1685"/>
        <v>46203</v>
      </c>
      <c r="I3973" s="11">
        <f t="shared" si="1686"/>
        <v>46203</v>
      </c>
      <c r="J3973" s="1">
        <f t="shared" si="1687"/>
        <v>20</v>
      </c>
      <c r="K3973" s="1">
        <f t="shared" si="1688"/>
        <v>60</v>
      </c>
      <c r="L3973" s="8">
        <f t="shared" si="1689"/>
        <v>1.0129575799999999</v>
      </c>
      <c r="M3973" s="14">
        <f t="shared" si="1690"/>
        <v>1.01122025</v>
      </c>
      <c r="N3973" s="14">
        <f t="shared" si="1691"/>
        <v>1.7754652138232188</v>
      </c>
      <c r="O3973" s="8">
        <f t="shared" si="1692"/>
        <v>1.7984709400000001</v>
      </c>
      <c r="P3973" s="8">
        <f t="shared" si="1693"/>
        <v>19064.090902029999</v>
      </c>
      <c r="Q3973" s="13">
        <f t="shared" si="1694"/>
        <v>0</v>
      </c>
      <c r="R3973" s="21">
        <v>0</v>
      </c>
      <c r="S3973" s="8">
        <f t="shared" si="1695"/>
        <v>0</v>
      </c>
      <c r="T3973" s="10">
        <f t="shared" si="1696"/>
        <v>0</v>
      </c>
      <c r="U3973" s="13">
        <f t="shared" si="1697"/>
        <v>120</v>
      </c>
      <c r="V3973" s="13">
        <v>252</v>
      </c>
      <c r="W3973" s="14">
        <f t="shared" si="1699"/>
        <v>1</v>
      </c>
      <c r="X3973" s="85">
        <f t="shared" si="1679"/>
        <v>41.28130993138592</v>
      </c>
      <c r="Y3973" s="8">
        <v>0</v>
      </c>
      <c r="Z3973" s="9">
        <f t="shared" si="1698"/>
        <v>0</v>
      </c>
      <c r="AA3973" s="26" t="str">
        <f t="shared" si="1677"/>
        <v>A+J=</v>
      </c>
      <c r="AB3973" s="70">
        <f t="shared" si="1678"/>
        <v>46265</v>
      </c>
      <c r="AC3973" s="4"/>
      <c r="AD3973" s="1"/>
      <c r="AE3973" s="11"/>
      <c r="AF3973" s="5"/>
      <c r="AG3973" s="1"/>
      <c r="AH3973" s="1"/>
      <c r="AI3973" s="1"/>
      <c r="AJ3973" s="1"/>
      <c r="AK3973" s="10"/>
      <c r="AL3973" s="1"/>
      <c r="AM3973" s="1"/>
      <c r="AN3973" s="1"/>
      <c r="AO3973" s="1"/>
      <c r="AP3973" s="1"/>
      <c r="AQ3973" s="1"/>
    </row>
    <row r="3974" spans="1:43" ht="15.75" x14ac:dyDescent="0.2">
      <c r="A3974" s="67">
        <f t="shared" si="1676"/>
        <v>46256</v>
      </c>
      <c r="B3974" s="8">
        <f t="shared" si="1680"/>
        <v>19105.372211961385</v>
      </c>
      <c r="C3974" s="224">
        <f t="shared" si="1681"/>
        <v>10600.166217886228</v>
      </c>
      <c r="D3974" s="28">
        <f t="shared" si="1682"/>
        <v>7245.38</v>
      </c>
      <c r="E3974" s="9">
        <f>IF(K3974=1,VLOOKUP(A3973,[1]Plan1!$AY$117:$BA$314,3),E3973)</f>
        <v>7276.54</v>
      </c>
      <c r="F3974" s="110">
        <f t="shared" si="1683"/>
        <v>45763</v>
      </c>
      <c r="G3974" s="12">
        <f t="shared" si="1684"/>
        <v>4.3006716003852752E-3</v>
      </c>
      <c r="H3974" s="11">
        <f t="shared" si="1685"/>
        <v>46203</v>
      </c>
      <c r="I3974" s="11">
        <f t="shared" si="1686"/>
        <v>46203</v>
      </c>
      <c r="J3974" s="1">
        <f t="shared" si="1687"/>
        <v>20</v>
      </c>
      <c r="K3974" s="1">
        <f t="shared" si="1688"/>
        <v>60</v>
      </c>
      <c r="L3974" s="8">
        <f t="shared" si="1689"/>
        <v>1.0129575799999999</v>
      </c>
      <c r="M3974" s="14">
        <f t="shared" si="1690"/>
        <v>1.01122025</v>
      </c>
      <c r="N3974" s="14">
        <f t="shared" si="1691"/>
        <v>1.7754652138232188</v>
      </c>
      <c r="O3974" s="8">
        <f t="shared" si="1692"/>
        <v>1.7984709400000001</v>
      </c>
      <c r="P3974" s="8">
        <f t="shared" si="1693"/>
        <v>19064.090902029999</v>
      </c>
      <c r="Q3974" s="13">
        <f t="shared" si="1694"/>
        <v>0</v>
      </c>
      <c r="R3974" s="21">
        <v>0</v>
      </c>
      <c r="S3974" s="8">
        <f t="shared" si="1695"/>
        <v>0</v>
      </c>
      <c r="T3974" s="10">
        <f t="shared" si="1696"/>
        <v>0</v>
      </c>
      <c r="U3974" s="13">
        <f t="shared" si="1697"/>
        <v>120</v>
      </c>
      <c r="V3974" s="13">
        <v>252</v>
      </c>
      <c r="W3974" s="14">
        <f t="shared" si="1699"/>
        <v>1</v>
      </c>
      <c r="X3974" s="85">
        <f t="shared" si="1679"/>
        <v>41.28130993138592</v>
      </c>
      <c r="Y3974" s="8">
        <v>0</v>
      </c>
      <c r="Z3974" s="9">
        <f t="shared" si="1698"/>
        <v>0</v>
      </c>
      <c r="AA3974" s="26" t="str">
        <f t="shared" si="1677"/>
        <v>A+J=</v>
      </c>
      <c r="AB3974" s="70">
        <f t="shared" si="1678"/>
        <v>46265</v>
      </c>
      <c r="AC3974" s="4"/>
      <c r="AD3974" s="1"/>
      <c r="AE3974" s="11"/>
      <c r="AF3974" s="5"/>
      <c r="AG3974" s="1"/>
      <c r="AH3974" s="1"/>
      <c r="AI3974" s="1"/>
      <c r="AJ3974" s="1"/>
      <c r="AK3974" s="10"/>
      <c r="AL3974" s="1"/>
      <c r="AM3974" s="1"/>
      <c r="AN3974" s="1"/>
      <c r="AO3974" s="1"/>
      <c r="AP3974" s="1"/>
      <c r="AQ3974" s="1"/>
    </row>
    <row r="3975" spans="1:43" ht="15.75" x14ac:dyDescent="0.2">
      <c r="A3975" s="67">
        <f t="shared" si="1676"/>
        <v>46257</v>
      </c>
      <c r="B3975" s="8">
        <f t="shared" si="1680"/>
        <v>19105.372211961385</v>
      </c>
      <c r="C3975" s="224">
        <f t="shared" si="1681"/>
        <v>10600.166217886228</v>
      </c>
      <c r="D3975" s="28">
        <f t="shared" si="1682"/>
        <v>7245.38</v>
      </c>
      <c r="E3975" s="9">
        <f>IF(K3975=1,VLOOKUP(A3974,[1]Plan1!$AY$117:$BA$314,3),E3974)</f>
        <v>7276.54</v>
      </c>
      <c r="F3975" s="110">
        <f t="shared" si="1683"/>
        <v>45763</v>
      </c>
      <c r="G3975" s="12">
        <f t="shared" si="1684"/>
        <v>4.3006716003852752E-3</v>
      </c>
      <c r="H3975" s="11">
        <f t="shared" si="1685"/>
        <v>46203</v>
      </c>
      <c r="I3975" s="11">
        <f t="shared" si="1686"/>
        <v>46203</v>
      </c>
      <c r="J3975" s="1">
        <f t="shared" si="1687"/>
        <v>20</v>
      </c>
      <c r="K3975" s="1">
        <f t="shared" si="1688"/>
        <v>60</v>
      </c>
      <c r="L3975" s="8">
        <f t="shared" si="1689"/>
        <v>1.0129575799999999</v>
      </c>
      <c r="M3975" s="14">
        <f t="shared" si="1690"/>
        <v>1.01122025</v>
      </c>
      <c r="N3975" s="14">
        <f t="shared" si="1691"/>
        <v>1.7754652138232188</v>
      </c>
      <c r="O3975" s="8">
        <f t="shared" si="1692"/>
        <v>1.7984709400000001</v>
      </c>
      <c r="P3975" s="8">
        <f t="shared" si="1693"/>
        <v>19064.090902029999</v>
      </c>
      <c r="Q3975" s="13">
        <f t="shared" si="1694"/>
        <v>0</v>
      </c>
      <c r="R3975" s="21">
        <v>0</v>
      </c>
      <c r="S3975" s="8">
        <f t="shared" si="1695"/>
        <v>0</v>
      </c>
      <c r="T3975" s="10">
        <f t="shared" si="1696"/>
        <v>0</v>
      </c>
      <c r="U3975" s="13">
        <f t="shared" si="1697"/>
        <v>120</v>
      </c>
      <c r="V3975" s="13">
        <v>252</v>
      </c>
      <c r="W3975" s="14">
        <f t="shared" si="1699"/>
        <v>1</v>
      </c>
      <c r="X3975" s="85">
        <f t="shared" si="1679"/>
        <v>41.28130993138592</v>
      </c>
      <c r="Y3975" s="8">
        <v>0</v>
      </c>
      <c r="Z3975" s="9">
        <f t="shared" si="1698"/>
        <v>0</v>
      </c>
      <c r="AA3975" s="26" t="str">
        <f t="shared" si="1677"/>
        <v>A+J=</v>
      </c>
      <c r="AB3975" s="70">
        <f t="shared" si="1678"/>
        <v>46265</v>
      </c>
      <c r="AC3975" s="4"/>
      <c r="AD3975" s="1"/>
      <c r="AE3975" s="11"/>
      <c r="AF3975" s="5"/>
      <c r="AG3975" s="1"/>
      <c r="AH3975" s="1"/>
      <c r="AI3975" s="1"/>
      <c r="AJ3975" s="1"/>
      <c r="AK3975" s="10"/>
      <c r="AL3975" s="1"/>
      <c r="AM3975" s="1"/>
      <c r="AN3975" s="1"/>
      <c r="AO3975" s="1"/>
      <c r="AP3975" s="1"/>
      <c r="AQ3975" s="1"/>
    </row>
    <row r="3976" spans="1:43" ht="15.75" x14ac:dyDescent="0.2">
      <c r="A3976" s="67">
        <f t="shared" si="1676"/>
        <v>46258</v>
      </c>
      <c r="B3976" s="8">
        <f t="shared" si="1680"/>
        <v>19109.471992578645</v>
      </c>
      <c r="C3976" s="224">
        <f t="shared" si="1681"/>
        <v>10600.166217886228</v>
      </c>
      <c r="D3976" s="28">
        <f t="shared" si="1682"/>
        <v>7245.38</v>
      </c>
      <c r="E3976" s="9">
        <f>IF(K3976=1,VLOOKUP(A3975,[1]Plan1!$AY$117:$BA$314,3),E3975)</f>
        <v>7276.54</v>
      </c>
      <c r="F3976" s="110">
        <f t="shared" si="1683"/>
        <v>45763</v>
      </c>
      <c r="G3976" s="12">
        <f t="shared" si="1684"/>
        <v>4.3006716003852752E-3</v>
      </c>
      <c r="H3976" s="11">
        <f t="shared" si="1685"/>
        <v>46203</v>
      </c>
      <c r="I3976" s="11">
        <f t="shared" si="1686"/>
        <v>46203</v>
      </c>
      <c r="J3976" s="1">
        <f t="shared" si="1687"/>
        <v>20</v>
      </c>
      <c r="K3976" s="1">
        <f t="shared" si="1688"/>
        <v>61</v>
      </c>
      <c r="L3976" s="8">
        <f t="shared" si="1689"/>
        <v>1.01317495</v>
      </c>
      <c r="M3976" s="14">
        <f t="shared" si="1690"/>
        <v>1.01122025</v>
      </c>
      <c r="N3976" s="14">
        <f t="shared" si="1691"/>
        <v>1.7754652138232188</v>
      </c>
      <c r="O3976" s="8">
        <f t="shared" si="1692"/>
        <v>1.7988568700000001</v>
      </c>
      <c r="P3976" s="8">
        <f t="shared" si="1693"/>
        <v>19068.181824179999</v>
      </c>
      <c r="Q3976" s="13">
        <f t="shared" si="1694"/>
        <v>0</v>
      </c>
      <c r="R3976" s="21">
        <v>0</v>
      </c>
      <c r="S3976" s="8">
        <f t="shared" si="1695"/>
        <v>0</v>
      </c>
      <c r="T3976" s="10">
        <f t="shared" si="1696"/>
        <v>0</v>
      </c>
      <c r="U3976" s="13">
        <f t="shared" si="1697"/>
        <v>121</v>
      </c>
      <c r="V3976" s="13">
        <v>252</v>
      </c>
      <c r="W3976" s="14">
        <f t="shared" si="1699"/>
        <v>1</v>
      </c>
      <c r="X3976" s="85">
        <f t="shared" si="1679"/>
        <v>41.290168398646905</v>
      </c>
      <c r="Y3976" s="8">
        <v>0</v>
      </c>
      <c r="Z3976" s="9">
        <f t="shared" si="1698"/>
        <v>0</v>
      </c>
      <c r="AA3976" s="26" t="str">
        <f t="shared" si="1677"/>
        <v>A+J=</v>
      </c>
      <c r="AB3976" s="70">
        <f t="shared" si="1678"/>
        <v>46265</v>
      </c>
      <c r="AC3976" s="4"/>
      <c r="AD3976" s="1"/>
      <c r="AE3976" s="11"/>
      <c r="AF3976" s="5"/>
      <c r="AG3976" s="1"/>
      <c r="AH3976" s="1"/>
      <c r="AI3976" s="1"/>
      <c r="AJ3976" s="1"/>
      <c r="AK3976" s="10"/>
      <c r="AL3976" s="1"/>
      <c r="AM3976" s="1"/>
      <c r="AN3976" s="1"/>
      <c r="AO3976" s="1"/>
      <c r="AP3976" s="1"/>
      <c r="AQ3976" s="1"/>
    </row>
    <row r="3977" spans="1:43" ht="15.75" x14ac:dyDescent="0.2">
      <c r="A3977" s="67">
        <f t="shared" si="1676"/>
        <v>46259</v>
      </c>
      <c r="B3977" s="8">
        <f t="shared" si="1680"/>
        <v>19113.5729417408</v>
      </c>
      <c r="C3977" s="224">
        <f t="shared" si="1681"/>
        <v>10600.166217886228</v>
      </c>
      <c r="D3977" s="28">
        <f t="shared" si="1682"/>
        <v>7245.38</v>
      </c>
      <c r="E3977" s="9">
        <f>IF(K3977=1,VLOOKUP(A3976,[1]Plan1!$AY$117:$BA$314,3),E3976)</f>
        <v>7276.54</v>
      </c>
      <c r="F3977" s="110">
        <f t="shared" si="1683"/>
        <v>45763</v>
      </c>
      <c r="G3977" s="12">
        <f t="shared" si="1684"/>
        <v>4.3006716003852752E-3</v>
      </c>
      <c r="H3977" s="11">
        <f t="shared" si="1685"/>
        <v>46203</v>
      </c>
      <c r="I3977" s="11">
        <f t="shared" si="1686"/>
        <v>46203</v>
      </c>
      <c r="J3977" s="1">
        <f t="shared" si="1687"/>
        <v>20</v>
      </c>
      <c r="K3977" s="1">
        <f t="shared" si="1688"/>
        <v>62</v>
      </c>
      <c r="L3977" s="8">
        <f t="shared" si="1689"/>
        <v>1.01339238</v>
      </c>
      <c r="M3977" s="14">
        <f t="shared" si="1690"/>
        <v>1.01122025</v>
      </c>
      <c r="N3977" s="14">
        <f t="shared" si="1691"/>
        <v>1.7754652138232188</v>
      </c>
      <c r="O3977" s="8">
        <f t="shared" si="1692"/>
        <v>1.79924291</v>
      </c>
      <c r="P3977" s="8">
        <f t="shared" si="1693"/>
        <v>19072.27391235</v>
      </c>
      <c r="Q3977" s="13">
        <f t="shared" si="1694"/>
        <v>0</v>
      </c>
      <c r="R3977" s="21">
        <v>0</v>
      </c>
      <c r="S3977" s="8">
        <f t="shared" si="1695"/>
        <v>0</v>
      </c>
      <c r="T3977" s="10">
        <f t="shared" si="1696"/>
        <v>0</v>
      </c>
      <c r="U3977" s="13">
        <f t="shared" si="1697"/>
        <v>122</v>
      </c>
      <c r="V3977" s="13">
        <v>252</v>
      </c>
      <c r="W3977" s="14">
        <f t="shared" si="1699"/>
        <v>1</v>
      </c>
      <c r="X3977" s="85">
        <f t="shared" si="1679"/>
        <v>41.29902939079944</v>
      </c>
      <c r="Y3977" s="8">
        <v>0</v>
      </c>
      <c r="Z3977" s="9">
        <f t="shared" si="1698"/>
        <v>0</v>
      </c>
      <c r="AA3977" s="26" t="str">
        <f t="shared" si="1677"/>
        <v>A+J=</v>
      </c>
      <c r="AB3977" s="70">
        <f t="shared" si="1678"/>
        <v>46265</v>
      </c>
      <c r="AC3977" s="4"/>
      <c r="AD3977" s="1"/>
      <c r="AE3977" s="11"/>
      <c r="AF3977" s="5"/>
      <c r="AG3977" s="1"/>
      <c r="AH3977" s="1"/>
      <c r="AI3977" s="1"/>
      <c r="AJ3977" s="1"/>
      <c r="AK3977" s="10"/>
      <c r="AL3977" s="1"/>
      <c r="AM3977" s="1"/>
      <c r="AN3977" s="1"/>
      <c r="AO3977" s="1"/>
      <c r="AP3977" s="1"/>
      <c r="AQ3977" s="1"/>
    </row>
    <row r="3978" spans="1:43" ht="15.75" x14ac:dyDescent="0.2">
      <c r="A3978" s="67">
        <f t="shared" si="1676"/>
        <v>46260</v>
      </c>
      <c r="B3978" s="8">
        <f t="shared" si="1680"/>
        <v>19117.674634519703</v>
      </c>
      <c r="C3978" s="224">
        <f t="shared" si="1681"/>
        <v>10600.166217886228</v>
      </c>
      <c r="D3978" s="28">
        <f t="shared" si="1682"/>
        <v>7245.38</v>
      </c>
      <c r="E3978" s="9">
        <f>IF(K3978=1,VLOOKUP(A3977,[1]Plan1!$AY$117:$BA$314,3),E3977)</f>
        <v>7276.54</v>
      </c>
      <c r="F3978" s="110">
        <f t="shared" si="1683"/>
        <v>45763</v>
      </c>
      <c r="G3978" s="12">
        <f t="shared" si="1684"/>
        <v>4.3006716003852752E-3</v>
      </c>
      <c r="H3978" s="11">
        <f t="shared" si="1685"/>
        <v>46203</v>
      </c>
      <c r="I3978" s="11">
        <f t="shared" si="1686"/>
        <v>46203</v>
      </c>
      <c r="J3978" s="1">
        <f t="shared" si="1687"/>
        <v>20</v>
      </c>
      <c r="K3978" s="1">
        <f t="shared" si="1688"/>
        <v>63</v>
      </c>
      <c r="L3978" s="8">
        <f t="shared" si="1689"/>
        <v>1.0136098499999999</v>
      </c>
      <c r="M3978" s="14">
        <f t="shared" si="1690"/>
        <v>1.01122025</v>
      </c>
      <c r="N3978" s="14">
        <f t="shared" si="1691"/>
        <v>1.7754652138232188</v>
      </c>
      <c r="O3978" s="8">
        <f t="shared" si="1692"/>
        <v>1.79962902</v>
      </c>
      <c r="P3978" s="8">
        <f t="shared" si="1693"/>
        <v>19076.366742530001</v>
      </c>
      <c r="Q3978" s="13">
        <f t="shared" si="1694"/>
        <v>0</v>
      </c>
      <c r="R3978" s="21">
        <v>0</v>
      </c>
      <c r="S3978" s="8">
        <f t="shared" si="1695"/>
        <v>0</v>
      </c>
      <c r="T3978" s="10">
        <f t="shared" si="1696"/>
        <v>0</v>
      </c>
      <c r="U3978" s="13">
        <f t="shared" si="1697"/>
        <v>123</v>
      </c>
      <c r="V3978" s="13">
        <v>252</v>
      </c>
      <c r="W3978" s="14">
        <f t="shared" si="1699"/>
        <v>1</v>
      </c>
      <c r="X3978" s="85">
        <f t="shared" si="1679"/>
        <v>41.307891989701162</v>
      </c>
      <c r="Y3978" s="8">
        <v>0</v>
      </c>
      <c r="Z3978" s="9">
        <f t="shared" si="1698"/>
        <v>0</v>
      </c>
      <c r="AA3978" s="26" t="str">
        <f t="shared" si="1677"/>
        <v>A+J=</v>
      </c>
      <c r="AB3978" s="70">
        <f t="shared" si="1678"/>
        <v>46265</v>
      </c>
      <c r="AC3978" s="4"/>
      <c r="AD3978" s="1"/>
      <c r="AE3978" s="11"/>
      <c r="AF3978" s="5"/>
      <c r="AG3978" s="1"/>
      <c r="AH3978" s="1"/>
      <c r="AI3978" s="1"/>
      <c r="AJ3978" s="1"/>
      <c r="AK3978" s="10"/>
      <c r="AL3978" s="1"/>
      <c r="AM3978" s="1"/>
      <c r="AN3978" s="1"/>
      <c r="AO3978" s="1"/>
      <c r="AP3978" s="1"/>
      <c r="AQ3978" s="1"/>
    </row>
    <row r="3979" spans="1:43" ht="15.75" x14ac:dyDescent="0.2">
      <c r="A3979" s="67">
        <f t="shared" ref="A3979:A3984" si="1700">(A3978+1)</f>
        <v>46261</v>
      </c>
      <c r="B3979" s="8">
        <f t="shared" si="1680"/>
        <v>19121.777177144886</v>
      </c>
      <c r="C3979" s="224">
        <f t="shared" si="1681"/>
        <v>10600.166217886228</v>
      </c>
      <c r="D3979" s="28">
        <f t="shared" si="1682"/>
        <v>7245.38</v>
      </c>
      <c r="E3979" s="9">
        <f>IF(K3979=1,VLOOKUP(A3978,[1]Plan1!$AY$117:$BA$314,3),E3978)</f>
        <v>7276.54</v>
      </c>
      <c r="F3979" s="110">
        <f t="shared" si="1683"/>
        <v>45763</v>
      </c>
      <c r="G3979" s="12">
        <f t="shared" si="1684"/>
        <v>4.3006716003852752E-3</v>
      </c>
      <c r="H3979" s="11">
        <f t="shared" si="1685"/>
        <v>46203</v>
      </c>
      <c r="I3979" s="11">
        <f t="shared" si="1686"/>
        <v>46203</v>
      </c>
      <c r="J3979" s="1">
        <f t="shared" si="1687"/>
        <v>20</v>
      </c>
      <c r="K3979" s="1">
        <f t="shared" si="1688"/>
        <v>64</v>
      </c>
      <c r="L3979" s="8">
        <f t="shared" si="1689"/>
        <v>1.0138273600000001</v>
      </c>
      <c r="M3979" s="14">
        <f t="shared" si="1690"/>
        <v>1.01122025</v>
      </c>
      <c r="N3979" s="14">
        <f t="shared" si="1691"/>
        <v>1.7754652138232188</v>
      </c>
      <c r="O3979" s="8">
        <f t="shared" si="1692"/>
        <v>1.80001521</v>
      </c>
      <c r="P3979" s="8">
        <f t="shared" si="1693"/>
        <v>19080.460420719999</v>
      </c>
      <c r="Q3979" s="13">
        <f t="shared" si="1694"/>
        <v>0</v>
      </c>
      <c r="R3979" s="21">
        <v>0</v>
      </c>
      <c r="S3979" s="8">
        <f t="shared" si="1695"/>
        <v>0</v>
      </c>
      <c r="T3979" s="10">
        <f t="shared" si="1696"/>
        <v>0</v>
      </c>
      <c r="U3979" s="13">
        <f t="shared" si="1697"/>
        <v>124</v>
      </c>
      <c r="V3979" s="13">
        <v>252</v>
      </c>
      <c r="W3979" s="14">
        <f t="shared" si="1699"/>
        <v>1</v>
      </c>
      <c r="X3979" s="85">
        <f t="shared" si="1679"/>
        <v>41.316756424887643</v>
      </c>
      <c r="Y3979" s="8">
        <v>0</v>
      </c>
      <c r="Z3979" s="9">
        <f t="shared" si="1698"/>
        <v>0</v>
      </c>
      <c r="AA3979" s="26" t="str">
        <f t="shared" ref="AA3979:AA3983" si="1701">IF($Q3978&gt;0,VLOOKUP($A3978,$AE$10:$AO$114,($AN$7)+1),AA3978)</f>
        <v>A+J=</v>
      </c>
      <c r="AB3979" s="70">
        <f t="shared" ref="AB3979:AB3983" si="1702">IF($Q3978&gt;0,VLOOKUP($A3978,$AE$10:$AO$114,($AO$7)+1),AB3978)</f>
        <v>46265</v>
      </c>
      <c r="AC3979" s="4"/>
      <c r="AD3979" s="1"/>
      <c r="AE3979" s="11"/>
      <c r="AF3979" s="5"/>
      <c r="AG3979" s="1"/>
      <c r="AH3979" s="1"/>
      <c r="AI3979" s="1"/>
      <c r="AJ3979" s="1"/>
      <c r="AK3979" s="10"/>
      <c r="AL3979" s="1"/>
      <c r="AM3979" s="1"/>
      <c r="AN3979" s="1"/>
      <c r="AO3979" s="1"/>
      <c r="AP3979" s="1"/>
      <c r="AQ3979" s="1"/>
    </row>
    <row r="3980" spans="1:43" ht="15.75" x14ac:dyDescent="0.2">
      <c r="A3980" s="67">
        <f t="shared" si="1700"/>
        <v>46262</v>
      </c>
      <c r="B3980" s="8">
        <f t="shared" si="1680"/>
        <v>19125.880569616362</v>
      </c>
      <c r="C3980" s="224">
        <f t="shared" si="1681"/>
        <v>10600.166217886228</v>
      </c>
      <c r="D3980" s="28">
        <f t="shared" si="1682"/>
        <v>7245.38</v>
      </c>
      <c r="E3980" s="9">
        <f>IF(K3980=1,VLOOKUP(A3979,[1]Plan1!$AY$117:$BA$314,3),E3979)</f>
        <v>7276.54</v>
      </c>
      <c r="F3980" s="110">
        <f t="shared" si="1683"/>
        <v>45763</v>
      </c>
      <c r="G3980" s="12">
        <f t="shared" si="1684"/>
        <v>4.3006716003852752E-3</v>
      </c>
      <c r="H3980" s="11">
        <f t="shared" si="1685"/>
        <v>46203</v>
      </c>
      <c r="I3980" s="11">
        <f t="shared" si="1686"/>
        <v>46203</v>
      </c>
      <c r="J3980" s="1">
        <f t="shared" si="1687"/>
        <v>20</v>
      </c>
      <c r="K3980" s="1">
        <f t="shared" si="1688"/>
        <v>65</v>
      </c>
      <c r="L3980" s="8">
        <f t="shared" si="1689"/>
        <v>1.0140449199999999</v>
      </c>
      <c r="M3980" s="14">
        <f t="shared" si="1690"/>
        <v>1.01122025</v>
      </c>
      <c r="N3980" s="14">
        <f t="shared" si="1691"/>
        <v>1.7754652138232188</v>
      </c>
      <c r="O3980" s="8">
        <f t="shared" si="1692"/>
        <v>1.8004014800000001</v>
      </c>
      <c r="P3980" s="8">
        <f t="shared" si="1693"/>
        <v>19084.554946920001</v>
      </c>
      <c r="Q3980" s="13">
        <f t="shared" si="1694"/>
        <v>0</v>
      </c>
      <c r="R3980" s="21">
        <v>0</v>
      </c>
      <c r="S3980" s="8">
        <f t="shared" si="1695"/>
        <v>0</v>
      </c>
      <c r="T3980" s="10">
        <f t="shared" si="1696"/>
        <v>0</v>
      </c>
      <c r="U3980" s="13">
        <f t="shared" si="1697"/>
        <v>125</v>
      </c>
      <c r="V3980" s="13">
        <v>252</v>
      </c>
      <c r="W3980" s="14">
        <f t="shared" si="1699"/>
        <v>1</v>
      </c>
      <c r="X3980" s="85">
        <f t="shared" si="1679"/>
        <v>41.325622696358892</v>
      </c>
      <c r="Y3980" s="8">
        <v>0</v>
      </c>
      <c r="Z3980" s="9">
        <f t="shared" si="1698"/>
        <v>0</v>
      </c>
      <c r="AA3980" s="26" t="str">
        <f t="shared" si="1701"/>
        <v>A+J=</v>
      </c>
      <c r="AB3980" s="70">
        <f t="shared" si="1702"/>
        <v>46265</v>
      </c>
      <c r="AC3980" s="4"/>
      <c r="AD3980" s="1"/>
      <c r="AE3980" s="11"/>
      <c r="AF3980" s="5"/>
      <c r="AG3980" s="1"/>
      <c r="AH3980" s="1"/>
      <c r="AI3980" s="1"/>
      <c r="AJ3980" s="1"/>
      <c r="AK3980" s="10"/>
      <c r="AL3980" s="1"/>
      <c r="AM3980" s="1"/>
      <c r="AN3980" s="1"/>
      <c r="AO3980" s="1"/>
      <c r="AP3980" s="1"/>
      <c r="AQ3980" s="1"/>
    </row>
    <row r="3981" spans="1:43" ht="15.75" x14ac:dyDescent="0.2">
      <c r="A3981" s="67">
        <f t="shared" si="1700"/>
        <v>46263</v>
      </c>
      <c r="B3981" s="8">
        <f t="shared" si="1680"/>
        <v>19125.880569616362</v>
      </c>
      <c r="C3981" s="224">
        <f t="shared" si="1681"/>
        <v>10600.166217886228</v>
      </c>
      <c r="D3981" s="28">
        <f t="shared" si="1682"/>
        <v>7245.38</v>
      </c>
      <c r="E3981" s="9">
        <f>IF(K3981=1,VLOOKUP(A3980,[1]Plan1!$AY$117:$BA$314,3),E3980)</f>
        <v>7276.54</v>
      </c>
      <c r="F3981" s="110">
        <f t="shared" si="1683"/>
        <v>45763</v>
      </c>
      <c r="G3981" s="12">
        <f t="shared" si="1684"/>
        <v>4.3006716003852752E-3</v>
      </c>
      <c r="H3981" s="11">
        <f t="shared" si="1685"/>
        <v>46203</v>
      </c>
      <c r="I3981" s="11">
        <f t="shared" si="1686"/>
        <v>46203</v>
      </c>
      <c r="J3981" s="1">
        <f t="shared" si="1687"/>
        <v>20</v>
      </c>
      <c r="K3981" s="1">
        <f t="shared" si="1688"/>
        <v>65</v>
      </c>
      <c r="L3981" s="8">
        <f t="shared" si="1689"/>
        <v>1.0140449199999999</v>
      </c>
      <c r="M3981" s="14">
        <f t="shared" si="1690"/>
        <v>1.01122025</v>
      </c>
      <c r="N3981" s="14">
        <f t="shared" si="1691"/>
        <v>1.7754652138232188</v>
      </c>
      <c r="O3981" s="8">
        <f t="shared" si="1692"/>
        <v>1.8004014800000001</v>
      </c>
      <c r="P3981" s="8">
        <f t="shared" si="1693"/>
        <v>19084.554946920001</v>
      </c>
      <c r="Q3981" s="13">
        <f t="shared" si="1694"/>
        <v>0</v>
      </c>
      <c r="R3981" s="21">
        <v>0</v>
      </c>
      <c r="S3981" s="8">
        <f t="shared" si="1695"/>
        <v>0</v>
      </c>
      <c r="T3981" s="10">
        <f t="shared" si="1696"/>
        <v>0</v>
      </c>
      <c r="U3981" s="13">
        <f t="shared" si="1697"/>
        <v>125</v>
      </c>
      <c r="V3981" s="13">
        <v>252</v>
      </c>
      <c r="W3981" s="14">
        <f t="shared" si="1699"/>
        <v>1</v>
      </c>
      <c r="X3981" s="85">
        <f t="shared" si="1679"/>
        <v>41.325622696358892</v>
      </c>
      <c r="Y3981" s="8">
        <v>0</v>
      </c>
      <c r="Z3981" s="9">
        <f t="shared" si="1698"/>
        <v>0</v>
      </c>
      <c r="AA3981" s="26" t="str">
        <f t="shared" si="1701"/>
        <v>A+J=</v>
      </c>
      <c r="AB3981" s="70">
        <f t="shared" si="1702"/>
        <v>46265</v>
      </c>
      <c r="AC3981" s="4"/>
      <c r="AD3981" s="1"/>
      <c r="AE3981" s="11"/>
      <c r="AF3981" s="5"/>
      <c r="AG3981" s="1"/>
      <c r="AH3981" s="1"/>
      <c r="AI3981" s="1"/>
      <c r="AJ3981" s="1"/>
      <c r="AK3981" s="10"/>
      <c r="AL3981" s="1"/>
      <c r="AM3981" s="1"/>
      <c r="AN3981" s="1"/>
      <c r="AO3981" s="1"/>
      <c r="AP3981" s="1"/>
      <c r="AQ3981" s="1"/>
    </row>
    <row r="3982" spans="1:43" ht="15.75" x14ac:dyDescent="0.2">
      <c r="A3982" s="67">
        <f t="shared" si="1700"/>
        <v>46264</v>
      </c>
      <c r="B3982" s="8">
        <f t="shared" si="1680"/>
        <v>19125.880569616362</v>
      </c>
      <c r="C3982" s="224">
        <f t="shared" si="1681"/>
        <v>10600.166217886228</v>
      </c>
      <c r="D3982" s="28">
        <f t="shared" si="1682"/>
        <v>7245.38</v>
      </c>
      <c r="E3982" s="9">
        <f>IF(K3982=1,VLOOKUP(A3981,[1]Plan1!$AY$117:$BA$314,3),E3981)</f>
        <v>7276.54</v>
      </c>
      <c r="F3982" s="110">
        <f t="shared" si="1683"/>
        <v>45763</v>
      </c>
      <c r="G3982" s="12">
        <f t="shared" si="1684"/>
        <v>4.3006716003852752E-3</v>
      </c>
      <c r="H3982" s="11">
        <f t="shared" si="1685"/>
        <v>46203</v>
      </c>
      <c r="I3982" s="11">
        <f t="shared" si="1686"/>
        <v>46203</v>
      </c>
      <c r="J3982" s="1">
        <f t="shared" si="1687"/>
        <v>20</v>
      </c>
      <c r="K3982" s="1">
        <f t="shared" si="1688"/>
        <v>65</v>
      </c>
      <c r="L3982" s="8">
        <f t="shared" si="1689"/>
        <v>1.0140449199999999</v>
      </c>
      <c r="M3982" s="14">
        <f t="shared" si="1690"/>
        <v>1.01122025</v>
      </c>
      <c r="N3982" s="14">
        <f t="shared" si="1691"/>
        <v>1.7754652138232188</v>
      </c>
      <c r="O3982" s="8">
        <f t="shared" si="1692"/>
        <v>1.8004014800000001</v>
      </c>
      <c r="P3982" s="8">
        <f t="shared" si="1693"/>
        <v>19084.554946920001</v>
      </c>
      <c r="Q3982" s="13">
        <f t="shared" si="1694"/>
        <v>0</v>
      </c>
      <c r="R3982" s="21">
        <v>0</v>
      </c>
      <c r="S3982" s="8">
        <f t="shared" si="1695"/>
        <v>0</v>
      </c>
      <c r="T3982" s="10">
        <f t="shared" si="1696"/>
        <v>0</v>
      </c>
      <c r="U3982" s="13">
        <f t="shared" si="1697"/>
        <v>125</v>
      </c>
      <c r="V3982" s="13">
        <v>252</v>
      </c>
      <c r="W3982" s="14">
        <f t="shared" si="1699"/>
        <v>1</v>
      </c>
      <c r="X3982" s="85">
        <f t="shared" si="1679"/>
        <v>41.325622696358892</v>
      </c>
      <c r="Y3982" s="8">
        <v>0</v>
      </c>
      <c r="Z3982" s="9">
        <f t="shared" si="1698"/>
        <v>0</v>
      </c>
      <c r="AA3982" s="26" t="str">
        <f t="shared" si="1701"/>
        <v>A+J=</v>
      </c>
      <c r="AB3982" s="70">
        <f t="shared" si="1702"/>
        <v>46265</v>
      </c>
      <c r="AC3982" s="4"/>
      <c r="AD3982" s="1"/>
      <c r="AE3982" s="11"/>
      <c r="AF3982" s="5"/>
      <c r="AG3982" s="1"/>
      <c r="AH3982" s="1"/>
      <c r="AI3982" s="1"/>
      <c r="AJ3982" s="1"/>
      <c r="AK3982" s="10"/>
      <c r="AL3982" s="1"/>
      <c r="AM3982" s="1"/>
      <c r="AN3982" s="1"/>
      <c r="AO3982" s="1"/>
      <c r="AP3982" s="1"/>
      <c r="AQ3982" s="1"/>
    </row>
    <row r="3983" spans="1:43" ht="15.75" x14ac:dyDescent="0.25">
      <c r="A3983" s="196">
        <f t="shared" si="1700"/>
        <v>46265</v>
      </c>
      <c r="B3983" s="85">
        <f t="shared" si="1680"/>
        <v>19129.984811944116</v>
      </c>
      <c r="C3983" s="85">
        <f t="shared" si="1681"/>
        <v>10600.166217886228</v>
      </c>
      <c r="D3983" s="197">
        <f t="shared" si="1682"/>
        <v>7245.38</v>
      </c>
      <c r="E3983" s="9">
        <f>IF(K3983=1,VLOOKUP(A3982,[1]Plan1!$AY$117:$BA$314,3),E3982)</f>
        <v>7276.54</v>
      </c>
      <c r="F3983" s="198">
        <f t="shared" si="1683"/>
        <v>45763</v>
      </c>
      <c r="G3983" s="199">
        <f t="shared" si="1684"/>
        <v>4.3006716003852752E-3</v>
      </c>
      <c r="H3983" s="200">
        <f t="shared" si="1685"/>
        <v>46203</v>
      </c>
      <c r="I3983" s="200">
        <f t="shared" si="1686"/>
        <v>46203</v>
      </c>
      <c r="J3983" s="83">
        <f t="shared" si="1687"/>
        <v>20</v>
      </c>
      <c r="K3983" s="83">
        <f t="shared" si="1688"/>
        <v>66</v>
      </c>
      <c r="L3983" s="85">
        <f t="shared" si="1689"/>
        <v>1.0142625300000001</v>
      </c>
      <c r="M3983" s="201">
        <f t="shared" si="1690"/>
        <v>1.01122025</v>
      </c>
      <c r="N3983" s="201">
        <f t="shared" si="1691"/>
        <v>1.7754652138232188</v>
      </c>
      <c r="O3983" s="85">
        <f t="shared" si="1692"/>
        <v>1.80078783</v>
      </c>
      <c r="P3983" s="85">
        <f t="shared" si="1693"/>
        <v>19088.650321140001</v>
      </c>
      <c r="Q3983" s="202">
        <v>10</v>
      </c>
      <c r="R3983" s="203">
        <v>1</v>
      </c>
      <c r="S3983" s="85">
        <f t="shared" si="1695"/>
        <v>19088.650321140001</v>
      </c>
      <c r="T3983" s="204">
        <f t="shared" si="1696"/>
        <v>0</v>
      </c>
      <c r="U3983" s="202">
        <f t="shared" si="1697"/>
        <v>126</v>
      </c>
      <c r="V3983" s="202">
        <v>252</v>
      </c>
      <c r="W3983" s="225">
        <f t="shared" si="1699"/>
        <v>1</v>
      </c>
      <c r="X3983" s="85">
        <f t="shared" ref="X3983" si="1703">TRUNC((P3983*(W3983-1)),8)+(-AC$3479*(O3983/O$3469)*W3983)</f>
        <v>41.334490804114907</v>
      </c>
      <c r="Y3983" s="85">
        <v>0</v>
      </c>
      <c r="Z3983" s="106">
        <f t="shared" si="1698"/>
        <v>19129.984811944116</v>
      </c>
      <c r="AA3983" s="107" t="str">
        <f t="shared" si="1701"/>
        <v>A+J=</v>
      </c>
      <c r="AB3983" s="152">
        <f t="shared" si="1702"/>
        <v>46265</v>
      </c>
      <c r="AC3983" s="4"/>
      <c r="AD3983" s="1"/>
      <c r="AE3983" s="11"/>
      <c r="AF3983" s="5"/>
      <c r="AG3983" s="1"/>
      <c r="AH3983" s="1"/>
      <c r="AI3983" s="1"/>
      <c r="AJ3983" s="1"/>
      <c r="AK3983" s="10"/>
      <c r="AL3983" s="1"/>
      <c r="AM3983" s="1"/>
      <c r="AN3983" s="1"/>
      <c r="AO3983" s="1"/>
      <c r="AP3983" s="1"/>
      <c r="AQ3983" s="1"/>
    </row>
    <row r="3984" spans="1:43" ht="15.75" x14ac:dyDescent="0.2">
      <c r="A3984" s="67">
        <f t="shared" si="1700"/>
        <v>46266</v>
      </c>
      <c r="B3984" s="8"/>
      <c r="C3984" s="224">
        <f t="shared" si="1681"/>
        <v>3.6907294997945428E-9</v>
      </c>
      <c r="D3984" s="28"/>
      <c r="E3984" s="9"/>
      <c r="F3984" s="110"/>
      <c r="G3984" s="12"/>
      <c r="H3984" s="11"/>
      <c r="I3984" s="11"/>
      <c r="J3984" s="1"/>
      <c r="K3984" s="1"/>
      <c r="L3984" s="8"/>
      <c r="M3984" s="14"/>
      <c r="N3984" s="14"/>
      <c r="O3984" s="8"/>
      <c r="P3984" s="8"/>
      <c r="Q3984" s="13"/>
      <c r="R3984" s="21"/>
      <c r="S3984" s="8"/>
      <c r="T3984" s="10"/>
      <c r="U3984" s="13"/>
      <c r="V3984" s="13"/>
      <c r="W3984" s="14"/>
      <c r="X3984" s="226"/>
      <c r="Y3984" s="8"/>
      <c r="Z3984" s="9"/>
      <c r="AA3984" s="26"/>
      <c r="AB3984" s="70"/>
      <c r="AC3984" s="4"/>
      <c r="AD3984" s="1"/>
      <c r="AE3984" s="11"/>
      <c r="AF3984" s="5"/>
      <c r="AG3984" s="1"/>
      <c r="AH3984" s="1"/>
      <c r="AI3984" s="1"/>
      <c r="AJ3984" s="1"/>
      <c r="AK3984" s="10"/>
      <c r="AL3984" s="1"/>
      <c r="AM3984" s="1"/>
      <c r="AN3984" s="1"/>
      <c r="AO3984" s="1"/>
      <c r="AP3984" s="1"/>
      <c r="AQ3984" s="1"/>
    </row>
    <row r="3985" spans="1:43" ht="15.75" x14ac:dyDescent="0.2">
      <c r="A3985" s="67"/>
      <c r="B3985" s="8"/>
      <c r="C3985" s="224"/>
      <c r="D3985" s="28"/>
      <c r="E3985" s="9"/>
      <c r="F3985" s="110"/>
      <c r="G3985" s="12"/>
      <c r="H3985" s="11"/>
      <c r="I3985" s="11"/>
      <c r="J3985" s="1"/>
      <c r="K3985" s="1"/>
      <c r="L3985" s="8"/>
      <c r="M3985" s="14"/>
      <c r="N3985" s="14"/>
      <c r="O3985" s="8"/>
      <c r="P3985" s="8"/>
      <c r="Q3985" s="13"/>
      <c r="R3985" s="21"/>
      <c r="S3985" s="8"/>
      <c r="T3985" s="10"/>
      <c r="U3985" s="13"/>
      <c r="V3985" s="13"/>
      <c r="W3985" s="14"/>
      <c r="X3985" s="226"/>
      <c r="Y3985" s="8"/>
      <c r="Z3985" s="9"/>
      <c r="AA3985" s="26"/>
      <c r="AB3985" s="70"/>
      <c r="AC3985" s="4"/>
      <c r="AD3985" s="1"/>
      <c r="AE3985" s="11"/>
      <c r="AF3985" s="5"/>
      <c r="AG3985" s="1"/>
      <c r="AH3985" s="1"/>
      <c r="AI3985" s="1"/>
      <c r="AJ3985" s="1"/>
      <c r="AK3985" s="10"/>
      <c r="AL3985" s="1"/>
      <c r="AM3985" s="1"/>
      <c r="AN3985" s="1"/>
      <c r="AO3985" s="1"/>
      <c r="AP3985" s="1"/>
      <c r="AQ3985" s="1"/>
    </row>
    <row r="3986" spans="1:43" ht="15.75" x14ac:dyDescent="0.2">
      <c r="A3986" s="67"/>
      <c r="B3986" s="8"/>
      <c r="C3986" s="224"/>
      <c r="D3986" s="28"/>
      <c r="E3986" s="9"/>
      <c r="F3986" s="110"/>
      <c r="G3986" s="12"/>
      <c r="H3986" s="11"/>
      <c r="I3986" s="11"/>
      <c r="J3986" s="1"/>
      <c r="K3986" s="1"/>
      <c r="L3986" s="8"/>
      <c r="M3986" s="14"/>
      <c r="N3986" s="14"/>
      <c r="O3986" s="8"/>
      <c r="P3986" s="8"/>
      <c r="Q3986" s="13"/>
      <c r="R3986" s="21"/>
      <c r="S3986" s="8"/>
      <c r="T3986" s="10"/>
      <c r="U3986" s="13"/>
      <c r="V3986" s="13"/>
      <c r="W3986" s="14"/>
      <c r="X3986" s="226"/>
      <c r="Y3986" s="8"/>
      <c r="Z3986" s="9"/>
      <c r="AA3986" s="26"/>
      <c r="AB3986" s="70"/>
      <c r="AC3986" s="4"/>
      <c r="AD3986" s="1"/>
      <c r="AE3986" s="11"/>
      <c r="AF3986" s="5"/>
      <c r="AG3986" s="1"/>
      <c r="AH3986" s="1"/>
      <c r="AI3986" s="1"/>
      <c r="AJ3986" s="1"/>
      <c r="AK3986" s="10"/>
      <c r="AL3986" s="1"/>
      <c r="AM3986" s="1"/>
      <c r="AN3986" s="1"/>
      <c r="AO3986" s="1"/>
      <c r="AP3986" s="1"/>
      <c r="AQ3986" s="1"/>
    </row>
    <row r="3987" spans="1:43" ht="15.75" x14ac:dyDescent="0.2">
      <c r="A3987" s="67"/>
      <c r="B3987" s="8"/>
      <c r="C3987" s="224"/>
      <c r="D3987" s="28"/>
      <c r="E3987" s="9"/>
      <c r="F3987" s="110"/>
      <c r="G3987" s="12"/>
      <c r="H3987" s="11"/>
      <c r="I3987" s="11"/>
      <c r="J3987" s="1"/>
      <c r="K3987" s="1"/>
      <c r="L3987" s="8"/>
      <c r="M3987" s="14"/>
      <c r="N3987" s="14"/>
      <c r="O3987" s="8"/>
      <c r="P3987" s="8"/>
      <c r="Q3987" s="13"/>
      <c r="R3987" s="21"/>
      <c r="S3987" s="8"/>
      <c r="T3987" s="10"/>
      <c r="U3987" s="13"/>
      <c r="V3987" s="13"/>
      <c r="W3987" s="14"/>
      <c r="X3987" s="226"/>
      <c r="Y3987" s="8"/>
      <c r="Z3987" s="9"/>
      <c r="AA3987" s="26"/>
      <c r="AB3987" s="70"/>
      <c r="AC3987" s="4"/>
      <c r="AD3987" s="1"/>
      <c r="AE3987" s="11"/>
      <c r="AF3987" s="5"/>
      <c r="AG3987" s="1"/>
      <c r="AH3987" s="1"/>
      <c r="AI3987" s="1"/>
      <c r="AJ3987" s="1"/>
      <c r="AK3987" s="10"/>
      <c r="AL3987" s="1"/>
      <c r="AM3987" s="1"/>
      <c r="AN3987" s="1"/>
      <c r="AO3987" s="1"/>
      <c r="AP3987" s="1"/>
      <c r="AQ3987" s="1"/>
    </row>
    <row r="3988" spans="1:43" ht="15.75" x14ac:dyDescent="0.2">
      <c r="A3988" s="67"/>
      <c r="B3988" s="8"/>
      <c r="C3988" s="224"/>
      <c r="D3988" s="28"/>
      <c r="E3988" s="9"/>
      <c r="F3988" s="110"/>
      <c r="G3988" s="12"/>
      <c r="H3988" s="11"/>
      <c r="I3988" s="11"/>
      <c r="J3988" s="1"/>
      <c r="K3988" s="1"/>
      <c r="L3988" s="8"/>
      <c r="M3988" s="14"/>
      <c r="N3988" s="14"/>
      <c r="O3988" s="8"/>
      <c r="P3988" s="8"/>
      <c r="Q3988" s="13"/>
      <c r="R3988" s="21"/>
      <c r="S3988" s="8"/>
      <c r="T3988" s="10"/>
      <c r="U3988" s="13"/>
      <c r="V3988" s="13"/>
      <c r="W3988" s="14"/>
      <c r="X3988" s="226"/>
      <c r="Y3988" s="8"/>
      <c r="Z3988" s="9"/>
      <c r="AA3988" s="26"/>
      <c r="AB3988" s="70"/>
      <c r="AC3988" s="4"/>
      <c r="AD3988" s="1"/>
      <c r="AE3988" s="11"/>
      <c r="AF3988" s="5"/>
      <c r="AG3988" s="1"/>
      <c r="AH3988" s="1"/>
      <c r="AI3988" s="1"/>
      <c r="AJ3988" s="1"/>
      <c r="AK3988" s="10"/>
      <c r="AL3988" s="1"/>
      <c r="AM3988" s="1"/>
      <c r="AN3988" s="1"/>
      <c r="AO3988" s="1"/>
      <c r="AP3988" s="1"/>
      <c r="AQ3988" s="1"/>
    </row>
    <row r="3989" spans="1:43" ht="15.75" x14ac:dyDescent="0.2">
      <c r="A3989" s="67"/>
      <c r="B3989" s="8"/>
      <c r="C3989" s="224"/>
      <c r="D3989" s="28"/>
      <c r="E3989" s="9"/>
      <c r="F3989" s="110"/>
      <c r="G3989" s="12"/>
      <c r="H3989" s="11"/>
      <c r="I3989" s="11"/>
      <c r="J3989" s="1"/>
      <c r="K3989" s="1"/>
      <c r="L3989" s="8"/>
      <c r="M3989" s="14"/>
      <c r="N3989" s="14"/>
      <c r="O3989" s="8"/>
      <c r="P3989" s="8"/>
      <c r="Q3989" s="13"/>
      <c r="R3989" s="21"/>
      <c r="S3989" s="8"/>
      <c r="T3989" s="10"/>
      <c r="U3989" s="13"/>
      <c r="V3989" s="13"/>
      <c r="W3989" s="14"/>
      <c r="X3989" s="226"/>
      <c r="Y3989" s="8"/>
      <c r="Z3989" s="9"/>
      <c r="AA3989" s="26"/>
      <c r="AB3989" s="70"/>
      <c r="AC3989" s="4"/>
      <c r="AD3989" s="1"/>
      <c r="AE3989" s="11"/>
      <c r="AF3989" s="5"/>
      <c r="AG3989" s="1"/>
      <c r="AH3989" s="1"/>
      <c r="AI3989" s="1"/>
      <c r="AJ3989" s="1"/>
      <c r="AK3989" s="10"/>
      <c r="AL3989" s="1"/>
      <c r="AM3989" s="1"/>
      <c r="AN3989" s="1"/>
      <c r="AO3989" s="1"/>
      <c r="AP3989" s="1"/>
      <c r="AQ3989" s="1"/>
    </row>
    <row r="3990" spans="1:43" ht="15.75" x14ac:dyDescent="0.2">
      <c r="A3990" s="67"/>
      <c r="B3990" s="8"/>
      <c r="C3990" s="224"/>
      <c r="D3990" s="28"/>
      <c r="E3990" s="9"/>
      <c r="F3990" s="110"/>
      <c r="G3990" s="12"/>
      <c r="H3990" s="11"/>
      <c r="I3990" s="11"/>
      <c r="J3990" s="1"/>
      <c r="K3990" s="1"/>
      <c r="L3990" s="8"/>
      <c r="M3990" s="14"/>
      <c r="N3990" s="14"/>
      <c r="O3990" s="8"/>
      <c r="P3990" s="8"/>
      <c r="Q3990" s="13"/>
      <c r="R3990" s="21"/>
      <c r="S3990" s="8"/>
      <c r="T3990" s="10"/>
      <c r="U3990" s="13"/>
      <c r="V3990" s="13"/>
      <c r="W3990" s="14"/>
      <c r="X3990" s="226"/>
      <c r="Y3990" s="8"/>
      <c r="Z3990" s="9"/>
      <c r="AA3990" s="26"/>
      <c r="AB3990" s="70"/>
      <c r="AC3990" s="4"/>
      <c r="AD3990" s="1"/>
      <c r="AE3990" s="11"/>
      <c r="AF3990" s="5"/>
      <c r="AG3990" s="1"/>
      <c r="AH3990" s="1"/>
      <c r="AI3990" s="1"/>
      <c r="AJ3990" s="1"/>
      <c r="AK3990" s="10"/>
      <c r="AL3990" s="1"/>
      <c r="AM3990" s="1"/>
      <c r="AN3990" s="1"/>
      <c r="AO3990" s="1"/>
      <c r="AP3990" s="1"/>
      <c r="AQ3990" s="1"/>
    </row>
    <row r="3991" spans="1:43" ht="15.75" x14ac:dyDescent="0.2">
      <c r="A3991" s="67"/>
      <c r="B3991" s="8"/>
      <c r="C3991" s="224"/>
      <c r="D3991" s="28"/>
      <c r="E3991" s="9"/>
      <c r="F3991" s="110"/>
      <c r="G3991" s="12"/>
      <c r="H3991" s="11"/>
      <c r="I3991" s="11"/>
      <c r="J3991" s="1"/>
      <c r="K3991" s="1"/>
      <c r="L3991" s="8"/>
      <c r="M3991" s="14"/>
      <c r="N3991" s="14"/>
      <c r="O3991" s="8"/>
      <c r="P3991" s="8"/>
      <c r="Q3991" s="13"/>
      <c r="R3991" s="21"/>
      <c r="S3991" s="8"/>
      <c r="T3991" s="10"/>
      <c r="U3991" s="13"/>
      <c r="V3991" s="13"/>
      <c r="W3991" s="14"/>
      <c r="X3991" s="226"/>
      <c r="Y3991" s="8"/>
      <c r="Z3991" s="9"/>
      <c r="AA3991" s="26"/>
      <c r="AB3991" s="70"/>
      <c r="AC3991" s="4"/>
      <c r="AD3991" s="1"/>
      <c r="AE3991" s="11"/>
      <c r="AF3991" s="5"/>
      <c r="AG3991" s="1"/>
      <c r="AH3991" s="1"/>
      <c r="AI3991" s="1"/>
      <c r="AJ3991" s="1"/>
      <c r="AK3991" s="10"/>
      <c r="AL3991" s="1"/>
      <c r="AM3991" s="1"/>
      <c r="AN3991" s="1"/>
      <c r="AO3991" s="1"/>
      <c r="AP3991" s="1"/>
      <c r="AQ3991" s="1"/>
    </row>
    <row r="3992" spans="1:43" ht="15.75" x14ac:dyDescent="0.2">
      <c r="A3992" s="67"/>
      <c r="B3992" s="8"/>
      <c r="C3992" s="224"/>
      <c r="D3992" s="28"/>
      <c r="E3992" s="9"/>
      <c r="F3992" s="110"/>
      <c r="G3992" s="12"/>
      <c r="H3992" s="11"/>
      <c r="I3992" s="11"/>
      <c r="J3992" s="1"/>
      <c r="K3992" s="1"/>
      <c r="L3992" s="8"/>
      <c r="M3992" s="14"/>
      <c r="N3992" s="14"/>
      <c r="O3992" s="8"/>
      <c r="P3992" s="8"/>
      <c r="Q3992" s="13"/>
      <c r="R3992" s="21"/>
      <c r="S3992" s="8"/>
      <c r="T3992" s="10"/>
      <c r="U3992" s="13"/>
      <c r="V3992" s="13"/>
      <c r="W3992" s="14"/>
      <c r="X3992" s="226"/>
      <c r="Y3992" s="8"/>
      <c r="Z3992" s="9"/>
      <c r="AA3992" s="26"/>
      <c r="AB3992" s="70"/>
      <c r="AC3992" s="4"/>
      <c r="AD3992" s="1"/>
      <c r="AE3992" s="11"/>
      <c r="AF3992" s="5"/>
      <c r="AG3992" s="1"/>
      <c r="AH3992" s="1"/>
      <c r="AI3992" s="1"/>
      <c r="AJ3992" s="1"/>
      <c r="AK3992" s="10"/>
      <c r="AL3992" s="1"/>
      <c r="AM3992" s="1"/>
      <c r="AN3992" s="1"/>
      <c r="AO3992" s="1"/>
      <c r="AP3992" s="1"/>
      <c r="AQ3992" s="1"/>
    </row>
    <row r="3993" spans="1:43" ht="15.75" x14ac:dyDescent="0.2">
      <c r="A3993" s="67"/>
      <c r="B3993" s="8"/>
      <c r="C3993" s="224"/>
      <c r="D3993" s="28"/>
      <c r="E3993" s="9"/>
      <c r="F3993" s="110"/>
      <c r="G3993" s="12"/>
      <c r="H3993" s="11"/>
      <c r="I3993" s="11"/>
      <c r="J3993" s="1"/>
      <c r="K3993" s="1"/>
      <c r="L3993" s="8"/>
      <c r="M3993" s="14"/>
      <c r="N3993" s="14"/>
      <c r="O3993" s="8"/>
      <c r="P3993" s="8"/>
      <c r="Q3993" s="13"/>
      <c r="R3993" s="21"/>
      <c r="S3993" s="8"/>
      <c r="T3993" s="10"/>
      <c r="U3993" s="13"/>
      <c r="V3993" s="13"/>
      <c r="W3993" s="14"/>
      <c r="X3993" s="226"/>
      <c r="Y3993" s="8"/>
      <c r="Z3993" s="9"/>
      <c r="AA3993" s="26"/>
      <c r="AB3993" s="70"/>
      <c r="AC3993" s="4"/>
      <c r="AD3993" s="1"/>
      <c r="AE3993" s="11"/>
      <c r="AF3993" s="5"/>
      <c r="AG3993" s="1"/>
      <c r="AH3993" s="1"/>
      <c r="AI3993" s="1"/>
      <c r="AJ3993" s="1"/>
      <c r="AK3993" s="10"/>
      <c r="AL3993" s="1"/>
      <c r="AM3993" s="1"/>
      <c r="AN3993" s="1"/>
      <c r="AO3993" s="1"/>
      <c r="AP3993" s="1"/>
      <c r="AQ3993" s="1"/>
    </row>
    <row r="3994" spans="1:43" ht="15.75" x14ac:dyDescent="0.2">
      <c r="A3994" s="67"/>
      <c r="B3994" s="8"/>
      <c r="C3994" s="224"/>
      <c r="D3994" s="28"/>
      <c r="E3994" s="9"/>
      <c r="F3994" s="110"/>
      <c r="G3994" s="12"/>
      <c r="H3994" s="11"/>
      <c r="I3994" s="11"/>
      <c r="J3994" s="1"/>
      <c r="K3994" s="1"/>
      <c r="L3994" s="8"/>
      <c r="M3994" s="14"/>
      <c r="N3994" s="14"/>
      <c r="O3994" s="8"/>
      <c r="P3994" s="8"/>
      <c r="Q3994" s="13"/>
      <c r="R3994" s="21"/>
      <c r="S3994" s="8"/>
      <c r="T3994" s="10"/>
      <c r="U3994" s="13"/>
      <c r="V3994" s="13"/>
      <c r="W3994" s="14"/>
      <c r="X3994" s="226"/>
      <c r="Y3994" s="8"/>
      <c r="Z3994" s="9"/>
      <c r="AA3994" s="26"/>
      <c r="AB3994" s="70"/>
      <c r="AC3994" s="4"/>
      <c r="AD3994" s="1"/>
      <c r="AE3994" s="11"/>
      <c r="AF3994" s="5"/>
      <c r="AG3994" s="1"/>
      <c r="AH3994" s="1"/>
      <c r="AI3994" s="1"/>
      <c r="AJ3994" s="1"/>
      <c r="AK3994" s="10"/>
      <c r="AL3994" s="1"/>
      <c r="AM3994" s="1"/>
      <c r="AN3994" s="1"/>
      <c r="AO3994" s="1"/>
      <c r="AP3994" s="1"/>
      <c r="AQ3994" s="1"/>
    </row>
    <row r="3995" spans="1:43" ht="15.75" x14ac:dyDescent="0.2">
      <c r="A3995" s="67"/>
      <c r="B3995" s="8"/>
      <c r="C3995" s="224"/>
      <c r="D3995" s="28"/>
      <c r="E3995" s="9"/>
      <c r="F3995" s="110"/>
      <c r="G3995" s="12"/>
      <c r="H3995" s="11"/>
      <c r="I3995" s="11"/>
      <c r="J3995" s="1"/>
      <c r="K3995" s="1"/>
      <c r="L3995" s="8"/>
      <c r="M3995" s="14"/>
      <c r="N3995" s="14"/>
      <c r="O3995" s="8"/>
      <c r="P3995" s="8"/>
      <c r="Q3995" s="13"/>
      <c r="R3995" s="21"/>
      <c r="S3995" s="8"/>
      <c r="T3995" s="10"/>
      <c r="U3995" s="13"/>
      <c r="V3995" s="13"/>
      <c r="W3995" s="14"/>
      <c r="X3995" s="226"/>
      <c r="Y3995" s="8"/>
      <c r="Z3995" s="9"/>
      <c r="AA3995" s="26"/>
      <c r="AB3995" s="70"/>
      <c r="AC3995" s="4"/>
      <c r="AD3995" s="1"/>
      <c r="AE3995" s="11"/>
      <c r="AF3995" s="5"/>
      <c r="AG3995" s="1"/>
      <c r="AH3995" s="1"/>
      <c r="AI3995" s="1"/>
      <c r="AJ3995" s="1"/>
      <c r="AK3995" s="10"/>
      <c r="AL3995" s="1"/>
      <c r="AM3995" s="1"/>
      <c r="AN3995" s="1"/>
      <c r="AO3995" s="1"/>
      <c r="AP3995" s="1"/>
      <c r="AQ3995" s="1"/>
    </row>
    <row r="3996" spans="1:43" ht="15.75" x14ac:dyDescent="0.2">
      <c r="A3996" s="67"/>
      <c r="B3996" s="8"/>
      <c r="C3996" s="224"/>
      <c r="D3996" s="28"/>
      <c r="E3996" s="9"/>
      <c r="F3996" s="110"/>
      <c r="G3996" s="12"/>
      <c r="H3996" s="11"/>
      <c r="I3996" s="11"/>
      <c r="J3996" s="1"/>
      <c r="K3996" s="1"/>
      <c r="L3996" s="8"/>
      <c r="M3996" s="14"/>
      <c r="N3996" s="14"/>
      <c r="O3996" s="8"/>
      <c r="P3996" s="8"/>
      <c r="Q3996" s="13"/>
      <c r="R3996" s="21"/>
      <c r="S3996" s="8"/>
      <c r="T3996" s="10"/>
      <c r="U3996" s="13"/>
      <c r="V3996" s="13"/>
      <c r="W3996" s="14"/>
      <c r="X3996" s="226"/>
      <c r="Y3996" s="8"/>
      <c r="Z3996" s="9"/>
      <c r="AA3996" s="26"/>
      <c r="AB3996" s="70"/>
      <c r="AC3996" s="4"/>
      <c r="AD3996" s="1"/>
      <c r="AE3996" s="11"/>
      <c r="AF3996" s="5"/>
      <c r="AG3996" s="1"/>
      <c r="AH3996" s="1"/>
      <c r="AI3996" s="1"/>
      <c r="AJ3996" s="1"/>
      <c r="AK3996" s="10"/>
      <c r="AL3996" s="1"/>
      <c r="AM3996" s="1"/>
      <c r="AN3996" s="1"/>
      <c r="AO3996" s="1"/>
      <c r="AP3996" s="1"/>
      <c r="AQ3996" s="1"/>
    </row>
    <row r="3997" spans="1:43" ht="15.75" x14ac:dyDescent="0.2">
      <c r="A3997" s="67"/>
      <c r="B3997" s="8"/>
      <c r="C3997" s="224"/>
      <c r="D3997" s="28"/>
      <c r="E3997" s="9"/>
      <c r="F3997" s="110"/>
      <c r="G3997" s="12"/>
      <c r="H3997" s="11"/>
      <c r="I3997" s="11"/>
      <c r="J3997" s="1"/>
      <c r="K3997" s="1"/>
      <c r="L3997" s="8"/>
      <c r="M3997" s="14"/>
      <c r="N3997" s="14"/>
      <c r="O3997" s="8"/>
      <c r="P3997" s="8"/>
      <c r="Q3997" s="13"/>
      <c r="R3997" s="21"/>
      <c r="S3997" s="8"/>
      <c r="T3997" s="10"/>
      <c r="U3997" s="13"/>
      <c r="V3997" s="13"/>
      <c r="W3997" s="14"/>
      <c r="X3997" s="226"/>
      <c r="Y3997" s="8"/>
      <c r="Z3997" s="9"/>
      <c r="AA3997" s="26"/>
      <c r="AB3997" s="70"/>
      <c r="AC3997" s="4"/>
      <c r="AD3997" s="1"/>
      <c r="AE3997" s="11"/>
      <c r="AF3997" s="5"/>
      <c r="AG3997" s="1"/>
      <c r="AH3997" s="1"/>
      <c r="AI3997" s="1"/>
      <c r="AJ3997" s="1"/>
      <c r="AK3997" s="10"/>
      <c r="AL3997" s="1"/>
      <c r="AM3997" s="1"/>
      <c r="AN3997" s="1"/>
      <c r="AO3997" s="1"/>
      <c r="AP3997" s="1"/>
      <c r="AQ3997" s="1"/>
    </row>
    <row r="3998" spans="1:43" ht="15.75" x14ac:dyDescent="0.2">
      <c r="A3998" s="67"/>
      <c r="B3998" s="8"/>
      <c r="C3998" s="224"/>
      <c r="D3998" s="28"/>
      <c r="E3998" s="9"/>
      <c r="F3998" s="110"/>
      <c r="G3998" s="12"/>
      <c r="H3998" s="11"/>
      <c r="I3998" s="11"/>
      <c r="J3998" s="1"/>
      <c r="K3998" s="1"/>
      <c r="L3998" s="8"/>
      <c r="M3998" s="14"/>
      <c r="N3998" s="14"/>
      <c r="O3998" s="8"/>
      <c r="P3998" s="8"/>
      <c r="Q3998" s="13"/>
      <c r="R3998" s="21"/>
      <c r="S3998" s="8"/>
      <c r="T3998" s="10"/>
      <c r="U3998" s="13"/>
      <c r="V3998" s="13"/>
      <c r="W3998" s="14"/>
      <c r="X3998" s="226"/>
      <c r="Y3998" s="8"/>
      <c r="Z3998" s="9"/>
      <c r="AA3998" s="26"/>
      <c r="AB3998" s="70"/>
      <c r="AC3998" s="4"/>
      <c r="AD3998" s="1"/>
      <c r="AE3998" s="11"/>
      <c r="AF3998" s="5"/>
      <c r="AG3998" s="1"/>
      <c r="AH3998" s="1"/>
      <c r="AI3998" s="1"/>
      <c r="AJ3998" s="1"/>
      <c r="AK3998" s="10"/>
      <c r="AL3998" s="1"/>
      <c r="AM3998" s="1"/>
      <c r="AN3998" s="1"/>
      <c r="AO3998" s="1"/>
      <c r="AP3998" s="1"/>
      <c r="AQ3998" s="1"/>
    </row>
    <row r="3999" spans="1:43" ht="15.75" x14ac:dyDescent="0.2">
      <c r="A3999" s="67"/>
      <c r="B3999" s="8"/>
      <c r="C3999" s="224"/>
      <c r="D3999" s="28"/>
      <c r="E3999" s="9"/>
      <c r="F3999" s="110"/>
      <c r="G3999" s="12"/>
      <c r="H3999" s="11"/>
      <c r="I3999" s="11"/>
      <c r="J3999" s="1"/>
      <c r="K3999" s="1"/>
      <c r="L3999" s="8"/>
      <c r="M3999" s="14"/>
      <c r="N3999" s="14"/>
      <c r="O3999" s="8"/>
      <c r="P3999" s="8"/>
      <c r="Q3999" s="13"/>
      <c r="R3999" s="21"/>
      <c r="S3999" s="8"/>
      <c r="T3999" s="10"/>
      <c r="U3999" s="13"/>
      <c r="V3999" s="13"/>
      <c r="W3999" s="14"/>
      <c r="X3999" s="226"/>
      <c r="Y3999" s="8"/>
      <c r="Z3999" s="9"/>
      <c r="AA3999" s="26"/>
      <c r="AB3999" s="70"/>
      <c r="AC3999" s="4"/>
      <c r="AD3999" s="1"/>
      <c r="AE3999" s="11"/>
      <c r="AF3999" s="5"/>
      <c r="AG3999" s="1"/>
      <c r="AH3999" s="1"/>
      <c r="AI3999" s="1"/>
      <c r="AJ3999" s="1"/>
      <c r="AK3999" s="10"/>
      <c r="AL3999" s="1"/>
      <c r="AM3999" s="1"/>
      <c r="AN3999" s="1"/>
      <c r="AO3999" s="1"/>
      <c r="AP3999" s="1"/>
      <c r="AQ3999" s="1"/>
    </row>
    <row r="4000" spans="1:43" ht="15.75" x14ac:dyDescent="0.2">
      <c r="A4000" s="67"/>
      <c r="B4000" s="8"/>
      <c r="C4000" s="224"/>
      <c r="D4000" s="28"/>
      <c r="E4000" s="9"/>
      <c r="F4000" s="110"/>
      <c r="G4000" s="12"/>
      <c r="H4000" s="11"/>
      <c r="I4000" s="11"/>
      <c r="J4000" s="1"/>
      <c r="K4000" s="1"/>
      <c r="L4000" s="8"/>
      <c r="M4000" s="14"/>
      <c r="N4000" s="14"/>
      <c r="O4000" s="8"/>
      <c r="P4000" s="8"/>
      <c r="Q4000" s="13"/>
      <c r="R4000" s="21"/>
      <c r="S4000" s="8"/>
      <c r="T4000" s="10"/>
      <c r="U4000" s="13"/>
      <c r="V4000" s="13"/>
      <c r="W4000" s="14"/>
      <c r="X4000" s="226"/>
      <c r="Y4000" s="8"/>
      <c r="Z4000" s="9"/>
      <c r="AA4000" s="26"/>
      <c r="AB4000" s="70"/>
      <c r="AC4000" s="4"/>
      <c r="AD4000" s="1"/>
      <c r="AE4000" s="11"/>
      <c r="AF4000" s="5"/>
      <c r="AG4000" s="1"/>
      <c r="AH4000" s="1"/>
      <c r="AI4000" s="1"/>
      <c r="AJ4000" s="1"/>
      <c r="AK4000" s="10"/>
      <c r="AL4000" s="1"/>
      <c r="AM4000" s="1"/>
      <c r="AN4000" s="1"/>
      <c r="AO4000" s="1"/>
      <c r="AP4000" s="1"/>
      <c r="AQ4000" s="1"/>
    </row>
    <row r="4001" spans="1:43" ht="15.75" x14ac:dyDescent="0.2">
      <c r="A4001" s="67"/>
      <c r="B4001" s="8"/>
      <c r="C4001" s="224"/>
      <c r="D4001" s="28"/>
      <c r="E4001" s="9"/>
      <c r="F4001" s="110"/>
      <c r="G4001" s="12"/>
      <c r="H4001" s="11"/>
      <c r="I4001" s="11"/>
      <c r="J4001" s="1"/>
      <c r="K4001" s="1"/>
      <c r="L4001" s="8"/>
      <c r="M4001" s="14"/>
      <c r="N4001" s="14"/>
      <c r="O4001" s="8"/>
      <c r="P4001" s="8"/>
      <c r="Q4001" s="13"/>
      <c r="R4001" s="21"/>
      <c r="S4001" s="8"/>
      <c r="T4001" s="10"/>
      <c r="U4001" s="13"/>
      <c r="V4001" s="13"/>
      <c r="W4001" s="14"/>
      <c r="X4001" s="226"/>
      <c r="Y4001" s="8"/>
      <c r="Z4001" s="9"/>
      <c r="AA4001" s="26"/>
      <c r="AB4001" s="70"/>
      <c r="AC4001" s="4"/>
      <c r="AD4001" s="1"/>
      <c r="AE4001" s="11"/>
      <c r="AF4001" s="5"/>
      <c r="AG4001" s="1"/>
      <c r="AH4001" s="1"/>
      <c r="AI4001" s="1"/>
      <c r="AJ4001" s="1"/>
      <c r="AK4001" s="10"/>
      <c r="AL4001" s="1"/>
      <c r="AM4001" s="1"/>
      <c r="AN4001" s="1"/>
      <c r="AO4001" s="1"/>
      <c r="AP4001" s="1"/>
      <c r="AQ4001" s="1"/>
    </row>
    <row r="4002" spans="1:43" ht="15.75" x14ac:dyDescent="0.2">
      <c r="A4002" s="67"/>
      <c r="B4002" s="8"/>
      <c r="C4002" s="224"/>
      <c r="D4002" s="28"/>
      <c r="E4002" s="9"/>
      <c r="F4002" s="110"/>
      <c r="G4002" s="12"/>
      <c r="H4002" s="11"/>
      <c r="I4002" s="11"/>
      <c r="J4002" s="1"/>
      <c r="K4002" s="1"/>
      <c r="L4002" s="8"/>
      <c r="M4002" s="14"/>
      <c r="N4002" s="14"/>
      <c r="O4002" s="8"/>
      <c r="P4002" s="8"/>
      <c r="Q4002" s="13"/>
      <c r="R4002" s="21"/>
      <c r="S4002" s="8"/>
      <c r="T4002" s="10"/>
      <c r="U4002" s="13"/>
      <c r="V4002" s="13"/>
      <c r="W4002" s="14"/>
      <c r="X4002" s="226"/>
      <c r="Y4002" s="8"/>
      <c r="Z4002" s="9"/>
      <c r="AA4002" s="26"/>
      <c r="AB4002" s="70"/>
      <c r="AC4002" s="4"/>
      <c r="AD4002" s="1"/>
      <c r="AE4002" s="11"/>
      <c r="AF4002" s="5"/>
      <c r="AG4002" s="1"/>
      <c r="AH4002" s="1"/>
      <c r="AI4002" s="1"/>
      <c r="AJ4002" s="1"/>
      <c r="AK4002" s="10"/>
      <c r="AL4002" s="1"/>
      <c r="AM4002" s="1"/>
      <c r="AN4002" s="1"/>
      <c r="AO4002" s="1"/>
      <c r="AP4002" s="1"/>
      <c r="AQ4002" s="1"/>
    </row>
    <row r="4003" spans="1:43" ht="15.75" x14ac:dyDescent="0.2">
      <c r="A4003" s="67"/>
      <c r="B4003" s="8"/>
      <c r="C4003" s="224"/>
      <c r="D4003" s="28"/>
      <c r="E4003" s="9"/>
      <c r="F4003" s="110"/>
      <c r="G4003" s="12"/>
      <c r="H4003" s="11"/>
      <c r="I4003" s="11"/>
      <c r="J4003" s="1"/>
      <c r="K4003" s="1"/>
      <c r="L4003" s="8"/>
      <c r="M4003" s="14"/>
      <c r="N4003" s="14"/>
      <c r="O4003" s="8"/>
      <c r="P4003" s="8"/>
      <c r="Q4003" s="13"/>
      <c r="R4003" s="21"/>
      <c r="S4003" s="8"/>
      <c r="T4003" s="10"/>
      <c r="U4003" s="13"/>
      <c r="V4003" s="13"/>
      <c r="W4003" s="14"/>
      <c r="X4003" s="226"/>
      <c r="Y4003" s="8"/>
      <c r="Z4003" s="9"/>
      <c r="AA4003" s="26"/>
      <c r="AB4003" s="70"/>
      <c r="AC4003" s="4"/>
      <c r="AD4003" s="1"/>
      <c r="AE4003" s="11"/>
      <c r="AF4003" s="5"/>
      <c r="AG4003" s="1"/>
      <c r="AH4003" s="1"/>
      <c r="AI4003" s="1"/>
      <c r="AJ4003" s="1"/>
      <c r="AK4003" s="10"/>
      <c r="AL4003" s="1"/>
      <c r="AM4003" s="1"/>
      <c r="AN4003" s="1"/>
      <c r="AO4003" s="1"/>
      <c r="AP4003" s="1"/>
      <c r="AQ4003" s="1"/>
    </row>
    <row r="4004" spans="1:43" ht="15.75" x14ac:dyDescent="0.2">
      <c r="A4004" s="67"/>
      <c r="B4004" s="8"/>
      <c r="C4004" s="224"/>
      <c r="D4004" s="28"/>
      <c r="E4004" s="9"/>
      <c r="F4004" s="110"/>
      <c r="G4004" s="12"/>
      <c r="H4004" s="11"/>
      <c r="I4004" s="11"/>
      <c r="J4004" s="1"/>
      <c r="K4004" s="1"/>
      <c r="L4004" s="8"/>
      <c r="M4004" s="14"/>
      <c r="N4004" s="14"/>
      <c r="O4004" s="8"/>
      <c r="P4004" s="8"/>
      <c r="Q4004" s="13"/>
      <c r="R4004" s="21"/>
      <c r="S4004" s="8"/>
      <c r="T4004" s="10"/>
      <c r="U4004" s="13"/>
      <c r="V4004" s="13"/>
      <c r="W4004" s="14"/>
      <c r="X4004" s="226"/>
      <c r="Y4004" s="8"/>
      <c r="Z4004" s="9"/>
      <c r="AA4004" s="26"/>
      <c r="AB4004" s="70"/>
      <c r="AC4004" s="4"/>
      <c r="AD4004" s="1"/>
      <c r="AE4004" s="11"/>
      <c r="AF4004" s="5"/>
      <c r="AG4004" s="1"/>
      <c r="AH4004" s="1"/>
      <c r="AI4004" s="1"/>
      <c r="AJ4004" s="1"/>
      <c r="AK4004" s="10"/>
      <c r="AL4004" s="1"/>
      <c r="AM4004" s="1"/>
      <c r="AN4004" s="1"/>
      <c r="AO4004" s="1"/>
      <c r="AP4004" s="1"/>
      <c r="AQ4004" s="1"/>
    </row>
    <row r="4005" spans="1:43" ht="15.75" x14ac:dyDescent="0.2">
      <c r="A4005" s="67"/>
      <c r="B4005" s="8"/>
      <c r="C4005" s="224"/>
      <c r="D4005" s="28"/>
      <c r="E4005" s="9"/>
      <c r="F4005" s="110"/>
      <c r="G4005" s="12"/>
      <c r="H4005" s="11"/>
      <c r="I4005" s="11"/>
      <c r="J4005" s="1"/>
      <c r="K4005" s="1"/>
      <c r="L4005" s="8"/>
      <c r="M4005" s="14"/>
      <c r="N4005" s="14"/>
      <c r="O4005" s="8"/>
      <c r="P4005" s="8"/>
      <c r="Q4005" s="13"/>
      <c r="R4005" s="21"/>
      <c r="S4005" s="8"/>
      <c r="T4005" s="10"/>
      <c r="U4005" s="13"/>
      <c r="V4005" s="13"/>
      <c r="W4005" s="14"/>
      <c r="X4005" s="226"/>
      <c r="Y4005" s="8"/>
      <c r="Z4005" s="9"/>
      <c r="AA4005" s="26"/>
      <c r="AB4005" s="70"/>
      <c r="AC4005" s="4"/>
      <c r="AD4005" s="1"/>
      <c r="AE4005" s="11"/>
      <c r="AF4005" s="5"/>
      <c r="AG4005" s="1"/>
      <c r="AH4005" s="1"/>
      <c r="AI4005" s="1"/>
      <c r="AJ4005" s="1"/>
      <c r="AK4005" s="10"/>
      <c r="AL4005" s="1"/>
      <c r="AM4005" s="1"/>
      <c r="AN4005" s="1"/>
      <c r="AO4005" s="1"/>
      <c r="AP4005" s="1"/>
      <c r="AQ4005" s="1"/>
    </row>
    <row r="4006" spans="1:43" ht="15.75" x14ac:dyDescent="0.2">
      <c r="A4006" s="67"/>
      <c r="B4006" s="8"/>
      <c r="C4006" s="224"/>
      <c r="D4006" s="28"/>
      <c r="E4006" s="9"/>
      <c r="F4006" s="110"/>
      <c r="G4006" s="12"/>
      <c r="H4006" s="11"/>
      <c r="I4006" s="11"/>
      <c r="J4006" s="1"/>
      <c r="K4006" s="1"/>
      <c r="L4006" s="8"/>
      <c r="M4006" s="14"/>
      <c r="N4006" s="14"/>
      <c r="O4006" s="8"/>
      <c r="P4006" s="8"/>
      <c r="Q4006" s="13"/>
      <c r="R4006" s="21"/>
      <c r="S4006" s="8"/>
      <c r="T4006" s="10"/>
      <c r="U4006" s="13"/>
      <c r="V4006" s="13"/>
      <c r="W4006" s="14"/>
      <c r="X4006" s="226"/>
      <c r="Y4006" s="8"/>
      <c r="Z4006" s="9"/>
      <c r="AA4006" s="26"/>
      <c r="AB4006" s="70"/>
      <c r="AC4006" s="4"/>
      <c r="AD4006" s="1"/>
      <c r="AE4006" s="11"/>
      <c r="AF4006" s="5"/>
      <c r="AG4006" s="1"/>
      <c r="AH4006" s="1"/>
      <c r="AI4006" s="1"/>
      <c r="AJ4006" s="1"/>
      <c r="AK4006" s="10"/>
      <c r="AL4006" s="1"/>
      <c r="AM4006" s="1"/>
      <c r="AN4006" s="1"/>
      <c r="AO4006" s="1"/>
      <c r="AP4006" s="1"/>
      <c r="AQ4006" s="1"/>
    </row>
    <row r="4007" spans="1:43" ht="15.75" x14ac:dyDescent="0.2">
      <c r="A4007" s="67"/>
      <c r="B4007" s="8"/>
      <c r="C4007" s="224"/>
      <c r="D4007" s="28"/>
      <c r="E4007" s="9"/>
      <c r="F4007" s="110"/>
      <c r="G4007" s="12"/>
      <c r="H4007" s="11"/>
      <c r="I4007" s="11"/>
      <c r="J4007" s="1"/>
      <c r="K4007" s="1"/>
      <c r="L4007" s="8"/>
      <c r="M4007" s="14"/>
      <c r="N4007" s="14"/>
      <c r="O4007" s="8"/>
      <c r="P4007" s="8"/>
      <c r="Q4007" s="13"/>
      <c r="R4007" s="21"/>
      <c r="S4007" s="8"/>
      <c r="T4007" s="10"/>
      <c r="U4007" s="13"/>
      <c r="V4007" s="13"/>
      <c r="W4007" s="14"/>
      <c r="X4007" s="226"/>
      <c r="Y4007" s="8"/>
      <c r="Z4007" s="9"/>
      <c r="AA4007" s="26"/>
      <c r="AB4007" s="70"/>
      <c r="AC4007" s="4"/>
      <c r="AD4007" s="1"/>
      <c r="AE4007" s="11"/>
      <c r="AF4007" s="5"/>
      <c r="AG4007" s="1"/>
      <c r="AH4007" s="1"/>
      <c r="AI4007" s="1"/>
      <c r="AJ4007" s="1"/>
      <c r="AK4007" s="10"/>
      <c r="AL4007" s="1"/>
      <c r="AM4007" s="1"/>
      <c r="AN4007" s="1"/>
      <c r="AO4007" s="1"/>
      <c r="AP4007" s="1"/>
      <c r="AQ4007" s="1"/>
    </row>
    <row r="4008" spans="1:43" ht="15.75" x14ac:dyDescent="0.2">
      <c r="A4008" s="67"/>
      <c r="B4008" s="8"/>
      <c r="C4008" s="224"/>
      <c r="D4008" s="28"/>
      <c r="E4008" s="9"/>
      <c r="F4008" s="110"/>
      <c r="G4008" s="12"/>
      <c r="H4008" s="11"/>
      <c r="I4008" s="11"/>
      <c r="J4008" s="1"/>
      <c r="K4008" s="1"/>
      <c r="L4008" s="8"/>
      <c r="M4008" s="14"/>
      <c r="N4008" s="14"/>
      <c r="O4008" s="8"/>
      <c r="P4008" s="8"/>
      <c r="Q4008" s="13"/>
      <c r="R4008" s="21"/>
      <c r="S4008" s="8"/>
      <c r="T4008" s="10"/>
      <c r="U4008" s="13"/>
      <c r="V4008" s="13"/>
      <c r="W4008" s="14"/>
      <c r="X4008" s="226"/>
      <c r="Y4008" s="8"/>
      <c r="Z4008" s="9"/>
      <c r="AA4008" s="26"/>
      <c r="AB4008" s="70"/>
      <c r="AC4008" s="4"/>
      <c r="AD4008" s="1"/>
      <c r="AE4008" s="11"/>
      <c r="AF4008" s="5"/>
      <c r="AG4008" s="1"/>
      <c r="AH4008" s="1"/>
      <c r="AI4008" s="1"/>
      <c r="AJ4008" s="1"/>
      <c r="AK4008" s="10"/>
      <c r="AL4008" s="1"/>
      <c r="AM4008" s="1"/>
      <c r="AN4008" s="1"/>
      <c r="AO4008" s="1"/>
      <c r="AP4008" s="1"/>
      <c r="AQ4008" s="1"/>
    </row>
    <row r="4009" spans="1:43" ht="15.75" x14ac:dyDescent="0.2">
      <c r="A4009" s="67"/>
      <c r="B4009" s="8"/>
      <c r="C4009" s="224"/>
      <c r="D4009" s="28"/>
      <c r="E4009" s="9"/>
      <c r="F4009" s="110"/>
      <c r="G4009" s="12"/>
      <c r="H4009" s="11"/>
      <c r="I4009" s="11"/>
      <c r="J4009" s="1"/>
      <c r="K4009" s="1"/>
      <c r="L4009" s="8"/>
      <c r="M4009" s="14"/>
      <c r="N4009" s="14"/>
      <c r="O4009" s="8"/>
      <c r="P4009" s="8"/>
      <c r="Q4009" s="13"/>
      <c r="R4009" s="21"/>
      <c r="S4009" s="8"/>
      <c r="T4009" s="10"/>
      <c r="U4009" s="13"/>
      <c r="V4009" s="13"/>
      <c r="W4009" s="14"/>
      <c r="X4009" s="226"/>
      <c r="Y4009" s="8"/>
      <c r="Z4009" s="9"/>
      <c r="AA4009" s="26"/>
      <c r="AB4009" s="70"/>
      <c r="AC4009" s="4"/>
      <c r="AD4009" s="1"/>
      <c r="AE4009" s="11"/>
      <c r="AF4009" s="5"/>
      <c r="AG4009" s="1"/>
      <c r="AH4009" s="1"/>
      <c r="AI4009" s="1"/>
      <c r="AJ4009" s="1"/>
      <c r="AK4009" s="10"/>
      <c r="AL4009" s="1"/>
      <c r="AM4009" s="1"/>
      <c r="AN4009" s="1"/>
      <c r="AO4009" s="1"/>
      <c r="AP4009" s="1"/>
      <c r="AQ4009" s="1"/>
    </row>
    <row r="4010" spans="1:43" ht="15.75" x14ac:dyDescent="0.2">
      <c r="A4010" s="67"/>
      <c r="B4010" s="8"/>
      <c r="C4010" s="224"/>
      <c r="D4010" s="28"/>
      <c r="E4010" s="9"/>
      <c r="F4010" s="110"/>
      <c r="G4010" s="12"/>
      <c r="H4010" s="11"/>
      <c r="I4010" s="11"/>
      <c r="J4010" s="1"/>
      <c r="K4010" s="1"/>
      <c r="L4010" s="8"/>
      <c r="M4010" s="14"/>
      <c r="N4010" s="14"/>
      <c r="O4010" s="8"/>
      <c r="P4010" s="8"/>
      <c r="Q4010" s="13"/>
      <c r="R4010" s="21"/>
      <c r="S4010" s="8"/>
      <c r="T4010" s="10"/>
      <c r="U4010" s="13"/>
      <c r="V4010" s="13"/>
      <c r="W4010" s="14"/>
      <c r="X4010" s="226"/>
      <c r="Y4010" s="8"/>
      <c r="Z4010" s="9"/>
      <c r="AA4010" s="26"/>
      <c r="AB4010" s="70"/>
      <c r="AC4010" s="4"/>
      <c r="AD4010" s="1"/>
      <c r="AE4010" s="11"/>
      <c r="AF4010" s="5"/>
      <c r="AG4010" s="1"/>
      <c r="AH4010" s="1"/>
      <c r="AI4010" s="1"/>
      <c r="AJ4010" s="1"/>
      <c r="AK4010" s="10"/>
      <c r="AL4010" s="1"/>
      <c r="AM4010" s="1"/>
      <c r="AN4010" s="1"/>
      <c r="AO4010" s="1"/>
      <c r="AP4010" s="1"/>
      <c r="AQ4010" s="1"/>
    </row>
    <row r="4011" spans="1:43" ht="15.75" x14ac:dyDescent="0.2">
      <c r="A4011" s="67"/>
      <c r="B4011" s="8"/>
      <c r="C4011" s="224"/>
      <c r="D4011" s="28"/>
      <c r="E4011" s="9"/>
      <c r="F4011" s="110"/>
      <c r="G4011" s="12"/>
      <c r="H4011" s="11"/>
      <c r="I4011" s="11"/>
      <c r="J4011" s="1"/>
      <c r="K4011" s="1"/>
      <c r="L4011" s="8"/>
      <c r="M4011" s="14"/>
      <c r="N4011" s="14"/>
      <c r="O4011" s="8"/>
      <c r="P4011" s="8"/>
      <c r="Q4011" s="13"/>
      <c r="R4011" s="21"/>
      <c r="S4011" s="8"/>
      <c r="T4011" s="10"/>
      <c r="U4011" s="13"/>
      <c r="V4011" s="13"/>
      <c r="W4011" s="14"/>
      <c r="X4011" s="226"/>
      <c r="Y4011" s="8"/>
      <c r="Z4011" s="9"/>
      <c r="AA4011" s="26"/>
      <c r="AB4011" s="70"/>
      <c r="AC4011" s="4"/>
      <c r="AD4011" s="1"/>
      <c r="AE4011" s="11"/>
      <c r="AF4011" s="5"/>
      <c r="AG4011" s="1"/>
      <c r="AH4011" s="1"/>
      <c r="AI4011" s="1"/>
      <c r="AJ4011" s="1"/>
      <c r="AK4011" s="10"/>
      <c r="AL4011" s="1"/>
      <c r="AM4011" s="1"/>
      <c r="AN4011" s="1"/>
      <c r="AO4011" s="1"/>
      <c r="AP4011" s="1"/>
      <c r="AQ4011" s="1"/>
    </row>
    <row r="4012" spans="1:43" ht="15.75" x14ac:dyDescent="0.2">
      <c r="A4012" s="67"/>
      <c r="B4012" s="8"/>
      <c r="C4012" s="224"/>
      <c r="D4012" s="28"/>
      <c r="E4012" s="9"/>
      <c r="F4012" s="110"/>
      <c r="G4012" s="12"/>
      <c r="H4012" s="11"/>
      <c r="I4012" s="11"/>
      <c r="J4012" s="1"/>
      <c r="K4012" s="1"/>
      <c r="L4012" s="8"/>
      <c r="M4012" s="14"/>
      <c r="N4012" s="14"/>
      <c r="O4012" s="8"/>
      <c r="P4012" s="8"/>
      <c r="Q4012" s="13"/>
      <c r="R4012" s="21"/>
      <c r="S4012" s="8"/>
      <c r="T4012" s="10"/>
      <c r="U4012" s="13"/>
      <c r="V4012" s="13"/>
      <c r="W4012" s="14"/>
      <c r="X4012" s="226"/>
      <c r="Y4012" s="8"/>
      <c r="Z4012" s="9"/>
      <c r="AA4012" s="26"/>
      <c r="AB4012" s="70"/>
      <c r="AC4012" s="4"/>
      <c r="AD4012" s="1"/>
      <c r="AE4012" s="11"/>
      <c r="AF4012" s="5"/>
      <c r="AG4012" s="1"/>
      <c r="AH4012" s="1"/>
      <c r="AI4012" s="1"/>
      <c r="AJ4012" s="1"/>
      <c r="AK4012" s="10"/>
      <c r="AL4012" s="1"/>
      <c r="AM4012" s="1"/>
      <c r="AN4012" s="1"/>
      <c r="AO4012" s="1"/>
      <c r="AP4012" s="1"/>
      <c r="AQ4012" s="1"/>
    </row>
    <row r="4013" spans="1:43" ht="15.75" x14ac:dyDescent="0.2">
      <c r="A4013" s="67"/>
      <c r="B4013" s="8"/>
      <c r="C4013" s="224"/>
      <c r="D4013" s="28"/>
      <c r="E4013" s="9"/>
      <c r="F4013" s="110"/>
      <c r="G4013" s="12"/>
      <c r="H4013" s="11"/>
      <c r="I4013" s="11"/>
      <c r="J4013" s="1"/>
      <c r="K4013" s="1"/>
      <c r="L4013" s="8"/>
      <c r="M4013" s="14"/>
      <c r="N4013" s="14"/>
      <c r="O4013" s="8"/>
      <c r="P4013" s="8"/>
      <c r="Q4013" s="13"/>
      <c r="R4013" s="21"/>
      <c r="S4013" s="8"/>
      <c r="T4013" s="10"/>
      <c r="U4013" s="13"/>
      <c r="V4013" s="13"/>
      <c r="W4013" s="14"/>
      <c r="X4013" s="226"/>
      <c r="Y4013" s="8"/>
      <c r="Z4013" s="9"/>
      <c r="AA4013" s="26"/>
      <c r="AB4013" s="70"/>
      <c r="AC4013" s="4"/>
      <c r="AD4013" s="1"/>
      <c r="AE4013" s="11"/>
      <c r="AF4013" s="5"/>
      <c r="AG4013" s="1"/>
      <c r="AH4013" s="1"/>
      <c r="AI4013" s="1"/>
      <c r="AJ4013" s="1"/>
      <c r="AK4013" s="10"/>
      <c r="AL4013" s="1"/>
      <c r="AM4013" s="1"/>
      <c r="AN4013" s="1"/>
      <c r="AO4013" s="1"/>
      <c r="AP4013" s="1"/>
      <c r="AQ4013" s="1"/>
    </row>
    <row r="4014" spans="1:43" ht="15.75" x14ac:dyDescent="0.2">
      <c r="A4014" s="67"/>
      <c r="B4014" s="8"/>
      <c r="C4014" s="224"/>
      <c r="D4014" s="28"/>
      <c r="E4014" s="9"/>
      <c r="F4014" s="110"/>
      <c r="G4014" s="12"/>
      <c r="H4014" s="11"/>
      <c r="I4014" s="11"/>
      <c r="J4014" s="1"/>
      <c r="K4014" s="1"/>
      <c r="L4014" s="8"/>
      <c r="M4014" s="14"/>
      <c r="N4014" s="14"/>
      <c r="O4014" s="8"/>
      <c r="P4014" s="8"/>
      <c r="Q4014" s="13"/>
      <c r="R4014" s="21"/>
      <c r="S4014" s="8"/>
      <c r="T4014" s="10"/>
      <c r="U4014" s="13"/>
      <c r="V4014" s="13"/>
      <c r="W4014" s="14"/>
      <c r="X4014" s="226"/>
      <c r="Y4014" s="8"/>
      <c r="Z4014" s="9"/>
      <c r="AA4014" s="26"/>
      <c r="AB4014" s="70"/>
      <c r="AC4014" s="4"/>
      <c r="AD4014" s="1"/>
      <c r="AE4014" s="11"/>
      <c r="AF4014" s="5"/>
      <c r="AG4014" s="1"/>
      <c r="AH4014" s="1"/>
      <c r="AI4014" s="1"/>
      <c r="AJ4014" s="1"/>
      <c r="AK4014" s="10"/>
      <c r="AL4014" s="1"/>
      <c r="AM4014" s="1"/>
      <c r="AN4014" s="1"/>
      <c r="AO4014" s="1"/>
      <c r="AP4014" s="1"/>
      <c r="AQ4014" s="1"/>
    </row>
    <row r="4015" spans="1:43" ht="15.75" x14ac:dyDescent="0.2">
      <c r="A4015" s="67"/>
      <c r="B4015" s="8"/>
      <c r="C4015" s="224"/>
      <c r="D4015" s="28"/>
      <c r="E4015" s="9"/>
      <c r="F4015" s="110"/>
      <c r="G4015" s="12"/>
      <c r="H4015" s="11"/>
      <c r="I4015" s="11"/>
      <c r="J4015" s="1"/>
      <c r="K4015" s="1"/>
      <c r="L4015" s="8"/>
      <c r="M4015" s="14"/>
      <c r="N4015" s="14"/>
      <c r="O4015" s="8"/>
      <c r="P4015" s="8"/>
      <c r="Q4015" s="13"/>
      <c r="R4015" s="21"/>
      <c r="S4015" s="8"/>
      <c r="T4015" s="10"/>
      <c r="U4015" s="13"/>
      <c r="V4015" s="13"/>
      <c r="W4015" s="14"/>
      <c r="X4015" s="226"/>
      <c r="Y4015" s="8"/>
      <c r="Z4015" s="9"/>
      <c r="AA4015" s="26"/>
      <c r="AB4015" s="70"/>
      <c r="AC4015" s="4"/>
      <c r="AD4015" s="1"/>
      <c r="AE4015" s="11"/>
      <c r="AF4015" s="5"/>
      <c r="AG4015" s="1"/>
      <c r="AH4015" s="1"/>
      <c r="AI4015" s="1"/>
      <c r="AJ4015" s="1"/>
      <c r="AK4015" s="10"/>
      <c r="AL4015" s="1"/>
      <c r="AM4015" s="1"/>
      <c r="AN4015" s="1"/>
      <c r="AO4015" s="1"/>
      <c r="AP4015" s="1"/>
      <c r="AQ4015" s="1"/>
    </row>
    <row r="4016" spans="1:43" ht="15.75" x14ac:dyDescent="0.2">
      <c r="A4016" s="67"/>
      <c r="B4016" s="8"/>
      <c r="C4016" s="224"/>
      <c r="D4016" s="28"/>
      <c r="E4016" s="9"/>
      <c r="F4016" s="110"/>
      <c r="G4016" s="12"/>
      <c r="H4016" s="11"/>
      <c r="I4016" s="11"/>
      <c r="J4016" s="1"/>
      <c r="K4016" s="1"/>
      <c r="L4016" s="8"/>
      <c r="M4016" s="14"/>
      <c r="N4016" s="14"/>
      <c r="O4016" s="8"/>
      <c r="P4016" s="8"/>
      <c r="Q4016" s="13"/>
      <c r="R4016" s="21"/>
      <c r="S4016" s="8"/>
      <c r="T4016" s="10"/>
      <c r="U4016" s="13"/>
      <c r="V4016" s="13"/>
      <c r="W4016" s="14"/>
      <c r="X4016" s="226"/>
      <c r="Y4016" s="8"/>
      <c r="Z4016" s="9"/>
      <c r="AA4016" s="26"/>
      <c r="AB4016" s="70"/>
      <c r="AC4016" s="4"/>
      <c r="AD4016" s="1"/>
      <c r="AE4016" s="11"/>
      <c r="AF4016" s="5"/>
      <c r="AG4016" s="1"/>
      <c r="AH4016" s="1"/>
      <c r="AI4016" s="1"/>
      <c r="AJ4016" s="1"/>
      <c r="AK4016" s="10"/>
      <c r="AL4016" s="1"/>
      <c r="AM4016" s="1"/>
      <c r="AN4016" s="1"/>
      <c r="AO4016" s="1"/>
      <c r="AP4016" s="1"/>
      <c r="AQ4016" s="1"/>
    </row>
    <row r="4017" spans="1:43" ht="15.75" x14ac:dyDescent="0.2">
      <c r="A4017" s="67"/>
      <c r="B4017" s="8"/>
      <c r="C4017" s="224"/>
      <c r="D4017" s="28"/>
      <c r="E4017" s="9"/>
      <c r="F4017" s="110"/>
      <c r="G4017" s="12"/>
      <c r="H4017" s="11"/>
      <c r="I4017" s="11"/>
      <c r="J4017" s="1"/>
      <c r="K4017" s="1"/>
      <c r="L4017" s="8"/>
      <c r="M4017" s="14"/>
      <c r="N4017" s="14"/>
      <c r="O4017" s="8"/>
      <c r="P4017" s="8"/>
      <c r="Q4017" s="13"/>
      <c r="R4017" s="21"/>
      <c r="S4017" s="8"/>
      <c r="T4017" s="10"/>
      <c r="U4017" s="13"/>
      <c r="V4017" s="13"/>
      <c r="W4017" s="14"/>
      <c r="X4017" s="226"/>
      <c r="Y4017" s="8"/>
      <c r="Z4017" s="9"/>
      <c r="AA4017" s="26"/>
      <c r="AB4017" s="70"/>
      <c r="AC4017" s="4"/>
      <c r="AD4017" s="1"/>
      <c r="AE4017" s="11"/>
      <c r="AF4017" s="5"/>
      <c r="AG4017" s="1"/>
      <c r="AH4017" s="1"/>
      <c r="AI4017" s="1"/>
      <c r="AJ4017" s="1"/>
      <c r="AK4017" s="10"/>
      <c r="AL4017" s="1"/>
      <c r="AM4017" s="1"/>
      <c r="AN4017" s="1"/>
      <c r="AO4017" s="1"/>
      <c r="AP4017" s="1"/>
      <c r="AQ4017" s="1"/>
    </row>
    <row r="4018" spans="1:43" ht="15.75" x14ac:dyDescent="0.2">
      <c r="A4018" s="67"/>
      <c r="B4018" s="8"/>
      <c r="C4018" s="224"/>
      <c r="D4018" s="28"/>
      <c r="E4018" s="9"/>
      <c r="F4018" s="110"/>
      <c r="G4018" s="12"/>
      <c r="H4018" s="11"/>
      <c r="I4018" s="11"/>
      <c r="J4018" s="1"/>
      <c r="K4018" s="1"/>
      <c r="L4018" s="8"/>
      <c r="M4018" s="14"/>
      <c r="N4018" s="14"/>
      <c r="O4018" s="8"/>
      <c r="P4018" s="8"/>
      <c r="Q4018" s="13"/>
      <c r="R4018" s="21"/>
      <c r="S4018" s="8"/>
      <c r="T4018" s="10"/>
      <c r="U4018" s="13"/>
      <c r="V4018" s="13"/>
      <c r="W4018" s="14"/>
      <c r="X4018" s="226"/>
      <c r="Y4018" s="8"/>
      <c r="Z4018" s="9"/>
      <c r="AA4018" s="26"/>
      <c r="AB4018" s="70"/>
      <c r="AC4018" s="4"/>
      <c r="AD4018" s="1"/>
      <c r="AE4018" s="11"/>
      <c r="AF4018" s="5"/>
      <c r="AG4018" s="1"/>
      <c r="AH4018" s="1"/>
      <c r="AI4018" s="1"/>
      <c r="AJ4018" s="1"/>
      <c r="AK4018" s="10"/>
      <c r="AL4018" s="1"/>
      <c r="AM4018" s="1"/>
      <c r="AN4018" s="1"/>
      <c r="AO4018" s="1"/>
      <c r="AP4018" s="1"/>
      <c r="AQ4018" s="1"/>
    </row>
    <row r="4019" spans="1:43" ht="15.75" x14ac:dyDescent="0.2">
      <c r="A4019" s="67"/>
      <c r="B4019" s="8"/>
      <c r="C4019" s="224"/>
      <c r="D4019" s="28"/>
      <c r="E4019" s="9"/>
      <c r="F4019" s="110"/>
      <c r="G4019" s="12"/>
      <c r="H4019" s="11"/>
      <c r="I4019" s="11"/>
      <c r="J4019" s="1"/>
      <c r="K4019" s="1"/>
      <c r="L4019" s="8"/>
      <c r="M4019" s="14"/>
      <c r="N4019" s="14"/>
      <c r="O4019" s="8"/>
      <c r="P4019" s="8"/>
      <c r="Q4019" s="13"/>
      <c r="R4019" s="21"/>
      <c r="S4019" s="8"/>
      <c r="T4019" s="10"/>
      <c r="U4019" s="13"/>
      <c r="V4019" s="13"/>
      <c r="W4019" s="14"/>
      <c r="X4019" s="226"/>
      <c r="Y4019" s="8"/>
      <c r="Z4019" s="9"/>
      <c r="AA4019" s="26"/>
      <c r="AB4019" s="70"/>
      <c r="AC4019" s="4"/>
      <c r="AD4019" s="1"/>
      <c r="AE4019" s="11"/>
      <c r="AF4019" s="5"/>
      <c r="AG4019" s="1"/>
      <c r="AH4019" s="1"/>
      <c r="AI4019" s="1"/>
      <c r="AJ4019" s="1"/>
      <c r="AK4019" s="10"/>
      <c r="AL4019" s="1"/>
      <c r="AM4019" s="1"/>
      <c r="AN4019" s="1"/>
      <c r="AO4019" s="1"/>
      <c r="AP4019" s="1"/>
      <c r="AQ4019" s="1"/>
    </row>
    <row r="4020" spans="1:43" ht="15.75" x14ac:dyDescent="0.2">
      <c r="A4020" s="67"/>
      <c r="B4020" s="8"/>
      <c r="C4020" s="224"/>
      <c r="D4020" s="28"/>
      <c r="E4020" s="9"/>
      <c r="F4020" s="110"/>
      <c r="G4020" s="12"/>
      <c r="H4020" s="11"/>
      <c r="I4020" s="11"/>
      <c r="J4020" s="1"/>
      <c r="K4020" s="1"/>
      <c r="L4020" s="8"/>
      <c r="M4020" s="14"/>
      <c r="N4020" s="14"/>
      <c r="O4020" s="8"/>
      <c r="P4020" s="8"/>
      <c r="Q4020" s="13"/>
      <c r="R4020" s="21"/>
      <c r="S4020" s="8"/>
      <c r="T4020" s="10"/>
      <c r="U4020" s="13"/>
      <c r="V4020" s="13"/>
      <c r="W4020" s="14"/>
      <c r="X4020" s="226"/>
      <c r="Y4020" s="8"/>
      <c r="Z4020" s="9"/>
      <c r="AA4020" s="26"/>
      <c r="AB4020" s="70"/>
      <c r="AC4020" s="4"/>
      <c r="AD4020" s="1"/>
      <c r="AE4020" s="11"/>
      <c r="AF4020" s="5"/>
      <c r="AG4020" s="1"/>
      <c r="AH4020" s="1"/>
      <c r="AI4020" s="1"/>
      <c r="AJ4020" s="1"/>
      <c r="AK4020" s="10"/>
      <c r="AL4020" s="1"/>
      <c r="AM4020" s="1"/>
      <c r="AN4020" s="1"/>
      <c r="AO4020" s="1"/>
      <c r="AP4020" s="1"/>
      <c r="AQ4020" s="1"/>
    </row>
    <row r="4021" spans="1:43" ht="15.75" x14ac:dyDescent="0.2">
      <c r="A4021" s="67"/>
      <c r="B4021" s="8"/>
      <c r="C4021" s="224"/>
      <c r="D4021" s="28"/>
      <c r="E4021" s="9"/>
      <c r="F4021" s="110"/>
      <c r="G4021" s="12"/>
      <c r="H4021" s="11"/>
      <c r="I4021" s="11"/>
      <c r="J4021" s="1"/>
      <c r="K4021" s="1"/>
      <c r="L4021" s="8"/>
      <c r="M4021" s="14"/>
      <c r="N4021" s="14"/>
      <c r="O4021" s="8"/>
      <c r="P4021" s="8"/>
      <c r="Q4021" s="13"/>
      <c r="R4021" s="21"/>
      <c r="S4021" s="8"/>
      <c r="T4021" s="10"/>
      <c r="U4021" s="13"/>
      <c r="V4021" s="13"/>
      <c r="W4021" s="14"/>
      <c r="X4021" s="226"/>
      <c r="Y4021" s="8"/>
      <c r="Z4021" s="9"/>
      <c r="AA4021" s="26"/>
      <c r="AB4021" s="70"/>
      <c r="AC4021" s="4"/>
      <c r="AD4021" s="1"/>
      <c r="AE4021" s="11"/>
      <c r="AF4021" s="5"/>
      <c r="AG4021" s="1"/>
      <c r="AH4021" s="1"/>
      <c r="AI4021" s="1"/>
      <c r="AJ4021" s="1"/>
      <c r="AK4021" s="10"/>
      <c r="AL4021" s="1"/>
      <c r="AM4021" s="1"/>
      <c r="AN4021" s="1"/>
      <c r="AO4021" s="1"/>
      <c r="AP4021" s="1"/>
      <c r="AQ4021" s="1"/>
    </row>
    <row r="4022" spans="1:43" ht="15.75" x14ac:dyDescent="0.2">
      <c r="A4022" s="67"/>
      <c r="B4022" s="8"/>
      <c r="C4022" s="224"/>
      <c r="D4022" s="28"/>
      <c r="E4022" s="9"/>
      <c r="F4022" s="110"/>
      <c r="G4022" s="12"/>
      <c r="H4022" s="11"/>
      <c r="I4022" s="11"/>
      <c r="J4022" s="1"/>
      <c r="K4022" s="1"/>
      <c r="L4022" s="8"/>
      <c r="M4022" s="14"/>
      <c r="N4022" s="14"/>
      <c r="O4022" s="8"/>
      <c r="P4022" s="8"/>
      <c r="Q4022" s="13"/>
      <c r="R4022" s="21"/>
      <c r="S4022" s="8"/>
      <c r="T4022" s="10"/>
      <c r="U4022" s="13"/>
      <c r="V4022" s="13"/>
      <c r="W4022" s="14"/>
      <c r="X4022" s="226"/>
      <c r="Y4022" s="8"/>
      <c r="Z4022" s="9"/>
      <c r="AA4022" s="26"/>
      <c r="AB4022" s="70"/>
      <c r="AC4022" s="4"/>
      <c r="AD4022" s="1"/>
      <c r="AE4022" s="11"/>
      <c r="AF4022" s="5"/>
      <c r="AG4022" s="1"/>
      <c r="AH4022" s="1"/>
      <c r="AI4022" s="1"/>
      <c r="AJ4022" s="1"/>
      <c r="AK4022" s="10"/>
      <c r="AL4022" s="1"/>
      <c r="AM4022" s="1"/>
      <c r="AN4022" s="1"/>
      <c r="AO4022" s="1"/>
      <c r="AP4022" s="1"/>
      <c r="AQ4022" s="1"/>
    </row>
    <row r="4023" spans="1:43" ht="15.75" x14ac:dyDescent="0.2">
      <c r="A4023" s="67"/>
      <c r="B4023" s="8"/>
      <c r="C4023" s="224"/>
      <c r="D4023" s="28"/>
      <c r="E4023" s="9"/>
      <c r="F4023" s="110"/>
      <c r="G4023" s="12"/>
      <c r="H4023" s="11"/>
      <c r="I4023" s="11"/>
      <c r="J4023" s="1"/>
      <c r="K4023" s="1"/>
      <c r="L4023" s="8"/>
      <c r="M4023" s="14"/>
      <c r="N4023" s="14"/>
      <c r="O4023" s="8"/>
      <c r="P4023" s="8"/>
      <c r="Q4023" s="13"/>
      <c r="R4023" s="21"/>
      <c r="S4023" s="8"/>
      <c r="T4023" s="10"/>
      <c r="U4023" s="13"/>
      <c r="V4023" s="13"/>
      <c r="W4023" s="14"/>
      <c r="X4023" s="226"/>
      <c r="Y4023" s="8"/>
      <c r="Z4023" s="9"/>
      <c r="AA4023" s="26"/>
      <c r="AB4023" s="70"/>
      <c r="AC4023" s="4"/>
      <c r="AD4023" s="1"/>
      <c r="AE4023" s="11"/>
      <c r="AF4023" s="5"/>
      <c r="AG4023" s="1"/>
      <c r="AH4023" s="1"/>
      <c r="AI4023" s="1"/>
      <c r="AJ4023" s="1"/>
      <c r="AK4023" s="10"/>
      <c r="AL4023" s="1"/>
      <c r="AM4023" s="1"/>
      <c r="AN4023" s="1"/>
      <c r="AO4023" s="1"/>
      <c r="AP4023" s="1"/>
      <c r="AQ4023" s="1"/>
    </row>
    <row r="4024" spans="1:43" ht="15.75" x14ac:dyDescent="0.2">
      <c r="A4024" s="67"/>
      <c r="B4024" s="8"/>
      <c r="C4024" s="224"/>
      <c r="D4024" s="28"/>
      <c r="E4024" s="9"/>
      <c r="F4024" s="110"/>
      <c r="G4024" s="12"/>
      <c r="H4024" s="11"/>
      <c r="I4024" s="11"/>
      <c r="J4024" s="1"/>
      <c r="K4024" s="1"/>
      <c r="L4024" s="8"/>
      <c r="M4024" s="14"/>
      <c r="N4024" s="14"/>
      <c r="O4024" s="8"/>
      <c r="P4024" s="8"/>
      <c r="Q4024" s="13"/>
      <c r="R4024" s="21"/>
      <c r="S4024" s="8"/>
      <c r="T4024" s="10"/>
      <c r="U4024" s="13"/>
      <c r="V4024" s="13"/>
      <c r="W4024" s="14"/>
      <c r="X4024" s="226"/>
      <c r="Y4024" s="8"/>
      <c r="Z4024" s="9"/>
      <c r="AA4024" s="26"/>
      <c r="AB4024" s="70"/>
      <c r="AC4024" s="4"/>
      <c r="AD4024" s="1"/>
      <c r="AE4024" s="11"/>
      <c r="AF4024" s="5"/>
      <c r="AG4024" s="1"/>
      <c r="AH4024" s="1"/>
      <c r="AI4024" s="1"/>
      <c r="AJ4024" s="1"/>
      <c r="AK4024" s="10"/>
      <c r="AL4024" s="1"/>
      <c r="AM4024" s="1"/>
      <c r="AN4024" s="1"/>
      <c r="AO4024" s="1"/>
      <c r="AP4024" s="1"/>
      <c r="AQ4024" s="1"/>
    </row>
    <row r="4025" spans="1:43" ht="15.75" x14ac:dyDescent="0.2">
      <c r="A4025" s="67"/>
      <c r="B4025" s="8"/>
      <c r="C4025" s="224"/>
      <c r="D4025" s="28"/>
      <c r="E4025" s="9"/>
      <c r="F4025" s="110"/>
      <c r="G4025" s="12"/>
      <c r="H4025" s="11"/>
      <c r="I4025" s="11"/>
      <c r="J4025" s="1"/>
      <c r="K4025" s="1"/>
      <c r="L4025" s="8"/>
      <c r="M4025" s="14"/>
      <c r="N4025" s="14"/>
      <c r="O4025" s="8"/>
      <c r="P4025" s="8"/>
      <c r="Q4025" s="13"/>
      <c r="R4025" s="21"/>
      <c r="S4025" s="8"/>
      <c r="T4025" s="10"/>
      <c r="U4025" s="13"/>
      <c r="V4025" s="13"/>
      <c r="W4025" s="14"/>
      <c r="X4025" s="226"/>
      <c r="Y4025" s="8"/>
      <c r="Z4025" s="9"/>
      <c r="AA4025" s="26"/>
      <c r="AB4025" s="70"/>
      <c r="AC4025" s="4"/>
      <c r="AD4025" s="1"/>
      <c r="AE4025" s="11"/>
      <c r="AF4025" s="5"/>
      <c r="AG4025" s="1"/>
      <c r="AH4025" s="1"/>
      <c r="AI4025" s="1"/>
      <c r="AJ4025" s="1"/>
      <c r="AK4025" s="10"/>
      <c r="AL4025" s="1"/>
      <c r="AM4025" s="1"/>
      <c r="AN4025" s="1"/>
      <c r="AO4025" s="1"/>
      <c r="AP4025" s="1"/>
      <c r="AQ4025" s="1"/>
    </row>
    <row r="4026" spans="1:43" ht="15.75" x14ac:dyDescent="0.2">
      <c r="A4026" s="67"/>
      <c r="B4026" s="8"/>
      <c r="C4026" s="224"/>
      <c r="D4026" s="28"/>
      <c r="E4026" s="9"/>
      <c r="F4026" s="110"/>
      <c r="G4026" s="12"/>
      <c r="H4026" s="11"/>
      <c r="I4026" s="11"/>
      <c r="J4026" s="1"/>
      <c r="K4026" s="1"/>
      <c r="L4026" s="8"/>
      <c r="M4026" s="14"/>
      <c r="N4026" s="14"/>
      <c r="O4026" s="8"/>
      <c r="P4026" s="8"/>
      <c r="Q4026" s="13"/>
      <c r="R4026" s="21"/>
      <c r="S4026" s="8"/>
      <c r="T4026" s="10"/>
      <c r="U4026" s="13"/>
      <c r="V4026" s="13"/>
      <c r="W4026" s="14"/>
      <c r="X4026" s="226"/>
      <c r="Y4026" s="8"/>
      <c r="Z4026" s="9"/>
      <c r="AA4026" s="26"/>
      <c r="AB4026" s="70"/>
      <c r="AC4026" s="4"/>
      <c r="AD4026" s="1"/>
      <c r="AE4026" s="11"/>
      <c r="AF4026" s="5"/>
      <c r="AG4026" s="1"/>
      <c r="AH4026" s="1"/>
      <c r="AI4026" s="1"/>
      <c r="AJ4026" s="1"/>
      <c r="AK4026" s="10"/>
      <c r="AL4026" s="1"/>
      <c r="AM4026" s="1"/>
      <c r="AN4026" s="1"/>
      <c r="AO4026" s="1"/>
      <c r="AP4026" s="1"/>
      <c r="AQ4026" s="1"/>
    </row>
    <row r="4027" spans="1:43" ht="15.75" x14ac:dyDescent="0.2">
      <c r="A4027" s="67"/>
      <c r="B4027" s="8"/>
      <c r="C4027" s="224"/>
      <c r="D4027" s="28"/>
      <c r="E4027" s="9"/>
      <c r="F4027" s="110"/>
      <c r="G4027" s="12"/>
      <c r="H4027" s="11"/>
      <c r="I4027" s="11"/>
      <c r="J4027" s="1"/>
      <c r="K4027" s="1"/>
      <c r="L4027" s="8"/>
      <c r="M4027" s="14"/>
      <c r="N4027" s="14"/>
      <c r="O4027" s="8"/>
      <c r="P4027" s="8"/>
      <c r="Q4027" s="13"/>
      <c r="R4027" s="21"/>
      <c r="S4027" s="8"/>
      <c r="T4027" s="10"/>
      <c r="U4027" s="13"/>
      <c r="V4027" s="13"/>
      <c r="W4027" s="14"/>
      <c r="X4027" s="226"/>
      <c r="Y4027" s="8"/>
      <c r="Z4027" s="9"/>
      <c r="AA4027" s="26"/>
      <c r="AB4027" s="70"/>
      <c r="AC4027" s="4"/>
      <c r="AD4027" s="1"/>
      <c r="AE4027" s="11"/>
      <c r="AF4027" s="5"/>
      <c r="AG4027" s="1"/>
      <c r="AH4027" s="1"/>
      <c r="AI4027" s="1"/>
      <c r="AJ4027" s="1"/>
      <c r="AK4027" s="10"/>
      <c r="AL4027" s="1"/>
      <c r="AM4027" s="1"/>
      <c r="AN4027" s="1"/>
      <c r="AO4027" s="1"/>
      <c r="AP4027" s="1"/>
      <c r="AQ4027" s="1"/>
    </row>
    <row r="4028" spans="1:43" ht="15.75" x14ac:dyDescent="0.2">
      <c r="A4028" s="67"/>
      <c r="B4028" s="8"/>
      <c r="C4028" s="224"/>
      <c r="D4028" s="28"/>
      <c r="E4028" s="9"/>
      <c r="F4028" s="110"/>
      <c r="G4028" s="12"/>
      <c r="H4028" s="11"/>
      <c r="I4028" s="11"/>
      <c r="J4028" s="1"/>
      <c r="K4028" s="1"/>
      <c r="L4028" s="8"/>
      <c r="M4028" s="14"/>
      <c r="N4028" s="14"/>
      <c r="O4028" s="8"/>
      <c r="P4028" s="8"/>
      <c r="Q4028" s="13"/>
      <c r="R4028" s="21"/>
      <c r="S4028" s="8"/>
      <c r="T4028" s="10"/>
      <c r="U4028" s="13"/>
      <c r="V4028" s="13"/>
      <c r="W4028" s="14"/>
      <c r="X4028" s="226"/>
      <c r="Y4028" s="8"/>
      <c r="Z4028" s="9"/>
      <c r="AA4028" s="26"/>
      <c r="AB4028" s="70"/>
      <c r="AC4028" s="4"/>
      <c r="AD4028" s="1"/>
      <c r="AE4028" s="11"/>
      <c r="AF4028" s="5"/>
      <c r="AG4028" s="1"/>
      <c r="AH4028" s="1"/>
      <c r="AI4028" s="1"/>
      <c r="AJ4028" s="1"/>
      <c r="AK4028" s="10"/>
      <c r="AL4028" s="1"/>
      <c r="AM4028" s="1"/>
      <c r="AN4028" s="1"/>
      <c r="AO4028" s="1"/>
      <c r="AP4028" s="1"/>
      <c r="AQ4028" s="1"/>
    </row>
    <row r="4029" spans="1:43" ht="15.75" x14ac:dyDescent="0.2">
      <c r="A4029" s="67"/>
      <c r="B4029" s="8"/>
      <c r="C4029" s="224"/>
      <c r="D4029" s="28"/>
      <c r="E4029" s="9"/>
      <c r="F4029" s="110"/>
      <c r="G4029" s="12"/>
      <c r="H4029" s="11"/>
      <c r="I4029" s="11"/>
      <c r="J4029" s="1"/>
      <c r="K4029" s="1"/>
      <c r="L4029" s="8"/>
      <c r="M4029" s="14"/>
      <c r="N4029" s="14"/>
      <c r="O4029" s="8"/>
      <c r="P4029" s="8"/>
      <c r="Q4029" s="13"/>
      <c r="R4029" s="21"/>
      <c r="S4029" s="8"/>
      <c r="T4029" s="10"/>
      <c r="U4029" s="13"/>
      <c r="V4029" s="13"/>
      <c r="W4029" s="14"/>
      <c r="X4029" s="226"/>
      <c r="Y4029" s="8"/>
      <c r="Z4029" s="9"/>
      <c r="AA4029" s="26"/>
      <c r="AB4029" s="70"/>
      <c r="AC4029" s="4"/>
      <c r="AD4029" s="1"/>
      <c r="AE4029" s="11"/>
      <c r="AF4029" s="5"/>
      <c r="AG4029" s="1"/>
      <c r="AH4029" s="1"/>
      <c r="AI4029" s="1"/>
      <c r="AJ4029" s="1"/>
      <c r="AK4029" s="10"/>
      <c r="AL4029" s="1"/>
      <c r="AM4029" s="1"/>
      <c r="AN4029" s="1"/>
      <c r="AO4029" s="1"/>
      <c r="AP4029" s="1"/>
      <c r="AQ4029" s="1"/>
    </row>
    <row r="4030" spans="1:43" ht="15.75" x14ac:dyDescent="0.2">
      <c r="A4030" s="67"/>
      <c r="B4030" s="8"/>
      <c r="C4030" s="224"/>
      <c r="D4030" s="28"/>
      <c r="E4030" s="9"/>
      <c r="F4030" s="110"/>
      <c r="G4030" s="12"/>
      <c r="H4030" s="11"/>
      <c r="I4030" s="11"/>
      <c r="J4030" s="1"/>
      <c r="K4030" s="1"/>
      <c r="L4030" s="8"/>
      <c r="M4030" s="14"/>
      <c r="N4030" s="14"/>
      <c r="O4030" s="8"/>
      <c r="P4030" s="8"/>
      <c r="Q4030" s="13"/>
      <c r="R4030" s="21"/>
      <c r="S4030" s="8"/>
      <c r="T4030" s="10"/>
      <c r="U4030" s="13"/>
      <c r="V4030" s="13"/>
      <c r="W4030" s="14"/>
      <c r="X4030" s="226"/>
      <c r="Y4030" s="8"/>
      <c r="Z4030" s="9"/>
      <c r="AA4030" s="26"/>
      <c r="AB4030" s="70"/>
      <c r="AC4030" s="4"/>
      <c r="AD4030" s="1"/>
      <c r="AE4030" s="11"/>
      <c r="AF4030" s="5"/>
      <c r="AG4030" s="1"/>
      <c r="AH4030" s="1"/>
      <c r="AI4030" s="1"/>
      <c r="AJ4030" s="1"/>
      <c r="AK4030" s="10"/>
      <c r="AL4030" s="1"/>
      <c r="AM4030" s="1"/>
      <c r="AN4030" s="1"/>
      <c r="AO4030" s="1"/>
      <c r="AP4030" s="1"/>
      <c r="AQ4030" s="1"/>
    </row>
    <row r="4031" spans="1:43" ht="15.75" x14ac:dyDescent="0.2">
      <c r="A4031" s="67"/>
      <c r="B4031" s="8"/>
      <c r="C4031" s="224"/>
      <c r="D4031" s="28"/>
      <c r="E4031" s="9"/>
      <c r="F4031" s="110"/>
      <c r="G4031" s="12"/>
      <c r="H4031" s="11"/>
      <c r="I4031" s="11"/>
      <c r="J4031" s="1"/>
      <c r="K4031" s="1"/>
      <c r="L4031" s="8"/>
      <c r="M4031" s="14"/>
      <c r="N4031" s="14"/>
      <c r="O4031" s="8"/>
      <c r="P4031" s="8"/>
      <c r="Q4031" s="13"/>
      <c r="R4031" s="21"/>
      <c r="S4031" s="8"/>
      <c r="T4031" s="10"/>
      <c r="U4031" s="13"/>
      <c r="V4031" s="13"/>
      <c r="W4031" s="14"/>
      <c r="X4031" s="226"/>
      <c r="Y4031" s="8"/>
      <c r="Z4031" s="9"/>
      <c r="AA4031" s="26"/>
      <c r="AB4031" s="70"/>
      <c r="AC4031" s="4"/>
      <c r="AD4031" s="1"/>
      <c r="AE4031" s="11"/>
      <c r="AF4031" s="5"/>
      <c r="AG4031" s="1"/>
      <c r="AH4031" s="1"/>
      <c r="AI4031" s="1"/>
      <c r="AJ4031" s="1"/>
      <c r="AK4031" s="10"/>
      <c r="AL4031" s="1"/>
      <c r="AM4031" s="1"/>
      <c r="AN4031" s="1"/>
      <c r="AO4031" s="1"/>
      <c r="AP4031" s="1"/>
      <c r="AQ4031" s="1"/>
    </row>
    <row r="4032" spans="1:43" ht="15.75" x14ac:dyDescent="0.2">
      <c r="A4032" s="67"/>
      <c r="B4032" s="8"/>
      <c r="C4032" s="224"/>
      <c r="D4032" s="28"/>
      <c r="E4032" s="9"/>
      <c r="F4032" s="110"/>
      <c r="G4032" s="12"/>
      <c r="H4032" s="11"/>
      <c r="I4032" s="11"/>
      <c r="J4032" s="1"/>
      <c r="K4032" s="1"/>
      <c r="L4032" s="8"/>
      <c r="M4032" s="14"/>
      <c r="N4032" s="14"/>
      <c r="O4032" s="8"/>
      <c r="P4032" s="8"/>
      <c r="Q4032" s="13"/>
      <c r="R4032" s="21"/>
      <c r="S4032" s="8"/>
      <c r="T4032" s="10"/>
      <c r="U4032" s="13"/>
      <c r="V4032" s="13"/>
      <c r="W4032" s="14"/>
      <c r="X4032" s="226"/>
      <c r="Y4032" s="8"/>
      <c r="Z4032" s="9"/>
      <c r="AA4032" s="26"/>
      <c r="AB4032" s="70"/>
      <c r="AC4032" s="4"/>
      <c r="AD4032" s="1"/>
      <c r="AE4032" s="11"/>
      <c r="AF4032" s="5"/>
      <c r="AG4032" s="1"/>
      <c r="AH4032" s="1"/>
      <c r="AI4032" s="1"/>
      <c r="AJ4032" s="1"/>
      <c r="AK4032" s="10"/>
      <c r="AL4032" s="1"/>
      <c r="AM4032" s="1"/>
      <c r="AN4032" s="1"/>
      <c r="AO4032" s="1"/>
      <c r="AP4032" s="1"/>
      <c r="AQ4032" s="1"/>
    </row>
    <row r="4033" spans="1:43" ht="15.75" x14ac:dyDescent="0.2">
      <c r="A4033" s="67"/>
      <c r="B4033" s="8"/>
      <c r="C4033" s="224"/>
      <c r="D4033" s="28"/>
      <c r="E4033" s="9"/>
      <c r="F4033" s="110"/>
      <c r="G4033" s="12"/>
      <c r="H4033" s="11"/>
      <c r="I4033" s="11"/>
      <c r="J4033" s="1"/>
      <c r="K4033" s="1"/>
      <c r="L4033" s="8"/>
      <c r="M4033" s="14"/>
      <c r="N4033" s="14"/>
      <c r="O4033" s="8"/>
      <c r="P4033" s="8"/>
      <c r="Q4033" s="13"/>
      <c r="R4033" s="21"/>
      <c r="S4033" s="8"/>
      <c r="T4033" s="10"/>
      <c r="U4033" s="13"/>
      <c r="V4033" s="13"/>
      <c r="W4033" s="14"/>
      <c r="X4033" s="226"/>
      <c r="Y4033" s="8"/>
      <c r="Z4033" s="9"/>
      <c r="AA4033" s="26"/>
      <c r="AB4033" s="70"/>
      <c r="AC4033" s="4"/>
      <c r="AD4033" s="1"/>
      <c r="AE4033" s="11"/>
      <c r="AF4033" s="5"/>
      <c r="AG4033" s="1"/>
      <c r="AH4033" s="1"/>
      <c r="AI4033" s="1"/>
      <c r="AJ4033" s="1"/>
      <c r="AK4033" s="10"/>
      <c r="AL4033" s="1"/>
      <c r="AM4033" s="1"/>
      <c r="AN4033" s="1"/>
      <c r="AO4033" s="1"/>
      <c r="AP4033" s="1"/>
      <c r="AQ4033" s="1"/>
    </row>
    <row r="4034" spans="1:43" ht="15.75" x14ac:dyDescent="0.2">
      <c r="A4034" s="67"/>
      <c r="B4034" s="8"/>
      <c r="C4034" s="224"/>
      <c r="D4034" s="28"/>
      <c r="E4034" s="9"/>
      <c r="F4034" s="110"/>
      <c r="G4034" s="12"/>
      <c r="H4034" s="11"/>
      <c r="I4034" s="11"/>
      <c r="J4034" s="1"/>
      <c r="K4034" s="1"/>
      <c r="L4034" s="8"/>
      <c r="M4034" s="14"/>
      <c r="N4034" s="14"/>
      <c r="O4034" s="8"/>
      <c r="P4034" s="8"/>
      <c r="Q4034" s="13"/>
      <c r="R4034" s="21"/>
      <c r="S4034" s="8"/>
      <c r="T4034" s="10"/>
      <c r="U4034" s="13"/>
      <c r="V4034" s="13"/>
      <c r="W4034" s="14"/>
      <c r="X4034" s="226"/>
      <c r="Y4034" s="8"/>
      <c r="Z4034" s="9"/>
      <c r="AA4034" s="26"/>
      <c r="AB4034" s="70"/>
      <c r="AC4034" s="4"/>
      <c r="AD4034" s="1"/>
      <c r="AE4034" s="11"/>
      <c r="AF4034" s="5"/>
      <c r="AG4034" s="1"/>
      <c r="AH4034" s="1"/>
      <c r="AI4034" s="1"/>
      <c r="AJ4034" s="1"/>
      <c r="AK4034" s="10"/>
      <c r="AL4034" s="1"/>
      <c r="AM4034" s="1"/>
      <c r="AN4034" s="1"/>
      <c r="AO4034" s="1"/>
      <c r="AP4034" s="1"/>
      <c r="AQ4034" s="1"/>
    </row>
    <row r="4035" spans="1:43" ht="15.75" x14ac:dyDescent="0.2">
      <c r="A4035" s="67"/>
      <c r="B4035" s="8"/>
      <c r="C4035" s="224"/>
      <c r="D4035" s="28"/>
      <c r="E4035" s="9"/>
      <c r="F4035" s="110"/>
      <c r="G4035" s="12"/>
      <c r="H4035" s="11"/>
      <c r="I4035" s="11"/>
      <c r="J4035" s="1"/>
      <c r="K4035" s="1"/>
      <c r="L4035" s="8"/>
      <c r="M4035" s="14"/>
      <c r="N4035" s="14"/>
      <c r="O4035" s="8"/>
      <c r="P4035" s="8"/>
      <c r="Q4035" s="13"/>
      <c r="R4035" s="21"/>
      <c r="S4035" s="8"/>
      <c r="T4035" s="10"/>
      <c r="U4035" s="13"/>
      <c r="V4035" s="13"/>
      <c r="W4035" s="14"/>
      <c r="X4035" s="226"/>
      <c r="Y4035" s="8"/>
      <c r="Z4035" s="9"/>
      <c r="AA4035" s="26"/>
      <c r="AB4035" s="70"/>
      <c r="AC4035" s="4"/>
      <c r="AD4035" s="1"/>
      <c r="AE4035" s="11"/>
      <c r="AF4035" s="5"/>
      <c r="AG4035" s="1"/>
      <c r="AH4035" s="1"/>
      <c r="AI4035" s="1"/>
      <c r="AJ4035" s="1"/>
      <c r="AK4035" s="10"/>
      <c r="AL4035" s="1"/>
      <c r="AM4035" s="1"/>
      <c r="AN4035" s="1"/>
      <c r="AO4035" s="1"/>
      <c r="AP4035" s="1"/>
      <c r="AQ4035" s="1"/>
    </row>
    <row r="4036" spans="1:43" ht="15.75" x14ac:dyDescent="0.2">
      <c r="A4036" s="67"/>
      <c r="B4036" s="8"/>
      <c r="C4036" s="224"/>
      <c r="D4036" s="28"/>
      <c r="E4036" s="9"/>
      <c r="F4036" s="110"/>
      <c r="G4036" s="12"/>
      <c r="H4036" s="11"/>
      <c r="I4036" s="11"/>
      <c r="J4036" s="1"/>
      <c r="K4036" s="1"/>
      <c r="L4036" s="8"/>
      <c r="M4036" s="14"/>
      <c r="N4036" s="14"/>
      <c r="O4036" s="8"/>
      <c r="P4036" s="8"/>
      <c r="Q4036" s="13"/>
      <c r="R4036" s="21"/>
      <c r="S4036" s="8"/>
      <c r="T4036" s="10"/>
      <c r="U4036" s="13"/>
      <c r="V4036" s="13"/>
      <c r="W4036" s="14"/>
      <c r="X4036" s="226"/>
      <c r="Y4036" s="8"/>
      <c r="Z4036" s="9"/>
      <c r="AA4036" s="26"/>
      <c r="AB4036" s="70"/>
      <c r="AC4036" s="4"/>
      <c r="AD4036" s="1"/>
      <c r="AE4036" s="11"/>
      <c r="AF4036" s="5"/>
      <c r="AG4036" s="1"/>
      <c r="AH4036" s="1"/>
      <c r="AI4036" s="1"/>
      <c r="AJ4036" s="1"/>
      <c r="AK4036" s="10"/>
      <c r="AL4036" s="1"/>
      <c r="AM4036" s="1"/>
      <c r="AN4036" s="1"/>
      <c r="AO4036" s="1"/>
      <c r="AP4036" s="1"/>
      <c r="AQ4036" s="1"/>
    </row>
    <row r="4037" spans="1:43" ht="15.75" x14ac:dyDescent="0.2">
      <c r="A4037" s="67"/>
      <c r="B4037" s="8"/>
      <c r="C4037" s="224"/>
      <c r="D4037" s="28"/>
      <c r="E4037" s="9"/>
      <c r="F4037" s="110"/>
      <c r="G4037" s="12"/>
      <c r="H4037" s="11"/>
      <c r="I4037" s="11"/>
      <c r="J4037" s="1"/>
      <c r="K4037" s="1"/>
      <c r="L4037" s="8"/>
      <c r="M4037" s="14"/>
      <c r="N4037" s="14"/>
      <c r="O4037" s="8"/>
      <c r="P4037" s="8"/>
      <c r="Q4037" s="13"/>
      <c r="R4037" s="21"/>
      <c r="S4037" s="8"/>
      <c r="T4037" s="10"/>
      <c r="U4037" s="13"/>
      <c r="V4037" s="13"/>
      <c r="W4037" s="14"/>
      <c r="X4037" s="226"/>
      <c r="Y4037" s="8"/>
      <c r="Z4037" s="9"/>
      <c r="AA4037" s="26"/>
      <c r="AB4037" s="70"/>
      <c r="AC4037" s="4"/>
      <c r="AD4037" s="1"/>
      <c r="AE4037" s="11"/>
      <c r="AF4037" s="5"/>
      <c r="AG4037" s="1"/>
      <c r="AH4037" s="1"/>
      <c r="AI4037" s="1"/>
      <c r="AJ4037" s="1"/>
      <c r="AK4037" s="10"/>
      <c r="AL4037" s="1"/>
      <c r="AM4037" s="1"/>
      <c r="AN4037" s="1"/>
      <c r="AO4037" s="1"/>
      <c r="AP4037" s="1"/>
      <c r="AQ4037" s="1"/>
    </row>
    <row r="4038" spans="1:43" ht="15.75" x14ac:dyDescent="0.2">
      <c r="A4038" s="67"/>
      <c r="B4038" s="8"/>
      <c r="C4038" s="224"/>
      <c r="D4038" s="28"/>
      <c r="E4038" s="9"/>
      <c r="F4038" s="110"/>
      <c r="G4038" s="12"/>
      <c r="H4038" s="11"/>
      <c r="I4038" s="11"/>
      <c r="J4038" s="1"/>
      <c r="K4038" s="1"/>
      <c r="L4038" s="8"/>
      <c r="M4038" s="14"/>
      <c r="N4038" s="14"/>
      <c r="O4038" s="8"/>
      <c r="P4038" s="8"/>
      <c r="Q4038" s="13"/>
      <c r="R4038" s="21"/>
      <c r="S4038" s="8"/>
      <c r="T4038" s="10"/>
      <c r="U4038" s="13"/>
      <c r="V4038" s="13"/>
      <c r="W4038" s="14"/>
      <c r="X4038" s="226"/>
      <c r="Y4038" s="8"/>
      <c r="Z4038" s="9"/>
      <c r="AA4038" s="26"/>
      <c r="AB4038" s="70"/>
      <c r="AC4038" s="4"/>
      <c r="AD4038" s="1"/>
      <c r="AE4038" s="11"/>
      <c r="AF4038" s="5"/>
      <c r="AG4038" s="1"/>
      <c r="AH4038" s="1"/>
      <c r="AI4038" s="1"/>
      <c r="AJ4038" s="1"/>
      <c r="AK4038" s="10"/>
      <c r="AL4038" s="1"/>
      <c r="AM4038" s="1"/>
      <c r="AN4038" s="1"/>
      <c r="AO4038" s="1"/>
      <c r="AP4038" s="1"/>
      <c r="AQ4038" s="1"/>
    </row>
    <row r="4039" spans="1:43" ht="15.75" x14ac:dyDescent="0.2">
      <c r="A4039" s="67"/>
      <c r="B4039" s="8"/>
      <c r="C4039" s="224"/>
      <c r="D4039" s="28"/>
      <c r="E4039" s="9"/>
      <c r="F4039" s="110"/>
      <c r="G4039" s="12"/>
      <c r="H4039" s="11"/>
      <c r="I4039" s="11"/>
      <c r="J4039" s="1"/>
      <c r="K4039" s="1"/>
      <c r="L4039" s="8"/>
      <c r="M4039" s="14"/>
      <c r="N4039" s="14"/>
      <c r="O4039" s="8"/>
      <c r="P4039" s="8"/>
      <c r="Q4039" s="13"/>
      <c r="R4039" s="21"/>
      <c r="S4039" s="8"/>
      <c r="T4039" s="10"/>
      <c r="U4039" s="13"/>
      <c r="V4039" s="13"/>
      <c r="W4039" s="14"/>
      <c r="X4039" s="226"/>
      <c r="Y4039" s="8"/>
      <c r="Z4039" s="9"/>
      <c r="AA4039" s="26"/>
      <c r="AB4039" s="70"/>
      <c r="AC4039" s="4"/>
      <c r="AD4039" s="1"/>
      <c r="AE4039" s="11"/>
      <c r="AF4039" s="5"/>
      <c r="AG4039" s="1"/>
      <c r="AH4039" s="1"/>
      <c r="AI4039" s="1"/>
      <c r="AJ4039" s="1"/>
      <c r="AK4039" s="10"/>
      <c r="AL4039" s="1"/>
      <c r="AM4039" s="1"/>
      <c r="AN4039" s="1"/>
      <c r="AO4039" s="1"/>
      <c r="AP4039" s="1"/>
      <c r="AQ4039" s="1"/>
    </row>
    <row r="4040" spans="1:43" ht="15.75" x14ac:dyDescent="0.2">
      <c r="A4040" s="67"/>
      <c r="B4040" s="8"/>
      <c r="C4040" s="224"/>
      <c r="D4040" s="28"/>
      <c r="E4040" s="9"/>
      <c r="F4040" s="110"/>
      <c r="G4040" s="12"/>
      <c r="H4040" s="11"/>
      <c r="I4040" s="11"/>
      <c r="J4040" s="1"/>
      <c r="K4040" s="1"/>
      <c r="L4040" s="8"/>
      <c r="M4040" s="14"/>
      <c r="N4040" s="14"/>
      <c r="O4040" s="8"/>
      <c r="P4040" s="8"/>
      <c r="Q4040" s="13"/>
      <c r="R4040" s="21"/>
      <c r="S4040" s="8"/>
      <c r="T4040" s="10"/>
      <c r="U4040" s="13"/>
      <c r="V4040" s="13"/>
      <c r="W4040" s="14"/>
      <c r="X4040" s="226"/>
      <c r="Y4040" s="8"/>
      <c r="Z4040" s="9"/>
      <c r="AA4040" s="26"/>
      <c r="AB4040" s="70"/>
      <c r="AC4040" s="4"/>
      <c r="AD4040" s="1"/>
      <c r="AE4040" s="11"/>
      <c r="AF4040" s="5"/>
      <c r="AG4040" s="1"/>
      <c r="AH4040" s="1"/>
      <c r="AI4040" s="1"/>
      <c r="AJ4040" s="1"/>
      <c r="AK4040" s="10"/>
      <c r="AL4040" s="1"/>
      <c r="AM4040" s="1"/>
      <c r="AN4040" s="1"/>
      <c r="AO4040" s="1"/>
      <c r="AP4040" s="1"/>
      <c r="AQ4040" s="1"/>
    </row>
    <row r="4041" spans="1:43" ht="15.75" x14ac:dyDescent="0.2">
      <c r="A4041" s="67"/>
      <c r="B4041" s="8"/>
      <c r="C4041" s="224"/>
      <c r="D4041" s="28"/>
      <c r="E4041" s="9"/>
      <c r="F4041" s="110"/>
      <c r="G4041" s="12"/>
      <c r="H4041" s="11"/>
      <c r="I4041" s="11"/>
      <c r="J4041" s="1"/>
      <c r="K4041" s="1"/>
      <c r="L4041" s="8"/>
      <c r="M4041" s="14"/>
      <c r="N4041" s="14"/>
      <c r="O4041" s="8"/>
      <c r="P4041" s="8"/>
      <c r="Q4041" s="13"/>
      <c r="R4041" s="21"/>
      <c r="S4041" s="8"/>
      <c r="T4041" s="10"/>
      <c r="U4041" s="13"/>
      <c r="V4041" s="13"/>
      <c r="W4041" s="14"/>
      <c r="X4041" s="226"/>
      <c r="Y4041" s="8"/>
      <c r="Z4041" s="9"/>
      <c r="AA4041" s="26"/>
      <c r="AB4041" s="70"/>
      <c r="AC4041" s="4"/>
      <c r="AD4041" s="1"/>
      <c r="AE4041" s="11"/>
      <c r="AF4041" s="5"/>
      <c r="AG4041" s="1"/>
      <c r="AH4041" s="1"/>
      <c r="AI4041" s="1"/>
      <c r="AJ4041" s="1"/>
      <c r="AK4041" s="10"/>
      <c r="AL4041" s="1"/>
      <c r="AM4041" s="1"/>
      <c r="AN4041" s="1"/>
      <c r="AO4041" s="1"/>
      <c r="AP4041" s="1"/>
      <c r="AQ4041" s="1"/>
    </row>
    <row r="4042" spans="1:43" ht="15.75" x14ac:dyDescent="0.2">
      <c r="A4042" s="67"/>
      <c r="B4042" s="8"/>
      <c r="C4042" s="224"/>
      <c r="D4042" s="28"/>
      <c r="E4042" s="9"/>
      <c r="F4042" s="110"/>
      <c r="G4042" s="12"/>
      <c r="H4042" s="11"/>
      <c r="I4042" s="11"/>
      <c r="J4042" s="1"/>
      <c r="K4042" s="1"/>
      <c r="L4042" s="8"/>
      <c r="M4042" s="14"/>
      <c r="N4042" s="14"/>
      <c r="O4042" s="8"/>
      <c r="P4042" s="8"/>
      <c r="Q4042" s="13"/>
      <c r="R4042" s="21"/>
      <c r="S4042" s="8"/>
      <c r="T4042" s="10"/>
      <c r="U4042" s="13"/>
      <c r="V4042" s="13"/>
      <c r="W4042" s="14"/>
      <c r="X4042" s="226"/>
      <c r="Y4042" s="8"/>
      <c r="Z4042" s="9"/>
      <c r="AA4042" s="26"/>
      <c r="AB4042" s="70"/>
      <c r="AC4042" s="4"/>
      <c r="AD4042" s="1"/>
      <c r="AE4042" s="11"/>
      <c r="AF4042" s="5"/>
      <c r="AG4042" s="1"/>
      <c r="AH4042" s="1"/>
      <c r="AI4042" s="1"/>
      <c r="AJ4042" s="1"/>
      <c r="AK4042" s="10"/>
      <c r="AL4042" s="1"/>
      <c r="AM4042" s="1"/>
      <c r="AN4042" s="1"/>
      <c r="AO4042" s="1"/>
      <c r="AP4042" s="1"/>
      <c r="AQ4042" s="1"/>
    </row>
    <row r="4043" spans="1:43" ht="15.75" x14ac:dyDescent="0.2">
      <c r="A4043" s="67"/>
      <c r="B4043" s="8"/>
      <c r="C4043" s="224"/>
      <c r="D4043" s="28"/>
      <c r="E4043" s="9"/>
      <c r="F4043" s="110"/>
      <c r="G4043" s="12"/>
      <c r="H4043" s="11"/>
      <c r="I4043" s="11"/>
      <c r="J4043" s="1"/>
      <c r="K4043" s="1"/>
      <c r="L4043" s="8"/>
      <c r="M4043" s="14"/>
      <c r="N4043" s="14"/>
      <c r="O4043" s="8"/>
      <c r="P4043" s="8"/>
      <c r="Q4043" s="13"/>
      <c r="R4043" s="21"/>
      <c r="S4043" s="8"/>
      <c r="T4043" s="10"/>
      <c r="U4043" s="13"/>
      <c r="V4043" s="13"/>
      <c r="W4043" s="14"/>
      <c r="X4043" s="226"/>
      <c r="Y4043" s="8"/>
      <c r="Z4043" s="9"/>
      <c r="AA4043" s="26"/>
      <c r="AB4043" s="70"/>
      <c r="AC4043" s="4"/>
      <c r="AD4043" s="1"/>
      <c r="AE4043" s="11"/>
      <c r="AF4043" s="5"/>
      <c r="AG4043" s="1"/>
      <c r="AH4043" s="1"/>
      <c r="AI4043" s="1"/>
      <c r="AJ4043" s="1"/>
      <c r="AK4043" s="10"/>
      <c r="AL4043" s="1"/>
      <c r="AM4043" s="1"/>
      <c r="AN4043" s="1"/>
      <c r="AO4043" s="1"/>
      <c r="AP4043" s="1"/>
      <c r="AQ4043" s="1"/>
    </row>
    <row r="4044" spans="1:43" ht="15.75" x14ac:dyDescent="0.2">
      <c r="A4044" s="67"/>
      <c r="B4044" s="8"/>
      <c r="C4044" s="224"/>
      <c r="D4044" s="28"/>
      <c r="E4044" s="9"/>
      <c r="F4044" s="110"/>
      <c r="G4044" s="12"/>
      <c r="H4044" s="11"/>
      <c r="I4044" s="11"/>
      <c r="J4044" s="1"/>
      <c r="K4044" s="1"/>
      <c r="L4044" s="8"/>
      <c r="M4044" s="14"/>
      <c r="N4044" s="14"/>
      <c r="O4044" s="8"/>
      <c r="P4044" s="8"/>
      <c r="Q4044" s="13"/>
      <c r="R4044" s="21"/>
      <c r="S4044" s="8"/>
      <c r="T4044" s="10"/>
      <c r="U4044" s="13"/>
      <c r="V4044" s="13"/>
      <c r="W4044" s="14"/>
      <c r="X4044" s="226"/>
      <c r="Y4044" s="8"/>
      <c r="Z4044" s="9"/>
      <c r="AA4044" s="26"/>
      <c r="AB4044" s="70"/>
      <c r="AC4044" s="4"/>
      <c r="AD4044" s="1"/>
      <c r="AE4044" s="11"/>
      <c r="AF4044" s="5"/>
      <c r="AG4044" s="1"/>
      <c r="AH4044" s="1"/>
      <c r="AI4044" s="1"/>
      <c r="AJ4044" s="1"/>
      <c r="AK4044" s="10"/>
      <c r="AL4044" s="1"/>
      <c r="AM4044" s="1"/>
      <c r="AN4044" s="1"/>
      <c r="AO4044" s="1"/>
      <c r="AP4044" s="1"/>
      <c r="AQ4044" s="1"/>
    </row>
    <row r="4045" spans="1:43" ht="15.75" x14ac:dyDescent="0.2">
      <c r="A4045" s="67"/>
      <c r="B4045" s="8"/>
      <c r="C4045" s="224"/>
      <c r="D4045" s="28"/>
      <c r="E4045" s="9"/>
      <c r="F4045" s="110"/>
      <c r="G4045" s="12"/>
      <c r="H4045" s="11"/>
      <c r="I4045" s="11"/>
      <c r="J4045" s="1"/>
      <c r="K4045" s="1"/>
      <c r="L4045" s="8"/>
      <c r="M4045" s="14"/>
      <c r="N4045" s="14"/>
      <c r="O4045" s="8"/>
      <c r="P4045" s="8"/>
      <c r="Q4045" s="13"/>
      <c r="R4045" s="21"/>
      <c r="S4045" s="8"/>
      <c r="T4045" s="10"/>
      <c r="U4045" s="13"/>
      <c r="V4045" s="13"/>
      <c r="W4045" s="14"/>
      <c r="X4045" s="226"/>
      <c r="Y4045" s="8"/>
      <c r="Z4045" s="9"/>
      <c r="AA4045" s="26"/>
      <c r="AB4045" s="70"/>
      <c r="AC4045" s="4"/>
      <c r="AD4045" s="1"/>
      <c r="AE4045" s="11"/>
      <c r="AF4045" s="5"/>
      <c r="AG4045" s="1"/>
      <c r="AH4045" s="1"/>
      <c r="AI4045" s="1"/>
      <c r="AJ4045" s="1"/>
      <c r="AK4045" s="10"/>
      <c r="AL4045" s="1"/>
      <c r="AM4045" s="1"/>
      <c r="AN4045" s="1"/>
      <c r="AO4045" s="1"/>
      <c r="AP4045" s="1"/>
      <c r="AQ4045" s="1"/>
    </row>
    <row r="4046" spans="1:43" ht="15.75" x14ac:dyDescent="0.2">
      <c r="A4046" s="67"/>
      <c r="B4046" s="8"/>
      <c r="C4046" s="224"/>
      <c r="D4046" s="28"/>
      <c r="E4046" s="9"/>
      <c r="F4046" s="110"/>
      <c r="G4046" s="12"/>
      <c r="H4046" s="11"/>
      <c r="I4046" s="11"/>
      <c r="J4046" s="1"/>
      <c r="K4046" s="1"/>
      <c r="L4046" s="8"/>
      <c r="M4046" s="14"/>
      <c r="N4046" s="14"/>
      <c r="O4046" s="8"/>
      <c r="P4046" s="8"/>
      <c r="Q4046" s="13"/>
      <c r="R4046" s="21"/>
      <c r="S4046" s="8"/>
      <c r="T4046" s="10"/>
      <c r="U4046" s="13"/>
      <c r="V4046" s="13"/>
      <c r="W4046" s="14"/>
      <c r="X4046" s="226"/>
      <c r="Y4046" s="8"/>
      <c r="Z4046" s="9"/>
      <c r="AA4046" s="26"/>
      <c r="AB4046" s="70"/>
      <c r="AC4046" s="4"/>
      <c r="AD4046" s="1"/>
      <c r="AE4046" s="11"/>
      <c r="AF4046" s="5"/>
      <c r="AG4046" s="1"/>
      <c r="AH4046" s="1"/>
      <c r="AI4046" s="1"/>
      <c r="AJ4046" s="1"/>
      <c r="AK4046" s="10"/>
      <c r="AL4046" s="1"/>
      <c r="AM4046" s="1"/>
      <c r="AN4046" s="1"/>
      <c r="AO4046" s="1"/>
      <c r="AP4046" s="1"/>
      <c r="AQ4046" s="1"/>
    </row>
    <row r="4047" spans="1:43" ht="15.75" x14ac:dyDescent="0.2">
      <c r="A4047" s="67"/>
      <c r="B4047" s="8"/>
      <c r="C4047" s="224"/>
      <c r="D4047" s="28"/>
      <c r="E4047" s="9"/>
      <c r="F4047" s="110"/>
      <c r="G4047" s="12"/>
      <c r="H4047" s="11"/>
      <c r="I4047" s="11"/>
      <c r="J4047" s="1"/>
      <c r="K4047" s="1"/>
      <c r="L4047" s="8"/>
      <c r="M4047" s="14"/>
      <c r="N4047" s="14"/>
      <c r="O4047" s="8"/>
      <c r="P4047" s="8"/>
      <c r="Q4047" s="13"/>
      <c r="R4047" s="21"/>
      <c r="S4047" s="8"/>
      <c r="T4047" s="10"/>
      <c r="U4047" s="13"/>
      <c r="V4047" s="13"/>
      <c r="W4047" s="14"/>
      <c r="X4047" s="226"/>
      <c r="Y4047" s="8"/>
      <c r="Z4047" s="9"/>
      <c r="AA4047" s="26"/>
      <c r="AB4047" s="70"/>
      <c r="AC4047" s="4"/>
      <c r="AD4047" s="1"/>
      <c r="AE4047" s="11"/>
      <c r="AF4047" s="5"/>
      <c r="AG4047" s="1"/>
      <c r="AH4047" s="1"/>
      <c r="AI4047" s="1"/>
      <c r="AJ4047" s="1"/>
      <c r="AK4047" s="10"/>
      <c r="AL4047" s="1"/>
      <c r="AM4047" s="1"/>
      <c r="AN4047" s="1"/>
      <c r="AO4047" s="1"/>
      <c r="AP4047" s="1"/>
      <c r="AQ4047" s="1"/>
    </row>
    <row r="4048" spans="1:43" ht="15.75" x14ac:dyDescent="0.2">
      <c r="A4048" s="67"/>
      <c r="B4048" s="8"/>
      <c r="C4048" s="224"/>
      <c r="D4048" s="28"/>
      <c r="E4048" s="9"/>
      <c r="F4048" s="110"/>
      <c r="G4048" s="12"/>
      <c r="H4048" s="11"/>
      <c r="I4048" s="11"/>
      <c r="J4048" s="1"/>
      <c r="K4048" s="1"/>
      <c r="L4048" s="8"/>
      <c r="M4048" s="14"/>
      <c r="N4048" s="14"/>
      <c r="O4048" s="8"/>
      <c r="P4048" s="8"/>
      <c r="Q4048" s="13"/>
      <c r="R4048" s="21"/>
      <c r="S4048" s="8"/>
      <c r="T4048" s="10"/>
      <c r="U4048" s="13"/>
      <c r="V4048" s="13"/>
      <c r="W4048" s="14"/>
      <c r="X4048" s="226"/>
      <c r="Y4048" s="8"/>
      <c r="Z4048" s="9"/>
      <c r="AA4048" s="26"/>
      <c r="AB4048" s="70"/>
      <c r="AC4048" s="4"/>
      <c r="AD4048" s="1"/>
      <c r="AE4048" s="11"/>
      <c r="AF4048" s="5"/>
      <c r="AG4048" s="1"/>
      <c r="AH4048" s="1"/>
      <c r="AI4048" s="1"/>
      <c r="AJ4048" s="1"/>
      <c r="AK4048" s="10"/>
      <c r="AL4048" s="1"/>
      <c r="AM4048" s="1"/>
      <c r="AN4048" s="1"/>
      <c r="AO4048" s="1"/>
      <c r="AP4048" s="1"/>
      <c r="AQ4048" s="1"/>
    </row>
    <row r="4049" spans="1:43" ht="15.75" x14ac:dyDescent="0.2">
      <c r="A4049" s="67"/>
      <c r="B4049" s="8"/>
      <c r="C4049" s="224"/>
      <c r="D4049" s="28"/>
      <c r="E4049" s="9"/>
      <c r="F4049" s="110"/>
      <c r="G4049" s="12"/>
      <c r="H4049" s="11"/>
      <c r="I4049" s="11"/>
      <c r="J4049" s="1"/>
      <c r="K4049" s="1"/>
      <c r="L4049" s="8"/>
      <c r="M4049" s="14"/>
      <c r="N4049" s="14"/>
      <c r="O4049" s="8"/>
      <c r="P4049" s="8"/>
      <c r="Q4049" s="13"/>
      <c r="R4049" s="21"/>
      <c r="S4049" s="8"/>
      <c r="T4049" s="10"/>
      <c r="U4049" s="13"/>
      <c r="V4049" s="13"/>
      <c r="W4049" s="14"/>
      <c r="X4049" s="226"/>
      <c r="Y4049" s="8"/>
      <c r="Z4049" s="9"/>
      <c r="AA4049" s="26"/>
      <c r="AB4049" s="70"/>
      <c r="AC4049" s="4"/>
      <c r="AD4049" s="1"/>
      <c r="AE4049" s="11"/>
      <c r="AF4049" s="5"/>
      <c r="AG4049" s="1"/>
      <c r="AH4049" s="1"/>
      <c r="AI4049" s="1"/>
      <c r="AJ4049" s="1"/>
      <c r="AK4049" s="10"/>
      <c r="AL4049" s="1"/>
      <c r="AM4049" s="1"/>
      <c r="AN4049" s="1"/>
      <c r="AO4049" s="1"/>
      <c r="AP4049" s="1"/>
      <c r="AQ4049" s="1"/>
    </row>
    <row r="4050" spans="1:43" ht="15.75" x14ac:dyDescent="0.2">
      <c r="A4050" s="67"/>
      <c r="B4050" s="8"/>
      <c r="C4050" s="224"/>
      <c r="D4050" s="28"/>
      <c r="E4050" s="9"/>
      <c r="F4050" s="110"/>
      <c r="G4050" s="12"/>
      <c r="H4050" s="11"/>
      <c r="I4050" s="11"/>
      <c r="J4050" s="1"/>
      <c r="K4050" s="1"/>
      <c r="L4050" s="8"/>
      <c r="M4050" s="14"/>
      <c r="N4050" s="14"/>
      <c r="O4050" s="8"/>
      <c r="P4050" s="8"/>
      <c r="Q4050" s="13"/>
      <c r="R4050" s="21"/>
      <c r="S4050" s="8"/>
      <c r="T4050" s="10"/>
      <c r="U4050" s="13"/>
      <c r="V4050" s="13"/>
      <c r="W4050" s="14"/>
      <c r="X4050" s="226"/>
      <c r="Y4050" s="8"/>
      <c r="Z4050" s="9"/>
      <c r="AA4050" s="26"/>
      <c r="AB4050" s="70"/>
      <c r="AC4050" s="4"/>
      <c r="AD4050" s="1"/>
      <c r="AE4050" s="11"/>
      <c r="AF4050" s="5"/>
      <c r="AG4050" s="1"/>
      <c r="AH4050" s="1"/>
      <c r="AI4050" s="1"/>
      <c r="AJ4050" s="1"/>
      <c r="AK4050" s="10"/>
      <c r="AL4050" s="1"/>
      <c r="AM4050" s="1"/>
      <c r="AN4050" s="1"/>
      <c r="AO4050" s="1"/>
      <c r="AP4050" s="1"/>
      <c r="AQ4050" s="1"/>
    </row>
    <row r="4051" spans="1:43" ht="15.75" x14ac:dyDescent="0.2">
      <c r="A4051" s="67"/>
      <c r="B4051" s="8"/>
      <c r="C4051" s="224"/>
      <c r="D4051" s="28"/>
      <c r="E4051" s="9"/>
      <c r="F4051" s="110"/>
      <c r="G4051" s="12"/>
      <c r="H4051" s="11"/>
      <c r="I4051" s="11"/>
      <c r="J4051" s="1"/>
      <c r="K4051" s="1"/>
      <c r="L4051" s="8"/>
      <c r="M4051" s="14"/>
      <c r="N4051" s="14"/>
      <c r="O4051" s="8"/>
      <c r="P4051" s="8"/>
      <c r="Q4051" s="13"/>
      <c r="R4051" s="21"/>
      <c r="S4051" s="8"/>
      <c r="T4051" s="10"/>
      <c r="U4051" s="13"/>
      <c r="V4051" s="13"/>
      <c r="W4051" s="14"/>
      <c r="X4051" s="226"/>
      <c r="Y4051" s="8"/>
      <c r="Z4051" s="9"/>
      <c r="AA4051" s="26"/>
      <c r="AB4051" s="70"/>
      <c r="AC4051" s="4"/>
      <c r="AD4051" s="1"/>
      <c r="AE4051" s="11"/>
      <c r="AF4051" s="5"/>
      <c r="AG4051" s="1"/>
      <c r="AH4051" s="1"/>
      <c r="AI4051" s="1"/>
      <c r="AJ4051" s="1"/>
      <c r="AK4051" s="10"/>
      <c r="AL4051" s="1"/>
      <c r="AM4051" s="1"/>
      <c r="AN4051" s="1"/>
      <c r="AO4051" s="1"/>
      <c r="AP4051" s="1"/>
      <c r="AQ4051" s="1"/>
    </row>
    <row r="4052" spans="1:43" ht="15.75" x14ac:dyDescent="0.2">
      <c r="A4052" s="67"/>
      <c r="B4052" s="8"/>
      <c r="C4052" s="224"/>
      <c r="D4052" s="28"/>
      <c r="E4052" s="9"/>
      <c r="F4052" s="110"/>
      <c r="G4052" s="12"/>
      <c r="H4052" s="11"/>
      <c r="I4052" s="11"/>
      <c r="J4052" s="1"/>
      <c r="K4052" s="1"/>
      <c r="L4052" s="8"/>
      <c r="M4052" s="14"/>
      <c r="N4052" s="14"/>
      <c r="O4052" s="8"/>
      <c r="P4052" s="8"/>
      <c r="Q4052" s="13"/>
      <c r="R4052" s="21"/>
      <c r="S4052" s="8"/>
      <c r="T4052" s="10"/>
      <c r="U4052" s="13"/>
      <c r="V4052" s="13"/>
      <c r="W4052" s="14"/>
      <c r="X4052" s="226"/>
      <c r="Y4052" s="8"/>
      <c r="Z4052" s="9"/>
      <c r="AA4052" s="26"/>
      <c r="AB4052" s="70"/>
      <c r="AC4052" s="4"/>
      <c r="AD4052" s="1"/>
      <c r="AE4052" s="11"/>
      <c r="AF4052" s="5"/>
      <c r="AG4052" s="1"/>
      <c r="AH4052" s="1"/>
      <c r="AI4052" s="1"/>
      <c r="AJ4052" s="1"/>
      <c r="AK4052" s="10"/>
      <c r="AL4052" s="1"/>
      <c r="AM4052" s="1"/>
      <c r="AN4052" s="1"/>
      <c r="AO4052" s="1"/>
      <c r="AP4052" s="1"/>
      <c r="AQ4052" s="1"/>
    </row>
    <row r="4053" spans="1:43" ht="15.75" x14ac:dyDescent="0.2">
      <c r="A4053" s="67"/>
      <c r="B4053" s="8"/>
      <c r="C4053" s="224"/>
      <c r="D4053" s="28"/>
      <c r="E4053" s="9"/>
      <c r="F4053" s="110"/>
      <c r="G4053" s="12"/>
      <c r="H4053" s="11"/>
      <c r="I4053" s="11"/>
      <c r="J4053" s="1"/>
      <c r="K4053" s="1"/>
      <c r="L4053" s="8"/>
      <c r="M4053" s="14"/>
      <c r="N4053" s="14"/>
      <c r="O4053" s="8"/>
      <c r="P4053" s="8"/>
      <c r="Q4053" s="13"/>
      <c r="R4053" s="21"/>
      <c r="S4053" s="8"/>
      <c r="T4053" s="10"/>
      <c r="U4053" s="13"/>
      <c r="V4053" s="13"/>
      <c r="W4053" s="14"/>
      <c r="X4053" s="226"/>
      <c r="Y4053" s="8"/>
      <c r="Z4053" s="9"/>
      <c r="AA4053" s="26"/>
      <c r="AB4053" s="70"/>
      <c r="AC4053" s="4"/>
      <c r="AD4053" s="1"/>
      <c r="AE4053" s="11"/>
      <c r="AF4053" s="5"/>
      <c r="AG4053" s="1"/>
      <c r="AH4053" s="1"/>
      <c r="AI4053" s="1"/>
      <c r="AJ4053" s="1"/>
      <c r="AK4053" s="10"/>
      <c r="AL4053" s="1"/>
      <c r="AM4053" s="1"/>
      <c r="AN4053" s="1"/>
      <c r="AO4053" s="1"/>
      <c r="AP4053" s="1"/>
      <c r="AQ4053" s="1"/>
    </row>
    <row r="4054" spans="1:43" ht="15.75" x14ac:dyDescent="0.2">
      <c r="A4054" s="67"/>
      <c r="B4054" s="8"/>
      <c r="C4054" s="224"/>
      <c r="D4054" s="28"/>
      <c r="E4054" s="9"/>
      <c r="F4054" s="110"/>
      <c r="G4054" s="12"/>
      <c r="H4054" s="11"/>
      <c r="I4054" s="11"/>
      <c r="J4054" s="1"/>
      <c r="K4054" s="1"/>
      <c r="L4054" s="8"/>
      <c r="M4054" s="14"/>
      <c r="N4054" s="14"/>
      <c r="O4054" s="8"/>
      <c r="P4054" s="8"/>
      <c r="Q4054" s="13"/>
      <c r="R4054" s="21"/>
      <c r="S4054" s="8"/>
      <c r="T4054" s="10"/>
      <c r="U4054" s="13"/>
      <c r="V4054" s="13"/>
      <c r="W4054" s="14"/>
      <c r="X4054" s="226"/>
      <c r="Y4054" s="8"/>
      <c r="Z4054" s="9"/>
      <c r="AA4054" s="26"/>
      <c r="AB4054" s="70"/>
      <c r="AC4054" s="4"/>
      <c r="AD4054" s="1"/>
      <c r="AE4054" s="11"/>
      <c r="AF4054" s="5"/>
      <c r="AG4054" s="1"/>
      <c r="AH4054" s="1"/>
      <c r="AI4054" s="1"/>
      <c r="AJ4054" s="1"/>
      <c r="AK4054" s="10"/>
      <c r="AL4054" s="1"/>
      <c r="AM4054" s="1"/>
      <c r="AN4054" s="1"/>
      <c r="AO4054" s="1"/>
      <c r="AP4054" s="1"/>
      <c r="AQ4054" s="1"/>
    </row>
    <row r="4055" spans="1:43" ht="15.75" x14ac:dyDescent="0.2">
      <c r="A4055" s="67"/>
      <c r="B4055" s="8"/>
      <c r="C4055" s="224"/>
      <c r="D4055" s="28"/>
      <c r="E4055" s="9"/>
      <c r="F4055" s="110"/>
      <c r="G4055" s="12"/>
      <c r="H4055" s="11"/>
      <c r="I4055" s="11"/>
      <c r="J4055" s="1"/>
      <c r="K4055" s="1"/>
      <c r="L4055" s="8"/>
      <c r="M4055" s="14"/>
      <c r="N4055" s="14"/>
      <c r="O4055" s="8"/>
      <c r="P4055" s="8"/>
      <c r="Q4055" s="13"/>
      <c r="R4055" s="21"/>
      <c r="S4055" s="8"/>
      <c r="T4055" s="10"/>
      <c r="U4055" s="13"/>
      <c r="V4055" s="13"/>
      <c r="W4055" s="14"/>
      <c r="X4055" s="226"/>
      <c r="Y4055" s="8"/>
      <c r="Z4055" s="9"/>
      <c r="AA4055" s="26"/>
      <c r="AB4055" s="70"/>
      <c r="AC4055" s="4"/>
      <c r="AD4055" s="1"/>
      <c r="AE4055" s="11"/>
      <c r="AF4055" s="5"/>
      <c r="AG4055" s="1"/>
      <c r="AH4055" s="1"/>
      <c r="AI4055" s="1"/>
      <c r="AJ4055" s="1"/>
      <c r="AK4055" s="10"/>
      <c r="AL4055" s="1"/>
      <c r="AM4055" s="1"/>
      <c r="AN4055" s="1"/>
      <c r="AO4055" s="1"/>
      <c r="AP4055" s="1"/>
      <c r="AQ4055" s="1"/>
    </row>
    <row r="4056" spans="1:43" ht="15.75" x14ac:dyDescent="0.2">
      <c r="A4056" s="67"/>
      <c r="B4056" s="8"/>
      <c r="C4056" s="224"/>
      <c r="D4056" s="28"/>
      <c r="E4056" s="9"/>
      <c r="F4056" s="110"/>
      <c r="G4056" s="12"/>
      <c r="H4056" s="11"/>
      <c r="I4056" s="11"/>
      <c r="J4056" s="1"/>
      <c r="K4056" s="1"/>
      <c r="L4056" s="8"/>
      <c r="M4056" s="14"/>
      <c r="N4056" s="14"/>
      <c r="O4056" s="8"/>
      <c r="P4056" s="8"/>
      <c r="Q4056" s="13"/>
      <c r="R4056" s="21"/>
      <c r="S4056" s="8"/>
      <c r="T4056" s="10"/>
      <c r="U4056" s="13"/>
      <c r="V4056" s="13"/>
      <c r="W4056" s="14"/>
      <c r="X4056" s="226"/>
      <c r="Y4056" s="8"/>
      <c r="Z4056" s="9"/>
      <c r="AA4056" s="26"/>
      <c r="AB4056" s="70"/>
      <c r="AC4056" s="4"/>
      <c r="AD4056" s="1"/>
      <c r="AE4056" s="11"/>
      <c r="AF4056" s="5"/>
      <c r="AG4056" s="1"/>
      <c r="AH4056" s="1"/>
      <c r="AI4056" s="1"/>
      <c r="AJ4056" s="1"/>
      <c r="AK4056" s="10"/>
      <c r="AL4056" s="1"/>
      <c r="AM4056" s="1"/>
      <c r="AN4056" s="1"/>
      <c r="AO4056" s="1"/>
      <c r="AP4056" s="1"/>
      <c r="AQ4056" s="1"/>
    </row>
    <row r="4057" spans="1:43" ht="15.75" x14ac:dyDescent="0.2">
      <c r="A4057" s="67"/>
      <c r="B4057" s="8"/>
      <c r="C4057" s="224"/>
      <c r="D4057" s="28"/>
      <c r="E4057" s="9"/>
      <c r="F4057" s="110"/>
      <c r="G4057" s="12"/>
      <c r="H4057" s="11"/>
      <c r="I4057" s="11"/>
      <c r="J4057" s="1"/>
      <c r="K4057" s="1"/>
      <c r="L4057" s="8"/>
      <c r="M4057" s="14"/>
      <c r="N4057" s="14"/>
      <c r="O4057" s="8"/>
      <c r="P4057" s="8"/>
      <c r="Q4057" s="13"/>
      <c r="R4057" s="21"/>
      <c r="S4057" s="8"/>
      <c r="T4057" s="10"/>
      <c r="U4057" s="13"/>
      <c r="V4057" s="13"/>
      <c r="W4057" s="14"/>
      <c r="X4057" s="226"/>
      <c r="Y4057" s="8"/>
      <c r="Z4057" s="9"/>
      <c r="AA4057" s="26"/>
      <c r="AB4057" s="70"/>
      <c r="AC4057" s="4"/>
      <c r="AD4057" s="1"/>
      <c r="AE4057" s="11"/>
      <c r="AF4057" s="5"/>
      <c r="AG4057" s="1"/>
      <c r="AH4057" s="1"/>
      <c r="AI4057" s="1"/>
      <c r="AJ4057" s="1"/>
      <c r="AK4057" s="10"/>
      <c r="AL4057" s="1"/>
      <c r="AM4057" s="1"/>
      <c r="AN4057" s="1"/>
      <c r="AO4057" s="1"/>
      <c r="AP4057" s="1"/>
      <c r="AQ4057" s="1"/>
    </row>
    <row r="4058" spans="1:43" ht="15.75" x14ac:dyDescent="0.2">
      <c r="A4058" s="67"/>
      <c r="B4058" s="8"/>
      <c r="C4058" s="224"/>
      <c r="D4058" s="28"/>
      <c r="E4058" s="9"/>
      <c r="F4058" s="110"/>
      <c r="G4058" s="12"/>
      <c r="H4058" s="11"/>
      <c r="I4058" s="11"/>
      <c r="J4058" s="1"/>
      <c r="K4058" s="1"/>
      <c r="L4058" s="8"/>
      <c r="M4058" s="14"/>
      <c r="N4058" s="14"/>
      <c r="O4058" s="8"/>
      <c r="P4058" s="8"/>
      <c r="Q4058" s="13"/>
      <c r="R4058" s="21"/>
      <c r="S4058" s="8"/>
      <c r="T4058" s="10"/>
      <c r="U4058" s="13"/>
      <c r="V4058" s="13"/>
      <c r="W4058" s="14"/>
      <c r="X4058" s="226"/>
      <c r="Y4058" s="8"/>
      <c r="Z4058" s="9"/>
      <c r="AA4058" s="26"/>
      <c r="AB4058" s="70"/>
      <c r="AC4058" s="4"/>
      <c r="AD4058" s="1"/>
      <c r="AE4058" s="11"/>
      <c r="AF4058" s="5"/>
      <c r="AG4058" s="1"/>
      <c r="AH4058" s="1"/>
      <c r="AI4058" s="1"/>
      <c r="AJ4058" s="1"/>
      <c r="AK4058" s="10"/>
      <c r="AL4058" s="1"/>
      <c r="AM4058" s="1"/>
      <c r="AN4058" s="1"/>
      <c r="AO4058" s="1"/>
      <c r="AP4058" s="1"/>
      <c r="AQ4058" s="1"/>
    </row>
    <row r="4059" spans="1:43" ht="15.75" x14ac:dyDescent="0.2">
      <c r="A4059" s="67"/>
      <c r="B4059" s="8"/>
      <c r="C4059" s="224"/>
      <c r="D4059" s="28"/>
      <c r="E4059" s="9"/>
      <c r="F4059" s="110"/>
      <c r="G4059" s="12"/>
      <c r="H4059" s="11"/>
      <c r="I4059" s="11"/>
      <c r="J4059" s="1"/>
      <c r="K4059" s="1"/>
      <c r="L4059" s="8"/>
      <c r="M4059" s="14"/>
      <c r="N4059" s="14"/>
      <c r="O4059" s="8"/>
      <c r="P4059" s="8"/>
      <c r="Q4059" s="13"/>
      <c r="R4059" s="21"/>
      <c r="S4059" s="8"/>
      <c r="T4059" s="10"/>
      <c r="U4059" s="13"/>
      <c r="V4059" s="13"/>
      <c r="W4059" s="14"/>
      <c r="X4059" s="226"/>
      <c r="Y4059" s="8"/>
      <c r="Z4059" s="9"/>
      <c r="AA4059" s="26"/>
      <c r="AB4059" s="70"/>
      <c r="AC4059" s="4"/>
      <c r="AD4059" s="1"/>
      <c r="AE4059" s="11"/>
      <c r="AF4059" s="5"/>
      <c r="AG4059" s="1"/>
      <c r="AH4059" s="1"/>
      <c r="AI4059" s="1"/>
      <c r="AJ4059" s="1"/>
      <c r="AK4059" s="10"/>
      <c r="AL4059" s="1"/>
      <c r="AM4059" s="1"/>
      <c r="AN4059" s="1"/>
      <c r="AO4059" s="1"/>
      <c r="AP4059" s="1"/>
      <c r="AQ4059" s="1"/>
    </row>
    <row r="4060" spans="1:43" ht="15.75" x14ac:dyDescent="0.2">
      <c r="A4060" s="67"/>
      <c r="B4060" s="8"/>
      <c r="C4060" s="224"/>
      <c r="D4060" s="28"/>
      <c r="E4060" s="9"/>
      <c r="F4060" s="110"/>
      <c r="G4060" s="12"/>
      <c r="H4060" s="11"/>
      <c r="I4060" s="11"/>
      <c r="J4060" s="1"/>
      <c r="K4060" s="1"/>
      <c r="L4060" s="8"/>
      <c r="M4060" s="14"/>
      <c r="N4060" s="14"/>
      <c r="O4060" s="8"/>
      <c r="P4060" s="8"/>
      <c r="Q4060" s="13"/>
      <c r="R4060" s="21"/>
      <c r="S4060" s="8"/>
      <c r="T4060" s="10"/>
      <c r="U4060" s="13"/>
      <c r="V4060" s="13"/>
      <c r="W4060" s="14"/>
      <c r="X4060" s="226"/>
      <c r="Y4060" s="8"/>
      <c r="Z4060" s="9"/>
      <c r="AA4060" s="26"/>
      <c r="AB4060" s="70"/>
      <c r="AC4060" s="4"/>
      <c r="AD4060" s="1"/>
      <c r="AE4060" s="11"/>
      <c r="AF4060" s="5"/>
      <c r="AG4060" s="1"/>
      <c r="AH4060" s="1"/>
      <c r="AI4060" s="1"/>
      <c r="AJ4060" s="1"/>
      <c r="AK4060" s="10"/>
      <c r="AL4060" s="1"/>
      <c r="AM4060" s="1"/>
      <c r="AN4060" s="1"/>
      <c r="AO4060" s="1"/>
      <c r="AP4060" s="1"/>
      <c r="AQ4060" s="1"/>
    </row>
    <row r="4061" spans="1:43" ht="15.75" x14ac:dyDescent="0.2">
      <c r="A4061" s="67"/>
      <c r="B4061" s="8"/>
      <c r="C4061" s="224"/>
      <c r="D4061" s="28"/>
      <c r="E4061" s="9"/>
      <c r="F4061" s="110"/>
      <c r="G4061" s="12"/>
      <c r="H4061" s="11"/>
      <c r="I4061" s="11"/>
      <c r="J4061" s="1"/>
      <c r="K4061" s="1"/>
      <c r="L4061" s="8"/>
      <c r="M4061" s="14"/>
      <c r="N4061" s="14"/>
      <c r="O4061" s="8"/>
      <c r="P4061" s="8"/>
      <c r="Q4061" s="13"/>
      <c r="R4061" s="21"/>
      <c r="S4061" s="8"/>
      <c r="T4061" s="10"/>
      <c r="U4061" s="13"/>
      <c r="V4061" s="13"/>
      <c r="W4061" s="14"/>
      <c r="X4061" s="226"/>
      <c r="Y4061" s="8"/>
      <c r="Z4061" s="9"/>
      <c r="AA4061" s="26"/>
      <c r="AB4061" s="70"/>
      <c r="AC4061" s="4"/>
      <c r="AD4061" s="1"/>
      <c r="AE4061" s="11"/>
      <c r="AF4061" s="5"/>
      <c r="AG4061" s="1"/>
      <c r="AH4061" s="1"/>
      <c r="AI4061" s="1"/>
      <c r="AJ4061" s="1"/>
      <c r="AK4061" s="10"/>
      <c r="AL4061" s="1"/>
      <c r="AM4061" s="1"/>
      <c r="AN4061" s="1"/>
      <c r="AO4061" s="1"/>
      <c r="AP4061" s="1"/>
      <c r="AQ4061" s="1"/>
    </row>
    <row r="4062" spans="1:43" ht="15.75" x14ac:dyDescent="0.2">
      <c r="A4062" s="67"/>
      <c r="B4062" s="8"/>
      <c r="C4062" s="224"/>
      <c r="D4062" s="28"/>
      <c r="E4062" s="9"/>
      <c r="F4062" s="110"/>
      <c r="G4062" s="12"/>
      <c r="H4062" s="11"/>
      <c r="I4062" s="11"/>
      <c r="J4062" s="1"/>
      <c r="K4062" s="1"/>
      <c r="L4062" s="8"/>
      <c r="M4062" s="14"/>
      <c r="N4062" s="14"/>
      <c r="O4062" s="8"/>
      <c r="P4062" s="8"/>
      <c r="Q4062" s="13"/>
      <c r="R4062" s="21"/>
      <c r="S4062" s="8"/>
      <c r="T4062" s="10"/>
      <c r="U4062" s="13"/>
      <c r="V4062" s="13"/>
      <c r="W4062" s="14"/>
      <c r="X4062" s="226"/>
      <c r="Y4062" s="8"/>
      <c r="Z4062" s="9"/>
      <c r="AA4062" s="26"/>
      <c r="AB4062" s="70"/>
      <c r="AC4062" s="4"/>
      <c r="AD4062" s="1"/>
      <c r="AE4062" s="11"/>
      <c r="AF4062" s="5"/>
      <c r="AG4062" s="1"/>
      <c r="AH4062" s="1"/>
      <c r="AI4062" s="1"/>
      <c r="AJ4062" s="1"/>
      <c r="AK4062" s="10"/>
      <c r="AL4062" s="1"/>
      <c r="AM4062" s="1"/>
      <c r="AN4062" s="1"/>
      <c r="AO4062" s="1"/>
      <c r="AP4062" s="1"/>
      <c r="AQ4062" s="1"/>
    </row>
    <row r="4063" spans="1:43" ht="15.75" x14ac:dyDescent="0.2">
      <c r="A4063" s="67"/>
      <c r="B4063" s="8"/>
      <c r="C4063" s="224"/>
      <c r="D4063" s="28"/>
      <c r="E4063" s="9"/>
      <c r="F4063" s="110"/>
      <c r="G4063" s="12"/>
      <c r="H4063" s="11"/>
      <c r="I4063" s="11"/>
      <c r="J4063" s="1"/>
      <c r="K4063" s="1"/>
      <c r="L4063" s="8"/>
      <c r="M4063" s="14"/>
      <c r="N4063" s="14"/>
      <c r="O4063" s="8"/>
      <c r="P4063" s="8"/>
      <c r="Q4063" s="13"/>
      <c r="R4063" s="21"/>
      <c r="S4063" s="8"/>
      <c r="T4063" s="10"/>
      <c r="U4063" s="13"/>
      <c r="V4063" s="13"/>
      <c r="W4063" s="14"/>
      <c r="X4063" s="226"/>
      <c r="Y4063" s="8"/>
      <c r="Z4063" s="9"/>
      <c r="AA4063" s="26"/>
      <c r="AB4063" s="70"/>
      <c r="AC4063" s="4"/>
      <c r="AD4063" s="1"/>
      <c r="AE4063" s="11"/>
      <c r="AF4063" s="5"/>
      <c r="AG4063" s="1"/>
      <c r="AH4063" s="1"/>
      <c r="AI4063" s="1"/>
      <c r="AJ4063" s="1"/>
      <c r="AK4063" s="10"/>
      <c r="AL4063" s="1"/>
      <c r="AM4063" s="1"/>
      <c r="AN4063" s="1"/>
      <c r="AO4063" s="1"/>
      <c r="AP4063" s="1"/>
      <c r="AQ4063" s="1"/>
    </row>
    <row r="4064" spans="1:43" ht="15.75" x14ac:dyDescent="0.2">
      <c r="A4064" s="67"/>
      <c r="B4064" s="8"/>
      <c r="C4064" s="224"/>
      <c r="D4064" s="28"/>
      <c r="E4064" s="9"/>
      <c r="F4064" s="110"/>
      <c r="G4064" s="12"/>
      <c r="H4064" s="11"/>
      <c r="I4064" s="11"/>
      <c r="J4064" s="1"/>
      <c r="K4064" s="1"/>
      <c r="L4064" s="8"/>
      <c r="M4064" s="14"/>
      <c r="N4064" s="14"/>
      <c r="O4064" s="8"/>
      <c r="P4064" s="8"/>
      <c r="Q4064" s="13"/>
      <c r="R4064" s="21"/>
      <c r="S4064" s="8"/>
      <c r="T4064" s="10"/>
      <c r="U4064" s="13"/>
      <c r="V4064" s="13"/>
      <c r="W4064" s="14"/>
      <c r="X4064" s="226"/>
      <c r="Y4064" s="8"/>
      <c r="Z4064" s="9"/>
      <c r="AA4064" s="26"/>
      <c r="AB4064" s="70"/>
      <c r="AC4064" s="4"/>
      <c r="AD4064" s="1"/>
      <c r="AE4064" s="11"/>
      <c r="AF4064" s="5"/>
      <c r="AG4064" s="1"/>
      <c r="AH4064" s="1"/>
      <c r="AI4064" s="1"/>
      <c r="AJ4064" s="1"/>
      <c r="AK4064" s="10"/>
      <c r="AL4064" s="1"/>
      <c r="AM4064" s="1"/>
      <c r="AN4064" s="1"/>
      <c r="AO4064" s="1"/>
      <c r="AP4064" s="1"/>
      <c r="AQ4064" s="1"/>
    </row>
    <row r="4065" spans="1:43" ht="15.75" x14ac:dyDescent="0.2">
      <c r="A4065" s="67"/>
      <c r="B4065" s="8"/>
      <c r="C4065" s="224"/>
      <c r="D4065" s="28"/>
      <c r="E4065" s="9"/>
      <c r="F4065" s="110"/>
      <c r="G4065" s="12"/>
      <c r="H4065" s="11"/>
      <c r="I4065" s="11"/>
      <c r="J4065" s="1"/>
      <c r="K4065" s="1"/>
      <c r="L4065" s="8"/>
      <c r="M4065" s="14"/>
      <c r="N4065" s="14"/>
      <c r="O4065" s="8"/>
      <c r="P4065" s="8"/>
      <c r="Q4065" s="13"/>
      <c r="R4065" s="21"/>
      <c r="S4065" s="8"/>
      <c r="T4065" s="10"/>
      <c r="U4065" s="13"/>
      <c r="V4065" s="13"/>
      <c r="W4065" s="14"/>
      <c r="X4065" s="226"/>
      <c r="Y4065" s="8"/>
      <c r="Z4065" s="9"/>
      <c r="AA4065" s="26"/>
      <c r="AB4065" s="70"/>
      <c r="AC4065" s="4"/>
      <c r="AD4065" s="1"/>
      <c r="AE4065" s="11"/>
      <c r="AF4065" s="5"/>
      <c r="AG4065" s="1"/>
      <c r="AH4065" s="1"/>
      <c r="AI4065" s="1"/>
      <c r="AJ4065" s="1"/>
      <c r="AK4065" s="10"/>
      <c r="AL4065" s="1"/>
      <c r="AM4065" s="1"/>
      <c r="AN4065" s="1"/>
      <c r="AO4065" s="1"/>
      <c r="AP4065" s="1"/>
      <c r="AQ4065" s="1"/>
    </row>
    <row r="4066" spans="1:43" ht="15.75" x14ac:dyDescent="0.2">
      <c r="A4066" s="67"/>
      <c r="B4066" s="8"/>
      <c r="C4066" s="224"/>
      <c r="D4066" s="28"/>
      <c r="E4066" s="9"/>
      <c r="F4066" s="110"/>
      <c r="G4066" s="12"/>
      <c r="H4066" s="11"/>
      <c r="I4066" s="11"/>
      <c r="J4066" s="1"/>
      <c r="K4066" s="1"/>
      <c r="L4066" s="8"/>
      <c r="M4066" s="14"/>
      <c r="N4066" s="14"/>
      <c r="O4066" s="8"/>
      <c r="P4066" s="8"/>
      <c r="Q4066" s="13"/>
      <c r="R4066" s="21"/>
      <c r="S4066" s="8"/>
      <c r="T4066" s="10"/>
      <c r="U4066" s="13"/>
      <c r="V4066" s="13"/>
      <c r="W4066" s="14"/>
      <c r="X4066" s="226"/>
      <c r="Y4066" s="8"/>
      <c r="Z4066" s="9"/>
      <c r="AA4066" s="26"/>
      <c r="AB4066" s="70"/>
      <c r="AC4066" s="4"/>
      <c r="AD4066" s="1"/>
      <c r="AE4066" s="11"/>
      <c r="AF4066" s="5"/>
      <c r="AG4066" s="1"/>
      <c r="AH4066" s="1"/>
      <c r="AI4066" s="1"/>
      <c r="AJ4066" s="1"/>
      <c r="AK4066" s="10"/>
      <c r="AL4066" s="1"/>
      <c r="AM4066" s="1"/>
      <c r="AN4066" s="1"/>
      <c r="AO4066" s="1"/>
      <c r="AP4066" s="1"/>
      <c r="AQ4066" s="1"/>
    </row>
    <row r="4067" spans="1:43" ht="15.75" x14ac:dyDescent="0.2">
      <c r="A4067" s="67"/>
      <c r="B4067" s="8"/>
      <c r="C4067" s="224"/>
      <c r="D4067" s="28"/>
      <c r="E4067" s="9"/>
      <c r="F4067" s="110"/>
      <c r="G4067" s="12"/>
      <c r="H4067" s="11"/>
      <c r="I4067" s="11"/>
      <c r="J4067" s="1"/>
      <c r="K4067" s="1"/>
      <c r="L4067" s="8"/>
      <c r="M4067" s="14"/>
      <c r="N4067" s="14"/>
      <c r="O4067" s="8"/>
      <c r="P4067" s="8"/>
      <c r="Q4067" s="13"/>
      <c r="R4067" s="21"/>
      <c r="S4067" s="8"/>
      <c r="T4067" s="10"/>
      <c r="U4067" s="13"/>
      <c r="V4067" s="13"/>
      <c r="W4067" s="14"/>
      <c r="X4067" s="226"/>
      <c r="Y4067" s="8"/>
      <c r="Z4067" s="9"/>
      <c r="AA4067" s="26"/>
      <c r="AB4067" s="70"/>
      <c r="AC4067" s="4"/>
      <c r="AD4067" s="1"/>
      <c r="AE4067" s="11"/>
      <c r="AF4067" s="5"/>
      <c r="AG4067" s="1"/>
      <c r="AH4067" s="1"/>
      <c r="AI4067" s="1"/>
      <c r="AJ4067" s="1"/>
      <c r="AK4067" s="10"/>
      <c r="AL4067" s="1"/>
      <c r="AM4067" s="1"/>
      <c r="AN4067" s="1"/>
      <c r="AO4067" s="1"/>
      <c r="AP4067" s="1"/>
      <c r="AQ4067" s="1"/>
    </row>
    <row r="4068" spans="1:43" ht="15.75" x14ac:dyDescent="0.2">
      <c r="A4068" s="67"/>
      <c r="B4068" s="8"/>
      <c r="C4068" s="224"/>
      <c r="D4068" s="28"/>
      <c r="E4068" s="9"/>
      <c r="F4068" s="110"/>
      <c r="G4068" s="12"/>
      <c r="H4068" s="11"/>
      <c r="I4068" s="11"/>
      <c r="J4068" s="1"/>
      <c r="K4068" s="1"/>
      <c r="L4068" s="8"/>
      <c r="M4068" s="14"/>
      <c r="N4068" s="14"/>
      <c r="O4068" s="8"/>
      <c r="P4068" s="8"/>
      <c r="Q4068" s="13"/>
      <c r="R4068" s="21"/>
      <c r="S4068" s="8"/>
      <c r="T4068" s="10"/>
      <c r="U4068" s="13"/>
      <c r="V4068" s="13"/>
      <c r="W4068" s="14"/>
      <c r="X4068" s="226"/>
      <c r="Y4068" s="8"/>
      <c r="Z4068" s="9"/>
      <c r="AA4068" s="26"/>
      <c r="AB4068" s="70"/>
      <c r="AC4068" s="4"/>
      <c r="AD4068" s="1"/>
      <c r="AE4068" s="11"/>
      <c r="AF4068" s="5"/>
      <c r="AG4068" s="1"/>
      <c r="AH4068" s="1"/>
      <c r="AI4068" s="1"/>
      <c r="AJ4068" s="1"/>
      <c r="AK4068" s="10"/>
      <c r="AL4068" s="1"/>
      <c r="AM4068" s="1"/>
      <c r="AN4068" s="1"/>
      <c r="AO4068" s="1"/>
      <c r="AP4068" s="1"/>
      <c r="AQ4068" s="1"/>
    </row>
    <row r="4069" spans="1:43" ht="15.75" x14ac:dyDescent="0.2">
      <c r="A4069" s="67"/>
      <c r="B4069" s="8"/>
      <c r="C4069" s="224"/>
      <c r="D4069" s="28"/>
      <c r="E4069" s="9"/>
      <c r="F4069" s="110"/>
      <c r="G4069" s="12"/>
      <c r="H4069" s="11"/>
      <c r="I4069" s="11"/>
      <c r="J4069" s="1"/>
      <c r="K4069" s="1"/>
      <c r="L4069" s="8"/>
      <c r="M4069" s="14"/>
      <c r="N4069" s="14"/>
      <c r="O4069" s="8"/>
      <c r="P4069" s="8"/>
      <c r="Q4069" s="13"/>
      <c r="R4069" s="21"/>
      <c r="S4069" s="8"/>
      <c r="T4069" s="10"/>
      <c r="U4069" s="13"/>
      <c r="V4069" s="13"/>
      <c r="W4069" s="14"/>
      <c r="X4069" s="226"/>
      <c r="Y4069" s="8"/>
      <c r="Z4069" s="9"/>
      <c r="AA4069" s="26"/>
      <c r="AB4069" s="70"/>
      <c r="AC4069" s="4"/>
      <c r="AD4069" s="1"/>
      <c r="AE4069" s="11"/>
      <c r="AF4069" s="5"/>
      <c r="AG4069" s="1"/>
      <c r="AH4069" s="1"/>
      <c r="AI4069" s="1"/>
      <c r="AJ4069" s="1"/>
      <c r="AK4069" s="10"/>
      <c r="AL4069" s="1"/>
      <c r="AM4069" s="1"/>
      <c r="AN4069" s="1"/>
      <c r="AO4069" s="1"/>
      <c r="AP4069" s="1"/>
      <c r="AQ4069" s="1"/>
    </row>
    <row r="4070" spans="1:43" ht="15.75" x14ac:dyDescent="0.2">
      <c r="A4070" s="67"/>
      <c r="B4070" s="8"/>
      <c r="C4070" s="224"/>
      <c r="D4070" s="28"/>
      <c r="E4070" s="9"/>
      <c r="F4070" s="110"/>
      <c r="G4070" s="12"/>
      <c r="H4070" s="11"/>
      <c r="I4070" s="11"/>
      <c r="J4070" s="1"/>
      <c r="K4070" s="1"/>
      <c r="L4070" s="8"/>
      <c r="M4070" s="14"/>
      <c r="N4070" s="14"/>
      <c r="O4070" s="8"/>
      <c r="P4070" s="8"/>
      <c r="Q4070" s="13"/>
      <c r="R4070" s="21"/>
      <c r="S4070" s="8"/>
      <c r="T4070" s="10"/>
      <c r="U4070" s="13"/>
      <c r="V4070" s="13"/>
      <c r="W4070" s="14"/>
      <c r="X4070" s="226"/>
      <c r="Y4070" s="8"/>
      <c r="Z4070" s="9"/>
      <c r="AA4070" s="26"/>
      <c r="AB4070" s="70"/>
      <c r="AC4070" s="4"/>
      <c r="AD4070" s="1"/>
      <c r="AE4070" s="11"/>
      <c r="AF4070" s="5"/>
      <c r="AG4070" s="1"/>
      <c r="AH4070" s="1"/>
      <c r="AI4070" s="1"/>
      <c r="AJ4070" s="1"/>
      <c r="AK4070" s="10"/>
      <c r="AL4070" s="1"/>
      <c r="AM4070" s="1"/>
      <c r="AN4070" s="1"/>
      <c r="AO4070" s="1"/>
      <c r="AP4070" s="1"/>
      <c r="AQ4070" s="1"/>
    </row>
    <row r="4071" spans="1:43" ht="15.75" x14ac:dyDescent="0.2">
      <c r="A4071" s="67"/>
      <c r="B4071" s="8"/>
      <c r="C4071" s="224"/>
      <c r="D4071" s="28"/>
      <c r="E4071" s="9"/>
      <c r="F4071" s="110"/>
      <c r="G4071" s="12"/>
      <c r="H4071" s="11"/>
      <c r="I4071" s="11"/>
      <c r="J4071" s="1"/>
      <c r="K4071" s="1"/>
      <c r="L4071" s="8"/>
      <c r="M4071" s="14"/>
      <c r="N4071" s="14"/>
      <c r="O4071" s="8"/>
      <c r="P4071" s="8"/>
      <c r="Q4071" s="13"/>
      <c r="R4071" s="21"/>
      <c r="S4071" s="8"/>
      <c r="T4071" s="10"/>
      <c r="U4071" s="13"/>
      <c r="V4071" s="13"/>
      <c r="W4071" s="14"/>
      <c r="X4071" s="226"/>
      <c r="Y4071" s="8"/>
      <c r="Z4071" s="9"/>
      <c r="AA4071" s="26"/>
      <c r="AB4071" s="70"/>
      <c r="AC4071" s="4"/>
      <c r="AD4071" s="1"/>
      <c r="AE4071" s="11"/>
      <c r="AF4071" s="5"/>
      <c r="AG4071" s="1"/>
      <c r="AH4071" s="1"/>
      <c r="AI4071" s="1"/>
      <c r="AJ4071" s="1"/>
      <c r="AK4071" s="10"/>
      <c r="AL4071" s="1"/>
      <c r="AM4071" s="1"/>
      <c r="AN4071" s="1"/>
      <c r="AO4071" s="1"/>
      <c r="AP4071" s="1"/>
      <c r="AQ4071" s="1"/>
    </row>
    <row r="4072" spans="1:43" ht="15.75" x14ac:dyDescent="0.2">
      <c r="A4072" s="67"/>
      <c r="B4072" s="8"/>
      <c r="C4072" s="224"/>
      <c r="D4072" s="28"/>
      <c r="E4072" s="9"/>
      <c r="F4072" s="110"/>
      <c r="G4072" s="12"/>
      <c r="H4072" s="11"/>
      <c r="I4072" s="11"/>
      <c r="J4072" s="1"/>
      <c r="K4072" s="1"/>
      <c r="L4072" s="8"/>
      <c r="M4072" s="14"/>
      <c r="N4072" s="14"/>
      <c r="O4072" s="8"/>
      <c r="P4072" s="8"/>
      <c r="Q4072" s="13"/>
      <c r="R4072" s="21"/>
      <c r="S4072" s="8"/>
      <c r="T4072" s="10"/>
      <c r="U4072" s="13"/>
      <c r="V4072" s="13"/>
      <c r="W4072" s="14"/>
      <c r="X4072" s="226"/>
      <c r="Y4072" s="8"/>
      <c r="Z4072" s="9"/>
      <c r="AA4072" s="26"/>
      <c r="AB4072" s="70"/>
      <c r="AC4072" s="4"/>
      <c r="AD4072" s="1"/>
      <c r="AE4072" s="11"/>
      <c r="AF4072" s="5"/>
      <c r="AG4072" s="1"/>
      <c r="AH4072" s="1"/>
      <c r="AI4072" s="1"/>
      <c r="AJ4072" s="1"/>
      <c r="AK4072" s="10"/>
      <c r="AL4072" s="1"/>
      <c r="AM4072" s="1"/>
      <c r="AN4072" s="1"/>
      <c r="AO4072" s="1"/>
      <c r="AP4072" s="1"/>
      <c r="AQ4072" s="1"/>
    </row>
    <row r="4073" spans="1:43" ht="15.75" x14ac:dyDescent="0.2">
      <c r="A4073" s="67"/>
      <c r="B4073" s="8"/>
      <c r="C4073" s="224"/>
      <c r="D4073" s="28"/>
      <c r="E4073" s="9"/>
      <c r="F4073" s="110"/>
      <c r="G4073" s="12"/>
      <c r="H4073" s="11"/>
      <c r="I4073" s="11"/>
      <c r="J4073" s="1"/>
      <c r="K4073" s="1"/>
      <c r="L4073" s="8"/>
      <c r="M4073" s="14"/>
      <c r="N4073" s="14"/>
      <c r="O4073" s="8"/>
      <c r="P4073" s="8"/>
      <c r="Q4073" s="13"/>
      <c r="R4073" s="21"/>
      <c r="S4073" s="8"/>
      <c r="T4073" s="10"/>
      <c r="U4073" s="13"/>
      <c r="V4073" s="13"/>
      <c r="W4073" s="14"/>
      <c r="X4073" s="226"/>
      <c r="Y4073" s="8"/>
      <c r="Z4073" s="9"/>
      <c r="AA4073" s="26"/>
      <c r="AB4073" s="70"/>
      <c r="AC4073" s="4"/>
      <c r="AD4073" s="1"/>
      <c r="AE4073" s="11"/>
      <c r="AF4073" s="5"/>
      <c r="AG4073" s="1"/>
      <c r="AH4073" s="1"/>
      <c r="AI4073" s="1"/>
      <c r="AJ4073" s="1"/>
      <c r="AK4073" s="10"/>
      <c r="AL4073" s="1"/>
      <c r="AM4073" s="1"/>
      <c r="AN4073" s="1"/>
      <c r="AO4073" s="1"/>
      <c r="AP4073" s="1"/>
      <c r="AQ4073" s="1"/>
    </row>
    <row r="4074" spans="1:43" ht="15.75" x14ac:dyDescent="0.2">
      <c r="A4074" s="67"/>
      <c r="B4074" s="8"/>
      <c r="C4074" s="224"/>
      <c r="D4074" s="28"/>
      <c r="E4074" s="9"/>
      <c r="F4074" s="110"/>
      <c r="G4074" s="12"/>
      <c r="H4074" s="11"/>
      <c r="I4074" s="11"/>
      <c r="J4074" s="1"/>
      <c r="K4074" s="1"/>
      <c r="L4074" s="8"/>
      <c r="M4074" s="14"/>
      <c r="N4074" s="14"/>
      <c r="O4074" s="8"/>
      <c r="P4074" s="8"/>
      <c r="Q4074" s="13"/>
      <c r="R4074" s="21"/>
      <c r="S4074" s="8"/>
      <c r="T4074" s="10"/>
      <c r="U4074" s="13"/>
      <c r="V4074" s="13"/>
      <c r="W4074" s="14"/>
      <c r="X4074" s="226"/>
      <c r="Y4074" s="8"/>
      <c r="Z4074" s="9"/>
      <c r="AA4074" s="26"/>
      <c r="AB4074" s="70"/>
      <c r="AC4074" s="4"/>
      <c r="AD4074" s="1"/>
      <c r="AE4074" s="11"/>
      <c r="AF4074" s="5"/>
      <c r="AG4074" s="1"/>
      <c r="AH4074" s="1"/>
      <c r="AI4074" s="1"/>
      <c r="AJ4074" s="1"/>
      <c r="AK4074" s="10"/>
      <c r="AL4074" s="1"/>
      <c r="AM4074" s="1"/>
      <c r="AN4074" s="1"/>
      <c r="AO4074" s="1"/>
      <c r="AP4074" s="1"/>
      <c r="AQ4074" s="1"/>
    </row>
    <row r="4075" spans="1:43" ht="15.75" x14ac:dyDescent="0.2">
      <c r="A4075" s="67"/>
      <c r="B4075" s="8"/>
      <c r="C4075" s="224"/>
      <c r="D4075" s="28"/>
      <c r="E4075" s="9"/>
      <c r="F4075" s="110"/>
      <c r="G4075" s="12"/>
      <c r="H4075" s="11"/>
      <c r="I4075" s="11"/>
      <c r="J4075" s="1"/>
      <c r="K4075" s="1"/>
      <c r="L4075" s="8"/>
      <c r="M4075" s="14"/>
      <c r="N4075" s="14"/>
      <c r="O4075" s="8"/>
      <c r="P4075" s="8"/>
      <c r="Q4075" s="13"/>
      <c r="R4075" s="21"/>
      <c r="S4075" s="8"/>
      <c r="T4075" s="10"/>
      <c r="U4075" s="13"/>
      <c r="V4075" s="13"/>
      <c r="W4075" s="14"/>
      <c r="X4075" s="226"/>
      <c r="Y4075" s="8"/>
      <c r="Z4075" s="9"/>
      <c r="AA4075" s="26"/>
      <c r="AB4075" s="70"/>
      <c r="AC4075" s="4"/>
      <c r="AD4075" s="1"/>
      <c r="AE4075" s="11"/>
      <c r="AF4075" s="5"/>
      <c r="AG4075" s="1"/>
      <c r="AH4075" s="1"/>
      <c r="AI4075" s="1"/>
      <c r="AJ4075" s="1"/>
      <c r="AK4075" s="10"/>
      <c r="AL4075" s="1"/>
      <c r="AM4075" s="1"/>
      <c r="AN4075" s="1"/>
      <c r="AO4075" s="1"/>
      <c r="AP4075" s="1"/>
      <c r="AQ4075" s="1"/>
    </row>
    <row r="4076" spans="1:43" ht="15.75" x14ac:dyDescent="0.2">
      <c r="A4076" s="67"/>
      <c r="B4076" s="8"/>
      <c r="C4076" s="224"/>
      <c r="D4076" s="28"/>
      <c r="E4076" s="9"/>
      <c r="F4076" s="110"/>
      <c r="G4076" s="12"/>
      <c r="H4076" s="11"/>
      <c r="I4076" s="11"/>
      <c r="J4076" s="1"/>
      <c r="K4076" s="1"/>
      <c r="L4076" s="8"/>
      <c r="M4076" s="14"/>
      <c r="N4076" s="14"/>
      <c r="O4076" s="8"/>
      <c r="P4076" s="8"/>
      <c r="Q4076" s="13"/>
      <c r="R4076" s="21"/>
      <c r="S4076" s="8"/>
      <c r="T4076" s="10"/>
      <c r="U4076" s="13"/>
      <c r="V4076" s="13"/>
      <c r="W4076" s="14"/>
      <c r="X4076" s="226"/>
      <c r="Y4076" s="8"/>
      <c r="Z4076" s="9"/>
      <c r="AA4076" s="26"/>
      <c r="AB4076" s="70"/>
      <c r="AC4076" s="4"/>
      <c r="AD4076" s="1"/>
      <c r="AE4076" s="11"/>
      <c r="AF4076" s="5"/>
      <c r="AG4076" s="1"/>
      <c r="AH4076" s="1"/>
      <c r="AI4076" s="1"/>
      <c r="AJ4076" s="1"/>
      <c r="AK4076" s="10"/>
      <c r="AL4076" s="1"/>
      <c r="AM4076" s="1"/>
      <c r="AN4076" s="1"/>
      <c r="AO4076" s="1"/>
      <c r="AP4076" s="1"/>
      <c r="AQ4076" s="1"/>
    </row>
    <row r="4077" spans="1:43" ht="15.75" x14ac:dyDescent="0.2">
      <c r="A4077" s="67"/>
      <c r="B4077" s="8"/>
      <c r="C4077" s="224"/>
      <c r="D4077" s="28"/>
      <c r="E4077" s="9"/>
      <c r="F4077" s="110"/>
      <c r="G4077" s="12"/>
      <c r="H4077" s="11"/>
      <c r="I4077" s="11"/>
      <c r="J4077" s="1"/>
      <c r="K4077" s="1"/>
      <c r="L4077" s="8"/>
      <c r="M4077" s="14"/>
      <c r="N4077" s="14"/>
      <c r="O4077" s="8"/>
      <c r="P4077" s="8"/>
      <c r="Q4077" s="13"/>
      <c r="R4077" s="21"/>
      <c r="S4077" s="8"/>
      <c r="T4077" s="10"/>
      <c r="U4077" s="13"/>
      <c r="V4077" s="13"/>
      <c r="W4077" s="14"/>
      <c r="X4077" s="226"/>
      <c r="Y4077" s="8"/>
      <c r="Z4077" s="9"/>
      <c r="AA4077" s="26"/>
      <c r="AB4077" s="70"/>
      <c r="AC4077" s="4"/>
      <c r="AD4077" s="1"/>
      <c r="AE4077" s="11"/>
      <c r="AF4077" s="5"/>
      <c r="AG4077" s="1"/>
      <c r="AH4077" s="1"/>
      <c r="AI4077" s="1"/>
      <c r="AJ4077" s="1"/>
      <c r="AK4077" s="10"/>
      <c r="AL4077" s="1"/>
      <c r="AM4077" s="1"/>
      <c r="AN4077" s="1"/>
      <c r="AO4077" s="1"/>
      <c r="AP4077" s="1"/>
      <c r="AQ4077" s="1"/>
    </row>
    <row r="4078" spans="1:43" ht="15.75" x14ac:dyDescent="0.2">
      <c r="A4078" s="67"/>
      <c r="B4078" s="8"/>
      <c r="C4078" s="224"/>
      <c r="D4078" s="28"/>
      <c r="E4078" s="9"/>
      <c r="F4078" s="110"/>
      <c r="G4078" s="12"/>
      <c r="H4078" s="11"/>
      <c r="I4078" s="11"/>
      <c r="J4078" s="1"/>
      <c r="K4078" s="1"/>
      <c r="L4078" s="8"/>
      <c r="M4078" s="14"/>
      <c r="N4078" s="14"/>
      <c r="O4078" s="8"/>
      <c r="P4078" s="8"/>
      <c r="Q4078" s="13"/>
      <c r="R4078" s="21"/>
      <c r="S4078" s="8"/>
      <c r="T4078" s="10"/>
      <c r="U4078" s="13"/>
      <c r="V4078" s="13"/>
      <c r="W4078" s="14"/>
      <c r="X4078" s="226"/>
      <c r="Y4078" s="8"/>
      <c r="Z4078" s="9"/>
      <c r="AA4078" s="26"/>
      <c r="AB4078" s="70"/>
      <c r="AC4078" s="4"/>
      <c r="AD4078" s="1"/>
      <c r="AE4078" s="11"/>
      <c r="AF4078" s="5"/>
      <c r="AG4078" s="1"/>
      <c r="AH4078" s="1"/>
      <c r="AI4078" s="1"/>
      <c r="AJ4078" s="1"/>
      <c r="AK4078" s="10"/>
      <c r="AL4078" s="1"/>
      <c r="AM4078" s="1"/>
      <c r="AN4078" s="1"/>
      <c r="AO4078" s="1"/>
      <c r="AP4078" s="1"/>
      <c r="AQ4078" s="1"/>
    </row>
    <row r="4079" spans="1:43" ht="15.75" x14ac:dyDescent="0.2">
      <c r="A4079" s="67"/>
      <c r="B4079" s="8"/>
      <c r="C4079" s="224"/>
      <c r="D4079" s="28"/>
      <c r="E4079" s="9"/>
      <c r="F4079" s="110"/>
      <c r="G4079" s="12"/>
      <c r="H4079" s="11"/>
      <c r="I4079" s="11"/>
      <c r="J4079" s="1"/>
      <c r="K4079" s="1"/>
      <c r="L4079" s="8"/>
      <c r="M4079" s="14"/>
      <c r="N4079" s="14"/>
      <c r="O4079" s="8"/>
      <c r="P4079" s="8"/>
      <c r="Q4079" s="13"/>
      <c r="R4079" s="21"/>
      <c r="S4079" s="8"/>
      <c r="T4079" s="10"/>
      <c r="U4079" s="13"/>
      <c r="V4079" s="13"/>
      <c r="W4079" s="14"/>
      <c r="X4079" s="226"/>
      <c r="Y4079" s="8"/>
      <c r="Z4079" s="9"/>
      <c r="AA4079" s="26"/>
      <c r="AB4079" s="70"/>
      <c r="AC4079" s="4"/>
      <c r="AD4079" s="1"/>
      <c r="AE4079" s="11"/>
      <c r="AF4079" s="5"/>
      <c r="AG4079" s="1"/>
      <c r="AH4079" s="1"/>
      <c r="AI4079" s="1"/>
      <c r="AJ4079" s="1"/>
      <c r="AK4079" s="10"/>
      <c r="AL4079" s="1"/>
      <c r="AM4079" s="1"/>
      <c r="AN4079" s="1"/>
      <c r="AO4079" s="1"/>
      <c r="AP4079" s="1"/>
      <c r="AQ4079" s="1"/>
    </row>
    <row r="4080" spans="1:43" ht="15.75" x14ac:dyDescent="0.2">
      <c r="A4080" s="67"/>
      <c r="B4080" s="8"/>
      <c r="C4080" s="224"/>
      <c r="D4080" s="28"/>
      <c r="E4080" s="9"/>
      <c r="F4080" s="110"/>
      <c r="G4080" s="12"/>
      <c r="H4080" s="11"/>
      <c r="I4080" s="11"/>
      <c r="J4080" s="1"/>
      <c r="K4080" s="1"/>
      <c r="L4080" s="8"/>
      <c r="M4080" s="14"/>
      <c r="N4080" s="14"/>
      <c r="O4080" s="8"/>
      <c r="P4080" s="8"/>
      <c r="Q4080" s="13"/>
      <c r="R4080" s="21"/>
      <c r="S4080" s="8"/>
      <c r="T4080" s="10"/>
      <c r="U4080" s="13"/>
      <c r="V4080" s="13"/>
      <c r="W4080" s="14"/>
      <c r="X4080" s="226"/>
      <c r="Y4080" s="8"/>
      <c r="Z4080" s="9"/>
      <c r="AA4080" s="26"/>
      <c r="AB4080" s="70"/>
      <c r="AC4080" s="4"/>
      <c r="AD4080" s="1"/>
      <c r="AE4080" s="11"/>
      <c r="AF4080" s="5"/>
      <c r="AG4080" s="1"/>
      <c r="AH4080" s="1"/>
      <c r="AI4080" s="1"/>
      <c r="AJ4080" s="1"/>
      <c r="AK4080" s="10"/>
      <c r="AL4080" s="1"/>
      <c r="AM4080" s="1"/>
      <c r="AN4080" s="1"/>
      <c r="AO4080" s="1"/>
      <c r="AP4080" s="1"/>
      <c r="AQ4080" s="1"/>
    </row>
    <row r="4081" spans="1:43" ht="15.75" x14ac:dyDescent="0.2">
      <c r="A4081" s="67"/>
      <c r="B4081" s="8"/>
      <c r="C4081" s="224"/>
      <c r="D4081" s="28"/>
      <c r="E4081" s="9"/>
      <c r="F4081" s="110"/>
      <c r="G4081" s="12"/>
      <c r="H4081" s="11"/>
      <c r="I4081" s="11"/>
      <c r="J4081" s="1"/>
      <c r="K4081" s="1"/>
      <c r="L4081" s="8"/>
      <c r="M4081" s="14"/>
      <c r="N4081" s="14"/>
      <c r="O4081" s="8"/>
      <c r="P4081" s="8"/>
      <c r="Q4081" s="13"/>
      <c r="R4081" s="21"/>
      <c r="S4081" s="8"/>
      <c r="T4081" s="10"/>
      <c r="U4081" s="13"/>
      <c r="V4081" s="13"/>
      <c r="W4081" s="14"/>
      <c r="X4081" s="226"/>
      <c r="Y4081" s="8"/>
      <c r="Z4081" s="9"/>
      <c r="AA4081" s="26"/>
      <c r="AB4081" s="70"/>
      <c r="AC4081" s="4"/>
      <c r="AD4081" s="1"/>
      <c r="AE4081" s="11"/>
      <c r="AF4081" s="5"/>
      <c r="AG4081" s="1"/>
      <c r="AH4081" s="1"/>
      <c r="AI4081" s="1"/>
      <c r="AJ4081" s="1"/>
      <c r="AK4081" s="10"/>
      <c r="AL4081" s="1"/>
      <c r="AM4081" s="1"/>
      <c r="AN4081" s="1"/>
      <c r="AO4081" s="1"/>
      <c r="AP4081" s="1"/>
      <c r="AQ4081" s="1"/>
    </row>
    <row r="4082" spans="1:43" ht="15.75" x14ac:dyDescent="0.2">
      <c r="A4082" s="67"/>
      <c r="B4082" s="8"/>
      <c r="C4082" s="224"/>
      <c r="D4082" s="28"/>
      <c r="E4082" s="9"/>
      <c r="F4082" s="110"/>
      <c r="G4082" s="12"/>
      <c r="H4082" s="11"/>
      <c r="I4082" s="11"/>
      <c r="J4082" s="1"/>
      <c r="K4082" s="1"/>
      <c r="L4082" s="8"/>
      <c r="M4082" s="14"/>
      <c r="N4082" s="14"/>
      <c r="O4082" s="8"/>
      <c r="P4082" s="8"/>
      <c r="Q4082" s="13"/>
      <c r="R4082" s="21"/>
      <c r="S4082" s="8"/>
      <c r="T4082" s="10"/>
      <c r="U4082" s="13"/>
      <c r="V4082" s="13"/>
      <c r="W4082" s="14"/>
      <c r="X4082" s="226"/>
      <c r="Y4082" s="8"/>
      <c r="Z4082" s="9"/>
      <c r="AA4082" s="26"/>
      <c r="AB4082" s="70"/>
    </row>
    <row r="4083" spans="1:43" ht="15.75" x14ac:dyDescent="0.2">
      <c r="A4083" s="67"/>
      <c r="B4083" s="8"/>
      <c r="C4083" s="224"/>
      <c r="D4083" s="28"/>
      <c r="E4083" s="9"/>
      <c r="F4083" s="110"/>
      <c r="G4083" s="12"/>
      <c r="H4083" s="11"/>
      <c r="I4083" s="11"/>
      <c r="J4083" s="1"/>
      <c r="K4083" s="1"/>
      <c r="L4083" s="8"/>
      <c r="M4083" s="14"/>
      <c r="N4083" s="14"/>
      <c r="O4083" s="8"/>
      <c r="P4083" s="8"/>
      <c r="Q4083" s="13"/>
      <c r="R4083" s="21"/>
      <c r="S4083" s="8"/>
      <c r="T4083" s="10"/>
      <c r="U4083" s="13"/>
      <c r="V4083" s="13"/>
      <c r="W4083" s="14"/>
      <c r="X4083" s="226"/>
      <c r="Y4083" s="8"/>
      <c r="Z4083" s="9"/>
      <c r="AA4083" s="26"/>
      <c r="AB4083" s="70"/>
    </row>
    <row r="4084" spans="1:43" ht="15.75" x14ac:dyDescent="0.2">
      <c r="A4084" s="67"/>
      <c r="B4084" s="8"/>
      <c r="C4084" s="224"/>
      <c r="D4084" s="28"/>
      <c r="E4084" s="9"/>
      <c r="F4084" s="110"/>
      <c r="G4084" s="12"/>
      <c r="H4084" s="11"/>
      <c r="I4084" s="11"/>
      <c r="J4084" s="1"/>
      <c r="K4084" s="1"/>
      <c r="L4084" s="8"/>
      <c r="M4084" s="14"/>
      <c r="N4084" s="14"/>
      <c r="O4084" s="8"/>
      <c r="P4084" s="8"/>
      <c r="Q4084" s="13"/>
      <c r="R4084" s="21"/>
      <c r="S4084" s="8"/>
      <c r="T4084" s="10"/>
      <c r="U4084" s="13"/>
      <c r="V4084" s="13"/>
      <c r="W4084" s="14"/>
      <c r="X4084" s="226"/>
      <c r="Y4084" s="8"/>
      <c r="Z4084" s="9"/>
      <c r="AA4084" s="26"/>
      <c r="AB4084" s="70"/>
    </row>
    <row r="4085" spans="1:43" ht="15.75" x14ac:dyDescent="0.2">
      <c r="A4085" s="67"/>
      <c r="B4085" s="8"/>
      <c r="C4085" s="224"/>
      <c r="D4085" s="28"/>
      <c r="E4085" s="9"/>
      <c r="F4085" s="110"/>
      <c r="G4085" s="12"/>
      <c r="H4085" s="11"/>
      <c r="I4085" s="11"/>
      <c r="J4085" s="1"/>
      <c r="K4085" s="1"/>
      <c r="L4085" s="8"/>
      <c r="M4085" s="14"/>
      <c r="N4085" s="14"/>
      <c r="O4085" s="8"/>
      <c r="P4085" s="8"/>
      <c r="Q4085" s="13"/>
      <c r="R4085" s="21"/>
      <c r="S4085" s="8"/>
      <c r="T4085" s="10"/>
      <c r="U4085" s="13"/>
      <c r="V4085" s="13"/>
      <c r="W4085" s="14"/>
      <c r="X4085" s="226"/>
      <c r="Y4085" s="8"/>
      <c r="Z4085" s="9"/>
      <c r="AA4085" s="26"/>
      <c r="AB4085" s="70"/>
    </row>
    <row r="4086" spans="1:43" ht="15.75" x14ac:dyDescent="0.2">
      <c r="A4086" s="67"/>
      <c r="B4086" s="8"/>
      <c r="C4086" s="224"/>
      <c r="D4086" s="28"/>
      <c r="E4086" s="9"/>
      <c r="F4086" s="110"/>
      <c r="G4086" s="12"/>
      <c r="H4086" s="11"/>
      <c r="I4086" s="11"/>
      <c r="J4086" s="1"/>
      <c r="K4086" s="1"/>
      <c r="L4086" s="8"/>
      <c r="M4086" s="14"/>
      <c r="N4086" s="14"/>
      <c r="O4086" s="8"/>
      <c r="P4086" s="8"/>
      <c r="Q4086" s="13"/>
      <c r="R4086" s="21"/>
      <c r="S4086" s="8"/>
      <c r="T4086" s="10"/>
      <c r="U4086" s="13"/>
      <c r="V4086" s="13"/>
      <c r="W4086" s="14"/>
      <c r="X4086" s="226"/>
      <c r="Y4086" s="8"/>
      <c r="Z4086" s="9"/>
      <c r="AA4086" s="26"/>
      <c r="AB4086" s="70"/>
    </row>
    <row r="4087" spans="1:43" ht="15.75" x14ac:dyDescent="0.2">
      <c r="A4087" s="67"/>
      <c r="B4087" s="8"/>
      <c r="C4087" s="224"/>
      <c r="D4087" s="28"/>
      <c r="E4087" s="9"/>
      <c r="F4087" s="110"/>
      <c r="G4087" s="12"/>
      <c r="H4087" s="11"/>
      <c r="I4087" s="11"/>
      <c r="J4087" s="1"/>
      <c r="K4087" s="1"/>
      <c r="L4087" s="8"/>
      <c r="M4087" s="14"/>
      <c r="N4087" s="14"/>
      <c r="O4087" s="8"/>
      <c r="P4087" s="8"/>
      <c r="Q4087" s="13"/>
      <c r="R4087" s="21"/>
      <c r="S4087" s="8"/>
      <c r="T4087" s="10"/>
      <c r="U4087" s="13"/>
      <c r="V4087" s="13"/>
      <c r="W4087" s="14"/>
      <c r="X4087" s="226"/>
      <c r="Y4087" s="8"/>
      <c r="Z4087" s="9"/>
      <c r="AA4087" s="26"/>
      <c r="AB4087" s="70"/>
    </row>
    <row r="4088" spans="1:43" ht="15.75" x14ac:dyDescent="0.2">
      <c r="A4088" s="67"/>
      <c r="B4088" s="8"/>
      <c r="C4088" s="224"/>
      <c r="D4088" s="28"/>
      <c r="E4088" s="9"/>
      <c r="F4088" s="110"/>
      <c r="G4088" s="12"/>
      <c r="H4088" s="11"/>
      <c r="I4088" s="11"/>
      <c r="J4088" s="1"/>
      <c r="K4088" s="1"/>
      <c r="L4088" s="8"/>
      <c r="M4088" s="14"/>
      <c r="N4088" s="14"/>
      <c r="O4088" s="8"/>
      <c r="P4088" s="8"/>
      <c r="Q4088" s="13"/>
      <c r="R4088" s="21"/>
      <c r="S4088" s="8"/>
      <c r="T4088" s="10"/>
      <c r="U4088" s="13"/>
      <c r="V4088" s="13"/>
      <c r="W4088" s="14"/>
      <c r="X4088" s="226"/>
      <c r="Y4088" s="8"/>
      <c r="Z4088" s="9"/>
      <c r="AA4088" s="26"/>
      <c r="AB4088" s="70"/>
    </row>
    <row r="4089" spans="1:43" ht="15.75" x14ac:dyDescent="0.2">
      <c r="A4089" s="67"/>
      <c r="B4089" s="8"/>
      <c r="C4089" s="224"/>
      <c r="D4089" s="28"/>
      <c r="E4089" s="9"/>
      <c r="F4089" s="110"/>
      <c r="G4089" s="12"/>
      <c r="H4089" s="11"/>
      <c r="I4089" s="11"/>
      <c r="J4089" s="1"/>
      <c r="K4089" s="1"/>
      <c r="L4089" s="8"/>
      <c r="M4089" s="14"/>
      <c r="N4089" s="14"/>
      <c r="O4089" s="8"/>
      <c r="P4089" s="8"/>
      <c r="Q4089" s="13"/>
      <c r="R4089" s="21"/>
      <c r="S4089" s="8"/>
      <c r="T4089" s="10"/>
      <c r="U4089" s="13"/>
      <c r="V4089" s="13"/>
      <c r="W4089" s="14"/>
      <c r="X4089" s="226"/>
      <c r="Y4089" s="8"/>
      <c r="Z4089" s="9"/>
      <c r="AA4089" s="26"/>
      <c r="AB4089" s="70"/>
    </row>
    <row r="4090" spans="1:43" ht="15.75" x14ac:dyDescent="0.2">
      <c r="A4090" s="67"/>
      <c r="B4090" s="8"/>
      <c r="C4090" s="224"/>
      <c r="D4090" s="28"/>
      <c r="E4090" s="9"/>
      <c r="F4090" s="110"/>
      <c r="G4090" s="12"/>
      <c r="H4090" s="11"/>
      <c r="I4090" s="11"/>
      <c r="J4090" s="1"/>
      <c r="K4090" s="1"/>
      <c r="L4090" s="8"/>
      <c r="M4090" s="14"/>
      <c r="N4090" s="14"/>
      <c r="O4090" s="8"/>
      <c r="P4090" s="8"/>
      <c r="Q4090" s="13"/>
      <c r="R4090" s="21"/>
      <c r="S4090" s="8"/>
      <c r="T4090" s="10"/>
      <c r="U4090" s="13"/>
      <c r="V4090" s="13"/>
      <c r="W4090" s="14"/>
      <c r="X4090" s="226"/>
      <c r="Y4090" s="8"/>
      <c r="Z4090" s="9"/>
      <c r="AA4090" s="26"/>
      <c r="AB4090" s="70"/>
    </row>
    <row r="4091" spans="1:43" ht="15.75" x14ac:dyDescent="0.2">
      <c r="A4091" s="67"/>
      <c r="B4091" s="8"/>
      <c r="C4091" s="224"/>
      <c r="D4091" s="28"/>
      <c r="E4091" s="9"/>
      <c r="F4091" s="110"/>
      <c r="G4091" s="12"/>
      <c r="H4091" s="11"/>
      <c r="I4091" s="11"/>
      <c r="J4091" s="1"/>
      <c r="K4091" s="1"/>
      <c r="L4091" s="8"/>
      <c r="M4091" s="14"/>
      <c r="N4091" s="14"/>
      <c r="O4091" s="8"/>
      <c r="P4091" s="8"/>
      <c r="Q4091" s="13"/>
      <c r="R4091" s="21"/>
      <c r="S4091" s="8"/>
      <c r="T4091" s="10"/>
      <c r="U4091" s="13"/>
      <c r="V4091" s="13"/>
      <c r="W4091" s="14"/>
      <c r="X4091" s="226"/>
      <c r="Y4091" s="8"/>
      <c r="Z4091" s="9"/>
      <c r="AA4091" s="26"/>
      <c r="AB4091" s="70"/>
    </row>
    <row r="4092" spans="1:43" ht="15.75" x14ac:dyDescent="0.2">
      <c r="A4092" s="67"/>
      <c r="B4092" s="8"/>
      <c r="C4092" s="224"/>
      <c r="D4092" s="28"/>
      <c r="E4092" s="9"/>
      <c r="F4092" s="110"/>
      <c r="G4092" s="12"/>
      <c r="H4092" s="11"/>
      <c r="I4092" s="11"/>
      <c r="J4092" s="1"/>
      <c r="K4092" s="1"/>
      <c r="L4092" s="8"/>
      <c r="M4092" s="14"/>
      <c r="N4092" s="14"/>
      <c r="O4092" s="8"/>
      <c r="P4092" s="8"/>
      <c r="Q4092" s="13"/>
      <c r="R4092" s="21"/>
      <c r="S4092" s="8"/>
      <c r="T4092" s="10"/>
      <c r="U4092" s="13"/>
      <c r="V4092" s="13"/>
      <c r="W4092" s="14"/>
      <c r="X4092" s="226"/>
      <c r="Y4092" s="8"/>
      <c r="Z4092" s="9"/>
      <c r="AA4092" s="26"/>
      <c r="AB4092" s="70"/>
    </row>
    <row r="4093" spans="1:43" ht="15.75" x14ac:dyDescent="0.2">
      <c r="A4093" s="67"/>
      <c r="B4093" s="8"/>
      <c r="C4093" s="224"/>
      <c r="D4093" s="28"/>
      <c r="E4093" s="9"/>
      <c r="F4093" s="110"/>
      <c r="G4093" s="12"/>
      <c r="H4093" s="11"/>
      <c r="I4093" s="11"/>
      <c r="J4093" s="1"/>
      <c r="K4093" s="1"/>
      <c r="L4093" s="8"/>
      <c r="M4093" s="14"/>
      <c r="N4093" s="14"/>
      <c r="O4093" s="8"/>
      <c r="P4093" s="8"/>
      <c r="Q4093" s="13"/>
      <c r="R4093" s="21"/>
      <c r="S4093" s="8"/>
      <c r="T4093" s="10"/>
      <c r="U4093" s="13"/>
      <c r="V4093" s="13"/>
      <c r="W4093" s="14"/>
      <c r="X4093" s="226"/>
      <c r="Y4093" s="8"/>
      <c r="Z4093" s="9"/>
      <c r="AA4093" s="26"/>
      <c r="AB4093" s="70"/>
    </row>
    <row r="4094" spans="1:43" ht="15.75" x14ac:dyDescent="0.2">
      <c r="A4094" s="67"/>
      <c r="B4094" s="8"/>
      <c r="C4094" s="224"/>
      <c r="D4094" s="28"/>
      <c r="E4094" s="9"/>
      <c r="F4094" s="110"/>
      <c r="G4094" s="12"/>
      <c r="H4094" s="11"/>
      <c r="I4094" s="11"/>
      <c r="J4094" s="1"/>
      <c r="K4094" s="1"/>
      <c r="L4094" s="8"/>
      <c r="M4094" s="14"/>
      <c r="N4094" s="14"/>
      <c r="O4094" s="8"/>
      <c r="P4094" s="8"/>
      <c r="Q4094" s="13"/>
      <c r="R4094" s="21"/>
      <c r="S4094" s="8"/>
      <c r="T4094" s="10"/>
      <c r="U4094" s="13"/>
      <c r="V4094" s="13"/>
      <c r="W4094" s="14"/>
      <c r="X4094" s="226"/>
      <c r="Y4094" s="8"/>
      <c r="Z4094" s="9"/>
      <c r="AA4094" s="26"/>
      <c r="AB4094" s="70"/>
    </row>
    <row r="4095" spans="1:43" ht="15.75" x14ac:dyDescent="0.2">
      <c r="A4095" s="67"/>
      <c r="B4095" s="8"/>
      <c r="C4095" s="224"/>
      <c r="D4095" s="28"/>
      <c r="E4095" s="9"/>
      <c r="F4095" s="110"/>
      <c r="G4095" s="12"/>
      <c r="H4095" s="11"/>
      <c r="I4095" s="11"/>
      <c r="J4095" s="1"/>
      <c r="K4095" s="1"/>
      <c r="L4095" s="8"/>
      <c r="M4095" s="14"/>
      <c r="N4095" s="14"/>
      <c r="O4095" s="8"/>
      <c r="P4095" s="8"/>
      <c r="Q4095" s="13"/>
      <c r="R4095" s="21"/>
      <c r="S4095" s="8"/>
      <c r="T4095" s="10"/>
      <c r="U4095" s="13"/>
      <c r="V4095" s="13"/>
      <c r="W4095" s="14"/>
      <c r="X4095" s="226"/>
      <c r="Y4095" s="8"/>
      <c r="Z4095" s="9"/>
      <c r="AA4095" s="26"/>
      <c r="AB4095" s="70"/>
    </row>
    <row r="4096" spans="1:43" ht="15.75" x14ac:dyDescent="0.2">
      <c r="A4096" s="67"/>
      <c r="B4096" s="8"/>
      <c r="C4096" s="224"/>
      <c r="D4096" s="28"/>
      <c r="E4096" s="9"/>
      <c r="F4096" s="110"/>
      <c r="G4096" s="12"/>
      <c r="H4096" s="11"/>
      <c r="I4096" s="11"/>
      <c r="J4096" s="1"/>
      <c r="K4096" s="1"/>
      <c r="L4096" s="8"/>
      <c r="M4096" s="14"/>
      <c r="N4096" s="14"/>
      <c r="O4096" s="8"/>
      <c r="P4096" s="8"/>
      <c r="Q4096" s="13"/>
      <c r="R4096" s="21"/>
      <c r="S4096" s="8"/>
      <c r="T4096" s="10"/>
      <c r="U4096" s="13"/>
      <c r="V4096" s="13"/>
      <c r="W4096" s="14"/>
      <c r="X4096" s="226"/>
      <c r="Y4096" s="8"/>
      <c r="Z4096" s="9"/>
      <c r="AA4096" s="26"/>
      <c r="AB4096" s="70"/>
    </row>
    <row r="4097" spans="1:28" ht="15.75" x14ac:dyDescent="0.2">
      <c r="A4097" s="67"/>
      <c r="B4097" s="8"/>
      <c r="C4097" s="224"/>
      <c r="D4097" s="28"/>
      <c r="E4097" s="9"/>
      <c r="F4097" s="110"/>
      <c r="G4097" s="12"/>
      <c r="H4097" s="11"/>
      <c r="I4097" s="11"/>
      <c r="J4097" s="1"/>
      <c r="K4097" s="1"/>
      <c r="L4097" s="8"/>
      <c r="M4097" s="14"/>
      <c r="N4097" s="14"/>
      <c r="O4097" s="8"/>
      <c r="P4097" s="8"/>
      <c r="Q4097" s="13"/>
      <c r="R4097" s="21"/>
      <c r="S4097" s="8"/>
      <c r="T4097" s="10"/>
      <c r="U4097" s="13"/>
      <c r="V4097" s="13"/>
      <c r="W4097" s="14"/>
      <c r="X4097" s="226"/>
      <c r="Y4097" s="8"/>
      <c r="Z4097" s="9"/>
      <c r="AA4097" s="26"/>
      <c r="AB4097" s="70"/>
    </row>
    <row r="4098" spans="1:28" ht="15.75" x14ac:dyDescent="0.2">
      <c r="A4098" s="67"/>
      <c r="B4098" s="8"/>
      <c r="C4098" s="224"/>
      <c r="D4098" s="28"/>
      <c r="E4098" s="9"/>
      <c r="F4098" s="110"/>
      <c r="G4098" s="12"/>
      <c r="H4098" s="11"/>
      <c r="I4098" s="11"/>
      <c r="J4098" s="1"/>
      <c r="K4098" s="1"/>
      <c r="L4098" s="8"/>
      <c r="M4098" s="14"/>
      <c r="N4098" s="14"/>
      <c r="O4098" s="8"/>
      <c r="P4098" s="8"/>
      <c r="Q4098" s="13"/>
      <c r="R4098" s="21"/>
      <c r="S4098" s="8"/>
      <c r="T4098" s="10"/>
      <c r="U4098" s="13"/>
      <c r="V4098" s="13"/>
      <c r="W4098" s="14"/>
      <c r="X4098" s="226"/>
      <c r="Y4098" s="8"/>
      <c r="Z4098" s="9"/>
      <c r="AA4098" s="26"/>
      <c r="AB4098" s="70"/>
    </row>
    <row r="4099" spans="1:28" ht="15.75" x14ac:dyDescent="0.2">
      <c r="A4099" s="67"/>
      <c r="B4099" s="8"/>
      <c r="C4099" s="224"/>
      <c r="D4099" s="28"/>
      <c r="E4099" s="9"/>
      <c r="F4099" s="110"/>
      <c r="G4099" s="12"/>
      <c r="H4099" s="11"/>
      <c r="I4099" s="11"/>
      <c r="J4099" s="1"/>
      <c r="K4099" s="1"/>
      <c r="L4099" s="8"/>
      <c r="M4099" s="14"/>
      <c r="N4099" s="14"/>
      <c r="O4099" s="8"/>
      <c r="P4099" s="8"/>
      <c r="Q4099" s="13"/>
      <c r="R4099" s="21"/>
      <c r="S4099" s="8"/>
      <c r="T4099" s="10"/>
      <c r="U4099" s="13"/>
      <c r="V4099" s="13"/>
      <c r="W4099" s="14"/>
      <c r="X4099" s="226"/>
      <c r="Y4099" s="8"/>
      <c r="Z4099" s="9"/>
      <c r="AA4099" s="26"/>
      <c r="AB4099" s="70"/>
    </row>
    <row r="4100" spans="1:28" ht="15.75" x14ac:dyDescent="0.2">
      <c r="A4100" s="67"/>
      <c r="B4100" s="8"/>
      <c r="C4100" s="224"/>
      <c r="D4100" s="28"/>
      <c r="E4100" s="9"/>
      <c r="F4100" s="110"/>
      <c r="G4100" s="12"/>
      <c r="H4100" s="11"/>
      <c r="I4100" s="11"/>
      <c r="J4100" s="1"/>
      <c r="K4100" s="1"/>
      <c r="L4100" s="8"/>
      <c r="M4100" s="14"/>
      <c r="N4100" s="14"/>
      <c r="O4100" s="8"/>
      <c r="P4100" s="8"/>
      <c r="Q4100" s="13"/>
      <c r="R4100" s="21"/>
      <c r="S4100" s="8"/>
      <c r="T4100" s="10"/>
      <c r="U4100" s="13"/>
      <c r="V4100" s="13"/>
      <c r="W4100" s="14"/>
      <c r="X4100" s="226"/>
      <c r="Y4100" s="8"/>
      <c r="Z4100" s="9"/>
      <c r="AA4100" s="26"/>
      <c r="AB4100" s="70"/>
    </row>
    <row r="4101" spans="1:28" ht="15.75" x14ac:dyDescent="0.2">
      <c r="A4101" s="67"/>
      <c r="B4101" s="8"/>
      <c r="C4101" s="224"/>
      <c r="D4101" s="28"/>
      <c r="E4101" s="9"/>
      <c r="F4101" s="110"/>
      <c r="G4101" s="12"/>
      <c r="H4101" s="11"/>
      <c r="I4101" s="11"/>
      <c r="J4101" s="1"/>
      <c r="K4101" s="1"/>
      <c r="L4101" s="8"/>
      <c r="M4101" s="14"/>
      <c r="N4101" s="14"/>
      <c r="O4101" s="8"/>
      <c r="P4101" s="8"/>
      <c r="Q4101" s="13"/>
      <c r="R4101" s="21"/>
      <c r="S4101" s="8"/>
      <c r="T4101" s="10"/>
      <c r="U4101" s="13"/>
      <c r="V4101" s="13"/>
      <c r="W4101" s="14"/>
      <c r="X4101" s="226"/>
      <c r="Y4101" s="8"/>
      <c r="Z4101" s="9"/>
      <c r="AA4101" s="26"/>
      <c r="AB4101" s="70"/>
    </row>
    <row r="4102" spans="1:28" ht="15.75" x14ac:dyDescent="0.2">
      <c r="A4102" s="67"/>
      <c r="B4102" s="8"/>
      <c r="C4102" s="224"/>
      <c r="D4102" s="28"/>
      <c r="E4102" s="9"/>
      <c r="F4102" s="110"/>
      <c r="G4102" s="12"/>
      <c r="H4102" s="11"/>
      <c r="I4102" s="11"/>
      <c r="J4102" s="1"/>
      <c r="K4102" s="1"/>
      <c r="L4102" s="8"/>
      <c r="M4102" s="14"/>
      <c r="N4102" s="14"/>
      <c r="O4102" s="8"/>
      <c r="P4102" s="8"/>
      <c r="Q4102" s="13"/>
      <c r="R4102" s="21"/>
      <c r="S4102" s="8"/>
      <c r="T4102" s="10"/>
      <c r="U4102" s="13"/>
      <c r="V4102" s="13"/>
      <c r="W4102" s="14"/>
      <c r="X4102" s="226"/>
      <c r="Y4102" s="8"/>
      <c r="Z4102" s="9"/>
      <c r="AA4102" s="26"/>
      <c r="AB4102" s="70"/>
    </row>
    <row r="4103" spans="1:28" ht="15.75" x14ac:dyDescent="0.2">
      <c r="A4103" s="67"/>
      <c r="B4103" s="8"/>
      <c r="C4103" s="224"/>
      <c r="D4103" s="28"/>
      <c r="E4103" s="9"/>
      <c r="F4103" s="110"/>
      <c r="G4103" s="12"/>
      <c r="H4103" s="11"/>
      <c r="I4103" s="11"/>
      <c r="J4103" s="1"/>
      <c r="K4103" s="1"/>
      <c r="L4103" s="8"/>
      <c r="M4103" s="14"/>
      <c r="N4103" s="14"/>
      <c r="O4103" s="8"/>
      <c r="P4103" s="8"/>
      <c r="Q4103" s="13"/>
      <c r="R4103" s="21"/>
      <c r="S4103" s="8"/>
      <c r="T4103" s="10"/>
      <c r="U4103" s="13"/>
      <c r="V4103" s="13"/>
      <c r="W4103" s="14"/>
      <c r="X4103" s="226"/>
      <c r="Y4103" s="8"/>
      <c r="Z4103" s="9"/>
      <c r="AA4103" s="26"/>
      <c r="AB4103" s="70"/>
    </row>
    <row r="4104" spans="1:28" ht="15.75" x14ac:dyDescent="0.2">
      <c r="A4104" s="67"/>
      <c r="B4104" s="8"/>
      <c r="C4104" s="224"/>
      <c r="D4104" s="28"/>
      <c r="E4104" s="9"/>
      <c r="F4104" s="110"/>
      <c r="G4104" s="12"/>
      <c r="H4104" s="11"/>
      <c r="I4104" s="11"/>
      <c r="J4104" s="1"/>
      <c r="K4104" s="1"/>
      <c r="L4104" s="8"/>
      <c r="M4104" s="14"/>
      <c r="N4104" s="14"/>
      <c r="O4104" s="8"/>
      <c r="P4104" s="8"/>
      <c r="Q4104" s="13"/>
      <c r="R4104" s="21"/>
      <c r="S4104" s="8"/>
      <c r="T4104" s="10"/>
      <c r="U4104" s="13"/>
      <c r="V4104" s="13"/>
      <c r="W4104" s="14"/>
      <c r="X4104" s="226"/>
      <c r="Y4104" s="8"/>
      <c r="Z4104" s="9"/>
      <c r="AA4104" s="26"/>
      <c r="AB4104" s="70"/>
    </row>
    <row r="4105" spans="1:28" ht="15.75" x14ac:dyDescent="0.2">
      <c r="A4105" s="67"/>
      <c r="B4105" s="8"/>
      <c r="C4105" s="224"/>
      <c r="D4105" s="28"/>
      <c r="E4105" s="9"/>
      <c r="F4105" s="110"/>
      <c r="G4105" s="12"/>
      <c r="H4105" s="11"/>
      <c r="I4105" s="11"/>
      <c r="J4105" s="1"/>
      <c r="K4105" s="1"/>
      <c r="L4105" s="8"/>
      <c r="M4105" s="14"/>
      <c r="N4105" s="14"/>
      <c r="O4105" s="8"/>
      <c r="P4105" s="8"/>
      <c r="Q4105" s="13"/>
      <c r="R4105" s="21"/>
      <c r="S4105" s="8"/>
      <c r="T4105" s="10"/>
      <c r="U4105" s="13"/>
      <c r="V4105" s="13"/>
      <c r="W4105" s="14"/>
      <c r="X4105" s="226"/>
      <c r="Y4105" s="8"/>
      <c r="Z4105" s="9"/>
      <c r="AA4105" s="26"/>
      <c r="AB4105" s="70"/>
    </row>
    <row r="4106" spans="1:28" ht="15.75" x14ac:dyDescent="0.2">
      <c r="A4106" s="67"/>
      <c r="B4106" s="8"/>
      <c r="C4106" s="224"/>
      <c r="D4106" s="28"/>
      <c r="E4106" s="9"/>
      <c r="F4106" s="110"/>
      <c r="G4106" s="12"/>
      <c r="H4106" s="11"/>
      <c r="I4106" s="11"/>
      <c r="J4106" s="1"/>
      <c r="K4106" s="1"/>
      <c r="L4106" s="8"/>
      <c r="M4106" s="14"/>
      <c r="N4106" s="14"/>
      <c r="O4106" s="8"/>
      <c r="P4106" s="8"/>
      <c r="Q4106" s="13"/>
      <c r="R4106" s="21"/>
      <c r="S4106" s="8"/>
      <c r="T4106" s="10"/>
      <c r="U4106" s="13"/>
      <c r="V4106" s="13"/>
      <c r="W4106" s="14"/>
      <c r="X4106" s="226"/>
      <c r="Y4106" s="8"/>
      <c r="Z4106" s="9"/>
      <c r="AA4106" s="26"/>
      <c r="AB4106" s="70"/>
    </row>
    <row r="4107" spans="1:28" ht="15.75" x14ac:dyDescent="0.2">
      <c r="A4107" s="67"/>
      <c r="B4107" s="8"/>
      <c r="C4107" s="224"/>
      <c r="D4107" s="28"/>
      <c r="E4107" s="9"/>
      <c r="F4107" s="110"/>
      <c r="G4107" s="12"/>
      <c r="H4107" s="11"/>
      <c r="I4107" s="11"/>
      <c r="J4107" s="1"/>
      <c r="K4107" s="1"/>
      <c r="L4107" s="8"/>
      <c r="M4107" s="14"/>
      <c r="N4107" s="14"/>
      <c r="O4107" s="8"/>
      <c r="P4107" s="8"/>
      <c r="Q4107" s="13"/>
      <c r="R4107" s="21"/>
      <c r="S4107" s="8"/>
      <c r="T4107" s="10"/>
      <c r="U4107" s="13"/>
      <c r="V4107" s="13"/>
      <c r="W4107" s="14"/>
      <c r="X4107" s="226"/>
      <c r="Y4107" s="8"/>
      <c r="Z4107" s="9"/>
      <c r="AA4107" s="26"/>
      <c r="AB4107" s="70"/>
    </row>
    <row r="4108" spans="1:28" ht="15.75" x14ac:dyDescent="0.2">
      <c r="A4108" s="67"/>
      <c r="B4108" s="8"/>
      <c r="C4108" s="224"/>
      <c r="D4108" s="28"/>
      <c r="E4108" s="9"/>
      <c r="F4108" s="110"/>
      <c r="G4108" s="12"/>
      <c r="H4108" s="11"/>
      <c r="I4108" s="11"/>
      <c r="J4108" s="1"/>
      <c r="K4108" s="1"/>
      <c r="L4108" s="8"/>
      <c r="M4108" s="14"/>
      <c r="N4108" s="14"/>
      <c r="O4108" s="8"/>
      <c r="P4108" s="8"/>
      <c r="Q4108" s="13"/>
      <c r="R4108" s="21"/>
      <c r="S4108" s="8"/>
      <c r="T4108" s="10"/>
      <c r="U4108" s="13"/>
      <c r="V4108" s="13"/>
      <c r="W4108" s="14"/>
      <c r="X4108" s="226"/>
      <c r="Y4108" s="8"/>
      <c r="Z4108" s="9"/>
      <c r="AA4108" s="26"/>
      <c r="AB4108" s="70"/>
    </row>
    <row r="4109" spans="1:28" ht="15.75" x14ac:dyDescent="0.2">
      <c r="A4109" s="67"/>
      <c r="B4109" s="8"/>
      <c r="C4109" s="224"/>
      <c r="D4109" s="28"/>
      <c r="E4109" s="9"/>
      <c r="F4109" s="110"/>
      <c r="G4109" s="12"/>
      <c r="H4109" s="11"/>
      <c r="I4109" s="11"/>
      <c r="J4109" s="1"/>
      <c r="K4109" s="1"/>
      <c r="L4109" s="8"/>
      <c r="M4109" s="14"/>
      <c r="N4109" s="14"/>
      <c r="O4109" s="8"/>
      <c r="P4109" s="8"/>
      <c r="Q4109" s="13"/>
      <c r="R4109" s="21"/>
      <c r="S4109" s="8"/>
      <c r="T4109" s="10"/>
      <c r="U4109" s="13"/>
      <c r="V4109" s="13"/>
      <c r="W4109" s="14"/>
      <c r="X4109" s="226"/>
      <c r="Y4109" s="8"/>
      <c r="Z4109" s="9"/>
      <c r="AA4109" s="26"/>
      <c r="AB4109" s="70"/>
    </row>
    <row r="4110" spans="1:28" ht="15.75" x14ac:dyDescent="0.2">
      <c r="A4110" s="67"/>
      <c r="B4110" s="8"/>
      <c r="C4110" s="224"/>
      <c r="D4110" s="28"/>
      <c r="E4110" s="9"/>
      <c r="F4110" s="110"/>
      <c r="G4110" s="12"/>
      <c r="H4110" s="11"/>
      <c r="I4110" s="11"/>
      <c r="J4110" s="1"/>
      <c r="K4110" s="1"/>
      <c r="L4110" s="8"/>
      <c r="M4110" s="14"/>
      <c r="N4110" s="14"/>
      <c r="O4110" s="8"/>
      <c r="P4110" s="8"/>
      <c r="Q4110" s="13"/>
      <c r="R4110" s="21"/>
      <c r="S4110" s="8"/>
      <c r="T4110" s="10"/>
      <c r="U4110" s="13"/>
      <c r="V4110" s="13"/>
      <c r="W4110" s="14"/>
      <c r="X4110" s="226"/>
      <c r="Y4110" s="8"/>
      <c r="Z4110" s="9"/>
      <c r="AA4110" s="26"/>
      <c r="AB4110" s="70"/>
    </row>
    <row r="4111" spans="1:28" ht="15.75" x14ac:dyDescent="0.2">
      <c r="A4111" s="67"/>
      <c r="B4111" s="8"/>
      <c r="C4111" s="224"/>
      <c r="D4111" s="28"/>
      <c r="E4111" s="9"/>
      <c r="F4111" s="110"/>
      <c r="G4111" s="12"/>
      <c r="H4111" s="11"/>
      <c r="I4111" s="11"/>
      <c r="J4111" s="1"/>
      <c r="K4111" s="1"/>
      <c r="L4111" s="8"/>
      <c r="M4111" s="14"/>
      <c r="N4111" s="14"/>
      <c r="O4111" s="8"/>
      <c r="P4111" s="8"/>
      <c r="Q4111" s="13"/>
      <c r="R4111" s="21"/>
      <c r="S4111" s="8"/>
      <c r="T4111" s="10"/>
      <c r="U4111" s="13"/>
      <c r="V4111" s="13"/>
      <c r="W4111" s="14"/>
      <c r="X4111" s="226"/>
      <c r="Y4111" s="8"/>
      <c r="Z4111" s="9"/>
      <c r="AA4111" s="26"/>
      <c r="AB4111" s="70"/>
    </row>
    <row r="4112" spans="1:28" ht="15.75" x14ac:dyDescent="0.2">
      <c r="A4112" s="67"/>
      <c r="B4112" s="8"/>
      <c r="C4112" s="224"/>
      <c r="D4112" s="28"/>
      <c r="E4112" s="9"/>
      <c r="F4112" s="110"/>
      <c r="G4112" s="12"/>
      <c r="H4112" s="11"/>
      <c r="I4112" s="11"/>
      <c r="J4112" s="1"/>
      <c r="K4112" s="1"/>
      <c r="L4112" s="8"/>
      <c r="M4112" s="14"/>
      <c r="N4112" s="14"/>
      <c r="O4112" s="8"/>
      <c r="P4112" s="8"/>
      <c r="Q4112" s="13"/>
      <c r="R4112" s="21"/>
      <c r="S4112" s="8"/>
      <c r="T4112" s="10"/>
      <c r="U4112" s="13"/>
      <c r="V4112" s="13"/>
      <c r="W4112" s="14"/>
      <c r="X4112" s="226"/>
      <c r="Y4112" s="8"/>
      <c r="Z4112" s="9"/>
      <c r="AA4112" s="26"/>
      <c r="AB4112" s="70"/>
    </row>
    <row r="4113" spans="1:28" ht="15.75" x14ac:dyDescent="0.2">
      <c r="A4113" s="67"/>
      <c r="B4113" s="8"/>
      <c r="C4113" s="224"/>
      <c r="D4113" s="28"/>
      <c r="E4113" s="9"/>
      <c r="F4113" s="110"/>
      <c r="G4113" s="12"/>
      <c r="H4113" s="11"/>
      <c r="I4113" s="11"/>
      <c r="J4113" s="1"/>
      <c r="K4113" s="1"/>
      <c r="L4113" s="8"/>
      <c r="M4113" s="14"/>
      <c r="N4113" s="14"/>
      <c r="O4113" s="8"/>
      <c r="P4113" s="8"/>
      <c r="Q4113" s="13"/>
      <c r="R4113" s="21"/>
      <c r="S4113" s="8"/>
      <c r="T4113" s="10"/>
      <c r="U4113" s="13"/>
      <c r="V4113" s="13"/>
      <c r="W4113" s="14"/>
      <c r="X4113" s="226"/>
      <c r="Y4113" s="8"/>
      <c r="Z4113" s="9"/>
      <c r="AA4113" s="26"/>
      <c r="AB4113" s="70"/>
    </row>
    <row r="4114" spans="1:28" ht="15.75" x14ac:dyDescent="0.2">
      <c r="A4114" s="67"/>
      <c r="B4114" s="8"/>
      <c r="C4114" s="224"/>
      <c r="D4114" s="28"/>
      <c r="E4114" s="9"/>
      <c r="F4114" s="110"/>
      <c r="G4114" s="12"/>
      <c r="H4114" s="11"/>
      <c r="I4114" s="11"/>
      <c r="J4114" s="1"/>
      <c r="K4114" s="1"/>
      <c r="L4114" s="8"/>
      <c r="M4114" s="14"/>
      <c r="N4114" s="14"/>
      <c r="O4114" s="8"/>
      <c r="P4114" s="8"/>
      <c r="Q4114" s="13"/>
      <c r="R4114" s="21"/>
      <c r="S4114" s="8"/>
      <c r="T4114" s="10"/>
      <c r="U4114" s="13"/>
      <c r="V4114" s="13"/>
      <c r="W4114" s="14"/>
      <c r="X4114" s="226"/>
      <c r="Y4114" s="8"/>
      <c r="Z4114" s="9"/>
      <c r="AA4114" s="26"/>
      <c r="AB4114" s="70"/>
    </row>
    <row r="4115" spans="1:28" ht="15.75" x14ac:dyDescent="0.2">
      <c r="A4115" s="67"/>
      <c r="B4115" s="8"/>
      <c r="C4115" s="224"/>
      <c r="D4115" s="28"/>
      <c r="E4115" s="9"/>
      <c r="F4115" s="110"/>
      <c r="G4115" s="12"/>
      <c r="H4115" s="11"/>
      <c r="I4115" s="11"/>
      <c r="J4115" s="1"/>
      <c r="K4115" s="1"/>
      <c r="L4115" s="8"/>
      <c r="M4115" s="14"/>
      <c r="N4115" s="14"/>
      <c r="O4115" s="8"/>
      <c r="P4115" s="8"/>
      <c r="Q4115" s="13"/>
      <c r="R4115" s="21"/>
      <c r="S4115" s="8"/>
      <c r="T4115" s="10"/>
      <c r="U4115" s="13"/>
      <c r="V4115" s="13"/>
      <c r="W4115" s="14"/>
      <c r="X4115" s="226"/>
      <c r="Y4115" s="8"/>
      <c r="Z4115" s="9"/>
      <c r="AA4115" s="26"/>
      <c r="AB4115" s="70"/>
    </row>
    <row r="4116" spans="1:28" ht="15.75" x14ac:dyDescent="0.2">
      <c r="A4116" s="67"/>
      <c r="B4116" s="8"/>
      <c r="C4116" s="224"/>
      <c r="D4116" s="28"/>
      <c r="E4116" s="9"/>
      <c r="F4116" s="110"/>
      <c r="G4116" s="12"/>
      <c r="H4116" s="11"/>
      <c r="I4116" s="11"/>
      <c r="J4116" s="1"/>
      <c r="K4116" s="1"/>
      <c r="L4116" s="8"/>
      <c r="M4116" s="14"/>
      <c r="N4116" s="14"/>
      <c r="O4116" s="8"/>
      <c r="P4116" s="8"/>
      <c r="Q4116" s="13"/>
      <c r="R4116" s="21"/>
      <c r="S4116" s="8"/>
      <c r="T4116" s="10"/>
      <c r="U4116" s="13"/>
      <c r="V4116" s="13"/>
      <c r="W4116" s="14"/>
      <c r="X4116" s="226"/>
      <c r="Y4116" s="8"/>
      <c r="Z4116" s="9"/>
      <c r="AA4116" s="26"/>
      <c r="AB4116" s="70"/>
    </row>
    <row r="4117" spans="1:28" ht="15.75" x14ac:dyDescent="0.2">
      <c r="A4117" s="67"/>
      <c r="B4117" s="8"/>
      <c r="C4117" s="224"/>
      <c r="D4117" s="28"/>
      <c r="E4117" s="9"/>
      <c r="F4117" s="110"/>
      <c r="G4117" s="12"/>
      <c r="H4117" s="11"/>
      <c r="I4117" s="11"/>
      <c r="J4117" s="1"/>
      <c r="K4117" s="1"/>
      <c r="L4117" s="8"/>
      <c r="M4117" s="14"/>
      <c r="N4117" s="14"/>
      <c r="O4117" s="8"/>
      <c r="P4117" s="8"/>
      <c r="Q4117" s="13"/>
      <c r="R4117" s="21"/>
      <c r="S4117" s="8"/>
      <c r="T4117" s="10"/>
      <c r="U4117" s="13"/>
      <c r="V4117" s="13"/>
      <c r="W4117" s="14"/>
      <c r="X4117" s="226"/>
      <c r="Y4117" s="8"/>
      <c r="Z4117" s="9"/>
      <c r="AA4117" s="26"/>
      <c r="AB4117" s="70"/>
    </row>
    <row r="4118" spans="1:28" ht="15.75" x14ac:dyDescent="0.2">
      <c r="A4118" s="67"/>
      <c r="B4118" s="8"/>
      <c r="C4118" s="224"/>
      <c r="D4118" s="28"/>
      <c r="E4118" s="9"/>
      <c r="F4118" s="110"/>
      <c r="G4118" s="12"/>
      <c r="H4118" s="11"/>
      <c r="I4118" s="11"/>
      <c r="J4118" s="1"/>
      <c r="K4118" s="1"/>
      <c r="L4118" s="8"/>
      <c r="M4118" s="14"/>
      <c r="N4118" s="14"/>
      <c r="O4118" s="8"/>
      <c r="P4118" s="8"/>
      <c r="Q4118" s="13"/>
      <c r="R4118" s="21"/>
      <c r="S4118" s="8"/>
      <c r="T4118" s="10"/>
      <c r="U4118" s="13"/>
      <c r="V4118" s="13"/>
      <c r="W4118" s="14"/>
      <c r="X4118" s="226"/>
      <c r="Y4118" s="8"/>
      <c r="Z4118" s="9"/>
      <c r="AA4118" s="26"/>
      <c r="AB4118" s="70"/>
    </row>
    <row r="4119" spans="1:28" ht="15.75" x14ac:dyDescent="0.2">
      <c r="A4119" s="67"/>
      <c r="B4119" s="8"/>
      <c r="C4119" s="224"/>
      <c r="D4119" s="28"/>
      <c r="E4119" s="9"/>
      <c r="F4119" s="110"/>
      <c r="G4119" s="12"/>
      <c r="H4119" s="11"/>
      <c r="I4119" s="11"/>
      <c r="J4119" s="1"/>
      <c r="K4119" s="1"/>
      <c r="L4119" s="8"/>
      <c r="M4119" s="14"/>
      <c r="N4119" s="14"/>
      <c r="O4119" s="8"/>
      <c r="P4119" s="8"/>
      <c r="Q4119" s="13"/>
      <c r="R4119" s="21"/>
      <c r="S4119" s="8"/>
      <c r="T4119" s="10"/>
      <c r="U4119" s="13"/>
      <c r="V4119" s="13"/>
      <c r="W4119" s="14"/>
      <c r="X4119" s="226"/>
      <c r="Y4119" s="8"/>
      <c r="Z4119" s="9"/>
      <c r="AA4119" s="26"/>
      <c r="AB4119" s="70"/>
    </row>
    <row r="4120" spans="1:28" ht="15.75" x14ac:dyDescent="0.2">
      <c r="A4120" s="67"/>
      <c r="B4120" s="8"/>
      <c r="C4120" s="224"/>
      <c r="D4120" s="28"/>
      <c r="E4120" s="9"/>
      <c r="F4120" s="110"/>
      <c r="G4120" s="12"/>
      <c r="H4120" s="11"/>
      <c r="I4120" s="11"/>
      <c r="J4120" s="1"/>
      <c r="K4120" s="1"/>
      <c r="L4120" s="8"/>
      <c r="M4120" s="14"/>
      <c r="N4120" s="14"/>
      <c r="O4120" s="8"/>
      <c r="P4120" s="8"/>
      <c r="Q4120" s="13"/>
      <c r="R4120" s="21"/>
      <c r="S4120" s="8"/>
      <c r="T4120" s="10"/>
      <c r="U4120" s="13"/>
      <c r="V4120" s="13"/>
      <c r="W4120" s="14"/>
      <c r="X4120" s="226"/>
      <c r="Y4120" s="8"/>
      <c r="Z4120" s="9"/>
      <c r="AA4120" s="26"/>
      <c r="AB4120" s="70"/>
    </row>
    <row r="4121" spans="1:28" ht="15.75" x14ac:dyDescent="0.2">
      <c r="A4121" s="67"/>
      <c r="B4121" s="8"/>
      <c r="C4121" s="224"/>
      <c r="D4121" s="28"/>
      <c r="E4121" s="9"/>
      <c r="F4121" s="110"/>
      <c r="G4121" s="12"/>
      <c r="H4121" s="11"/>
      <c r="I4121" s="11"/>
      <c r="J4121" s="1"/>
      <c r="K4121" s="1"/>
      <c r="L4121" s="8"/>
      <c r="M4121" s="14"/>
      <c r="N4121" s="14"/>
      <c r="O4121" s="8"/>
      <c r="P4121" s="8"/>
      <c r="Q4121" s="13"/>
      <c r="R4121" s="21"/>
      <c r="S4121" s="8"/>
      <c r="T4121" s="10"/>
      <c r="U4121" s="13"/>
      <c r="V4121" s="13"/>
      <c r="W4121" s="14"/>
      <c r="X4121" s="226"/>
      <c r="Y4121" s="8"/>
      <c r="Z4121" s="9"/>
      <c r="AA4121" s="26"/>
      <c r="AB4121" s="70"/>
    </row>
    <row r="4122" spans="1:28" ht="15.75" x14ac:dyDescent="0.2">
      <c r="A4122" s="67"/>
      <c r="B4122" s="8"/>
      <c r="C4122" s="224"/>
      <c r="D4122" s="28"/>
      <c r="E4122" s="9"/>
      <c r="F4122" s="110"/>
      <c r="G4122" s="12"/>
      <c r="H4122" s="11"/>
      <c r="I4122" s="11"/>
      <c r="J4122" s="1"/>
      <c r="K4122" s="1"/>
      <c r="L4122" s="8"/>
      <c r="M4122" s="14"/>
      <c r="N4122" s="14"/>
      <c r="O4122" s="8"/>
      <c r="P4122" s="8"/>
      <c r="Q4122" s="13"/>
      <c r="R4122" s="21"/>
      <c r="S4122" s="8"/>
      <c r="T4122" s="10"/>
      <c r="U4122" s="13"/>
      <c r="V4122" s="13"/>
      <c r="W4122" s="14"/>
      <c r="X4122" s="226"/>
      <c r="Y4122" s="8"/>
      <c r="Z4122" s="9"/>
      <c r="AA4122" s="26"/>
      <c r="AB4122" s="70"/>
    </row>
    <row r="4123" spans="1:28" ht="15.75" x14ac:dyDescent="0.2">
      <c r="A4123" s="67"/>
      <c r="B4123" s="8"/>
      <c r="C4123" s="224"/>
      <c r="D4123" s="28"/>
      <c r="E4123" s="9"/>
      <c r="F4123" s="110"/>
      <c r="G4123" s="12"/>
      <c r="H4123" s="11"/>
      <c r="I4123" s="11"/>
      <c r="J4123" s="1"/>
      <c r="K4123" s="1"/>
      <c r="L4123" s="8"/>
      <c r="M4123" s="14"/>
      <c r="N4123" s="14"/>
      <c r="O4123" s="8"/>
      <c r="P4123" s="8"/>
      <c r="Q4123" s="13"/>
      <c r="R4123" s="21"/>
      <c r="S4123" s="8"/>
      <c r="T4123" s="10"/>
      <c r="U4123" s="13"/>
      <c r="V4123" s="13"/>
      <c r="W4123" s="14"/>
      <c r="X4123" s="226"/>
      <c r="Y4123" s="8"/>
      <c r="Z4123" s="9"/>
      <c r="AA4123" s="26"/>
      <c r="AB4123" s="70"/>
    </row>
    <row r="4124" spans="1:28" ht="15.75" x14ac:dyDescent="0.2">
      <c r="A4124" s="67"/>
      <c r="B4124" s="8"/>
      <c r="C4124" s="224"/>
      <c r="D4124" s="28"/>
      <c r="E4124" s="9"/>
      <c r="F4124" s="110"/>
      <c r="G4124" s="12"/>
      <c r="H4124" s="11"/>
      <c r="I4124" s="11"/>
      <c r="J4124" s="1"/>
      <c r="K4124" s="1"/>
      <c r="L4124" s="8"/>
      <c r="M4124" s="14"/>
      <c r="N4124" s="14"/>
      <c r="O4124" s="8"/>
      <c r="P4124" s="8"/>
      <c r="Q4124" s="13"/>
      <c r="R4124" s="21"/>
      <c r="S4124" s="8"/>
      <c r="T4124" s="10"/>
      <c r="U4124" s="13"/>
      <c r="V4124" s="13"/>
      <c r="W4124" s="14"/>
      <c r="X4124" s="226"/>
      <c r="Y4124" s="8"/>
      <c r="Z4124" s="9"/>
      <c r="AA4124" s="26"/>
      <c r="AB4124" s="70"/>
    </row>
    <row r="4125" spans="1:28" ht="15.75" x14ac:dyDescent="0.2">
      <c r="A4125" s="67"/>
      <c r="B4125" s="8"/>
      <c r="C4125" s="224"/>
      <c r="D4125" s="28"/>
      <c r="E4125" s="9"/>
      <c r="F4125" s="110"/>
      <c r="G4125" s="12"/>
      <c r="H4125" s="11"/>
      <c r="I4125" s="11"/>
      <c r="J4125" s="1"/>
      <c r="K4125" s="1"/>
      <c r="L4125" s="8"/>
      <c r="M4125" s="14"/>
      <c r="N4125" s="14"/>
      <c r="O4125" s="8"/>
      <c r="P4125" s="8"/>
      <c r="Q4125" s="13"/>
      <c r="R4125" s="21"/>
      <c r="S4125" s="8"/>
      <c r="T4125" s="10"/>
      <c r="U4125" s="13"/>
      <c r="V4125" s="13"/>
      <c r="W4125" s="14"/>
      <c r="X4125" s="226"/>
      <c r="Y4125" s="8"/>
      <c r="Z4125" s="9"/>
      <c r="AA4125" s="26"/>
      <c r="AB4125" s="70"/>
    </row>
    <row r="4126" spans="1:28" ht="15.75" x14ac:dyDescent="0.2">
      <c r="A4126" s="67"/>
      <c r="B4126" s="8"/>
      <c r="C4126" s="224"/>
      <c r="D4126" s="28"/>
      <c r="E4126" s="9"/>
      <c r="F4126" s="110"/>
      <c r="G4126" s="12"/>
      <c r="H4126" s="11"/>
      <c r="I4126" s="11"/>
      <c r="J4126" s="1"/>
      <c r="K4126" s="1"/>
      <c r="L4126" s="8"/>
      <c r="M4126" s="14"/>
      <c r="N4126" s="14"/>
      <c r="O4126" s="8"/>
      <c r="P4126" s="8"/>
      <c r="Q4126" s="13"/>
      <c r="R4126" s="21"/>
      <c r="S4126" s="8"/>
      <c r="T4126" s="10"/>
      <c r="U4126" s="13"/>
      <c r="V4126" s="13"/>
      <c r="W4126" s="14"/>
      <c r="X4126" s="226"/>
      <c r="Y4126" s="8"/>
      <c r="Z4126" s="9"/>
      <c r="AA4126" s="26"/>
      <c r="AB4126" s="70"/>
    </row>
    <row r="4127" spans="1:28" ht="15.75" x14ac:dyDescent="0.2">
      <c r="A4127" s="67"/>
      <c r="B4127" s="8"/>
      <c r="C4127" s="224"/>
      <c r="D4127" s="28"/>
      <c r="E4127" s="9"/>
      <c r="F4127" s="110"/>
      <c r="G4127" s="12"/>
      <c r="H4127" s="11"/>
      <c r="I4127" s="11"/>
      <c r="J4127" s="1"/>
      <c r="K4127" s="1"/>
      <c r="L4127" s="8"/>
      <c r="M4127" s="14"/>
      <c r="N4127" s="14"/>
      <c r="O4127" s="8"/>
      <c r="P4127" s="8"/>
      <c r="Q4127" s="13"/>
      <c r="R4127" s="21"/>
      <c r="S4127" s="8"/>
      <c r="T4127" s="10"/>
      <c r="U4127" s="13"/>
      <c r="V4127" s="13"/>
      <c r="W4127" s="14"/>
      <c r="X4127" s="226"/>
      <c r="Y4127" s="8"/>
      <c r="Z4127" s="9"/>
      <c r="AA4127" s="26"/>
      <c r="AB4127" s="70"/>
    </row>
    <row r="4128" spans="1:28" ht="15.75" x14ac:dyDescent="0.2">
      <c r="A4128" s="67"/>
      <c r="B4128" s="8"/>
      <c r="C4128" s="224"/>
      <c r="D4128" s="28"/>
      <c r="E4128" s="9"/>
      <c r="F4128" s="110"/>
      <c r="G4128" s="12"/>
      <c r="H4128" s="11"/>
      <c r="I4128" s="11"/>
      <c r="J4128" s="1"/>
      <c r="K4128" s="1"/>
      <c r="L4128" s="8"/>
      <c r="M4128" s="14"/>
      <c r="N4128" s="14"/>
      <c r="O4128" s="8"/>
      <c r="P4128" s="8"/>
      <c r="Q4128" s="13"/>
      <c r="R4128" s="21"/>
      <c r="S4128" s="8"/>
      <c r="T4128" s="10"/>
      <c r="U4128" s="13"/>
      <c r="V4128" s="13"/>
      <c r="W4128" s="14"/>
      <c r="X4128" s="226"/>
      <c r="Y4128" s="8"/>
      <c r="Z4128" s="9"/>
      <c r="AA4128" s="26"/>
      <c r="AB4128" s="70"/>
    </row>
    <row r="4129" spans="1:28" ht="15.75" x14ac:dyDescent="0.2">
      <c r="A4129" s="67"/>
      <c r="B4129" s="8"/>
      <c r="C4129" s="224"/>
      <c r="D4129" s="28"/>
      <c r="E4129" s="9"/>
      <c r="F4129" s="110"/>
      <c r="G4129" s="12"/>
      <c r="H4129" s="11"/>
      <c r="I4129" s="11"/>
      <c r="J4129" s="1"/>
      <c r="K4129" s="1"/>
      <c r="L4129" s="8"/>
      <c r="M4129" s="14"/>
      <c r="N4129" s="14"/>
      <c r="O4129" s="8"/>
      <c r="P4129" s="8"/>
      <c r="Q4129" s="13"/>
      <c r="R4129" s="21"/>
      <c r="S4129" s="8"/>
      <c r="T4129" s="10"/>
      <c r="U4129" s="13"/>
      <c r="V4129" s="13"/>
      <c r="W4129" s="14"/>
      <c r="X4129" s="226"/>
      <c r="Y4129" s="8"/>
      <c r="Z4129" s="9"/>
      <c r="AA4129" s="26"/>
      <c r="AB4129" s="70"/>
    </row>
    <row r="4130" spans="1:28" ht="15.75" x14ac:dyDescent="0.2">
      <c r="A4130" s="67"/>
      <c r="B4130" s="8"/>
      <c r="C4130" s="224"/>
      <c r="D4130" s="28"/>
      <c r="E4130" s="9"/>
      <c r="F4130" s="110"/>
      <c r="G4130" s="12"/>
      <c r="H4130" s="11"/>
      <c r="I4130" s="11"/>
      <c r="J4130" s="1"/>
      <c r="K4130" s="1"/>
      <c r="L4130" s="8"/>
      <c r="M4130" s="14"/>
      <c r="N4130" s="14"/>
      <c r="O4130" s="8"/>
      <c r="P4130" s="8"/>
      <c r="Q4130" s="13"/>
      <c r="R4130" s="21"/>
      <c r="S4130" s="8"/>
      <c r="T4130" s="10"/>
      <c r="U4130" s="13"/>
      <c r="V4130" s="13"/>
      <c r="W4130" s="14"/>
      <c r="X4130" s="226"/>
      <c r="Y4130" s="8"/>
      <c r="Z4130" s="9"/>
      <c r="AA4130" s="26"/>
      <c r="AB4130" s="70"/>
    </row>
    <row r="4131" spans="1:28" ht="15.75" x14ac:dyDescent="0.2">
      <c r="A4131" s="67"/>
      <c r="B4131" s="8"/>
      <c r="C4131" s="224"/>
      <c r="D4131" s="28"/>
      <c r="E4131" s="9"/>
      <c r="F4131" s="110"/>
      <c r="G4131" s="12"/>
      <c r="H4131" s="11"/>
      <c r="I4131" s="11"/>
      <c r="J4131" s="1"/>
      <c r="K4131" s="1"/>
      <c r="L4131" s="8"/>
      <c r="M4131" s="14"/>
      <c r="N4131" s="14"/>
      <c r="O4131" s="8"/>
      <c r="P4131" s="8"/>
      <c r="Q4131" s="13"/>
      <c r="R4131" s="21"/>
      <c r="S4131" s="8"/>
      <c r="T4131" s="10"/>
      <c r="U4131" s="13"/>
      <c r="V4131" s="13"/>
      <c r="W4131" s="14"/>
      <c r="X4131" s="226"/>
      <c r="Y4131" s="8"/>
      <c r="Z4131" s="9"/>
      <c r="AA4131" s="26"/>
      <c r="AB4131" s="70"/>
    </row>
    <row r="4132" spans="1:28" ht="15.75" x14ac:dyDescent="0.2">
      <c r="A4132" s="67"/>
      <c r="B4132" s="8"/>
      <c r="C4132" s="224"/>
      <c r="D4132" s="28"/>
      <c r="E4132" s="9"/>
      <c r="F4132" s="110"/>
      <c r="G4132" s="12"/>
      <c r="H4132" s="11"/>
      <c r="I4132" s="11"/>
      <c r="J4132" s="1"/>
      <c r="K4132" s="1"/>
      <c r="L4132" s="8"/>
      <c r="M4132" s="14"/>
      <c r="N4132" s="14"/>
      <c r="O4132" s="8"/>
      <c r="P4132" s="8"/>
      <c r="Q4132" s="13"/>
      <c r="R4132" s="21"/>
      <c r="S4132" s="8"/>
      <c r="T4132" s="10"/>
      <c r="U4132" s="13"/>
      <c r="V4132" s="13"/>
      <c r="W4132" s="14"/>
      <c r="X4132" s="226"/>
      <c r="Y4132" s="8"/>
      <c r="Z4132" s="9"/>
      <c r="AA4132" s="26"/>
      <c r="AB4132" s="70"/>
    </row>
    <row r="4133" spans="1:28" ht="15.75" x14ac:dyDescent="0.2">
      <c r="A4133" s="67"/>
      <c r="B4133" s="8"/>
      <c r="C4133" s="224"/>
      <c r="D4133" s="28"/>
      <c r="E4133" s="9"/>
      <c r="F4133" s="110"/>
      <c r="G4133" s="12"/>
      <c r="H4133" s="11"/>
      <c r="I4133" s="11"/>
      <c r="J4133" s="1"/>
      <c r="K4133" s="1"/>
      <c r="L4133" s="8"/>
      <c r="M4133" s="14"/>
      <c r="N4133" s="14"/>
      <c r="O4133" s="8"/>
      <c r="P4133" s="8"/>
      <c r="Q4133" s="13"/>
      <c r="R4133" s="21"/>
      <c r="S4133" s="8"/>
      <c r="T4133" s="10"/>
      <c r="U4133" s="13"/>
      <c r="V4133" s="13"/>
      <c r="W4133" s="14"/>
      <c r="X4133" s="226"/>
      <c r="Y4133" s="8"/>
      <c r="Z4133" s="9"/>
      <c r="AA4133" s="26"/>
      <c r="AB4133" s="70"/>
    </row>
    <row r="4134" spans="1:28" ht="15.75" x14ac:dyDescent="0.2">
      <c r="A4134" s="67"/>
      <c r="B4134" s="8"/>
      <c r="C4134" s="224"/>
      <c r="D4134" s="28"/>
      <c r="E4134" s="9"/>
      <c r="F4134" s="110"/>
      <c r="G4134" s="12"/>
      <c r="H4134" s="11"/>
      <c r="I4134" s="11"/>
      <c r="J4134" s="1"/>
      <c r="K4134" s="1"/>
      <c r="L4134" s="8"/>
      <c r="M4134" s="14"/>
      <c r="N4134" s="14"/>
      <c r="O4134" s="8"/>
      <c r="P4134" s="8"/>
      <c r="Q4134" s="13"/>
      <c r="R4134" s="21"/>
      <c r="S4134" s="8"/>
      <c r="T4134" s="10"/>
      <c r="U4134" s="13"/>
      <c r="V4134" s="13"/>
      <c r="W4134" s="14"/>
      <c r="X4134" s="226"/>
      <c r="Y4134" s="8"/>
      <c r="Z4134" s="9"/>
      <c r="AA4134" s="26"/>
      <c r="AB4134" s="70"/>
    </row>
    <row r="4135" spans="1:28" ht="15.75" x14ac:dyDescent="0.2">
      <c r="A4135" s="67"/>
      <c r="B4135" s="8"/>
      <c r="C4135" s="224"/>
      <c r="D4135" s="28"/>
      <c r="E4135" s="9"/>
      <c r="F4135" s="110"/>
      <c r="G4135" s="12"/>
      <c r="H4135" s="11"/>
      <c r="I4135" s="11"/>
      <c r="J4135" s="1"/>
      <c r="K4135" s="1"/>
      <c r="L4135" s="8"/>
      <c r="M4135" s="14"/>
      <c r="N4135" s="14"/>
      <c r="O4135" s="8"/>
      <c r="P4135" s="8"/>
      <c r="Q4135" s="13"/>
      <c r="R4135" s="21"/>
      <c r="S4135" s="8"/>
      <c r="T4135" s="10"/>
      <c r="U4135" s="13"/>
      <c r="V4135" s="13"/>
      <c r="W4135" s="14"/>
      <c r="X4135" s="226"/>
      <c r="Y4135" s="8"/>
      <c r="Z4135" s="9"/>
      <c r="AA4135" s="26"/>
      <c r="AB4135" s="70"/>
    </row>
    <row r="4136" spans="1:28" ht="15.75" x14ac:dyDescent="0.2">
      <c r="A4136" s="67"/>
      <c r="B4136" s="8"/>
      <c r="C4136" s="224"/>
      <c r="D4136" s="28"/>
      <c r="E4136" s="9"/>
      <c r="F4136" s="110"/>
      <c r="G4136" s="12"/>
      <c r="H4136" s="11"/>
      <c r="I4136" s="11"/>
      <c r="J4136" s="1"/>
      <c r="K4136" s="1"/>
      <c r="L4136" s="8"/>
      <c r="M4136" s="14"/>
      <c r="N4136" s="14"/>
      <c r="O4136" s="8"/>
      <c r="P4136" s="8"/>
      <c r="Q4136" s="13"/>
      <c r="R4136" s="21"/>
      <c r="S4136" s="8"/>
      <c r="T4136" s="10"/>
      <c r="U4136" s="13"/>
      <c r="V4136" s="13"/>
      <c r="W4136" s="14"/>
      <c r="X4136" s="226"/>
      <c r="Y4136" s="8"/>
      <c r="Z4136" s="9"/>
      <c r="AA4136" s="26"/>
      <c r="AB4136" s="70"/>
    </row>
    <row r="4137" spans="1:28" ht="15.75" x14ac:dyDescent="0.2">
      <c r="A4137" s="67"/>
      <c r="B4137" s="8"/>
      <c r="C4137" s="224"/>
      <c r="D4137" s="28"/>
      <c r="E4137" s="9"/>
      <c r="F4137" s="110"/>
      <c r="G4137" s="12"/>
      <c r="H4137" s="11"/>
      <c r="I4137" s="11"/>
      <c r="J4137" s="1"/>
      <c r="K4137" s="1"/>
      <c r="L4137" s="8"/>
      <c r="M4137" s="14"/>
      <c r="N4137" s="14"/>
      <c r="O4137" s="8"/>
      <c r="P4137" s="8"/>
      <c r="Q4137" s="13"/>
      <c r="R4137" s="21"/>
      <c r="S4137" s="8"/>
      <c r="T4137" s="10"/>
      <c r="U4137" s="13"/>
      <c r="V4137" s="13"/>
      <c r="W4137" s="14"/>
      <c r="X4137" s="226"/>
      <c r="Y4137" s="8"/>
      <c r="Z4137" s="9"/>
      <c r="AA4137" s="26"/>
      <c r="AB4137" s="70"/>
    </row>
    <row r="4138" spans="1:28" ht="15.75" x14ac:dyDescent="0.2">
      <c r="A4138" s="67"/>
      <c r="B4138" s="8"/>
      <c r="C4138" s="224"/>
      <c r="D4138" s="28"/>
      <c r="E4138" s="9"/>
      <c r="F4138" s="110"/>
      <c r="G4138" s="12"/>
      <c r="H4138" s="11"/>
      <c r="I4138" s="11"/>
      <c r="J4138" s="1"/>
      <c r="K4138" s="1"/>
      <c r="L4138" s="8"/>
      <c r="M4138" s="14"/>
      <c r="N4138" s="14"/>
      <c r="O4138" s="8"/>
      <c r="P4138" s="8"/>
      <c r="Q4138" s="13"/>
      <c r="R4138" s="21"/>
      <c r="S4138" s="8"/>
      <c r="T4138" s="10"/>
      <c r="U4138" s="13"/>
      <c r="V4138" s="13"/>
      <c r="W4138" s="14"/>
      <c r="X4138" s="226"/>
      <c r="Y4138" s="8"/>
      <c r="Z4138" s="9"/>
      <c r="AA4138" s="26"/>
      <c r="AB4138" s="70"/>
    </row>
    <row r="4139" spans="1:28" ht="15.75" x14ac:dyDescent="0.2">
      <c r="A4139" s="67"/>
      <c r="B4139" s="8"/>
      <c r="C4139" s="224"/>
      <c r="D4139" s="28"/>
      <c r="E4139" s="9"/>
      <c r="F4139" s="110"/>
      <c r="G4139" s="12"/>
      <c r="H4139" s="11"/>
      <c r="I4139" s="11"/>
      <c r="J4139" s="1"/>
      <c r="K4139" s="1"/>
      <c r="L4139" s="8"/>
      <c r="M4139" s="14"/>
      <c r="N4139" s="14"/>
      <c r="O4139" s="8"/>
      <c r="P4139" s="8"/>
      <c r="Q4139" s="13"/>
      <c r="R4139" s="21"/>
      <c r="S4139" s="8"/>
      <c r="T4139" s="10"/>
      <c r="U4139" s="13"/>
      <c r="V4139" s="13"/>
      <c r="W4139" s="14"/>
      <c r="X4139" s="226"/>
      <c r="Y4139" s="8"/>
      <c r="Z4139" s="9"/>
      <c r="AA4139" s="26"/>
      <c r="AB4139" s="70"/>
    </row>
    <row r="4140" spans="1:28" ht="15.75" x14ac:dyDescent="0.2">
      <c r="A4140" s="67"/>
      <c r="B4140" s="8"/>
      <c r="C4140" s="224"/>
      <c r="D4140" s="28"/>
      <c r="E4140" s="9"/>
      <c r="F4140" s="110"/>
      <c r="G4140" s="12"/>
      <c r="H4140" s="11"/>
      <c r="I4140" s="11"/>
      <c r="J4140" s="1"/>
      <c r="K4140" s="1"/>
      <c r="L4140" s="8"/>
      <c r="M4140" s="14"/>
      <c r="N4140" s="14"/>
      <c r="O4140" s="8"/>
      <c r="P4140" s="8"/>
      <c r="Q4140" s="13"/>
      <c r="R4140" s="21"/>
      <c r="S4140" s="8"/>
      <c r="T4140" s="10"/>
      <c r="U4140" s="13"/>
      <c r="V4140" s="13"/>
      <c r="W4140" s="14"/>
      <c r="X4140" s="226"/>
      <c r="Y4140" s="8"/>
      <c r="Z4140" s="9"/>
      <c r="AA4140" s="26"/>
      <c r="AB4140" s="70"/>
    </row>
    <row r="4141" spans="1:28" ht="15.75" x14ac:dyDescent="0.2">
      <c r="A4141" s="67"/>
      <c r="B4141" s="8"/>
      <c r="C4141" s="224"/>
      <c r="D4141" s="28"/>
      <c r="E4141" s="9"/>
      <c r="F4141" s="110"/>
      <c r="G4141" s="12"/>
      <c r="H4141" s="11"/>
      <c r="I4141" s="11"/>
      <c r="J4141" s="1"/>
      <c r="K4141" s="1"/>
      <c r="L4141" s="8"/>
      <c r="M4141" s="14"/>
      <c r="N4141" s="14"/>
      <c r="O4141" s="8"/>
      <c r="P4141" s="8"/>
      <c r="Q4141" s="13"/>
      <c r="R4141" s="21"/>
      <c r="S4141" s="8"/>
      <c r="T4141" s="10"/>
      <c r="U4141" s="13"/>
      <c r="V4141" s="13"/>
      <c r="W4141" s="14"/>
      <c r="X4141" s="226"/>
      <c r="Y4141" s="8"/>
      <c r="Z4141" s="9"/>
      <c r="AA4141" s="26"/>
      <c r="AB4141" s="70"/>
    </row>
    <row r="4142" spans="1:28" ht="15.75" x14ac:dyDescent="0.2">
      <c r="A4142" s="67"/>
      <c r="B4142" s="8"/>
      <c r="C4142" s="224"/>
      <c r="D4142" s="28"/>
      <c r="E4142" s="9"/>
      <c r="F4142" s="110"/>
      <c r="G4142" s="12"/>
      <c r="H4142" s="11"/>
      <c r="I4142" s="11"/>
      <c r="J4142" s="1"/>
      <c r="K4142" s="1"/>
      <c r="L4142" s="8"/>
      <c r="M4142" s="14"/>
      <c r="N4142" s="14"/>
      <c r="O4142" s="8"/>
      <c r="P4142" s="8"/>
      <c r="Q4142" s="13"/>
      <c r="R4142" s="21"/>
      <c r="S4142" s="8"/>
      <c r="T4142" s="10"/>
      <c r="U4142" s="13"/>
      <c r="V4142" s="13"/>
      <c r="W4142" s="14"/>
      <c r="X4142" s="226"/>
      <c r="Y4142" s="8"/>
      <c r="Z4142" s="9"/>
      <c r="AA4142" s="26"/>
      <c r="AB4142" s="70"/>
    </row>
    <row r="4143" spans="1:28" ht="15.75" x14ac:dyDescent="0.2">
      <c r="A4143" s="67"/>
      <c r="B4143" s="8"/>
      <c r="C4143" s="224"/>
      <c r="D4143" s="28"/>
      <c r="E4143" s="9"/>
      <c r="F4143" s="110"/>
      <c r="G4143" s="12"/>
      <c r="H4143" s="11"/>
      <c r="I4143" s="11"/>
      <c r="J4143" s="1"/>
      <c r="K4143" s="1"/>
      <c r="L4143" s="8"/>
      <c r="M4143" s="14"/>
      <c r="N4143" s="14"/>
      <c r="O4143" s="8"/>
      <c r="P4143" s="8"/>
      <c r="Q4143" s="13"/>
      <c r="R4143" s="21"/>
      <c r="S4143" s="8"/>
      <c r="T4143" s="10"/>
      <c r="U4143" s="13"/>
      <c r="V4143" s="13"/>
      <c r="W4143" s="14"/>
      <c r="X4143" s="226"/>
      <c r="Y4143" s="8"/>
      <c r="Z4143" s="9"/>
      <c r="AA4143" s="26"/>
      <c r="AB4143" s="70"/>
    </row>
    <row r="4144" spans="1:28" ht="15.75" x14ac:dyDescent="0.2">
      <c r="A4144" s="67"/>
      <c r="B4144" s="8"/>
      <c r="C4144" s="224"/>
      <c r="D4144" s="28"/>
      <c r="E4144" s="9"/>
      <c r="F4144" s="110"/>
      <c r="G4144" s="12"/>
      <c r="H4144" s="11"/>
      <c r="I4144" s="11"/>
      <c r="J4144" s="1"/>
      <c r="K4144" s="1"/>
      <c r="L4144" s="8"/>
      <c r="M4144" s="14"/>
      <c r="N4144" s="14"/>
      <c r="O4144" s="8"/>
      <c r="P4144" s="8"/>
      <c r="Q4144" s="13"/>
      <c r="R4144" s="21"/>
      <c r="S4144" s="8"/>
      <c r="T4144" s="10"/>
      <c r="U4144" s="13"/>
      <c r="V4144" s="13"/>
      <c r="W4144" s="14"/>
      <c r="X4144" s="226"/>
      <c r="Y4144" s="8"/>
      <c r="Z4144" s="9"/>
      <c r="AA4144" s="26"/>
      <c r="AB4144" s="70"/>
    </row>
    <row r="4145" spans="1:28" ht="15.75" x14ac:dyDescent="0.2">
      <c r="A4145" s="67"/>
      <c r="B4145" s="8"/>
      <c r="C4145" s="224"/>
      <c r="D4145" s="28"/>
      <c r="E4145" s="9"/>
      <c r="F4145" s="110"/>
      <c r="G4145" s="12"/>
      <c r="H4145" s="11"/>
      <c r="I4145" s="11"/>
      <c r="J4145" s="1"/>
      <c r="K4145" s="1"/>
      <c r="L4145" s="8"/>
      <c r="M4145" s="14"/>
      <c r="N4145" s="14"/>
      <c r="O4145" s="8"/>
      <c r="P4145" s="8"/>
      <c r="Q4145" s="13"/>
      <c r="R4145" s="21"/>
      <c r="S4145" s="8"/>
      <c r="T4145" s="10"/>
      <c r="U4145" s="13"/>
      <c r="V4145" s="13"/>
      <c r="W4145" s="14"/>
      <c r="X4145" s="226"/>
      <c r="Y4145" s="8"/>
      <c r="Z4145" s="9"/>
      <c r="AA4145" s="26"/>
      <c r="AB4145" s="70"/>
    </row>
    <row r="4146" spans="1:28" ht="15.75" x14ac:dyDescent="0.2">
      <c r="A4146" s="67"/>
      <c r="B4146" s="8"/>
      <c r="C4146" s="224"/>
      <c r="D4146" s="28"/>
      <c r="E4146" s="9"/>
      <c r="F4146" s="110"/>
      <c r="G4146" s="12"/>
      <c r="H4146" s="11"/>
      <c r="I4146" s="11"/>
      <c r="J4146" s="1"/>
      <c r="K4146" s="1"/>
      <c r="L4146" s="8"/>
      <c r="M4146" s="14"/>
      <c r="N4146" s="14"/>
      <c r="O4146" s="8"/>
      <c r="P4146" s="8"/>
      <c r="Q4146" s="13"/>
      <c r="R4146" s="21"/>
      <c r="S4146" s="8"/>
      <c r="T4146" s="10"/>
      <c r="U4146" s="13"/>
      <c r="V4146" s="13"/>
      <c r="W4146" s="14"/>
      <c r="X4146" s="226"/>
      <c r="Y4146" s="8"/>
      <c r="Z4146" s="9"/>
      <c r="AA4146" s="26"/>
      <c r="AB4146" s="70"/>
    </row>
    <row r="4147" spans="1:28" ht="15.75" x14ac:dyDescent="0.2">
      <c r="A4147" s="67"/>
      <c r="B4147" s="8"/>
      <c r="C4147" s="224"/>
      <c r="D4147" s="28"/>
      <c r="E4147" s="9"/>
      <c r="F4147" s="110"/>
      <c r="G4147" s="12"/>
      <c r="H4147" s="11"/>
      <c r="I4147" s="11"/>
      <c r="J4147" s="1"/>
      <c r="K4147" s="1"/>
      <c r="L4147" s="8"/>
      <c r="M4147" s="14"/>
      <c r="N4147" s="14"/>
      <c r="O4147" s="8"/>
      <c r="P4147" s="8"/>
      <c r="Q4147" s="13"/>
      <c r="R4147" s="21"/>
      <c r="S4147" s="8"/>
      <c r="T4147" s="10"/>
      <c r="U4147" s="13"/>
      <c r="V4147" s="13"/>
      <c r="W4147" s="14"/>
      <c r="X4147" s="226"/>
      <c r="Y4147" s="8"/>
      <c r="Z4147" s="9"/>
      <c r="AA4147" s="26"/>
      <c r="AB4147" s="70"/>
    </row>
    <row r="4148" spans="1:28" ht="15.75" x14ac:dyDescent="0.2">
      <c r="A4148" s="67"/>
      <c r="B4148" s="8"/>
      <c r="C4148" s="224"/>
      <c r="D4148" s="28"/>
      <c r="E4148" s="9"/>
      <c r="F4148" s="110"/>
      <c r="G4148" s="12"/>
      <c r="H4148" s="11"/>
      <c r="I4148" s="11"/>
      <c r="J4148" s="1"/>
      <c r="K4148" s="1"/>
      <c r="L4148" s="8"/>
      <c r="M4148" s="14"/>
      <c r="N4148" s="14"/>
      <c r="O4148" s="8"/>
      <c r="P4148" s="8"/>
      <c r="Q4148" s="13"/>
      <c r="R4148" s="21"/>
      <c r="S4148" s="8"/>
      <c r="T4148" s="10"/>
      <c r="U4148" s="13"/>
      <c r="V4148" s="13"/>
      <c r="W4148" s="14"/>
      <c r="X4148" s="226"/>
      <c r="Y4148" s="8"/>
      <c r="Z4148" s="9"/>
      <c r="AA4148" s="26"/>
      <c r="AB4148" s="70"/>
    </row>
    <row r="4149" spans="1:28" ht="15.75" x14ac:dyDescent="0.2">
      <c r="A4149" s="67"/>
      <c r="B4149" s="8"/>
      <c r="C4149" s="224"/>
      <c r="D4149" s="28"/>
      <c r="E4149" s="9"/>
      <c r="F4149" s="110"/>
      <c r="G4149" s="12"/>
      <c r="H4149" s="11"/>
      <c r="I4149" s="11"/>
      <c r="J4149" s="1"/>
      <c r="K4149" s="1"/>
      <c r="L4149" s="8"/>
      <c r="M4149" s="14"/>
      <c r="N4149" s="14"/>
      <c r="O4149" s="8"/>
      <c r="P4149" s="8"/>
      <c r="Q4149" s="13"/>
      <c r="R4149" s="21"/>
      <c r="S4149" s="8"/>
      <c r="T4149" s="10"/>
      <c r="U4149" s="13"/>
      <c r="V4149" s="13"/>
      <c r="W4149" s="14"/>
      <c r="X4149" s="226"/>
      <c r="Y4149" s="8"/>
      <c r="Z4149" s="9"/>
      <c r="AA4149" s="26"/>
      <c r="AB4149" s="70"/>
    </row>
    <row r="4150" spans="1:28" ht="15.75" x14ac:dyDescent="0.2">
      <c r="A4150" s="67"/>
      <c r="B4150" s="8"/>
      <c r="C4150" s="224"/>
      <c r="D4150" s="28"/>
      <c r="E4150" s="9"/>
      <c r="F4150" s="110"/>
      <c r="G4150" s="12"/>
      <c r="H4150" s="11"/>
      <c r="I4150" s="11"/>
      <c r="J4150" s="1"/>
      <c r="K4150" s="1"/>
      <c r="L4150" s="8"/>
      <c r="M4150" s="14"/>
      <c r="N4150" s="14"/>
      <c r="O4150" s="8"/>
      <c r="P4150" s="8"/>
      <c r="Q4150" s="13"/>
      <c r="R4150" s="21"/>
      <c r="S4150" s="8"/>
      <c r="T4150" s="10"/>
      <c r="U4150" s="13"/>
      <c r="V4150" s="13"/>
      <c r="W4150" s="14"/>
      <c r="X4150" s="226"/>
      <c r="Y4150" s="8"/>
      <c r="Z4150" s="9"/>
      <c r="AA4150" s="26"/>
      <c r="AB4150" s="70"/>
    </row>
    <row r="4151" spans="1:28" ht="15.75" x14ac:dyDescent="0.2">
      <c r="A4151" s="67"/>
      <c r="B4151" s="8"/>
      <c r="C4151" s="224"/>
      <c r="D4151" s="28"/>
      <c r="E4151" s="9"/>
      <c r="F4151" s="110"/>
      <c r="G4151" s="12"/>
      <c r="H4151" s="11"/>
      <c r="I4151" s="11"/>
      <c r="J4151" s="1"/>
      <c r="K4151" s="1"/>
      <c r="L4151" s="8"/>
      <c r="M4151" s="14"/>
      <c r="N4151" s="14"/>
      <c r="O4151" s="8"/>
      <c r="P4151" s="8"/>
      <c r="Q4151" s="13"/>
      <c r="R4151" s="21"/>
      <c r="S4151" s="8"/>
      <c r="T4151" s="10"/>
      <c r="U4151" s="13"/>
      <c r="V4151" s="13"/>
      <c r="W4151" s="14"/>
      <c r="X4151" s="226"/>
      <c r="Y4151" s="8"/>
      <c r="Z4151" s="9"/>
      <c r="AA4151" s="26"/>
      <c r="AB4151" s="70"/>
    </row>
    <row r="4152" spans="1:28" ht="15.75" x14ac:dyDescent="0.2">
      <c r="A4152" s="67"/>
      <c r="B4152" s="8"/>
      <c r="C4152" s="224"/>
      <c r="D4152" s="28"/>
      <c r="E4152" s="9"/>
      <c r="F4152" s="110"/>
      <c r="G4152" s="12"/>
      <c r="H4152" s="11"/>
      <c r="I4152" s="11"/>
      <c r="J4152" s="1"/>
      <c r="K4152" s="1"/>
      <c r="L4152" s="8"/>
      <c r="M4152" s="14"/>
      <c r="N4152" s="14"/>
      <c r="O4152" s="8"/>
      <c r="P4152" s="8"/>
      <c r="Q4152" s="13"/>
      <c r="R4152" s="21"/>
      <c r="S4152" s="8"/>
      <c r="T4152" s="10"/>
      <c r="U4152" s="13"/>
      <c r="V4152" s="13"/>
      <c r="W4152" s="14"/>
      <c r="X4152" s="226"/>
      <c r="Y4152" s="8"/>
      <c r="Z4152" s="9"/>
      <c r="AA4152" s="26"/>
      <c r="AB4152" s="70"/>
    </row>
    <row r="4153" spans="1:28" ht="15.75" x14ac:dyDescent="0.2">
      <c r="A4153" s="67"/>
      <c r="B4153" s="8"/>
      <c r="C4153" s="224"/>
      <c r="D4153" s="28"/>
      <c r="E4153" s="9"/>
      <c r="F4153" s="110"/>
      <c r="G4153" s="12"/>
      <c r="H4153" s="11"/>
      <c r="I4153" s="11"/>
      <c r="J4153" s="1"/>
      <c r="K4153" s="1"/>
      <c r="L4153" s="8"/>
      <c r="M4153" s="14"/>
      <c r="N4153" s="14"/>
      <c r="O4153" s="8"/>
      <c r="P4153" s="8"/>
      <c r="Q4153" s="13"/>
      <c r="R4153" s="21"/>
      <c r="S4153" s="8"/>
      <c r="T4153" s="10"/>
      <c r="U4153" s="13"/>
      <c r="V4153" s="13"/>
      <c r="W4153" s="14"/>
      <c r="X4153" s="226"/>
      <c r="Y4153" s="8"/>
      <c r="Z4153" s="9"/>
      <c r="AA4153" s="26"/>
      <c r="AB4153" s="70"/>
    </row>
    <row r="4154" spans="1:28" ht="15.75" x14ac:dyDescent="0.2">
      <c r="A4154" s="67"/>
      <c r="B4154" s="8"/>
      <c r="C4154" s="224"/>
      <c r="D4154" s="28"/>
      <c r="E4154" s="9"/>
      <c r="F4154" s="110"/>
      <c r="G4154" s="12"/>
      <c r="H4154" s="11"/>
      <c r="I4154" s="11"/>
      <c r="J4154" s="1"/>
      <c r="K4154" s="1"/>
      <c r="L4154" s="8"/>
      <c r="M4154" s="14"/>
      <c r="N4154" s="14"/>
      <c r="O4154" s="8"/>
      <c r="P4154" s="8"/>
      <c r="Q4154" s="13"/>
      <c r="R4154" s="21"/>
      <c r="S4154" s="8"/>
      <c r="T4154" s="10"/>
      <c r="U4154" s="13"/>
      <c r="V4154" s="13"/>
      <c r="W4154" s="14"/>
      <c r="X4154" s="226"/>
      <c r="Y4154" s="8"/>
      <c r="Z4154" s="9"/>
      <c r="AA4154" s="26"/>
      <c r="AB4154" s="70"/>
    </row>
    <row r="4155" spans="1:28" ht="15.75" x14ac:dyDescent="0.2">
      <c r="A4155" s="67"/>
      <c r="B4155" s="8"/>
      <c r="C4155" s="224"/>
      <c r="D4155" s="28"/>
      <c r="E4155" s="9"/>
      <c r="F4155" s="110"/>
      <c r="G4155" s="12"/>
      <c r="H4155" s="11"/>
      <c r="I4155" s="11"/>
      <c r="J4155" s="1"/>
      <c r="K4155" s="1"/>
      <c r="L4155" s="8"/>
      <c r="M4155" s="14"/>
      <c r="N4155" s="14"/>
      <c r="O4155" s="8"/>
      <c r="P4155" s="8"/>
      <c r="Q4155" s="13"/>
      <c r="R4155" s="21"/>
      <c r="S4155" s="8"/>
      <c r="T4155" s="10"/>
      <c r="U4155" s="13"/>
      <c r="V4155" s="13"/>
      <c r="W4155" s="14"/>
      <c r="X4155" s="226"/>
      <c r="Y4155" s="8"/>
      <c r="Z4155" s="9"/>
      <c r="AA4155" s="26"/>
      <c r="AB4155" s="70"/>
    </row>
    <row r="4156" spans="1:28" ht="15.75" x14ac:dyDescent="0.2">
      <c r="A4156" s="67"/>
      <c r="B4156" s="8"/>
      <c r="C4156" s="224"/>
      <c r="D4156" s="28"/>
      <c r="E4156" s="9"/>
      <c r="F4156" s="110"/>
      <c r="G4156" s="12"/>
      <c r="H4156" s="11"/>
      <c r="I4156" s="11"/>
      <c r="J4156" s="1"/>
      <c r="K4156" s="1"/>
      <c r="L4156" s="8"/>
      <c r="M4156" s="14"/>
      <c r="N4156" s="14"/>
      <c r="O4156" s="8"/>
      <c r="P4156" s="8"/>
      <c r="Q4156" s="13"/>
      <c r="R4156" s="21"/>
      <c r="S4156" s="8"/>
      <c r="T4156" s="10"/>
      <c r="U4156" s="13"/>
      <c r="V4156" s="13"/>
      <c r="W4156" s="14"/>
      <c r="X4156" s="226"/>
      <c r="Y4156" s="8"/>
      <c r="Z4156" s="9"/>
      <c r="AA4156" s="26"/>
      <c r="AB4156" s="70"/>
    </row>
    <row r="4157" spans="1:28" ht="15.75" x14ac:dyDescent="0.2">
      <c r="A4157" s="67"/>
      <c r="B4157" s="8"/>
      <c r="C4157" s="224"/>
      <c r="D4157" s="28"/>
      <c r="E4157" s="9"/>
      <c r="F4157" s="110"/>
      <c r="G4157" s="12"/>
      <c r="H4157" s="11"/>
      <c r="I4157" s="11"/>
      <c r="J4157" s="1"/>
      <c r="K4157" s="1"/>
      <c r="L4157" s="8"/>
      <c r="M4157" s="14"/>
      <c r="N4157" s="14"/>
      <c r="O4157" s="8"/>
      <c r="P4157" s="8"/>
      <c r="Q4157" s="13"/>
      <c r="R4157" s="21"/>
      <c r="S4157" s="8"/>
      <c r="T4157" s="10"/>
      <c r="U4157" s="13"/>
      <c r="V4157" s="13"/>
      <c r="W4157" s="14"/>
      <c r="X4157" s="226"/>
      <c r="Y4157" s="8"/>
      <c r="Z4157" s="9"/>
      <c r="AA4157" s="26"/>
      <c r="AB4157" s="70"/>
    </row>
    <row r="4158" spans="1:28" ht="15.75" x14ac:dyDescent="0.2">
      <c r="A4158" s="67"/>
      <c r="B4158" s="8"/>
      <c r="C4158" s="224"/>
      <c r="D4158" s="28"/>
      <c r="E4158" s="9"/>
      <c r="F4158" s="110"/>
      <c r="G4158" s="12"/>
      <c r="H4158" s="11"/>
      <c r="I4158" s="11"/>
      <c r="J4158" s="1"/>
      <c r="K4158" s="1"/>
      <c r="L4158" s="8"/>
      <c r="M4158" s="14"/>
      <c r="N4158" s="14"/>
      <c r="O4158" s="8"/>
      <c r="P4158" s="8"/>
      <c r="Q4158" s="13"/>
      <c r="R4158" s="21"/>
      <c r="S4158" s="8"/>
      <c r="T4158" s="10"/>
      <c r="U4158" s="13"/>
      <c r="V4158" s="13"/>
      <c r="W4158" s="14"/>
      <c r="X4158" s="226"/>
      <c r="Y4158" s="8"/>
      <c r="Z4158" s="9"/>
      <c r="AA4158" s="26"/>
      <c r="AB4158" s="70"/>
    </row>
    <row r="4159" spans="1:28" ht="15.75" x14ac:dyDescent="0.2">
      <c r="A4159" s="67"/>
      <c r="B4159" s="8"/>
      <c r="C4159" s="224"/>
      <c r="D4159" s="28"/>
      <c r="E4159" s="9"/>
      <c r="F4159" s="110"/>
      <c r="G4159" s="12"/>
      <c r="H4159" s="11"/>
      <c r="I4159" s="11"/>
      <c r="J4159" s="1"/>
      <c r="K4159" s="1"/>
      <c r="L4159" s="8"/>
      <c r="M4159" s="14"/>
      <c r="N4159" s="14"/>
      <c r="O4159" s="8"/>
      <c r="P4159" s="8"/>
      <c r="Q4159" s="13"/>
      <c r="R4159" s="21"/>
      <c r="S4159" s="8"/>
      <c r="T4159" s="10"/>
      <c r="U4159" s="13"/>
      <c r="V4159" s="13"/>
      <c r="W4159" s="14"/>
      <c r="X4159" s="226"/>
      <c r="Y4159" s="8"/>
      <c r="Z4159" s="9"/>
      <c r="AA4159" s="26"/>
      <c r="AB4159" s="70"/>
    </row>
    <row r="4160" spans="1:28" ht="15.75" x14ac:dyDescent="0.2">
      <c r="A4160" s="67"/>
      <c r="B4160" s="8"/>
      <c r="C4160" s="224"/>
      <c r="D4160" s="28"/>
      <c r="E4160" s="9"/>
      <c r="F4160" s="110"/>
      <c r="G4160" s="12"/>
      <c r="H4160" s="11"/>
      <c r="I4160" s="11"/>
      <c r="J4160" s="1"/>
      <c r="K4160" s="1"/>
      <c r="L4160" s="8"/>
      <c r="M4160" s="14"/>
      <c r="N4160" s="14"/>
      <c r="O4160" s="8"/>
      <c r="P4160" s="8"/>
      <c r="Q4160" s="13"/>
      <c r="R4160" s="21"/>
      <c r="S4160" s="8"/>
      <c r="T4160" s="10"/>
      <c r="U4160" s="13"/>
      <c r="V4160" s="13"/>
      <c r="W4160" s="14"/>
      <c r="X4160" s="226"/>
      <c r="Y4160" s="8"/>
      <c r="Z4160" s="9"/>
      <c r="AA4160" s="26"/>
      <c r="AB4160" s="70"/>
    </row>
    <row r="4161" spans="1:28" ht="15.75" x14ac:dyDescent="0.2">
      <c r="A4161" s="67"/>
      <c r="B4161" s="8"/>
      <c r="C4161" s="224"/>
      <c r="D4161" s="28"/>
      <c r="E4161" s="9"/>
      <c r="F4161" s="110"/>
      <c r="G4161" s="12"/>
      <c r="H4161" s="11"/>
      <c r="I4161" s="11"/>
      <c r="J4161" s="1"/>
      <c r="K4161" s="1"/>
      <c r="L4161" s="8"/>
      <c r="M4161" s="14"/>
      <c r="N4161" s="14"/>
      <c r="O4161" s="8"/>
      <c r="P4161" s="8"/>
      <c r="Q4161" s="13"/>
      <c r="R4161" s="21"/>
      <c r="S4161" s="8"/>
      <c r="T4161" s="10"/>
      <c r="U4161" s="13"/>
      <c r="V4161" s="13"/>
      <c r="W4161" s="14"/>
      <c r="X4161" s="226"/>
      <c r="Y4161" s="8"/>
      <c r="Z4161" s="9"/>
      <c r="AA4161" s="26"/>
      <c r="AB4161" s="70"/>
    </row>
    <row r="4162" spans="1:28" ht="15.75" x14ac:dyDescent="0.2">
      <c r="A4162" s="67"/>
      <c r="B4162" s="8"/>
      <c r="C4162" s="224"/>
      <c r="D4162" s="28"/>
      <c r="E4162" s="9"/>
      <c r="F4162" s="110"/>
      <c r="G4162" s="12"/>
      <c r="H4162" s="11"/>
      <c r="I4162" s="11"/>
      <c r="J4162" s="1"/>
      <c r="K4162" s="1"/>
      <c r="L4162" s="8"/>
      <c r="M4162" s="14"/>
      <c r="N4162" s="14"/>
      <c r="O4162" s="8"/>
      <c r="P4162" s="8"/>
      <c r="Q4162" s="13"/>
      <c r="R4162" s="21"/>
      <c r="S4162" s="8"/>
      <c r="T4162" s="10"/>
      <c r="U4162" s="13"/>
      <c r="V4162" s="13"/>
      <c r="W4162" s="14"/>
      <c r="X4162" s="226"/>
      <c r="Y4162" s="8"/>
      <c r="Z4162" s="9"/>
      <c r="AA4162" s="26"/>
      <c r="AB4162" s="70"/>
    </row>
    <row r="4163" spans="1:28" ht="15.75" x14ac:dyDescent="0.2">
      <c r="A4163" s="67"/>
      <c r="B4163" s="8"/>
      <c r="C4163" s="224"/>
      <c r="D4163" s="28"/>
      <c r="E4163" s="9"/>
      <c r="F4163" s="110"/>
      <c r="G4163" s="12"/>
      <c r="H4163" s="11"/>
      <c r="I4163" s="11"/>
      <c r="J4163" s="1"/>
      <c r="K4163" s="1"/>
      <c r="L4163" s="8"/>
      <c r="M4163" s="14"/>
      <c r="N4163" s="14"/>
      <c r="O4163" s="8"/>
      <c r="P4163" s="8"/>
      <c r="Q4163" s="13"/>
      <c r="R4163" s="21"/>
      <c r="S4163" s="8"/>
      <c r="T4163" s="10"/>
      <c r="U4163" s="13"/>
      <c r="V4163" s="13"/>
      <c r="W4163" s="14"/>
      <c r="X4163" s="226"/>
      <c r="Y4163" s="8"/>
      <c r="Z4163" s="9"/>
      <c r="AA4163" s="26"/>
      <c r="AB4163" s="70"/>
    </row>
    <row r="4164" spans="1:28" ht="15.75" x14ac:dyDescent="0.2">
      <c r="A4164" s="67"/>
      <c r="B4164" s="8"/>
      <c r="C4164" s="224"/>
      <c r="D4164" s="28"/>
      <c r="E4164" s="9"/>
      <c r="F4164" s="110"/>
      <c r="G4164" s="12"/>
      <c r="H4164" s="11"/>
      <c r="I4164" s="11"/>
      <c r="J4164" s="1"/>
      <c r="K4164" s="1"/>
      <c r="L4164" s="8"/>
      <c r="M4164" s="14"/>
      <c r="N4164" s="14"/>
      <c r="O4164" s="8"/>
      <c r="P4164" s="8"/>
      <c r="Q4164" s="13"/>
      <c r="R4164" s="21"/>
      <c r="S4164" s="8"/>
      <c r="T4164" s="10"/>
      <c r="U4164" s="13"/>
      <c r="V4164" s="13"/>
      <c r="W4164" s="14"/>
      <c r="X4164" s="226"/>
      <c r="Y4164" s="8"/>
      <c r="Z4164" s="9"/>
      <c r="AA4164" s="26"/>
      <c r="AB4164" s="70"/>
    </row>
    <row r="4165" spans="1:28" ht="15.75" x14ac:dyDescent="0.2">
      <c r="A4165" s="67"/>
      <c r="B4165" s="8"/>
      <c r="C4165" s="224"/>
      <c r="D4165" s="28"/>
      <c r="E4165" s="9"/>
      <c r="F4165" s="110"/>
      <c r="G4165" s="12"/>
      <c r="H4165" s="11"/>
      <c r="I4165" s="11"/>
      <c r="J4165" s="1"/>
      <c r="K4165" s="1"/>
      <c r="L4165" s="8"/>
      <c r="M4165" s="14"/>
      <c r="N4165" s="14"/>
      <c r="O4165" s="8"/>
      <c r="P4165" s="8"/>
      <c r="Q4165" s="13"/>
      <c r="R4165" s="21"/>
      <c r="S4165" s="8"/>
      <c r="T4165" s="10"/>
      <c r="U4165" s="13"/>
      <c r="V4165" s="13"/>
      <c r="W4165" s="14"/>
      <c r="X4165" s="226"/>
      <c r="Y4165" s="8"/>
      <c r="Z4165" s="9"/>
      <c r="AA4165" s="26"/>
      <c r="AB4165" s="70"/>
    </row>
    <row r="4166" spans="1:28" ht="15.75" x14ac:dyDescent="0.2">
      <c r="A4166" s="67"/>
      <c r="B4166" s="8"/>
      <c r="C4166" s="224"/>
      <c r="D4166" s="28"/>
      <c r="E4166" s="9"/>
      <c r="F4166" s="110"/>
      <c r="G4166" s="12"/>
      <c r="H4166" s="11"/>
      <c r="I4166" s="11"/>
      <c r="J4166" s="1"/>
      <c r="K4166" s="1"/>
      <c r="L4166" s="8"/>
      <c r="M4166" s="14"/>
      <c r="N4166" s="14"/>
      <c r="O4166" s="8"/>
      <c r="P4166" s="8"/>
      <c r="Q4166" s="13"/>
      <c r="R4166" s="21"/>
      <c r="S4166" s="8"/>
      <c r="T4166" s="10"/>
      <c r="U4166" s="13"/>
      <c r="V4166" s="13"/>
      <c r="W4166" s="14"/>
      <c r="X4166" s="226"/>
      <c r="Y4166" s="8"/>
      <c r="Z4166" s="9"/>
      <c r="AA4166" s="26"/>
      <c r="AB4166" s="70"/>
    </row>
    <row r="4167" spans="1:28" ht="15.75" x14ac:dyDescent="0.2">
      <c r="A4167" s="67"/>
      <c r="B4167" s="8"/>
      <c r="C4167" s="224"/>
      <c r="D4167" s="28"/>
      <c r="E4167" s="9"/>
      <c r="F4167" s="110"/>
      <c r="G4167" s="12"/>
      <c r="H4167" s="11"/>
      <c r="I4167" s="11"/>
      <c r="J4167" s="1"/>
      <c r="K4167" s="1"/>
      <c r="L4167" s="8"/>
      <c r="M4167" s="14"/>
      <c r="N4167" s="14"/>
      <c r="O4167" s="8"/>
      <c r="P4167" s="8"/>
      <c r="Q4167" s="13"/>
      <c r="R4167" s="21"/>
      <c r="S4167" s="8"/>
      <c r="T4167" s="10"/>
      <c r="U4167" s="13"/>
      <c r="V4167" s="13"/>
      <c r="W4167" s="14"/>
      <c r="X4167" s="226"/>
      <c r="Y4167" s="8"/>
      <c r="Z4167" s="9"/>
      <c r="AA4167" s="26"/>
      <c r="AB4167" s="70"/>
    </row>
    <row r="4168" spans="1:28" ht="15.75" x14ac:dyDescent="0.2">
      <c r="A4168" s="67"/>
      <c r="B4168" s="8"/>
      <c r="C4168" s="224"/>
      <c r="D4168" s="28"/>
      <c r="E4168" s="9"/>
      <c r="F4168" s="110"/>
      <c r="G4168" s="12"/>
      <c r="H4168" s="11"/>
      <c r="I4168" s="11"/>
      <c r="J4168" s="1"/>
      <c r="K4168" s="1"/>
      <c r="L4168" s="8"/>
      <c r="M4168" s="14"/>
      <c r="N4168" s="14"/>
      <c r="O4168" s="8"/>
      <c r="P4168" s="8"/>
      <c r="Q4168" s="13"/>
      <c r="R4168" s="21"/>
      <c r="S4168" s="8"/>
      <c r="T4168" s="10"/>
      <c r="U4168" s="13"/>
      <c r="V4168" s="13"/>
      <c r="W4168" s="14"/>
      <c r="X4168" s="226"/>
      <c r="Y4168" s="8"/>
      <c r="Z4168" s="9"/>
      <c r="AA4168" s="26"/>
      <c r="AB4168" s="70"/>
    </row>
    <row r="4169" spans="1:28" ht="15.75" x14ac:dyDescent="0.2">
      <c r="A4169" s="67"/>
      <c r="B4169" s="8"/>
      <c r="C4169" s="224"/>
      <c r="D4169" s="28"/>
      <c r="E4169" s="9"/>
      <c r="F4169" s="110"/>
      <c r="G4169" s="12"/>
      <c r="H4169" s="11"/>
      <c r="I4169" s="11"/>
      <c r="J4169" s="1"/>
      <c r="K4169" s="1"/>
      <c r="L4169" s="8"/>
      <c r="M4169" s="14"/>
      <c r="N4169" s="14"/>
      <c r="O4169" s="8"/>
      <c r="P4169" s="8"/>
      <c r="Q4169" s="13"/>
      <c r="R4169" s="21"/>
      <c r="S4169" s="8"/>
      <c r="T4169" s="10"/>
      <c r="U4169" s="13"/>
      <c r="V4169" s="13"/>
      <c r="W4169" s="14"/>
      <c r="X4169" s="226"/>
      <c r="Y4169" s="8"/>
      <c r="Z4169" s="9"/>
      <c r="AA4169" s="26"/>
      <c r="AB4169" s="70"/>
    </row>
    <row r="4170" spans="1:28" ht="15.75" x14ac:dyDescent="0.2">
      <c r="A4170" s="67"/>
      <c r="B4170" s="8"/>
      <c r="C4170" s="224"/>
      <c r="D4170" s="28"/>
      <c r="E4170" s="9"/>
      <c r="F4170" s="110"/>
      <c r="G4170" s="12"/>
      <c r="H4170" s="11"/>
      <c r="I4170" s="11"/>
      <c r="J4170" s="1"/>
      <c r="K4170" s="1"/>
      <c r="L4170" s="8"/>
      <c r="M4170" s="14"/>
      <c r="N4170" s="14"/>
      <c r="O4170" s="8"/>
      <c r="P4170" s="8"/>
      <c r="Q4170" s="13"/>
      <c r="R4170" s="21"/>
      <c r="S4170" s="8"/>
      <c r="T4170" s="10"/>
      <c r="U4170" s="13"/>
      <c r="V4170" s="13"/>
      <c r="W4170" s="14"/>
      <c r="X4170" s="226"/>
      <c r="Y4170" s="8"/>
      <c r="Z4170" s="9"/>
      <c r="AA4170" s="26"/>
      <c r="AB4170" s="70"/>
    </row>
    <row r="4171" spans="1:28" ht="15.75" x14ac:dyDescent="0.2">
      <c r="A4171" s="67"/>
      <c r="B4171" s="8"/>
      <c r="C4171" s="224"/>
      <c r="D4171" s="28"/>
      <c r="E4171" s="9"/>
      <c r="F4171" s="110"/>
      <c r="G4171" s="12"/>
      <c r="H4171" s="11"/>
      <c r="I4171" s="11"/>
      <c r="J4171" s="1"/>
      <c r="K4171" s="1"/>
      <c r="L4171" s="8"/>
      <c r="M4171" s="14"/>
      <c r="N4171" s="14"/>
      <c r="O4171" s="8"/>
      <c r="P4171" s="8"/>
      <c r="Q4171" s="13"/>
      <c r="R4171" s="21"/>
      <c r="S4171" s="8"/>
      <c r="T4171" s="10"/>
      <c r="U4171" s="13"/>
      <c r="V4171" s="13"/>
      <c r="W4171" s="14"/>
      <c r="X4171" s="226"/>
      <c r="Y4171" s="8"/>
      <c r="Z4171" s="9"/>
      <c r="AA4171" s="26"/>
      <c r="AB4171" s="70"/>
    </row>
    <row r="4172" spans="1:28" ht="15.75" x14ac:dyDescent="0.2">
      <c r="A4172" s="67"/>
      <c r="B4172" s="8"/>
      <c r="C4172" s="224"/>
      <c r="D4172" s="28"/>
      <c r="E4172" s="9"/>
      <c r="F4172" s="110"/>
      <c r="G4172" s="12"/>
      <c r="H4172" s="11"/>
      <c r="I4172" s="11"/>
      <c r="J4172" s="1"/>
      <c r="K4172" s="1"/>
      <c r="L4172" s="8"/>
      <c r="M4172" s="14"/>
      <c r="N4172" s="14"/>
      <c r="O4172" s="8"/>
      <c r="P4172" s="8"/>
      <c r="Q4172" s="13"/>
      <c r="R4172" s="21"/>
      <c r="S4172" s="8"/>
      <c r="T4172" s="10"/>
      <c r="U4172" s="13"/>
      <c r="V4172" s="13"/>
      <c r="W4172" s="14"/>
      <c r="X4172" s="226"/>
      <c r="Y4172" s="8"/>
      <c r="Z4172" s="9"/>
      <c r="AA4172" s="26"/>
      <c r="AB4172" s="70"/>
    </row>
    <row r="4173" spans="1:28" ht="15.75" x14ac:dyDescent="0.2">
      <c r="A4173" s="67"/>
      <c r="B4173" s="8"/>
      <c r="C4173" s="224"/>
      <c r="D4173" s="28"/>
      <c r="E4173" s="9"/>
      <c r="F4173" s="110"/>
      <c r="G4173" s="12"/>
      <c r="H4173" s="11"/>
      <c r="I4173" s="11"/>
      <c r="J4173" s="1"/>
      <c r="K4173" s="1"/>
      <c r="L4173" s="8"/>
      <c r="M4173" s="14"/>
      <c r="N4173" s="14"/>
      <c r="O4173" s="8"/>
      <c r="P4173" s="8"/>
      <c r="Q4173" s="13"/>
      <c r="R4173" s="21"/>
      <c r="S4173" s="8"/>
      <c r="T4173" s="10"/>
      <c r="U4173" s="13"/>
      <c r="V4173" s="13"/>
      <c r="W4173" s="14"/>
      <c r="X4173" s="226"/>
      <c r="Y4173" s="8"/>
      <c r="Z4173" s="9"/>
      <c r="AA4173" s="26"/>
      <c r="AB4173" s="70"/>
    </row>
    <row r="4174" spans="1:28" ht="15.75" x14ac:dyDescent="0.2">
      <c r="A4174" s="67"/>
      <c r="B4174" s="8"/>
      <c r="C4174" s="224"/>
      <c r="D4174" s="28"/>
      <c r="E4174" s="9"/>
      <c r="F4174" s="110"/>
      <c r="G4174" s="12"/>
      <c r="H4174" s="11"/>
      <c r="I4174" s="11"/>
      <c r="J4174" s="1"/>
      <c r="K4174" s="1"/>
      <c r="L4174" s="8"/>
      <c r="M4174" s="14"/>
      <c r="N4174" s="14"/>
      <c r="O4174" s="8"/>
      <c r="P4174" s="8"/>
      <c r="Q4174" s="13"/>
      <c r="R4174" s="21"/>
      <c r="S4174" s="8"/>
      <c r="T4174" s="10"/>
      <c r="U4174" s="13"/>
      <c r="V4174" s="13"/>
      <c r="W4174" s="14"/>
      <c r="X4174" s="226"/>
      <c r="Y4174" s="8"/>
      <c r="Z4174" s="9"/>
      <c r="AA4174" s="26"/>
      <c r="AB4174" s="70"/>
    </row>
    <row r="4175" spans="1:28" ht="15.75" x14ac:dyDescent="0.2">
      <c r="A4175" s="67"/>
      <c r="B4175" s="8"/>
      <c r="C4175" s="224"/>
      <c r="D4175" s="28"/>
      <c r="E4175" s="9"/>
      <c r="F4175" s="110"/>
      <c r="G4175" s="12"/>
      <c r="H4175" s="11"/>
      <c r="I4175" s="11"/>
      <c r="J4175" s="1"/>
      <c r="K4175" s="1"/>
      <c r="L4175" s="8"/>
      <c r="M4175" s="14"/>
      <c r="N4175" s="14"/>
      <c r="O4175" s="8"/>
      <c r="P4175" s="8"/>
      <c r="Q4175" s="13"/>
      <c r="R4175" s="21"/>
      <c r="S4175" s="8"/>
      <c r="T4175" s="10"/>
      <c r="U4175" s="13"/>
      <c r="V4175" s="13"/>
      <c r="W4175" s="14"/>
      <c r="X4175" s="226"/>
      <c r="Y4175" s="8"/>
      <c r="Z4175" s="9"/>
      <c r="AA4175" s="26"/>
      <c r="AB4175" s="70"/>
    </row>
    <row r="4176" spans="1:28" ht="15.75" x14ac:dyDescent="0.2">
      <c r="A4176" s="67"/>
      <c r="B4176" s="8"/>
      <c r="C4176" s="224"/>
      <c r="D4176" s="28"/>
      <c r="E4176" s="9"/>
      <c r="F4176" s="110"/>
      <c r="G4176" s="12"/>
      <c r="H4176" s="11"/>
      <c r="I4176" s="11"/>
      <c r="J4176" s="1"/>
      <c r="K4176" s="1"/>
      <c r="L4176" s="8"/>
      <c r="M4176" s="14"/>
      <c r="N4176" s="14"/>
      <c r="O4176" s="8"/>
      <c r="P4176" s="8"/>
      <c r="Q4176" s="13"/>
      <c r="R4176" s="21"/>
      <c r="S4176" s="8"/>
      <c r="T4176" s="10"/>
      <c r="U4176" s="13"/>
      <c r="V4176" s="13"/>
      <c r="W4176" s="14"/>
      <c r="X4176" s="226"/>
      <c r="Y4176" s="8"/>
      <c r="Z4176" s="9"/>
      <c r="AA4176" s="26"/>
      <c r="AB4176" s="70"/>
    </row>
    <row r="4177" spans="1:28" ht="15.75" x14ac:dyDescent="0.2">
      <c r="A4177" s="67"/>
      <c r="B4177" s="8"/>
      <c r="C4177" s="224"/>
      <c r="D4177" s="28"/>
      <c r="E4177" s="9"/>
      <c r="F4177" s="110"/>
      <c r="G4177" s="12"/>
      <c r="H4177" s="11"/>
      <c r="I4177" s="11"/>
      <c r="J4177" s="1"/>
      <c r="K4177" s="1"/>
      <c r="L4177" s="8"/>
      <c r="M4177" s="14"/>
      <c r="N4177" s="14"/>
      <c r="O4177" s="8"/>
      <c r="P4177" s="8"/>
      <c r="Q4177" s="13"/>
      <c r="R4177" s="21"/>
      <c r="S4177" s="8"/>
      <c r="T4177" s="10"/>
      <c r="U4177" s="13"/>
      <c r="V4177" s="13"/>
      <c r="W4177" s="14"/>
      <c r="X4177" s="226"/>
      <c r="Y4177" s="8"/>
      <c r="Z4177" s="9"/>
      <c r="AA4177" s="26"/>
      <c r="AB4177" s="70"/>
    </row>
    <row r="4178" spans="1:28" ht="15.75" x14ac:dyDescent="0.2">
      <c r="A4178" s="67"/>
      <c r="B4178" s="8"/>
      <c r="C4178" s="224"/>
      <c r="D4178" s="28"/>
      <c r="E4178" s="9"/>
      <c r="F4178" s="110"/>
      <c r="G4178" s="12"/>
      <c r="H4178" s="11"/>
      <c r="I4178" s="11"/>
      <c r="J4178" s="1"/>
      <c r="K4178" s="1"/>
      <c r="L4178" s="8"/>
      <c r="M4178" s="14"/>
      <c r="N4178" s="14"/>
      <c r="O4178" s="8"/>
      <c r="P4178" s="8"/>
      <c r="Q4178" s="13"/>
      <c r="R4178" s="21"/>
      <c r="S4178" s="8"/>
      <c r="T4178" s="10"/>
      <c r="U4178" s="13"/>
      <c r="V4178" s="13"/>
      <c r="W4178" s="14"/>
      <c r="X4178" s="226"/>
      <c r="Y4178" s="8"/>
      <c r="Z4178" s="9"/>
      <c r="AA4178" s="26"/>
      <c r="AB4178" s="70"/>
    </row>
    <row r="4179" spans="1:28" ht="15.75" x14ac:dyDescent="0.2">
      <c r="A4179" s="67"/>
      <c r="B4179" s="8"/>
      <c r="C4179" s="224"/>
      <c r="D4179" s="28"/>
      <c r="E4179" s="9"/>
      <c r="F4179" s="110"/>
      <c r="G4179" s="12"/>
      <c r="H4179" s="11"/>
      <c r="I4179" s="11"/>
      <c r="J4179" s="1"/>
      <c r="K4179" s="1"/>
      <c r="L4179" s="8"/>
      <c r="M4179" s="14"/>
      <c r="N4179" s="14"/>
      <c r="O4179" s="8"/>
      <c r="P4179" s="8"/>
      <c r="Q4179" s="13"/>
      <c r="R4179" s="21"/>
      <c r="S4179" s="8"/>
      <c r="T4179" s="10"/>
      <c r="U4179" s="13"/>
      <c r="V4179" s="13"/>
      <c r="W4179" s="14"/>
      <c r="X4179" s="226"/>
      <c r="Y4179" s="8"/>
      <c r="Z4179" s="9"/>
      <c r="AA4179" s="26"/>
      <c r="AB4179" s="70"/>
    </row>
    <row r="4180" spans="1:28" ht="15.75" x14ac:dyDescent="0.2">
      <c r="A4180" s="67"/>
      <c r="B4180" s="8"/>
      <c r="C4180" s="224"/>
      <c r="D4180" s="28"/>
      <c r="E4180" s="9"/>
      <c r="F4180" s="110"/>
      <c r="G4180" s="12"/>
      <c r="H4180" s="11"/>
      <c r="I4180" s="11"/>
      <c r="J4180" s="1"/>
      <c r="K4180" s="1"/>
      <c r="L4180" s="8"/>
      <c r="M4180" s="14"/>
      <c r="N4180" s="14"/>
      <c r="O4180" s="8"/>
      <c r="P4180" s="8"/>
      <c r="Q4180" s="13"/>
      <c r="R4180" s="21"/>
      <c r="S4180" s="8"/>
      <c r="T4180" s="10"/>
      <c r="U4180" s="13"/>
      <c r="V4180" s="13"/>
      <c r="W4180" s="14"/>
      <c r="X4180" s="226"/>
      <c r="Y4180" s="8"/>
      <c r="Z4180" s="9"/>
      <c r="AA4180" s="26"/>
      <c r="AB4180" s="70"/>
    </row>
    <row r="4181" spans="1:28" ht="15.75" x14ac:dyDescent="0.2">
      <c r="A4181" s="67"/>
      <c r="B4181" s="8"/>
      <c r="C4181" s="224"/>
      <c r="D4181" s="28"/>
      <c r="E4181" s="9"/>
      <c r="F4181" s="110"/>
      <c r="G4181" s="12"/>
      <c r="H4181" s="11"/>
      <c r="I4181" s="11"/>
      <c r="J4181" s="1"/>
      <c r="K4181" s="1"/>
      <c r="L4181" s="8"/>
      <c r="M4181" s="14"/>
      <c r="N4181" s="14"/>
      <c r="O4181" s="8"/>
      <c r="P4181" s="8"/>
      <c r="Q4181" s="13"/>
      <c r="R4181" s="21"/>
      <c r="S4181" s="8"/>
      <c r="T4181" s="10"/>
      <c r="U4181" s="13"/>
      <c r="V4181" s="13"/>
      <c r="W4181" s="14"/>
      <c r="X4181" s="226"/>
      <c r="Y4181" s="8"/>
      <c r="Z4181" s="9"/>
      <c r="AA4181" s="26"/>
      <c r="AB4181" s="70"/>
    </row>
    <row r="4182" spans="1:28" ht="15.75" x14ac:dyDescent="0.2">
      <c r="A4182" s="67"/>
      <c r="B4182" s="8"/>
      <c r="C4182" s="224"/>
      <c r="D4182" s="28"/>
      <c r="E4182" s="9"/>
      <c r="F4182" s="110"/>
      <c r="G4182" s="12"/>
      <c r="H4182" s="11"/>
      <c r="I4182" s="11"/>
      <c r="J4182" s="1"/>
      <c r="K4182" s="1"/>
      <c r="L4182" s="8"/>
      <c r="M4182" s="14"/>
      <c r="N4182" s="14"/>
      <c r="O4182" s="8"/>
      <c r="P4182" s="8"/>
      <c r="Q4182" s="13"/>
      <c r="R4182" s="21"/>
      <c r="S4182" s="8"/>
      <c r="T4182" s="10"/>
      <c r="U4182" s="13"/>
      <c r="V4182" s="13"/>
      <c r="W4182" s="14"/>
      <c r="X4182" s="226"/>
      <c r="Y4182" s="8"/>
      <c r="Z4182" s="9"/>
      <c r="AA4182" s="26"/>
      <c r="AB4182" s="70"/>
    </row>
    <row r="4183" spans="1:28" ht="15.75" x14ac:dyDescent="0.2">
      <c r="A4183" s="67"/>
      <c r="B4183" s="8"/>
      <c r="C4183" s="224"/>
      <c r="D4183" s="28"/>
      <c r="E4183" s="9"/>
      <c r="F4183" s="110"/>
      <c r="G4183" s="12"/>
      <c r="H4183" s="11"/>
      <c r="I4183" s="11"/>
      <c r="J4183" s="1"/>
      <c r="K4183" s="1"/>
      <c r="L4183" s="8"/>
      <c r="M4183" s="14"/>
      <c r="N4183" s="14"/>
      <c r="O4183" s="8"/>
      <c r="P4183" s="8"/>
      <c r="Q4183" s="13"/>
      <c r="R4183" s="21"/>
      <c r="S4183" s="8"/>
      <c r="T4183" s="10"/>
      <c r="U4183" s="13"/>
      <c r="V4183" s="13"/>
      <c r="W4183" s="14"/>
      <c r="X4183" s="226"/>
      <c r="Y4183" s="8"/>
      <c r="Z4183" s="9"/>
      <c r="AA4183" s="26"/>
      <c r="AB4183" s="70"/>
    </row>
    <row r="4184" spans="1:28" ht="15.75" x14ac:dyDescent="0.2">
      <c r="A4184" s="67"/>
      <c r="B4184" s="8"/>
      <c r="C4184" s="224"/>
      <c r="D4184" s="28"/>
      <c r="E4184" s="9"/>
      <c r="F4184" s="110"/>
      <c r="G4184" s="12"/>
      <c r="H4184" s="11"/>
      <c r="I4184" s="11"/>
      <c r="J4184" s="1"/>
      <c r="K4184" s="1"/>
      <c r="L4184" s="8"/>
      <c r="M4184" s="14"/>
      <c r="N4184" s="14"/>
      <c r="O4184" s="8"/>
      <c r="P4184" s="8"/>
      <c r="Q4184" s="13"/>
      <c r="R4184" s="21"/>
      <c r="S4184" s="8"/>
      <c r="T4184" s="10"/>
      <c r="U4184" s="13"/>
      <c r="V4184" s="13"/>
      <c r="W4184" s="14"/>
      <c r="X4184" s="226"/>
      <c r="Y4184" s="8"/>
      <c r="Z4184" s="9"/>
      <c r="AA4184" s="26"/>
      <c r="AB4184" s="70"/>
    </row>
    <row r="4185" spans="1:28" ht="15.75" x14ac:dyDescent="0.2">
      <c r="A4185" s="67"/>
      <c r="B4185" s="8"/>
      <c r="C4185" s="224"/>
      <c r="D4185" s="28"/>
      <c r="E4185" s="9"/>
      <c r="F4185" s="110"/>
      <c r="G4185" s="12"/>
      <c r="H4185" s="11"/>
      <c r="I4185" s="11"/>
      <c r="J4185" s="1"/>
      <c r="K4185" s="1"/>
      <c r="L4185" s="8"/>
      <c r="M4185" s="14"/>
      <c r="N4185" s="14"/>
      <c r="O4185" s="8"/>
      <c r="P4185" s="8"/>
      <c r="Q4185" s="13"/>
      <c r="R4185" s="21"/>
      <c r="S4185" s="8"/>
      <c r="T4185" s="10"/>
      <c r="U4185" s="13"/>
      <c r="V4185" s="13"/>
      <c r="W4185" s="14"/>
      <c r="X4185" s="226"/>
      <c r="Y4185" s="8"/>
      <c r="Z4185" s="9"/>
      <c r="AA4185" s="26"/>
      <c r="AB4185" s="70"/>
    </row>
    <row r="4186" spans="1:28" ht="15.75" x14ac:dyDescent="0.2">
      <c r="A4186" s="67"/>
      <c r="B4186" s="8"/>
      <c r="C4186" s="224"/>
      <c r="D4186" s="28"/>
      <c r="E4186" s="9"/>
      <c r="F4186" s="110"/>
      <c r="G4186" s="12"/>
      <c r="H4186" s="11"/>
      <c r="I4186" s="11"/>
      <c r="J4186" s="1"/>
      <c r="K4186" s="1"/>
      <c r="L4186" s="8"/>
      <c r="M4186" s="14"/>
      <c r="N4186" s="14"/>
      <c r="O4186" s="8"/>
      <c r="P4186" s="8"/>
      <c r="Q4186" s="13"/>
      <c r="R4186" s="21"/>
      <c r="S4186" s="8"/>
      <c r="T4186" s="10"/>
      <c r="U4186" s="13"/>
      <c r="V4186" s="13"/>
      <c r="W4186" s="14"/>
      <c r="X4186" s="226"/>
      <c r="Y4186" s="8"/>
      <c r="Z4186" s="9"/>
      <c r="AA4186" s="26"/>
      <c r="AB4186" s="70"/>
    </row>
    <row r="4187" spans="1:28" ht="15.75" x14ac:dyDescent="0.2">
      <c r="A4187" s="67"/>
      <c r="B4187" s="8"/>
      <c r="C4187" s="224"/>
      <c r="D4187" s="28"/>
      <c r="E4187" s="9"/>
      <c r="F4187" s="110"/>
      <c r="G4187" s="12"/>
      <c r="H4187" s="11"/>
      <c r="I4187" s="11"/>
      <c r="J4187" s="1"/>
      <c r="K4187" s="1"/>
      <c r="L4187" s="8"/>
      <c r="M4187" s="14"/>
      <c r="N4187" s="14"/>
      <c r="O4187" s="8"/>
      <c r="P4187" s="8"/>
      <c r="Q4187" s="13"/>
      <c r="R4187" s="21"/>
      <c r="S4187" s="8"/>
      <c r="T4187" s="10"/>
      <c r="U4187" s="13"/>
      <c r="V4187" s="13"/>
      <c r="W4187" s="14"/>
      <c r="X4187" s="226"/>
      <c r="Y4187" s="8"/>
      <c r="Z4187" s="9"/>
      <c r="AA4187" s="26"/>
      <c r="AB4187" s="70"/>
    </row>
    <row r="4188" spans="1:28" ht="15.75" x14ac:dyDescent="0.2">
      <c r="A4188" s="67"/>
      <c r="B4188" s="8"/>
      <c r="C4188" s="224"/>
      <c r="D4188" s="28"/>
      <c r="E4188" s="9"/>
      <c r="F4188" s="110"/>
      <c r="G4188" s="12"/>
      <c r="H4188" s="11"/>
      <c r="I4188" s="11"/>
      <c r="J4188" s="1"/>
      <c r="K4188" s="1"/>
      <c r="L4188" s="8"/>
      <c r="M4188" s="14"/>
      <c r="N4188" s="14"/>
      <c r="O4188" s="8"/>
      <c r="P4188" s="8"/>
      <c r="Q4188" s="13"/>
      <c r="R4188" s="21"/>
      <c r="S4188" s="8"/>
      <c r="T4188" s="10"/>
      <c r="U4188" s="13"/>
      <c r="V4188" s="13"/>
      <c r="W4188" s="14"/>
      <c r="X4188" s="226"/>
      <c r="Y4188" s="8"/>
      <c r="Z4188" s="9"/>
      <c r="AA4188" s="26"/>
      <c r="AB4188" s="70"/>
    </row>
    <row r="4189" spans="1:28" ht="15.75" x14ac:dyDescent="0.2">
      <c r="A4189" s="67"/>
      <c r="B4189" s="8"/>
      <c r="C4189" s="224"/>
      <c r="D4189" s="28"/>
      <c r="E4189" s="9"/>
      <c r="F4189" s="110"/>
      <c r="G4189" s="12"/>
      <c r="H4189" s="11"/>
      <c r="I4189" s="11"/>
      <c r="J4189" s="1"/>
      <c r="K4189" s="1"/>
      <c r="L4189" s="8"/>
      <c r="M4189" s="14"/>
      <c r="N4189" s="14"/>
      <c r="O4189" s="8"/>
      <c r="P4189" s="8"/>
      <c r="Q4189" s="13"/>
      <c r="R4189" s="21"/>
      <c r="S4189" s="8"/>
      <c r="T4189" s="10"/>
      <c r="U4189" s="13"/>
      <c r="V4189" s="13"/>
      <c r="W4189" s="14"/>
      <c r="X4189" s="226"/>
      <c r="Y4189" s="8"/>
      <c r="Z4189" s="9"/>
      <c r="AA4189" s="26"/>
      <c r="AB4189" s="70"/>
    </row>
    <row r="4190" spans="1:28" ht="15.75" x14ac:dyDescent="0.2">
      <c r="A4190" s="67"/>
      <c r="B4190" s="8"/>
      <c r="C4190" s="224"/>
      <c r="D4190" s="28"/>
      <c r="E4190" s="9"/>
      <c r="F4190" s="110"/>
      <c r="G4190" s="12"/>
      <c r="H4190" s="11"/>
      <c r="I4190" s="11"/>
      <c r="J4190" s="1"/>
      <c r="K4190" s="1"/>
      <c r="L4190" s="8"/>
      <c r="M4190" s="14"/>
      <c r="N4190" s="14"/>
      <c r="O4190" s="8"/>
      <c r="P4190" s="8"/>
      <c r="Q4190" s="13"/>
      <c r="R4190" s="21"/>
      <c r="S4190" s="8"/>
      <c r="T4190" s="10"/>
      <c r="U4190" s="13"/>
      <c r="V4190" s="13"/>
      <c r="W4190" s="14"/>
      <c r="X4190" s="226"/>
      <c r="Y4190" s="8"/>
      <c r="Z4190" s="9"/>
      <c r="AA4190" s="26"/>
      <c r="AB4190" s="70"/>
    </row>
    <row r="4191" spans="1:28" ht="15.75" x14ac:dyDescent="0.2">
      <c r="A4191" s="67"/>
      <c r="B4191" s="8"/>
      <c r="C4191" s="224"/>
      <c r="D4191" s="28"/>
      <c r="E4191" s="9"/>
      <c r="F4191" s="110"/>
      <c r="G4191" s="12"/>
      <c r="H4191" s="11"/>
      <c r="I4191" s="11"/>
      <c r="J4191" s="1"/>
      <c r="K4191" s="1"/>
      <c r="L4191" s="8"/>
      <c r="M4191" s="14"/>
      <c r="N4191" s="14"/>
      <c r="O4191" s="8"/>
      <c r="P4191" s="8"/>
      <c r="Q4191" s="13"/>
      <c r="R4191" s="21"/>
      <c r="S4191" s="8"/>
      <c r="T4191" s="10"/>
      <c r="U4191" s="13"/>
      <c r="V4191" s="13"/>
      <c r="W4191" s="14"/>
      <c r="X4191" s="226"/>
      <c r="Y4191" s="8"/>
      <c r="Z4191" s="9"/>
      <c r="AA4191" s="26"/>
      <c r="AB4191" s="70"/>
    </row>
    <row r="4192" spans="1:28" ht="15.75" x14ac:dyDescent="0.2">
      <c r="A4192" s="67"/>
      <c r="B4192" s="8"/>
      <c r="C4192" s="224"/>
      <c r="D4192" s="28"/>
      <c r="E4192" s="9"/>
      <c r="F4192" s="110"/>
      <c r="G4192" s="12"/>
      <c r="H4192" s="11"/>
      <c r="I4192" s="11"/>
      <c r="J4192" s="1"/>
      <c r="K4192" s="1"/>
      <c r="L4192" s="8"/>
      <c r="M4192" s="14"/>
      <c r="N4192" s="14"/>
      <c r="O4192" s="8"/>
      <c r="P4192" s="8"/>
      <c r="Q4192" s="13"/>
      <c r="R4192" s="21"/>
      <c r="S4192" s="8"/>
      <c r="T4192" s="10"/>
      <c r="U4192" s="13"/>
      <c r="V4192" s="13"/>
      <c r="W4192" s="14"/>
      <c r="X4192" s="226"/>
      <c r="Y4192" s="8"/>
      <c r="Z4192" s="9"/>
      <c r="AA4192" s="26"/>
      <c r="AB4192" s="70"/>
    </row>
    <row r="4193" spans="1:28" ht="15.75" x14ac:dyDescent="0.2">
      <c r="A4193" s="67"/>
      <c r="B4193" s="8"/>
      <c r="C4193" s="224"/>
      <c r="D4193" s="28"/>
      <c r="E4193" s="9"/>
      <c r="F4193" s="110"/>
      <c r="G4193" s="12"/>
      <c r="H4193" s="11"/>
      <c r="I4193" s="11"/>
      <c r="J4193" s="1"/>
      <c r="K4193" s="1"/>
      <c r="L4193" s="8"/>
      <c r="M4193" s="14"/>
      <c r="N4193" s="14"/>
      <c r="O4193" s="8"/>
      <c r="P4193" s="8"/>
      <c r="Q4193" s="13"/>
      <c r="R4193" s="21"/>
      <c r="S4193" s="8"/>
      <c r="T4193" s="10"/>
      <c r="U4193" s="13"/>
      <c r="V4193" s="13"/>
      <c r="W4193" s="14"/>
      <c r="X4193" s="226"/>
      <c r="Y4193" s="8"/>
      <c r="Z4193" s="9"/>
      <c r="AA4193" s="26"/>
      <c r="AB4193" s="70"/>
    </row>
    <row r="4194" spans="1:28" ht="15.75" x14ac:dyDescent="0.2">
      <c r="A4194" s="67"/>
      <c r="B4194" s="8"/>
      <c r="C4194" s="224"/>
      <c r="D4194" s="28"/>
      <c r="E4194" s="9"/>
      <c r="F4194" s="110"/>
      <c r="G4194" s="12"/>
      <c r="H4194" s="11"/>
      <c r="I4194" s="11"/>
      <c r="J4194" s="1"/>
      <c r="K4194" s="1"/>
      <c r="L4194" s="8"/>
      <c r="M4194" s="14"/>
      <c r="N4194" s="14"/>
      <c r="O4194" s="8"/>
      <c r="P4194" s="8"/>
      <c r="Q4194" s="13"/>
      <c r="R4194" s="21"/>
      <c r="S4194" s="8"/>
      <c r="T4194" s="10"/>
      <c r="U4194" s="13"/>
      <c r="V4194" s="13"/>
      <c r="W4194" s="14"/>
      <c r="X4194" s="226"/>
      <c r="Y4194" s="8"/>
      <c r="Z4194" s="9"/>
      <c r="AA4194" s="26"/>
      <c r="AB4194" s="70"/>
    </row>
    <row r="4195" spans="1:28" ht="15.75" x14ac:dyDescent="0.2">
      <c r="A4195" s="67"/>
      <c r="B4195" s="8"/>
      <c r="C4195" s="224"/>
      <c r="D4195" s="28"/>
      <c r="E4195" s="9"/>
      <c r="F4195" s="110"/>
      <c r="G4195" s="12"/>
      <c r="H4195" s="11"/>
      <c r="I4195" s="11"/>
      <c r="J4195" s="1"/>
      <c r="K4195" s="1"/>
      <c r="L4195" s="8"/>
      <c r="M4195" s="14"/>
      <c r="N4195" s="14"/>
      <c r="O4195" s="8"/>
      <c r="P4195" s="8"/>
      <c r="Q4195" s="13"/>
      <c r="R4195" s="21"/>
      <c r="S4195" s="8"/>
      <c r="T4195" s="10"/>
      <c r="U4195" s="13"/>
      <c r="V4195" s="13"/>
      <c r="W4195" s="14"/>
      <c r="X4195" s="226"/>
      <c r="Y4195" s="8"/>
      <c r="Z4195" s="9"/>
      <c r="AA4195" s="26"/>
      <c r="AB4195" s="70"/>
    </row>
    <row r="4196" spans="1:28" ht="15.75" x14ac:dyDescent="0.2">
      <c r="A4196" s="67"/>
      <c r="B4196" s="8"/>
      <c r="C4196" s="224"/>
      <c r="D4196" s="28"/>
      <c r="E4196" s="9"/>
      <c r="F4196" s="110"/>
      <c r="G4196" s="12"/>
      <c r="H4196" s="11"/>
      <c r="I4196" s="11"/>
      <c r="J4196" s="1"/>
      <c r="K4196" s="1"/>
      <c r="L4196" s="8"/>
      <c r="M4196" s="14"/>
      <c r="N4196" s="14"/>
      <c r="O4196" s="8"/>
      <c r="P4196" s="8"/>
      <c r="Q4196" s="13"/>
      <c r="R4196" s="21"/>
      <c r="S4196" s="8"/>
      <c r="T4196" s="10"/>
      <c r="U4196" s="13"/>
      <c r="V4196" s="13"/>
      <c r="W4196" s="14"/>
      <c r="X4196" s="226"/>
      <c r="Y4196" s="8"/>
      <c r="Z4196" s="9"/>
      <c r="AA4196" s="26"/>
      <c r="AB4196" s="70"/>
    </row>
    <row r="4197" spans="1:28" ht="15.75" x14ac:dyDescent="0.2">
      <c r="A4197" s="67"/>
      <c r="B4197" s="8"/>
      <c r="C4197" s="224"/>
      <c r="D4197" s="28"/>
      <c r="E4197" s="9"/>
      <c r="F4197" s="110"/>
      <c r="G4197" s="12"/>
      <c r="H4197" s="11"/>
      <c r="I4197" s="11"/>
      <c r="J4197" s="1"/>
      <c r="K4197" s="1"/>
      <c r="L4197" s="8"/>
      <c r="M4197" s="14"/>
      <c r="N4197" s="14"/>
      <c r="O4197" s="8"/>
      <c r="P4197" s="8"/>
      <c r="Q4197" s="13"/>
      <c r="R4197" s="21"/>
      <c r="S4197" s="8"/>
      <c r="T4197" s="10"/>
      <c r="U4197" s="13"/>
      <c r="V4197" s="13"/>
      <c r="W4197" s="14"/>
      <c r="X4197" s="226"/>
      <c r="Y4197" s="8"/>
      <c r="Z4197" s="9"/>
      <c r="AA4197" s="26"/>
      <c r="AB4197" s="70"/>
    </row>
    <row r="4198" spans="1:28" ht="15.75" x14ac:dyDescent="0.2">
      <c r="A4198" s="67"/>
      <c r="B4198" s="8"/>
      <c r="C4198" s="224"/>
      <c r="D4198" s="28"/>
      <c r="E4198" s="9"/>
      <c r="F4198" s="110"/>
      <c r="G4198" s="12"/>
      <c r="H4198" s="11"/>
      <c r="I4198" s="11"/>
      <c r="J4198" s="1"/>
      <c r="K4198" s="1"/>
      <c r="L4198" s="8"/>
      <c r="M4198" s="14"/>
      <c r="N4198" s="14"/>
      <c r="O4198" s="8"/>
      <c r="P4198" s="8"/>
      <c r="Q4198" s="13"/>
      <c r="R4198" s="21"/>
      <c r="S4198" s="8"/>
      <c r="T4198" s="10"/>
      <c r="U4198" s="13"/>
      <c r="V4198" s="13"/>
      <c r="W4198" s="14"/>
      <c r="X4198" s="226"/>
      <c r="Y4198" s="8"/>
      <c r="Z4198" s="9"/>
      <c r="AA4198" s="26"/>
      <c r="AB4198" s="70"/>
    </row>
    <row r="4199" spans="1:28" ht="15.75" x14ac:dyDescent="0.2">
      <c r="A4199" s="67"/>
      <c r="B4199" s="8"/>
      <c r="C4199" s="224"/>
      <c r="D4199" s="28"/>
      <c r="E4199" s="9"/>
      <c r="F4199" s="110"/>
      <c r="G4199" s="12"/>
      <c r="H4199" s="11"/>
      <c r="I4199" s="11"/>
      <c r="J4199" s="1"/>
      <c r="K4199" s="1"/>
      <c r="L4199" s="8"/>
      <c r="M4199" s="14"/>
      <c r="N4199" s="14"/>
      <c r="O4199" s="8"/>
      <c r="P4199" s="8"/>
      <c r="Q4199" s="13"/>
      <c r="R4199" s="21"/>
      <c r="S4199" s="8"/>
      <c r="T4199" s="10"/>
      <c r="U4199" s="13"/>
      <c r="V4199" s="13"/>
      <c r="W4199" s="14"/>
      <c r="X4199" s="226"/>
      <c r="Y4199" s="8"/>
      <c r="Z4199" s="9"/>
      <c r="AA4199" s="26"/>
      <c r="AB4199" s="70"/>
    </row>
    <row r="4200" spans="1:28" ht="15.75" x14ac:dyDescent="0.2">
      <c r="A4200" s="67"/>
      <c r="B4200" s="8"/>
      <c r="C4200" s="224"/>
      <c r="D4200" s="28"/>
      <c r="E4200" s="9"/>
      <c r="F4200" s="110"/>
      <c r="G4200" s="12"/>
      <c r="H4200" s="11"/>
      <c r="I4200" s="11"/>
      <c r="J4200" s="1"/>
      <c r="K4200" s="1"/>
      <c r="L4200" s="8"/>
      <c r="M4200" s="14"/>
      <c r="N4200" s="14"/>
      <c r="O4200" s="8"/>
      <c r="P4200" s="8"/>
      <c r="Q4200" s="13"/>
      <c r="R4200" s="21"/>
      <c r="S4200" s="8"/>
      <c r="T4200" s="10"/>
      <c r="U4200" s="13"/>
      <c r="V4200" s="13"/>
      <c r="W4200" s="14"/>
      <c r="X4200" s="226"/>
      <c r="Y4200" s="8"/>
      <c r="Z4200" s="9"/>
      <c r="AA4200" s="26"/>
      <c r="AB4200" s="70"/>
    </row>
    <row r="4201" spans="1:28" ht="15.75" x14ac:dyDescent="0.2">
      <c r="A4201" s="67"/>
      <c r="B4201" s="8"/>
      <c r="C4201" s="224"/>
      <c r="D4201" s="28"/>
      <c r="E4201" s="9"/>
      <c r="F4201" s="110"/>
      <c r="G4201" s="12"/>
      <c r="H4201" s="11"/>
      <c r="I4201" s="11"/>
      <c r="J4201" s="1"/>
      <c r="K4201" s="1"/>
      <c r="L4201" s="8"/>
      <c r="M4201" s="14"/>
      <c r="N4201" s="14"/>
      <c r="O4201" s="8"/>
      <c r="P4201" s="8"/>
      <c r="Q4201" s="13"/>
      <c r="R4201" s="21"/>
      <c r="S4201" s="8"/>
      <c r="T4201" s="10"/>
      <c r="U4201" s="13"/>
      <c r="V4201" s="13"/>
      <c r="W4201" s="14"/>
      <c r="X4201" s="226"/>
      <c r="Y4201" s="8"/>
      <c r="Z4201" s="9"/>
      <c r="AA4201" s="26"/>
      <c r="AB4201" s="70"/>
    </row>
    <row r="4202" spans="1:28" ht="15.75" x14ac:dyDescent="0.2">
      <c r="A4202" s="67"/>
      <c r="B4202" s="8"/>
      <c r="C4202" s="224"/>
      <c r="D4202" s="28"/>
      <c r="E4202" s="9"/>
      <c r="F4202" s="110"/>
      <c r="G4202" s="12"/>
      <c r="H4202" s="11"/>
      <c r="I4202" s="11"/>
      <c r="J4202" s="1"/>
      <c r="K4202" s="1"/>
      <c r="L4202" s="8"/>
      <c r="M4202" s="14"/>
      <c r="N4202" s="14"/>
      <c r="O4202" s="8"/>
      <c r="P4202" s="8"/>
      <c r="Q4202" s="13"/>
      <c r="R4202" s="21"/>
      <c r="S4202" s="8"/>
      <c r="T4202" s="10"/>
      <c r="U4202" s="13"/>
      <c r="V4202" s="13"/>
      <c r="W4202" s="14"/>
      <c r="X4202" s="226"/>
      <c r="Y4202" s="8"/>
      <c r="Z4202" s="9"/>
      <c r="AA4202" s="26"/>
      <c r="AB4202" s="70"/>
    </row>
    <row r="4203" spans="1:28" ht="15.75" x14ac:dyDescent="0.2">
      <c r="A4203" s="67"/>
      <c r="B4203" s="8"/>
      <c r="C4203" s="224"/>
      <c r="D4203" s="28"/>
      <c r="E4203" s="9"/>
      <c r="F4203" s="110"/>
      <c r="G4203" s="12"/>
      <c r="H4203" s="11"/>
      <c r="I4203" s="11"/>
      <c r="J4203" s="1"/>
      <c r="K4203" s="1"/>
      <c r="L4203" s="8"/>
      <c r="M4203" s="14"/>
      <c r="N4203" s="14"/>
      <c r="O4203" s="8"/>
      <c r="P4203" s="8"/>
      <c r="Q4203" s="13"/>
      <c r="R4203" s="21"/>
      <c r="S4203" s="8"/>
      <c r="T4203" s="10"/>
      <c r="U4203" s="13"/>
      <c r="V4203" s="13"/>
      <c r="W4203" s="14"/>
      <c r="X4203" s="226"/>
      <c r="Y4203" s="8"/>
      <c r="Z4203" s="9"/>
      <c r="AA4203" s="26"/>
      <c r="AB4203" s="70"/>
    </row>
    <row r="4204" spans="1:28" ht="15.75" x14ac:dyDescent="0.2">
      <c r="A4204" s="67"/>
      <c r="B4204" s="8"/>
      <c r="C4204" s="224"/>
      <c r="D4204" s="28"/>
      <c r="E4204" s="9"/>
      <c r="F4204" s="110"/>
      <c r="G4204" s="12"/>
      <c r="H4204" s="11"/>
      <c r="I4204" s="11"/>
      <c r="J4204" s="1"/>
      <c r="K4204" s="1"/>
      <c r="L4204" s="8"/>
      <c r="M4204" s="14"/>
      <c r="N4204" s="14"/>
      <c r="O4204" s="8"/>
      <c r="P4204" s="8"/>
      <c r="Q4204" s="13"/>
      <c r="R4204" s="21"/>
      <c r="S4204" s="8"/>
      <c r="T4204" s="10"/>
      <c r="U4204" s="13"/>
      <c r="V4204" s="13"/>
      <c r="W4204" s="14"/>
      <c r="X4204" s="226"/>
      <c r="Y4204" s="8"/>
      <c r="Z4204" s="9"/>
      <c r="AA4204" s="26"/>
      <c r="AB4204" s="70"/>
    </row>
    <row r="4205" spans="1:28" ht="15.75" x14ac:dyDescent="0.2">
      <c r="A4205" s="67"/>
      <c r="B4205" s="8"/>
      <c r="C4205" s="224"/>
      <c r="D4205" s="28"/>
      <c r="E4205" s="9"/>
      <c r="F4205" s="110"/>
      <c r="G4205" s="12"/>
      <c r="H4205" s="11"/>
      <c r="I4205" s="11"/>
      <c r="J4205" s="1"/>
      <c r="K4205" s="1"/>
      <c r="L4205" s="8"/>
      <c r="M4205" s="14"/>
      <c r="N4205" s="14"/>
      <c r="O4205" s="8"/>
      <c r="P4205" s="8"/>
      <c r="Q4205" s="13"/>
      <c r="R4205" s="21"/>
      <c r="S4205" s="8"/>
      <c r="T4205" s="10"/>
      <c r="U4205" s="13"/>
      <c r="V4205" s="13"/>
      <c r="W4205" s="14"/>
      <c r="X4205" s="226"/>
      <c r="Y4205" s="8"/>
      <c r="Z4205" s="9"/>
      <c r="AA4205" s="26"/>
      <c r="AB4205" s="70"/>
    </row>
    <row r="4206" spans="1:28" ht="15.75" x14ac:dyDescent="0.2">
      <c r="A4206" s="67"/>
      <c r="B4206" s="8"/>
      <c r="C4206" s="224"/>
      <c r="D4206" s="28"/>
      <c r="E4206" s="9"/>
      <c r="F4206" s="110"/>
      <c r="G4206" s="12"/>
      <c r="H4206" s="11"/>
      <c r="I4206" s="11"/>
      <c r="J4206" s="1"/>
      <c r="K4206" s="1"/>
      <c r="L4206" s="8"/>
      <c r="M4206" s="14"/>
      <c r="N4206" s="14"/>
      <c r="O4206" s="8"/>
      <c r="P4206" s="8"/>
      <c r="Q4206" s="13"/>
      <c r="R4206" s="21"/>
      <c r="S4206" s="8"/>
      <c r="T4206" s="10"/>
      <c r="U4206" s="13"/>
      <c r="V4206" s="13"/>
      <c r="W4206" s="14"/>
      <c r="X4206" s="226"/>
      <c r="Y4206" s="8"/>
      <c r="Z4206" s="9"/>
      <c r="AA4206" s="26"/>
      <c r="AB4206" s="70"/>
    </row>
    <row r="4207" spans="1:28" ht="15.75" x14ac:dyDescent="0.2">
      <c r="A4207" s="67"/>
      <c r="B4207" s="8"/>
      <c r="C4207" s="224"/>
      <c r="D4207" s="28"/>
      <c r="E4207" s="9"/>
      <c r="F4207" s="110"/>
      <c r="G4207" s="12"/>
      <c r="H4207" s="11"/>
      <c r="I4207" s="11"/>
      <c r="J4207" s="1"/>
      <c r="K4207" s="1"/>
      <c r="L4207" s="8"/>
      <c r="M4207" s="14"/>
      <c r="N4207" s="14"/>
      <c r="O4207" s="8"/>
      <c r="P4207" s="8"/>
      <c r="Q4207" s="13"/>
      <c r="R4207" s="21"/>
      <c r="S4207" s="8"/>
      <c r="T4207" s="10"/>
      <c r="U4207" s="13"/>
      <c r="V4207" s="13"/>
      <c r="W4207" s="14"/>
      <c r="X4207" s="226"/>
      <c r="Y4207" s="8"/>
      <c r="Z4207" s="9"/>
      <c r="AA4207" s="26"/>
      <c r="AB4207" s="70"/>
    </row>
    <row r="4208" spans="1:28" ht="15.75" x14ac:dyDescent="0.2">
      <c r="A4208" s="67"/>
      <c r="B4208" s="8"/>
      <c r="C4208" s="224"/>
      <c r="D4208" s="28"/>
      <c r="E4208" s="9"/>
      <c r="F4208" s="110"/>
      <c r="G4208" s="12"/>
      <c r="H4208" s="11"/>
      <c r="I4208" s="11"/>
      <c r="J4208" s="1"/>
      <c r="K4208" s="1"/>
      <c r="L4208" s="8"/>
      <c r="M4208" s="14"/>
      <c r="N4208" s="14"/>
      <c r="O4208" s="8"/>
      <c r="P4208" s="8"/>
      <c r="Q4208" s="13"/>
      <c r="R4208" s="21"/>
      <c r="S4208" s="8"/>
      <c r="T4208" s="10"/>
      <c r="U4208" s="13"/>
      <c r="V4208" s="13"/>
      <c r="W4208" s="14"/>
      <c r="X4208" s="226"/>
      <c r="Y4208" s="8"/>
      <c r="Z4208" s="9"/>
      <c r="AA4208" s="26"/>
      <c r="AB4208" s="70"/>
    </row>
    <row r="4209" spans="1:28" ht="15.75" x14ac:dyDescent="0.2">
      <c r="A4209" s="67"/>
      <c r="B4209" s="8"/>
      <c r="C4209" s="224"/>
      <c r="D4209" s="28"/>
      <c r="E4209" s="9"/>
      <c r="F4209" s="110"/>
      <c r="G4209" s="12"/>
      <c r="H4209" s="11"/>
      <c r="I4209" s="11"/>
      <c r="J4209" s="1"/>
      <c r="K4209" s="1"/>
      <c r="L4209" s="8"/>
      <c r="M4209" s="14"/>
      <c r="N4209" s="14"/>
      <c r="O4209" s="8"/>
      <c r="P4209" s="8"/>
      <c r="Q4209" s="13"/>
      <c r="R4209" s="21"/>
      <c r="S4209" s="8"/>
      <c r="T4209" s="10"/>
      <c r="U4209" s="13"/>
      <c r="V4209" s="13"/>
      <c r="W4209" s="14"/>
      <c r="X4209" s="226"/>
      <c r="Y4209" s="8"/>
      <c r="Z4209" s="9"/>
      <c r="AA4209" s="26"/>
      <c r="AB4209" s="70"/>
    </row>
    <row r="4210" spans="1:28" ht="15.75" x14ac:dyDescent="0.2">
      <c r="A4210" s="67"/>
      <c r="B4210" s="8"/>
      <c r="C4210" s="224"/>
      <c r="D4210" s="28"/>
      <c r="E4210" s="9"/>
      <c r="F4210" s="110"/>
      <c r="G4210" s="12"/>
      <c r="H4210" s="11"/>
      <c r="I4210" s="11"/>
      <c r="J4210" s="1"/>
      <c r="K4210" s="1"/>
      <c r="L4210" s="8"/>
      <c r="M4210" s="14"/>
      <c r="N4210" s="14"/>
      <c r="O4210" s="8"/>
      <c r="P4210" s="8"/>
      <c r="Q4210" s="13"/>
      <c r="R4210" s="21"/>
      <c r="S4210" s="8"/>
      <c r="T4210" s="10"/>
      <c r="U4210" s="13"/>
      <c r="V4210" s="13"/>
      <c r="W4210" s="14"/>
      <c r="X4210" s="226"/>
      <c r="Y4210" s="8"/>
      <c r="Z4210" s="9"/>
      <c r="AA4210" s="26"/>
      <c r="AB4210" s="70"/>
    </row>
    <row r="4211" spans="1:28" ht="15.75" x14ac:dyDescent="0.2">
      <c r="A4211" s="67"/>
      <c r="B4211" s="8"/>
      <c r="C4211" s="224"/>
      <c r="D4211" s="28"/>
      <c r="E4211" s="9"/>
      <c r="F4211" s="110"/>
      <c r="G4211" s="12"/>
      <c r="H4211" s="11"/>
      <c r="I4211" s="11"/>
      <c r="J4211" s="1"/>
      <c r="K4211" s="1"/>
      <c r="L4211" s="8"/>
      <c r="M4211" s="14"/>
      <c r="N4211" s="14"/>
      <c r="O4211" s="8"/>
      <c r="P4211" s="8"/>
      <c r="Q4211" s="13"/>
      <c r="R4211" s="21"/>
      <c r="S4211" s="8"/>
      <c r="T4211" s="10"/>
      <c r="U4211" s="13"/>
      <c r="V4211" s="13"/>
      <c r="W4211" s="14"/>
      <c r="X4211" s="226"/>
      <c r="Y4211" s="8"/>
      <c r="Z4211" s="9"/>
      <c r="AA4211" s="26"/>
      <c r="AB4211" s="70"/>
    </row>
    <row r="4212" spans="1:28" ht="15.75" x14ac:dyDescent="0.2">
      <c r="A4212" s="67"/>
      <c r="B4212" s="8"/>
      <c r="C4212" s="224"/>
      <c r="D4212" s="28"/>
      <c r="E4212" s="9"/>
      <c r="F4212" s="110"/>
      <c r="G4212" s="12"/>
      <c r="H4212" s="11"/>
      <c r="I4212" s="11"/>
      <c r="J4212" s="1"/>
      <c r="K4212" s="1"/>
      <c r="L4212" s="8"/>
      <c r="M4212" s="14"/>
      <c r="N4212" s="14"/>
      <c r="O4212" s="8"/>
      <c r="P4212" s="8"/>
      <c r="Q4212" s="13"/>
      <c r="R4212" s="21"/>
      <c r="S4212" s="8"/>
      <c r="T4212" s="10"/>
      <c r="U4212" s="13"/>
      <c r="V4212" s="13"/>
      <c r="W4212" s="14"/>
      <c r="X4212" s="226"/>
      <c r="Y4212" s="8"/>
      <c r="Z4212" s="9"/>
      <c r="AA4212" s="26"/>
      <c r="AB4212" s="70"/>
    </row>
    <row r="4213" spans="1:28" ht="15.75" x14ac:dyDescent="0.2">
      <c r="A4213" s="67"/>
      <c r="B4213" s="8"/>
      <c r="C4213" s="224"/>
      <c r="D4213" s="28"/>
      <c r="E4213" s="9"/>
      <c r="F4213" s="110"/>
      <c r="G4213" s="12"/>
      <c r="H4213" s="11"/>
      <c r="I4213" s="11"/>
      <c r="J4213" s="1"/>
      <c r="K4213" s="1"/>
      <c r="L4213" s="8"/>
      <c r="M4213" s="14"/>
      <c r="N4213" s="14"/>
      <c r="O4213" s="8"/>
      <c r="P4213" s="8"/>
      <c r="Q4213" s="13"/>
      <c r="R4213" s="21"/>
      <c r="S4213" s="8"/>
      <c r="T4213" s="10"/>
      <c r="U4213" s="13"/>
      <c r="V4213" s="13"/>
      <c r="W4213" s="14"/>
      <c r="X4213" s="226"/>
      <c r="Y4213" s="8"/>
      <c r="Z4213" s="9"/>
      <c r="AA4213" s="26"/>
      <c r="AB4213" s="70"/>
    </row>
    <row r="4214" spans="1:28" ht="15.75" x14ac:dyDescent="0.2">
      <c r="A4214" s="67"/>
      <c r="B4214" s="8"/>
      <c r="C4214" s="224"/>
      <c r="D4214" s="28"/>
      <c r="E4214" s="9"/>
      <c r="F4214" s="110"/>
      <c r="G4214" s="12"/>
      <c r="H4214" s="11"/>
      <c r="I4214" s="11"/>
      <c r="J4214" s="1"/>
      <c r="K4214" s="1"/>
      <c r="L4214" s="8"/>
      <c r="M4214" s="14"/>
      <c r="N4214" s="14"/>
      <c r="O4214" s="8"/>
      <c r="P4214" s="8"/>
      <c r="Q4214" s="13"/>
      <c r="R4214" s="21"/>
      <c r="S4214" s="8"/>
      <c r="T4214" s="10"/>
      <c r="U4214" s="13"/>
      <c r="V4214" s="13"/>
      <c r="W4214" s="14"/>
      <c r="X4214" s="226"/>
      <c r="Y4214" s="8"/>
      <c r="Z4214" s="9"/>
      <c r="AA4214" s="26"/>
      <c r="AB4214" s="70"/>
    </row>
    <row r="4215" spans="1:28" ht="15.75" x14ac:dyDescent="0.2">
      <c r="A4215" s="67"/>
      <c r="B4215" s="8"/>
      <c r="C4215" s="224"/>
      <c r="D4215" s="28"/>
      <c r="E4215" s="9"/>
      <c r="F4215" s="110"/>
      <c r="G4215" s="12"/>
      <c r="H4215" s="11"/>
      <c r="I4215" s="11"/>
      <c r="J4215" s="1"/>
      <c r="K4215" s="1"/>
      <c r="L4215" s="8"/>
      <c r="M4215" s="14"/>
      <c r="N4215" s="14"/>
      <c r="O4215" s="8"/>
      <c r="P4215" s="8"/>
      <c r="Q4215" s="13"/>
      <c r="R4215" s="21"/>
      <c r="S4215" s="8"/>
      <c r="T4215" s="10"/>
      <c r="U4215" s="13"/>
      <c r="V4215" s="13"/>
      <c r="W4215" s="14"/>
      <c r="X4215" s="226"/>
      <c r="Y4215" s="8"/>
      <c r="Z4215" s="9"/>
      <c r="AA4215" s="26"/>
      <c r="AB4215" s="70"/>
    </row>
    <row r="4216" spans="1:28" ht="15.75" x14ac:dyDescent="0.2">
      <c r="A4216" s="67"/>
      <c r="B4216" s="8"/>
      <c r="C4216" s="224"/>
      <c r="D4216" s="28"/>
      <c r="E4216" s="9"/>
      <c r="F4216" s="110"/>
      <c r="G4216" s="12"/>
      <c r="H4216" s="11"/>
      <c r="I4216" s="11"/>
      <c r="J4216" s="1"/>
      <c r="K4216" s="1"/>
      <c r="L4216" s="8"/>
      <c r="M4216" s="14"/>
      <c r="N4216" s="14"/>
      <c r="O4216" s="8"/>
      <c r="P4216" s="8"/>
      <c r="Q4216" s="13"/>
      <c r="R4216" s="21"/>
      <c r="S4216" s="8"/>
      <c r="T4216" s="10"/>
      <c r="U4216" s="13"/>
      <c r="V4216" s="13"/>
      <c r="W4216" s="14"/>
      <c r="X4216" s="226"/>
      <c r="Y4216" s="8"/>
      <c r="Z4216" s="9"/>
      <c r="AA4216" s="26"/>
      <c r="AB4216" s="70"/>
    </row>
    <row r="4217" spans="1:28" ht="15.75" x14ac:dyDescent="0.2">
      <c r="A4217" s="67"/>
      <c r="B4217" s="8"/>
      <c r="C4217" s="224"/>
      <c r="D4217" s="28"/>
      <c r="E4217" s="9"/>
      <c r="F4217" s="110"/>
      <c r="G4217" s="12"/>
      <c r="H4217" s="11"/>
      <c r="I4217" s="11"/>
      <c r="J4217" s="1"/>
      <c r="K4217" s="1"/>
      <c r="L4217" s="8"/>
      <c r="M4217" s="14"/>
      <c r="N4217" s="14"/>
      <c r="O4217" s="8"/>
      <c r="P4217" s="8"/>
      <c r="Q4217" s="13"/>
      <c r="R4217" s="21"/>
      <c r="S4217" s="8"/>
      <c r="T4217" s="10"/>
      <c r="U4217" s="13"/>
      <c r="V4217" s="13"/>
      <c r="W4217" s="14"/>
      <c r="X4217" s="226"/>
      <c r="Y4217" s="8"/>
      <c r="Z4217" s="9"/>
      <c r="AA4217" s="26"/>
      <c r="AB4217" s="70"/>
    </row>
    <row r="4218" spans="1:28" ht="15.75" x14ac:dyDescent="0.2">
      <c r="A4218" s="67"/>
      <c r="B4218" s="8"/>
      <c r="C4218" s="224"/>
      <c r="D4218" s="28"/>
      <c r="E4218" s="9"/>
      <c r="F4218" s="110"/>
      <c r="G4218" s="12"/>
      <c r="H4218" s="11"/>
      <c r="I4218" s="11"/>
      <c r="J4218" s="1"/>
      <c r="K4218" s="1"/>
      <c r="L4218" s="8"/>
      <c r="M4218" s="14"/>
      <c r="N4218" s="14"/>
      <c r="O4218" s="8"/>
      <c r="P4218" s="8"/>
      <c r="Q4218" s="13"/>
      <c r="R4218" s="21"/>
      <c r="S4218" s="8"/>
      <c r="T4218" s="10"/>
      <c r="U4218" s="13"/>
      <c r="V4218" s="13"/>
      <c r="W4218" s="14"/>
      <c r="X4218" s="226"/>
      <c r="Y4218" s="8"/>
      <c r="Z4218" s="9"/>
      <c r="AA4218" s="26"/>
      <c r="AB4218" s="70"/>
    </row>
    <row r="4219" spans="1:28" ht="15.75" x14ac:dyDescent="0.2">
      <c r="A4219" s="67"/>
      <c r="B4219" s="8"/>
      <c r="C4219" s="224"/>
      <c r="D4219" s="28"/>
      <c r="E4219" s="9"/>
      <c r="F4219" s="110"/>
      <c r="G4219" s="12"/>
      <c r="H4219" s="11"/>
      <c r="I4219" s="11"/>
      <c r="J4219" s="1"/>
      <c r="K4219" s="1"/>
      <c r="L4219" s="8"/>
      <c r="M4219" s="14"/>
      <c r="N4219" s="14"/>
      <c r="O4219" s="8"/>
      <c r="P4219" s="8"/>
      <c r="Q4219" s="13"/>
      <c r="R4219" s="21"/>
      <c r="S4219" s="8"/>
      <c r="T4219" s="10"/>
      <c r="U4219" s="13"/>
      <c r="V4219" s="13"/>
      <c r="W4219" s="14"/>
      <c r="X4219" s="226"/>
      <c r="Y4219" s="8"/>
      <c r="Z4219" s="9"/>
      <c r="AA4219" s="26"/>
      <c r="AB4219" s="70"/>
    </row>
    <row r="4220" spans="1:28" ht="15.75" x14ac:dyDescent="0.2">
      <c r="A4220" s="67"/>
      <c r="B4220" s="8"/>
      <c r="C4220" s="224"/>
      <c r="D4220" s="28"/>
      <c r="E4220" s="9"/>
      <c r="F4220" s="110"/>
      <c r="G4220" s="12"/>
      <c r="H4220" s="11"/>
      <c r="I4220" s="11"/>
      <c r="J4220" s="1"/>
      <c r="K4220" s="1"/>
      <c r="L4220" s="8"/>
      <c r="M4220" s="14"/>
      <c r="N4220" s="14"/>
      <c r="O4220" s="8"/>
      <c r="P4220" s="8"/>
      <c r="Q4220" s="13"/>
      <c r="R4220" s="21"/>
      <c r="S4220" s="8"/>
      <c r="T4220" s="10"/>
      <c r="U4220" s="13"/>
      <c r="V4220" s="13"/>
      <c r="W4220" s="14"/>
      <c r="X4220" s="226"/>
      <c r="Y4220" s="8"/>
      <c r="Z4220" s="9"/>
      <c r="AA4220" s="26"/>
      <c r="AB4220" s="70"/>
    </row>
    <row r="4221" spans="1:28" ht="15.75" x14ac:dyDescent="0.2">
      <c r="A4221" s="67"/>
      <c r="B4221" s="8"/>
      <c r="C4221" s="224"/>
      <c r="D4221" s="28"/>
      <c r="E4221" s="9"/>
      <c r="F4221" s="110"/>
      <c r="G4221" s="12"/>
      <c r="H4221" s="11"/>
      <c r="I4221" s="11"/>
      <c r="J4221" s="1"/>
      <c r="K4221" s="1"/>
      <c r="L4221" s="8"/>
      <c r="M4221" s="14"/>
      <c r="N4221" s="14"/>
      <c r="O4221" s="8"/>
      <c r="P4221" s="8"/>
      <c r="Q4221" s="13"/>
      <c r="R4221" s="21"/>
      <c r="S4221" s="8"/>
      <c r="T4221" s="10"/>
      <c r="U4221" s="13"/>
      <c r="V4221" s="13"/>
      <c r="W4221" s="14"/>
      <c r="X4221" s="226"/>
      <c r="Y4221" s="8"/>
      <c r="Z4221" s="9"/>
      <c r="AA4221" s="26"/>
      <c r="AB4221" s="70"/>
    </row>
    <row r="4222" spans="1:28" ht="15.75" x14ac:dyDescent="0.2">
      <c r="A4222" s="67"/>
      <c r="B4222" s="8"/>
      <c r="C4222" s="224"/>
      <c r="D4222" s="28"/>
      <c r="E4222" s="9"/>
      <c r="F4222" s="110"/>
      <c r="G4222" s="12"/>
      <c r="H4222" s="11"/>
      <c r="I4222" s="11"/>
      <c r="J4222" s="1"/>
      <c r="K4222" s="1"/>
      <c r="L4222" s="8"/>
      <c r="M4222" s="14"/>
      <c r="N4222" s="14"/>
      <c r="O4222" s="8"/>
      <c r="P4222" s="8"/>
      <c r="Q4222" s="13"/>
      <c r="R4222" s="21"/>
      <c r="S4222" s="8"/>
      <c r="T4222" s="10"/>
      <c r="U4222" s="13"/>
      <c r="V4222" s="13"/>
      <c r="W4222" s="14"/>
      <c r="X4222" s="226"/>
      <c r="Y4222" s="8"/>
      <c r="Z4222" s="9"/>
      <c r="AA4222" s="26"/>
      <c r="AB4222" s="70"/>
    </row>
    <row r="4223" spans="1:28" ht="15.75" x14ac:dyDescent="0.2">
      <c r="A4223" s="67"/>
      <c r="B4223" s="8"/>
      <c r="C4223" s="224"/>
      <c r="D4223" s="28"/>
      <c r="E4223" s="9"/>
      <c r="F4223" s="110"/>
      <c r="G4223" s="12"/>
      <c r="H4223" s="11"/>
      <c r="I4223" s="11"/>
      <c r="J4223" s="1"/>
      <c r="K4223" s="1"/>
      <c r="L4223" s="8"/>
      <c r="M4223" s="14"/>
      <c r="N4223" s="14"/>
      <c r="O4223" s="8"/>
      <c r="P4223" s="8"/>
      <c r="Q4223" s="13"/>
      <c r="R4223" s="21"/>
      <c r="S4223" s="8"/>
      <c r="T4223" s="10"/>
      <c r="U4223" s="13"/>
      <c r="V4223" s="13"/>
      <c r="W4223" s="14"/>
      <c r="X4223" s="226"/>
      <c r="Y4223" s="8"/>
      <c r="Z4223" s="9"/>
      <c r="AA4223" s="26"/>
      <c r="AB4223" s="70"/>
    </row>
    <row r="4224" spans="1:28" ht="15.75" x14ac:dyDescent="0.2">
      <c r="A4224" s="67"/>
      <c r="B4224" s="8"/>
      <c r="C4224" s="224"/>
      <c r="D4224" s="28"/>
      <c r="E4224" s="9"/>
      <c r="F4224" s="110"/>
      <c r="G4224" s="12"/>
      <c r="H4224" s="11"/>
      <c r="I4224" s="11"/>
      <c r="J4224" s="1"/>
      <c r="K4224" s="1"/>
      <c r="L4224" s="8"/>
      <c r="M4224" s="14"/>
      <c r="N4224" s="14"/>
      <c r="O4224" s="8"/>
      <c r="P4224" s="8"/>
      <c r="Q4224" s="13"/>
      <c r="R4224" s="21"/>
      <c r="S4224" s="8"/>
      <c r="T4224" s="10"/>
      <c r="U4224" s="13"/>
      <c r="V4224" s="13"/>
      <c r="W4224" s="14"/>
      <c r="X4224" s="226"/>
      <c r="Y4224" s="8"/>
      <c r="Z4224" s="9"/>
      <c r="AA4224" s="26"/>
      <c r="AB4224" s="70"/>
    </row>
    <row r="4225" spans="1:28" ht="15.75" x14ac:dyDescent="0.2">
      <c r="A4225" s="67"/>
      <c r="B4225" s="8"/>
      <c r="C4225" s="224"/>
      <c r="D4225" s="28"/>
      <c r="E4225" s="9"/>
      <c r="F4225" s="110"/>
      <c r="G4225" s="12"/>
      <c r="H4225" s="11"/>
      <c r="I4225" s="11"/>
      <c r="J4225" s="1"/>
      <c r="K4225" s="1"/>
      <c r="L4225" s="8"/>
      <c r="M4225" s="14"/>
      <c r="N4225" s="14"/>
      <c r="O4225" s="8"/>
      <c r="P4225" s="8"/>
      <c r="Q4225" s="13"/>
      <c r="R4225" s="21"/>
      <c r="S4225" s="8"/>
      <c r="T4225" s="10"/>
      <c r="U4225" s="13"/>
      <c r="V4225" s="13"/>
      <c r="W4225" s="14"/>
      <c r="X4225" s="226"/>
      <c r="Y4225" s="8"/>
      <c r="Z4225" s="9"/>
      <c r="AA4225" s="26"/>
      <c r="AB4225" s="70"/>
    </row>
    <row r="4226" spans="1:28" ht="15.75" x14ac:dyDescent="0.2">
      <c r="A4226" s="67"/>
      <c r="B4226" s="8"/>
      <c r="C4226" s="224"/>
      <c r="D4226" s="28"/>
      <c r="E4226" s="9"/>
      <c r="F4226" s="110"/>
      <c r="G4226" s="12"/>
      <c r="H4226" s="11"/>
      <c r="I4226" s="11"/>
      <c r="J4226" s="1"/>
      <c r="K4226" s="1"/>
      <c r="L4226" s="8"/>
      <c r="M4226" s="14"/>
      <c r="N4226" s="14"/>
      <c r="O4226" s="8"/>
      <c r="P4226" s="8"/>
      <c r="Q4226" s="13"/>
      <c r="R4226" s="21"/>
      <c r="S4226" s="8"/>
      <c r="T4226" s="10"/>
      <c r="U4226" s="13"/>
      <c r="V4226" s="13"/>
      <c r="W4226" s="14"/>
      <c r="X4226" s="226"/>
      <c r="Y4226" s="8"/>
      <c r="Z4226" s="9"/>
      <c r="AA4226" s="26"/>
      <c r="AB4226" s="70"/>
    </row>
    <row r="4227" spans="1:28" ht="15.75" x14ac:dyDescent="0.2">
      <c r="A4227" s="67"/>
      <c r="B4227" s="8"/>
      <c r="C4227" s="224"/>
      <c r="D4227" s="28"/>
      <c r="E4227" s="9"/>
      <c r="F4227" s="110"/>
      <c r="G4227" s="12"/>
      <c r="H4227" s="11"/>
      <c r="I4227" s="11"/>
      <c r="J4227" s="1"/>
      <c r="K4227" s="1"/>
      <c r="L4227" s="8"/>
      <c r="M4227" s="14"/>
      <c r="N4227" s="14"/>
      <c r="O4227" s="8"/>
      <c r="P4227" s="8"/>
      <c r="Q4227" s="13"/>
      <c r="R4227" s="21"/>
      <c r="S4227" s="8"/>
      <c r="T4227" s="10"/>
      <c r="U4227" s="13"/>
      <c r="V4227" s="13"/>
      <c r="W4227" s="14"/>
      <c r="X4227" s="226"/>
      <c r="Y4227" s="8"/>
      <c r="Z4227" s="9"/>
      <c r="AA4227" s="26"/>
      <c r="AB4227" s="70"/>
    </row>
    <row r="4228" spans="1:28" ht="15.75" x14ac:dyDescent="0.2">
      <c r="A4228" s="67"/>
      <c r="B4228" s="8"/>
      <c r="C4228" s="224"/>
      <c r="D4228" s="28"/>
      <c r="E4228" s="9"/>
      <c r="F4228" s="110"/>
      <c r="G4228" s="12"/>
      <c r="H4228" s="11"/>
      <c r="I4228" s="11"/>
      <c r="J4228" s="1"/>
      <c r="K4228" s="1"/>
      <c r="L4228" s="8"/>
      <c r="M4228" s="14"/>
      <c r="N4228" s="14"/>
      <c r="O4228" s="8"/>
      <c r="P4228" s="8"/>
      <c r="Q4228" s="13"/>
      <c r="R4228" s="21"/>
      <c r="S4228" s="8"/>
      <c r="T4228" s="10"/>
      <c r="U4228" s="13"/>
      <c r="V4228" s="13"/>
      <c r="W4228" s="14"/>
      <c r="X4228" s="226"/>
      <c r="Y4228" s="8"/>
      <c r="Z4228" s="9"/>
      <c r="AA4228" s="26"/>
      <c r="AB4228" s="70"/>
    </row>
    <row r="4229" spans="1:28" ht="15.75" x14ac:dyDescent="0.2">
      <c r="A4229" s="67"/>
      <c r="B4229" s="8"/>
      <c r="C4229" s="224"/>
      <c r="D4229" s="28"/>
      <c r="E4229" s="9"/>
      <c r="F4229" s="110"/>
      <c r="G4229" s="12"/>
      <c r="H4229" s="11"/>
      <c r="I4229" s="11"/>
      <c r="J4229" s="1"/>
      <c r="K4229" s="1"/>
      <c r="L4229" s="8"/>
      <c r="M4229" s="14"/>
      <c r="N4229" s="14"/>
      <c r="O4229" s="8"/>
      <c r="P4229" s="8"/>
      <c r="Q4229" s="13"/>
      <c r="R4229" s="21"/>
      <c r="S4229" s="8"/>
      <c r="T4229" s="10"/>
      <c r="U4229" s="13"/>
      <c r="V4229" s="13"/>
      <c r="W4229" s="14"/>
      <c r="X4229" s="226"/>
      <c r="Y4229" s="8"/>
      <c r="Z4229" s="9"/>
      <c r="AA4229" s="26"/>
      <c r="AB4229" s="70"/>
    </row>
    <row r="4230" spans="1:28" ht="15.75" x14ac:dyDescent="0.2">
      <c r="A4230" s="67"/>
      <c r="B4230" s="8"/>
      <c r="C4230" s="224"/>
      <c r="D4230" s="28"/>
      <c r="E4230" s="9"/>
      <c r="F4230" s="110"/>
      <c r="G4230" s="12"/>
      <c r="H4230" s="11"/>
      <c r="I4230" s="11"/>
      <c r="J4230" s="1"/>
      <c r="K4230" s="1"/>
      <c r="L4230" s="8"/>
      <c r="M4230" s="14"/>
      <c r="N4230" s="14"/>
      <c r="O4230" s="8"/>
      <c r="P4230" s="8"/>
      <c r="Q4230" s="13"/>
      <c r="R4230" s="21"/>
      <c r="S4230" s="8"/>
      <c r="T4230" s="10"/>
      <c r="U4230" s="13"/>
      <c r="V4230" s="13"/>
      <c r="W4230" s="14"/>
      <c r="X4230" s="226"/>
      <c r="Y4230" s="8"/>
      <c r="Z4230" s="9"/>
      <c r="AA4230" s="26"/>
      <c r="AB4230" s="70"/>
    </row>
    <row r="4231" spans="1:28" ht="15.75" x14ac:dyDescent="0.2">
      <c r="A4231" s="67"/>
      <c r="B4231" s="8"/>
      <c r="C4231" s="224"/>
      <c r="D4231" s="28"/>
      <c r="E4231" s="9"/>
      <c r="F4231" s="110"/>
      <c r="G4231" s="12"/>
      <c r="H4231" s="11"/>
      <c r="I4231" s="11"/>
      <c r="J4231" s="1"/>
      <c r="K4231" s="1"/>
      <c r="L4231" s="8"/>
      <c r="M4231" s="14"/>
      <c r="N4231" s="14"/>
      <c r="O4231" s="8"/>
      <c r="P4231" s="8"/>
      <c r="Q4231" s="13"/>
      <c r="R4231" s="21"/>
      <c r="S4231" s="8"/>
      <c r="T4231" s="10"/>
      <c r="U4231" s="13"/>
      <c r="V4231" s="13"/>
      <c r="W4231" s="14"/>
      <c r="X4231" s="226"/>
      <c r="Y4231" s="8"/>
      <c r="Z4231" s="9"/>
      <c r="AA4231" s="26"/>
      <c r="AB4231" s="70"/>
    </row>
    <row r="4232" spans="1:28" ht="15.75" x14ac:dyDescent="0.2">
      <c r="A4232" s="67"/>
      <c r="B4232" s="8"/>
      <c r="C4232" s="224"/>
      <c r="D4232" s="28"/>
      <c r="E4232" s="9"/>
      <c r="F4232" s="110"/>
      <c r="G4232" s="12"/>
      <c r="H4232" s="11"/>
      <c r="I4232" s="11"/>
      <c r="J4232" s="1"/>
      <c r="K4232" s="1"/>
      <c r="L4232" s="8"/>
      <c r="M4232" s="14"/>
      <c r="N4232" s="14"/>
      <c r="O4232" s="8"/>
      <c r="P4232" s="8"/>
      <c r="Q4232" s="13"/>
      <c r="R4232" s="21"/>
      <c r="S4232" s="8"/>
      <c r="T4232" s="10"/>
      <c r="U4232" s="13"/>
      <c r="V4232" s="13"/>
      <c r="W4232" s="14"/>
      <c r="X4232" s="226"/>
      <c r="Y4232" s="8"/>
      <c r="Z4232" s="9"/>
      <c r="AA4232" s="26"/>
      <c r="AB4232" s="70"/>
    </row>
    <row r="4233" spans="1:28" ht="15.75" x14ac:dyDescent="0.2">
      <c r="A4233" s="67"/>
      <c r="B4233" s="8"/>
      <c r="C4233" s="224"/>
      <c r="D4233" s="28"/>
      <c r="E4233" s="9"/>
      <c r="F4233" s="110"/>
      <c r="G4233" s="12"/>
      <c r="H4233" s="11"/>
      <c r="I4233" s="11"/>
      <c r="J4233" s="1"/>
      <c r="K4233" s="1"/>
      <c r="L4233" s="8"/>
      <c r="M4233" s="14"/>
      <c r="N4233" s="14"/>
      <c r="O4233" s="8"/>
      <c r="P4233" s="8"/>
      <c r="Q4233" s="13"/>
      <c r="R4233" s="21"/>
      <c r="S4233" s="8"/>
      <c r="T4233" s="10"/>
      <c r="U4233" s="13"/>
      <c r="V4233" s="13"/>
      <c r="W4233" s="14"/>
      <c r="X4233" s="226"/>
      <c r="Y4233" s="8"/>
      <c r="Z4233" s="9"/>
      <c r="AA4233" s="26"/>
      <c r="AB4233" s="70"/>
    </row>
    <row r="4234" spans="1:28" ht="15.75" x14ac:dyDescent="0.2">
      <c r="A4234" s="67"/>
      <c r="B4234" s="8"/>
      <c r="C4234" s="224"/>
      <c r="D4234" s="28"/>
      <c r="E4234" s="9"/>
      <c r="F4234" s="110"/>
      <c r="G4234" s="12"/>
      <c r="H4234" s="11"/>
      <c r="I4234" s="11"/>
      <c r="J4234" s="1"/>
      <c r="K4234" s="1"/>
      <c r="L4234" s="8"/>
      <c r="M4234" s="14"/>
      <c r="N4234" s="14"/>
      <c r="O4234" s="8"/>
      <c r="P4234" s="8"/>
      <c r="Q4234" s="13"/>
      <c r="R4234" s="21"/>
      <c r="S4234" s="8"/>
      <c r="T4234" s="10"/>
      <c r="U4234" s="13"/>
      <c r="V4234" s="13"/>
      <c r="W4234" s="14"/>
      <c r="X4234" s="226"/>
      <c r="Y4234" s="8"/>
      <c r="Z4234" s="9"/>
      <c r="AA4234" s="26"/>
      <c r="AB4234" s="70"/>
    </row>
    <row r="4235" spans="1:28" ht="15.75" x14ac:dyDescent="0.2">
      <c r="A4235" s="67"/>
      <c r="B4235" s="8"/>
      <c r="C4235" s="224"/>
      <c r="D4235" s="28"/>
      <c r="E4235" s="9"/>
      <c r="F4235" s="110"/>
      <c r="G4235" s="12"/>
      <c r="H4235" s="11"/>
      <c r="I4235" s="11"/>
      <c r="J4235" s="1"/>
      <c r="K4235" s="1"/>
      <c r="L4235" s="8"/>
      <c r="M4235" s="14"/>
      <c r="N4235" s="14"/>
      <c r="O4235" s="8"/>
      <c r="P4235" s="8"/>
      <c r="Q4235" s="13"/>
      <c r="R4235" s="21"/>
      <c r="S4235" s="8"/>
      <c r="T4235" s="10"/>
      <c r="U4235" s="13"/>
      <c r="V4235" s="13"/>
      <c r="W4235" s="14"/>
      <c r="X4235" s="226"/>
      <c r="Y4235" s="8"/>
      <c r="Z4235" s="9"/>
      <c r="AA4235" s="26"/>
      <c r="AB4235" s="70"/>
    </row>
    <row r="4236" spans="1:28" ht="15.75" x14ac:dyDescent="0.2">
      <c r="A4236" s="67"/>
      <c r="B4236" s="8"/>
      <c r="C4236" s="224"/>
      <c r="D4236" s="28"/>
      <c r="E4236" s="9"/>
      <c r="F4236" s="110"/>
      <c r="G4236" s="12"/>
      <c r="H4236" s="11"/>
      <c r="I4236" s="11"/>
      <c r="J4236" s="1"/>
      <c r="K4236" s="1"/>
      <c r="L4236" s="8"/>
      <c r="M4236" s="14"/>
      <c r="N4236" s="14"/>
      <c r="O4236" s="8"/>
      <c r="P4236" s="8"/>
      <c r="Q4236" s="13"/>
      <c r="R4236" s="21"/>
      <c r="S4236" s="8"/>
      <c r="T4236" s="10"/>
      <c r="U4236" s="13"/>
      <c r="V4236" s="13"/>
      <c r="W4236" s="14"/>
      <c r="X4236" s="226"/>
      <c r="Y4236" s="8"/>
      <c r="Z4236" s="9"/>
      <c r="AA4236" s="26"/>
      <c r="AB4236" s="70"/>
    </row>
    <row r="4237" spans="1:28" ht="15.75" x14ac:dyDescent="0.2">
      <c r="A4237" s="67"/>
      <c r="B4237" s="8"/>
      <c r="C4237" s="224"/>
      <c r="D4237" s="28"/>
      <c r="E4237" s="9"/>
      <c r="F4237" s="110"/>
      <c r="G4237" s="12"/>
      <c r="H4237" s="11"/>
      <c r="I4237" s="11"/>
      <c r="J4237" s="1"/>
      <c r="K4237" s="1"/>
      <c r="L4237" s="8"/>
      <c r="M4237" s="14"/>
      <c r="N4237" s="14"/>
      <c r="O4237" s="8"/>
      <c r="P4237" s="8"/>
      <c r="Q4237" s="13"/>
      <c r="R4237" s="21"/>
      <c r="S4237" s="8"/>
      <c r="T4237" s="10"/>
      <c r="U4237" s="13"/>
      <c r="V4237" s="13"/>
      <c r="W4237" s="14"/>
      <c r="X4237" s="226"/>
      <c r="Y4237" s="8"/>
      <c r="Z4237" s="9"/>
      <c r="AA4237" s="26"/>
      <c r="AB4237" s="70"/>
    </row>
    <row r="4238" spans="1:28" ht="15.75" x14ac:dyDescent="0.2">
      <c r="A4238" s="67"/>
      <c r="B4238" s="8"/>
      <c r="C4238" s="224"/>
      <c r="D4238" s="28"/>
      <c r="E4238" s="9"/>
      <c r="F4238" s="110"/>
      <c r="G4238" s="12"/>
      <c r="H4238" s="11"/>
      <c r="I4238" s="11"/>
      <c r="J4238" s="1"/>
      <c r="K4238" s="1"/>
      <c r="L4238" s="8"/>
      <c r="M4238" s="14"/>
      <c r="N4238" s="14"/>
      <c r="O4238" s="8"/>
      <c r="P4238" s="8"/>
      <c r="Q4238" s="13"/>
      <c r="R4238" s="21"/>
      <c r="S4238" s="8"/>
      <c r="T4238" s="10"/>
      <c r="U4238" s="13"/>
      <c r="V4238" s="13"/>
      <c r="W4238" s="14"/>
      <c r="X4238" s="226"/>
      <c r="Y4238" s="8"/>
      <c r="Z4238" s="9"/>
      <c r="AA4238" s="26"/>
      <c r="AB4238" s="70"/>
    </row>
    <row r="4239" spans="1:28" ht="15.75" x14ac:dyDescent="0.2">
      <c r="A4239" s="67"/>
      <c r="B4239" s="8"/>
      <c r="C4239" s="224"/>
      <c r="D4239" s="28"/>
      <c r="E4239" s="9"/>
      <c r="F4239" s="110"/>
      <c r="G4239" s="12"/>
      <c r="H4239" s="11"/>
      <c r="I4239" s="11"/>
      <c r="J4239" s="1"/>
      <c r="K4239" s="1"/>
      <c r="L4239" s="8"/>
      <c r="M4239" s="14"/>
      <c r="N4239" s="14"/>
      <c r="O4239" s="8"/>
      <c r="P4239" s="8"/>
      <c r="Q4239" s="13"/>
      <c r="R4239" s="21"/>
      <c r="S4239" s="8"/>
      <c r="T4239" s="10"/>
      <c r="U4239" s="13"/>
      <c r="V4239" s="13"/>
      <c r="W4239" s="14"/>
      <c r="X4239" s="226"/>
      <c r="Y4239" s="8"/>
      <c r="Z4239" s="9"/>
      <c r="AA4239" s="26"/>
      <c r="AB4239" s="70"/>
    </row>
    <row r="4240" spans="1:28" ht="15.75" x14ac:dyDescent="0.2">
      <c r="A4240" s="67"/>
      <c r="B4240" s="8"/>
      <c r="C4240" s="224"/>
      <c r="D4240" s="28"/>
      <c r="E4240" s="9"/>
      <c r="F4240" s="110"/>
      <c r="G4240" s="12"/>
      <c r="H4240" s="11"/>
      <c r="I4240" s="11"/>
      <c r="J4240" s="1"/>
      <c r="K4240" s="1"/>
      <c r="L4240" s="8"/>
      <c r="M4240" s="14"/>
      <c r="N4240" s="14"/>
      <c r="O4240" s="8"/>
      <c r="P4240" s="8"/>
      <c r="Q4240" s="13"/>
      <c r="R4240" s="21"/>
      <c r="S4240" s="8"/>
      <c r="T4240" s="10"/>
      <c r="U4240" s="13"/>
      <c r="V4240" s="13"/>
      <c r="W4240" s="14"/>
      <c r="X4240" s="226"/>
      <c r="Y4240" s="8"/>
      <c r="Z4240" s="9"/>
      <c r="AA4240" s="26"/>
      <c r="AB4240" s="70"/>
    </row>
    <row r="4241" spans="1:28" ht="15.75" x14ac:dyDescent="0.2">
      <c r="A4241" s="67"/>
      <c r="B4241" s="8"/>
      <c r="C4241" s="224"/>
      <c r="D4241" s="28"/>
      <c r="E4241" s="9"/>
      <c r="F4241" s="110"/>
      <c r="G4241" s="12"/>
      <c r="H4241" s="11"/>
      <c r="I4241" s="11"/>
      <c r="J4241" s="1"/>
      <c r="K4241" s="1"/>
      <c r="L4241" s="8"/>
      <c r="M4241" s="14"/>
      <c r="N4241" s="14"/>
      <c r="O4241" s="8"/>
      <c r="P4241" s="8"/>
      <c r="Q4241" s="13"/>
      <c r="R4241" s="21"/>
      <c r="S4241" s="8"/>
      <c r="T4241" s="10"/>
      <c r="U4241" s="13"/>
      <c r="V4241" s="13"/>
      <c r="W4241" s="14"/>
      <c r="X4241" s="226"/>
      <c r="Y4241" s="8"/>
      <c r="Z4241" s="9"/>
      <c r="AA4241" s="26"/>
      <c r="AB4241" s="70"/>
    </row>
    <row r="4242" spans="1:28" ht="15.75" x14ac:dyDescent="0.2">
      <c r="A4242" s="67"/>
      <c r="B4242" s="8"/>
      <c r="C4242" s="224"/>
      <c r="D4242" s="28"/>
      <c r="E4242" s="9"/>
      <c r="F4242" s="110"/>
      <c r="G4242" s="12"/>
      <c r="H4242" s="11"/>
      <c r="I4242" s="11"/>
      <c r="J4242" s="1"/>
      <c r="K4242" s="1"/>
      <c r="L4242" s="8"/>
      <c r="M4242" s="14"/>
      <c r="N4242" s="14"/>
      <c r="O4242" s="8"/>
      <c r="P4242" s="8"/>
      <c r="Q4242" s="13"/>
      <c r="R4242" s="21"/>
      <c r="S4242" s="8"/>
      <c r="T4242" s="10"/>
      <c r="U4242" s="13"/>
      <c r="V4242" s="13"/>
      <c r="W4242" s="14"/>
      <c r="X4242" s="226"/>
      <c r="Y4242" s="8"/>
      <c r="Z4242" s="9"/>
      <c r="AA4242" s="26"/>
      <c r="AB4242" s="70"/>
    </row>
    <row r="4243" spans="1:28" ht="15.75" x14ac:dyDescent="0.2">
      <c r="A4243" s="67"/>
      <c r="B4243" s="8"/>
      <c r="C4243" s="224"/>
      <c r="D4243" s="28"/>
      <c r="E4243" s="9"/>
      <c r="F4243" s="110"/>
      <c r="G4243" s="12"/>
      <c r="H4243" s="11"/>
      <c r="I4243" s="11"/>
      <c r="J4243" s="1"/>
      <c r="K4243" s="1"/>
      <c r="L4243" s="8"/>
      <c r="M4243" s="14"/>
      <c r="N4243" s="14"/>
      <c r="O4243" s="8"/>
      <c r="P4243" s="8"/>
      <c r="Q4243" s="13"/>
      <c r="R4243" s="21"/>
      <c r="S4243" s="8"/>
      <c r="T4243" s="10"/>
      <c r="U4243" s="13"/>
      <c r="V4243" s="13"/>
      <c r="W4243" s="14"/>
      <c r="X4243" s="226"/>
      <c r="Y4243" s="8"/>
      <c r="Z4243" s="9"/>
      <c r="AA4243" s="26"/>
      <c r="AB4243" s="70"/>
    </row>
    <row r="4244" spans="1:28" ht="15.75" x14ac:dyDescent="0.2">
      <c r="A4244" s="67"/>
      <c r="B4244" s="8"/>
      <c r="C4244" s="224"/>
      <c r="D4244" s="28"/>
      <c r="E4244" s="9"/>
      <c r="F4244" s="110"/>
      <c r="G4244" s="12"/>
      <c r="H4244" s="11"/>
      <c r="I4244" s="11"/>
      <c r="J4244" s="1"/>
      <c r="K4244" s="1"/>
      <c r="L4244" s="8"/>
      <c r="M4244" s="14"/>
      <c r="N4244" s="14"/>
      <c r="O4244" s="8"/>
      <c r="P4244" s="8"/>
      <c r="Q4244" s="13"/>
      <c r="R4244" s="21"/>
      <c r="S4244" s="8"/>
      <c r="T4244" s="10"/>
      <c r="U4244" s="13"/>
      <c r="V4244" s="13"/>
      <c r="W4244" s="14"/>
      <c r="X4244" s="226"/>
      <c r="Y4244" s="8"/>
      <c r="Z4244" s="9"/>
      <c r="AA4244" s="26"/>
      <c r="AB4244" s="70"/>
    </row>
    <row r="4245" spans="1:28" ht="15.75" x14ac:dyDescent="0.2">
      <c r="A4245" s="67"/>
      <c r="B4245" s="8"/>
      <c r="C4245" s="224"/>
      <c r="D4245" s="28"/>
      <c r="E4245" s="9"/>
      <c r="F4245" s="110"/>
      <c r="G4245" s="12"/>
      <c r="H4245" s="11"/>
      <c r="I4245" s="11"/>
      <c r="J4245" s="1"/>
      <c r="K4245" s="1"/>
      <c r="L4245" s="8"/>
      <c r="M4245" s="14"/>
      <c r="N4245" s="14"/>
      <c r="O4245" s="8"/>
      <c r="P4245" s="8"/>
      <c r="Q4245" s="13"/>
      <c r="R4245" s="21"/>
      <c r="S4245" s="8"/>
      <c r="T4245" s="10"/>
      <c r="U4245" s="13"/>
      <c r="V4245" s="13"/>
      <c r="W4245" s="14"/>
      <c r="X4245" s="226"/>
      <c r="Y4245" s="8"/>
      <c r="Z4245" s="9"/>
      <c r="AA4245" s="26"/>
      <c r="AB4245" s="70"/>
    </row>
    <row r="4246" spans="1:28" ht="15.75" x14ac:dyDescent="0.2">
      <c r="A4246" s="67"/>
      <c r="B4246" s="8"/>
      <c r="C4246" s="224"/>
      <c r="D4246" s="28"/>
      <c r="E4246" s="9"/>
      <c r="F4246" s="110"/>
      <c r="G4246" s="12"/>
      <c r="H4246" s="11"/>
      <c r="I4246" s="11"/>
      <c r="J4246" s="1"/>
      <c r="K4246" s="1"/>
      <c r="L4246" s="8"/>
      <c r="M4246" s="14"/>
      <c r="N4246" s="14"/>
      <c r="O4246" s="8"/>
      <c r="P4246" s="8"/>
      <c r="Q4246" s="13"/>
      <c r="R4246" s="21"/>
      <c r="S4246" s="8"/>
      <c r="T4246" s="10"/>
      <c r="U4246" s="13"/>
      <c r="V4246" s="13"/>
      <c r="W4246" s="14"/>
      <c r="X4246" s="226"/>
      <c r="Y4246" s="8"/>
      <c r="Z4246" s="9"/>
      <c r="AA4246" s="26"/>
      <c r="AB4246" s="70"/>
    </row>
    <row r="4247" spans="1:28" ht="15.75" x14ac:dyDescent="0.2">
      <c r="A4247" s="67"/>
      <c r="B4247" s="8"/>
      <c r="C4247" s="224"/>
      <c r="D4247" s="28"/>
      <c r="E4247" s="9"/>
      <c r="F4247" s="110"/>
      <c r="G4247" s="12"/>
      <c r="H4247" s="11"/>
      <c r="I4247" s="11"/>
      <c r="J4247" s="1"/>
      <c r="K4247" s="1"/>
      <c r="L4247" s="8"/>
      <c r="M4247" s="14"/>
      <c r="N4247" s="14"/>
      <c r="O4247" s="8"/>
      <c r="P4247" s="8"/>
      <c r="Q4247" s="13"/>
      <c r="R4247" s="21"/>
      <c r="S4247" s="8"/>
      <c r="T4247" s="10"/>
      <c r="U4247" s="13"/>
      <c r="V4247" s="13"/>
      <c r="W4247" s="14"/>
      <c r="X4247" s="226"/>
      <c r="Y4247" s="8"/>
      <c r="Z4247" s="9"/>
      <c r="AA4247" s="26"/>
      <c r="AB4247" s="70"/>
    </row>
    <row r="4248" spans="1:28" ht="15.75" x14ac:dyDescent="0.2">
      <c r="A4248" s="67"/>
      <c r="B4248" s="8"/>
      <c r="C4248" s="224"/>
      <c r="D4248" s="28"/>
      <c r="E4248" s="9"/>
      <c r="F4248" s="110"/>
      <c r="G4248" s="12"/>
      <c r="H4248" s="11"/>
      <c r="I4248" s="11"/>
      <c r="J4248" s="1"/>
      <c r="K4248" s="1"/>
      <c r="L4248" s="8"/>
      <c r="M4248" s="14"/>
      <c r="N4248" s="14"/>
      <c r="O4248" s="8"/>
      <c r="P4248" s="8"/>
      <c r="Q4248" s="13"/>
      <c r="R4248" s="21"/>
      <c r="S4248" s="8"/>
      <c r="T4248" s="10"/>
      <c r="U4248" s="13"/>
      <c r="V4248" s="13"/>
      <c r="W4248" s="14"/>
      <c r="X4248" s="226"/>
      <c r="Y4248" s="8"/>
      <c r="Z4248" s="9"/>
      <c r="AA4248" s="26"/>
      <c r="AB4248" s="70"/>
    </row>
    <row r="4249" spans="1:28" ht="15.75" x14ac:dyDescent="0.2">
      <c r="A4249" s="67"/>
      <c r="B4249" s="8"/>
      <c r="C4249" s="224"/>
      <c r="D4249" s="28"/>
      <c r="E4249" s="9"/>
      <c r="F4249" s="110"/>
      <c r="G4249" s="12"/>
      <c r="H4249" s="11"/>
      <c r="I4249" s="11"/>
      <c r="J4249" s="1"/>
      <c r="K4249" s="1"/>
      <c r="L4249" s="8"/>
      <c r="M4249" s="14"/>
      <c r="N4249" s="14"/>
      <c r="O4249" s="8"/>
      <c r="P4249" s="8"/>
      <c r="Q4249" s="13"/>
      <c r="R4249" s="21"/>
      <c r="S4249" s="8"/>
      <c r="T4249" s="10"/>
      <c r="U4249" s="13"/>
      <c r="V4249" s="13"/>
      <c r="W4249" s="14"/>
      <c r="X4249" s="226"/>
      <c r="Y4249" s="8"/>
      <c r="Z4249" s="9"/>
      <c r="AA4249" s="26"/>
      <c r="AB4249" s="70"/>
    </row>
    <row r="4250" spans="1:28" ht="15.75" x14ac:dyDescent="0.2">
      <c r="A4250" s="67"/>
      <c r="B4250" s="8"/>
      <c r="C4250" s="224"/>
      <c r="D4250" s="28"/>
      <c r="E4250" s="9"/>
      <c r="F4250" s="110"/>
      <c r="G4250" s="12"/>
      <c r="H4250" s="11"/>
      <c r="I4250" s="11"/>
      <c r="J4250" s="1"/>
      <c r="K4250" s="1"/>
      <c r="L4250" s="8"/>
      <c r="M4250" s="14"/>
      <c r="N4250" s="14"/>
      <c r="O4250" s="8"/>
      <c r="P4250" s="8"/>
      <c r="Q4250" s="13"/>
      <c r="R4250" s="21"/>
      <c r="S4250" s="8"/>
      <c r="T4250" s="10"/>
      <c r="U4250" s="13"/>
      <c r="V4250" s="13"/>
      <c r="W4250" s="14"/>
      <c r="X4250" s="226"/>
      <c r="Y4250" s="8"/>
      <c r="Z4250" s="9"/>
      <c r="AA4250" s="26"/>
      <c r="AB4250" s="70"/>
    </row>
    <row r="4251" spans="1:28" ht="15.75" x14ac:dyDescent="0.2">
      <c r="A4251" s="67"/>
      <c r="B4251" s="8"/>
      <c r="C4251" s="224"/>
      <c r="D4251" s="28"/>
      <c r="E4251" s="9"/>
      <c r="F4251" s="110"/>
      <c r="G4251" s="12"/>
      <c r="H4251" s="11"/>
      <c r="I4251" s="11"/>
      <c r="J4251" s="1"/>
      <c r="K4251" s="1"/>
      <c r="L4251" s="8"/>
      <c r="M4251" s="14"/>
      <c r="N4251" s="14"/>
      <c r="O4251" s="8"/>
      <c r="P4251" s="8"/>
      <c r="Q4251" s="13"/>
      <c r="R4251" s="21"/>
      <c r="S4251" s="8"/>
      <c r="T4251" s="10"/>
      <c r="U4251" s="13"/>
      <c r="V4251" s="13"/>
      <c r="W4251" s="14"/>
      <c r="X4251" s="226"/>
      <c r="Y4251" s="8"/>
      <c r="Z4251" s="9"/>
      <c r="AA4251" s="26"/>
      <c r="AB4251" s="70"/>
    </row>
    <row r="4252" spans="1:28" ht="15.75" x14ac:dyDescent="0.2">
      <c r="A4252" s="67"/>
      <c r="B4252" s="8"/>
      <c r="C4252" s="224"/>
      <c r="D4252" s="28"/>
      <c r="E4252" s="9"/>
      <c r="F4252" s="110"/>
      <c r="G4252" s="12"/>
      <c r="H4252" s="11"/>
      <c r="I4252" s="11"/>
      <c r="J4252" s="1"/>
      <c r="K4252" s="1"/>
      <c r="L4252" s="8"/>
      <c r="M4252" s="14"/>
      <c r="N4252" s="14"/>
      <c r="O4252" s="8"/>
      <c r="P4252" s="8"/>
      <c r="Q4252" s="13"/>
      <c r="R4252" s="21"/>
      <c r="S4252" s="8"/>
      <c r="T4252" s="10"/>
      <c r="U4252" s="13"/>
      <c r="V4252" s="13"/>
      <c r="W4252" s="14"/>
      <c r="X4252" s="226"/>
      <c r="Y4252" s="8"/>
      <c r="Z4252" s="9"/>
      <c r="AA4252" s="26"/>
      <c r="AB4252" s="70"/>
    </row>
    <row r="4253" spans="1:28" ht="15.75" x14ac:dyDescent="0.2">
      <c r="A4253" s="67"/>
      <c r="B4253" s="8"/>
      <c r="C4253" s="224"/>
      <c r="D4253" s="28"/>
      <c r="E4253" s="9"/>
      <c r="F4253" s="110"/>
      <c r="G4253" s="12"/>
      <c r="H4253" s="11"/>
      <c r="I4253" s="11"/>
      <c r="J4253" s="1"/>
      <c r="K4253" s="1"/>
      <c r="L4253" s="8"/>
      <c r="M4253" s="14"/>
      <c r="N4253" s="14"/>
      <c r="O4253" s="8"/>
      <c r="P4253" s="8"/>
      <c r="Q4253" s="13"/>
      <c r="R4253" s="21"/>
      <c r="S4253" s="8"/>
      <c r="T4253" s="10"/>
      <c r="U4253" s="13"/>
      <c r="V4253" s="13"/>
      <c r="W4253" s="14"/>
      <c r="X4253" s="226"/>
      <c r="Y4253" s="8"/>
      <c r="Z4253" s="9"/>
      <c r="AA4253" s="26"/>
      <c r="AB4253" s="70"/>
    </row>
    <row r="4254" spans="1:28" ht="15.75" x14ac:dyDescent="0.2">
      <c r="A4254" s="67"/>
      <c r="B4254" s="8"/>
      <c r="C4254" s="224"/>
      <c r="D4254" s="28"/>
      <c r="E4254" s="9"/>
      <c r="F4254" s="110"/>
      <c r="G4254" s="12"/>
      <c r="H4254" s="11"/>
      <c r="I4254" s="11"/>
      <c r="J4254" s="1"/>
      <c r="K4254" s="1"/>
      <c r="L4254" s="8"/>
      <c r="M4254" s="14"/>
      <c r="N4254" s="14"/>
      <c r="O4254" s="8"/>
      <c r="P4254" s="8"/>
      <c r="Q4254" s="13"/>
      <c r="R4254" s="21"/>
      <c r="S4254" s="8"/>
      <c r="T4254" s="10"/>
      <c r="U4254" s="13"/>
      <c r="V4254" s="13"/>
      <c r="W4254" s="14"/>
      <c r="X4254" s="226"/>
      <c r="Y4254" s="8"/>
      <c r="Z4254" s="9"/>
      <c r="AA4254" s="26"/>
      <c r="AB4254" s="70"/>
    </row>
    <row r="4255" spans="1:28" ht="15.75" x14ac:dyDescent="0.2">
      <c r="A4255" s="67"/>
      <c r="B4255" s="8"/>
      <c r="C4255" s="224"/>
      <c r="D4255" s="28"/>
      <c r="E4255" s="9"/>
      <c r="F4255" s="110"/>
      <c r="G4255" s="12"/>
      <c r="H4255" s="11"/>
      <c r="I4255" s="11"/>
      <c r="J4255" s="1"/>
      <c r="K4255" s="1"/>
      <c r="L4255" s="8"/>
      <c r="M4255" s="14"/>
      <c r="N4255" s="14"/>
      <c r="O4255" s="8"/>
      <c r="P4255" s="8"/>
      <c r="Q4255" s="13"/>
      <c r="R4255" s="21"/>
      <c r="S4255" s="8"/>
      <c r="T4255" s="10"/>
      <c r="U4255" s="13"/>
      <c r="V4255" s="13"/>
      <c r="W4255" s="14"/>
      <c r="X4255" s="226"/>
      <c r="Y4255" s="8"/>
      <c r="Z4255" s="9"/>
      <c r="AA4255" s="26"/>
      <c r="AB4255" s="70"/>
    </row>
    <row r="4256" spans="1:28" ht="15.75" x14ac:dyDescent="0.2">
      <c r="A4256" s="67"/>
      <c r="B4256" s="8"/>
      <c r="C4256" s="224"/>
      <c r="D4256" s="28"/>
      <c r="E4256" s="9"/>
      <c r="F4256" s="110"/>
      <c r="G4256" s="12"/>
      <c r="H4256" s="11"/>
      <c r="I4256" s="11"/>
      <c r="J4256" s="1"/>
      <c r="K4256" s="1"/>
      <c r="L4256" s="8"/>
      <c r="M4256" s="14"/>
      <c r="N4256" s="14"/>
      <c r="O4256" s="8"/>
      <c r="P4256" s="8"/>
      <c r="Q4256" s="13"/>
      <c r="R4256" s="21"/>
      <c r="S4256" s="8"/>
      <c r="T4256" s="10"/>
      <c r="U4256" s="13"/>
      <c r="V4256" s="13"/>
      <c r="W4256" s="14"/>
      <c r="X4256" s="226"/>
      <c r="Y4256" s="8"/>
      <c r="Z4256" s="9"/>
      <c r="AA4256" s="26"/>
      <c r="AB4256" s="70"/>
    </row>
    <row r="4257" spans="1:28" ht="15.75" x14ac:dyDescent="0.2">
      <c r="A4257" s="67"/>
      <c r="B4257" s="8"/>
      <c r="C4257" s="224"/>
      <c r="D4257" s="28"/>
      <c r="E4257" s="9"/>
      <c r="F4257" s="110"/>
      <c r="G4257" s="12"/>
      <c r="H4257" s="11"/>
      <c r="I4257" s="11"/>
      <c r="J4257" s="1"/>
      <c r="K4257" s="1"/>
      <c r="L4257" s="8"/>
      <c r="M4257" s="14"/>
      <c r="N4257" s="14"/>
      <c r="O4257" s="8"/>
      <c r="P4257" s="8"/>
      <c r="Q4257" s="13"/>
      <c r="R4257" s="21"/>
      <c r="S4257" s="8"/>
      <c r="T4257" s="10"/>
      <c r="U4257" s="13"/>
      <c r="V4257" s="13"/>
      <c r="W4257" s="14"/>
      <c r="X4257" s="226"/>
      <c r="Y4257" s="8"/>
      <c r="Z4257" s="9"/>
      <c r="AA4257" s="26"/>
      <c r="AB4257" s="70"/>
    </row>
    <row r="4258" spans="1:28" ht="15.75" x14ac:dyDescent="0.2">
      <c r="A4258" s="67"/>
      <c r="B4258" s="8"/>
      <c r="C4258" s="224"/>
      <c r="D4258" s="28"/>
      <c r="E4258" s="9"/>
      <c r="F4258" s="110"/>
      <c r="G4258" s="12"/>
      <c r="H4258" s="11"/>
      <c r="I4258" s="11"/>
      <c r="J4258" s="1"/>
      <c r="K4258" s="1"/>
      <c r="L4258" s="8"/>
      <c r="M4258" s="14"/>
      <c r="N4258" s="14"/>
      <c r="O4258" s="8"/>
      <c r="P4258" s="8"/>
      <c r="Q4258" s="13"/>
      <c r="R4258" s="21"/>
      <c r="S4258" s="8"/>
      <c r="T4258" s="10"/>
      <c r="U4258" s="13"/>
      <c r="V4258" s="13"/>
      <c r="W4258" s="14"/>
      <c r="X4258" s="226"/>
      <c r="Y4258" s="8"/>
      <c r="Z4258" s="9"/>
      <c r="AA4258" s="26"/>
      <c r="AB4258" s="70"/>
    </row>
    <row r="4259" spans="1:28" ht="15.75" x14ac:dyDescent="0.2">
      <c r="A4259" s="67"/>
      <c r="B4259" s="8"/>
      <c r="C4259" s="224"/>
      <c r="D4259" s="28"/>
      <c r="E4259" s="9"/>
      <c r="F4259" s="110"/>
      <c r="G4259" s="12"/>
      <c r="H4259" s="11"/>
      <c r="I4259" s="11"/>
      <c r="J4259" s="1"/>
      <c r="K4259" s="1"/>
      <c r="L4259" s="8"/>
      <c r="M4259" s="14"/>
      <c r="N4259" s="14"/>
      <c r="O4259" s="8"/>
      <c r="P4259" s="8"/>
      <c r="Q4259" s="13"/>
      <c r="R4259" s="21"/>
      <c r="S4259" s="8"/>
      <c r="T4259" s="10"/>
      <c r="U4259" s="13"/>
      <c r="V4259" s="13"/>
      <c r="W4259" s="14"/>
      <c r="X4259" s="226"/>
      <c r="Y4259" s="8"/>
      <c r="Z4259" s="9"/>
      <c r="AA4259" s="26"/>
      <c r="AB4259" s="70"/>
    </row>
    <row r="4260" spans="1:28" ht="15.75" x14ac:dyDescent="0.2">
      <c r="A4260" s="67"/>
      <c r="B4260" s="8"/>
      <c r="C4260" s="224"/>
      <c r="D4260" s="28"/>
      <c r="E4260" s="9"/>
      <c r="F4260" s="110"/>
      <c r="G4260" s="12"/>
      <c r="H4260" s="11"/>
      <c r="I4260" s="11"/>
      <c r="J4260" s="1"/>
      <c r="K4260" s="1"/>
      <c r="L4260" s="8"/>
      <c r="M4260" s="14"/>
      <c r="N4260" s="14"/>
      <c r="O4260" s="8"/>
      <c r="P4260" s="8"/>
      <c r="Q4260" s="13"/>
      <c r="R4260" s="21"/>
      <c r="S4260" s="8"/>
      <c r="T4260" s="10"/>
      <c r="U4260" s="13"/>
      <c r="V4260" s="13"/>
      <c r="W4260" s="14"/>
      <c r="X4260" s="226"/>
      <c r="Y4260" s="8"/>
      <c r="Z4260" s="9"/>
      <c r="AA4260" s="26"/>
      <c r="AB4260" s="70"/>
    </row>
    <row r="4261" spans="1:28" ht="15.75" x14ac:dyDescent="0.2">
      <c r="A4261" s="67"/>
      <c r="B4261" s="8"/>
      <c r="C4261" s="224"/>
      <c r="D4261" s="28"/>
      <c r="E4261" s="9"/>
      <c r="F4261" s="110"/>
      <c r="G4261" s="12"/>
      <c r="H4261" s="11"/>
      <c r="I4261" s="11"/>
      <c r="J4261" s="1"/>
      <c r="K4261" s="1"/>
      <c r="L4261" s="8"/>
      <c r="M4261" s="14"/>
      <c r="N4261" s="14"/>
      <c r="O4261" s="8"/>
      <c r="P4261" s="8"/>
      <c r="Q4261" s="13"/>
      <c r="R4261" s="21"/>
      <c r="S4261" s="8"/>
      <c r="T4261" s="10"/>
      <c r="U4261" s="13"/>
      <c r="V4261" s="13"/>
      <c r="W4261" s="14"/>
      <c r="X4261" s="226"/>
      <c r="Y4261" s="8"/>
      <c r="Z4261" s="9"/>
      <c r="AA4261" s="26"/>
      <c r="AB4261" s="70"/>
    </row>
    <row r="4262" spans="1:28" ht="15.75" x14ac:dyDescent="0.2">
      <c r="A4262" s="67"/>
      <c r="B4262" s="8"/>
      <c r="C4262" s="224"/>
      <c r="D4262" s="28"/>
      <c r="E4262" s="9"/>
      <c r="F4262" s="110"/>
      <c r="G4262" s="12"/>
      <c r="H4262" s="11"/>
      <c r="I4262" s="11"/>
      <c r="J4262" s="1"/>
      <c r="K4262" s="1"/>
      <c r="L4262" s="8"/>
      <c r="M4262" s="14"/>
      <c r="N4262" s="14"/>
      <c r="O4262" s="8"/>
      <c r="P4262" s="8"/>
      <c r="Q4262" s="13"/>
      <c r="R4262" s="21"/>
      <c r="S4262" s="8"/>
      <c r="T4262" s="10"/>
      <c r="U4262" s="13"/>
      <c r="V4262" s="13"/>
      <c r="W4262" s="14"/>
      <c r="X4262" s="226"/>
      <c r="Y4262" s="8"/>
      <c r="Z4262" s="9"/>
      <c r="AA4262" s="26"/>
      <c r="AB4262" s="70"/>
    </row>
    <row r="4263" spans="1:28" ht="15.75" x14ac:dyDescent="0.2">
      <c r="A4263" s="67"/>
      <c r="B4263" s="8"/>
      <c r="C4263" s="224"/>
      <c r="D4263" s="28"/>
      <c r="E4263" s="9"/>
      <c r="F4263" s="110"/>
      <c r="G4263" s="12"/>
      <c r="H4263" s="11"/>
      <c r="I4263" s="11"/>
      <c r="J4263" s="1"/>
      <c r="K4263" s="1"/>
      <c r="L4263" s="8"/>
      <c r="M4263" s="14"/>
      <c r="N4263" s="14"/>
      <c r="O4263" s="8"/>
      <c r="P4263" s="8"/>
      <c r="Q4263" s="13"/>
      <c r="R4263" s="21"/>
      <c r="S4263" s="8"/>
      <c r="T4263" s="10"/>
      <c r="U4263" s="13"/>
      <c r="V4263" s="13"/>
      <c r="W4263" s="14"/>
      <c r="X4263" s="226"/>
      <c r="Y4263" s="8"/>
      <c r="Z4263" s="9"/>
      <c r="AA4263" s="26"/>
      <c r="AB4263" s="70"/>
    </row>
    <row r="4264" spans="1:28" ht="15.75" x14ac:dyDescent="0.2">
      <c r="A4264" s="67"/>
      <c r="B4264" s="8"/>
      <c r="C4264" s="224"/>
      <c r="D4264" s="28"/>
      <c r="E4264" s="9"/>
      <c r="F4264" s="110"/>
      <c r="G4264" s="12"/>
      <c r="H4264" s="11"/>
      <c r="I4264" s="11"/>
      <c r="J4264" s="1"/>
      <c r="K4264" s="1"/>
      <c r="L4264" s="8"/>
      <c r="M4264" s="14"/>
      <c r="N4264" s="14"/>
      <c r="O4264" s="8"/>
      <c r="P4264" s="8"/>
      <c r="Q4264" s="13"/>
      <c r="R4264" s="21"/>
      <c r="S4264" s="8"/>
      <c r="T4264" s="10"/>
      <c r="U4264" s="13"/>
      <c r="V4264" s="13"/>
      <c r="W4264" s="14"/>
      <c r="X4264" s="226"/>
      <c r="Y4264" s="8"/>
      <c r="Z4264" s="9"/>
      <c r="AA4264" s="26"/>
      <c r="AB4264" s="70"/>
    </row>
    <row r="4265" spans="1:28" ht="15.75" x14ac:dyDescent="0.2">
      <c r="A4265" s="67"/>
      <c r="B4265" s="8"/>
      <c r="C4265" s="224"/>
      <c r="D4265" s="28"/>
      <c r="E4265" s="9"/>
      <c r="F4265" s="110"/>
      <c r="G4265" s="12"/>
      <c r="H4265" s="11"/>
      <c r="I4265" s="11"/>
      <c r="J4265" s="1"/>
      <c r="K4265" s="1"/>
      <c r="L4265" s="8"/>
      <c r="M4265" s="14"/>
      <c r="N4265" s="14"/>
      <c r="O4265" s="8"/>
      <c r="P4265" s="8"/>
      <c r="Q4265" s="13"/>
      <c r="R4265" s="21"/>
      <c r="S4265" s="8"/>
      <c r="T4265" s="10"/>
      <c r="U4265" s="13"/>
      <c r="V4265" s="13"/>
      <c r="W4265" s="14"/>
      <c r="X4265" s="226"/>
      <c r="Y4265" s="8"/>
      <c r="Z4265" s="9"/>
      <c r="AA4265" s="26"/>
      <c r="AB4265" s="70"/>
    </row>
    <row r="4266" spans="1:28" ht="15.75" x14ac:dyDescent="0.2">
      <c r="A4266" s="67"/>
      <c r="B4266" s="8"/>
      <c r="C4266" s="224"/>
      <c r="D4266" s="28"/>
      <c r="E4266" s="9"/>
      <c r="F4266" s="110"/>
      <c r="G4266" s="12"/>
      <c r="H4266" s="11"/>
      <c r="I4266" s="11"/>
      <c r="J4266" s="1"/>
      <c r="K4266" s="1"/>
      <c r="L4266" s="8"/>
      <c r="M4266" s="14"/>
      <c r="N4266" s="14"/>
      <c r="O4266" s="8"/>
      <c r="P4266" s="8"/>
      <c r="Q4266" s="13"/>
      <c r="R4266" s="21"/>
      <c r="S4266" s="8"/>
      <c r="T4266" s="10"/>
      <c r="U4266" s="13"/>
      <c r="V4266" s="13"/>
      <c r="W4266" s="14"/>
      <c r="X4266" s="226"/>
      <c r="Y4266" s="8"/>
      <c r="Z4266" s="9"/>
      <c r="AA4266" s="26"/>
      <c r="AB4266" s="70"/>
    </row>
    <row r="4267" spans="1:28" ht="15.75" x14ac:dyDescent="0.2">
      <c r="A4267" s="67"/>
      <c r="B4267" s="8"/>
      <c r="C4267" s="224"/>
      <c r="D4267" s="28"/>
      <c r="E4267" s="9"/>
      <c r="F4267" s="110"/>
      <c r="G4267" s="12"/>
      <c r="H4267" s="11"/>
      <c r="I4267" s="11"/>
      <c r="J4267" s="1"/>
      <c r="K4267" s="1"/>
      <c r="L4267" s="8"/>
      <c r="M4267" s="14"/>
      <c r="N4267" s="14"/>
      <c r="O4267" s="8"/>
      <c r="P4267" s="8"/>
      <c r="Q4267" s="13"/>
      <c r="R4267" s="21"/>
      <c r="S4267" s="8"/>
      <c r="T4267" s="10"/>
      <c r="U4267" s="13"/>
      <c r="V4267" s="13"/>
      <c r="W4267" s="14"/>
      <c r="X4267" s="226"/>
      <c r="Y4267" s="8"/>
      <c r="Z4267" s="9"/>
      <c r="AA4267" s="26"/>
      <c r="AB4267" s="70"/>
    </row>
    <row r="4268" spans="1:28" ht="15.75" x14ac:dyDescent="0.2">
      <c r="A4268" s="67"/>
      <c r="B4268" s="8"/>
      <c r="C4268" s="224"/>
      <c r="D4268" s="28"/>
      <c r="E4268" s="9"/>
      <c r="F4268" s="110"/>
      <c r="G4268" s="12"/>
      <c r="H4268" s="11"/>
      <c r="I4268" s="11"/>
      <c r="J4268" s="1"/>
      <c r="K4268" s="1"/>
      <c r="L4268" s="8"/>
      <c r="M4268" s="14"/>
      <c r="N4268" s="14"/>
      <c r="O4268" s="8"/>
      <c r="P4268" s="8"/>
      <c r="Q4268" s="13"/>
      <c r="R4268" s="21"/>
      <c r="S4268" s="8"/>
      <c r="T4268" s="10"/>
      <c r="U4268" s="13"/>
      <c r="V4268" s="13"/>
      <c r="W4268" s="14"/>
      <c r="X4268" s="226"/>
      <c r="Y4268" s="8"/>
      <c r="Z4268" s="9"/>
      <c r="AA4268" s="26"/>
      <c r="AB4268" s="70"/>
    </row>
    <row r="4269" spans="1:28" ht="15.75" x14ac:dyDescent="0.2">
      <c r="A4269" s="67"/>
      <c r="B4269" s="8"/>
      <c r="C4269" s="224"/>
      <c r="D4269" s="28"/>
      <c r="E4269" s="9"/>
      <c r="F4269" s="110"/>
      <c r="G4269" s="12"/>
      <c r="H4269" s="11"/>
      <c r="I4269" s="11"/>
      <c r="J4269" s="1"/>
      <c r="K4269" s="1"/>
      <c r="L4269" s="8"/>
      <c r="M4269" s="14"/>
      <c r="N4269" s="14"/>
      <c r="O4269" s="8"/>
      <c r="P4269" s="8"/>
      <c r="Q4269" s="13"/>
      <c r="R4269" s="21"/>
      <c r="S4269" s="8"/>
      <c r="T4269" s="10"/>
      <c r="U4269" s="13"/>
      <c r="V4269" s="13"/>
      <c r="W4269" s="14"/>
      <c r="X4269" s="226"/>
      <c r="Y4269" s="8"/>
      <c r="Z4269" s="9"/>
      <c r="AA4269" s="26"/>
      <c r="AB4269" s="70"/>
    </row>
    <row r="4270" spans="1:28" ht="15.75" x14ac:dyDescent="0.2">
      <c r="A4270" s="67"/>
      <c r="B4270" s="8"/>
      <c r="C4270" s="224"/>
      <c r="D4270" s="28"/>
      <c r="E4270" s="9"/>
      <c r="F4270" s="110"/>
      <c r="G4270" s="12"/>
      <c r="H4270" s="11"/>
      <c r="I4270" s="11"/>
      <c r="J4270" s="1"/>
      <c r="K4270" s="1"/>
      <c r="L4270" s="8"/>
      <c r="M4270" s="14"/>
      <c r="N4270" s="14"/>
      <c r="O4270" s="8"/>
      <c r="P4270" s="8"/>
      <c r="Q4270" s="13"/>
      <c r="R4270" s="21"/>
      <c r="S4270" s="8"/>
      <c r="T4270" s="10"/>
      <c r="U4270" s="13"/>
      <c r="V4270" s="13"/>
      <c r="W4270" s="14"/>
      <c r="X4270" s="226"/>
      <c r="Y4270" s="8"/>
      <c r="Z4270" s="9"/>
      <c r="AA4270" s="26"/>
      <c r="AB4270" s="70"/>
    </row>
    <row r="4271" spans="1:28" ht="15.75" x14ac:dyDescent="0.2">
      <c r="A4271" s="67"/>
      <c r="B4271" s="8"/>
      <c r="C4271" s="224"/>
      <c r="D4271" s="28"/>
      <c r="E4271" s="9"/>
      <c r="F4271" s="110"/>
      <c r="G4271" s="12"/>
      <c r="H4271" s="11"/>
      <c r="I4271" s="11"/>
      <c r="J4271" s="1"/>
      <c r="K4271" s="1"/>
      <c r="L4271" s="8"/>
      <c r="M4271" s="14"/>
      <c r="N4271" s="14"/>
      <c r="O4271" s="8"/>
      <c r="P4271" s="8"/>
      <c r="Q4271" s="13"/>
      <c r="R4271" s="21"/>
      <c r="S4271" s="8"/>
      <c r="T4271" s="10"/>
      <c r="U4271" s="13"/>
      <c r="V4271" s="13"/>
      <c r="W4271" s="14"/>
      <c r="X4271" s="226"/>
      <c r="Y4271" s="8"/>
      <c r="Z4271" s="9"/>
      <c r="AA4271" s="26"/>
      <c r="AB4271" s="70"/>
    </row>
    <row r="4272" spans="1:28" ht="15.75" x14ac:dyDescent="0.2">
      <c r="A4272" s="67"/>
      <c r="B4272" s="8"/>
      <c r="C4272" s="224"/>
      <c r="D4272" s="28"/>
      <c r="E4272" s="9"/>
      <c r="F4272" s="110"/>
      <c r="G4272" s="12"/>
      <c r="H4272" s="11"/>
      <c r="I4272" s="11"/>
      <c r="J4272" s="1"/>
      <c r="K4272" s="1"/>
      <c r="L4272" s="8"/>
      <c r="M4272" s="14"/>
      <c r="N4272" s="14"/>
      <c r="O4272" s="8"/>
      <c r="P4272" s="8"/>
      <c r="Q4272" s="13"/>
      <c r="R4272" s="21"/>
      <c r="S4272" s="8"/>
      <c r="T4272" s="10"/>
      <c r="U4272" s="13"/>
      <c r="V4272" s="13"/>
      <c r="W4272" s="14"/>
      <c r="X4272" s="226"/>
      <c r="Y4272" s="8"/>
      <c r="Z4272" s="9"/>
      <c r="AA4272" s="26"/>
      <c r="AB4272" s="70"/>
    </row>
    <row r="4273" spans="1:28" ht="15.75" x14ac:dyDescent="0.2">
      <c r="A4273" s="67"/>
      <c r="B4273" s="8"/>
      <c r="C4273" s="224"/>
      <c r="D4273" s="28"/>
      <c r="E4273" s="9"/>
      <c r="F4273" s="110"/>
      <c r="G4273" s="12"/>
      <c r="H4273" s="11"/>
      <c r="I4273" s="11"/>
      <c r="J4273" s="1"/>
      <c r="K4273" s="1"/>
      <c r="L4273" s="8"/>
      <c r="M4273" s="14"/>
      <c r="N4273" s="14"/>
      <c r="O4273" s="8"/>
      <c r="P4273" s="8"/>
      <c r="Q4273" s="13"/>
      <c r="R4273" s="21"/>
      <c r="S4273" s="8"/>
      <c r="T4273" s="10"/>
      <c r="U4273" s="13"/>
      <c r="V4273" s="13"/>
      <c r="W4273" s="14"/>
      <c r="X4273" s="226"/>
      <c r="Y4273" s="8"/>
      <c r="Z4273" s="9"/>
      <c r="AA4273" s="26"/>
      <c r="AB4273" s="70"/>
    </row>
    <row r="4274" spans="1:28" ht="15.75" x14ac:dyDescent="0.2">
      <c r="A4274" s="67"/>
      <c r="B4274" s="8"/>
      <c r="C4274" s="224"/>
      <c r="D4274" s="28"/>
      <c r="E4274" s="9"/>
      <c r="F4274" s="110"/>
      <c r="G4274" s="12"/>
      <c r="H4274" s="11"/>
      <c r="I4274" s="11"/>
      <c r="J4274" s="1"/>
      <c r="K4274" s="1"/>
      <c r="L4274" s="8"/>
      <c r="M4274" s="14"/>
      <c r="N4274" s="14"/>
      <c r="O4274" s="8"/>
      <c r="P4274" s="8"/>
      <c r="Q4274" s="13"/>
      <c r="R4274" s="21"/>
      <c r="S4274" s="8"/>
      <c r="T4274" s="10"/>
      <c r="U4274" s="13"/>
      <c r="V4274" s="13"/>
      <c r="W4274" s="14"/>
      <c r="X4274" s="226"/>
      <c r="Y4274" s="8"/>
      <c r="Z4274" s="9"/>
      <c r="AA4274" s="26"/>
      <c r="AB4274" s="70"/>
    </row>
    <row r="4275" spans="1:28" ht="15.75" x14ac:dyDescent="0.2">
      <c r="A4275" s="67"/>
      <c r="B4275" s="8"/>
      <c r="C4275" s="224"/>
      <c r="D4275" s="28"/>
      <c r="E4275" s="9"/>
      <c r="F4275" s="110"/>
      <c r="G4275" s="12"/>
      <c r="H4275" s="11"/>
      <c r="I4275" s="11"/>
      <c r="J4275" s="1"/>
      <c r="K4275" s="1"/>
      <c r="L4275" s="8"/>
      <c r="M4275" s="14"/>
      <c r="N4275" s="14"/>
      <c r="O4275" s="8"/>
      <c r="P4275" s="8"/>
      <c r="Q4275" s="13"/>
      <c r="R4275" s="21"/>
      <c r="S4275" s="8"/>
      <c r="T4275" s="10"/>
      <c r="U4275" s="13"/>
      <c r="V4275" s="13"/>
      <c r="W4275" s="14"/>
      <c r="X4275" s="226"/>
      <c r="Y4275" s="8"/>
      <c r="Z4275" s="9"/>
      <c r="AA4275" s="26"/>
      <c r="AB4275" s="70"/>
    </row>
    <row r="4276" spans="1:28" ht="15.75" x14ac:dyDescent="0.2">
      <c r="A4276" s="67"/>
      <c r="B4276" s="8"/>
      <c r="C4276" s="224"/>
      <c r="D4276" s="28"/>
      <c r="E4276" s="9"/>
      <c r="F4276" s="110"/>
      <c r="G4276" s="12"/>
      <c r="H4276" s="11"/>
      <c r="I4276" s="11"/>
      <c r="J4276" s="1"/>
      <c r="K4276" s="1"/>
      <c r="L4276" s="8"/>
      <c r="M4276" s="14"/>
      <c r="N4276" s="14"/>
      <c r="O4276" s="8"/>
      <c r="P4276" s="8"/>
      <c r="Q4276" s="13"/>
      <c r="R4276" s="21"/>
      <c r="S4276" s="8"/>
      <c r="T4276" s="10"/>
      <c r="U4276" s="13"/>
      <c r="V4276" s="13"/>
      <c r="W4276" s="14"/>
      <c r="X4276" s="226"/>
      <c r="Y4276" s="8"/>
      <c r="Z4276" s="9"/>
      <c r="AA4276" s="26"/>
      <c r="AB4276" s="70"/>
    </row>
    <row r="4277" spans="1:28" ht="15.75" x14ac:dyDescent="0.2">
      <c r="A4277" s="67"/>
      <c r="B4277" s="8"/>
      <c r="C4277" s="224"/>
      <c r="D4277" s="28"/>
      <c r="E4277" s="9"/>
      <c r="F4277" s="110"/>
      <c r="G4277" s="12"/>
      <c r="H4277" s="11"/>
      <c r="I4277" s="11"/>
      <c r="J4277" s="1"/>
      <c r="K4277" s="1"/>
      <c r="L4277" s="8"/>
      <c r="M4277" s="14"/>
      <c r="N4277" s="14"/>
      <c r="O4277" s="8"/>
      <c r="P4277" s="8"/>
      <c r="Q4277" s="13"/>
      <c r="R4277" s="21"/>
      <c r="S4277" s="8"/>
      <c r="T4277" s="10"/>
      <c r="U4277" s="13"/>
      <c r="V4277" s="13"/>
      <c r="W4277" s="14"/>
      <c r="X4277" s="226"/>
      <c r="Y4277" s="8"/>
      <c r="Z4277" s="9"/>
      <c r="AA4277" s="26"/>
      <c r="AB4277" s="70"/>
    </row>
    <row r="4278" spans="1:28" ht="15.75" x14ac:dyDescent="0.2">
      <c r="A4278" s="67"/>
      <c r="B4278" s="8"/>
      <c r="C4278" s="224"/>
      <c r="D4278" s="28"/>
      <c r="E4278" s="9"/>
      <c r="F4278" s="110"/>
      <c r="G4278" s="12"/>
      <c r="H4278" s="11"/>
      <c r="I4278" s="11"/>
      <c r="J4278" s="1"/>
      <c r="K4278" s="1"/>
      <c r="L4278" s="8"/>
      <c r="M4278" s="14"/>
      <c r="N4278" s="14"/>
      <c r="O4278" s="8"/>
      <c r="P4278" s="8"/>
      <c r="Q4278" s="13"/>
      <c r="R4278" s="21"/>
      <c r="S4278" s="8"/>
      <c r="T4278" s="10"/>
      <c r="U4278" s="13"/>
      <c r="V4278" s="13"/>
      <c r="W4278" s="14"/>
      <c r="X4278" s="226"/>
      <c r="Y4278" s="8"/>
      <c r="Z4278" s="9"/>
      <c r="AA4278" s="26"/>
      <c r="AB4278" s="70"/>
    </row>
    <row r="4279" spans="1:28" ht="15.75" x14ac:dyDescent="0.2">
      <c r="A4279" s="67"/>
      <c r="B4279" s="8"/>
      <c r="C4279" s="224"/>
      <c r="D4279" s="28"/>
      <c r="E4279" s="9"/>
      <c r="F4279" s="110"/>
      <c r="G4279" s="12"/>
      <c r="H4279" s="11"/>
      <c r="I4279" s="11"/>
      <c r="J4279" s="1"/>
      <c r="K4279" s="1"/>
      <c r="L4279" s="8"/>
      <c r="M4279" s="14"/>
      <c r="N4279" s="14"/>
      <c r="O4279" s="8"/>
      <c r="P4279" s="8"/>
      <c r="Q4279" s="13"/>
      <c r="R4279" s="21"/>
      <c r="S4279" s="8"/>
      <c r="T4279" s="10"/>
      <c r="U4279" s="13"/>
      <c r="V4279" s="13"/>
      <c r="W4279" s="14"/>
      <c r="X4279" s="226"/>
      <c r="Y4279" s="8"/>
      <c r="Z4279" s="9"/>
      <c r="AA4279" s="26"/>
      <c r="AB4279" s="70"/>
    </row>
    <row r="4280" spans="1:28" ht="15.75" x14ac:dyDescent="0.2">
      <c r="A4280" s="67"/>
      <c r="B4280" s="8"/>
      <c r="C4280" s="224"/>
      <c r="D4280" s="28"/>
      <c r="E4280" s="9"/>
      <c r="F4280" s="110"/>
      <c r="G4280" s="12"/>
      <c r="H4280" s="11"/>
      <c r="I4280" s="11"/>
      <c r="J4280" s="1"/>
      <c r="K4280" s="1"/>
      <c r="L4280" s="8"/>
      <c r="M4280" s="14"/>
      <c r="N4280" s="14"/>
      <c r="O4280" s="8"/>
      <c r="P4280" s="8"/>
      <c r="Q4280" s="13"/>
      <c r="R4280" s="21"/>
      <c r="S4280" s="8"/>
      <c r="T4280" s="10"/>
      <c r="U4280" s="13"/>
      <c r="V4280" s="13"/>
      <c r="W4280" s="14"/>
      <c r="X4280" s="226"/>
      <c r="Y4280" s="8"/>
      <c r="Z4280" s="9"/>
      <c r="AA4280" s="26"/>
      <c r="AB4280" s="70"/>
    </row>
    <row r="4281" spans="1:28" ht="15.75" x14ac:dyDescent="0.2">
      <c r="A4281" s="67"/>
      <c r="B4281" s="8"/>
      <c r="C4281" s="224"/>
      <c r="D4281" s="28"/>
      <c r="E4281" s="9"/>
      <c r="F4281" s="110"/>
      <c r="G4281" s="12"/>
      <c r="H4281" s="11"/>
      <c r="I4281" s="11"/>
      <c r="J4281" s="1"/>
      <c r="K4281" s="1"/>
      <c r="L4281" s="8"/>
      <c r="M4281" s="14"/>
      <c r="N4281" s="14"/>
      <c r="O4281" s="8"/>
      <c r="P4281" s="8"/>
      <c r="Q4281" s="13"/>
      <c r="R4281" s="21"/>
      <c r="S4281" s="8"/>
      <c r="T4281" s="10"/>
      <c r="U4281" s="13"/>
      <c r="V4281" s="13"/>
      <c r="W4281" s="14"/>
      <c r="X4281" s="226"/>
      <c r="Y4281" s="8"/>
      <c r="Z4281" s="9"/>
      <c r="AA4281" s="26"/>
      <c r="AB4281" s="70"/>
    </row>
    <row r="4282" spans="1:28" ht="15.75" x14ac:dyDescent="0.2">
      <c r="A4282" s="67"/>
      <c r="B4282" s="8"/>
      <c r="C4282" s="224"/>
      <c r="D4282" s="28"/>
      <c r="E4282" s="9"/>
      <c r="F4282" s="110"/>
      <c r="G4282" s="12"/>
      <c r="H4282" s="11"/>
      <c r="I4282" s="11"/>
      <c r="J4282" s="1"/>
      <c r="K4282" s="1"/>
      <c r="L4282" s="8"/>
      <c r="M4282" s="14"/>
      <c r="N4282" s="14"/>
      <c r="O4282" s="8"/>
      <c r="P4282" s="8"/>
      <c r="Q4282" s="13"/>
      <c r="R4282" s="21"/>
      <c r="S4282" s="8"/>
      <c r="T4282" s="10"/>
      <c r="U4282" s="13"/>
      <c r="V4282" s="13"/>
      <c r="W4282" s="14"/>
      <c r="X4282" s="226"/>
      <c r="Y4282" s="8"/>
      <c r="Z4282" s="9"/>
      <c r="AA4282" s="26"/>
      <c r="AB4282" s="70"/>
    </row>
    <row r="4283" spans="1:28" ht="15.75" x14ac:dyDescent="0.2">
      <c r="A4283" s="67"/>
      <c r="B4283" s="8"/>
      <c r="C4283" s="224"/>
      <c r="D4283" s="28"/>
      <c r="E4283" s="9"/>
      <c r="F4283" s="110"/>
      <c r="G4283" s="12"/>
      <c r="H4283" s="11"/>
      <c r="I4283" s="11"/>
      <c r="J4283" s="1"/>
      <c r="K4283" s="1"/>
      <c r="L4283" s="8"/>
      <c r="M4283" s="14"/>
      <c r="N4283" s="14"/>
      <c r="O4283" s="8"/>
      <c r="P4283" s="8"/>
      <c r="Q4283" s="13"/>
      <c r="R4283" s="21"/>
      <c r="S4283" s="8"/>
      <c r="T4283" s="10"/>
      <c r="U4283" s="13"/>
      <c r="V4283" s="13"/>
      <c r="W4283" s="14"/>
      <c r="X4283" s="226"/>
      <c r="Y4283" s="8"/>
      <c r="Z4283" s="9"/>
      <c r="AA4283" s="26"/>
      <c r="AB4283" s="70"/>
    </row>
    <row r="4284" spans="1:28" ht="15.75" x14ac:dyDescent="0.2">
      <c r="A4284" s="67"/>
      <c r="B4284" s="8"/>
      <c r="C4284" s="224"/>
      <c r="D4284" s="28"/>
      <c r="E4284" s="9"/>
      <c r="F4284" s="110"/>
      <c r="G4284" s="12"/>
      <c r="H4284" s="11"/>
      <c r="I4284" s="11"/>
      <c r="J4284" s="1"/>
      <c r="K4284" s="1"/>
      <c r="L4284" s="8"/>
      <c r="M4284" s="14"/>
      <c r="N4284" s="14"/>
      <c r="O4284" s="8"/>
      <c r="P4284" s="8"/>
      <c r="Q4284" s="13"/>
      <c r="R4284" s="21"/>
      <c r="S4284" s="8"/>
      <c r="T4284" s="10"/>
      <c r="U4284" s="13"/>
      <c r="V4284" s="13"/>
      <c r="W4284" s="14"/>
      <c r="X4284" s="226"/>
      <c r="Y4284" s="8"/>
      <c r="Z4284" s="9"/>
      <c r="AA4284" s="26"/>
      <c r="AB4284" s="70"/>
    </row>
    <row r="4285" spans="1:28" ht="15.75" x14ac:dyDescent="0.2">
      <c r="A4285" s="67"/>
      <c r="B4285" s="8"/>
      <c r="C4285" s="224"/>
      <c r="D4285" s="28"/>
      <c r="E4285" s="9"/>
      <c r="F4285" s="110"/>
      <c r="G4285" s="12"/>
      <c r="H4285" s="11"/>
      <c r="I4285" s="11"/>
      <c r="J4285" s="1"/>
      <c r="K4285" s="1"/>
      <c r="L4285" s="8"/>
      <c r="M4285" s="14"/>
      <c r="N4285" s="14"/>
      <c r="O4285" s="8"/>
      <c r="P4285" s="8"/>
      <c r="Q4285" s="13"/>
      <c r="R4285" s="21"/>
      <c r="S4285" s="8"/>
      <c r="T4285" s="10"/>
      <c r="U4285" s="13"/>
      <c r="V4285" s="13"/>
      <c r="W4285" s="14"/>
      <c r="X4285" s="226"/>
      <c r="Y4285" s="8"/>
      <c r="Z4285" s="9"/>
      <c r="AA4285" s="26"/>
      <c r="AB4285" s="70"/>
    </row>
    <row r="4286" spans="1:28" ht="15.75" x14ac:dyDescent="0.2">
      <c r="A4286" s="67"/>
      <c r="B4286" s="8"/>
      <c r="C4286" s="224"/>
      <c r="D4286" s="28"/>
      <c r="E4286" s="9"/>
      <c r="F4286" s="110"/>
      <c r="G4286" s="12"/>
      <c r="H4286" s="11"/>
      <c r="I4286" s="11"/>
      <c r="J4286" s="1"/>
      <c r="K4286" s="1"/>
      <c r="L4286" s="8"/>
      <c r="M4286" s="14"/>
      <c r="N4286" s="14"/>
      <c r="O4286" s="8"/>
      <c r="P4286" s="8"/>
      <c r="Q4286" s="13"/>
      <c r="R4286" s="21"/>
      <c r="S4286" s="8"/>
      <c r="T4286" s="10"/>
      <c r="U4286" s="13"/>
      <c r="V4286" s="13"/>
      <c r="W4286" s="14"/>
      <c r="X4286" s="226"/>
      <c r="Y4286" s="8"/>
      <c r="Z4286" s="9"/>
      <c r="AA4286" s="26"/>
      <c r="AB4286" s="70"/>
    </row>
    <row r="4287" spans="1:28" ht="15.75" x14ac:dyDescent="0.2">
      <c r="A4287" s="67"/>
      <c r="B4287" s="8"/>
      <c r="C4287" s="224"/>
      <c r="D4287" s="28"/>
      <c r="E4287" s="9"/>
      <c r="F4287" s="110"/>
      <c r="G4287" s="12"/>
      <c r="H4287" s="11"/>
      <c r="I4287" s="11"/>
      <c r="J4287" s="1"/>
      <c r="K4287" s="1"/>
      <c r="L4287" s="8"/>
      <c r="M4287" s="14"/>
      <c r="N4287" s="14"/>
      <c r="O4287" s="8"/>
      <c r="P4287" s="8"/>
      <c r="Q4287" s="13"/>
      <c r="R4287" s="21"/>
      <c r="S4287" s="8"/>
      <c r="T4287" s="10"/>
      <c r="U4287" s="13"/>
      <c r="V4287" s="13"/>
      <c r="W4287" s="14"/>
      <c r="X4287" s="226"/>
      <c r="Y4287" s="8"/>
      <c r="Z4287" s="9"/>
      <c r="AA4287" s="26"/>
      <c r="AB4287" s="70"/>
    </row>
    <row r="4288" spans="1:28" ht="15.75" x14ac:dyDescent="0.2">
      <c r="A4288" s="67"/>
      <c r="B4288" s="8"/>
      <c r="C4288" s="224"/>
      <c r="D4288" s="28"/>
      <c r="E4288" s="9"/>
      <c r="F4288" s="110"/>
      <c r="G4288" s="12"/>
      <c r="H4288" s="11"/>
      <c r="I4288" s="11"/>
      <c r="J4288" s="1"/>
      <c r="K4288" s="1"/>
      <c r="L4288" s="8"/>
      <c r="M4288" s="14"/>
      <c r="N4288" s="14"/>
      <c r="O4288" s="8"/>
      <c r="P4288" s="8"/>
      <c r="Q4288" s="13"/>
      <c r="R4288" s="21"/>
      <c r="S4288" s="8"/>
      <c r="T4288" s="10"/>
      <c r="U4288" s="13"/>
      <c r="V4288" s="13"/>
      <c r="W4288" s="14"/>
      <c r="X4288" s="226"/>
      <c r="Y4288" s="8"/>
      <c r="Z4288" s="9"/>
      <c r="AA4288" s="26"/>
      <c r="AB4288" s="70"/>
    </row>
    <row r="4289" spans="1:28" ht="15.75" x14ac:dyDescent="0.2">
      <c r="A4289" s="67"/>
      <c r="B4289" s="8"/>
      <c r="C4289" s="224"/>
      <c r="D4289" s="28"/>
      <c r="E4289" s="9"/>
      <c r="F4289" s="110"/>
      <c r="G4289" s="12"/>
      <c r="H4289" s="11"/>
      <c r="I4289" s="11"/>
      <c r="J4289" s="1"/>
      <c r="K4289" s="1"/>
      <c r="L4289" s="8"/>
      <c r="M4289" s="14"/>
      <c r="N4289" s="14"/>
      <c r="O4289" s="8"/>
      <c r="P4289" s="8"/>
      <c r="Q4289" s="13"/>
      <c r="R4289" s="21"/>
      <c r="S4289" s="8"/>
      <c r="T4289" s="10"/>
      <c r="U4289" s="13"/>
      <c r="V4289" s="13"/>
      <c r="W4289" s="14"/>
      <c r="X4289" s="226"/>
      <c r="Y4289" s="8"/>
      <c r="Z4289" s="9"/>
      <c r="AA4289" s="26"/>
      <c r="AB4289" s="70"/>
    </row>
    <row r="4290" spans="1:28" ht="15.75" x14ac:dyDescent="0.2">
      <c r="A4290" s="67"/>
      <c r="B4290" s="8"/>
      <c r="C4290" s="224"/>
      <c r="D4290" s="28"/>
      <c r="E4290" s="9"/>
      <c r="F4290" s="110"/>
      <c r="G4290" s="12"/>
      <c r="H4290" s="11"/>
      <c r="I4290" s="11"/>
      <c r="J4290" s="1"/>
      <c r="K4290" s="1"/>
      <c r="L4290" s="8"/>
      <c r="M4290" s="14"/>
      <c r="N4290" s="14"/>
      <c r="O4290" s="8"/>
      <c r="P4290" s="8"/>
      <c r="Q4290" s="13"/>
      <c r="R4290" s="21"/>
      <c r="S4290" s="8"/>
      <c r="T4290" s="10"/>
      <c r="U4290" s="13"/>
      <c r="V4290" s="13"/>
      <c r="W4290" s="14"/>
      <c r="X4290" s="226"/>
      <c r="Y4290" s="8"/>
      <c r="Z4290" s="9"/>
      <c r="AA4290" s="26"/>
      <c r="AB4290" s="70"/>
    </row>
    <row r="4291" spans="1:28" ht="15.75" x14ac:dyDescent="0.2">
      <c r="A4291" s="67"/>
      <c r="B4291" s="8"/>
      <c r="C4291" s="224"/>
      <c r="D4291" s="28"/>
      <c r="E4291" s="9"/>
      <c r="F4291" s="110"/>
      <c r="G4291" s="12"/>
      <c r="H4291" s="11"/>
      <c r="I4291" s="11"/>
      <c r="J4291" s="1"/>
      <c r="K4291" s="1"/>
      <c r="L4291" s="8"/>
      <c r="M4291" s="14"/>
      <c r="N4291" s="14"/>
      <c r="O4291" s="8"/>
      <c r="P4291" s="8"/>
      <c r="Q4291" s="13"/>
      <c r="R4291" s="21"/>
      <c r="S4291" s="8"/>
      <c r="T4291" s="10"/>
      <c r="U4291" s="13"/>
      <c r="V4291" s="13"/>
      <c r="W4291" s="14"/>
      <c r="X4291" s="226"/>
      <c r="Y4291" s="8"/>
      <c r="Z4291" s="9"/>
      <c r="AA4291" s="26"/>
      <c r="AB4291" s="70"/>
    </row>
    <row r="4292" spans="1:28" ht="15.75" x14ac:dyDescent="0.2">
      <c r="A4292" s="67"/>
      <c r="B4292" s="8"/>
      <c r="C4292" s="224"/>
      <c r="D4292" s="28"/>
      <c r="E4292" s="9"/>
      <c r="F4292" s="110"/>
      <c r="G4292" s="12"/>
      <c r="H4292" s="11"/>
      <c r="I4292" s="11"/>
      <c r="J4292" s="1"/>
      <c r="K4292" s="1"/>
      <c r="L4292" s="8"/>
      <c r="M4292" s="14"/>
      <c r="N4292" s="14"/>
      <c r="O4292" s="8"/>
      <c r="P4292" s="8"/>
      <c r="Q4292" s="13"/>
      <c r="R4292" s="21"/>
      <c r="S4292" s="8"/>
      <c r="T4292" s="10"/>
      <c r="U4292" s="13"/>
      <c r="V4292" s="13"/>
      <c r="W4292" s="14"/>
      <c r="X4292" s="226"/>
      <c r="Y4292" s="8"/>
      <c r="Z4292" s="9"/>
      <c r="AA4292" s="26"/>
      <c r="AB4292" s="70"/>
    </row>
    <row r="4293" spans="1:28" ht="15.75" x14ac:dyDescent="0.2">
      <c r="A4293" s="67"/>
      <c r="B4293" s="8"/>
      <c r="C4293" s="224"/>
      <c r="D4293" s="28"/>
      <c r="E4293" s="9"/>
      <c r="F4293" s="110"/>
      <c r="G4293" s="12"/>
      <c r="H4293" s="11"/>
      <c r="I4293" s="11"/>
      <c r="J4293" s="1"/>
      <c r="K4293" s="1"/>
      <c r="L4293" s="8"/>
      <c r="M4293" s="14"/>
      <c r="N4293" s="14"/>
      <c r="O4293" s="8"/>
      <c r="P4293" s="8"/>
      <c r="Q4293" s="13"/>
      <c r="R4293" s="21"/>
      <c r="S4293" s="8"/>
      <c r="T4293" s="10"/>
      <c r="U4293" s="13"/>
      <c r="V4293" s="13"/>
      <c r="W4293" s="14"/>
      <c r="X4293" s="226"/>
      <c r="Y4293" s="8"/>
      <c r="Z4293" s="9"/>
      <c r="AA4293" s="26"/>
      <c r="AB4293" s="70"/>
    </row>
    <row r="4294" spans="1:28" ht="15.75" x14ac:dyDescent="0.2">
      <c r="A4294" s="67"/>
      <c r="B4294" s="8"/>
      <c r="C4294" s="224"/>
      <c r="D4294" s="28"/>
      <c r="E4294" s="9"/>
      <c r="F4294" s="110"/>
      <c r="G4294" s="12"/>
      <c r="H4294" s="11"/>
      <c r="I4294" s="11"/>
      <c r="J4294" s="1"/>
      <c r="K4294" s="1"/>
      <c r="L4294" s="8"/>
      <c r="M4294" s="14"/>
      <c r="N4294" s="14"/>
      <c r="O4294" s="8"/>
      <c r="P4294" s="8"/>
      <c r="Q4294" s="13"/>
      <c r="R4294" s="21"/>
      <c r="S4294" s="8"/>
      <c r="T4294" s="10"/>
      <c r="U4294" s="13"/>
      <c r="V4294" s="13"/>
      <c r="W4294" s="14"/>
      <c r="X4294" s="226"/>
      <c r="Y4294" s="8"/>
      <c r="Z4294" s="9"/>
      <c r="AA4294" s="26"/>
      <c r="AB4294" s="70"/>
    </row>
    <row r="4295" spans="1:28" ht="15.75" x14ac:dyDescent="0.2">
      <c r="A4295" s="67"/>
      <c r="B4295" s="8"/>
      <c r="C4295" s="224"/>
      <c r="D4295" s="28"/>
      <c r="E4295" s="9"/>
      <c r="F4295" s="110"/>
      <c r="G4295" s="12"/>
      <c r="H4295" s="11"/>
      <c r="I4295" s="11"/>
      <c r="J4295" s="1"/>
      <c r="K4295" s="1"/>
      <c r="L4295" s="8"/>
      <c r="M4295" s="14"/>
      <c r="N4295" s="14"/>
      <c r="O4295" s="8"/>
      <c r="P4295" s="8"/>
      <c r="Q4295" s="13"/>
      <c r="R4295" s="21"/>
      <c r="S4295" s="8"/>
      <c r="T4295" s="10"/>
      <c r="U4295" s="13"/>
      <c r="V4295" s="13"/>
      <c r="W4295" s="14"/>
      <c r="X4295" s="226"/>
      <c r="Y4295" s="8"/>
      <c r="Z4295" s="9"/>
      <c r="AA4295" s="26"/>
      <c r="AB4295" s="70"/>
    </row>
    <row r="4296" spans="1:28" ht="15.75" x14ac:dyDescent="0.2">
      <c r="A4296" s="67"/>
      <c r="B4296" s="8"/>
      <c r="C4296" s="224"/>
      <c r="D4296" s="28"/>
      <c r="E4296" s="9"/>
      <c r="F4296" s="110"/>
      <c r="G4296" s="12"/>
      <c r="H4296" s="11"/>
      <c r="I4296" s="11"/>
      <c r="J4296" s="1"/>
      <c r="K4296" s="1"/>
      <c r="L4296" s="8"/>
      <c r="M4296" s="14"/>
      <c r="N4296" s="14"/>
      <c r="O4296" s="8"/>
      <c r="P4296" s="8"/>
      <c r="Q4296" s="13"/>
      <c r="R4296" s="21"/>
      <c r="S4296" s="8"/>
      <c r="T4296" s="10"/>
      <c r="U4296" s="13"/>
      <c r="V4296" s="13"/>
      <c r="W4296" s="14"/>
      <c r="X4296" s="226"/>
      <c r="Y4296" s="8"/>
      <c r="Z4296" s="9"/>
      <c r="AA4296" s="26"/>
      <c r="AB4296" s="70"/>
    </row>
    <row r="4297" spans="1:28" ht="15.75" x14ac:dyDescent="0.2">
      <c r="A4297" s="67"/>
      <c r="B4297" s="8"/>
      <c r="C4297" s="224"/>
      <c r="D4297" s="28"/>
      <c r="E4297" s="9"/>
      <c r="F4297" s="110"/>
      <c r="G4297" s="12"/>
      <c r="H4297" s="11"/>
      <c r="I4297" s="11"/>
      <c r="J4297" s="1"/>
      <c r="K4297" s="1"/>
      <c r="L4297" s="8"/>
      <c r="M4297" s="14"/>
      <c r="N4297" s="14"/>
      <c r="O4297" s="8"/>
      <c r="P4297" s="8"/>
      <c r="Q4297" s="13"/>
      <c r="R4297" s="21"/>
      <c r="S4297" s="8"/>
      <c r="T4297" s="10"/>
      <c r="U4297" s="13"/>
      <c r="V4297" s="13"/>
      <c r="W4297" s="14"/>
      <c r="X4297" s="226"/>
      <c r="Y4297" s="8"/>
      <c r="Z4297" s="9"/>
      <c r="AA4297" s="26"/>
      <c r="AB4297" s="70"/>
    </row>
    <row r="4298" spans="1:28" ht="15.75" x14ac:dyDescent="0.2">
      <c r="A4298" s="67"/>
      <c r="B4298" s="8"/>
      <c r="C4298" s="224"/>
      <c r="D4298" s="28"/>
      <c r="E4298" s="9"/>
      <c r="F4298" s="110"/>
      <c r="G4298" s="12"/>
      <c r="H4298" s="11"/>
      <c r="I4298" s="11"/>
      <c r="J4298" s="1"/>
      <c r="K4298" s="1"/>
      <c r="L4298" s="8"/>
      <c r="M4298" s="14"/>
      <c r="N4298" s="14"/>
      <c r="O4298" s="8"/>
      <c r="P4298" s="8"/>
      <c r="Q4298" s="13"/>
      <c r="R4298" s="21"/>
      <c r="S4298" s="8"/>
      <c r="T4298" s="10"/>
      <c r="U4298" s="13"/>
      <c r="V4298" s="13"/>
      <c r="W4298" s="14"/>
      <c r="X4298" s="226"/>
      <c r="Y4298" s="8"/>
      <c r="Z4298" s="9"/>
      <c r="AA4298" s="26"/>
      <c r="AB4298" s="70"/>
    </row>
    <row r="4299" spans="1:28" ht="15.75" x14ac:dyDescent="0.2">
      <c r="A4299" s="67"/>
      <c r="B4299" s="8"/>
      <c r="C4299" s="224"/>
      <c r="D4299" s="28"/>
      <c r="E4299" s="9"/>
      <c r="F4299" s="110"/>
      <c r="G4299" s="12"/>
      <c r="H4299" s="11"/>
      <c r="I4299" s="11"/>
      <c r="J4299" s="1"/>
      <c r="K4299" s="1"/>
      <c r="L4299" s="8"/>
      <c r="M4299" s="14"/>
      <c r="N4299" s="14"/>
      <c r="O4299" s="8"/>
      <c r="P4299" s="8"/>
      <c r="Q4299" s="13"/>
      <c r="R4299" s="21"/>
      <c r="S4299" s="8"/>
      <c r="T4299" s="10"/>
      <c r="U4299" s="13"/>
      <c r="V4299" s="13"/>
      <c r="W4299" s="14"/>
      <c r="X4299" s="226"/>
      <c r="Y4299" s="8"/>
      <c r="Z4299" s="9"/>
      <c r="AA4299" s="26"/>
      <c r="AB4299" s="70"/>
    </row>
    <row r="4300" spans="1:28" ht="15.75" x14ac:dyDescent="0.2">
      <c r="A4300" s="67"/>
      <c r="B4300" s="8"/>
      <c r="C4300" s="224"/>
      <c r="D4300" s="28"/>
      <c r="E4300" s="9"/>
      <c r="F4300" s="110"/>
      <c r="G4300" s="12"/>
      <c r="H4300" s="11"/>
      <c r="I4300" s="11"/>
      <c r="J4300" s="1"/>
      <c r="K4300" s="1"/>
      <c r="L4300" s="8"/>
      <c r="M4300" s="14"/>
      <c r="N4300" s="14"/>
      <c r="O4300" s="8"/>
      <c r="P4300" s="8"/>
      <c r="Q4300" s="13"/>
      <c r="R4300" s="21"/>
      <c r="S4300" s="8"/>
      <c r="T4300" s="10"/>
      <c r="U4300" s="13"/>
      <c r="V4300" s="13"/>
      <c r="W4300" s="14"/>
      <c r="X4300" s="226"/>
      <c r="Y4300" s="8"/>
      <c r="Z4300" s="9"/>
      <c r="AA4300" s="26"/>
      <c r="AB4300" s="70"/>
    </row>
    <row r="4301" spans="1:28" ht="15.75" x14ac:dyDescent="0.2">
      <c r="A4301" s="67"/>
      <c r="B4301" s="8"/>
      <c r="C4301" s="224"/>
      <c r="D4301" s="28"/>
      <c r="E4301" s="9"/>
      <c r="F4301" s="110"/>
      <c r="G4301" s="12"/>
      <c r="H4301" s="11"/>
      <c r="I4301" s="11"/>
      <c r="J4301" s="1"/>
      <c r="K4301" s="1"/>
      <c r="L4301" s="8"/>
      <c r="M4301" s="14"/>
      <c r="N4301" s="14"/>
      <c r="O4301" s="8"/>
      <c r="P4301" s="8"/>
      <c r="Q4301" s="13"/>
      <c r="R4301" s="21"/>
      <c r="S4301" s="8"/>
      <c r="T4301" s="10"/>
      <c r="U4301" s="13"/>
      <c r="V4301" s="13"/>
      <c r="W4301" s="14"/>
      <c r="X4301" s="226"/>
      <c r="Y4301" s="8"/>
      <c r="Z4301" s="9"/>
      <c r="AA4301" s="26"/>
      <c r="AB4301" s="70"/>
    </row>
    <row r="4302" spans="1:28" ht="15.75" x14ac:dyDescent="0.2">
      <c r="A4302" s="67"/>
      <c r="B4302" s="8"/>
      <c r="C4302" s="224"/>
      <c r="D4302" s="28"/>
      <c r="E4302" s="9"/>
      <c r="F4302" s="110"/>
      <c r="G4302" s="12"/>
      <c r="H4302" s="11"/>
      <c r="I4302" s="11"/>
      <c r="J4302" s="1"/>
      <c r="K4302" s="1"/>
      <c r="L4302" s="8"/>
      <c r="M4302" s="14"/>
      <c r="N4302" s="14"/>
      <c r="O4302" s="8"/>
      <c r="P4302" s="8"/>
      <c r="Q4302" s="13"/>
      <c r="R4302" s="21"/>
      <c r="S4302" s="8"/>
      <c r="T4302" s="10"/>
      <c r="U4302" s="13"/>
      <c r="V4302" s="13"/>
      <c r="W4302" s="14"/>
      <c r="X4302" s="226"/>
      <c r="Y4302" s="8"/>
      <c r="Z4302" s="9"/>
      <c r="AA4302" s="26"/>
      <c r="AB4302" s="70"/>
    </row>
    <row r="4303" spans="1:28" ht="15.75" x14ac:dyDescent="0.2">
      <c r="A4303" s="67"/>
      <c r="B4303" s="8"/>
      <c r="C4303" s="224"/>
      <c r="D4303" s="28"/>
      <c r="E4303" s="9"/>
      <c r="F4303" s="110"/>
      <c r="G4303" s="12"/>
      <c r="H4303" s="11"/>
      <c r="I4303" s="11"/>
      <c r="J4303" s="1"/>
      <c r="K4303" s="1"/>
      <c r="L4303" s="8"/>
      <c r="M4303" s="14"/>
      <c r="N4303" s="14"/>
      <c r="O4303" s="8"/>
      <c r="P4303" s="8"/>
      <c r="Q4303" s="13"/>
      <c r="R4303" s="21"/>
      <c r="S4303" s="8"/>
      <c r="T4303" s="10"/>
      <c r="U4303" s="13"/>
      <c r="V4303" s="13"/>
      <c r="W4303" s="14"/>
      <c r="X4303" s="226"/>
      <c r="Y4303" s="8"/>
      <c r="Z4303" s="9"/>
      <c r="AA4303" s="26"/>
      <c r="AB4303" s="70"/>
    </row>
    <row r="4304" spans="1:28" ht="15.75" x14ac:dyDescent="0.2">
      <c r="A4304" s="67"/>
      <c r="B4304" s="8"/>
      <c r="C4304" s="224"/>
      <c r="D4304" s="28"/>
      <c r="E4304" s="9"/>
      <c r="F4304" s="110"/>
      <c r="G4304" s="12"/>
      <c r="H4304" s="11"/>
      <c r="I4304" s="11"/>
      <c r="J4304" s="1"/>
      <c r="K4304" s="1"/>
      <c r="L4304" s="8"/>
      <c r="M4304" s="14"/>
      <c r="N4304" s="14"/>
      <c r="O4304" s="8"/>
      <c r="P4304" s="8"/>
      <c r="Q4304" s="13"/>
      <c r="R4304" s="21"/>
      <c r="S4304" s="8"/>
      <c r="T4304" s="10"/>
      <c r="U4304" s="13"/>
      <c r="V4304" s="13"/>
      <c r="W4304" s="14"/>
      <c r="X4304" s="226"/>
      <c r="Y4304" s="8"/>
      <c r="Z4304" s="9"/>
      <c r="AA4304" s="26"/>
      <c r="AB4304" s="70"/>
    </row>
    <row r="4305" spans="1:28" ht="15.75" x14ac:dyDescent="0.2">
      <c r="A4305" s="67"/>
      <c r="B4305" s="8"/>
      <c r="C4305" s="224"/>
      <c r="D4305" s="28"/>
      <c r="E4305" s="9"/>
      <c r="F4305" s="110"/>
      <c r="G4305" s="12"/>
      <c r="H4305" s="11"/>
      <c r="I4305" s="11"/>
      <c r="J4305" s="1"/>
      <c r="K4305" s="1"/>
      <c r="L4305" s="8"/>
      <c r="M4305" s="14"/>
      <c r="N4305" s="14"/>
      <c r="O4305" s="8"/>
      <c r="P4305" s="8"/>
      <c r="Q4305" s="13"/>
      <c r="R4305" s="21"/>
      <c r="S4305" s="8"/>
      <c r="T4305" s="10"/>
      <c r="U4305" s="13"/>
      <c r="V4305" s="13"/>
      <c r="W4305" s="14"/>
      <c r="X4305" s="226"/>
      <c r="Y4305" s="8"/>
      <c r="Z4305" s="9"/>
      <c r="AA4305" s="26"/>
      <c r="AB4305" s="70"/>
    </row>
    <row r="4306" spans="1:28" ht="15.75" x14ac:dyDescent="0.2">
      <c r="A4306" s="67"/>
      <c r="B4306" s="8"/>
      <c r="C4306" s="224"/>
      <c r="D4306" s="28"/>
      <c r="E4306" s="9"/>
      <c r="F4306" s="110"/>
      <c r="G4306" s="12"/>
      <c r="H4306" s="11"/>
      <c r="I4306" s="11"/>
      <c r="J4306" s="1"/>
      <c r="K4306" s="1"/>
      <c r="L4306" s="8"/>
      <c r="M4306" s="14"/>
      <c r="N4306" s="14"/>
      <c r="O4306" s="8"/>
      <c r="P4306" s="8"/>
      <c r="Q4306" s="13"/>
      <c r="R4306" s="21"/>
      <c r="S4306" s="8"/>
      <c r="T4306" s="10"/>
      <c r="U4306" s="13"/>
      <c r="V4306" s="13"/>
      <c r="W4306" s="14"/>
      <c r="X4306" s="226"/>
      <c r="Y4306" s="8"/>
      <c r="Z4306" s="9"/>
      <c r="AA4306" s="26"/>
      <c r="AB4306" s="70"/>
    </row>
    <row r="4307" spans="1:28" ht="15.75" x14ac:dyDescent="0.2">
      <c r="A4307" s="67"/>
      <c r="B4307" s="8"/>
      <c r="C4307" s="224"/>
      <c r="D4307" s="28"/>
      <c r="E4307" s="9"/>
      <c r="F4307" s="110"/>
      <c r="G4307" s="12"/>
      <c r="H4307" s="11"/>
      <c r="I4307" s="11"/>
      <c r="J4307" s="1"/>
      <c r="K4307" s="1"/>
      <c r="L4307" s="8"/>
      <c r="M4307" s="14"/>
      <c r="N4307" s="14"/>
      <c r="O4307" s="8"/>
      <c r="P4307" s="8"/>
      <c r="Q4307" s="13"/>
      <c r="R4307" s="21"/>
      <c r="S4307" s="8"/>
      <c r="T4307" s="10"/>
      <c r="U4307" s="13"/>
      <c r="V4307" s="13"/>
      <c r="W4307" s="14"/>
      <c r="X4307" s="226"/>
      <c r="Y4307" s="8"/>
      <c r="Z4307" s="9"/>
      <c r="AA4307" s="26"/>
      <c r="AB4307" s="70"/>
    </row>
    <row r="4308" spans="1:28" ht="15.75" x14ac:dyDescent="0.2">
      <c r="A4308" s="67"/>
      <c r="B4308" s="8"/>
      <c r="C4308" s="224"/>
      <c r="D4308" s="28"/>
      <c r="E4308" s="9"/>
      <c r="F4308" s="110"/>
      <c r="G4308" s="12"/>
      <c r="H4308" s="11"/>
      <c r="I4308" s="11"/>
      <c r="J4308" s="1"/>
      <c r="K4308" s="1"/>
      <c r="L4308" s="8"/>
      <c r="M4308" s="14"/>
      <c r="N4308" s="14"/>
      <c r="O4308" s="8"/>
      <c r="P4308" s="8"/>
      <c r="Q4308" s="13"/>
      <c r="R4308" s="21"/>
      <c r="S4308" s="8"/>
      <c r="T4308" s="10"/>
      <c r="U4308" s="13"/>
      <c r="V4308" s="13"/>
      <c r="W4308" s="14"/>
      <c r="X4308" s="226"/>
      <c r="Y4308" s="8"/>
      <c r="Z4308" s="9"/>
      <c r="AA4308" s="26"/>
      <c r="AB4308" s="70"/>
    </row>
    <row r="4309" spans="1:28" ht="15.75" x14ac:dyDescent="0.2">
      <c r="A4309" s="67"/>
      <c r="B4309" s="8"/>
      <c r="C4309" s="224"/>
      <c r="D4309" s="28"/>
      <c r="E4309" s="9"/>
      <c r="F4309" s="110"/>
      <c r="G4309" s="12"/>
      <c r="H4309" s="11"/>
      <c r="I4309" s="11"/>
      <c r="J4309" s="1"/>
      <c r="K4309" s="1"/>
      <c r="L4309" s="8"/>
      <c r="M4309" s="14"/>
      <c r="N4309" s="14"/>
      <c r="O4309" s="8"/>
      <c r="P4309" s="8"/>
      <c r="Q4309" s="13"/>
      <c r="R4309" s="21"/>
      <c r="S4309" s="8"/>
      <c r="T4309" s="10"/>
      <c r="U4309" s="13"/>
      <c r="V4309" s="13"/>
      <c r="W4309" s="14"/>
      <c r="X4309" s="226"/>
      <c r="Y4309" s="8"/>
      <c r="Z4309" s="9"/>
      <c r="AA4309" s="26"/>
      <c r="AB4309" s="70"/>
    </row>
    <row r="4310" spans="1:28" ht="15.75" x14ac:dyDescent="0.2">
      <c r="A4310" s="67"/>
      <c r="B4310" s="8"/>
      <c r="C4310" s="224"/>
      <c r="D4310" s="28"/>
      <c r="E4310" s="9"/>
      <c r="F4310" s="110"/>
      <c r="G4310" s="12"/>
      <c r="H4310" s="11"/>
      <c r="I4310" s="11"/>
      <c r="J4310" s="1"/>
      <c r="K4310" s="1"/>
      <c r="L4310" s="8"/>
      <c r="M4310" s="14"/>
      <c r="N4310" s="14"/>
      <c r="O4310" s="8"/>
      <c r="P4310" s="8"/>
      <c r="Q4310" s="13"/>
      <c r="R4310" s="21"/>
      <c r="S4310" s="8"/>
      <c r="T4310" s="10"/>
      <c r="U4310" s="13"/>
      <c r="V4310" s="13"/>
      <c r="W4310" s="14"/>
      <c r="X4310" s="226"/>
      <c r="Y4310" s="8"/>
      <c r="Z4310" s="9"/>
      <c r="AA4310" s="26"/>
      <c r="AB4310" s="70"/>
    </row>
    <row r="4311" spans="1:28" ht="15.75" x14ac:dyDescent="0.2">
      <c r="A4311" s="67"/>
      <c r="B4311" s="8"/>
      <c r="C4311" s="224"/>
      <c r="D4311" s="28"/>
      <c r="E4311" s="9"/>
      <c r="F4311" s="110"/>
      <c r="G4311" s="12"/>
      <c r="H4311" s="11"/>
      <c r="I4311" s="11"/>
      <c r="J4311" s="1"/>
      <c r="K4311" s="1"/>
      <c r="L4311" s="8"/>
      <c r="M4311" s="14"/>
      <c r="N4311" s="14"/>
      <c r="O4311" s="8"/>
      <c r="P4311" s="8"/>
      <c r="Q4311" s="13"/>
      <c r="R4311" s="21"/>
      <c r="S4311" s="8"/>
      <c r="T4311" s="10"/>
      <c r="U4311" s="13"/>
      <c r="V4311" s="13"/>
      <c r="W4311" s="14"/>
      <c r="X4311" s="226"/>
      <c r="Y4311" s="8"/>
      <c r="Z4311" s="9"/>
      <c r="AA4311" s="26"/>
      <c r="AB4311" s="70"/>
    </row>
    <row r="4312" spans="1:28" ht="15.75" x14ac:dyDescent="0.2">
      <c r="A4312" s="67"/>
      <c r="B4312" s="8"/>
      <c r="C4312" s="224"/>
      <c r="D4312" s="28"/>
      <c r="E4312" s="9"/>
      <c r="F4312" s="110"/>
      <c r="G4312" s="12"/>
      <c r="H4312" s="11"/>
      <c r="I4312" s="11"/>
      <c r="J4312" s="1"/>
      <c r="K4312" s="1"/>
      <c r="L4312" s="8"/>
      <c r="M4312" s="14"/>
      <c r="N4312" s="14"/>
      <c r="O4312" s="8"/>
      <c r="P4312" s="8"/>
      <c r="Q4312" s="13"/>
      <c r="R4312" s="21"/>
      <c r="S4312" s="8"/>
      <c r="T4312" s="10"/>
      <c r="U4312" s="13"/>
      <c r="V4312" s="13"/>
      <c r="W4312" s="14"/>
      <c r="X4312" s="226"/>
      <c r="Y4312" s="8"/>
      <c r="Z4312" s="9"/>
      <c r="AA4312" s="26"/>
      <c r="AB4312" s="70"/>
    </row>
    <row r="4313" spans="1:28" ht="15.75" x14ac:dyDescent="0.2">
      <c r="A4313" s="67"/>
      <c r="B4313" s="8"/>
      <c r="C4313" s="224"/>
      <c r="D4313" s="28"/>
      <c r="E4313" s="9"/>
      <c r="F4313" s="110"/>
      <c r="G4313" s="12"/>
      <c r="H4313" s="11"/>
      <c r="I4313" s="11"/>
      <c r="J4313" s="1"/>
      <c r="K4313" s="1"/>
      <c r="L4313" s="8"/>
      <c r="M4313" s="14"/>
      <c r="N4313" s="14"/>
      <c r="O4313" s="8"/>
      <c r="P4313" s="8"/>
      <c r="Q4313" s="13"/>
      <c r="R4313" s="21"/>
      <c r="S4313" s="8"/>
      <c r="T4313" s="10"/>
      <c r="U4313" s="13"/>
      <c r="V4313" s="13"/>
      <c r="W4313" s="14"/>
      <c r="X4313" s="226"/>
      <c r="Y4313" s="8"/>
      <c r="Z4313" s="9"/>
      <c r="AA4313" s="26"/>
      <c r="AB4313" s="70"/>
    </row>
    <row r="4314" spans="1:28" ht="15.75" x14ac:dyDescent="0.2">
      <c r="A4314" s="67"/>
      <c r="B4314" s="8"/>
      <c r="C4314" s="224"/>
      <c r="D4314" s="28"/>
      <c r="E4314" s="9"/>
      <c r="F4314" s="110"/>
      <c r="G4314" s="12"/>
      <c r="H4314" s="11"/>
      <c r="I4314" s="11"/>
      <c r="J4314" s="1"/>
      <c r="K4314" s="1"/>
      <c r="L4314" s="8"/>
      <c r="M4314" s="14"/>
      <c r="N4314" s="14"/>
      <c r="O4314" s="8"/>
      <c r="P4314" s="8"/>
      <c r="Q4314" s="13"/>
      <c r="R4314" s="21"/>
      <c r="S4314" s="8"/>
      <c r="T4314" s="10"/>
      <c r="U4314" s="13"/>
      <c r="V4314" s="13"/>
      <c r="W4314" s="14"/>
      <c r="X4314" s="226"/>
      <c r="Y4314" s="8"/>
      <c r="Z4314" s="9"/>
      <c r="AA4314" s="26"/>
      <c r="AB4314" s="70"/>
    </row>
    <row r="4315" spans="1:28" ht="15.75" x14ac:dyDescent="0.2">
      <c r="A4315" s="67"/>
      <c r="B4315" s="8"/>
      <c r="C4315" s="224"/>
      <c r="D4315" s="28"/>
      <c r="E4315" s="9"/>
      <c r="F4315" s="110"/>
      <c r="G4315" s="12"/>
      <c r="H4315" s="11"/>
      <c r="I4315" s="11"/>
      <c r="J4315" s="1"/>
      <c r="K4315" s="1"/>
      <c r="L4315" s="8"/>
      <c r="M4315" s="14"/>
      <c r="N4315" s="14"/>
      <c r="O4315" s="8"/>
      <c r="P4315" s="8"/>
      <c r="Q4315" s="13"/>
      <c r="R4315" s="21"/>
      <c r="S4315" s="8"/>
      <c r="T4315" s="10"/>
      <c r="U4315" s="13"/>
      <c r="V4315" s="13"/>
      <c r="W4315" s="14"/>
      <c r="X4315" s="226"/>
      <c r="Y4315" s="8"/>
      <c r="Z4315" s="9"/>
      <c r="AA4315" s="26"/>
      <c r="AB4315" s="70"/>
    </row>
    <row r="4316" spans="1:28" ht="15.75" x14ac:dyDescent="0.2">
      <c r="A4316" s="67"/>
      <c r="B4316" s="8"/>
      <c r="C4316" s="224"/>
      <c r="D4316" s="28"/>
      <c r="E4316" s="9"/>
      <c r="F4316" s="110"/>
      <c r="G4316" s="12"/>
      <c r="H4316" s="11"/>
      <c r="I4316" s="11"/>
      <c r="J4316" s="1"/>
      <c r="K4316" s="1"/>
      <c r="L4316" s="8"/>
      <c r="M4316" s="14"/>
      <c r="N4316" s="14"/>
      <c r="O4316" s="8"/>
      <c r="P4316" s="8"/>
      <c r="Q4316" s="13"/>
      <c r="R4316" s="21"/>
      <c r="S4316" s="8"/>
      <c r="T4316" s="10"/>
      <c r="U4316" s="13"/>
      <c r="V4316" s="13"/>
      <c r="W4316" s="14"/>
      <c r="X4316" s="226"/>
      <c r="Y4316" s="8"/>
      <c r="Z4316" s="9"/>
      <c r="AA4316" s="26"/>
      <c r="AB4316" s="70"/>
    </row>
    <row r="4317" spans="1:28" ht="15.75" x14ac:dyDescent="0.2">
      <c r="A4317" s="67"/>
      <c r="B4317" s="8"/>
      <c r="C4317" s="224"/>
      <c r="D4317" s="28"/>
      <c r="E4317" s="9"/>
      <c r="F4317" s="110"/>
      <c r="G4317" s="12"/>
      <c r="H4317" s="11"/>
      <c r="I4317" s="11"/>
      <c r="J4317" s="1"/>
      <c r="K4317" s="1"/>
      <c r="L4317" s="8"/>
      <c r="M4317" s="14"/>
      <c r="N4317" s="14"/>
      <c r="O4317" s="8"/>
      <c r="P4317" s="8"/>
      <c r="Q4317" s="13"/>
      <c r="R4317" s="21"/>
      <c r="S4317" s="8"/>
      <c r="T4317" s="10"/>
      <c r="U4317" s="13"/>
      <c r="V4317" s="13"/>
      <c r="W4317" s="14"/>
      <c r="X4317" s="226"/>
      <c r="Y4317" s="8"/>
      <c r="Z4317" s="9"/>
      <c r="AA4317" s="26"/>
      <c r="AB4317" s="70"/>
    </row>
    <row r="4318" spans="1:28" ht="15.75" x14ac:dyDescent="0.2">
      <c r="A4318" s="67"/>
      <c r="B4318" s="8"/>
      <c r="C4318" s="224"/>
      <c r="D4318" s="28"/>
      <c r="E4318" s="9"/>
      <c r="F4318" s="110"/>
      <c r="G4318" s="12"/>
      <c r="H4318" s="11"/>
      <c r="I4318" s="11"/>
      <c r="J4318" s="1"/>
      <c r="K4318" s="1"/>
      <c r="L4318" s="8"/>
      <c r="M4318" s="14"/>
      <c r="N4318" s="14"/>
      <c r="O4318" s="8"/>
      <c r="P4318" s="8"/>
      <c r="Q4318" s="13"/>
      <c r="R4318" s="21"/>
      <c r="S4318" s="8"/>
      <c r="T4318" s="10"/>
      <c r="U4318" s="13"/>
      <c r="V4318" s="13"/>
      <c r="W4318" s="14"/>
      <c r="X4318" s="226"/>
      <c r="Y4318" s="8"/>
      <c r="Z4318" s="9"/>
      <c r="AA4318" s="26"/>
      <c r="AB4318" s="70"/>
    </row>
    <row r="4319" spans="1:28" ht="15.75" x14ac:dyDescent="0.2">
      <c r="A4319" s="67"/>
      <c r="B4319" s="8"/>
      <c r="C4319" s="224"/>
      <c r="D4319" s="28"/>
      <c r="E4319" s="9"/>
      <c r="F4319" s="110"/>
      <c r="G4319" s="12"/>
      <c r="H4319" s="11"/>
      <c r="I4319" s="11"/>
      <c r="J4319" s="1"/>
      <c r="K4319" s="1"/>
      <c r="L4319" s="8"/>
      <c r="M4319" s="14"/>
      <c r="N4319" s="14"/>
      <c r="O4319" s="8"/>
      <c r="P4319" s="8"/>
      <c r="Q4319" s="13"/>
      <c r="R4319" s="21"/>
      <c r="S4319" s="8"/>
      <c r="T4319" s="10"/>
      <c r="U4319" s="13"/>
      <c r="V4319" s="13"/>
      <c r="W4319" s="14"/>
      <c r="X4319" s="226"/>
      <c r="Y4319" s="8"/>
      <c r="Z4319" s="9"/>
      <c r="AA4319" s="26"/>
      <c r="AB4319" s="70"/>
    </row>
    <row r="4320" spans="1:28" ht="15.75" x14ac:dyDescent="0.2">
      <c r="A4320" s="67"/>
      <c r="B4320" s="8"/>
      <c r="C4320" s="224"/>
      <c r="D4320" s="28"/>
      <c r="E4320" s="9"/>
      <c r="F4320" s="110"/>
      <c r="G4320" s="12"/>
      <c r="H4320" s="11"/>
      <c r="I4320" s="11"/>
      <c r="J4320" s="1"/>
      <c r="K4320" s="1"/>
      <c r="L4320" s="8"/>
      <c r="M4320" s="14"/>
      <c r="N4320" s="14"/>
      <c r="O4320" s="8"/>
      <c r="P4320" s="8"/>
      <c r="Q4320" s="13"/>
      <c r="R4320" s="21"/>
      <c r="S4320" s="8"/>
      <c r="T4320" s="10"/>
      <c r="U4320" s="13"/>
      <c r="V4320" s="13"/>
      <c r="W4320" s="14"/>
      <c r="X4320" s="226"/>
      <c r="Y4320" s="8"/>
      <c r="Z4320" s="9"/>
      <c r="AA4320" s="26"/>
      <c r="AB4320" s="70"/>
    </row>
    <row r="4321" spans="1:28" ht="15.75" x14ac:dyDescent="0.2">
      <c r="A4321" s="67"/>
      <c r="B4321" s="8"/>
      <c r="C4321" s="224"/>
      <c r="D4321" s="28"/>
      <c r="E4321" s="9"/>
      <c r="F4321" s="110"/>
      <c r="G4321" s="12"/>
      <c r="H4321" s="11"/>
      <c r="I4321" s="11"/>
      <c r="J4321" s="1"/>
      <c r="K4321" s="1"/>
      <c r="L4321" s="8"/>
      <c r="M4321" s="14"/>
      <c r="N4321" s="14"/>
      <c r="O4321" s="8"/>
      <c r="P4321" s="8"/>
      <c r="Q4321" s="13"/>
      <c r="R4321" s="21"/>
      <c r="S4321" s="8"/>
      <c r="T4321" s="10"/>
      <c r="U4321" s="13"/>
      <c r="V4321" s="13"/>
      <c r="W4321" s="14"/>
      <c r="X4321" s="226"/>
      <c r="Y4321" s="8"/>
      <c r="Z4321" s="9"/>
      <c r="AA4321" s="26"/>
      <c r="AB4321" s="70"/>
    </row>
    <row r="4322" spans="1:28" ht="15.75" x14ac:dyDescent="0.2">
      <c r="A4322" s="67"/>
      <c r="B4322" s="8"/>
      <c r="C4322" s="224"/>
      <c r="D4322" s="28"/>
      <c r="E4322" s="9"/>
      <c r="F4322" s="110"/>
      <c r="G4322" s="12"/>
      <c r="H4322" s="11"/>
      <c r="I4322" s="11"/>
      <c r="J4322" s="1"/>
      <c r="K4322" s="1"/>
      <c r="L4322" s="8"/>
      <c r="M4322" s="14"/>
      <c r="N4322" s="14"/>
      <c r="O4322" s="8"/>
      <c r="P4322" s="8"/>
      <c r="Q4322" s="13"/>
      <c r="R4322" s="21"/>
      <c r="S4322" s="8"/>
      <c r="T4322" s="10"/>
      <c r="U4322" s="13"/>
      <c r="V4322" s="13"/>
      <c r="W4322" s="14"/>
      <c r="X4322" s="226"/>
      <c r="Y4322" s="8"/>
      <c r="Z4322" s="9"/>
      <c r="AA4322" s="26"/>
      <c r="AB4322" s="70"/>
    </row>
    <row r="4323" spans="1:28" ht="15.75" x14ac:dyDescent="0.2">
      <c r="A4323" s="67"/>
      <c r="B4323" s="8"/>
      <c r="C4323" s="224"/>
      <c r="D4323" s="28"/>
      <c r="E4323" s="9"/>
      <c r="F4323" s="110"/>
      <c r="G4323" s="12"/>
      <c r="H4323" s="11"/>
      <c r="I4323" s="11"/>
      <c r="J4323" s="1"/>
      <c r="K4323" s="1"/>
      <c r="L4323" s="8"/>
      <c r="M4323" s="14"/>
      <c r="N4323" s="14"/>
      <c r="O4323" s="8"/>
      <c r="P4323" s="8"/>
      <c r="Q4323" s="13"/>
      <c r="R4323" s="21"/>
      <c r="S4323" s="8"/>
      <c r="T4323" s="10"/>
      <c r="U4323" s="13"/>
      <c r="V4323" s="13"/>
      <c r="W4323" s="14"/>
      <c r="X4323" s="226"/>
      <c r="Y4323" s="8"/>
      <c r="Z4323" s="9"/>
      <c r="AA4323" s="26"/>
      <c r="AB4323" s="70"/>
    </row>
    <row r="4324" spans="1:28" ht="15.75" x14ac:dyDescent="0.2">
      <c r="A4324" s="67"/>
      <c r="B4324" s="8"/>
      <c r="C4324" s="224"/>
      <c r="D4324" s="28"/>
      <c r="E4324" s="9"/>
      <c r="F4324" s="110"/>
      <c r="G4324" s="12"/>
      <c r="H4324" s="11"/>
      <c r="I4324" s="11"/>
      <c r="J4324" s="1"/>
      <c r="K4324" s="1"/>
      <c r="L4324" s="8"/>
      <c r="M4324" s="14"/>
      <c r="N4324" s="14"/>
      <c r="O4324" s="8"/>
      <c r="P4324" s="8"/>
      <c r="Q4324" s="13"/>
      <c r="R4324" s="21"/>
      <c r="S4324" s="8"/>
      <c r="T4324" s="10"/>
      <c r="U4324" s="13"/>
      <c r="V4324" s="13"/>
      <c r="W4324" s="14"/>
      <c r="X4324" s="226"/>
      <c r="Y4324" s="8"/>
      <c r="Z4324" s="9"/>
      <c r="AA4324" s="26"/>
      <c r="AB4324" s="70"/>
    </row>
    <row r="4325" spans="1:28" ht="15.75" x14ac:dyDescent="0.2">
      <c r="A4325" s="67"/>
      <c r="B4325" s="8"/>
      <c r="C4325" s="224"/>
      <c r="D4325" s="28"/>
      <c r="E4325" s="9"/>
      <c r="F4325" s="110"/>
      <c r="G4325" s="12"/>
      <c r="H4325" s="11"/>
      <c r="I4325" s="11"/>
      <c r="J4325" s="1"/>
      <c r="K4325" s="1"/>
      <c r="L4325" s="8"/>
      <c r="M4325" s="14"/>
      <c r="N4325" s="14"/>
      <c r="O4325" s="8"/>
      <c r="P4325" s="8"/>
      <c r="Q4325" s="13"/>
      <c r="R4325" s="21"/>
      <c r="S4325" s="8"/>
      <c r="T4325" s="10"/>
      <c r="U4325" s="13"/>
      <c r="V4325" s="13"/>
      <c r="W4325" s="14"/>
      <c r="X4325" s="226"/>
      <c r="Y4325" s="8"/>
      <c r="Z4325" s="9"/>
      <c r="AA4325" s="26"/>
      <c r="AB4325" s="70"/>
    </row>
    <row r="4326" spans="1:28" ht="15.75" x14ac:dyDescent="0.2">
      <c r="A4326" s="67"/>
      <c r="B4326" s="8"/>
      <c r="C4326" s="224"/>
      <c r="D4326" s="28"/>
      <c r="E4326" s="9"/>
      <c r="F4326" s="110"/>
      <c r="G4326" s="12"/>
      <c r="H4326" s="11"/>
      <c r="I4326" s="11"/>
      <c r="J4326" s="1"/>
      <c r="K4326" s="1"/>
      <c r="L4326" s="8"/>
      <c r="M4326" s="14"/>
      <c r="N4326" s="14"/>
      <c r="O4326" s="8"/>
      <c r="P4326" s="8"/>
      <c r="Q4326" s="13"/>
      <c r="R4326" s="21"/>
      <c r="S4326" s="8"/>
      <c r="T4326" s="10"/>
      <c r="U4326" s="13"/>
      <c r="V4326" s="13"/>
      <c r="W4326" s="14"/>
      <c r="X4326" s="226"/>
      <c r="Y4326" s="8"/>
      <c r="Z4326" s="9"/>
      <c r="AA4326" s="26"/>
      <c r="AB4326" s="70"/>
    </row>
    <row r="4327" spans="1:28" ht="15.75" x14ac:dyDescent="0.2">
      <c r="A4327" s="67"/>
      <c r="B4327" s="8"/>
      <c r="C4327" s="224"/>
      <c r="D4327" s="28"/>
      <c r="E4327" s="9"/>
      <c r="F4327" s="110"/>
      <c r="G4327" s="12"/>
      <c r="H4327" s="11"/>
      <c r="I4327" s="11"/>
      <c r="J4327" s="1"/>
      <c r="K4327" s="1"/>
      <c r="L4327" s="8"/>
      <c r="M4327" s="14"/>
      <c r="N4327" s="14"/>
      <c r="O4327" s="8"/>
      <c r="P4327" s="8"/>
      <c r="Q4327" s="13"/>
      <c r="R4327" s="21"/>
      <c r="S4327" s="8"/>
      <c r="T4327" s="10"/>
      <c r="U4327" s="13"/>
      <c r="V4327" s="13"/>
      <c r="W4327" s="14"/>
      <c r="X4327" s="226"/>
      <c r="Y4327" s="8"/>
      <c r="Z4327" s="9"/>
      <c r="AA4327" s="26"/>
      <c r="AB4327" s="70"/>
    </row>
    <row r="4328" spans="1:28" ht="15.75" x14ac:dyDescent="0.2">
      <c r="A4328" s="67"/>
      <c r="B4328" s="8"/>
      <c r="C4328" s="224"/>
      <c r="D4328" s="28"/>
      <c r="E4328" s="9"/>
      <c r="F4328" s="110"/>
      <c r="G4328" s="12"/>
      <c r="H4328" s="11"/>
      <c r="I4328" s="11"/>
      <c r="J4328" s="1"/>
      <c r="K4328" s="1"/>
      <c r="L4328" s="8"/>
      <c r="M4328" s="14"/>
      <c r="N4328" s="14"/>
      <c r="O4328" s="8"/>
      <c r="P4328" s="8"/>
      <c r="Q4328" s="13"/>
      <c r="R4328" s="21"/>
      <c r="S4328" s="8"/>
      <c r="T4328" s="10"/>
      <c r="U4328" s="13"/>
      <c r="V4328" s="13"/>
      <c r="W4328" s="14"/>
      <c r="X4328" s="226"/>
      <c r="Y4328" s="8"/>
      <c r="Z4328" s="9"/>
      <c r="AA4328" s="26"/>
      <c r="AB4328" s="70"/>
    </row>
    <row r="4329" spans="1:28" ht="15.75" x14ac:dyDescent="0.2">
      <c r="A4329" s="67"/>
      <c r="B4329" s="8"/>
      <c r="C4329" s="224"/>
      <c r="D4329" s="28"/>
      <c r="E4329" s="9"/>
      <c r="F4329" s="110"/>
      <c r="G4329" s="12"/>
      <c r="H4329" s="11"/>
      <c r="I4329" s="11"/>
      <c r="J4329" s="1"/>
      <c r="K4329" s="1"/>
      <c r="L4329" s="8"/>
      <c r="M4329" s="14"/>
      <c r="N4329" s="14"/>
      <c r="O4329" s="8"/>
      <c r="P4329" s="8"/>
      <c r="Q4329" s="13"/>
      <c r="R4329" s="21"/>
      <c r="S4329" s="8"/>
      <c r="T4329" s="10"/>
      <c r="U4329" s="13"/>
      <c r="V4329" s="13"/>
      <c r="W4329" s="14"/>
      <c r="X4329" s="226"/>
      <c r="Y4329" s="8"/>
      <c r="Z4329" s="9"/>
      <c r="AA4329" s="26"/>
      <c r="AB4329" s="70"/>
    </row>
    <row r="4330" spans="1:28" ht="15.75" x14ac:dyDescent="0.2">
      <c r="A4330" s="67"/>
      <c r="B4330" s="8"/>
      <c r="C4330" s="224"/>
      <c r="D4330" s="28"/>
      <c r="E4330" s="9"/>
      <c r="F4330" s="110"/>
      <c r="G4330" s="12"/>
      <c r="H4330" s="11"/>
      <c r="I4330" s="11"/>
      <c r="J4330" s="1"/>
      <c r="K4330" s="1"/>
      <c r="L4330" s="8"/>
      <c r="M4330" s="14"/>
      <c r="N4330" s="14"/>
      <c r="O4330" s="8"/>
      <c r="P4330" s="8"/>
      <c r="Q4330" s="13"/>
      <c r="R4330" s="21"/>
      <c r="S4330" s="8"/>
      <c r="T4330" s="10"/>
      <c r="U4330" s="13"/>
      <c r="V4330" s="13"/>
      <c r="W4330" s="14"/>
      <c r="X4330" s="226"/>
      <c r="Y4330" s="8"/>
      <c r="Z4330" s="9"/>
      <c r="AA4330" s="26"/>
      <c r="AB4330" s="70"/>
    </row>
    <row r="4331" spans="1:28" ht="15.75" x14ac:dyDescent="0.2">
      <c r="A4331" s="67"/>
      <c r="B4331" s="8"/>
      <c r="C4331" s="224"/>
      <c r="D4331" s="28"/>
      <c r="E4331" s="9"/>
      <c r="F4331" s="110"/>
      <c r="G4331" s="12"/>
      <c r="H4331" s="11"/>
      <c r="I4331" s="11"/>
      <c r="J4331" s="1"/>
      <c r="K4331" s="1"/>
      <c r="L4331" s="8"/>
      <c r="M4331" s="14"/>
      <c r="N4331" s="14"/>
      <c r="O4331" s="8"/>
      <c r="P4331" s="8"/>
      <c r="Q4331" s="13"/>
      <c r="R4331" s="21"/>
      <c r="S4331" s="8"/>
      <c r="T4331" s="10"/>
      <c r="U4331" s="13"/>
      <c r="V4331" s="13"/>
      <c r="W4331" s="14"/>
      <c r="X4331" s="226"/>
      <c r="Y4331" s="8"/>
      <c r="Z4331" s="9"/>
      <c r="AA4331" s="26"/>
      <c r="AB4331" s="70"/>
    </row>
    <row r="4332" spans="1:28" ht="15.75" x14ac:dyDescent="0.2">
      <c r="A4332" s="67"/>
      <c r="B4332" s="8"/>
      <c r="C4332" s="224"/>
      <c r="D4332" s="28"/>
      <c r="E4332" s="9"/>
      <c r="F4332" s="110"/>
      <c r="G4332" s="12"/>
      <c r="H4332" s="11"/>
      <c r="I4332" s="11"/>
      <c r="J4332" s="1"/>
      <c r="K4332" s="1"/>
      <c r="L4332" s="8"/>
      <c r="M4332" s="14"/>
      <c r="N4332" s="14"/>
      <c r="O4332" s="8"/>
      <c r="P4332" s="8"/>
      <c r="Q4332" s="13"/>
      <c r="R4332" s="21"/>
      <c r="S4332" s="8"/>
      <c r="T4332" s="10"/>
      <c r="U4332" s="13"/>
      <c r="V4332" s="13"/>
      <c r="W4332" s="14"/>
      <c r="X4332" s="226"/>
      <c r="Y4332" s="8"/>
      <c r="Z4332" s="9"/>
      <c r="AA4332" s="26"/>
      <c r="AB4332" s="70"/>
    </row>
    <row r="4333" spans="1:28" ht="15.75" x14ac:dyDescent="0.2">
      <c r="A4333" s="67"/>
      <c r="B4333" s="8"/>
      <c r="C4333" s="224"/>
      <c r="D4333" s="28"/>
      <c r="E4333" s="9"/>
      <c r="F4333" s="110"/>
      <c r="G4333" s="12"/>
      <c r="H4333" s="11"/>
      <c r="I4333" s="11"/>
      <c r="J4333" s="1"/>
      <c r="K4333" s="1"/>
      <c r="L4333" s="8"/>
      <c r="M4333" s="14"/>
      <c r="N4333" s="14"/>
      <c r="O4333" s="8"/>
      <c r="P4333" s="8"/>
      <c r="Q4333" s="13"/>
      <c r="R4333" s="21"/>
      <c r="S4333" s="8"/>
      <c r="T4333" s="10"/>
      <c r="U4333" s="13"/>
      <c r="V4333" s="13"/>
      <c r="W4333" s="14"/>
      <c r="X4333" s="226"/>
      <c r="Y4333" s="8"/>
      <c r="Z4333" s="9"/>
      <c r="AA4333" s="26"/>
      <c r="AB4333" s="70"/>
    </row>
    <row r="4334" spans="1:28" ht="15.75" x14ac:dyDescent="0.2">
      <c r="A4334" s="67"/>
      <c r="B4334" s="8"/>
      <c r="C4334" s="224"/>
      <c r="D4334" s="28"/>
      <c r="E4334" s="9"/>
      <c r="F4334" s="110"/>
      <c r="G4334" s="12"/>
      <c r="H4334" s="11"/>
      <c r="I4334" s="11"/>
      <c r="J4334" s="1"/>
      <c r="K4334" s="1"/>
      <c r="L4334" s="8"/>
      <c r="M4334" s="14"/>
      <c r="N4334" s="14"/>
      <c r="O4334" s="8"/>
      <c r="P4334" s="8"/>
      <c r="Q4334" s="13"/>
      <c r="R4334" s="21"/>
      <c r="S4334" s="8"/>
      <c r="T4334" s="10"/>
      <c r="U4334" s="13"/>
      <c r="V4334" s="13"/>
      <c r="W4334" s="14"/>
      <c r="X4334" s="226"/>
      <c r="Y4334" s="8"/>
      <c r="Z4334" s="9"/>
      <c r="AA4334" s="26"/>
      <c r="AB4334" s="70"/>
    </row>
    <row r="4335" spans="1:28" ht="15.75" x14ac:dyDescent="0.2">
      <c r="A4335" s="67"/>
      <c r="B4335" s="8"/>
      <c r="C4335" s="224"/>
      <c r="D4335" s="28"/>
      <c r="E4335" s="9"/>
      <c r="F4335" s="110"/>
      <c r="G4335" s="12"/>
      <c r="H4335" s="11"/>
      <c r="I4335" s="11"/>
      <c r="J4335" s="1"/>
      <c r="K4335" s="1"/>
      <c r="L4335" s="8"/>
      <c r="M4335" s="14"/>
      <c r="N4335" s="14"/>
      <c r="O4335" s="8"/>
      <c r="P4335" s="8"/>
      <c r="Q4335" s="13"/>
      <c r="R4335" s="21"/>
      <c r="S4335" s="8"/>
      <c r="T4335" s="10"/>
      <c r="U4335" s="13"/>
      <c r="V4335" s="13"/>
      <c r="W4335" s="14"/>
      <c r="X4335" s="226"/>
      <c r="Y4335" s="8"/>
      <c r="Z4335" s="9"/>
      <c r="AA4335" s="26"/>
      <c r="AB4335" s="70"/>
    </row>
    <row r="4336" spans="1:28" ht="15.75" x14ac:dyDescent="0.2">
      <c r="A4336" s="67"/>
      <c r="B4336" s="8"/>
      <c r="C4336" s="224"/>
      <c r="D4336" s="28"/>
      <c r="E4336" s="9"/>
      <c r="F4336" s="110"/>
      <c r="G4336" s="12"/>
      <c r="H4336" s="11"/>
      <c r="I4336" s="11"/>
      <c r="J4336" s="1"/>
      <c r="K4336" s="1"/>
      <c r="L4336" s="8"/>
      <c r="M4336" s="14"/>
      <c r="N4336" s="14"/>
      <c r="O4336" s="8"/>
      <c r="P4336" s="8"/>
      <c r="Q4336" s="13"/>
      <c r="R4336" s="21"/>
      <c r="S4336" s="8"/>
      <c r="T4336" s="10"/>
      <c r="U4336" s="13"/>
      <c r="V4336" s="13"/>
      <c r="W4336" s="14"/>
      <c r="X4336" s="226"/>
      <c r="Y4336" s="8"/>
      <c r="Z4336" s="9"/>
      <c r="AA4336" s="26"/>
      <c r="AB4336" s="70"/>
    </row>
    <row r="4337" spans="1:28" ht="15.75" x14ac:dyDescent="0.2">
      <c r="A4337" s="67"/>
      <c r="B4337" s="8"/>
      <c r="C4337" s="224"/>
      <c r="D4337" s="28"/>
      <c r="E4337" s="9"/>
      <c r="F4337" s="110"/>
      <c r="G4337" s="12"/>
      <c r="H4337" s="11"/>
      <c r="I4337" s="11"/>
      <c r="J4337" s="1"/>
      <c r="K4337" s="1"/>
      <c r="L4337" s="8"/>
      <c r="M4337" s="14"/>
      <c r="N4337" s="14"/>
      <c r="O4337" s="8"/>
      <c r="P4337" s="8"/>
      <c r="Q4337" s="13"/>
      <c r="R4337" s="21"/>
      <c r="S4337" s="8"/>
      <c r="T4337" s="10"/>
      <c r="U4337" s="13"/>
      <c r="V4337" s="13"/>
      <c r="W4337" s="14"/>
      <c r="X4337" s="226"/>
      <c r="Y4337" s="8"/>
      <c r="Z4337" s="9"/>
      <c r="AA4337" s="26"/>
      <c r="AB4337" s="70"/>
    </row>
    <row r="4338" spans="1:28" ht="15.75" x14ac:dyDescent="0.2">
      <c r="A4338" s="67"/>
      <c r="B4338" s="8"/>
      <c r="C4338" s="224"/>
      <c r="D4338" s="28"/>
      <c r="E4338" s="9"/>
      <c r="F4338" s="110"/>
      <c r="G4338" s="12"/>
      <c r="H4338" s="11"/>
      <c r="I4338" s="11"/>
      <c r="J4338" s="1"/>
      <c r="K4338" s="1"/>
      <c r="L4338" s="8"/>
      <c r="M4338" s="14"/>
      <c r="N4338" s="14"/>
      <c r="O4338" s="8"/>
      <c r="P4338" s="8"/>
      <c r="Q4338" s="13"/>
      <c r="R4338" s="21"/>
      <c r="S4338" s="8"/>
      <c r="T4338" s="10"/>
      <c r="U4338" s="13"/>
      <c r="V4338" s="13"/>
      <c r="W4338" s="14"/>
      <c r="X4338" s="226"/>
      <c r="Y4338" s="8"/>
      <c r="Z4338" s="9"/>
      <c r="AA4338" s="26"/>
      <c r="AB4338" s="70"/>
    </row>
    <row r="4339" spans="1:28" ht="15.75" x14ac:dyDescent="0.2">
      <c r="A4339" s="67"/>
      <c r="B4339" s="8"/>
      <c r="C4339" s="224"/>
      <c r="D4339" s="28"/>
      <c r="E4339" s="9"/>
      <c r="F4339" s="110"/>
      <c r="G4339" s="12"/>
      <c r="H4339" s="11"/>
      <c r="I4339" s="11"/>
      <c r="J4339" s="1"/>
      <c r="K4339" s="1"/>
      <c r="L4339" s="8"/>
      <c r="M4339" s="14"/>
      <c r="N4339" s="14"/>
      <c r="O4339" s="8"/>
      <c r="P4339" s="8"/>
      <c r="Q4339" s="13"/>
      <c r="R4339" s="21"/>
      <c r="S4339" s="8"/>
      <c r="T4339" s="10"/>
      <c r="U4339" s="13"/>
      <c r="V4339" s="13"/>
      <c r="W4339" s="14"/>
      <c r="X4339" s="226"/>
      <c r="Y4339" s="8"/>
      <c r="Z4339" s="9"/>
      <c r="AA4339" s="26"/>
      <c r="AB4339" s="70"/>
    </row>
    <row r="4340" spans="1:28" ht="15.75" x14ac:dyDescent="0.2">
      <c r="A4340" s="67"/>
      <c r="B4340" s="8"/>
      <c r="C4340" s="224"/>
      <c r="D4340" s="28"/>
      <c r="E4340" s="9"/>
      <c r="F4340" s="110"/>
      <c r="G4340" s="12"/>
      <c r="H4340" s="11"/>
      <c r="I4340" s="11"/>
      <c r="J4340" s="1"/>
      <c r="K4340" s="1"/>
      <c r="L4340" s="8"/>
      <c r="M4340" s="14"/>
      <c r="N4340" s="14"/>
      <c r="O4340" s="8"/>
      <c r="P4340" s="8"/>
      <c r="Q4340" s="13"/>
      <c r="R4340" s="21"/>
      <c r="S4340" s="8"/>
      <c r="T4340" s="10"/>
      <c r="U4340" s="13"/>
      <c r="V4340" s="13"/>
      <c r="W4340" s="14"/>
      <c r="X4340" s="226"/>
      <c r="Y4340" s="8"/>
      <c r="Z4340" s="9"/>
      <c r="AA4340" s="26"/>
      <c r="AB4340" s="70"/>
    </row>
    <row r="4341" spans="1:28" ht="15.75" x14ac:dyDescent="0.2">
      <c r="A4341" s="67"/>
      <c r="B4341" s="8"/>
      <c r="C4341" s="224"/>
      <c r="D4341" s="28"/>
      <c r="E4341" s="9"/>
      <c r="F4341" s="110"/>
      <c r="G4341" s="12"/>
      <c r="H4341" s="11"/>
      <c r="I4341" s="11"/>
      <c r="J4341" s="1"/>
      <c r="K4341" s="1"/>
      <c r="L4341" s="8"/>
      <c r="M4341" s="14"/>
      <c r="N4341" s="14"/>
      <c r="O4341" s="8"/>
      <c r="P4341" s="8"/>
      <c r="Q4341" s="13"/>
      <c r="R4341" s="21"/>
      <c r="S4341" s="8"/>
      <c r="T4341" s="10"/>
      <c r="U4341" s="13"/>
      <c r="V4341" s="13"/>
      <c r="W4341" s="14"/>
      <c r="X4341" s="226"/>
      <c r="Y4341" s="8"/>
      <c r="Z4341" s="9"/>
      <c r="AA4341" s="26"/>
      <c r="AB4341" s="70"/>
    </row>
    <row r="4342" spans="1:28" ht="15.75" x14ac:dyDescent="0.2">
      <c r="A4342" s="67"/>
      <c r="B4342" s="8"/>
      <c r="C4342" s="224"/>
      <c r="D4342" s="28"/>
      <c r="E4342" s="9"/>
      <c r="F4342" s="110"/>
      <c r="G4342" s="12"/>
      <c r="H4342" s="11"/>
      <c r="I4342" s="11"/>
      <c r="J4342" s="1"/>
      <c r="K4342" s="1"/>
      <c r="L4342" s="8"/>
      <c r="M4342" s="14"/>
      <c r="N4342" s="14"/>
      <c r="O4342" s="8"/>
      <c r="P4342" s="8"/>
      <c r="Q4342" s="13"/>
      <c r="R4342" s="21"/>
      <c r="S4342" s="8"/>
      <c r="T4342" s="10"/>
      <c r="U4342" s="13"/>
      <c r="V4342" s="13"/>
      <c r="W4342" s="14"/>
      <c r="X4342" s="226"/>
      <c r="Y4342" s="8"/>
      <c r="Z4342" s="9"/>
      <c r="AA4342" s="26"/>
      <c r="AB4342" s="70"/>
    </row>
    <row r="4343" spans="1:28" ht="15.75" x14ac:dyDescent="0.2">
      <c r="A4343" s="67"/>
      <c r="B4343" s="8"/>
      <c r="C4343" s="224"/>
      <c r="D4343" s="28"/>
      <c r="E4343" s="9"/>
      <c r="F4343" s="110"/>
      <c r="G4343" s="12"/>
      <c r="H4343" s="11"/>
      <c r="I4343" s="11"/>
      <c r="J4343" s="1"/>
      <c r="K4343" s="1"/>
      <c r="L4343" s="8"/>
      <c r="M4343" s="14"/>
      <c r="N4343" s="14"/>
      <c r="O4343" s="8"/>
      <c r="P4343" s="8"/>
      <c r="Q4343" s="13"/>
      <c r="R4343" s="21"/>
      <c r="S4343" s="8"/>
      <c r="T4343" s="10"/>
      <c r="U4343" s="13"/>
      <c r="V4343" s="13"/>
      <c r="W4343" s="14"/>
      <c r="X4343" s="226"/>
      <c r="Y4343" s="8"/>
      <c r="Z4343" s="9"/>
      <c r="AA4343" s="26"/>
      <c r="AB4343" s="70"/>
    </row>
    <row r="4344" spans="1:28" ht="15.75" x14ac:dyDescent="0.2">
      <c r="A4344" s="67"/>
      <c r="B4344" s="8"/>
      <c r="C4344" s="224"/>
      <c r="D4344" s="28"/>
      <c r="E4344" s="9"/>
      <c r="F4344" s="110"/>
      <c r="G4344" s="12"/>
      <c r="H4344" s="11"/>
      <c r="I4344" s="11"/>
      <c r="J4344" s="1"/>
      <c r="K4344" s="1"/>
      <c r="L4344" s="8"/>
      <c r="M4344" s="14"/>
      <c r="N4344" s="14"/>
      <c r="O4344" s="8"/>
      <c r="P4344" s="8"/>
      <c r="Q4344" s="13"/>
      <c r="R4344" s="21"/>
      <c r="S4344" s="8"/>
      <c r="T4344" s="10"/>
      <c r="U4344" s="13"/>
      <c r="V4344" s="13"/>
      <c r="W4344" s="14"/>
      <c r="X4344" s="226"/>
      <c r="Y4344" s="8"/>
      <c r="Z4344" s="9"/>
      <c r="AA4344" s="26"/>
      <c r="AB4344" s="70"/>
    </row>
    <row r="4345" spans="1:28" ht="15.75" x14ac:dyDescent="0.2">
      <c r="A4345" s="67"/>
      <c r="B4345" s="8"/>
      <c r="C4345" s="224"/>
      <c r="D4345" s="28"/>
      <c r="E4345" s="9"/>
      <c r="F4345" s="110"/>
      <c r="G4345" s="12"/>
      <c r="H4345" s="11"/>
      <c r="I4345" s="11"/>
      <c r="J4345" s="1"/>
      <c r="K4345" s="1"/>
      <c r="L4345" s="8"/>
      <c r="M4345" s="14"/>
      <c r="N4345" s="14"/>
      <c r="O4345" s="8"/>
      <c r="P4345" s="8"/>
      <c r="Q4345" s="13"/>
      <c r="R4345" s="21"/>
      <c r="S4345" s="8"/>
      <c r="T4345" s="10"/>
      <c r="U4345" s="13"/>
      <c r="V4345" s="13"/>
      <c r="W4345" s="14"/>
      <c r="X4345" s="226"/>
      <c r="Y4345" s="8"/>
      <c r="Z4345" s="9"/>
      <c r="AA4345" s="26"/>
      <c r="AB4345" s="70"/>
    </row>
    <row r="4346" spans="1:28" ht="15.75" x14ac:dyDescent="0.2">
      <c r="A4346" s="67"/>
      <c r="B4346" s="8"/>
      <c r="C4346" s="224"/>
      <c r="D4346" s="28"/>
      <c r="E4346" s="9"/>
      <c r="F4346" s="110"/>
      <c r="G4346" s="12"/>
      <c r="H4346" s="11"/>
      <c r="I4346" s="11"/>
      <c r="J4346" s="1"/>
      <c r="K4346" s="1"/>
      <c r="L4346" s="8"/>
      <c r="M4346" s="14"/>
      <c r="N4346" s="14"/>
      <c r="O4346" s="8"/>
      <c r="P4346" s="8"/>
      <c r="Q4346" s="13"/>
      <c r="R4346" s="21"/>
      <c r="S4346" s="8"/>
      <c r="T4346" s="10"/>
      <c r="U4346" s="13"/>
      <c r="V4346" s="13"/>
      <c r="W4346" s="14"/>
      <c r="X4346" s="226"/>
      <c r="Y4346" s="8"/>
      <c r="Z4346" s="9"/>
      <c r="AA4346" s="26"/>
      <c r="AB4346" s="70"/>
    </row>
    <row r="4347" spans="1:28" ht="15.75" x14ac:dyDescent="0.2">
      <c r="A4347" s="67"/>
      <c r="B4347" s="8"/>
      <c r="C4347" s="224"/>
      <c r="D4347" s="28"/>
      <c r="E4347" s="9"/>
      <c r="F4347" s="110"/>
      <c r="G4347" s="12"/>
      <c r="H4347" s="11"/>
      <c r="I4347" s="11"/>
      <c r="J4347" s="1"/>
      <c r="K4347" s="1"/>
      <c r="L4347" s="8"/>
      <c r="M4347" s="14"/>
      <c r="N4347" s="14"/>
      <c r="O4347" s="8"/>
      <c r="P4347" s="8"/>
      <c r="Q4347" s="13"/>
      <c r="R4347" s="21"/>
      <c r="S4347" s="8"/>
      <c r="T4347" s="10"/>
      <c r="U4347" s="13"/>
      <c r="V4347" s="13"/>
      <c r="W4347" s="14"/>
      <c r="X4347" s="226"/>
      <c r="Y4347" s="8"/>
      <c r="Z4347" s="9"/>
      <c r="AA4347" s="26"/>
      <c r="AB4347" s="70"/>
    </row>
    <row r="4348" spans="1:28" ht="15.75" x14ac:dyDescent="0.2">
      <c r="A4348" s="67"/>
      <c r="B4348" s="8"/>
      <c r="C4348" s="224"/>
      <c r="D4348" s="28"/>
      <c r="E4348" s="9"/>
      <c r="F4348" s="110"/>
      <c r="G4348" s="12"/>
      <c r="H4348" s="11"/>
      <c r="I4348" s="11"/>
      <c r="J4348" s="1"/>
      <c r="K4348" s="1"/>
      <c r="L4348" s="8"/>
      <c r="M4348" s="14"/>
      <c r="N4348" s="14"/>
      <c r="O4348" s="8"/>
      <c r="P4348" s="8"/>
      <c r="Q4348" s="13"/>
      <c r="R4348" s="21"/>
      <c r="S4348" s="8"/>
      <c r="T4348" s="10"/>
      <c r="U4348" s="13"/>
      <c r="V4348" s="13"/>
      <c r="W4348" s="14"/>
      <c r="X4348" s="226"/>
      <c r="Y4348" s="8"/>
      <c r="Z4348" s="9"/>
      <c r="AA4348" s="26"/>
      <c r="AB4348" s="70"/>
    </row>
    <row r="4349" spans="1:28" ht="15.75" x14ac:dyDescent="0.2">
      <c r="A4349" s="67"/>
      <c r="B4349" s="8"/>
      <c r="C4349" s="224"/>
      <c r="D4349" s="28"/>
      <c r="E4349" s="9"/>
      <c r="F4349" s="110"/>
      <c r="G4349" s="12"/>
      <c r="H4349" s="11"/>
      <c r="I4349" s="11"/>
      <c r="J4349" s="1"/>
      <c r="K4349" s="1"/>
      <c r="L4349" s="8"/>
      <c r="M4349" s="14"/>
      <c r="N4349" s="14"/>
      <c r="O4349" s="8"/>
      <c r="P4349" s="8"/>
      <c r="Q4349" s="13"/>
      <c r="R4349" s="21"/>
      <c r="S4349" s="8"/>
      <c r="T4349" s="10"/>
      <c r="U4349" s="13"/>
      <c r="V4349" s="13"/>
      <c r="W4349" s="14"/>
      <c r="X4349" s="226"/>
      <c r="Y4349" s="8"/>
      <c r="Z4349" s="9"/>
      <c r="AA4349" s="26"/>
      <c r="AB4349" s="70"/>
    </row>
    <row r="4350" spans="1:28" ht="15.75" x14ac:dyDescent="0.2">
      <c r="A4350" s="67"/>
      <c r="B4350" s="8"/>
      <c r="C4350" s="224"/>
      <c r="D4350" s="28"/>
      <c r="E4350" s="9"/>
      <c r="F4350" s="110"/>
      <c r="G4350" s="12"/>
      <c r="H4350" s="11"/>
      <c r="I4350" s="11"/>
      <c r="J4350" s="1"/>
      <c r="K4350" s="1"/>
      <c r="L4350" s="8"/>
      <c r="M4350" s="14"/>
      <c r="N4350" s="14"/>
      <c r="O4350" s="8"/>
      <c r="P4350" s="8"/>
      <c r="Q4350" s="13"/>
      <c r="R4350" s="21"/>
      <c r="S4350" s="8"/>
      <c r="T4350" s="10"/>
      <c r="U4350" s="13"/>
      <c r="V4350" s="13"/>
      <c r="W4350" s="14"/>
      <c r="X4350" s="226"/>
      <c r="Y4350" s="8"/>
      <c r="Z4350" s="9"/>
      <c r="AA4350" s="26"/>
      <c r="AB4350" s="70"/>
    </row>
    <row r="4351" spans="1:28" ht="15.75" x14ac:dyDescent="0.2">
      <c r="A4351" s="67"/>
      <c r="B4351" s="8"/>
      <c r="C4351" s="224"/>
      <c r="D4351" s="28"/>
      <c r="E4351" s="9"/>
      <c r="F4351" s="110"/>
      <c r="G4351" s="12"/>
      <c r="H4351" s="11"/>
      <c r="I4351" s="11"/>
      <c r="J4351" s="1"/>
      <c r="K4351" s="1"/>
      <c r="L4351" s="8"/>
      <c r="M4351" s="14"/>
      <c r="N4351" s="14"/>
      <c r="O4351" s="8"/>
      <c r="P4351" s="8"/>
      <c r="Q4351" s="13"/>
      <c r="R4351" s="21"/>
      <c r="S4351" s="8"/>
      <c r="T4351" s="10"/>
      <c r="U4351" s="13"/>
      <c r="V4351" s="13"/>
      <c r="W4351" s="14"/>
      <c r="X4351" s="226"/>
      <c r="Y4351" s="8"/>
      <c r="Z4351" s="9"/>
      <c r="AA4351" s="26"/>
      <c r="AB4351" s="70"/>
    </row>
    <row r="4352" spans="1:28" ht="15.75" x14ac:dyDescent="0.2">
      <c r="A4352" s="67"/>
      <c r="B4352" s="8"/>
      <c r="C4352" s="224"/>
      <c r="D4352" s="28"/>
      <c r="E4352" s="9"/>
      <c r="F4352" s="110"/>
      <c r="G4352" s="12"/>
      <c r="H4352" s="11"/>
      <c r="I4352" s="11"/>
      <c r="J4352" s="1"/>
      <c r="K4352" s="1"/>
      <c r="L4352" s="8"/>
      <c r="M4352" s="14"/>
      <c r="N4352" s="14"/>
      <c r="O4352" s="8"/>
      <c r="P4352" s="8"/>
      <c r="Q4352" s="13"/>
      <c r="R4352" s="21"/>
      <c r="S4352" s="8"/>
      <c r="T4352" s="10"/>
      <c r="U4352" s="13"/>
      <c r="V4352" s="13"/>
      <c r="W4352" s="14"/>
      <c r="X4352" s="226"/>
      <c r="Y4352" s="8"/>
      <c r="Z4352" s="9"/>
      <c r="AA4352" s="26"/>
      <c r="AB4352" s="70"/>
    </row>
    <row r="4353" spans="1:28" ht="15.75" x14ac:dyDescent="0.2">
      <c r="A4353" s="67"/>
      <c r="B4353" s="8"/>
      <c r="C4353" s="224"/>
      <c r="D4353" s="28"/>
      <c r="E4353" s="9"/>
      <c r="F4353" s="110"/>
      <c r="G4353" s="12"/>
      <c r="H4353" s="11"/>
      <c r="I4353" s="11"/>
      <c r="J4353" s="1"/>
      <c r="K4353" s="1"/>
      <c r="L4353" s="8"/>
      <c r="M4353" s="14"/>
      <c r="N4353" s="14"/>
      <c r="O4353" s="8"/>
      <c r="P4353" s="8"/>
      <c r="Q4353" s="13"/>
      <c r="R4353" s="21"/>
      <c r="S4353" s="8"/>
      <c r="T4353" s="10"/>
      <c r="U4353" s="13"/>
      <c r="V4353" s="13"/>
      <c r="W4353" s="14"/>
      <c r="X4353" s="226"/>
      <c r="Y4353" s="8"/>
      <c r="Z4353" s="9"/>
      <c r="AA4353" s="26"/>
      <c r="AB4353" s="70"/>
    </row>
    <row r="4354" spans="1:28" ht="15.75" x14ac:dyDescent="0.2">
      <c r="A4354" s="67"/>
      <c r="B4354" s="8"/>
      <c r="C4354" s="224"/>
      <c r="D4354" s="28"/>
      <c r="E4354" s="9"/>
      <c r="F4354" s="110"/>
      <c r="G4354" s="12"/>
      <c r="H4354" s="11"/>
      <c r="I4354" s="11"/>
      <c r="J4354" s="1"/>
      <c r="K4354" s="1"/>
      <c r="L4354" s="8"/>
      <c r="M4354" s="14"/>
      <c r="N4354" s="14"/>
      <c r="O4354" s="8"/>
      <c r="P4354" s="8"/>
      <c r="Q4354" s="13"/>
      <c r="R4354" s="21"/>
      <c r="S4354" s="8"/>
      <c r="T4354" s="10"/>
      <c r="U4354" s="13"/>
      <c r="V4354" s="13"/>
      <c r="W4354" s="14"/>
      <c r="X4354" s="226"/>
      <c r="Y4354" s="8"/>
      <c r="Z4354" s="9"/>
      <c r="AA4354" s="26"/>
      <c r="AB4354" s="70"/>
    </row>
    <row r="4355" spans="1:28" ht="15.75" x14ac:dyDescent="0.2">
      <c r="A4355" s="67"/>
      <c r="B4355" s="8"/>
      <c r="C4355" s="224"/>
      <c r="D4355" s="28"/>
      <c r="E4355" s="9"/>
      <c r="F4355" s="110"/>
      <c r="G4355" s="12"/>
      <c r="H4355" s="11"/>
      <c r="I4355" s="11"/>
      <c r="J4355" s="1"/>
      <c r="K4355" s="1"/>
      <c r="L4355" s="8"/>
      <c r="M4355" s="14"/>
      <c r="N4355" s="14"/>
      <c r="O4355" s="8"/>
      <c r="P4355" s="8"/>
      <c r="Q4355" s="13"/>
      <c r="R4355" s="21"/>
      <c r="S4355" s="8"/>
      <c r="T4355" s="10"/>
      <c r="U4355" s="13"/>
      <c r="V4355" s="13"/>
      <c r="W4355" s="14"/>
      <c r="X4355" s="226"/>
      <c r="Y4355" s="8"/>
      <c r="Z4355" s="9"/>
      <c r="AA4355" s="26"/>
      <c r="AB4355" s="70"/>
    </row>
    <row r="4356" spans="1:28" ht="15.75" x14ac:dyDescent="0.2">
      <c r="A4356" s="67"/>
      <c r="B4356" s="8"/>
      <c r="C4356" s="224"/>
      <c r="D4356" s="28"/>
      <c r="E4356" s="9"/>
      <c r="F4356" s="110"/>
      <c r="G4356" s="12"/>
      <c r="H4356" s="11"/>
      <c r="I4356" s="11"/>
      <c r="J4356" s="1"/>
      <c r="K4356" s="1"/>
      <c r="L4356" s="8"/>
      <c r="M4356" s="14"/>
      <c r="N4356" s="14"/>
      <c r="O4356" s="8"/>
      <c r="P4356" s="8"/>
      <c r="Q4356" s="13"/>
      <c r="R4356" s="21"/>
      <c r="S4356" s="8"/>
      <c r="T4356" s="10"/>
      <c r="U4356" s="13"/>
      <c r="V4356" s="13"/>
      <c r="W4356" s="14"/>
      <c r="X4356" s="226"/>
      <c r="Y4356" s="8"/>
      <c r="Z4356" s="9"/>
      <c r="AA4356" s="26"/>
      <c r="AB4356" s="70"/>
    </row>
    <row r="4357" spans="1:28" ht="15.75" x14ac:dyDescent="0.2">
      <c r="A4357" s="67"/>
      <c r="B4357" s="8"/>
      <c r="C4357" s="224"/>
      <c r="D4357" s="28"/>
      <c r="E4357" s="9"/>
      <c r="F4357" s="110"/>
      <c r="G4357" s="12"/>
      <c r="H4357" s="11"/>
      <c r="I4357" s="11"/>
      <c r="J4357" s="1"/>
      <c r="K4357" s="1"/>
      <c r="L4357" s="8"/>
      <c r="M4357" s="14"/>
      <c r="N4357" s="14"/>
      <c r="O4357" s="8"/>
      <c r="P4357" s="8"/>
      <c r="Q4357" s="13"/>
      <c r="R4357" s="21"/>
      <c r="S4357" s="8"/>
      <c r="T4357" s="10"/>
      <c r="U4357" s="13"/>
      <c r="V4357" s="13"/>
      <c r="W4357" s="14"/>
      <c r="X4357" s="226"/>
      <c r="Y4357" s="8"/>
      <c r="Z4357" s="9"/>
      <c r="AA4357" s="26"/>
      <c r="AB4357" s="70"/>
    </row>
    <row r="4358" spans="1:28" ht="15.75" x14ac:dyDescent="0.2">
      <c r="A4358" s="67"/>
      <c r="B4358" s="8"/>
      <c r="C4358" s="224"/>
      <c r="D4358" s="28"/>
      <c r="E4358" s="9"/>
      <c r="F4358" s="110"/>
      <c r="G4358" s="12"/>
      <c r="H4358" s="11"/>
      <c r="I4358" s="11"/>
      <c r="J4358" s="1"/>
      <c r="K4358" s="1"/>
      <c r="L4358" s="8"/>
      <c r="M4358" s="14"/>
      <c r="N4358" s="14"/>
      <c r="O4358" s="8"/>
      <c r="P4358" s="8"/>
      <c r="Q4358" s="13"/>
      <c r="R4358" s="21"/>
      <c r="S4358" s="8"/>
      <c r="T4358" s="10"/>
      <c r="U4358" s="13"/>
      <c r="V4358" s="13"/>
      <c r="W4358" s="14"/>
      <c r="X4358" s="226"/>
      <c r="Y4358" s="8"/>
      <c r="Z4358" s="9"/>
      <c r="AA4358" s="26"/>
      <c r="AB4358" s="70"/>
    </row>
    <row r="4359" spans="1:28" ht="15.75" x14ac:dyDescent="0.2">
      <c r="A4359" s="67"/>
      <c r="B4359" s="8"/>
      <c r="C4359" s="224"/>
      <c r="D4359" s="28"/>
      <c r="E4359" s="9"/>
      <c r="F4359" s="110"/>
      <c r="G4359" s="12"/>
      <c r="H4359" s="11"/>
      <c r="I4359" s="11"/>
      <c r="J4359" s="1"/>
      <c r="K4359" s="1"/>
      <c r="L4359" s="8"/>
      <c r="M4359" s="14"/>
      <c r="N4359" s="14"/>
      <c r="O4359" s="8"/>
      <c r="P4359" s="8"/>
      <c r="Q4359" s="13"/>
      <c r="R4359" s="21"/>
      <c r="S4359" s="8"/>
      <c r="T4359" s="10"/>
      <c r="U4359" s="13"/>
      <c r="V4359" s="13"/>
      <c r="W4359" s="14"/>
      <c r="X4359" s="226"/>
      <c r="Y4359" s="8"/>
      <c r="Z4359" s="9"/>
      <c r="AA4359" s="26"/>
      <c r="AB4359" s="70"/>
    </row>
    <row r="4360" spans="1:28" ht="15.75" x14ac:dyDescent="0.2">
      <c r="A4360" s="67"/>
      <c r="B4360" s="8"/>
      <c r="C4360" s="224"/>
      <c r="D4360" s="28"/>
      <c r="E4360" s="9"/>
      <c r="F4360" s="110"/>
      <c r="G4360" s="12"/>
      <c r="H4360" s="11"/>
      <c r="I4360" s="11"/>
      <c r="J4360" s="1"/>
      <c r="K4360" s="1"/>
      <c r="L4360" s="8"/>
      <c r="M4360" s="14"/>
      <c r="N4360" s="14"/>
      <c r="O4360" s="8"/>
      <c r="P4360" s="8"/>
      <c r="Q4360" s="13"/>
      <c r="R4360" s="21"/>
      <c r="S4360" s="8"/>
      <c r="T4360" s="10"/>
      <c r="U4360" s="13"/>
      <c r="V4360" s="13"/>
      <c r="W4360" s="14"/>
      <c r="X4360" s="226"/>
      <c r="Y4360" s="8"/>
      <c r="Z4360" s="9"/>
      <c r="AA4360" s="26"/>
      <c r="AB4360" s="70"/>
    </row>
    <row r="4361" spans="1:28" ht="15.75" x14ac:dyDescent="0.2">
      <c r="A4361" s="67"/>
      <c r="B4361" s="8"/>
      <c r="C4361" s="224"/>
      <c r="D4361" s="28"/>
      <c r="E4361" s="9"/>
      <c r="F4361" s="110"/>
      <c r="G4361" s="12"/>
      <c r="H4361" s="11"/>
      <c r="I4361" s="11"/>
      <c r="J4361" s="1"/>
      <c r="K4361" s="1"/>
      <c r="L4361" s="8"/>
      <c r="M4361" s="14"/>
      <c r="N4361" s="14"/>
      <c r="O4361" s="8"/>
      <c r="P4361" s="8"/>
      <c r="Q4361" s="13"/>
      <c r="R4361" s="21"/>
      <c r="S4361" s="8"/>
      <c r="T4361" s="10"/>
      <c r="U4361" s="13"/>
      <c r="V4361" s="13"/>
      <c r="W4361" s="14"/>
      <c r="X4361" s="226"/>
      <c r="Y4361" s="8"/>
      <c r="Z4361" s="9"/>
      <c r="AA4361" s="26"/>
      <c r="AB4361" s="70"/>
    </row>
    <row r="4362" spans="1:28" ht="15.75" x14ac:dyDescent="0.2">
      <c r="A4362" s="67"/>
      <c r="B4362" s="8"/>
      <c r="C4362" s="224"/>
      <c r="D4362" s="28"/>
      <c r="E4362" s="9"/>
      <c r="F4362" s="110"/>
      <c r="G4362" s="12"/>
      <c r="H4362" s="11"/>
      <c r="I4362" s="11"/>
      <c r="J4362" s="1"/>
      <c r="K4362" s="1"/>
      <c r="L4362" s="8"/>
      <c r="M4362" s="14"/>
      <c r="N4362" s="14"/>
      <c r="O4362" s="8"/>
      <c r="P4362" s="8"/>
      <c r="Q4362" s="13"/>
      <c r="R4362" s="21"/>
      <c r="S4362" s="8"/>
      <c r="T4362" s="10"/>
      <c r="U4362" s="13"/>
      <c r="V4362" s="13"/>
      <c r="W4362" s="14"/>
      <c r="X4362" s="226"/>
      <c r="Y4362" s="8"/>
      <c r="Z4362" s="9"/>
      <c r="AA4362" s="26"/>
      <c r="AB4362" s="70"/>
    </row>
    <row r="4363" spans="1:28" ht="15.75" x14ac:dyDescent="0.2">
      <c r="A4363" s="67"/>
      <c r="B4363" s="8"/>
      <c r="C4363" s="224"/>
      <c r="D4363" s="28"/>
      <c r="E4363" s="9"/>
      <c r="F4363" s="110"/>
      <c r="G4363" s="12"/>
      <c r="H4363" s="11"/>
      <c r="I4363" s="11"/>
      <c r="J4363" s="1"/>
      <c r="K4363" s="1"/>
      <c r="L4363" s="8"/>
      <c r="M4363" s="14"/>
      <c r="N4363" s="14"/>
      <c r="O4363" s="8"/>
      <c r="P4363" s="8"/>
      <c r="Q4363" s="13"/>
      <c r="R4363" s="21"/>
      <c r="S4363" s="8"/>
      <c r="T4363" s="10"/>
      <c r="U4363" s="13"/>
      <c r="V4363" s="13"/>
      <c r="W4363" s="14"/>
      <c r="X4363" s="226"/>
      <c r="Y4363" s="8"/>
      <c r="Z4363" s="9"/>
      <c r="AA4363" s="26"/>
      <c r="AB4363" s="70"/>
    </row>
    <row r="4364" spans="1:28" ht="15.75" x14ac:dyDescent="0.2">
      <c r="A4364" s="67"/>
      <c r="B4364" s="8"/>
      <c r="C4364" s="224"/>
      <c r="D4364" s="28"/>
      <c r="E4364" s="9"/>
      <c r="F4364" s="110"/>
      <c r="G4364" s="12"/>
      <c r="H4364" s="11"/>
      <c r="I4364" s="11"/>
      <c r="J4364" s="1"/>
      <c r="K4364" s="1"/>
      <c r="L4364" s="8"/>
      <c r="M4364" s="14"/>
      <c r="N4364" s="14"/>
      <c r="O4364" s="8"/>
      <c r="P4364" s="8"/>
      <c r="Q4364" s="13"/>
      <c r="R4364" s="21"/>
      <c r="S4364" s="8"/>
      <c r="T4364" s="10"/>
      <c r="U4364" s="13"/>
      <c r="V4364" s="13"/>
      <c r="W4364" s="14"/>
      <c r="X4364" s="226"/>
      <c r="Y4364" s="8"/>
      <c r="Z4364" s="9"/>
      <c r="AA4364" s="26"/>
      <c r="AB4364" s="70"/>
    </row>
    <row r="4365" spans="1:28" ht="15.75" x14ac:dyDescent="0.2">
      <c r="A4365" s="67"/>
      <c r="B4365" s="8"/>
      <c r="C4365" s="224"/>
      <c r="D4365" s="28"/>
      <c r="E4365" s="9"/>
      <c r="F4365" s="110"/>
      <c r="G4365" s="12"/>
      <c r="H4365" s="11"/>
      <c r="I4365" s="11"/>
      <c r="J4365" s="1"/>
      <c r="K4365" s="1"/>
      <c r="L4365" s="8"/>
      <c r="M4365" s="14"/>
      <c r="N4365" s="14"/>
      <c r="O4365" s="8"/>
      <c r="P4365" s="8"/>
      <c r="Q4365" s="13"/>
      <c r="R4365" s="21"/>
      <c r="S4365" s="8"/>
      <c r="T4365" s="10"/>
      <c r="U4365" s="13"/>
      <c r="V4365" s="13"/>
      <c r="W4365" s="14"/>
      <c r="X4365" s="226"/>
      <c r="Y4365" s="8"/>
      <c r="Z4365" s="9"/>
      <c r="AA4365" s="26"/>
      <c r="AB4365" s="70"/>
    </row>
    <row r="4366" spans="1:28" ht="15.75" x14ac:dyDescent="0.2">
      <c r="A4366" s="67"/>
      <c r="B4366" s="8"/>
      <c r="C4366" s="224"/>
      <c r="D4366" s="28"/>
      <c r="E4366" s="9"/>
      <c r="F4366" s="110"/>
      <c r="G4366" s="12"/>
      <c r="H4366" s="11"/>
      <c r="I4366" s="11"/>
      <c r="J4366" s="1"/>
      <c r="K4366" s="1"/>
      <c r="L4366" s="8"/>
      <c r="M4366" s="14"/>
      <c r="N4366" s="14"/>
      <c r="O4366" s="8"/>
      <c r="P4366" s="8"/>
      <c r="Q4366" s="13"/>
      <c r="R4366" s="21"/>
      <c r="S4366" s="8"/>
      <c r="T4366" s="10"/>
      <c r="U4366" s="13"/>
      <c r="V4366" s="13"/>
      <c r="W4366" s="14"/>
      <c r="X4366" s="226"/>
      <c r="Y4366" s="8"/>
      <c r="Z4366" s="9"/>
      <c r="AA4366" s="26"/>
      <c r="AB4366" s="70"/>
    </row>
    <row r="4367" spans="1:28" ht="15.75" x14ac:dyDescent="0.2">
      <c r="A4367" s="67"/>
      <c r="B4367" s="8"/>
      <c r="C4367" s="224"/>
      <c r="D4367" s="28"/>
      <c r="E4367" s="9"/>
      <c r="F4367" s="110"/>
      <c r="G4367" s="12"/>
      <c r="H4367" s="11"/>
      <c r="I4367" s="11"/>
      <c r="J4367" s="1"/>
      <c r="K4367" s="1"/>
      <c r="L4367" s="8"/>
      <c r="M4367" s="14"/>
      <c r="N4367" s="14"/>
      <c r="O4367" s="8"/>
      <c r="P4367" s="8"/>
      <c r="Q4367" s="13"/>
      <c r="R4367" s="21"/>
      <c r="S4367" s="8"/>
      <c r="T4367" s="10"/>
      <c r="U4367" s="13"/>
      <c r="V4367" s="13"/>
      <c r="W4367" s="14"/>
      <c r="X4367" s="226"/>
      <c r="Y4367" s="8"/>
      <c r="Z4367" s="9"/>
      <c r="AA4367" s="26"/>
      <c r="AB4367" s="70"/>
    </row>
    <row r="4368" spans="1:28" ht="15.75" x14ac:dyDescent="0.2">
      <c r="A4368" s="67"/>
      <c r="B4368" s="8"/>
      <c r="C4368" s="224"/>
      <c r="D4368" s="28"/>
      <c r="E4368" s="9"/>
      <c r="F4368" s="110"/>
      <c r="G4368" s="12"/>
      <c r="H4368" s="11"/>
      <c r="I4368" s="11"/>
      <c r="J4368" s="1"/>
      <c r="K4368" s="1"/>
      <c r="L4368" s="8"/>
      <c r="M4368" s="14"/>
      <c r="N4368" s="14"/>
      <c r="O4368" s="8"/>
      <c r="P4368" s="8"/>
      <c r="Q4368" s="13"/>
      <c r="R4368" s="21"/>
      <c r="S4368" s="8"/>
      <c r="T4368" s="10"/>
      <c r="U4368" s="13"/>
      <c r="V4368" s="13"/>
      <c r="W4368" s="14"/>
      <c r="X4368" s="226"/>
      <c r="Y4368" s="8"/>
      <c r="Z4368" s="9"/>
      <c r="AA4368" s="26"/>
      <c r="AB4368" s="70"/>
    </row>
    <row r="4369" spans="1:28" ht="15.75" x14ac:dyDescent="0.2">
      <c r="A4369" s="67"/>
      <c r="B4369" s="8"/>
      <c r="C4369" s="224"/>
      <c r="D4369" s="28"/>
      <c r="E4369" s="9"/>
      <c r="F4369" s="110"/>
      <c r="G4369" s="12"/>
      <c r="H4369" s="11"/>
      <c r="I4369" s="11"/>
      <c r="J4369" s="1"/>
      <c r="K4369" s="1"/>
      <c r="L4369" s="8"/>
      <c r="M4369" s="14"/>
      <c r="N4369" s="14"/>
      <c r="O4369" s="8"/>
      <c r="P4369" s="8"/>
      <c r="Q4369" s="13"/>
      <c r="R4369" s="21"/>
      <c r="S4369" s="8"/>
      <c r="T4369" s="10"/>
      <c r="U4369" s="13"/>
      <c r="V4369" s="13"/>
      <c r="W4369" s="14"/>
      <c r="X4369" s="226"/>
      <c r="Y4369" s="8"/>
      <c r="Z4369" s="9"/>
      <c r="AA4369" s="26"/>
      <c r="AB4369" s="70"/>
    </row>
    <row r="4370" spans="1:28" ht="15.75" x14ac:dyDescent="0.2">
      <c r="A4370" s="67"/>
      <c r="B4370" s="8"/>
      <c r="C4370" s="224"/>
      <c r="D4370" s="28"/>
      <c r="E4370" s="9"/>
      <c r="F4370" s="110"/>
      <c r="G4370" s="12"/>
      <c r="H4370" s="11"/>
      <c r="I4370" s="11"/>
      <c r="J4370" s="1"/>
      <c r="K4370" s="1"/>
      <c r="L4370" s="8"/>
      <c r="M4370" s="14"/>
      <c r="N4370" s="14"/>
      <c r="O4370" s="8"/>
      <c r="P4370" s="8"/>
      <c r="Q4370" s="13"/>
      <c r="R4370" s="21"/>
      <c r="S4370" s="8"/>
      <c r="T4370" s="10"/>
      <c r="U4370" s="13"/>
      <c r="V4370" s="13"/>
      <c r="W4370" s="14"/>
      <c r="X4370" s="226"/>
      <c r="Y4370" s="8"/>
      <c r="Z4370" s="9"/>
      <c r="AA4370" s="26"/>
      <c r="AB4370" s="70"/>
    </row>
    <row r="4371" spans="1:28" ht="15.75" x14ac:dyDescent="0.2">
      <c r="A4371" s="67"/>
      <c r="B4371" s="8"/>
      <c r="C4371" s="224"/>
      <c r="D4371" s="28"/>
      <c r="E4371" s="9"/>
      <c r="F4371" s="110"/>
      <c r="G4371" s="12"/>
      <c r="H4371" s="11"/>
      <c r="I4371" s="11"/>
      <c r="J4371" s="1"/>
      <c r="K4371" s="1"/>
      <c r="L4371" s="8"/>
      <c r="M4371" s="14"/>
      <c r="N4371" s="14"/>
      <c r="O4371" s="8"/>
      <c r="P4371" s="8"/>
      <c r="Q4371" s="13"/>
      <c r="R4371" s="21"/>
      <c r="S4371" s="8"/>
      <c r="T4371" s="10"/>
      <c r="U4371" s="13"/>
      <c r="V4371" s="13"/>
      <c r="W4371" s="14"/>
      <c r="X4371" s="226"/>
      <c r="Y4371" s="8"/>
      <c r="Z4371" s="9"/>
      <c r="AA4371" s="26"/>
      <c r="AB4371" s="70"/>
    </row>
    <row r="4372" spans="1:28" ht="15.75" x14ac:dyDescent="0.2">
      <c r="A4372" s="67"/>
      <c r="B4372" s="8"/>
      <c r="C4372" s="224"/>
      <c r="D4372" s="28"/>
      <c r="E4372" s="9"/>
      <c r="F4372" s="110"/>
      <c r="G4372" s="12"/>
      <c r="H4372" s="11"/>
      <c r="I4372" s="11"/>
      <c r="J4372" s="1"/>
      <c r="K4372" s="1"/>
      <c r="L4372" s="8"/>
      <c r="M4372" s="14"/>
      <c r="N4372" s="14"/>
      <c r="O4372" s="8"/>
      <c r="P4372" s="8"/>
      <c r="Q4372" s="13"/>
      <c r="R4372" s="21"/>
      <c r="S4372" s="8"/>
      <c r="T4372" s="10"/>
      <c r="U4372" s="13"/>
      <c r="V4372" s="13"/>
      <c r="W4372" s="14"/>
      <c r="X4372" s="226"/>
      <c r="Y4372" s="8"/>
      <c r="Z4372" s="9"/>
      <c r="AA4372" s="26"/>
      <c r="AB4372" s="70"/>
    </row>
    <row r="4373" spans="1:28" ht="15.75" x14ac:dyDescent="0.2">
      <c r="A4373" s="67"/>
      <c r="B4373" s="8"/>
      <c r="C4373" s="224"/>
      <c r="D4373" s="28"/>
      <c r="E4373" s="9"/>
      <c r="F4373" s="110"/>
      <c r="G4373" s="12"/>
      <c r="H4373" s="11"/>
      <c r="I4373" s="11"/>
      <c r="J4373" s="1"/>
      <c r="K4373" s="1"/>
      <c r="L4373" s="8"/>
      <c r="M4373" s="14"/>
      <c r="N4373" s="14"/>
      <c r="O4373" s="8"/>
      <c r="P4373" s="8"/>
      <c r="Q4373" s="13"/>
      <c r="R4373" s="21"/>
      <c r="S4373" s="8"/>
      <c r="T4373" s="10"/>
      <c r="U4373" s="13"/>
      <c r="V4373" s="13"/>
      <c r="W4373" s="14"/>
      <c r="X4373" s="226"/>
      <c r="Y4373" s="8"/>
      <c r="Z4373" s="9"/>
      <c r="AA4373" s="26"/>
      <c r="AB4373" s="70"/>
    </row>
    <row r="4374" spans="1:28" ht="15.75" x14ac:dyDescent="0.2">
      <c r="A4374" s="67"/>
      <c r="B4374" s="8"/>
      <c r="C4374" s="224"/>
      <c r="D4374" s="28"/>
      <c r="E4374" s="9"/>
      <c r="F4374" s="110"/>
      <c r="G4374" s="12"/>
      <c r="H4374" s="11"/>
      <c r="I4374" s="11"/>
      <c r="J4374" s="1"/>
      <c r="K4374" s="1"/>
      <c r="L4374" s="8"/>
      <c r="M4374" s="14"/>
      <c r="N4374" s="14"/>
      <c r="O4374" s="8"/>
      <c r="P4374" s="8"/>
      <c r="Q4374" s="13"/>
      <c r="R4374" s="21"/>
      <c r="S4374" s="8"/>
      <c r="T4374" s="10"/>
      <c r="U4374" s="13"/>
      <c r="V4374" s="13"/>
      <c r="W4374" s="14"/>
      <c r="X4374" s="226"/>
      <c r="Y4374" s="8"/>
      <c r="Z4374" s="9"/>
      <c r="AA4374" s="26"/>
      <c r="AB4374" s="70"/>
    </row>
    <row r="4375" spans="1:28" ht="15.75" x14ac:dyDescent="0.2">
      <c r="A4375" s="67"/>
      <c r="B4375" s="8"/>
      <c r="C4375" s="224"/>
      <c r="D4375" s="28"/>
      <c r="E4375" s="9"/>
      <c r="F4375" s="110"/>
      <c r="G4375" s="12"/>
      <c r="H4375" s="11"/>
      <c r="I4375" s="11"/>
      <c r="J4375" s="1"/>
      <c r="K4375" s="1"/>
      <c r="L4375" s="8"/>
      <c r="M4375" s="14"/>
      <c r="N4375" s="14"/>
      <c r="O4375" s="8"/>
      <c r="P4375" s="8"/>
      <c r="Q4375" s="13"/>
      <c r="R4375" s="21"/>
      <c r="S4375" s="8"/>
      <c r="T4375" s="10"/>
      <c r="U4375" s="13"/>
      <c r="V4375" s="13"/>
      <c r="W4375" s="14"/>
      <c r="X4375" s="226"/>
      <c r="Y4375" s="8"/>
      <c r="Z4375" s="9"/>
      <c r="AA4375" s="26"/>
      <c r="AB4375" s="70"/>
    </row>
    <row r="4376" spans="1:28" ht="15.75" x14ac:dyDescent="0.2">
      <c r="A4376" s="67"/>
      <c r="B4376" s="8"/>
      <c r="C4376" s="224"/>
      <c r="D4376" s="28"/>
      <c r="E4376" s="9"/>
      <c r="F4376" s="110"/>
      <c r="G4376" s="12"/>
      <c r="H4376" s="11"/>
      <c r="I4376" s="11"/>
      <c r="J4376" s="1"/>
      <c r="K4376" s="1"/>
      <c r="L4376" s="8"/>
      <c r="M4376" s="14"/>
      <c r="N4376" s="14"/>
      <c r="O4376" s="8"/>
      <c r="P4376" s="8"/>
      <c r="Q4376" s="13"/>
      <c r="R4376" s="21"/>
      <c r="S4376" s="8"/>
      <c r="T4376" s="10"/>
      <c r="U4376" s="13"/>
      <c r="V4376" s="13"/>
      <c r="W4376" s="14"/>
      <c r="X4376" s="226"/>
      <c r="Y4376" s="8"/>
      <c r="Z4376" s="9"/>
      <c r="AA4376" s="26"/>
      <c r="AB4376" s="70"/>
    </row>
    <row r="4377" spans="1:28" ht="15.75" x14ac:dyDescent="0.2">
      <c r="A4377" s="67"/>
      <c r="B4377" s="8"/>
      <c r="C4377" s="224"/>
      <c r="D4377" s="28"/>
      <c r="E4377" s="9"/>
      <c r="F4377" s="110"/>
      <c r="G4377" s="12"/>
      <c r="H4377" s="11"/>
      <c r="I4377" s="11"/>
      <c r="J4377" s="1"/>
      <c r="K4377" s="1"/>
      <c r="L4377" s="8"/>
      <c r="M4377" s="14"/>
      <c r="N4377" s="14"/>
      <c r="O4377" s="8"/>
      <c r="P4377" s="8"/>
      <c r="Q4377" s="13"/>
      <c r="R4377" s="21"/>
      <c r="S4377" s="8"/>
      <c r="T4377" s="10"/>
      <c r="U4377" s="13"/>
      <c r="V4377" s="13"/>
      <c r="W4377" s="14"/>
      <c r="X4377" s="226"/>
      <c r="Y4377" s="8"/>
      <c r="Z4377" s="9"/>
      <c r="AA4377" s="26"/>
      <c r="AB4377" s="70"/>
    </row>
    <row r="4378" spans="1:28" ht="15.75" x14ac:dyDescent="0.2">
      <c r="A4378" s="67"/>
      <c r="B4378" s="8"/>
      <c r="C4378" s="224"/>
      <c r="D4378" s="28"/>
      <c r="E4378" s="9"/>
      <c r="F4378" s="110"/>
      <c r="G4378" s="12"/>
      <c r="H4378" s="11"/>
      <c r="I4378" s="11"/>
      <c r="J4378" s="1"/>
      <c r="K4378" s="1"/>
      <c r="L4378" s="8"/>
      <c r="M4378" s="14"/>
      <c r="N4378" s="14"/>
      <c r="O4378" s="8"/>
      <c r="P4378" s="8"/>
      <c r="Q4378" s="13"/>
      <c r="R4378" s="21"/>
      <c r="S4378" s="8"/>
      <c r="T4378" s="10"/>
      <c r="U4378" s="13"/>
      <c r="V4378" s="13"/>
      <c r="W4378" s="14"/>
      <c r="X4378" s="226"/>
      <c r="Y4378" s="8"/>
      <c r="Z4378" s="9"/>
      <c r="AA4378" s="26"/>
      <c r="AB4378" s="70"/>
    </row>
    <row r="4379" spans="1:28" ht="15.75" x14ac:dyDescent="0.2">
      <c r="A4379" s="67"/>
      <c r="B4379" s="8"/>
      <c r="C4379" s="224"/>
      <c r="D4379" s="28"/>
      <c r="E4379" s="9"/>
      <c r="F4379" s="110"/>
      <c r="G4379" s="12"/>
      <c r="H4379" s="11"/>
      <c r="I4379" s="11"/>
      <c r="J4379" s="1"/>
      <c r="K4379" s="1"/>
      <c r="L4379" s="8"/>
      <c r="M4379" s="14"/>
      <c r="N4379" s="14"/>
      <c r="O4379" s="8"/>
      <c r="P4379" s="8"/>
      <c r="Q4379" s="13"/>
      <c r="R4379" s="21"/>
      <c r="S4379" s="8"/>
      <c r="T4379" s="10"/>
      <c r="U4379" s="13"/>
      <c r="V4379" s="13"/>
      <c r="W4379" s="14"/>
      <c r="X4379" s="226"/>
      <c r="Y4379" s="8"/>
      <c r="Z4379" s="9"/>
      <c r="AA4379" s="26"/>
      <c r="AB4379" s="70"/>
    </row>
    <row r="4380" spans="1:28" ht="15.75" x14ac:dyDescent="0.2">
      <c r="A4380" s="67"/>
      <c r="B4380" s="8"/>
      <c r="C4380" s="224"/>
      <c r="D4380" s="28"/>
      <c r="E4380" s="9"/>
      <c r="F4380" s="110"/>
      <c r="G4380" s="12"/>
      <c r="H4380" s="11"/>
      <c r="I4380" s="11"/>
      <c r="J4380" s="1"/>
      <c r="K4380" s="1"/>
      <c r="L4380" s="8"/>
      <c r="M4380" s="14"/>
      <c r="N4380" s="14"/>
      <c r="O4380" s="8"/>
      <c r="P4380" s="8"/>
      <c r="Q4380" s="13"/>
      <c r="R4380" s="21"/>
      <c r="S4380" s="8"/>
      <c r="T4380" s="10"/>
      <c r="U4380" s="13"/>
      <c r="V4380" s="13"/>
      <c r="W4380" s="14"/>
      <c r="X4380" s="226"/>
      <c r="Y4380" s="8"/>
      <c r="Z4380" s="9"/>
      <c r="AA4380" s="26"/>
      <c r="AB4380" s="70"/>
    </row>
    <row r="4381" spans="1:28" ht="15.75" x14ac:dyDescent="0.2">
      <c r="A4381" s="67"/>
      <c r="B4381" s="8"/>
      <c r="C4381" s="224"/>
      <c r="D4381" s="28"/>
      <c r="E4381" s="9"/>
      <c r="F4381" s="110"/>
      <c r="G4381" s="12"/>
      <c r="H4381" s="11"/>
      <c r="I4381" s="11"/>
      <c r="J4381" s="1"/>
      <c r="K4381" s="1"/>
      <c r="L4381" s="8"/>
      <c r="M4381" s="14"/>
      <c r="N4381" s="14"/>
      <c r="O4381" s="8"/>
      <c r="P4381" s="8"/>
      <c r="Q4381" s="13"/>
      <c r="R4381" s="21"/>
      <c r="S4381" s="8"/>
      <c r="T4381" s="10"/>
      <c r="U4381" s="13"/>
      <c r="V4381" s="13"/>
      <c r="W4381" s="14"/>
      <c r="X4381" s="226"/>
      <c r="Y4381" s="8"/>
      <c r="Z4381" s="9"/>
      <c r="AA4381" s="26"/>
      <c r="AB4381" s="70"/>
    </row>
    <row r="4382" spans="1:28" ht="15.75" x14ac:dyDescent="0.2">
      <c r="A4382" s="67"/>
      <c r="B4382" s="8"/>
      <c r="C4382" s="224"/>
      <c r="D4382" s="28"/>
      <c r="E4382" s="9"/>
      <c r="F4382" s="110"/>
      <c r="G4382" s="12"/>
      <c r="H4382" s="11"/>
      <c r="I4382" s="11"/>
      <c r="J4382" s="1"/>
      <c r="K4382" s="1"/>
      <c r="L4382" s="8"/>
      <c r="M4382" s="14"/>
      <c r="N4382" s="14"/>
      <c r="O4382" s="8"/>
      <c r="P4382" s="8"/>
      <c r="Q4382" s="13"/>
      <c r="R4382" s="21"/>
      <c r="S4382" s="8"/>
      <c r="T4382" s="10"/>
      <c r="U4382" s="13"/>
      <c r="V4382" s="13"/>
      <c r="W4382" s="14"/>
      <c r="X4382" s="226"/>
      <c r="Y4382" s="8"/>
      <c r="Z4382" s="9"/>
      <c r="AA4382" s="26"/>
      <c r="AB4382" s="70"/>
    </row>
    <row r="4383" spans="1:28" ht="15.75" x14ac:dyDescent="0.2">
      <c r="A4383" s="67"/>
      <c r="B4383" s="8"/>
      <c r="C4383" s="224"/>
      <c r="D4383" s="28"/>
      <c r="E4383" s="9"/>
      <c r="F4383" s="110"/>
      <c r="G4383" s="12"/>
      <c r="H4383" s="11"/>
      <c r="I4383" s="11"/>
      <c r="J4383" s="1"/>
      <c r="K4383" s="1"/>
      <c r="L4383" s="8"/>
      <c r="M4383" s="14"/>
      <c r="N4383" s="14"/>
      <c r="O4383" s="8"/>
      <c r="P4383" s="8"/>
      <c r="Q4383" s="13"/>
      <c r="R4383" s="21"/>
      <c r="S4383" s="8"/>
      <c r="T4383" s="10"/>
      <c r="U4383" s="13"/>
      <c r="V4383" s="13"/>
      <c r="W4383" s="14"/>
      <c r="X4383" s="226"/>
      <c r="Y4383" s="8"/>
      <c r="Z4383" s="9"/>
      <c r="AA4383" s="26"/>
      <c r="AB4383" s="70"/>
    </row>
    <row r="4384" spans="1:28" ht="15.75" x14ac:dyDescent="0.2">
      <c r="A4384" s="67"/>
      <c r="B4384" s="8"/>
      <c r="C4384" s="224"/>
      <c r="D4384" s="28"/>
      <c r="E4384" s="9"/>
      <c r="F4384" s="110"/>
      <c r="G4384" s="12"/>
      <c r="H4384" s="11"/>
      <c r="I4384" s="11"/>
      <c r="J4384" s="1"/>
      <c r="K4384" s="1"/>
      <c r="L4384" s="8"/>
      <c r="M4384" s="14"/>
      <c r="N4384" s="14"/>
      <c r="O4384" s="8"/>
      <c r="P4384" s="8"/>
      <c r="Q4384" s="13"/>
      <c r="R4384" s="21"/>
      <c r="S4384" s="8"/>
      <c r="T4384" s="10"/>
      <c r="U4384" s="13"/>
      <c r="V4384" s="13"/>
      <c r="W4384" s="14"/>
      <c r="X4384" s="226"/>
      <c r="Y4384" s="8"/>
      <c r="Z4384" s="9"/>
      <c r="AA4384" s="26"/>
      <c r="AB4384" s="70"/>
    </row>
    <row r="4385" spans="1:28" ht="15.75" x14ac:dyDescent="0.2">
      <c r="A4385" s="67"/>
      <c r="B4385" s="8"/>
      <c r="C4385" s="224"/>
      <c r="D4385" s="28"/>
      <c r="E4385" s="9"/>
      <c r="F4385" s="110"/>
      <c r="G4385" s="12"/>
      <c r="H4385" s="11"/>
      <c r="I4385" s="11"/>
      <c r="J4385" s="1"/>
      <c r="K4385" s="1"/>
      <c r="L4385" s="8"/>
      <c r="M4385" s="14"/>
      <c r="N4385" s="14"/>
      <c r="O4385" s="8"/>
      <c r="P4385" s="8"/>
      <c r="Q4385" s="13"/>
      <c r="R4385" s="21"/>
      <c r="S4385" s="8"/>
      <c r="T4385" s="10"/>
      <c r="U4385" s="13"/>
      <c r="V4385" s="13"/>
      <c r="W4385" s="14"/>
      <c r="X4385" s="226"/>
      <c r="Y4385" s="8"/>
      <c r="Z4385" s="9"/>
      <c r="AA4385" s="26"/>
      <c r="AB4385" s="70"/>
    </row>
    <row r="4386" spans="1:28" ht="15.75" x14ac:dyDescent="0.2">
      <c r="A4386" s="67"/>
      <c r="B4386" s="8"/>
      <c r="C4386" s="224"/>
      <c r="D4386" s="28"/>
      <c r="E4386" s="9"/>
      <c r="F4386" s="110"/>
      <c r="G4386" s="12"/>
      <c r="H4386" s="11"/>
      <c r="I4386" s="11"/>
      <c r="J4386" s="1"/>
      <c r="K4386" s="1"/>
      <c r="L4386" s="8"/>
      <c r="M4386" s="14"/>
      <c r="N4386" s="14"/>
      <c r="O4386" s="8"/>
      <c r="P4386" s="8"/>
      <c r="Q4386" s="13"/>
      <c r="R4386" s="21"/>
      <c r="S4386" s="8"/>
      <c r="T4386" s="10"/>
      <c r="U4386" s="13"/>
      <c r="V4386" s="13"/>
      <c r="W4386" s="14"/>
      <c r="X4386" s="226"/>
      <c r="Y4386" s="8"/>
      <c r="Z4386" s="9"/>
      <c r="AA4386" s="26"/>
      <c r="AB4386" s="70"/>
    </row>
    <row r="4387" spans="1:28" ht="15.75" x14ac:dyDescent="0.2">
      <c r="A4387" s="67"/>
      <c r="B4387" s="8"/>
      <c r="C4387" s="224"/>
      <c r="D4387" s="28"/>
      <c r="E4387" s="9"/>
      <c r="F4387" s="110"/>
      <c r="G4387" s="12"/>
      <c r="H4387" s="11"/>
      <c r="I4387" s="11"/>
      <c r="J4387" s="1"/>
      <c r="K4387" s="1"/>
      <c r="L4387" s="8"/>
      <c r="M4387" s="14"/>
      <c r="N4387" s="14"/>
      <c r="O4387" s="8"/>
      <c r="P4387" s="8"/>
      <c r="Q4387" s="13"/>
      <c r="R4387" s="21"/>
      <c r="S4387" s="8"/>
      <c r="T4387" s="10"/>
      <c r="U4387" s="13"/>
      <c r="V4387" s="13"/>
      <c r="W4387" s="14"/>
      <c r="X4387" s="226"/>
      <c r="Y4387" s="8"/>
      <c r="Z4387" s="9"/>
      <c r="AA4387" s="26"/>
      <c r="AB4387" s="70"/>
    </row>
    <row r="4388" spans="1:28" ht="15.75" x14ac:dyDescent="0.2">
      <c r="A4388" s="67"/>
      <c r="B4388" s="8"/>
      <c r="C4388" s="224"/>
      <c r="D4388" s="28"/>
      <c r="E4388" s="9"/>
      <c r="F4388" s="110"/>
      <c r="G4388" s="12"/>
      <c r="H4388" s="11"/>
      <c r="I4388" s="11"/>
      <c r="J4388" s="1"/>
      <c r="K4388" s="1"/>
      <c r="L4388" s="8"/>
      <c r="M4388" s="14"/>
      <c r="N4388" s="14"/>
      <c r="O4388" s="8"/>
      <c r="P4388" s="8"/>
      <c r="Q4388" s="13"/>
      <c r="R4388" s="21"/>
      <c r="S4388" s="8"/>
      <c r="T4388" s="10"/>
      <c r="U4388" s="13"/>
      <c r="V4388" s="13"/>
      <c r="W4388" s="14"/>
      <c r="X4388" s="226"/>
      <c r="Y4388" s="8"/>
      <c r="Z4388" s="9"/>
      <c r="AA4388" s="26"/>
      <c r="AB4388" s="70"/>
    </row>
    <row r="4389" spans="1:28" ht="15.75" x14ac:dyDescent="0.2">
      <c r="A4389" s="67"/>
      <c r="B4389" s="8"/>
      <c r="C4389" s="224"/>
      <c r="D4389" s="28"/>
      <c r="E4389" s="9"/>
      <c r="F4389" s="110"/>
      <c r="G4389" s="12"/>
      <c r="H4389" s="11"/>
      <c r="I4389" s="11"/>
      <c r="J4389" s="1"/>
      <c r="K4389" s="1"/>
      <c r="L4389" s="8"/>
      <c r="M4389" s="14"/>
      <c r="N4389" s="14"/>
      <c r="O4389" s="8"/>
      <c r="P4389" s="8"/>
      <c r="Q4389" s="13"/>
      <c r="R4389" s="21"/>
      <c r="S4389" s="8"/>
      <c r="T4389" s="10"/>
      <c r="U4389" s="13"/>
      <c r="V4389" s="13"/>
      <c r="W4389" s="14"/>
      <c r="X4389" s="226"/>
      <c r="Y4389" s="8"/>
      <c r="Z4389" s="9"/>
      <c r="AA4389" s="26"/>
      <c r="AB4389" s="70"/>
    </row>
    <row r="4390" spans="1:28" ht="15.75" x14ac:dyDescent="0.2">
      <c r="A4390" s="67"/>
      <c r="B4390" s="8"/>
      <c r="C4390" s="224"/>
      <c r="D4390" s="28"/>
      <c r="E4390" s="9"/>
      <c r="F4390" s="110"/>
      <c r="G4390" s="12"/>
      <c r="H4390" s="11"/>
      <c r="I4390" s="11"/>
      <c r="J4390" s="1"/>
      <c r="K4390" s="1"/>
      <c r="L4390" s="8"/>
      <c r="M4390" s="14"/>
      <c r="N4390" s="14"/>
      <c r="O4390" s="8"/>
      <c r="P4390" s="8"/>
      <c r="Q4390" s="13"/>
      <c r="R4390" s="21"/>
      <c r="S4390" s="8"/>
      <c r="T4390" s="10"/>
      <c r="U4390" s="13"/>
      <c r="V4390" s="13"/>
      <c r="W4390" s="14"/>
      <c r="X4390" s="226"/>
      <c r="Y4390" s="8"/>
      <c r="Z4390" s="9"/>
      <c r="AA4390" s="26"/>
      <c r="AB4390" s="70"/>
    </row>
    <row r="4391" spans="1:28" ht="15.75" x14ac:dyDescent="0.2">
      <c r="A4391" s="67"/>
      <c r="B4391" s="8"/>
      <c r="C4391" s="224"/>
      <c r="D4391" s="28"/>
      <c r="E4391" s="9"/>
      <c r="F4391" s="110"/>
      <c r="G4391" s="12"/>
      <c r="H4391" s="11"/>
      <c r="I4391" s="11"/>
      <c r="J4391" s="1"/>
      <c r="K4391" s="1"/>
      <c r="L4391" s="8"/>
      <c r="M4391" s="14"/>
      <c r="N4391" s="14"/>
      <c r="O4391" s="8"/>
      <c r="P4391" s="8"/>
      <c r="Q4391" s="13"/>
      <c r="R4391" s="21"/>
      <c r="S4391" s="8"/>
      <c r="T4391" s="10"/>
      <c r="U4391" s="13"/>
      <c r="V4391" s="13"/>
      <c r="W4391" s="14"/>
      <c r="X4391" s="226"/>
      <c r="Y4391" s="8"/>
      <c r="Z4391" s="9"/>
      <c r="AA4391" s="26"/>
      <c r="AB4391" s="70"/>
    </row>
    <row r="4392" spans="1:28" ht="15.75" x14ac:dyDescent="0.2">
      <c r="A4392" s="67"/>
      <c r="B4392" s="8"/>
      <c r="C4392" s="224"/>
      <c r="D4392" s="28"/>
      <c r="E4392" s="9"/>
      <c r="F4392" s="110"/>
      <c r="G4392" s="12"/>
      <c r="H4392" s="11"/>
      <c r="I4392" s="11"/>
      <c r="J4392" s="1"/>
      <c r="K4392" s="1"/>
      <c r="L4392" s="8"/>
      <c r="M4392" s="14"/>
      <c r="N4392" s="14"/>
      <c r="O4392" s="8"/>
      <c r="P4392" s="8"/>
      <c r="Q4392" s="13"/>
      <c r="R4392" s="21"/>
      <c r="S4392" s="8"/>
      <c r="T4392" s="10"/>
      <c r="U4392" s="13"/>
      <c r="V4392" s="13"/>
      <c r="W4392" s="14"/>
      <c r="X4392" s="226"/>
      <c r="Y4392" s="8"/>
      <c r="Z4392" s="9"/>
      <c r="AA4392" s="26"/>
      <c r="AB4392" s="70"/>
    </row>
    <row r="4393" spans="1:28" ht="15.75" x14ac:dyDescent="0.2">
      <c r="A4393" s="67"/>
      <c r="B4393" s="8"/>
      <c r="C4393" s="224"/>
      <c r="D4393" s="28"/>
      <c r="E4393" s="9"/>
      <c r="F4393" s="110"/>
      <c r="G4393" s="12"/>
      <c r="H4393" s="11"/>
      <c r="I4393" s="11"/>
      <c r="J4393" s="1"/>
      <c r="K4393" s="1"/>
      <c r="L4393" s="8"/>
      <c r="M4393" s="14"/>
      <c r="N4393" s="14"/>
      <c r="O4393" s="8"/>
      <c r="P4393" s="8"/>
      <c r="Q4393" s="13"/>
      <c r="R4393" s="21"/>
      <c r="S4393" s="8"/>
      <c r="T4393" s="10"/>
      <c r="U4393" s="13"/>
      <c r="V4393" s="13"/>
      <c r="W4393" s="14"/>
      <c r="X4393" s="226"/>
      <c r="Y4393" s="8"/>
      <c r="Z4393" s="9"/>
      <c r="AA4393" s="26"/>
      <c r="AB4393" s="70"/>
    </row>
    <row r="4394" spans="1:28" ht="15.75" x14ac:dyDescent="0.2">
      <c r="A4394" s="67"/>
      <c r="B4394" s="8"/>
      <c r="C4394" s="224"/>
      <c r="D4394" s="28"/>
      <c r="E4394" s="9"/>
      <c r="F4394" s="110"/>
      <c r="G4394" s="12"/>
      <c r="H4394" s="11"/>
      <c r="I4394" s="11"/>
      <c r="J4394" s="1"/>
      <c r="K4394" s="1"/>
      <c r="L4394" s="8"/>
      <c r="M4394" s="14"/>
      <c r="N4394" s="14"/>
      <c r="O4394" s="8"/>
      <c r="P4394" s="8"/>
      <c r="Q4394" s="13"/>
      <c r="R4394" s="21"/>
      <c r="S4394" s="8"/>
      <c r="T4394" s="10"/>
      <c r="U4394" s="13"/>
      <c r="V4394" s="13"/>
      <c r="W4394" s="14"/>
      <c r="X4394" s="226"/>
      <c r="Y4394" s="8"/>
      <c r="Z4394" s="9"/>
      <c r="AA4394" s="26"/>
      <c r="AB4394" s="70"/>
    </row>
    <row r="4395" spans="1:28" ht="15.75" x14ac:dyDescent="0.2">
      <c r="A4395" s="67"/>
      <c r="B4395" s="8"/>
      <c r="C4395" s="224"/>
      <c r="D4395" s="28"/>
      <c r="E4395" s="9"/>
      <c r="F4395" s="110"/>
      <c r="G4395" s="12"/>
      <c r="H4395" s="11"/>
      <c r="I4395" s="11"/>
      <c r="J4395" s="1"/>
      <c r="K4395" s="1"/>
      <c r="L4395" s="8"/>
      <c r="M4395" s="14"/>
      <c r="N4395" s="14"/>
      <c r="O4395" s="8"/>
      <c r="P4395" s="8"/>
      <c r="Q4395" s="13"/>
      <c r="R4395" s="21"/>
      <c r="S4395" s="8"/>
      <c r="T4395" s="10"/>
      <c r="U4395" s="13"/>
      <c r="V4395" s="13"/>
      <c r="W4395" s="14"/>
      <c r="X4395" s="226"/>
      <c r="Y4395" s="8"/>
      <c r="Z4395" s="9"/>
      <c r="AA4395" s="26"/>
      <c r="AB4395" s="70"/>
    </row>
    <row r="4396" spans="1:28" ht="15.75" x14ac:dyDescent="0.2">
      <c r="A4396" s="67"/>
      <c r="B4396" s="8"/>
      <c r="C4396" s="224"/>
      <c r="D4396" s="28"/>
      <c r="E4396" s="9"/>
      <c r="F4396" s="110"/>
      <c r="G4396" s="12"/>
      <c r="H4396" s="11"/>
      <c r="I4396" s="11"/>
      <c r="J4396" s="1"/>
      <c r="K4396" s="1"/>
      <c r="L4396" s="8"/>
      <c r="M4396" s="14"/>
      <c r="N4396" s="14"/>
      <c r="O4396" s="8"/>
      <c r="P4396" s="8"/>
      <c r="Q4396" s="13"/>
      <c r="R4396" s="21"/>
      <c r="S4396" s="8"/>
      <c r="T4396" s="10"/>
      <c r="U4396" s="13"/>
      <c r="V4396" s="13"/>
      <c r="W4396" s="14"/>
      <c r="X4396" s="226"/>
      <c r="Y4396" s="8"/>
      <c r="Z4396" s="9"/>
      <c r="AA4396" s="26"/>
      <c r="AB4396" s="70"/>
    </row>
    <row r="4397" spans="1:28" ht="15.75" x14ac:dyDescent="0.2">
      <c r="A4397" s="67"/>
      <c r="B4397" s="8"/>
      <c r="C4397" s="224"/>
      <c r="D4397" s="28"/>
      <c r="E4397" s="9"/>
      <c r="F4397" s="110"/>
      <c r="G4397" s="12"/>
      <c r="H4397" s="11"/>
      <c r="I4397" s="11"/>
      <c r="J4397" s="1"/>
      <c r="K4397" s="1"/>
      <c r="L4397" s="8"/>
      <c r="M4397" s="14"/>
      <c r="N4397" s="14"/>
      <c r="O4397" s="8"/>
      <c r="P4397" s="8"/>
      <c r="Q4397" s="13"/>
      <c r="R4397" s="21"/>
      <c r="S4397" s="8"/>
      <c r="T4397" s="10"/>
      <c r="U4397" s="13"/>
      <c r="V4397" s="13"/>
      <c r="W4397" s="14"/>
      <c r="X4397" s="226"/>
      <c r="Y4397" s="8"/>
      <c r="Z4397" s="9"/>
      <c r="AA4397" s="26"/>
      <c r="AB4397" s="70"/>
    </row>
    <row r="4398" spans="1:28" ht="15.75" x14ac:dyDescent="0.2">
      <c r="A4398" s="67"/>
      <c r="B4398" s="8"/>
      <c r="C4398" s="224"/>
      <c r="D4398" s="28"/>
      <c r="E4398" s="9"/>
      <c r="F4398" s="110"/>
      <c r="G4398" s="12"/>
      <c r="H4398" s="11"/>
      <c r="I4398" s="11"/>
      <c r="J4398" s="1"/>
      <c r="K4398" s="1"/>
      <c r="L4398" s="8"/>
      <c r="M4398" s="14"/>
      <c r="N4398" s="14"/>
      <c r="O4398" s="8"/>
      <c r="P4398" s="8"/>
      <c r="Q4398" s="13"/>
      <c r="R4398" s="21"/>
      <c r="S4398" s="8"/>
      <c r="T4398" s="10"/>
      <c r="U4398" s="13"/>
      <c r="V4398" s="13"/>
      <c r="W4398" s="14"/>
      <c r="X4398" s="226"/>
      <c r="Y4398" s="8"/>
      <c r="Z4398" s="9"/>
      <c r="AA4398" s="26"/>
      <c r="AB4398" s="70"/>
    </row>
    <row r="4399" spans="1:28" ht="15.75" x14ac:dyDescent="0.2">
      <c r="A4399" s="67"/>
      <c r="B4399" s="8"/>
      <c r="C4399" s="224"/>
      <c r="D4399" s="28"/>
      <c r="E4399" s="9"/>
      <c r="F4399" s="110"/>
      <c r="G4399" s="12"/>
      <c r="H4399" s="11"/>
      <c r="I4399" s="11"/>
      <c r="J4399" s="1"/>
      <c r="K4399" s="1"/>
      <c r="L4399" s="8"/>
      <c r="M4399" s="14"/>
      <c r="N4399" s="14"/>
      <c r="O4399" s="8"/>
      <c r="P4399" s="8"/>
      <c r="Q4399" s="13"/>
      <c r="R4399" s="21"/>
      <c r="S4399" s="8"/>
      <c r="T4399" s="10"/>
      <c r="U4399" s="13"/>
      <c r="V4399" s="13"/>
      <c r="W4399" s="14"/>
      <c r="X4399" s="226"/>
      <c r="Y4399" s="8"/>
      <c r="Z4399" s="9"/>
      <c r="AA4399" s="26"/>
      <c r="AB4399" s="70"/>
    </row>
    <row r="4400" spans="1:28" ht="15.75" x14ac:dyDescent="0.2">
      <c r="A4400" s="67"/>
      <c r="B4400" s="8"/>
      <c r="C4400" s="224"/>
      <c r="D4400" s="28"/>
      <c r="E4400" s="9"/>
      <c r="F4400" s="110"/>
      <c r="G4400" s="12"/>
      <c r="H4400" s="11"/>
      <c r="I4400" s="11"/>
      <c r="J4400" s="1"/>
      <c r="K4400" s="1"/>
      <c r="L4400" s="8"/>
      <c r="M4400" s="14"/>
      <c r="N4400" s="14"/>
      <c r="O4400" s="8"/>
      <c r="P4400" s="8"/>
      <c r="Q4400" s="13"/>
      <c r="R4400" s="21"/>
      <c r="S4400" s="8"/>
      <c r="T4400" s="10"/>
      <c r="U4400" s="13"/>
      <c r="V4400" s="13"/>
      <c r="W4400" s="14"/>
      <c r="X4400" s="226"/>
      <c r="Y4400" s="8"/>
      <c r="Z4400" s="9"/>
      <c r="AA4400" s="26"/>
      <c r="AB4400" s="70"/>
    </row>
    <row r="4401" spans="1:28" ht="15.75" x14ac:dyDescent="0.2">
      <c r="A4401" s="67"/>
      <c r="B4401" s="8"/>
      <c r="C4401" s="224"/>
      <c r="D4401" s="28"/>
      <c r="E4401" s="9"/>
      <c r="F4401" s="110"/>
      <c r="G4401" s="12"/>
      <c r="H4401" s="11"/>
      <c r="I4401" s="11"/>
      <c r="J4401" s="1"/>
      <c r="K4401" s="1"/>
      <c r="L4401" s="8"/>
      <c r="M4401" s="14"/>
      <c r="N4401" s="14"/>
      <c r="O4401" s="8"/>
      <c r="P4401" s="8"/>
      <c r="Q4401" s="13"/>
      <c r="R4401" s="21"/>
      <c r="S4401" s="8"/>
      <c r="T4401" s="10"/>
      <c r="U4401" s="13"/>
      <c r="V4401" s="13"/>
      <c r="W4401" s="14"/>
      <c r="X4401" s="226"/>
      <c r="Y4401" s="8"/>
      <c r="Z4401" s="9"/>
      <c r="AA4401" s="26"/>
      <c r="AB4401" s="70"/>
    </row>
    <row r="4402" spans="1:28" ht="15.75" x14ac:dyDescent="0.2">
      <c r="A4402" s="67"/>
      <c r="B4402" s="8"/>
      <c r="C4402" s="224"/>
      <c r="D4402" s="28"/>
      <c r="E4402" s="9"/>
      <c r="F4402" s="110"/>
      <c r="G4402" s="12"/>
      <c r="H4402" s="11"/>
      <c r="I4402" s="11"/>
      <c r="J4402" s="1"/>
      <c r="K4402" s="1"/>
      <c r="L4402" s="8"/>
      <c r="M4402" s="14"/>
      <c r="N4402" s="14"/>
      <c r="O4402" s="8"/>
      <c r="P4402" s="8"/>
      <c r="Q4402" s="13"/>
      <c r="R4402" s="21"/>
      <c r="S4402" s="8"/>
      <c r="T4402" s="10"/>
      <c r="U4402" s="13"/>
      <c r="V4402" s="13"/>
      <c r="W4402" s="14"/>
      <c r="X4402" s="226"/>
      <c r="Y4402" s="8"/>
      <c r="Z4402" s="9"/>
      <c r="AA4402" s="26"/>
      <c r="AB4402" s="70"/>
    </row>
    <row r="4403" spans="1:28" ht="15.75" x14ac:dyDescent="0.2">
      <c r="A4403" s="67"/>
      <c r="B4403" s="8"/>
      <c r="C4403" s="224"/>
      <c r="D4403" s="28"/>
      <c r="E4403" s="9"/>
      <c r="F4403" s="110"/>
      <c r="G4403" s="12"/>
      <c r="H4403" s="11"/>
      <c r="I4403" s="11"/>
      <c r="J4403" s="1"/>
      <c r="K4403" s="1"/>
      <c r="L4403" s="8"/>
      <c r="M4403" s="14"/>
      <c r="N4403" s="14"/>
      <c r="O4403" s="8"/>
      <c r="P4403" s="8"/>
      <c r="Q4403" s="13"/>
      <c r="R4403" s="21"/>
      <c r="S4403" s="8"/>
      <c r="T4403" s="10"/>
      <c r="U4403" s="13"/>
      <c r="V4403" s="13"/>
      <c r="W4403" s="14"/>
      <c r="X4403" s="226"/>
      <c r="Y4403" s="8"/>
      <c r="Z4403" s="9"/>
      <c r="AA4403" s="26"/>
      <c r="AB4403" s="70"/>
    </row>
    <row r="4404" spans="1:28" ht="15.75" x14ac:dyDescent="0.2">
      <c r="A4404" s="67"/>
      <c r="B4404" s="8"/>
      <c r="C4404" s="224"/>
      <c r="D4404" s="28"/>
      <c r="E4404" s="9"/>
      <c r="F4404" s="110"/>
      <c r="G4404" s="12"/>
      <c r="H4404" s="11"/>
      <c r="I4404" s="11"/>
      <c r="J4404" s="1"/>
      <c r="K4404" s="1"/>
      <c r="L4404" s="8"/>
      <c r="M4404" s="14"/>
      <c r="N4404" s="14"/>
      <c r="O4404" s="8"/>
      <c r="P4404" s="8"/>
      <c r="Q4404" s="13"/>
      <c r="R4404" s="21"/>
      <c r="S4404" s="8"/>
      <c r="T4404" s="10"/>
      <c r="U4404" s="13"/>
      <c r="V4404" s="13"/>
      <c r="W4404" s="14"/>
      <c r="X4404" s="226"/>
      <c r="Y4404" s="8"/>
      <c r="Z4404" s="9"/>
      <c r="AA4404" s="26"/>
      <c r="AB4404" s="70"/>
    </row>
    <row r="4405" spans="1:28" ht="15.75" x14ac:dyDescent="0.2">
      <c r="A4405" s="67"/>
      <c r="B4405" s="8"/>
      <c r="C4405" s="224"/>
      <c r="D4405" s="28"/>
      <c r="E4405" s="9"/>
      <c r="F4405" s="110"/>
      <c r="G4405" s="12"/>
      <c r="H4405" s="11"/>
      <c r="I4405" s="11"/>
      <c r="J4405" s="1"/>
      <c r="K4405" s="1"/>
      <c r="L4405" s="8"/>
      <c r="M4405" s="14"/>
      <c r="N4405" s="14"/>
      <c r="O4405" s="8"/>
      <c r="P4405" s="8"/>
      <c r="Q4405" s="13"/>
      <c r="R4405" s="21"/>
      <c r="S4405" s="8"/>
      <c r="T4405" s="10"/>
      <c r="U4405" s="13"/>
      <c r="V4405" s="13"/>
      <c r="W4405" s="14"/>
      <c r="X4405" s="226"/>
      <c r="Y4405" s="8"/>
      <c r="Z4405" s="9"/>
      <c r="AA4405" s="26"/>
      <c r="AB4405" s="70"/>
    </row>
    <row r="4406" spans="1:28" ht="15.75" x14ac:dyDescent="0.2">
      <c r="A4406" s="67"/>
      <c r="B4406" s="8"/>
      <c r="C4406" s="224"/>
      <c r="D4406" s="28"/>
      <c r="E4406" s="9"/>
      <c r="F4406" s="110"/>
      <c r="G4406" s="12"/>
      <c r="H4406" s="11"/>
      <c r="I4406" s="11"/>
      <c r="J4406" s="1"/>
      <c r="K4406" s="1"/>
      <c r="L4406" s="8"/>
      <c r="M4406" s="14"/>
      <c r="N4406" s="14"/>
      <c r="O4406" s="8"/>
      <c r="P4406" s="8"/>
      <c r="Q4406" s="13"/>
      <c r="R4406" s="21"/>
      <c r="S4406" s="8"/>
      <c r="T4406" s="10"/>
      <c r="U4406" s="13"/>
      <c r="V4406" s="13"/>
      <c r="W4406" s="14"/>
      <c r="X4406" s="226"/>
      <c r="Y4406" s="8"/>
      <c r="Z4406" s="9"/>
      <c r="AA4406" s="26"/>
      <c r="AB4406" s="70"/>
    </row>
    <row r="4407" spans="1:28" ht="15.75" x14ac:dyDescent="0.2">
      <c r="A4407" s="67"/>
      <c r="B4407" s="8"/>
      <c r="C4407" s="224"/>
      <c r="D4407" s="28"/>
      <c r="E4407" s="9"/>
      <c r="F4407" s="110"/>
      <c r="G4407" s="12"/>
      <c r="H4407" s="11"/>
      <c r="I4407" s="11"/>
      <c r="J4407" s="1"/>
      <c r="K4407" s="1"/>
      <c r="L4407" s="8"/>
      <c r="M4407" s="14"/>
      <c r="N4407" s="14"/>
      <c r="O4407" s="8"/>
      <c r="P4407" s="8"/>
      <c r="Q4407" s="13"/>
      <c r="R4407" s="21"/>
      <c r="S4407" s="8"/>
      <c r="T4407" s="10"/>
      <c r="U4407" s="13"/>
      <c r="V4407" s="13"/>
      <c r="W4407" s="14"/>
      <c r="X4407" s="226"/>
      <c r="Y4407" s="8"/>
      <c r="Z4407" s="9"/>
      <c r="AA4407" s="26"/>
      <c r="AB4407" s="70"/>
    </row>
    <row r="4408" spans="1:28" ht="15.75" x14ac:dyDescent="0.2">
      <c r="A4408" s="67"/>
      <c r="B4408" s="8"/>
      <c r="C4408" s="224"/>
      <c r="D4408" s="28"/>
      <c r="E4408" s="9"/>
      <c r="F4408" s="110"/>
      <c r="G4408" s="12"/>
      <c r="H4408" s="11"/>
      <c r="I4408" s="11"/>
      <c r="J4408" s="1"/>
      <c r="K4408" s="1"/>
      <c r="L4408" s="8"/>
      <c r="M4408" s="14"/>
      <c r="N4408" s="14"/>
      <c r="O4408" s="8"/>
      <c r="P4408" s="8"/>
      <c r="Q4408" s="13"/>
      <c r="R4408" s="21"/>
      <c r="S4408" s="8"/>
      <c r="T4408" s="10"/>
      <c r="U4408" s="13"/>
      <c r="V4408" s="13"/>
      <c r="W4408" s="14"/>
      <c r="X4408" s="226"/>
      <c r="Y4408" s="8"/>
      <c r="Z4408" s="9"/>
      <c r="AA4408" s="26"/>
      <c r="AB4408" s="70"/>
    </row>
    <row r="4409" spans="1:28" ht="15.75" x14ac:dyDescent="0.2">
      <c r="A4409" s="67"/>
      <c r="B4409" s="8"/>
      <c r="C4409" s="224"/>
      <c r="D4409" s="28"/>
      <c r="E4409" s="9"/>
      <c r="F4409" s="110"/>
      <c r="G4409" s="12"/>
      <c r="H4409" s="11"/>
      <c r="I4409" s="11"/>
      <c r="J4409" s="1"/>
      <c r="K4409" s="1"/>
      <c r="L4409" s="8"/>
      <c r="M4409" s="14"/>
      <c r="N4409" s="14"/>
      <c r="O4409" s="8"/>
      <c r="P4409" s="8"/>
      <c r="Q4409" s="13"/>
      <c r="R4409" s="21"/>
      <c r="S4409" s="8"/>
      <c r="T4409" s="10"/>
      <c r="U4409" s="13"/>
      <c r="V4409" s="13"/>
      <c r="W4409" s="14"/>
      <c r="X4409" s="226"/>
      <c r="Y4409" s="8"/>
      <c r="Z4409" s="9"/>
      <c r="AA4409" s="26"/>
      <c r="AB4409" s="70"/>
    </row>
    <row r="4410" spans="1:28" ht="15.75" x14ac:dyDescent="0.2">
      <c r="A4410" s="67"/>
      <c r="B4410" s="8"/>
      <c r="C4410" s="224"/>
      <c r="D4410" s="28"/>
      <c r="E4410" s="9"/>
      <c r="F4410" s="110"/>
      <c r="G4410" s="12"/>
      <c r="H4410" s="11"/>
      <c r="I4410" s="11"/>
      <c r="J4410" s="1"/>
      <c r="K4410" s="1"/>
      <c r="L4410" s="8"/>
      <c r="M4410" s="14"/>
      <c r="N4410" s="14"/>
      <c r="O4410" s="8"/>
      <c r="P4410" s="8"/>
      <c r="Q4410" s="13"/>
      <c r="R4410" s="21"/>
      <c r="S4410" s="8"/>
      <c r="T4410" s="10"/>
      <c r="U4410" s="13"/>
      <c r="V4410" s="13"/>
      <c r="W4410" s="14"/>
      <c r="X4410" s="226"/>
      <c r="Y4410" s="8"/>
      <c r="Z4410" s="9"/>
      <c r="AA4410" s="26"/>
      <c r="AB4410" s="70"/>
    </row>
    <row r="4411" spans="1:28" ht="15.75" x14ac:dyDescent="0.2">
      <c r="A4411" s="67"/>
      <c r="B4411" s="8"/>
      <c r="C4411" s="224"/>
      <c r="D4411" s="28"/>
      <c r="E4411" s="9"/>
      <c r="F4411" s="110"/>
      <c r="G4411" s="12"/>
      <c r="H4411" s="11"/>
      <c r="I4411" s="11"/>
      <c r="J4411" s="1"/>
      <c r="K4411" s="1"/>
      <c r="L4411" s="8"/>
      <c r="M4411" s="14"/>
      <c r="N4411" s="14"/>
      <c r="O4411" s="8"/>
      <c r="P4411" s="8"/>
      <c r="Q4411" s="13"/>
      <c r="R4411" s="21"/>
      <c r="S4411" s="8"/>
      <c r="T4411" s="10"/>
      <c r="U4411" s="13"/>
      <c r="V4411" s="13"/>
      <c r="W4411" s="14"/>
      <c r="X4411" s="226"/>
      <c r="Y4411" s="8"/>
      <c r="Z4411" s="9"/>
      <c r="AA4411" s="26"/>
      <c r="AB4411" s="70"/>
    </row>
    <row r="4412" spans="1:28" ht="15.75" x14ac:dyDescent="0.2">
      <c r="A4412" s="67"/>
      <c r="B4412" s="8"/>
      <c r="C4412" s="224"/>
      <c r="D4412" s="28"/>
      <c r="E4412" s="9"/>
      <c r="F4412" s="110"/>
      <c r="G4412" s="12"/>
      <c r="H4412" s="11"/>
      <c r="I4412" s="11"/>
      <c r="J4412" s="1"/>
      <c r="K4412" s="1"/>
      <c r="L4412" s="8"/>
      <c r="M4412" s="14"/>
      <c r="N4412" s="14"/>
      <c r="O4412" s="8"/>
      <c r="P4412" s="8"/>
      <c r="Q4412" s="13"/>
      <c r="R4412" s="21"/>
      <c r="S4412" s="8"/>
      <c r="T4412" s="10"/>
      <c r="U4412" s="13"/>
      <c r="V4412" s="13"/>
      <c r="W4412" s="14"/>
      <c r="X4412" s="226"/>
      <c r="Y4412" s="8"/>
      <c r="Z4412" s="9"/>
      <c r="AA4412" s="26"/>
      <c r="AB4412" s="70"/>
    </row>
    <row r="4413" spans="1:28" ht="15.75" x14ac:dyDescent="0.2">
      <c r="A4413" s="67"/>
      <c r="B4413" s="8"/>
      <c r="C4413" s="224"/>
      <c r="D4413" s="28"/>
      <c r="E4413" s="9"/>
      <c r="F4413" s="110"/>
      <c r="G4413" s="12"/>
      <c r="H4413" s="11"/>
      <c r="I4413" s="11"/>
      <c r="J4413" s="1"/>
      <c r="K4413" s="1"/>
      <c r="L4413" s="8"/>
      <c r="M4413" s="14"/>
      <c r="N4413" s="14"/>
      <c r="O4413" s="8"/>
      <c r="P4413" s="8"/>
      <c r="Q4413" s="13"/>
      <c r="R4413" s="21"/>
      <c r="S4413" s="8"/>
      <c r="T4413" s="10"/>
      <c r="U4413" s="13"/>
      <c r="V4413" s="13"/>
      <c r="W4413" s="14"/>
      <c r="X4413" s="226"/>
      <c r="Y4413" s="8"/>
      <c r="Z4413" s="9"/>
      <c r="AA4413" s="26"/>
      <c r="AB4413" s="70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2017-01-24T14:14:23Z</dcterms:created>
  <dcterms:modified xsi:type="dcterms:W3CDTF">2025-05-09T14:42:47Z</dcterms:modified>
</cp:coreProperties>
</file>